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esktop\Payroll Analysis\"/>
    </mc:Choice>
  </mc:AlternateContent>
  <xr:revisionPtr revIDLastSave="0" documentId="13_ncr:1_{01D3F706-68AD-4CA0-9CD3-F5BB851D9575}" xr6:coauthVersionLast="47" xr6:coauthVersionMax="47" xr10:uidLastSave="{00000000-0000-0000-0000-000000000000}"/>
  <bookViews>
    <workbookView xWindow="-120" yWindow="-120" windowWidth="29040" windowHeight="15720" tabRatio="744" activeTab="6" xr2:uid="{FE8705B0-0FEA-4DBB-AE73-42B5F236D1D3}"/>
  </bookViews>
  <sheets>
    <sheet name="SEND VDP Statement" sheetId="41" r:id="rId1"/>
    <sheet name="WEEK ENDING DATES" sheetId="20" r:id="rId2"/>
    <sheet name="HOURS FOR VDP" sheetId="28" state="hidden" r:id="rId3"/>
    <sheet name="Hours_Working (2)" sheetId="29" state="hidden" r:id="rId4"/>
    <sheet name="Ticket Rate" sheetId="34" state="hidden" r:id="rId5"/>
    <sheet name="Review" sheetId="40" state="hidden" r:id="rId6"/>
    <sheet name="PR DATE" sheetId="18" r:id="rId7"/>
    <sheet name="PRExportPrep" sheetId="37" state="veryHidden" r:id="rId8"/>
    <sheet name="Sheet2" sheetId="35" state="hidden" r:id="rId9"/>
    <sheet name="NewSheet" sheetId="38" r:id="rId10"/>
    <sheet name="OneSeatTickRate" sheetId="36" state="hidden" r:id="rId11"/>
    <sheet name="Deductions" sheetId="19" state="hidden" r:id="rId12"/>
    <sheet name="Partner List" sheetId="21" state="hidden" r:id="rId13"/>
    <sheet name="Sheet3" sheetId="39" state="hidden" r:id="rId14"/>
    <sheet name="Sheet4" sheetId="45" r:id="rId15"/>
    <sheet name="Sheet6" sheetId="47" r:id="rId16"/>
    <sheet name="Hours_Working" sheetId="7" r:id="rId17"/>
    <sheet name="ONESEAT WKSHT" sheetId="31" r:id="rId18"/>
    <sheet name="CHECK AND BALANCES" sheetId="27" r:id="rId19"/>
    <sheet name="ExPre" sheetId="43" state="hidden" r:id="rId20"/>
    <sheet name="Fares_Big Star Export OS" sheetId="30" state="hidden" r:id="rId21"/>
    <sheet name="Fares_Big Star Export" sheetId="12" r:id="rId22"/>
    <sheet name="PrepSheet" sheetId="14" state="hidden" r:id="rId23"/>
    <sheet name="Fares_CCCTA_LAVTA" sheetId="15" r:id="rId24"/>
    <sheet name="Hourly_Rate" sheetId="17" state="hidden" r:id="rId25"/>
    <sheet name="DropDown" sheetId="9" state="veryHidden" r:id="rId26"/>
    <sheet name="File Path" sheetId="1" state="hidden" r:id="rId27"/>
    <sheet name="PPGRate" sheetId="32" state="hidden" r:id="rId28"/>
    <sheet name="Path2" sheetId="24" state="hidden" r:id="rId29"/>
    <sheet name="Sheet1" sheetId="33" state="hidden" r:id="rId30"/>
  </sheets>
  <externalReferences>
    <externalReference r:id="rId31"/>
    <externalReference r:id="rId32"/>
    <externalReference r:id="rId33"/>
  </externalReferences>
  <definedNames>
    <definedName name="_xlnm._FilterDatabase" localSheetId="19" hidden="1">ExPre!$B$12:$AD$37</definedName>
    <definedName name="_xlnm._FilterDatabase" localSheetId="2" hidden="1">'HOURS FOR VDP'!$A$3:$I$303</definedName>
    <definedName name="_xlnm._FilterDatabase" localSheetId="9" hidden="1">NewSheet!$A$12:$AD$126</definedName>
    <definedName name="_xlnm._FilterDatabase" localSheetId="17" hidden="1">'ONESEAT WKSHT'!$A$3:$K$841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ndDate">'WEEK ENDING DATES'!$C$3</definedName>
    <definedName name="ExternalData_1" localSheetId="11" hidden="1">Deductions!$A$1:$I$19</definedName>
    <definedName name="ExternalData_1" localSheetId="16" hidden="1">Hours_Working!$A$1:$S$322</definedName>
    <definedName name="ExternalData_1" localSheetId="12" hidden="1">'Partner List'!$A$1:$C$19</definedName>
    <definedName name="ExternalData_1" localSheetId="27" hidden="1">PPGRate!$A$1:$E$15</definedName>
    <definedName name="ExternalData_2" localSheetId="21" hidden="1">'Fares_Big Star Export'!$A$1:$Z$800</definedName>
    <definedName name="ExternalData_2" localSheetId="3" hidden="1">'Hours_Working (2)'!$A$1:$I$294</definedName>
    <definedName name="ExternalData_3" localSheetId="20" hidden="1">'Fares_Big Star Export OS'!$A$1:$K$800</definedName>
    <definedName name="ExternalData_3" localSheetId="23" hidden="1">Fares_CCCTA_LAVTA!$A$1:$I$3196</definedName>
    <definedName name="ExternalData_3" localSheetId="24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 localSheetId="0">OFFSET([2]DropDown!$A$3,1,,COUNTA([2]DropDown!$A$3:$A$99999)-1,1)</definedName>
    <definedName name="List_Partners">OFFSET(DropDown!#REF!,0,0,COUNTA(DropDown!#REF!))</definedName>
    <definedName name="MILES">OFFSET('HOURS FOR VDP'!$G$3,1,,COUNTA('HOURS FOR VDP'!$G$3:$G$100000)-1,1)</definedName>
    <definedName name="Partner">OFFSET(DropDown!$A$1,0,0,COUNTA(DropDown!$A$1:$A$100),1)</definedName>
    <definedName name="PER_TICKET_PRICE">[3]!Ticket_Rate[PER TICKET PRICE]</definedName>
    <definedName name="ref_ExportRange">PRExportPrep!$A$1</definedName>
    <definedName name="ref_FSR_Wk1">'PR DATE'!$C$33</definedName>
    <definedName name="ref_FSR_Wk2">'PR DATE'!$C$34</definedName>
    <definedName name="ref_MPG_BIGVAN">'PR DATE'!$C$36</definedName>
    <definedName name="ref_MPG_SEDAN">'PR DATE'!$C$37</definedName>
    <definedName name="ref_MPG_WAV">'PR DATE'!$C$35</definedName>
    <definedName name="ref_PeggedFuel">'PR DATE'!$C$32</definedName>
    <definedName name="ref_VSR_BIGVAN">'PR DATE'!$C$39</definedName>
    <definedName name="ref_VSR_WAV">'PR DATE'!$C$38</definedName>
    <definedName name="StartDate">'WEEK ENDING DATES'!$B$2</definedName>
    <definedName name="TICKETS">OFFSET(#REF!,1,,COUNTA(#REF!)-1,1)</definedName>
    <definedName name="TOTAL_HOURS_OPERATES">OFFSET('HOURS FOR VDP'!$F$3,1,,COUNTA('HOURS FOR VDP'!$F$3:$F$100000)-1,1)</definedName>
    <definedName name="Total_Trip_Rev" localSheetId="19">OFFSET(ExPre!$AC$12,1,,COUNTA(ExPre!$AC$12:$AC$1001))</definedName>
    <definedName name="Total_Trip_Rev">OFFSET(NewSheet!$AC$12,1,,COUNTA(NewSheet!$AC$12:$AC$1001))</definedName>
    <definedName name="Trip_Time">OFFSET(#REF!,1,,COUNTA(#REF!),1)</definedName>
    <definedName name="TripTime">OFFSET('ONESEAT WKSHT'!$K$3,1,,COUNTA('ONESEAT WKSHT'!$J$3:$J$100000)-1,1)</definedName>
    <definedName name="TTL_REV" localSheetId="19">OFFSET(ExPre!$N$12,1,,COUNTA(ExPre!$N$12:$N$1001)-1,1)</definedName>
    <definedName name="TTL_REV">OFFSET(NewSheet!$N$12,1,,COUNTA(NewSheet!$N$12:$N$1001)-1,1)</definedName>
    <definedName name="Type">[3]!Ticket_Rate[Type]</definedName>
  </definedNames>
  <calcPr calcId="191029"/>
  <pivotCaches>
    <pivotCache cacheId="0" r:id="rId34"/>
    <pivotCache cacheId="1" r:id="rId35"/>
    <pivotCache cacheId="2" r:id="rId3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45" l="1"/>
  <c r="AA2" i="12" l="1" a="1"/>
  <c r="AA2" i="12" s="1"/>
  <c r="AA3" i="12" a="1"/>
  <c r="AA3" i="12" s="1"/>
  <c r="AA4" i="12" a="1"/>
  <c r="AA4" i="12" s="1"/>
  <c r="AA5" i="12" a="1"/>
  <c r="AA5" i="12" s="1"/>
  <c r="AA6" i="12" a="1"/>
  <c r="AA6" i="12" s="1"/>
  <c r="AA7" i="12" a="1"/>
  <c r="AA7" i="12"/>
  <c r="AA8" i="12" a="1"/>
  <c r="AA8" i="12" s="1"/>
  <c r="AA9" i="12" a="1"/>
  <c r="AA9" i="12" s="1"/>
  <c r="AA10" i="12" a="1"/>
  <c r="AA10" i="12" s="1"/>
  <c r="AA11" i="12" a="1"/>
  <c r="AA11" i="12" s="1"/>
  <c r="AA12" i="12" a="1"/>
  <c r="AA12" i="12" s="1"/>
  <c r="AA13" i="12" a="1"/>
  <c r="AA13" i="12" s="1"/>
  <c r="AA14" i="12" a="1"/>
  <c r="AA14" i="12" s="1"/>
  <c r="AA15" i="12" a="1"/>
  <c r="AA15" i="12" s="1"/>
  <c r="AA16" i="12" a="1"/>
  <c r="AA16" i="12"/>
  <c r="AA17" i="12" a="1"/>
  <c r="AA17" i="12" s="1"/>
  <c r="AA18" i="12" a="1"/>
  <c r="AA18" i="12"/>
  <c r="AA19" i="12" a="1"/>
  <c r="AA19" i="12" s="1"/>
  <c r="AA20" i="12" a="1"/>
  <c r="AA20" i="12" s="1"/>
  <c r="AA21" i="12" a="1"/>
  <c r="AA21" i="12" s="1"/>
  <c r="AA22" i="12" a="1"/>
  <c r="AA22" i="12" s="1"/>
  <c r="AA23" i="12" a="1"/>
  <c r="AA23" i="12" s="1"/>
  <c r="AA24" i="12" a="1"/>
  <c r="AA24" i="12" s="1"/>
  <c r="AA25" i="12" a="1"/>
  <c r="AA25" i="12" s="1"/>
  <c r="AA26" i="12" a="1"/>
  <c r="AA26" i="12" s="1"/>
  <c r="AA27" i="12" a="1"/>
  <c r="AA27" i="12" s="1"/>
  <c r="AA28" i="12" a="1"/>
  <c r="AA28" i="12"/>
  <c r="AA29" i="12" a="1"/>
  <c r="AA29" i="12" s="1"/>
  <c r="AA30" i="12" a="1"/>
  <c r="AA30" i="12" s="1"/>
  <c r="AA31" i="12" a="1"/>
  <c r="AA31" i="12" s="1"/>
  <c r="AA32" i="12" a="1"/>
  <c r="AA32" i="12" s="1"/>
  <c r="AA33" i="12" a="1"/>
  <c r="AA33" i="12" s="1"/>
  <c r="AA34" i="12" a="1"/>
  <c r="AA34" i="12" s="1"/>
  <c r="AA35" i="12" a="1"/>
  <c r="AA35" i="12" s="1"/>
  <c r="AA36" i="12" a="1"/>
  <c r="AA36" i="12" s="1"/>
  <c r="AA37" i="12" a="1"/>
  <c r="AA37" i="12" s="1"/>
  <c r="AA38" i="12" a="1"/>
  <c r="AA38" i="12" s="1"/>
  <c r="AA39" i="12" a="1"/>
  <c r="AA39" i="12"/>
  <c r="AA40" i="12" a="1"/>
  <c r="AA40" i="12" s="1"/>
  <c r="AA41" i="12" a="1"/>
  <c r="AA41" i="12" s="1"/>
  <c r="AA42" i="12" a="1"/>
  <c r="AA42" i="12" s="1"/>
  <c r="AA43" i="12" a="1"/>
  <c r="AA43" i="12" s="1"/>
  <c r="AA44" i="12" a="1"/>
  <c r="AA44" i="12" s="1"/>
  <c r="AA45" i="12" a="1"/>
  <c r="AA45" i="12" s="1"/>
  <c r="AA46" i="12" a="1"/>
  <c r="AA46" i="12"/>
  <c r="AA47" i="12" a="1"/>
  <c r="AA47" i="12" s="1"/>
  <c r="AA48" i="12" a="1"/>
  <c r="AA48" i="12" s="1"/>
  <c r="AA49" i="12" a="1"/>
  <c r="AA49" i="12" s="1"/>
  <c r="AA50" i="12" a="1"/>
  <c r="AA50" i="12" s="1"/>
  <c r="AA51" i="12" a="1"/>
  <c r="AA51" i="12" s="1"/>
  <c r="AA52" i="12" a="1"/>
  <c r="AA52" i="12" s="1"/>
  <c r="AA53" i="12" a="1"/>
  <c r="AA53" i="12" s="1"/>
  <c r="AA54" i="12" a="1"/>
  <c r="AA54" i="12"/>
  <c r="AA55" i="12" a="1"/>
  <c r="AA55" i="12"/>
  <c r="AA56" i="12" a="1"/>
  <c r="AA56" i="12" s="1"/>
  <c r="AA57" i="12" a="1"/>
  <c r="AA57" i="12" s="1"/>
  <c r="AA58" i="12" a="1"/>
  <c r="AA58" i="12" s="1"/>
  <c r="AA59" i="12" a="1"/>
  <c r="AA59" i="12" s="1"/>
  <c r="AA60" i="12" a="1"/>
  <c r="AA60" i="12" s="1"/>
  <c r="AA61" i="12" a="1"/>
  <c r="AA61" i="12" s="1"/>
  <c r="AA62" i="12" a="1"/>
  <c r="AA62" i="12" s="1"/>
  <c r="AA63" i="12" a="1"/>
  <c r="AA63" i="12"/>
  <c r="AA64" i="12" a="1"/>
  <c r="AA64" i="12" s="1"/>
  <c r="AA65" i="12" a="1"/>
  <c r="AA65" i="12" s="1"/>
  <c r="AA66" i="12" a="1"/>
  <c r="AA66" i="12" s="1"/>
  <c r="AA67" i="12" a="1"/>
  <c r="AA67" i="12" s="1"/>
  <c r="AA68" i="12" a="1"/>
  <c r="AA68" i="12" s="1"/>
  <c r="AA69" i="12" a="1"/>
  <c r="AA69" i="12" s="1"/>
  <c r="AA70" i="12" a="1"/>
  <c r="AA70" i="12" s="1"/>
  <c r="AA71" i="12" a="1"/>
  <c r="AA71" i="12" s="1"/>
  <c r="AA72" i="12" a="1"/>
  <c r="AA72" i="12" s="1"/>
  <c r="AA73" i="12" a="1"/>
  <c r="AA73" i="12" s="1"/>
  <c r="AA74" i="12" a="1"/>
  <c r="AA74" i="12" s="1"/>
  <c r="AA75" i="12" a="1"/>
  <c r="AA75" i="12"/>
  <c r="AA76" i="12" a="1"/>
  <c r="AA76" i="12" s="1"/>
  <c r="AA77" i="12" a="1"/>
  <c r="AA77" i="12" s="1"/>
  <c r="AA78" i="12" a="1"/>
  <c r="AA78" i="12" s="1"/>
  <c r="AA79" i="12" a="1"/>
  <c r="AA79" i="12"/>
  <c r="AA80" i="12" a="1"/>
  <c r="AA80" i="12" s="1"/>
  <c r="AA81" i="12" a="1"/>
  <c r="AA81" i="12" s="1"/>
  <c r="AA82" i="12" a="1"/>
  <c r="AA82" i="12" s="1"/>
  <c r="AA83" i="12" a="1"/>
  <c r="AA83" i="12" s="1"/>
  <c r="AA84" i="12" a="1"/>
  <c r="AA84" i="12" s="1"/>
  <c r="AA85" i="12" a="1"/>
  <c r="AA85" i="12" s="1"/>
  <c r="AA86" i="12" a="1"/>
  <c r="AA86" i="12" s="1"/>
  <c r="AA87" i="12" a="1"/>
  <c r="AA87" i="12"/>
  <c r="AA88" i="12" a="1"/>
  <c r="AA88" i="12" s="1"/>
  <c r="AA89" i="12" a="1"/>
  <c r="AA89" i="12" s="1"/>
  <c r="AA90" i="12" a="1"/>
  <c r="AA90" i="12" s="1"/>
  <c r="AA91" i="12" a="1"/>
  <c r="AA91" i="12"/>
  <c r="AA92" i="12" a="1"/>
  <c r="AA92" i="12" s="1"/>
  <c r="AA93" i="12" a="1"/>
  <c r="AA93" i="12" s="1"/>
  <c r="AA94" i="12" a="1"/>
  <c r="AA94" i="12"/>
  <c r="AA95" i="12" a="1"/>
  <c r="AA95" i="12" s="1"/>
  <c r="AA96" i="12" a="1"/>
  <c r="AA96" i="12" s="1"/>
  <c r="AA97" i="12" a="1"/>
  <c r="AA97" i="12"/>
  <c r="AA98" i="12" a="1"/>
  <c r="AA98" i="12" s="1"/>
  <c r="AA99" i="12" a="1"/>
  <c r="AA99" i="12"/>
  <c r="AA100" i="12" a="1"/>
  <c r="AA100" i="12" s="1"/>
  <c r="AA101" i="12" a="1"/>
  <c r="AA101" i="12" s="1"/>
  <c r="AA102" i="12" a="1"/>
  <c r="AA102" i="12"/>
  <c r="AA103" i="12" a="1"/>
  <c r="AA103" i="12" s="1"/>
  <c r="AA104" i="12" a="1"/>
  <c r="AA104" i="12" s="1"/>
  <c r="AA105" i="12" a="1"/>
  <c r="AA105" i="12" s="1"/>
  <c r="AA106" i="12" a="1"/>
  <c r="AA106" i="12" s="1"/>
  <c r="AA107" i="12" a="1"/>
  <c r="AA107" i="12" s="1"/>
  <c r="AA108" i="12" a="1"/>
  <c r="AA108" i="12" s="1"/>
  <c r="AA109" i="12" a="1"/>
  <c r="AA109" i="12" s="1"/>
  <c r="AA110" i="12" a="1"/>
  <c r="AA110" i="12" s="1"/>
  <c r="AA111" i="12" a="1"/>
  <c r="AA111" i="12" s="1"/>
  <c r="AA112" i="12" a="1"/>
  <c r="AA112" i="12" s="1"/>
  <c r="AA113" i="12" a="1"/>
  <c r="AA113" i="12" s="1"/>
  <c r="AA114" i="12" a="1"/>
  <c r="AA114" i="12" s="1"/>
  <c r="AA115" i="12" a="1"/>
  <c r="AA115" i="12"/>
  <c r="AA116" i="12" a="1"/>
  <c r="AA116" i="12" s="1"/>
  <c r="AA117" i="12" a="1"/>
  <c r="AA117" i="12" s="1"/>
  <c r="AA118" i="12" a="1"/>
  <c r="AA118" i="12" s="1"/>
  <c r="AA119" i="12" a="1"/>
  <c r="AA119" i="12" s="1"/>
  <c r="AA120" i="12" a="1"/>
  <c r="AA120" i="12" s="1"/>
  <c r="AA121" i="12" a="1"/>
  <c r="AA121" i="12" s="1"/>
  <c r="AA122" i="12" a="1"/>
  <c r="AA122" i="12" s="1"/>
  <c r="AA123" i="12" a="1"/>
  <c r="AA123" i="12"/>
  <c r="AA124" i="12" a="1"/>
  <c r="AA124" i="12" s="1"/>
  <c r="AA125" i="12" a="1"/>
  <c r="AA125" i="12" s="1"/>
  <c r="AA126" i="12" a="1"/>
  <c r="AA126" i="12" s="1"/>
  <c r="AA127" i="12" a="1"/>
  <c r="AA127" i="12"/>
  <c r="AA128" i="12" a="1"/>
  <c r="AA128" i="12" s="1"/>
  <c r="AA129" i="12" a="1"/>
  <c r="AA129" i="12" s="1"/>
  <c r="AA130" i="12" a="1"/>
  <c r="AA130" i="12"/>
  <c r="AA131" i="12" a="1"/>
  <c r="AA131" i="12" s="1"/>
  <c r="AA132" i="12" a="1"/>
  <c r="AA132" i="12" s="1"/>
  <c r="AA133" i="12" a="1"/>
  <c r="AA133" i="12"/>
  <c r="AA134" i="12" a="1"/>
  <c r="AA134" i="12" s="1"/>
  <c r="AA135" i="12" a="1"/>
  <c r="AA135" i="12" s="1"/>
  <c r="AA136" i="12" a="1"/>
  <c r="AA136" i="12" s="1"/>
  <c r="AA137" i="12" a="1"/>
  <c r="AA137" i="12" s="1"/>
  <c r="AA138" i="12" a="1"/>
  <c r="AA138" i="12"/>
  <c r="AA139" i="12" a="1"/>
  <c r="AA139" i="12" s="1"/>
  <c r="AA140" i="12" a="1"/>
  <c r="AA140" i="12" s="1"/>
  <c r="AA141" i="12" a="1"/>
  <c r="AA141" i="12" s="1"/>
  <c r="AA142" i="12" a="1"/>
  <c r="AA142" i="12" s="1"/>
  <c r="AA143" i="12" a="1"/>
  <c r="AA143" i="12" s="1"/>
  <c r="AA144" i="12" a="1"/>
  <c r="AA144" i="12" s="1"/>
  <c r="AA145" i="12" a="1"/>
  <c r="AA145" i="12" s="1"/>
  <c r="AA146" i="12" a="1"/>
  <c r="AA146" i="12" s="1"/>
  <c r="AA147" i="12" a="1"/>
  <c r="AA147" i="12" s="1"/>
  <c r="AA148" i="12" a="1"/>
  <c r="AA148" i="12"/>
  <c r="AA149" i="12" a="1"/>
  <c r="AA149" i="12" s="1"/>
  <c r="AA150" i="12" a="1"/>
  <c r="AA150" i="12" s="1"/>
  <c r="AA151" i="12" a="1"/>
  <c r="AA151" i="12" s="1"/>
  <c r="AA152" i="12" a="1"/>
  <c r="AA152" i="12" s="1"/>
  <c r="AA153" i="12" a="1"/>
  <c r="AA153" i="12" s="1"/>
  <c r="AA154" i="12" a="1"/>
  <c r="AA154" i="12"/>
  <c r="AA155" i="12" a="1"/>
  <c r="AA155" i="12" s="1"/>
  <c r="AA156" i="12" a="1"/>
  <c r="AA156" i="12"/>
  <c r="AA157" i="12" a="1"/>
  <c r="AA157" i="12" s="1"/>
  <c r="AA158" i="12" a="1"/>
  <c r="AA158" i="12" s="1"/>
  <c r="AA159" i="12" a="1"/>
  <c r="AA159" i="12" s="1"/>
  <c r="AA160" i="12" a="1"/>
  <c r="AA160" i="12" s="1"/>
  <c r="AA161" i="12" a="1"/>
  <c r="AA161" i="12" s="1"/>
  <c r="AA162" i="12" a="1"/>
  <c r="AA162" i="12" s="1"/>
  <c r="AA163" i="12" a="1"/>
  <c r="AA163" i="12"/>
  <c r="AA164" i="12" a="1"/>
  <c r="AA164" i="12" s="1"/>
  <c r="AA165" i="12" a="1"/>
  <c r="AA165" i="12"/>
  <c r="AA166" i="12" a="1"/>
  <c r="AA166" i="12"/>
  <c r="AA167" i="12" a="1"/>
  <c r="AA167" i="12" s="1"/>
  <c r="AA168" i="12" a="1"/>
  <c r="AA168" i="12" s="1"/>
  <c r="AA169" i="12" a="1"/>
  <c r="AA169" i="12"/>
  <c r="AA170" i="12" a="1"/>
  <c r="AA170" i="12" s="1"/>
  <c r="AA171" i="12" a="1"/>
  <c r="AA171" i="12"/>
  <c r="AA172" i="12" a="1"/>
  <c r="AA172" i="12" s="1"/>
  <c r="AA173" i="12" a="1"/>
  <c r="AA173" i="12" s="1"/>
  <c r="AA174" i="12" a="1"/>
  <c r="AA174" i="12" s="1"/>
  <c r="AA175" i="12" a="1"/>
  <c r="AA175" i="12" s="1"/>
  <c r="AA176" i="12" a="1"/>
  <c r="AA176" i="12" s="1"/>
  <c r="AA177" i="12" a="1"/>
  <c r="AA177" i="12" s="1"/>
  <c r="AA178" i="12" a="1"/>
  <c r="AA178" i="12" s="1"/>
  <c r="AA179" i="12" a="1"/>
  <c r="AA179" i="12" s="1"/>
  <c r="AA180" i="12" a="1"/>
  <c r="AA180" i="12" s="1"/>
  <c r="AA181" i="12" a="1"/>
  <c r="AA181" i="12"/>
  <c r="AA182" i="12" a="1"/>
  <c r="AA182" i="12" s="1"/>
  <c r="AA183" i="12" a="1"/>
  <c r="AA183" i="12" s="1"/>
  <c r="AA184" i="12" a="1"/>
  <c r="AA184" i="12" s="1"/>
  <c r="AA185" i="12" a="1"/>
  <c r="AA185" i="12" s="1"/>
  <c r="AA186" i="12" a="1"/>
  <c r="AA186" i="12" s="1"/>
  <c r="AA187" i="12" a="1"/>
  <c r="AA187" i="12" s="1"/>
  <c r="AA188" i="12" a="1"/>
  <c r="AA188" i="12" s="1"/>
  <c r="AA189" i="12" a="1"/>
  <c r="AA189" i="12" s="1"/>
  <c r="AA190" i="12" a="1"/>
  <c r="AA190" i="12"/>
  <c r="AA191" i="12" a="1"/>
  <c r="AA191" i="12" s="1"/>
  <c r="AA192" i="12" a="1"/>
  <c r="AA192" i="12" s="1"/>
  <c r="AA193" i="12" a="1"/>
  <c r="AA193" i="12" s="1"/>
  <c r="AA194" i="12" a="1"/>
  <c r="AA194" i="12" s="1"/>
  <c r="AA195" i="12" a="1"/>
  <c r="AA195" i="12" s="1"/>
  <c r="AA196" i="12" a="1"/>
  <c r="AA196" i="12" s="1"/>
  <c r="AA197" i="12" a="1"/>
  <c r="AA197" i="12" s="1"/>
  <c r="AA198" i="12" a="1"/>
  <c r="AA198" i="12"/>
  <c r="AA199" i="12" a="1"/>
  <c r="AA199" i="12" s="1"/>
  <c r="AA200" i="12" a="1"/>
  <c r="AA200" i="12" s="1"/>
  <c r="AA201" i="12" a="1"/>
  <c r="AA201" i="12" s="1"/>
  <c r="AA202" i="12" a="1"/>
  <c r="AA202" i="12"/>
  <c r="AA203" i="12" a="1"/>
  <c r="AA203" i="12" s="1"/>
  <c r="AA204" i="12" a="1"/>
  <c r="AA204" i="12" s="1"/>
  <c r="AA205" i="12" a="1"/>
  <c r="AA205" i="12" s="1"/>
  <c r="AA206" i="12" a="1"/>
  <c r="AA206" i="12" s="1"/>
  <c r="AA207" i="12" a="1"/>
  <c r="AA207" i="12"/>
  <c r="AA208" i="12" a="1"/>
  <c r="AA208" i="12" s="1"/>
  <c r="AA209" i="12" a="1"/>
  <c r="AA209" i="12" s="1"/>
  <c r="AA210" i="12" a="1"/>
  <c r="AA210" i="12" s="1"/>
  <c r="AA211" i="12" a="1"/>
  <c r="AA211" i="12" s="1"/>
  <c r="AA212" i="12" a="1"/>
  <c r="AA212" i="12" s="1"/>
  <c r="AA213" i="12" a="1"/>
  <c r="AA213" i="12" s="1"/>
  <c r="AA214" i="12" a="1"/>
  <c r="AA214" i="12" s="1"/>
  <c r="AA215" i="12" a="1"/>
  <c r="AA215" i="12" s="1"/>
  <c r="AA216" i="12" a="1"/>
  <c r="AA216" i="12" s="1"/>
  <c r="AA217" i="12" a="1"/>
  <c r="AA217" i="12" s="1"/>
  <c r="AA218" i="12" a="1"/>
  <c r="AA218" i="12" s="1"/>
  <c r="AA219" i="12" a="1"/>
  <c r="AA219" i="12"/>
  <c r="AA220" i="12" a="1"/>
  <c r="AA220" i="12"/>
  <c r="AA221" i="12" a="1"/>
  <c r="AA221" i="12" s="1"/>
  <c r="AA222" i="12" a="1"/>
  <c r="AA222" i="12" s="1"/>
  <c r="AA223" i="12" a="1"/>
  <c r="AA223" i="12" s="1"/>
  <c r="AA224" i="12" a="1"/>
  <c r="AA224" i="12" s="1"/>
  <c r="AA225" i="12" a="1"/>
  <c r="AA225" i="12" s="1"/>
  <c r="AA226" i="12" a="1"/>
  <c r="AA226" i="12"/>
  <c r="AA227" i="12" a="1"/>
  <c r="AA227" i="12" s="1"/>
  <c r="AA228" i="12" a="1"/>
  <c r="AA228" i="12"/>
  <c r="AA229" i="12" a="1"/>
  <c r="AA229" i="12" s="1"/>
  <c r="AA230" i="12" a="1"/>
  <c r="AA230" i="12" s="1"/>
  <c r="AA231" i="12" a="1"/>
  <c r="AA231" i="12"/>
  <c r="AA232" i="12" a="1"/>
  <c r="AA232" i="12"/>
  <c r="AA233" i="12" a="1"/>
  <c r="AA233" i="12" s="1"/>
  <c r="AA234" i="12" a="1"/>
  <c r="AA234" i="12"/>
  <c r="AA235" i="12" a="1"/>
  <c r="AA235" i="12"/>
  <c r="AA236" i="12" a="1"/>
  <c r="AA236" i="12" s="1"/>
  <c r="AA237" i="12" a="1"/>
  <c r="AA237" i="12"/>
  <c r="AA238" i="12" a="1"/>
  <c r="AA238" i="12" s="1"/>
  <c r="AA239" i="12" a="1"/>
  <c r="AA239" i="12" s="1"/>
  <c r="AA240" i="12" a="1"/>
  <c r="AA240" i="12" s="1"/>
  <c r="AA241" i="12" a="1"/>
  <c r="AA241" i="12" s="1"/>
  <c r="AA242" i="12" a="1"/>
  <c r="AA242" i="12" s="1"/>
  <c r="AA243" i="12" a="1"/>
  <c r="AA243" i="12"/>
  <c r="AA244" i="12" a="1"/>
  <c r="AA244" i="12" s="1"/>
  <c r="AA245" i="12" a="1"/>
  <c r="AA245" i="12" s="1"/>
  <c r="AA246" i="12" a="1"/>
  <c r="AA246" i="12" s="1"/>
  <c r="AA247" i="12" a="1"/>
  <c r="AA247" i="12" s="1"/>
  <c r="AA248" i="12" a="1"/>
  <c r="AA248" i="12" s="1"/>
  <c r="AA249" i="12" a="1"/>
  <c r="AA249" i="12" s="1"/>
  <c r="AA250" i="12" a="1"/>
  <c r="AA250" i="12" s="1"/>
  <c r="AA251" i="12" a="1"/>
  <c r="AA251" i="12" s="1"/>
  <c r="AA252" i="12" a="1"/>
  <c r="AA252" i="12"/>
  <c r="AA253" i="12" a="1"/>
  <c r="AA253" i="12" s="1"/>
  <c r="AA254" i="12" a="1"/>
  <c r="AA254" i="12" s="1"/>
  <c r="AA255" i="12" a="1"/>
  <c r="AA255" i="12" s="1"/>
  <c r="AA256" i="12" a="1"/>
  <c r="AA256" i="12" s="1"/>
  <c r="AA257" i="12" a="1"/>
  <c r="AA257" i="12" s="1"/>
  <c r="AA258" i="12" a="1"/>
  <c r="AA258" i="12" s="1"/>
  <c r="AA259" i="12" a="1"/>
  <c r="AA259" i="12" s="1"/>
  <c r="AA260" i="12" a="1"/>
  <c r="AA260" i="12" s="1"/>
  <c r="AA261" i="12" a="1"/>
  <c r="AA261" i="12" s="1"/>
  <c r="AA262" i="12" a="1"/>
  <c r="AA262" i="12" s="1"/>
  <c r="AA263" i="12" a="1"/>
  <c r="AA263" i="12" s="1"/>
  <c r="AA264" i="12" a="1"/>
  <c r="AA264" i="12" s="1"/>
  <c r="AA265" i="12" a="1"/>
  <c r="AA265" i="12" s="1"/>
  <c r="AA266" i="12" a="1"/>
  <c r="AA266" i="12" s="1"/>
  <c r="AA267" i="12" a="1"/>
  <c r="AA267" i="12"/>
  <c r="AA268" i="12" a="1"/>
  <c r="AA268" i="12" s="1"/>
  <c r="AA269" i="12" a="1"/>
  <c r="AA269" i="12" s="1"/>
  <c r="AA270" i="12" a="1"/>
  <c r="AA270" i="12" s="1"/>
  <c r="AA271" i="12" a="1"/>
  <c r="AA271" i="12"/>
  <c r="AA272" i="12" a="1"/>
  <c r="AA272" i="12" s="1"/>
  <c r="AA273" i="12" a="1"/>
  <c r="AA273" i="12"/>
  <c r="AA274" i="12" a="1"/>
  <c r="AA274" i="12"/>
  <c r="AA275" i="12" a="1"/>
  <c r="AA275" i="12" s="1"/>
  <c r="AA276" i="12" a="1"/>
  <c r="AA276" i="12" s="1"/>
  <c r="AA277" i="12" a="1"/>
  <c r="AA277" i="12" s="1"/>
  <c r="AA278" i="12" a="1"/>
  <c r="AA278" i="12" s="1"/>
  <c r="AA279" i="12" a="1"/>
  <c r="AA279" i="12" s="1"/>
  <c r="AA280" i="12" a="1"/>
  <c r="AA280" i="12" s="1"/>
  <c r="AA281" i="12" a="1"/>
  <c r="AA281" i="12" s="1"/>
  <c r="AA282" i="12" a="1"/>
  <c r="AA282" i="12"/>
  <c r="AA283" i="12" a="1"/>
  <c r="AA283" i="12" s="1"/>
  <c r="AA284" i="12" a="1"/>
  <c r="AA284" i="12" s="1"/>
  <c r="AA285" i="12" a="1"/>
  <c r="AA285" i="12" s="1"/>
  <c r="AA286" i="12" a="1"/>
  <c r="AA286" i="12" s="1"/>
  <c r="AA287" i="12" a="1"/>
  <c r="AA287" i="12" s="1"/>
  <c r="AA288" i="12" a="1"/>
  <c r="AA288" i="12" s="1"/>
  <c r="AA289" i="12" a="1"/>
  <c r="AA289" i="12" s="1"/>
  <c r="AA290" i="12" a="1"/>
  <c r="AA290" i="12" s="1"/>
  <c r="AA291" i="12" a="1"/>
  <c r="AA291" i="12"/>
  <c r="AA292" i="12" a="1"/>
  <c r="AA292" i="12" s="1"/>
  <c r="AA293" i="12" a="1"/>
  <c r="AA293" i="12" s="1"/>
  <c r="AA294" i="12" a="1"/>
  <c r="AA294" i="12" s="1"/>
  <c r="AA295" i="12" a="1"/>
  <c r="AA295" i="12"/>
  <c r="AA296" i="12" a="1"/>
  <c r="AA296" i="12" s="1"/>
  <c r="AA297" i="12" a="1"/>
  <c r="AA297" i="12" s="1"/>
  <c r="AA298" i="12" a="1"/>
  <c r="AA298" i="12"/>
  <c r="AA299" i="12" a="1"/>
  <c r="AA299" i="12" s="1"/>
  <c r="AA300" i="12" a="1"/>
  <c r="AA300" i="12" s="1"/>
  <c r="AA301" i="12" a="1"/>
  <c r="AA301" i="12" s="1"/>
  <c r="AA302" i="12" a="1"/>
  <c r="AA302" i="12" s="1"/>
  <c r="AA303" i="12" a="1"/>
  <c r="AA303" i="12"/>
  <c r="AA304" i="12" a="1"/>
  <c r="AA304" i="12" s="1"/>
  <c r="AA305" i="12" a="1"/>
  <c r="AA305" i="12" s="1"/>
  <c r="AA306" i="12" a="1"/>
  <c r="AA306" i="12" s="1"/>
  <c r="AA307" i="12" a="1"/>
  <c r="AA307" i="12" s="1"/>
  <c r="AA308" i="12" a="1"/>
  <c r="AA308" i="12" s="1"/>
  <c r="AA309" i="12" a="1"/>
  <c r="AA309" i="12" s="1"/>
  <c r="AA310" i="12" a="1"/>
  <c r="AA310" i="12"/>
  <c r="AA311" i="12" a="1"/>
  <c r="AA311" i="12" s="1"/>
  <c r="AA312" i="12" a="1"/>
  <c r="AA312" i="12" s="1"/>
  <c r="AA313" i="12" a="1"/>
  <c r="AA313" i="12"/>
  <c r="AA314" i="12" a="1"/>
  <c r="AA314" i="12" s="1"/>
  <c r="AA315" i="12" a="1"/>
  <c r="AA315" i="12" s="1"/>
  <c r="AA316" i="12" a="1"/>
  <c r="AA316" i="12" s="1"/>
  <c r="AA317" i="12" a="1"/>
  <c r="AA317" i="12" s="1"/>
  <c r="AA318" i="12" a="1"/>
  <c r="AA318" i="12" s="1"/>
  <c r="AA319" i="12" a="1"/>
  <c r="AA319" i="12" s="1"/>
  <c r="AA320" i="12" a="1"/>
  <c r="AA320" i="12" s="1"/>
  <c r="AA321" i="12" a="1"/>
  <c r="AA321" i="12" s="1"/>
  <c r="AA322" i="12" a="1"/>
  <c r="AA322" i="12"/>
  <c r="AA323" i="12" a="1"/>
  <c r="AA323" i="12" s="1"/>
  <c r="AA324" i="12" a="1"/>
  <c r="AA324" i="12" s="1"/>
  <c r="AA325" i="12" a="1"/>
  <c r="AA325" i="12" s="1"/>
  <c r="AA326" i="12" a="1"/>
  <c r="AA326" i="12" s="1"/>
  <c r="AA327" i="12" a="1"/>
  <c r="AA327" i="12" s="1"/>
  <c r="AA328" i="12" a="1"/>
  <c r="AA328" i="12" s="1"/>
  <c r="AA329" i="12" a="1"/>
  <c r="AA329" i="12" s="1"/>
  <c r="AA330" i="12" a="1"/>
  <c r="AA330" i="12" s="1"/>
  <c r="AA331" i="12" a="1"/>
  <c r="AA331" i="12" s="1"/>
  <c r="AA332" i="12" a="1"/>
  <c r="AA332" i="12" s="1"/>
  <c r="AA333" i="12" a="1"/>
  <c r="AA333" i="12" s="1"/>
  <c r="AA334" i="12" a="1"/>
  <c r="AA334" i="12"/>
  <c r="AA335" i="12" a="1"/>
  <c r="AA335" i="12" s="1"/>
  <c r="AA336" i="12" a="1"/>
  <c r="AA336" i="12" s="1"/>
  <c r="AA337" i="12" a="1"/>
  <c r="AA337" i="12" s="1"/>
  <c r="AA338" i="12" a="1"/>
  <c r="AA338" i="12" s="1"/>
  <c r="AA339" i="12" a="1"/>
  <c r="AA339" i="12" s="1"/>
  <c r="AA340" i="12" a="1"/>
  <c r="AA340" i="12" s="1"/>
  <c r="AA341" i="12" a="1"/>
  <c r="AA341" i="12" s="1"/>
  <c r="AA342" i="12" a="1"/>
  <c r="AA342" i="12" s="1"/>
  <c r="AA343" i="12" a="1"/>
  <c r="AA343" i="12"/>
  <c r="AA344" i="12" a="1"/>
  <c r="AA344" i="12" s="1"/>
  <c r="AA345" i="12" a="1"/>
  <c r="AA345" i="12" s="1"/>
  <c r="AA346" i="12" a="1"/>
  <c r="AA346" i="12" s="1"/>
  <c r="AA347" i="12" a="1"/>
  <c r="AA347" i="12" s="1"/>
  <c r="AA348" i="12" a="1"/>
  <c r="AA348" i="12" s="1"/>
  <c r="AA349" i="12" a="1"/>
  <c r="AA349" i="12" s="1"/>
  <c r="AA350" i="12" a="1"/>
  <c r="AA350" i="12" s="1"/>
  <c r="AA351" i="12" a="1"/>
  <c r="AA351" i="12" s="1"/>
  <c r="AA352" i="12" a="1"/>
  <c r="AA352" i="12" s="1"/>
  <c r="AA353" i="12" a="1"/>
  <c r="AA353" i="12" s="1"/>
  <c r="AA354" i="12" a="1"/>
  <c r="AA354" i="12"/>
  <c r="AA355" i="12" a="1"/>
  <c r="AA355" i="12" s="1"/>
  <c r="AA356" i="12" a="1"/>
  <c r="AA356" i="12" s="1"/>
  <c r="AA357" i="12" a="1"/>
  <c r="AA357" i="12" s="1"/>
  <c r="AA358" i="12" a="1"/>
  <c r="AA358" i="12" s="1"/>
  <c r="AA359" i="12" a="1"/>
  <c r="AA359" i="12" s="1"/>
  <c r="AA360" i="12" a="1"/>
  <c r="AA360" i="12" s="1"/>
  <c r="AA361" i="12" a="1"/>
  <c r="AA361" i="12"/>
  <c r="AA362" i="12" a="1"/>
  <c r="AA362" i="12" s="1"/>
  <c r="AA363" i="12" a="1"/>
  <c r="AA363" i="12" s="1"/>
  <c r="AA364" i="12" a="1"/>
  <c r="AA364" i="12" s="1"/>
  <c r="AA365" i="12" a="1"/>
  <c r="AA365" i="12" s="1"/>
  <c r="AA366" i="12" a="1"/>
  <c r="AA366" i="12" s="1"/>
  <c r="AA367" i="12" a="1"/>
  <c r="AA367" i="12"/>
  <c r="AA368" i="12" a="1"/>
  <c r="AA368" i="12" s="1"/>
  <c r="AA369" i="12" a="1"/>
  <c r="AA369" i="12"/>
  <c r="AA370" i="12" a="1"/>
  <c r="AA370" i="12" s="1"/>
  <c r="AA371" i="12" a="1"/>
  <c r="AA371" i="12" s="1"/>
  <c r="AA372" i="12" a="1"/>
  <c r="AA372" i="12" s="1"/>
  <c r="AA373" i="12" a="1"/>
  <c r="AA373" i="12" s="1"/>
  <c r="AA374" i="12" a="1"/>
  <c r="AA374" i="12" s="1"/>
  <c r="AA375" i="12" a="1"/>
  <c r="AA375" i="12" s="1"/>
  <c r="AA376" i="12" a="1"/>
  <c r="AA376" i="12"/>
  <c r="AA377" i="12" a="1"/>
  <c r="AA377" i="12" s="1"/>
  <c r="AA378" i="12" a="1"/>
  <c r="AA378" i="12" s="1"/>
  <c r="AA379" i="12" a="1"/>
  <c r="AA379" i="12" s="1"/>
  <c r="AA380" i="12" a="1"/>
  <c r="AA380" i="12" s="1"/>
  <c r="AA381" i="12" a="1"/>
  <c r="AA381" i="12"/>
  <c r="AA382" i="12" a="1"/>
  <c r="AA382" i="12" s="1"/>
  <c r="AA383" i="12" a="1"/>
  <c r="AA383" i="12" s="1"/>
  <c r="AA384" i="12" a="1"/>
  <c r="AA384" i="12" s="1"/>
  <c r="AA385" i="12" a="1"/>
  <c r="AA385" i="12"/>
  <c r="AA386" i="12" a="1"/>
  <c r="AA386" i="12" s="1"/>
  <c r="AA387" i="12" a="1"/>
  <c r="AA387" i="12"/>
  <c r="AA388" i="12" a="1"/>
  <c r="AA388" i="12" s="1"/>
  <c r="AA389" i="12" a="1"/>
  <c r="AA389" i="12" s="1"/>
  <c r="AA390" i="12" a="1"/>
  <c r="AA390" i="12" s="1"/>
  <c r="AA391" i="12" a="1"/>
  <c r="AA391" i="12" s="1"/>
  <c r="AA392" i="12" a="1"/>
  <c r="AA392" i="12" s="1"/>
  <c r="AA393" i="12" a="1"/>
  <c r="AA393" i="12" s="1"/>
  <c r="AA394" i="12" a="1"/>
  <c r="AA394" i="12" s="1"/>
  <c r="AA395" i="12" a="1"/>
  <c r="AA395" i="12" s="1"/>
  <c r="AA396" i="12" a="1"/>
  <c r="AA396" i="12" s="1"/>
  <c r="AA397" i="12" a="1"/>
  <c r="AA397" i="12"/>
  <c r="AA398" i="12" a="1"/>
  <c r="AA398" i="12" s="1"/>
  <c r="AA399" i="12" a="1"/>
  <c r="AA399" i="12" s="1"/>
  <c r="AA400" i="12" a="1"/>
  <c r="AA400" i="12"/>
  <c r="AA401" i="12" a="1"/>
  <c r="AA401" i="12" s="1"/>
  <c r="AA402" i="12" a="1"/>
  <c r="AA402" i="12" s="1"/>
  <c r="AA403" i="12" a="1"/>
  <c r="AA403" i="12" s="1"/>
  <c r="AA404" i="12" a="1"/>
  <c r="AA404" i="12" s="1"/>
  <c r="AA405" i="12" a="1"/>
  <c r="AA405" i="12" s="1"/>
  <c r="AA406" i="12" a="1"/>
  <c r="AA406" i="12"/>
  <c r="AA407" i="12" a="1"/>
  <c r="AA407" i="12" s="1"/>
  <c r="AA408" i="12" a="1"/>
  <c r="AA408" i="12"/>
  <c r="AA409" i="12" a="1"/>
  <c r="AA409" i="12" s="1"/>
  <c r="AA410" i="12" a="1"/>
  <c r="AA410" i="12" s="1"/>
  <c r="AA411" i="12" a="1"/>
  <c r="AA411" i="12" s="1"/>
  <c r="AA412" i="12" a="1"/>
  <c r="AA412" i="12" s="1"/>
  <c r="AA413" i="12" a="1"/>
  <c r="AA413" i="12" s="1"/>
  <c r="AA414" i="12" a="1"/>
  <c r="AA414" i="12" s="1"/>
  <c r="AA415" i="12" a="1"/>
  <c r="AA415" i="12"/>
  <c r="AA416" i="12" a="1"/>
  <c r="AA416" i="12" s="1"/>
  <c r="AA417" i="12" a="1"/>
  <c r="AA417" i="12" s="1"/>
  <c r="AA418" i="12" a="1"/>
  <c r="AA418" i="12" s="1"/>
  <c r="AA419" i="12" a="1"/>
  <c r="AA419" i="12" s="1"/>
  <c r="AA420" i="12" a="1"/>
  <c r="AA420" i="12" s="1"/>
  <c r="AA421" i="12" a="1"/>
  <c r="AA421" i="12" s="1"/>
  <c r="AA422" i="12" a="1"/>
  <c r="AA422" i="12" s="1"/>
  <c r="AA423" i="12" a="1"/>
  <c r="AA423" i="12"/>
  <c r="AA424" i="12" a="1"/>
  <c r="AA424" i="12" s="1"/>
  <c r="AA425" i="12" a="1"/>
  <c r="AA425" i="12" s="1"/>
  <c r="AA426" i="12" a="1"/>
  <c r="AA426" i="12" s="1"/>
  <c r="AA427" i="12" a="1"/>
  <c r="AA427" i="12" s="1"/>
  <c r="AA428" i="12" a="1"/>
  <c r="AA428" i="12" s="1"/>
  <c r="AA429" i="12" a="1"/>
  <c r="AA429" i="12"/>
  <c r="AA430" i="12" a="1"/>
  <c r="AA430" i="12" s="1"/>
  <c r="AA431" i="12" a="1"/>
  <c r="AA431" i="12" s="1"/>
  <c r="AA432" i="12" a="1"/>
  <c r="AA432" i="12" s="1"/>
  <c r="AA433" i="12" a="1"/>
  <c r="AA433" i="12" s="1"/>
  <c r="AA434" i="12" a="1"/>
  <c r="AA434" i="12" s="1"/>
  <c r="AA435" i="12" a="1"/>
  <c r="AA435" i="12" s="1"/>
  <c r="AA436" i="12" a="1"/>
  <c r="AA436" i="12"/>
  <c r="AA437" i="12" a="1"/>
  <c r="AA437" i="12" s="1"/>
  <c r="AA438" i="12" a="1"/>
  <c r="AA438" i="12" s="1"/>
  <c r="AA439" i="12" a="1"/>
  <c r="AA439" i="12" s="1"/>
  <c r="AA440" i="12" a="1"/>
  <c r="AA440" i="12" s="1"/>
  <c r="AA441" i="12" a="1"/>
  <c r="AA441" i="12" s="1"/>
  <c r="AA442" i="12" a="1"/>
  <c r="AA442" i="12" s="1"/>
  <c r="AA443" i="12" a="1"/>
  <c r="AA443" i="12" s="1"/>
  <c r="AA444" i="12" a="1"/>
  <c r="AA444" i="12" s="1"/>
  <c r="AA445" i="12" a="1"/>
  <c r="AA445" i="12" s="1"/>
  <c r="AA446" i="12" a="1"/>
  <c r="AA446" i="12" s="1"/>
  <c r="AA447" i="12" a="1"/>
  <c r="AA447" i="12"/>
  <c r="AA448" i="12" a="1"/>
  <c r="AA448" i="12" s="1"/>
  <c r="AA449" i="12" a="1"/>
  <c r="AA449" i="12" s="1"/>
  <c r="AA450" i="12" a="1"/>
  <c r="AA450" i="12" s="1"/>
  <c r="AA451" i="12" a="1"/>
  <c r="AA451" i="12"/>
  <c r="AA452" i="12" a="1"/>
  <c r="AA452" i="12" s="1"/>
  <c r="AA453" i="12" a="1"/>
  <c r="AA453" i="12"/>
  <c r="AA454" i="12" a="1"/>
  <c r="AA454" i="12"/>
  <c r="AA455" i="12" a="1"/>
  <c r="AA455" i="12" s="1"/>
  <c r="AA456" i="12" a="1"/>
  <c r="AA456" i="12" s="1"/>
  <c r="AA457" i="12" a="1"/>
  <c r="AA457" i="12"/>
  <c r="AA458" i="12" a="1"/>
  <c r="AA458" i="12" s="1"/>
  <c r="AA459" i="12" a="1"/>
  <c r="AA459" i="12"/>
  <c r="AA460" i="12" a="1"/>
  <c r="AA460" i="12" s="1"/>
  <c r="AA461" i="12" a="1"/>
  <c r="AA461" i="12" s="1"/>
  <c r="AA462" i="12" a="1"/>
  <c r="AA462" i="12" s="1"/>
  <c r="AA463" i="12" a="1"/>
  <c r="AA463" i="12" s="1"/>
  <c r="AA464" i="12" a="1"/>
  <c r="AA464" i="12" s="1"/>
  <c r="AA465" i="12" a="1"/>
  <c r="AA465" i="12" s="1"/>
  <c r="AA466" i="12" a="1"/>
  <c r="AA466" i="12" s="1"/>
  <c r="AA467" i="12" a="1"/>
  <c r="AA467" i="12" s="1"/>
  <c r="AA468" i="12" a="1"/>
  <c r="AA468" i="12"/>
  <c r="AA469" i="12" a="1"/>
  <c r="AA469" i="12"/>
  <c r="AA470" i="12" a="1"/>
  <c r="AA470" i="12" s="1"/>
  <c r="AA471" i="12" a="1"/>
  <c r="AA471" i="12"/>
  <c r="AA472" i="12" a="1"/>
  <c r="AA472" i="12" s="1"/>
  <c r="AA473" i="12" a="1"/>
  <c r="AA473" i="12" s="1"/>
  <c r="AA474" i="12" a="1"/>
  <c r="AA474" i="12" s="1"/>
  <c r="AA475" i="12" a="1"/>
  <c r="AA475" i="12" s="1"/>
  <c r="AA476" i="12" a="1"/>
  <c r="AA476" i="12" s="1"/>
  <c r="AA477" i="12" a="1"/>
  <c r="AA477" i="12" s="1"/>
  <c r="AA478" i="12" a="1"/>
  <c r="AA478" i="12"/>
  <c r="AA479" i="12" a="1"/>
  <c r="AA479" i="12" s="1"/>
  <c r="AA480" i="12" a="1"/>
  <c r="AA480" i="12" s="1"/>
  <c r="AA481" i="12" a="1"/>
  <c r="AA481" i="12" s="1"/>
  <c r="AA482" i="12" a="1"/>
  <c r="AA482" i="12" s="1"/>
  <c r="AA483" i="12" a="1"/>
  <c r="AA483" i="12"/>
  <c r="AA484" i="12" a="1"/>
  <c r="AA484" i="12" s="1"/>
  <c r="AA485" i="12" a="1"/>
  <c r="AA485" i="12" s="1"/>
  <c r="AA486" i="12" a="1"/>
  <c r="AA486" i="12"/>
  <c r="AA487" i="12" a="1"/>
  <c r="AA487" i="12" s="1"/>
  <c r="AA488" i="12" a="1"/>
  <c r="AA488" i="12" s="1"/>
  <c r="AA489" i="12" a="1"/>
  <c r="AA489" i="12" s="1"/>
  <c r="AA490" i="12" a="1"/>
  <c r="AA490" i="12" s="1"/>
  <c r="AA491" i="12" a="1"/>
  <c r="AA491" i="12" s="1"/>
  <c r="AA492" i="12" a="1"/>
  <c r="AA492" i="12" s="1"/>
  <c r="AA493" i="12" a="1"/>
  <c r="AA493" i="12"/>
  <c r="AA494" i="12" a="1"/>
  <c r="AA494" i="12" s="1"/>
  <c r="AA495" i="12" a="1"/>
  <c r="AA495" i="12" s="1"/>
  <c r="AA496" i="12" a="1"/>
  <c r="AA496" i="12" s="1"/>
  <c r="AA497" i="12" a="1"/>
  <c r="AA497" i="12" s="1"/>
  <c r="AA498" i="12" a="1"/>
  <c r="AA498" i="12"/>
  <c r="AA499" i="12" a="1"/>
  <c r="AA499" i="12" s="1"/>
  <c r="AA500" i="12" a="1"/>
  <c r="AA500" i="12" s="1"/>
  <c r="AA501" i="12" a="1"/>
  <c r="AA501" i="12" s="1"/>
  <c r="AA502" i="12" a="1"/>
  <c r="AA502" i="12" s="1"/>
  <c r="AA503" i="12" a="1"/>
  <c r="AA503" i="12" s="1"/>
  <c r="AA504" i="12" a="1"/>
  <c r="AA504" i="12" s="1"/>
  <c r="AA505" i="12" a="1"/>
  <c r="AA505" i="12" s="1"/>
  <c r="AA506" i="12" a="1"/>
  <c r="AA506" i="12" s="1"/>
  <c r="AA507" i="12" a="1"/>
  <c r="AA507" i="12" s="1"/>
  <c r="AA508" i="12" a="1"/>
  <c r="AA508" i="12"/>
  <c r="AA509" i="12" a="1"/>
  <c r="AA509" i="12" s="1"/>
  <c r="AA510" i="12" a="1"/>
  <c r="AA510" i="12" s="1"/>
  <c r="AA511" i="12" a="1"/>
  <c r="AA511" i="12" s="1"/>
  <c r="AA512" i="12" a="1"/>
  <c r="AA512" i="12" s="1"/>
  <c r="AA513" i="12" a="1"/>
  <c r="AA513" i="12" s="1"/>
  <c r="AA514" i="12" a="1"/>
  <c r="AA514" i="12" s="1"/>
  <c r="AA515" i="12" a="1"/>
  <c r="AA515" i="12"/>
  <c r="AA516" i="12" a="1"/>
  <c r="AA516" i="12" s="1"/>
  <c r="AA517" i="12" a="1"/>
  <c r="AA517" i="12" s="1"/>
  <c r="AA518" i="12" a="1"/>
  <c r="AA518" i="12" s="1"/>
  <c r="AA519" i="12" a="1"/>
  <c r="AA519" i="12" s="1"/>
  <c r="AA520" i="12" a="1"/>
  <c r="AA520" i="12" s="1"/>
  <c r="AA521" i="12" a="1"/>
  <c r="AA521" i="12" s="1"/>
  <c r="AA522" i="12" a="1"/>
  <c r="AA522" i="12" s="1"/>
  <c r="AA523" i="12" a="1"/>
  <c r="AA523" i="12"/>
  <c r="AA524" i="12" a="1"/>
  <c r="AA524" i="12" s="1"/>
  <c r="AA525" i="12" a="1"/>
  <c r="AA525" i="12" s="1"/>
  <c r="AA526" i="12" a="1"/>
  <c r="AA526" i="12" s="1"/>
  <c r="AA527" i="12" a="1"/>
  <c r="AA527" i="12" s="1"/>
  <c r="AA528" i="12" a="1"/>
  <c r="AA528" i="12" s="1"/>
  <c r="AA529" i="12" a="1"/>
  <c r="AA529" i="12"/>
  <c r="AA530" i="12" a="1"/>
  <c r="AA530" i="12"/>
  <c r="AA531" i="12" a="1"/>
  <c r="AA531" i="12" s="1"/>
  <c r="AA532" i="12" a="1"/>
  <c r="AA532" i="12"/>
  <c r="AA533" i="12" a="1"/>
  <c r="AA533" i="12" s="1"/>
  <c r="AA534" i="12" a="1"/>
  <c r="AA534" i="12" s="1"/>
  <c r="AA535" i="12" a="1"/>
  <c r="AA535" i="12" s="1"/>
  <c r="AA536" i="12" a="1"/>
  <c r="AA536" i="12" s="1"/>
  <c r="AA537" i="12" a="1"/>
  <c r="AA537" i="12" s="1"/>
  <c r="AA538" i="12" a="1"/>
  <c r="AA538" i="12"/>
  <c r="AA539" i="12" a="1"/>
  <c r="AA539" i="12"/>
  <c r="AA540" i="12" a="1"/>
  <c r="AA540" i="12" s="1"/>
  <c r="AA541" i="12" a="1"/>
  <c r="AA541" i="12" s="1"/>
  <c r="AA542" i="12" a="1"/>
  <c r="AA542" i="12" s="1"/>
  <c r="AA543" i="12" a="1"/>
  <c r="AA543" i="12" s="1"/>
  <c r="AA544" i="12" a="1"/>
  <c r="AA544" i="12"/>
  <c r="AA545" i="12" a="1"/>
  <c r="AA545" i="12"/>
  <c r="AA546" i="12" a="1"/>
  <c r="AA546" i="12" s="1"/>
  <c r="AA547" i="12" a="1"/>
  <c r="AA547" i="12" s="1"/>
  <c r="AA548" i="12" a="1"/>
  <c r="AA548" i="12" s="1"/>
  <c r="AA549" i="12" a="1"/>
  <c r="AA549" i="12" s="1"/>
  <c r="AA550" i="12" a="1"/>
  <c r="AA550" i="12"/>
  <c r="AA551" i="12" a="1"/>
  <c r="AA551" i="12"/>
  <c r="AA552" i="12" a="1"/>
  <c r="AA552" i="12" s="1"/>
  <c r="AA553" i="12" a="1"/>
  <c r="AA553" i="12" s="1"/>
  <c r="AA554" i="12" a="1"/>
  <c r="AA554" i="12" s="1"/>
  <c r="AA555" i="12" a="1"/>
  <c r="AA555" i="12" s="1"/>
  <c r="AA556" i="12" a="1"/>
  <c r="AA556" i="12" s="1"/>
  <c r="AA557" i="12" a="1"/>
  <c r="AA557" i="12" s="1"/>
  <c r="AA558" i="12" a="1"/>
  <c r="AA558" i="12" s="1"/>
  <c r="AA559" i="12" a="1"/>
  <c r="AA559" i="12" s="1"/>
  <c r="AA560" i="12" a="1"/>
  <c r="AA560" i="12" s="1"/>
  <c r="AA561" i="12" a="1"/>
  <c r="AA561" i="12" s="1"/>
  <c r="AA562" i="12" a="1"/>
  <c r="AA562" i="12" s="1"/>
  <c r="AA563" i="12" a="1"/>
  <c r="AA563" i="12" s="1"/>
  <c r="AA564" i="12" a="1"/>
  <c r="AA564" i="12" s="1"/>
  <c r="AA565" i="12" a="1"/>
  <c r="AA565" i="12" s="1"/>
  <c r="AA566" i="12" a="1"/>
  <c r="AA566" i="12"/>
  <c r="AA567" i="12" a="1"/>
  <c r="AA567" i="12" s="1"/>
  <c r="AA568" i="12" a="1"/>
  <c r="AA568" i="12" s="1"/>
  <c r="AA569" i="12" a="1"/>
  <c r="AA569" i="12" s="1"/>
  <c r="AA570" i="12" a="1"/>
  <c r="AA570" i="12" s="1"/>
  <c r="AA571" i="12" a="1"/>
  <c r="AA571" i="12" s="1"/>
  <c r="AA572" i="12" a="1"/>
  <c r="AA572" i="12" s="1"/>
  <c r="AA573" i="12" a="1"/>
  <c r="AA573" i="12" s="1"/>
  <c r="AA574" i="12" a="1"/>
  <c r="AA574" i="12"/>
  <c r="AA575" i="12" a="1"/>
  <c r="AA575" i="12"/>
  <c r="AA576" i="12" a="1"/>
  <c r="AA576" i="12" s="1"/>
  <c r="AA577" i="12" a="1"/>
  <c r="AA577" i="12" s="1"/>
  <c r="AA578" i="12" a="1"/>
  <c r="AA578" i="12" s="1"/>
  <c r="AA579" i="12" a="1"/>
  <c r="AA579" i="12" s="1"/>
  <c r="AA580" i="12" a="1"/>
  <c r="AA580" i="12"/>
  <c r="AA581" i="12" a="1"/>
  <c r="AA581" i="12" s="1"/>
  <c r="AA582" i="12" a="1"/>
  <c r="AA582" i="12" s="1"/>
  <c r="AA583" i="12" a="1"/>
  <c r="AA583" i="12" s="1"/>
  <c r="AA584" i="12" a="1"/>
  <c r="AA584" i="12"/>
  <c r="AA585" i="12" a="1"/>
  <c r="AA585" i="12" s="1"/>
  <c r="AA586" i="12" a="1"/>
  <c r="AA586" i="12" s="1"/>
  <c r="AA587" i="12" a="1"/>
  <c r="AA587" i="12"/>
  <c r="AA588" i="12" a="1"/>
  <c r="AA588" i="12" s="1"/>
  <c r="AA589" i="12" a="1"/>
  <c r="AA589" i="12" s="1"/>
  <c r="AA590" i="12" a="1"/>
  <c r="AA590" i="12" s="1"/>
  <c r="AA591" i="12" a="1"/>
  <c r="AA591" i="12" s="1"/>
  <c r="AA592" i="12" a="1"/>
  <c r="AA592" i="12" s="1"/>
  <c r="AA593" i="12" a="1"/>
  <c r="AA593" i="12"/>
  <c r="AA594" i="12" a="1"/>
  <c r="AA594" i="12" s="1"/>
  <c r="AA595" i="12" a="1"/>
  <c r="AA595" i="12" s="1"/>
  <c r="AA596" i="12" a="1"/>
  <c r="AA596" i="12" s="1"/>
  <c r="AA597" i="12" a="1"/>
  <c r="AA597" i="12" s="1"/>
  <c r="AA598" i="12" a="1"/>
  <c r="AA598" i="12"/>
  <c r="AA599" i="12" a="1"/>
  <c r="AA599" i="12" s="1"/>
  <c r="AA600" i="12" a="1"/>
  <c r="AA600" i="12" s="1"/>
  <c r="AA601" i="12" a="1"/>
  <c r="AA601" i="12" s="1"/>
  <c r="AA602" i="12" a="1"/>
  <c r="AA602" i="12"/>
  <c r="AA603" i="12" a="1"/>
  <c r="AA603" i="12" s="1"/>
  <c r="AA604" i="12" a="1"/>
  <c r="AA604" i="12" s="1"/>
  <c r="AA605" i="12" a="1"/>
  <c r="AA605" i="12" s="1"/>
  <c r="AA606" i="12" a="1"/>
  <c r="AA606" i="12" s="1"/>
  <c r="AA607" i="12" a="1"/>
  <c r="AA607" i="12" s="1"/>
  <c r="AA608" i="12" a="1"/>
  <c r="AA608" i="12" s="1"/>
  <c r="AA609" i="12" a="1"/>
  <c r="AA609" i="12" s="1"/>
  <c r="AA610" i="12" a="1"/>
  <c r="AA610" i="12"/>
  <c r="AA611" i="12" a="1"/>
  <c r="AA611" i="12"/>
  <c r="AA612" i="12" a="1"/>
  <c r="AA612" i="12" s="1"/>
  <c r="AA613" i="12" a="1"/>
  <c r="AA613" i="12" s="1"/>
  <c r="AA614" i="12" a="1"/>
  <c r="AA614" i="12" s="1"/>
  <c r="AA615" i="12" a="1"/>
  <c r="AA615" i="12" s="1"/>
  <c r="AA616" i="12" a="1"/>
  <c r="AA616" i="12"/>
  <c r="AA617" i="12" a="1"/>
  <c r="AA617" i="12"/>
  <c r="AA618" i="12" a="1"/>
  <c r="AA618" i="12" s="1"/>
  <c r="AA619" i="12" a="1"/>
  <c r="AA619" i="12" s="1"/>
  <c r="AA620" i="12" a="1"/>
  <c r="AA620" i="12" s="1"/>
  <c r="AA621" i="12" a="1"/>
  <c r="AA621" i="12" s="1"/>
  <c r="AA622" i="12" a="1"/>
  <c r="AA622" i="12"/>
  <c r="AA623" i="12" a="1"/>
  <c r="AA623" i="12"/>
  <c r="AA624" i="12" a="1"/>
  <c r="AA624" i="12" s="1"/>
  <c r="AA625" i="12" a="1"/>
  <c r="AA625" i="12" s="1"/>
  <c r="AA626" i="12" a="1"/>
  <c r="AA626" i="12" s="1"/>
  <c r="AA627" i="12" a="1"/>
  <c r="AA627" i="12" s="1"/>
  <c r="AA628" i="12" a="1"/>
  <c r="AA628" i="12" s="1"/>
  <c r="AA629" i="12" a="1"/>
  <c r="AA629" i="12" s="1"/>
  <c r="AA630" i="12" a="1"/>
  <c r="AA630" i="12" s="1"/>
  <c r="AA631" i="12" a="1"/>
  <c r="AA631" i="12"/>
  <c r="AA632" i="12" a="1"/>
  <c r="AA632" i="12" s="1"/>
  <c r="AA633" i="12" a="1"/>
  <c r="AA633" i="12" s="1"/>
  <c r="AA634" i="12" a="1"/>
  <c r="AA634" i="12" s="1"/>
  <c r="AA635" i="12" a="1"/>
  <c r="AA635" i="12" s="1"/>
  <c r="AA636" i="12" a="1"/>
  <c r="AA636" i="12" s="1"/>
  <c r="AA637" i="12" a="1"/>
  <c r="AA637" i="12" s="1"/>
  <c r="AA638" i="12" a="1"/>
  <c r="AA638" i="12" s="1"/>
  <c r="AA639" i="12" a="1"/>
  <c r="AA639" i="12" s="1"/>
  <c r="AA640" i="12" a="1"/>
  <c r="AA640" i="12"/>
  <c r="AA641" i="12" a="1"/>
  <c r="AA641" i="12" s="1"/>
  <c r="AA642" i="12" a="1"/>
  <c r="AA642" i="12" s="1"/>
  <c r="AA643" i="12" a="1"/>
  <c r="AA643" i="12" s="1"/>
  <c r="AA644" i="12" a="1"/>
  <c r="AA644" i="12" s="1"/>
  <c r="AA645" i="12" a="1"/>
  <c r="AA645" i="12" s="1"/>
  <c r="AA646" i="12" a="1"/>
  <c r="AA646" i="12"/>
  <c r="AA647" i="12" a="1"/>
  <c r="AA647" i="12" s="1"/>
  <c r="AA648" i="12" a="1"/>
  <c r="AA648" i="12" s="1"/>
  <c r="AA649" i="12" a="1"/>
  <c r="AA649" i="12"/>
  <c r="AA650" i="12" a="1"/>
  <c r="AA650" i="12" s="1"/>
  <c r="AA651" i="12" a="1"/>
  <c r="AA651" i="12" s="1"/>
  <c r="AA652" i="12" a="1"/>
  <c r="AA652" i="12" s="1"/>
  <c r="AA653" i="12" a="1"/>
  <c r="AA653" i="12"/>
  <c r="AA654" i="12" a="1"/>
  <c r="AA654" i="12" s="1"/>
  <c r="AA655" i="12" a="1"/>
  <c r="AA655" i="12" s="1"/>
  <c r="AA656" i="12" a="1"/>
  <c r="AA656" i="12" s="1"/>
  <c r="AA657" i="12" a="1"/>
  <c r="AA657" i="12" s="1"/>
  <c r="AA658" i="12" a="1"/>
  <c r="AA658" i="12"/>
  <c r="AA659" i="12" a="1"/>
  <c r="AA659" i="12"/>
  <c r="AA660" i="12" a="1"/>
  <c r="AA660" i="12" s="1"/>
  <c r="AA661" i="12" a="1"/>
  <c r="AA661" i="12" s="1"/>
  <c r="AA662" i="12" a="1"/>
  <c r="AA662" i="12" s="1"/>
  <c r="AA663" i="12" a="1"/>
  <c r="AA663" i="12" s="1"/>
  <c r="AA664" i="12" a="1"/>
  <c r="AA664" i="12" s="1"/>
  <c r="AA665" i="12" a="1"/>
  <c r="AA665" i="12" s="1"/>
  <c r="AA666" i="12" a="1"/>
  <c r="AA666" i="12" s="1"/>
  <c r="AA667" i="12" a="1"/>
  <c r="AA667" i="12"/>
  <c r="AA668" i="12" a="1"/>
  <c r="AA668" i="12" s="1"/>
  <c r="AA669" i="12" a="1"/>
  <c r="AA669" i="12" s="1"/>
  <c r="AA670" i="12" a="1"/>
  <c r="AA670" i="12" s="1"/>
  <c r="AA671" i="12" a="1"/>
  <c r="AA671" i="12" s="1"/>
  <c r="AA672" i="12" a="1"/>
  <c r="AA672" i="12" s="1"/>
  <c r="AA673" i="12" a="1"/>
  <c r="AA673" i="12" s="1"/>
  <c r="AA674" i="12" a="1"/>
  <c r="AA674" i="12" s="1"/>
  <c r="AA675" i="12" a="1"/>
  <c r="AA675" i="12" s="1"/>
  <c r="AA676" i="12" a="1"/>
  <c r="AA676" i="12"/>
  <c r="AA677" i="12" a="1"/>
  <c r="AA677" i="12" s="1"/>
  <c r="AA678" i="12" a="1"/>
  <c r="AA678" i="12" s="1"/>
  <c r="AA679" i="12" a="1"/>
  <c r="AA679" i="12" s="1"/>
  <c r="AA680" i="12" a="1"/>
  <c r="AA680" i="12" s="1"/>
  <c r="AA681" i="12" a="1"/>
  <c r="AA681" i="12" s="1"/>
  <c r="AA682" i="12" a="1"/>
  <c r="AA682" i="12"/>
  <c r="AA683" i="12" a="1"/>
  <c r="AA683" i="12" s="1"/>
  <c r="AA684" i="12" a="1"/>
  <c r="AA684" i="12" s="1"/>
  <c r="AA685" i="12" a="1"/>
  <c r="AA685" i="12"/>
  <c r="AA686" i="12" a="1"/>
  <c r="AA686" i="12" s="1"/>
  <c r="AA687" i="12" a="1"/>
  <c r="AA687" i="12" s="1"/>
  <c r="AA688" i="12" a="1"/>
  <c r="AA688" i="12" s="1"/>
  <c r="AA689" i="12" a="1"/>
  <c r="AA689" i="12"/>
  <c r="AA690" i="12" a="1"/>
  <c r="AA690" i="12" s="1"/>
  <c r="AA691" i="12" a="1"/>
  <c r="AA691" i="12" s="1"/>
  <c r="AA692" i="12" a="1"/>
  <c r="AA692" i="12" s="1"/>
  <c r="AA693" i="12" a="1"/>
  <c r="AA693" i="12" s="1"/>
  <c r="AA694" i="12" a="1"/>
  <c r="AA694" i="12"/>
  <c r="AA695" i="12" a="1"/>
  <c r="AA695" i="12"/>
  <c r="AA696" i="12" a="1"/>
  <c r="AA696" i="12" s="1"/>
  <c r="AA697" i="12" a="1"/>
  <c r="AA697" i="12" s="1"/>
  <c r="AA698" i="12" a="1"/>
  <c r="AA698" i="12" s="1"/>
  <c r="AA699" i="12" a="1"/>
  <c r="AA699" i="12" s="1"/>
  <c r="AA700" i="12" a="1"/>
  <c r="AA700" i="12" s="1"/>
  <c r="AA701" i="12" a="1"/>
  <c r="AA701" i="12" s="1"/>
  <c r="AA702" i="12" a="1"/>
  <c r="AA702" i="12" s="1"/>
  <c r="AA703" i="12" a="1"/>
  <c r="AA703" i="12"/>
  <c r="AA704" i="12" a="1"/>
  <c r="AA704" i="12" s="1"/>
  <c r="AA705" i="12" a="1"/>
  <c r="AA705" i="12" s="1"/>
  <c r="AA706" i="12" a="1"/>
  <c r="AA706" i="12"/>
  <c r="AA707" i="12" a="1"/>
  <c r="AA707" i="12" s="1"/>
  <c r="AA708" i="12" a="1"/>
  <c r="AA708" i="12" s="1"/>
  <c r="AA709" i="12" a="1"/>
  <c r="AA709" i="12" s="1"/>
  <c r="AA710" i="12" a="1"/>
  <c r="AA710" i="12" s="1"/>
  <c r="AA711" i="12" a="1"/>
  <c r="AA711" i="12" s="1"/>
  <c r="AA712" i="12" a="1"/>
  <c r="AA712" i="12"/>
  <c r="AA713" i="12" a="1"/>
  <c r="AA713" i="12" s="1"/>
  <c r="AA714" i="12" a="1"/>
  <c r="AA714" i="12" s="1"/>
  <c r="AA715" i="12" a="1"/>
  <c r="AA715" i="12" s="1"/>
  <c r="AA716" i="12" a="1"/>
  <c r="AA716" i="12" s="1"/>
  <c r="AA717" i="12" a="1"/>
  <c r="AA717" i="12" s="1"/>
  <c r="AA718" i="12" a="1"/>
  <c r="AA718" i="12"/>
  <c r="AA719" i="12" a="1"/>
  <c r="AA719" i="12" s="1"/>
  <c r="AA720" i="12" a="1"/>
  <c r="AA720" i="12" s="1"/>
  <c r="AA721" i="12" a="1"/>
  <c r="AA721" i="12" s="1"/>
  <c r="AA722" i="12" a="1"/>
  <c r="AA722" i="12" s="1"/>
  <c r="AA723" i="12" a="1"/>
  <c r="AA723" i="12" s="1"/>
  <c r="AA724" i="12" a="1"/>
  <c r="AA724" i="12"/>
  <c r="AA725" i="12" a="1"/>
  <c r="AA725" i="12"/>
  <c r="AA726" i="12" a="1"/>
  <c r="AA726" i="12" s="1"/>
  <c r="AA727" i="12" a="1"/>
  <c r="AA727" i="12" s="1"/>
  <c r="AA728" i="12" a="1"/>
  <c r="AA728" i="12"/>
  <c r="AA729" i="12" a="1"/>
  <c r="AA729" i="12" s="1"/>
  <c r="AA730" i="12" a="1"/>
  <c r="AA730" i="12"/>
  <c r="AA731" i="12" a="1"/>
  <c r="AA731" i="12" s="1"/>
  <c r="AA732" i="12" a="1"/>
  <c r="AA732" i="12" s="1"/>
  <c r="AA733" i="12" a="1"/>
  <c r="AA733" i="12" s="1"/>
  <c r="AA734" i="12" a="1"/>
  <c r="AA734" i="12" s="1"/>
  <c r="AA735" i="12" a="1"/>
  <c r="AA735" i="12" s="1"/>
  <c r="AA736" i="12" a="1"/>
  <c r="AA736" i="12" s="1"/>
  <c r="AA737" i="12" a="1"/>
  <c r="AA737" i="12"/>
  <c r="AA738" i="12" a="1"/>
  <c r="AA738" i="12" s="1"/>
  <c r="AA739" i="12" a="1"/>
  <c r="AA739" i="12"/>
  <c r="AA740" i="12" a="1"/>
  <c r="AA740" i="12" s="1"/>
  <c r="AA741" i="12" a="1"/>
  <c r="AA741" i="12" s="1"/>
  <c r="AA742" i="12" a="1"/>
  <c r="AA742" i="12" s="1"/>
  <c r="AA743" i="12" a="1"/>
  <c r="AA743" i="12" s="1"/>
  <c r="AA744" i="12" a="1"/>
  <c r="AA744" i="12" s="1"/>
  <c r="AA745" i="12" a="1"/>
  <c r="AA745" i="12" s="1"/>
  <c r="AA746" i="12" a="1"/>
  <c r="AA746" i="12" s="1"/>
  <c r="AA747" i="12" a="1"/>
  <c r="AA747" i="12" s="1"/>
  <c r="AA748" i="12" a="1"/>
  <c r="AA748" i="12" s="1"/>
  <c r="AA749" i="12" a="1"/>
  <c r="AA749" i="12" s="1"/>
  <c r="AA750" i="12" a="1"/>
  <c r="AA750" i="12" s="1"/>
  <c r="AA751" i="12" a="1"/>
  <c r="AA751" i="12" s="1"/>
  <c r="AA752" i="12" a="1"/>
  <c r="AA752" i="12" s="1"/>
  <c r="AA753" i="12" a="1"/>
  <c r="AA753" i="12" s="1"/>
  <c r="AA754" i="12" a="1"/>
  <c r="AA754" i="12"/>
  <c r="AA755" i="12" a="1"/>
  <c r="AA755" i="12" s="1"/>
  <c r="AA756" i="12" a="1"/>
  <c r="AA756" i="12" s="1"/>
  <c r="AA757" i="12" a="1"/>
  <c r="AA757" i="12" s="1"/>
  <c r="AA758" i="12" a="1"/>
  <c r="AA758" i="12" s="1"/>
  <c r="AA759" i="12" a="1"/>
  <c r="AA759" i="12" s="1"/>
  <c r="AA760" i="12" a="1"/>
  <c r="AA760" i="12"/>
  <c r="AA761" i="12" a="1"/>
  <c r="AA761" i="12"/>
  <c r="AA762" i="12" a="1"/>
  <c r="AA762" i="12" s="1"/>
  <c r="AA763" i="12" a="1"/>
  <c r="AA763" i="12" s="1"/>
  <c r="AA764" i="12" a="1"/>
  <c r="AA764" i="12"/>
  <c r="AA765" i="12" a="1"/>
  <c r="AA765" i="12" s="1"/>
  <c r="AA766" i="12" a="1"/>
  <c r="AA766" i="12"/>
  <c r="AA767" i="12" a="1"/>
  <c r="AA767" i="12" s="1"/>
  <c r="AA768" i="12" a="1"/>
  <c r="AA768" i="12" s="1"/>
  <c r="AA769" i="12" a="1"/>
  <c r="AA769" i="12" s="1"/>
  <c r="AA770" i="12" a="1"/>
  <c r="AA770" i="12" s="1"/>
  <c r="AA771" i="12" a="1"/>
  <c r="AA771" i="12" s="1"/>
  <c r="AA772" i="12" a="1"/>
  <c r="AA772" i="12" s="1"/>
  <c r="AA773" i="12" a="1"/>
  <c r="AA773" i="12"/>
  <c r="AA774" i="12" a="1"/>
  <c r="AA774" i="12" s="1"/>
  <c r="AA775" i="12" a="1"/>
  <c r="AA775" i="12"/>
  <c r="AA776" i="12" a="1"/>
  <c r="AA776" i="12" s="1"/>
  <c r="AA777" i="12" a="1"/>
  <c r="AA777" i="12" s="1"/>
  <c r="AA778" i="12" a="1"/>
  <c r="AA778" i="12" s="1"/>
  <c r="AA779" i="12" a="1"/>
  <c r="AA779" i="12" s="1"/>
  <c r="AA780" i="12" a="1"/>
  <c r="AA780" i="12" s="1"/>
  <c r="AA781" i="12" a="1"/>
  <c r="AA781" i="12" s="1"/>
  <c r="AA782" i="12" a="1"/>
  <c r="AA782" i="12" s="1"/>
  <c r="AA783" i="12" a="1"/>
  <c r="AA783" i="12" s="1"/>
  <c r="AA784" i="12" a="1"/>
  <c r="AA784" i="12" s="1"/>
  <c r="AA785" i="12" a="1"/>
  <c r="AA785" i="12" s="1"/>
  <c r="AA786" i="12" a="1"/>
  <c r="AA786" i="12" s="1"/>
  <c r="AA787" i="12" a="1"/>
  <c r="AA787" i="12" s="1"/>
  <c r="AA788" i="12" a="1"/>
  <c r="AA788" i="12" s="1"/>
  <c r="AA789" i="12" a="1"/>
  <c r="AA789" i="12" s="1"/>
  <c r="AA790" i="12" a="1"/>
  <c r="AA790" i="12"/>
  <c r="AA791" i="12" a="1"/>
  <c r="AA791" i="12" s="1"/>
  <c r="AA792" i="12" a="1"/>
  <c r="AA792" i="12" s="1"/>
  <c r="AA793" i="12" a="1"/>
  <c r="AA793" i="12" s="1"/>
  <c r="AA794" i="12" a="1"/>
  <c r="AA794" i="12" s="1"/>
  <c r="AA795" i="12" a="1"/>
  <c r="AA795" i="12" s="1"/>
  <c r="AA796" i="12" a="1"/>
  <c r="AA796" i="12"/>
  <c r="AA797" i="12" a="1"/>
  <c r="AA797" i="12"/>
  <c r="AA798" i="12" a="1"/>
  <c r="AA798" i="12" s="1"/>
  <c r="AA799" i="12" a="1"/>
  <c r="AA799" i="12" s="1"/>
  <c r="AA800" i="12" a="1"/>
  <c r="AA800" i="12"/>
  <c r="AB2" i="12"/>
  <c r="AB3" i="12"/>
  <c r="AB4" i="12"/>
  <c r="AB5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B108" i="12"/>
  <c r="AB109" i="12"/>
  <c r="AB110" i="12"/>
  <c r="AB111" i="12"/>
  <c r="AB112" i="12"/>
  <c r="AB113" i="12"/>
  <c r="AB114" i="12"/>
  <c r="AB115" i="12"/>
  <c r="AB116" i="12"/>
  <c r="AB117" i="12"/>
  <c r="AB118" i="12"/>
  <c r="AB119" i="12"/>
  <c r="AB120" i="12"/>
  <c r="AB121" i="12"/>
  <c r="AB122" i="12"/>
  <c r="AB123" i="12"/>
  <c r="AB124" i="12"/>
  <c r="AB125" i="12"/>
  <c r="AB126" i="12"/>
  <c r="AB127" i="12"/>
  <c r="AB128" i="12"/>
  <c r="AB129" i="12"/>
  <c r="AB130" i="12"/>
  <c r="AB131" i="12"/>
  <c r="AB132" i="12"/>
  <c r="AB133" i="12"/>
  <c r="AB134" i="12"/>
  <c r="AB135" i="12"/>
  <c r="AB136" i="12"/>
  <c r="AB137" i="12"/>
  <c r="AB138" i="12"/>
  <c r="AB139" i="12"/>
  <c r="AB140" i="12"/>
  <c r="AB141" i="12"/>
  <c r="AB142" i="12"/>
  <c r="AB143" i="12"/>
  <c r="AB144" i="12"/>
  <c r="AB145" i="12"/>
  <c r="AB146" i="12"/>
  <c r="AB147" i="12"/>
  <c r="AB148" i="12"/>
  <c r="AB149" i="12"/>
  <c r="AB150" i="12"/>
  <c r="AB151" i="12"/>
  <c r="AB152" i="12"/>
  <c r="AB153" i="12"/>
  <c r="AB154" i="12"/>
  <c r="AB155" i="12"/>
  <c r="AB156" i="12"/>
  <c r="AB157" i="12"/>
  <c r="AB158" i="12"/>
  <c r="AB159" i="12"/>
  <c r="AB160" i="12"/>
  <c r="AB161" i="12"/>
  <c r="AB162" i="12"/>
  <c r="AB163" i="12"/>
  <c r="AB164" i="12"/>
  <c r="AB165" i="12"/>
  <c r="AB166" i="12"/>
  <c r="AB167" i="12"/>
  <c r="AB168" i="12"/>
  <c r="AB169" i="12"/>
  <c r="AB170" i="12"/>
  <c r="AB171" i="12"/>
  <c r="AB172" i="12"/>
  <c r="AB173" i="12"/>
  <c r="AB174" i="12"/>
  <c r="AB175" i="12"/>
  <c r="AB176" i="12"/>
  <c r="AB177" i="12"/>
  <c r="AB178" i="12"/>
  <c r="AB179" i="12"/>
  <c r="AB180" i="12"/>
  <c r="AB181" i="12"/>
  <c r="AB182" i="12"/>
  <c r="AB183" i="12"/>
  <c r="AB184" i="12"/>
  <c r="AB185" i="12"/>
  <c r="AB186" i="12"/>
  <c r="AB187" i="12"/>
  <c r="AB188" i="12"/>
  <c r="AB189" i="12"/>
  <c r="AB190" i="12"/>
  <c r="AB191" i="12"/>
  <c r="AB192" i="12"/>
  <c r="AB193" i="12"/>
  <c r="AB194" i="12"/>
  <c r="AB195" i="12"/>
  <c r="AB196" i="12"/>
  <c r="AB197" i="12"/>
  <c r="AB198" i="12"/>
  <c r="AB199" i="12"/>
  <c r="AB200" i="12"/>
  <c r="AB201" i="12"/>
  <c r="AB202" i="12"/>
  <c r="AB203" i="12"/>
  <c r="AB204" i="12"/>
  <c r="AB205" i="12"/>
  <c r="AB206" i="12"/>
  <c r="AB207" i="12"/>
  <c r="AB208" i="12"/>
  <c r="AB209" i="12"/>
  <c r="AB210" i="12"/>
  <c r="AB211" i="12"/>
  <c r="AB212" i="12"/>
  <c r="AB213" i="12"/>
  <c r="AB214" i="12"/>
  <c r="AB215" i="12"/>
  <c r="AB216" i="12"/>
  <c r="AB217" i="12"/>
  <c r="AB218" i="12"/>
  <c r="AB219" i="12"/>
  <c r="AB220" i="12"/>
  <c r="AB221" i="12"/>
  <c r="AB222" i="12"/>
  <c r="AB223" i="12"/>
  <c r="AB224" i="12"/>
  <c r="AB225" i="12"/>
  <c r="AB226" i="12"/>
  <c r="AB227" i="12"/>
  <c r="AB228" i="12"/>
  <c r="AB229" i="12"/>
  <c r="AB230" i="12"/>
  <c r="AB231" i="12"/>
  <c r="AB232" i="12"/>
  <c r="AB233" i="12"/>
  <c r="AB234" i="12"/>
  <c r="AB235" i="12"/>
  <c r="AB236" i="12"/>
  <c r="AB237" i="12"/>
  <c r="AB238" i="12"/>
  <c r="AB239" i="12"/>
  <c r="AB240" i="12"/>
  <c r="AB241" i="12"/>
  <c r="AB242" i="12"/>
  <c r="AB243" i="12"/>
  <c r="AB244" i="12"/>
  <c r="AB245" i="12"/>
  <c r="AB246" i="12"/>
  <c r="AB247" i="12"/>
  <c r="AB248" i="12"/>
  <c r="AB249" i="12"/>
  <c r="AB250" i="12"/>
  <c r="AB251" i="12"/>
  <c r="AB252" i="12"/>
  <c r="AB253" i="12"/>
  <c r="AB254" i="12"/>
  <c r="AB255" i="12"/>
  <c r="AB256" i="12"/>
  <c r="AB257" i="12"/>
  <c r="AB258" i="12"/>
  <c r="AB259" i="12"/>
  <c r="AB260" i="12"/>
  <c r="AB261" i="12"/>
  <c r="AB262" i="12"/>
  <c r="AB263" i="12"/>
  <c r="AB264" i="12"/>
  <c r="AB265" i="12"/>
  <c r="AB266" i="12"/>
  <c r="AB267" i="12"/>
  <c r="AB268" i="12"/>
  <c r="AB269" i="12"/>
  <c r="AB270" i="12"/>
  <c r="AB271" i="12"/>
  <c r="AB272" i="12"/>
  <c r="AB273" i="12"/>
  <c r="AB274" i="12"/>
  <c r="AB275" i="12"/>
  <c r="AB276" i="12"/>
  <c r="AB277" i="12"/>
  <c r="AB278" i="12"/>
  <c r="AB279" i="12"/>
  <c r="AB280" i="12"/>
  <c r="AB281" i="12"/>
  <c r="AB282" i="12"/>
  <c r="AB283" i="12"/>
  <c r="AB284" i="12"/>
  <c r="AB285" i="12"/>
  <c r="AB286" i="12"/>
  <c r="AB287" i="12"/>
  <c r="AB288" i="12"/>
  <c r="AB289" i="12"/>
  <c r="AB290" i="12"/>
  <c r="AB291" i="12"/>
  <c r="AB292" i="12"/>
  <c r="AB293" i="12"/>
  <c r="AB294" i="12"/>
  <c r="AB295" i="12"/>
  <c r="AB296" i="12"/>
  <c r="AB297" i="12"/>
  <c r="AB298" i="12"/>
  <c r="AB299" i="12"/>
  <c r="AB300" i="12"/>
  <c r="AB301" i="12"/>
  <c r="AB302" i="12"/>
  <c r="AB303" i="12"/>
  <c r="AB304" i="12"/>
  <c r="AB305" i="12"/>
  <c r="AB306" i="12"/>
  <c r="AB307" i="12"/>
  <c r="AB308" i="12"/>
  <c r="AB309" i="12"/>
  <c r="AB310" i="12"/>
  <c r="AB311" i="12"/>
  <c r="AB312" i="12"/>
  <c r="AB313" i="12"/>
  <c r="AB314" i="12"/>
  <c r="AB315" i="12"/>
  <c r="AB316" i="12"/>
  <c r="AB317" i="12"/>
  <c r="AB318" i="12"/>
  <c r="AB319" i="12"/>
  <c r="AB320" i="12"/>
  <c r="AB321" i="12"/>
  <c r="AB322" i="12"/>
  <c r="AB323" i="12"/>
  <c r="AB324" i="12"/>
  <c r="AB325" i="12"/>
  <c r="AB326" i="12"/>
  <c r="AB327" i="12"/>
  <c r="AB328" i="12"/>
  <c r="AB329" i="12"/>
  <c r="AB330" i="12"/>
  <c r="AB331" i="12"/>
  <c r="AB332" i="12"/>
  <c r="AB333" i="12"/>
  <c r="AB334" i="12"/>
  <c r="AB335" i="12"/>
  <c r="AB336" i="12"/>
  <c r="AB337" i="12"/>
  <c r="AB338" i="12"/>
  <c r="AB339" i="12"/>
  <c r="AB340" i="12"/>
  <c r="AB341" i="12"/>
  <c r="AB342" i="12"/>
  <c r="AB343" i="12"/>
  <c r="AB344" i="12"/>
  <c r="AB345" i="12"/>
  <c r="AB346" i="12"/>
  <c r="AB347" i="12"/>
  <c r="AB348" i="12"/>
  <c r="AB349" i="12"/>
  <c r="AB350" i="12"/>
  <c r="AB351" i="12"/>
  <c r="AB352" i="12"/>
  <c r="AB353" i="12"/>
  <c r="AB354" i="12"/>
  <c r="AB355" i="12"/>
  <c r="AB356" i="12"/>
  <c r="AB357" i="12"/>
  <c r="AB358" i="12"/>
  <c r="AB359" i="12"/>
  <c r="AB360" i="12"/>
  <c r="AB361" i="12"/>
  <c r="AB362" i="12"/>
  <c r="AB363" i="12"/>
  <c r="AB364" i="12"/>
  <c r="AB365" i="12"/>
  <c r="AB366" i="12"/>
  <c r="AB367" i="12"/>
  <c r="AB368" i="12"/>
  <c r="AB369" i="12"/>
  <c r="AB370" i="12"/>
  <c r="AB371" i="12"/>
  <c r="AB372" i="12"/>
  <c r="AB373" i="12"/>
  <c r="AB374" i="12"/>
  <c r="AB375" i="12"/>
  <c r="AB376" i="12"/>
  <c r="AB377" i="12"/>
  <c r="AB378" i="12"/>
  <c r="AB379" i="12"/>
  <c r="AB380" i="12"/>
  <c r="AB381" i="12"/>
  <c r="AB382" i="12"/>
  <c r="AB383" i="12"/>
  <c r="AB384" i="12"/>
  <c r="AB385" i="12"/>
  <c r="AB386" i="12"/>
  <c r="AB387" i="12"/>
  <c r="AB388" i="12"/>
  <c r="AB389" i="12"/>
  <c r="AB390" i="12"/>
  <c r="AB391" i="12"/>
  <c r="AB392" i="12"/>
  <c r="AB393" i="12"/>
  <c r="AB394" i="12"/>
  <c r="AB395" i="12"/>
  <c r="AB396" i="12"/>
  <c r="AB397" i="12"/>
  <c r="AB398" i="12"/>
  <c r="AB399" i="12"/>
  <c r="AB400" i="12"/>
  <c r="AB401" i="12"/>
  <c r="AB402" i="12"/>
  <c r="AB403" i="12"/>
  <c r="AB404" i="12"/>
  <c r="AB405" i="12"/>
  <c r="AB406" i="12"/>
  <c r="AB407" i="12"/>
  <c r="AB408" i="12"/>
  <c r="AB409" i="12"/>
  <c r="AB410" i="12"/>
  <c r="AB411" i="12"/>
  <c r="AB412" i="12"/>
  <c r="AB413" i="12"/>
  <c r="AB414" i="12"/>
  <c r="AB415" i="12"/>
  <c r="AB416" i="12"/>
  <c r="AB417" i="12"/>
  <c r="AB418" i="12"/>
  <c r="AB419" i="12"/>
  <c r="AB420" i="12"/>
  <c r="AB421" i="12"/>
  <c r="AB422" i="12"/>
  <c r="AB423" i="12"/>
  <c r="AB424" i="12"/>
  <c r="AB425" i="12"/>
  <c r="AB426" i="12"/>
  <c r="AB427" i="12"/>
  <c r="AB428" i="12"/>
  <c r="AB429" i="12"/>
  <c r="AB430" i="12"/>
  <c r="AB431" i="12"/>
  <c r="AB432" i="12"/>
  <c r="AB433" i="12"/>
  <c r="AB434" i="12"/>
  <c r="AB435" i="12"/>
  <c r="AB436" i="12"/>
  <c r="AB437" i="12"/>
  <c r="AB438" i="12"/>
  <c r="AB439" i="12"/>
  <c r="AB440" i="12"/>
  <c r="AB441" i="12"/>
  <c r="AB442" i="12"/>
  <c r="AB443" i="12"/>
  <c r="AB444" i="12"/>
  <c r="AB445" i="12"/>
  <c r="AB446" i="12"/>
  <c r="AB447" i="12"/>
  <c r="AB448" i="12"/>
  <c r="AB449" i="12"/>
  <c r="AB450" i="12"/>
  <c r="AB451" i="12"/>
  <c r="AB452" i="12"/>
  <c r="AB453" i="12"/>
  <c r="AB454" i="12"/>
  <c r="AB455" i="12"/>
  <c r="AB456" i="12"/>
  <c r="AB457" i="12"/>
  <c r="AB458" i="12"/>
  <c r="AB459" i="12"/>
  <c r="AB460" i="12"/>
  <c r="AB461" i="12"/>
  <c r="AB462" i="12"/>
  <c r="AB463" i="12"/>
  <c r="AB464" i="12"/>
  <c r="AB465" i="12"/>
  <c r="AB466" i="12"/>
  <c r="AB467" i="12"/>
  <c r="AB468" i="12"/>
  <c r="AB469" i="12"/>
  <c r="AB470" i="12"/>
  <c r="AB471" i="12"/>
  <c r="AB472" i="12"/>
  <c r="AB473" i="12"/>
  <c r="AB474" i="12"/>
  <c r="AB475" i="12"/>
  <c r="AB476" i="12"/>
  <c r="AB477" i="12"/>
  <c r="AB478" i="12"/>
  <c r="AB479" i="12"/>
  <c r="AB480" i="12"/>
  <c r="AB481" i="12"/>
  <c r="AB482" i="12"/>
  <c r="AB483" i="12"/>
  <c r="AB484" i="12"/>
  <c r="AB485" i="12"/>
  <c r="AB486" i="12"/>
  <c r="AB487" i="12"/>
  <c r="AB488" i="12"/>
  <c r="AB489" i="12"/>
  <c r="AB490" i="12"/>
  <c r="AB491" i="12"/>
  <c r="AB492" i="12"/>
  <c r="AB493" i="12"/>
  <c r="AB494" i="12"/>
  <c r="AB495" i="12"/>
  <c r="AB496" i="12"/>
  <c r="AB497" i="12"/>
  <c r="AB498" i="12"/>
  <c r="AB499" i="12"/>
  <c r="AB500" i="12"/>
  <c r="AB501" i="12"/>
  <c r="AB502" i="12"/>
  <c r="AB503" i="12"/>
  <c r="AB504" i="12"/>
  <c r="AB505" i="12"/>
  <c r="AB506" i="12"/>
  <c r="AB507" i="12"/>
  <c r="AB508" i="12"/>
  <c r="AB509" i="12"/>
  <c r="AB510" i="12"/>
  <c r="AB511" i="12"/>
  <c r="AB512" i="12"/>
  <c r="AB513" i="12"/>
  <c r="AB514" i="12"/>
  <c r="AB515" i="12"/>
  <c r="AB516" i="12"/>
  <c r="AB517" i="12"/>
  <c r="AB518" i="12"/>
  <c r="AB519" i="12"/>
  <c r="AB520" i="12"/>
  <c r="AB521" i="12"/>
  <c r="AB522" i="12"/>
  <c r="AB523" i="12"/>
  <c r="AB524" i="12"/>
  <c r="AB525" i="12"/>
  <c r="AB526" i="12"/>
  <c r="AB527" i="12"/>
  <c r="AB528" i="12"/>
  <c r="AB529" i="12"/>
  <c r="AB530" i="12"/>
  <c r="AB531" i="12"/>
  <c r="AB532" i="12"/>
  <c r="AB533" i="12"/>
  <c r="AB534" i="12"/>
  <c r="AB535" i="12"/>
  <c r="AB536" i="12"/>
  <c r="AB537" i="12"/>
  <c r="AB538" i="12"/>
  <c r="AB539" i="12"/>
  <c r="AB540" i="12"/>
  <c r="AB541" i="12"/>
  <c r="AB542" i="12"/>
  <c r="AB543" i="12"/>
  <c r="AB544" i="12"/>
  <c r="AB545" i="12"/>
  <c r="AB546" i="12"/>
  <c r="AB547" i="12"/>
  <c r="AB548" i="12"/>
  <c r="AB549" i="12"/>
  <c r="AB550" i="12"/>
  <c r="AB551" i="12"/>
  <c r="AB552" i="12"/>
  <c r="AB553" i="12"/>
  <c r="AB554" i="12"/>
  <c r="AB555" i="12"/>
  <c r="AB556" i="12"/>
  <c r="AB557" i="12"/>
  <c r="AB558" i="12"/>
  <c r="AB559" i="12"/>
  <c r="AB560" i="12"/>
  <c r="AB561" i="12"/>
  <c r="AB562" i="12"/>
  <c r="AB563" i="12"/>
  <c r="AB564" i="12"/>
  <c r="AB565" i="12"/>
  <c r="AB566" i="12"/>
  <c r="AB567" i="12"/>
  <c r="AB568" i="12"/>
  <c r="AB569" i="12"/>
  <c r="AB570" i="12"/>
  <c r="AB571" i="12"/>
  <c r="AB572" i="12"/>
  <c r="AB573" i="12"/>
  <c r="AB574" i="12"/>
  <c r="AB575" i="12"/>
  <c r="AB576" i="12"/>
  <c r="AB577" i="12"/>
  <c r="AB578" i="12"/>
  <c r="AB579" i="12"/>
  <c r="AB580" i="12"/>
  <c r="AB581" i="12"/>
  <c r="AB582" i="12"/>
  <c r="AB583" i="12"/>
  <c r="AB584" i="12"/>
  <c r="AB585" i="12"/>
  <c r="AB586" i="12"/>
  <c r="AB587" i="12"/>
  <c r="AB588" i="12"/>
  <c r="AB589" i="12"/>
  <c r="AB590" i="12"/>
  <c r="AB591" i="12"/>
  <c r="AB592" i="12"/>
  <c r="AB593" i="12"/>
  <c r="AB594" i="12"/>
  <c r="AB595" i="12"/>
  <c r="AB596" i="12"/>
  <c r="AB597" i="12"/>
  <c r="AB598" i="12"/>
  <c r="AB599" i="12"/>
  <c r="AB600" i="12"/>
  <c r="AB601" i="12"/>
  <c r="AB602" i="12"/>
  <c r="AB603" i="12"/>
  <c r="AB604" i="12"/>
  <c r="AB605" i="12"/>
  <c r="AB606" i="12"/>
  <c r="AB607" i="12"/>
  <c r="AB608" i="12"/>
  <c r="AB609" i="12"/>
  <c r="AB610" i="12"/>
  <c r="AB611" i="12"/>
  <c r="AB612" i="12"/>
  <c r="AB613" i="12"/>
  <c r="AB614" i="12"/>
  <c r="AB615" i="12"/>
  <c r="AB616" i="12"/>
  <c r="AB617" i="12"/>
  <c r="AB618" i="12"/>
  <c r="AB619" i="12"/>
  <c r="AB620" i="12"/>
  <c r="AB621" i="12"/>
  <c r="AB622" i="12"/>
  <c r="AB623" i="12"/>
  <c r="AB624" i="12"/>
  <c r="AB625" i="12"/>
  <c r="AB626" i="12"/>
  <c r="AB627" i="12"/>
  <c r="AB628" i="12"/>
  <c r="AB629" i="12"/>
  <c r="AB630" i="12"/>
  <c r="AB631" i="12"/>
  <c r="AB632" i="12"/>
  <c r="AB633" i="12"/>
  <c r="AB634" i="12"/>
  <c r="AB635" i="12"/>
  <c r="AB636" i="12"/>
  <c r="AB637" i="12"/>
  <c r="AB638" i="12"/>
  <c r="AB639" i="12"/>
  <c r="AB640" i="12"/>
  <c r="AB641" i="12"/>
  <c r="AB642" i="12"/>
  <c r="AB643" i="12"/>
  <c r="AB644" i="12"/>
  <c r="AB645" i="12"/>
  <c r="AB646" i="12"/>
  <c r="AB647" i="12"/>
  <c r="AB648" i="12"/>
  <c r="AB649" i="12"/>
  <c r="AB650" i="12"/>
  <c r="AB651" i="12"/>
  <c r="AB652" i="12"/>
  <c r="AB653" i="12"/>
  <c r="AB654" i="12"/>
  <c r="AB655" i="12"/>
  <c r="AB656" i="12"/>
  <c r="AB657" i="12"/>
  <c r="AB658" i="12"/>
  <c r="AB659" i="12"/>
  <c r="AB660" i="12"/>
  <c r="AB661" i="12"/>
  <c r="AB662" i="12"/>
  <c r="AB663" i="12"/>
  <c r="AB664" i="12"/>
  <c r="AB665" i="12"/>
  <c r="AB666" i="12"/>
  <c r="AB667" i="12"/>
  <c r="AB668" i="12"/>
  <c r="AB669" i="12"/>
  <c r="AB670" i="12"/>
  <c r="AB671" i="12"/>
  <c r="AB672" i="12"/>
  <c r="AB673" i="12"/>
  <c r="AB674" i="12"/>
  <c r="AB675" i="12"/>
  <c r="AB676" i="12"/>
  <c r="AB677" i="12"/>
  <c r="AB678" i="12"/>
  <c r="AB679" i="12"/>
  <c r="AB680" i="12"/>
  <c r="AB681" i="12"/>
  <c r="AB682" i="12"/>
  <c r="AB683" i="12"/>
  <c r="AB684" i="12"/>
  <c r="AB685" i="12"/>
  <c r="AB686" i="12"/>
  <c r="AB687" i="12"/>
  <c r="AB688" i="12"/>
  <c r="AB689" i="12"/>
  <c r="AB690" i="12"/>
  <c r="AB691" i="12"/>
  <c r="AB692" i="12"/>
  <c r="AB693" i="12"/>
  <c r="AB694" i="12"/>
  <c r="AB695" i="12"/>
  <c r="AB696" i="12"/>
  <c r="AB697" i="12"/>
  <c r="AB698" i="12"/>
  <c r="AB699" i="12"/>
  <c r="AB700" i="12"/>
  <c r="AB701" i="12"/>
  <c r="AB702" i="12"/>
  <c r="AB703" i="12"/>
  <c r="AB704" i="12"/>
  <c r="AB705" i="12"/>
  <c r="AB706" i="12"/>
  <c r="AB707" i="12"/>
  <c r="AB708" i="12"/>
  <c r="AB709" i="12"/>
  <c r="AB710" i="12"/>
  <c r="AB711" i="12"/>
  <c r="AB712" i="12"/>
  <c r="AB713" i="12"/>
  <c r="AB714" i="12"/>
  <c r="AB715" i="12"/>
  <c r="AB716" i="12"/>
  <c r="AB717" i="12"/>
  <c r="AB718" i="12"/>
  <c r="AB719" i="12"/>
  <c r="AB720" i="12"/>
  <c r="AB721" i="12"/>
  <c r="AB722" i="12"/>
  <c r="AB723" i="12"/>
  <c r="AB724" i="12"/>
  <c r="AB725" i="12"/>
  <c r="AB726" i="12"/>
  <c r="AB727" i="12"/>
  <c r="AB728" i="12"/>
  <c r="AB729" i="12"/>
  <c r="AB730" i="12"/>
  <c r="AB731" i="12"/>
  <c r="AB732" i="12"/>
  <c r="AB733" i="12"/>
  <c r="AB734" i="12"/>
  <c r="AB735" i="12"/>
  <c r="AB736" i="12"/>
  <c r="AB737" i="12"/>
  <c r="AB738" i="12"/>
  <c r="AB739" i="12"/>
  <c r="AB740" i="12"/>
  <c r="AB741" i="12"/>
  <c r="AB742" i="12"/>
  <c r="AB743" i="12"/>
  <c r="AB744" i="12"/>
  <c r="AB745" i="12"/>
  <c r="AB746" i="12"/>
  <c r="AB747" i="12"/>
  <c r="AB748" i="12"/>
  <c r="AB749" i="12"/>
  <c r="AB750" i="12"/>
  <c r="AB751" i="12"/>
  <c r="AB752" i="12"/>
  <c r="AB753" i="12"/>
  <c r="AB754" i="12"/>
  <c r="AB755" i="12"/>
  <c r="AB756" i="12"/>
  <c r="AB757" i="12"/>
  <c r="AB758" i="12"/>
  <c r="AB759" i="12"/>
  <c r="AB760" i="12"/>
  <c r="AB761" i="12"/>
  <c r="AB762" i="12"/>
  <c r="AB763" i="12"/>
  <c r="AB764" i="12"/>
  <c r="AB765" i="12"/>
  <c r="AB766" i="12"/>
  <c r="AB767" i="12"/>
  <c r="AB768" i="12"/>
  <c r="AB769" i="12"/>
  <c r="AB770" i="12"/>
  <c r="AB771" i="12"/>
  <c r="AB772" i="12"/>
  <c r="AB773" i="12"/>
  <c r="AB774" i="12"/>
  <c r="AB775" i="12"/>
  <c r="AB776" i="12"/>
  <c r="AB777" i="12"/>
  <c r="AB778" i="12"/>
  <c r="AB779" i="12"/>
  <c r="AB780" i="12"/>
  <c r="AB781" i="12"/>
  <c r="AB782" i="12"/>
  <c r="AB783" i="12"/>
  <c r="AB784" i="12"/>
  <c r="AB785" i="12"/>
  <c r="AB786" i="12"/>
  <c r="AB787" i="12"/>
  <c r="AB788" i="12"/>
  <c r="AB789" i="12"/>
  <c r="AB790" i="12"/>
  <c r="AB791" i="12"/>
  <c r="AB792" i="12"/>
  <c r="AB793" i="12"/>
  <c r="AB794" i="12"/>
  <c r="AB795" i="12"/>
  <c r="AB796" i="12"/>
  <c r="AB797" i="12"/>
  <c r="AB798" i="12"/>
  <c r="AB799" i="12"/>
  <c r="AB800" i="12"/>
  <c r="T92" i="7" a="1"/>
  <c r="T92" i="7" s="1"/>
  <c r="T220" i="7" a="1"/>
  <c r="T220" i="7" s="1"/>
  <c r="T132" i="7" a="1"/>
  <c r="T132" i="7" s="1"/>
  <c r="T102" i="7" a="1"/>
  <c r="T102" i="7" s="1"/>
  <c r="T151" i="7" a="1"/>
  <c r="T151" i="7" s="1"/>
  <c r="T33" i="7" a="1"/>
  <c r="T33" i="7" s="1"/>
  <c r="T230" i="7" a="1"/>
  <c r="T230" i="7" s="1"/>
  <c r="T120" i="7" a="1"/>
  <c r="T120" i="7" s="1"/>
  <c r="T69" i="7" a="1"/>
  <c r="T69" i="7" s="1"/>
  <c r="T58" i="7" a="1"/>
  <c r="T58" i="7" s="1"/>
  <c r="T198" i="7" a="1"/>
  <c r="T198" i="7" s="1"/>
  <c r="T45" i="7" a="1"/>
  <c r="T45" i="7" s="1"/>
  <c r="T2" i="7" a="1"/>
  <c r="T2" i="7" s="1"/>
  <c r="T240" i="7" a="1"/>
  <c r="T240" i="7"/>
  <c r="T24" i="7" a="1"/>
  <c r="T24" i="7" s="1"/>
  <c r="T185" i="7" a="1"/>
  <c r="T185" i="7" s="1"/>
  <c r="T212" i="7" a="1"/>
  <c r="T212" i="7" s="1"/>
  <c r="T176" i="7" a="1"/>
  <c r="T176" i="7"/>
  <c r="T251" i="7" a="1"/>
  <c r="T251" i="7" s="1"/>
  <c r="T273" i="7" a="1"/>
  <c r="T273" i="7" s="1"/>
  <c r="T292" i="7" a="1"/>
  <c r="T292" i="7"/>
  <c r="T263" i="7" a="1"/>
  <c r="T263" i="7" s="1"/>
  <c r="T175" i="7" a="1"/>
  <c r="T175" i="7" s="1"/>
  <c r="T302" i="7" a="1"/>
  <c r="T302" i="7" s="1"/>
  <c r="T282" i="7" a="1"/>
  <c r="T282" i="7" s="1"/>
  <c r="T231" i="7" a="1"/>
  <c r="T231" i="7"/>
  <c r="T241" i="7" a="1"/>
  <c r="T241" i="7"/>
  <c r="T177" i="7" a="1"/>
  <c r="T177" i="7" s="1"/>
  <c r="T152" i="7" a="1"/>
  <c r="T152" i="7"/>
  <c r="T213" i="7" a="1"/>
  <c r="T213" i="7"/>
  <c r="T221" i="7" a="1"/>
  <c r="T221" i="7" s="1"/>
  <c r="T141" i="7" a="1"/>
  <c r="T141" i="7" s="1"/>
  <c r="T121" i="7" a="1"/>
  <c r="T121" i="7" s="1"/>
  <c r="T133" i="7" a="1"/>
  <c r="T133" i="7"/>
  <c r="T46" i="7" a="1"/>
  <c r="T46" i="7" s="1"/>
  <c r="T186" i="7" a="1"/>
  <c r="T186" i="7" s="1"/>
  <c r="T12" i="7" a="1"/>
  <c r="T12" i="7" s="1"/>
  <c r="T70" i="7" a="1"/>
  <c r="T70" i="7" s="1"/>
  <c r="T59" i="7" a="1"/>
  <c r="T59" i="7" s="1"/>
  <c r="T34" i="7" a="1"/>
  <c r="T34" i="7"/>
  <c r="T93" i="7" a="1"/>
  <c r="T93" i="7"/>
  <c r="T14" i="7" a="1"/>
  <c r="T14" i="7" s="1"/>
  <c r="T199" i="7" a="1"/>
  <c r="T199" i="7" s="1"/>
  <c r="T162" i="7" a="1"/>
  <c r="T162" i="7" s="1"/>
  <c r="T113" i="7" a="1"/>
  <c r="T113" i="7" s="1"/>
  <c r="T13" i="7" a="1"/>
  <c r="T13" i="7"/>
  <c r="T283" i="7" a="1"/>
  <c r="T283" i="7"/>
  <c r="T264" i="7" a="1"/>
  <c r="T264" i="7" s="1"/>
  <c r="T274" i="7" a="1"/>
  <c r="T274" i="7" s="1"/>
  <c r="T11" i="7" a="1"/>
  <c r="T11" i="7"/>
  <c r="T312" i="7" a="1"/>
  <c r="T312" i="7" s="1"/>
  <c r="T293" i="7" a="1"/>
  <c r="T293" i="7"/>
  <c r="T252" i="7" a="1"/>
  <c r="T252" i="7"/>
  <c r="T35" i="7" a="1"/>
  <c r="T35" i="7" s="1"/>
  <c r="T80" i="7" a="1"/>
  <c r="T80" i="7" s="1"/>
  <c r="T178" i="7" a="1"/>
  <c r="T178" i="7" s="1"/>
  <c r="T200" i="7" a="1"/>
  <c r="T200" i="7" s="1"/>
  <c r="T187" i="7" a="1"/>
  <c r="T187" i="7" s="1"/>
  <c r="T3" i="7" a="1"/>
  <c r="T3" i="7" s="1"/>
  <c r="T122" i="7" a="1"/>
  <c r="T122" i="7"/>
  <c r="T242" i="7" a="1"/>
  <c r="T242" i="7" s="1"/>
  <c r="T214" i="7" a="1"/>
  <c r="T214" i="7" s="1"/>
  <c r="T163" i="7" a="1"/>
  <c r="T163" i="7"/>
  <c r="T232" i="7" a="1"/>
  <c r="T232" i="7"/>
  <c r="T71" i="7" a="1"/>
  <c r="T71" i="7" s="1"/>
  <c r="T153" i="7" a="1"/>
  <c r="T153" i="7"/>
  <c r="T15" i="7" a="1"/>
  <c r="T15" i="7" s="1"/>
  <c r="T60" i="7" a="1"/>
  <c r="T60" i="7" s="1"/>
  <c r="T134" i="7" a="1"/>
  <c r="T134" i="7" s="1"/>
  <c r="T47" i="7" a="1"/>
  <c r="T47" i="7" s="1"/>
  <c r="T222" i="7" a="1"/>
  <c r="T222" i="7" s="1"/>
  <c r="T142" i="7" a="1"/>
  <c r="T142" i="7"/>
  <c r="T284" i="7" a="1"/>
  <c r="T284" i="7" s="1"/>
  <c r="T275" i="7" a="1"/>
  <c r="T275" i="7" s="1"/>
  <c r="T166" i="7" a="1"/>
  <c r="T166" i="7"/>
  <c r="T265" i="7" a="1"/>
  <c r="T265" i="7" s="1"/>
  <c r="T253" i="7" a="1"/>
  <c r="T253" i="7"/>
  <c r="T294" i="7" a="1"/>
  <c r="T294" i="7" s="1"/>
  <c r="T313" i="7" a="1"/>
  <c r="T313" i="7" s="1"/>
  <c r="T243" i="7" a="1"/>
  <c r="T243" i="7" s="1"/>
  <c r="T143" i="7" a="1"/>
  <c r="T143" i="7" s="1"/>
  <c r="T201" i="7" a="1"/>
  <c r="T201" i="7" s="1"/>
  <c r="T233" i="7" a="1"/>
  <c r="T233" i="7" s="1"/>
  <c r="T164" i="7" a="1"/>
  <c r="T164" i="7" s="1"/>
  <c r="T188" i="7" a="1"/>
  <c r="T188" i="7" s="1"/>
  <c r="T72" i="7" a="1"/>
  <c r="T72" i="7"/>
  <c r="T61" i="7" a="1"/>
  <c r="T61" i="7" s="1"/>
  <c r="T103" i="7" a="1"/>
  <c r="T103" i="7" s="1"/>
  <c r="T16" i="7" a="1"/>
  <c r="T16" i="7"/>
  <c r="T81" i="7" a="1"/>
  <c r="T81" i="7" s="1"/>
  <c r="T123" i="7" a="1"/>
  <c r="T123" i="7" s="1"/>
  <c r="T48" i="7" a="1"/>
  <c r="T48" i="7" s="1"/>
  <c r="T179" i="7" a="1"/>
  <c r="T179" i="7" s="1"/>
  <c r="T154" i="7" a="1"/>
  <c r="T154" i="7" s="1"/>
  <c r="T223" i="7" a="1"/>
  <c r="T223" i="7" s="1"/>
  <c r="T215" i="7" a="1"/>
  <c r="T215" i="7" s="1"/>
  <c r="T4" i="7" a="1"/>
  <c r="T4" i="7" s="1"/>
  <c r="T36" i="7" a="1"/>
  <c r="T36" i="7" s="1"/>
  <c r="T25" i="7" a="1"/>
  <c r="T25" i="7"/>
  <c r="T276" i="7" a="1"/>
  <c r="T276" i="7" s="1"/>
  <c r="T295" i="7" a="1"/>
  <c r="T295" i="7" s="1"/>
  <c r="T285" i="7" a="1"/>
  <c r="T285" i="7" s="1"/>
  <c r="T266" i="7" a="1"/>
  <c r="T266" i="7" s="1"/>
  <c r="T254" i="7" a="1"/>
  <c r="T254" i="7" s="1"/>
  <c r="T303" i="7" a="1"/>
  <c r="T303" i="7"/>
  <c r="T26" i="7" a="1"/>
  <c r="T26" i="7" s="1"/>
  <c r="T189" i="7" a="1"/>
  <c r="T189" i="7" s="1"/>
  <c r="T244" i="7" a="1"/>
  <c r="T244" i="7" s="1"/>
  <c r="T135" i="7" a="1"/>
  <c r="T135" i="7" s="1"/>
  <c r="T234" i="7" a="1"/>
  <c r="T234" i="7" s="1"/>
  <c r="T224" i="7" a="1"/>
  <c r="T224" i="7"/>
  <c r="T180" i="7" a="1"/>
  <c r="T180" i="7" s="1"/>
  <c r="T82" i="7" a="1"/>
  <c r="T82" i="7" s="1"/>
  <c r="T202" i="7" a="1"/>
  <c r="T202" i="7"/>
  <c r="T94" i="7" a="1"/>
  <c r="T94" i="7" s="1"/>
  <c r="T49" i="7" a="1"/>
  <c r="T49" i="7" s="1"/>
  <c r="T37" i="7" a="1"/>
  <c r="T37" i="7" s="1"/>
  <c r="T73" i="7" a="1"/>
  <c r="T73" i="7" s="1"/>
  <c r="T155" i="7" a="1"/>
  <c r="T155" i="7" s="1"/>
  <c r="T104" i="7" a="1"/>
  <c r="T104" i="7" s="1"/>
  <c r="T124" i="7" a="1"/>
  <c r="T124" i="7" s="1"/>
  <c r="T144" i="7" a="1"/>
  <c r="T144" i="7" s="1"/>
  <c r="T17" i="7" a="1"/>
  <c r="T17" i="7"/>
  <c r="T304" i="7" a="1"/>
  <c r="T304" i="7" s="1"/>
  <c r="T314" i="7" a="1"/>
  <c r="T314" i="7" s="1"/>
  <c r="T67" i="7" a="1"/>
  <c r="T67" i="7"/>
  <c r="T267" i="7" a="1"/>
  <c r="T267" i="7" s="1"/>
  <c r="T296" i="7" a="1"/>
  <c r="T296" i="7" s="1"/>
  <c r="T167" i="7" a="1"/>
  <c r="T167" i="7" s="1"/>
  <c r="T255" i="7" a="1"/>
  <c r="T255" i="7" s="1"/>
  <c r="T286" i="7" a="1"/>
  <c r="T286" i="7"/>
  <c r="T165" i="7" a="1"/>
  <c r="T165" i="7" s="1"/>
  <c r="T145" i="7" a="1"/>
  <c r="T145" i="7" s="1"/>
  <c r="T105" i="7" a="1"/>
  <c r="T105" i="7" s="1"/>
  <c r="T18" i="7" a="1"/>
  <c r="T18" i="7" s="1"/>
  <c r="T114" i="7" a="1"/>
  <c r="T114" i="7" s="1"/>
  <c r="T196" i="7" a="1"/>
  <c r="T196" i="7" s="1"/>
  <c r="T83" i="7" a="1"/>
  <c r="T83" i="7"/>
  <c r="T27" i="7" a="1"/>
  <c r="T27" i="7" s="1"/>
  <c r="T322" i="7" a="1"/>
  <c r="T322" i="7" s="1"/>
  <c r="T262" i="7" a="1"/>
  <c r="T262" i="7" s="1"/>
  <c r="T50" i="7" a="1"/>
  <c r="T50" i="7" s="1"/>
  <c r="T207" i="7" a="1"/>
  <c r="T207" i="7" s="1"/>
  <c r="T197" i="7" a="1"/>
  <c r="T197" i="7" s="1"/>
  <c r="T95" i="7" a="1"/>
  <c r="T95" i="7" s="1"/>
  <c r="T256" i="7" a="1"/>
  <c r="T256" i="7" s="1"/>
  <c r="T195" i="7" a="1"/>
  <c r="T195" i="7"/>
  <c r="T315" i="7" a="1"/>
  <c r="T315" i="7" s="1"/>
  <c r="T305" i="7" a="1"/>
  <c r="T305" i="7"/>
  <c r="T168" i="7" a="1"/>
  <c r="T168" i="7" s="1"/>
  <c r="T112" i="7" a="1"/>
  <c r="T112" i="7" s="1"/>
  <c r="T38" i="7" a="1"/>
  <c r="T38" i="7" s="1"/>
  <c r="T96" i="7" a="1"/>
  <c r="T96" i="7" s="1"/>
  <c r="T208" i="7" a="1"/>
  <c r="T208" i="7" s="1"/>
  <c r="T106" i="7" a="1"/>
  <c r="T106" i="7" s="1"/>
  <c r="T5" i="7" a="1"/>
  <c r="T5" i="7" s="1"/>
  <c r="T245" i="7" a="1"/>
  <c r="T245" i="7" s="1"/>
  <c r="T90" i="7" a="1"/>
  <c r="T90" i="7"/>
  <c r="T91" i="7" a="1"/>
  <c r="T91" i="7" s="1"/>
  <c r="T125" i="7" a="1"/>
  <c r="T125" i="7" s="1"/>
  <c r="T316" i="7" a="1"/>
  <c r="T316" i="7" s="1"/>
  <c r="T89" i="7" a="1"/>
  <c r="T89" i="7" s="1"/>
  <c r="T306" i="7" a="1"/>
  <c r="T306" i="7" s="1"/>
  <c r="T136" i="7" a="1"/>
  <c r="T136" i="7"/>
  <c r="T107" i="7" a="1"/>
  <c r="T107" i="7"/>
  <c r="T39" i="7" a="1"/>
  <c r="T39" i="7" s="1"/>
  <c r="T74" i="7" a="1"/>
  <c r="T74" i="7" s="1"/>
  <c r="T156" i="7" a="1"/>
  <c r="T156" i="7" s="1"/>
  <c r="T126" i="7" a="1"/>
  <c r="T126" i="7" s="1"/>
  <c r="T190" i="7" a="1"/>
  <c r="T190" i="7"/>
  <c r="T225" i="7" a="1"/>
  <c r="T225" i="7" s="1"/>
  <c r="T6" i="7" a="1"/>
  <c r="T6" i="7"/>
  <c r="T235" i="7" a="1"/>
  <c r="T235" i="7"/>
  <c r="T51" i="7" a="1"/>
  <c r="T51" i="7" s="1"/>
  <c r="T28" i="7" a="1"/>
  <c r="T28" i="7" s="1"/>
  <c r="T203" i="7" a="1"/>
  <c r="T203" i="7" s="1"/>
  <c r="T97" i="7" a="1"/>
  <c r="T97" i="7" s="1"/>
  <c r="T216" i="7" a="1"/>
  <c r="T216" i="7" s="1"/>
  <c r="T246" i="7" a="1"/>
  <c r="T246" i="7" s="1"/>
  <c r="T257" i="7" a="1"/>
  <c r="T257" i="7" s="1"/>
  <c r="T169" i="7" a="1"/>
  <c r="T169" i="7" s="1"/>
  <c r="T287" i="7" a="1"/>
  <c r="T287" i="7"/>
  <c r="T297" i="7" a="1"/>
  <c r="T297" i="7" s="1"/>
  <c r="T307" i="7" a="1"/>
  <c r="T307" i="7" s="1"/>
  <c r="T268" i="7" a="1"/>
  <c r="T268" i="7"/>
  <c r="T247" i="7" a="1"/>
  <c r="T247" i="7" s="1"/>
  <c r="T191" i="7" a="1"/>
  <c r="T191" i="7" s="1"/>
  <c r="T62" i="7" a="1"/>
  <c r="T62" i="7" s="1"/>
  <c r="T7" i="7" a="1"/>
  <c r="T7" i="7" s="1"/>
  <c r="T181" i="7" a="1"/>
  <c r="T181" i="7" s="1"/>
  <c r="T115" i="7" a="1"/>
  <c r="T115" i="7" s="1"/>
  <c r="T52" i="7" a="1"/>
  <c r="T52" i="7" s="1"/>
  <c r="T75" i="7" a="1"/>
  <c r="T75" i="7" s="1"/>
  <c r="T226" i="7" a="1"/>
  <c r="T226" i="7" s="1"/>
  <c r="T157" i="7" a="1"/>
  <c r="T157" i="7" s="1"/>
  <c r="T19" i="7" a="1"/>
  <c r="T19" i="7" s="1"/>
  <c r="T236" i="7" a="1"/>
  <c r="T236" i="7" s="1"/>
  <c r="T98" i="7" a="1"/>
  <c r="T98" i="7" s="1"/>
  <c r="T29" i="7" a="1"/>
  <c r="T29" i="7" s="1"/>
  <c r="T146" i="7" a="1"/>
  <c r="T146" i="7" s="1"/>
  <c r="T204" i="7" a="1"/>
  <c r="T204" i="7" s="1"/>
  <c r="T40" i="7" a="1"/>
  <c r="T40" i="7"/>
  <c r="T127" i="7" a="1"/>
  <c r="T127" i="7" s="1"/>
  <c r="T137" i="7" a="1"/>
  <c r="T137" i="7"/>
  <c r="T217" i="7" a="1"/>
  <c r="T217" i="7" s="1"/>
  <c r="T317" i="7" a="1"/>
  <c r="T317" i="7" s="1"/>
  <c r="T298" i="7" a="1"/>
  <c r="T298" i="7" s="1"/>
  <c r="T277" i="7" a="1"/>
  <c r="T277" i="7" s="1"/>
  <c r="T170" i="7" a="1"/>
  <c r="T170" i="7" s="1"/>
  <c r="T269" i="7" a="1"/>
  <c r="T269" i="7" s="1"/>
  <c r="T258" i="7" a="1"/>
  <c r="T258" i="7" s="1"/>
  <c r="T288" i="7" a="1"/>
  <c r="T288" i="7" s="1"/>
  <c r="T8" i="7" a="1"/>
  <c r="T8" i="7"/>
  <c r="T76" i="7" a="1"/>
  <c r="T76" i="7" s="1"/>
  <c r="T218" i="7" a="1"/>
  <c r="T218" i="7" s="1"/>
  <c r="T116" i="7" a="1"/>
  <c r="T116" i="7"/>
  <c r="T138" i="7" a="1"/>
  <c r="T138" i="7" s="1"/>
  <c r="T20" i="7" a="1"/>
  <c r="T20" i="7"/>
  <c r="T248" i="7" a="1"/>
  <c r="T248" i="7" s="1"/>
  <c r="T158" i="7" a="1"/>
  <c r="T158" i="7" s="1"/>
  <c r="T84" i="7" a="1"/>
  <c r="T84" i="7" s="1"/>
  <c r="T53" i="7" a="1"/>
  <c r="T53" i="7" s="1"/>
  <c r="T128" i="7" a="1"/>
  <c r="T128" i="7" s="1"/>
  <c r="T227" i="7" a="1"/>
  <c r="T227" i="7" s="1"/>
  <c r="T192" i="7" a="1"/>
  <c r="T192" i="7"/>
  <c r="T63" i="7" a="1"/>
  <c r="T63" i="7" s="1"/>
  <c r="T30" i="7" a="1"/>
  <c r="T30" i="7" s="1"/>
  <c r="T41" i="7" a="1"/>
  <c r="T41" i="7"/>
  <c r="T237" i="7" a="1"/>
  <c r="T237" i="7" s="1"/>
  <c r="T147" i="7" a="1"/>
  <c r="T147" i="7" s="1"/>
  <c r="T299" i="7" a="1"/>
  <c r="T299" i="7" s="1"/>
  <c r="T259" i="7" a="1"/>
  <c r="T259" i="7" s="1"/>
  <c r="T161" i="7" a="1"/>
  <c r="T161" i="7" s="1"/>
  <c r="T289" i="7" a="1"/>
  <c r="T289" i="7" s="1"/>
  <c r="T171" i="7" a="1"/>
  <c r="T171" i="7" s="1"/>
  <c r="T318" i="7" a="1"/>
  <c r="T318" i="7" s="1"/>
  <c r="T270" i="7" a="1"/>
  <c r="T270" i="7"/>
  <c r="T278" i="7" a="1"/>
  <c r="T278" i="7" s="1"/>
  <c r="T21" i="7" a="1"/>
  <c r="T21" i="7" s="1"/>
  <c r="T238" i="7" a="1"/>
  <c r="T238" i="7" s="1"/>
  <c r="T228" i="7" a="1"/>
  <c r="T228" i="7" s="1"/>
  <c r="T42" i="7" a="1"/>
  <c r="T42" i="7" s="1"/>
  <c r="T182" i="7" a="1"/>
  <c r="T182" i="7" s="1"/>
  <c r="T219" i="7" a="1"/>
  <c r="T219" i="7" s="1"/>
  <c r="T159" i="7" a="1"/>
  <c r="T159" i="7" s="1"/>
  <c r="T205" i="7" a="1"/>
  <c r="T205" i="7" s="1"/>
  <c r="T193" i="7" a="1"/>
  <c r="T193" i="7" s="1"/>
  <c r="T108" i="7" a="1"/>
  <c r="T108" i="7"/>
  <c r="T9" i="7" a="1"/>
  <c r="T9" i="7" s="1"/>
  <c r="T129" i="7" a="1"/>
  <c r="T129" i="7" s="1"/>
  <c r="T85" i="7" a="1"/>
  <c r="T85" i="7"/>
  <c r="T64" i="7" a="1"/>
  <c r="T64" i="7"/>
  <c r="T31" i="7" a="1"/>
  <c r="T31" i="7" s="1"/>
  <c r="T77" i="7" a="1"/>
  <c r="T77" i="7" s="1"/>
  <c r="T139" i="7" a="1"/>
  <c r="T139" i="7" s="1"/>
  <c r="T148" i="7" a="1"/>
  <c r="T148" i="7" s="1"/>
  <c r="T117" i="7" a="1"/>
  <c r="T117" i="7" s="1"/>
  <c r="T249" i="7" a="1"/>
  <c r="T249" i="7" s="1"/>
  <c r="T54" i="7" a="1"/>
  <c r="T54" i="7" s="1"/>
  <c r="T260" i="7" a="1"/>
  <c r="T260" i="7" s="1"/>
  <c r="T271" i="7" a="1"/>
  <c r="T271" i="7" s="1"/>
  <c r="T279" i="7" a="1"/>
  <c r="T279" i="7"/>
  <c r="T172" i="7" a="1"/>
  <c r="T172" i="7" s="1"/>
  <c r="T300" i="7" a="1"/>
  <c r="T300" i="7" s="1"/>
  <c r="T290" i="7" a="1"/>
  <c r="T290" i="7" s="1"/>
  <c r="T308" i="7" a="1"/>
  <c r="T308" i="7" s="1"/>
  <c r="T239" i="7" a="1"/>
  <c r="T239" i="7" s="1"/>
  <c r="T140" i="7" a="1"/>
  <c r="T140" i="7" s="1"/>
  <c r="T130" i="7" a="1"/>
  <c r="T130" i="7" s="1"/>
  <c r="T65" i="7" a="1"/>
  <c r="T65" i="7"/>
  <c r="T86" i="7" a="1"/>
  <c r="T86" i="7" s="1"/>
  <c r="T250" i="7" a="1"/>
  <c r="T250" i="7" s="1"/>
  <c r="T43" i="7" a="1"/>
  <c r="T43" i="7" s="1"/>
  <c r="T55" i="7" a="1"/>
  <c r="T55" i="7" s="1"/>
  <c r="T209" i="7" a="1"/>
  <c r="T209" i="7" s="1"/>
  <c r="T206" i="7" a="1"/>
  <c r="T206" i="7"/>
  <c r="T229" i="7" a="1"/>
  <c r="T229" i="7" s="1"/>
  <c r="T22" i="7" a="1"/>
  <c r="T22" i="7" s="1"/>
  <c r="T118" i="7" a="1"/>
  <c r="T118" i="7" s="1"/>
  <c r="T32" i="7" a="1"/>
  <c r="T32" i="7" s="1"/>
  <c r="T183" i="7" a="1"/>
  <c r="T183" i="7" s="1"/>
  <c r="T109" i="7" a="1"/>
  <c r="T109" i="7" s="1"/>
  <c r="T78" i="7" a="1"/>
  <c r="T78" i="7" s="1"/>
  <c r="T160" i="7" a="1"/>
  <c r="T160" i="7"/>
  <c r="T99" i="7" a="1"/>
  <c r="T99" i="7" s="1"/>
  <c r="T194" i="7" a="1"/>
  <c r="T194" i="7" s="1"/>
  <c r="T149" i="7" a="1"/>
  <c r="T149" i="7"/>
  <c r="T291" i="7" a="1"/>
  <c r="T291" i="7"/>
  <c r="T301" i="7" a="1"/>
  <c r="T301" i="7" s="1"/>
  <c r="T173" i="7" a="1"/>
  <c r="T173" i="7" s="1"/>
  <c r="T261" i="7" a="1"/>
  <c r="T261" i="7" s="1"/>
  <c r="T57" i="7" a="1"/>
  <c r="T57" i="7" s="1"/>
  <c r="T309" i="7" a="1"/>
  <c r="T309" i="7" s="1"/>
  <c r="T272" i="7" a="1"/>
  <c r="T272" i="7" s="1"/>
  <c r="T68" i="7" a="1"/>
  <c r="T68" i="7" s="1"/>
  <c r="T319" i="7" a="1"/>
  <c r="T319" i="7" s="1"/>
  <c r="T110" i="7" a="1"/>
  <c r="T110" i="7"/>
  <c r="T66" i="7" a="1"/>
  <c r="T66" i="7"/>
  <c r="T184" i="7" a="1"/>
  <c r="T184" i="7" s="1"/>
  <c r="T56" i="7" a="1"/>
  <c r="T56" i="7"/>
  <c r="T119" i="7" a="1"/>
  <c r="T119" i="7" s="1"/>
  <c r="T210" i="7" a="1"/>
  <c r="T210" i="7" s="1"/>
  <c r="T150" i="7" a="1"/>
  <c r="T150" i="7" s="1"/>
  <c r="T87" i="7" a="1"/>
  <c r="T87" i="7" s="1"/>
  <c r="T23" i="7" a="1"/>
  <c r="T23" i="7" s="1"/>
  <c r="T100" i="7" a="1"/>
  <c r="T100" i="7" s="1"/>
  <c r="T280" i="7" a="1"/>
  <c r="T280" i="7" s="1"/>
  <c r="T320" i="7" a="1"/>
  <c r="T320" i="7" s="1"/>
  <c r="T310" i="7" a="1"/>
  <c r="T310" i="7"/>
  <c r="T174" i="7" a="1"/>
  <c r="T174" i="7" s="1"/>
  <c r="T44" i="7" a="1"/>
  <c r="T44" i="7" s="1"/>
  <c r="T79" i="7" a="1"/>
  <c r="T79" i="7" s="1"/>
  <c r="T111" i="7" a="1"/>
  <c r="T111" i="7" s="1"/>
  <c r="T131" i="7" a="1"/>
  <c r="T131" i="7" s="1"/>
  <c r="T88" i="7" a="1"/>
  <c r="T88" i="7" s="1"/>
  <c r="T101" i="7" a="1"/>
  <c r="T101" i="7" s="1"/>
  <c r="T211" i="7" a="1"/>
  <c r="T211" i="7" s="1"/>
  <c r="T10" i="7" a="1"/>
  <c r="T10" i="7" s="1"/>
  <c r="T281" i="7" a="1"/>
  <c r="T281" i="7" s="1"/>
  <c r="T311" i="7" a="1"/>
  <c r="T311" i="7"/>
  <c r="T321" i="7" a="1"/>
  <c r="T321" i="7" s="1"/>
  <c r="U92" i="7"/>
  <c r="U220" i="7"/>
  <c r="U132" i="7"/>
  <c r="U102" i="7"/>
  <c r="U151" i="7"/>
  <c r="U33" i="7"/>
  <c r="U230" i="7"/>
  <c r="U120" i="7"/>
  <c r="U69" i="7"/>
  <c r="U58" i="7"/>
  <c r="U198" i="7"/>
  <c r="U45" i="7"/>
  <c r="U2" i="7"/>
  <c r="U240" i="7"/>
  <c r="U24" i="7"/>
  <c r="U185" i="7"/>
  <c r="U212" i="7"/>
  <c r="U176" i="7"/>
  <c r="U251" i="7"/>
  <c r="U273" i="7"/>
  <c r="U292" i="7"/>
  <c r="U263" i="7"/>
  <c r="U175" i="7"/>
  <c r="U302" i="7"/>
  <c r="U282" i="7"/>
  <c r="U231" i="7"/>
  <c r="U241" i="7"/>
  <c r="U177" i="7"/>
  <c r="U152" i="7"/>
  <c r="U213" i="7"/>
  <c r="U221" i="7"/>
  <c r="U141" i="7"/>
  <c r="U121" i="7"/>
  <c r="U133" i="7"/>
  <c r="U46" i="7"/>
  <c r="U186" i="7"/>
  <c r="U12" i="7"/>
  <c r="U70" i="7"/>
  <c r="U59" i="7"/>
  <c r="U34" i="7"/>
  <c r="U93" i="7"/>
  <c r="U14" i="7"/>
  <c r="U199" i="7"/>
  <c r="U162" i="7"/>
  <c r="U113" i="7"/>
  <c r="U13" i="7"/>
  <c r="U283" i="7"/>
  <c r="U264" i="7"/>
  <c r="U274" i="7"/>
  <c r="U11" i="7"/>
  <c r="U312" i="7"/>
  <c r="U293" i="7"/>
  <c r="U252" i="7"/>
  <c r="U35" i="7"/>
  <c r="U80" i="7"/>
  <c r="U178" i="7"/>
  <c r="U200" i="7"/>
  <c r="U187" i="7"/>
  <c r="U3" i="7"/>
  <c r="U122" i="7"/>
  <c r="U242" i="7"/>
  <c r="U214" i="7"/>
  <c r="U163" i="7"/>
  <c r="U232" i="7"/>
  <c r="U71" i="7"/>
  <c r="U153" i="7"/>
  <c r="U15" i="7"/>
  <c r="U60" i="7"/>
  <c r="U134" i="7"/>
  <c r="U47" i="7"/>
  <c r="U222" i="7"/>
  <c r="U142" i="7"/>
  <c r="U284" i="7"/>
  <c r="U275" i="7"/>
  <c r="U166" i="7"/>
  <c r="U265" i="7"/>
  <c r="U253" i="7"/>
  <c r="U294" i="7"/>
  <c r="U313" i="7"/>
  <c r="U243" i="7"/>
  <c r="U143" i="7"/>
  <c r="U201" i="7"/>
  <c r="U233" i="7"/>
  <c r="U164" i="7"/>
  <c r="U188" i="7"/>
  <c r="U72" i="7"/>
  <c r="U61" i="7"/>
  <c r="U103" i="7"/>
  <c r="U16" i="7"/>
  <c r="U81" i="7"/>
  <c r="U123" i="7"/>
  <c r="U48" i="7"/>
  <c r="U179" i="7"/>
  <c r="U154" i="7"/>
  <c r="U223" i="7"/>
  <c r="U215" i="7"/>
  <c r="U4" i="7"/>
  <c r="U36" i="7"/>
  <c r="U25" i="7"/>
  <c r="U276" i="7"/>
  <c r="U295" i="7"/>
  <c r="U285" i="7"/>
  <c r="U266" i="7"/>
  <c r="U254" i="7"/>
  <c r="U303" i="7"/>
  <c r="U26" i="7"/>
  <c r="U189" i="7"/>
  <c r="U244" i="7"/>
  <c r="U135" i="7"/>
  <c r="U234" i="7"/>
  <c r="U224" i="7"/>
  <c r="U180" i="7"/>
  <c r="U82" i="7"/>
  <c r="U202" i="7"/>
  <c r="U94" i="7"/>
  <c r="U49" i="7"/>
  <c r="U37" i="7"/>
  <c r="U73" i="7"/>
  <c r="U155" i="7"/>
  <c r="U104" i="7"/>
  <c r="U124" i="7"/>
  <c r="U144" i="7"/>
  <c r="U17" i="7"/>
  <c r="U304" i="7"/>
  <c r="U314" i="7"/>
  <c r="U67" i="7"/>
  <c r="U267" i="7"/>
  <c r="U296" i="7"/>
  <c r="U167" i="7"/>
  <c r="U255" i="7"/>
  <c r="U286" i="7"/>
  <c r="U165" i="7"/>
  <c r="U145" i="7"/>
  <c r="U105" i="7"/>
  <c r="U18" i="7"/>
  <c r="U114" i="7"/>
  <c r="U196" i="7"/>
  <c r="U83" i="7"/>
  <c r="U27" i="7"/>
  <c r="U322" i="7"/>
  <c r="U262" i="7"/>
  <c r="U50" i="7"/>
  <c r="U207" i="7"/>
  <c r="U197" i="7"/>
  <c r="U95" i="7"/>
  <c r="U256" i="7"/>
  <c r="U195" i="7"/>
  <c r="U315" i="7"/>
  <c r="U305" i="7"/>
  <c r="U168" i="7"/>
  <c r="U112" i="7"/>
  <c r="U38" i="7"/>
  <c r="U96" i="7"/>
  <c r="U208" i="7"/>
  <c r="U106" i="7"/>
  <c r="U5" i="7"/>
  <c r="U245" i="7"/>
  <c r="U90" i="7"/>
  <c r="U91" i="7"/>
  <c r="U125" i="7"/>
  <c r="U316" i="7"/>
  <c r="U89" i="7"/>
  <c r="U306" i="7"/>
  <c r="U136" i="7"/>
  <c r="U107" i="7"/>
  <c r="U39" i="7"/>
  <c r="U74" i="7"/>
  <c r="U156" i="7"/>
  <c r="U126" i="7"/>
  <c r="U190" i="7"/>
  <c r="U225" i="7"/>
  <c r="U6" i="7"/>
  <c r="U235" i="7"/>
  <c r="U51" i="7"/>
  <c r="U28" i="7"/>
  <c r="U203" i="7"/>
  <c r="U97" i="7"/>
  <c r="U216" i="7"/>
  <c r="U246" i="7"/>
  <c r="U257" i="7"/>
  <c r="U169" i="7"/>
  <c r="U287" i="7"/>
  <c r="U297" i="7"/>
  <c r="U307" i="7"/>
  <c r="U268" i="7"/>
  <c r="U247" i="7"/>
  <c r="U191" i="7"/>
  <c r="U62" i="7"/>
  <c r="U7" i="7"/>
  <c r="U181" i="7"/>
  <c r="U115" i="7"/>
  <c r="U52" i="7"/>
  <c r="U75" i="7"/>
  <c r="U226" i="7"/>
  <c r="U157" i="7"/>
  <c r="U19" i="7"/>
  <c r="U236" i="7"/>
  <c r="U98" i="7"/>
  <c r="U29" i="7"/>
  <c r="U146" i="7"/>
  <c r="U204" i="7"/>
  <c r="U40" i="7"/>
  <c r="U127" i="7"/>
  <c r="U137" i="7"/>
  <c r="U217" i="7"/>
  <c r="U317" i="7"/>
  <c r="U298" i="7"/>
  <c r="U277" i="7"/>
  <c r="U170" i="7"/>
  <c r="U269" i="7"/>
  <c r="U258" i="7"/>
  <c r="U288" i="7"/>
  <c r="U8" i="7"/>
  <c r="U76" i="7"/>
  <c r="U218" i="7"/>
  <c r="U116" i="7"/>
  <c r="U138" i="7"/>
  <c r="U20" i="7"/>
  <c r="U248" i="7"/>
  <c r="U158" i="7"/>
  <c r="U84" i="7"/>
  <c r="U53" i="7"/>
  <c r="U128" i="7"/>
  <c r="U227" i="7"/>
  <c r="U192" i="7"/>
  <c r="U63" i="7"/>
  <c r="U30" i="7"/>
  <c r="U41" i="7"/>
  <c r="U237" i="7"/>
  <c r="U147" i="7"/>
  <c r="U299" i="7"/>
  <c r="U259" i="7"/>
  <c r="U161" i="7"/>
  <c r="U289" i="7"/>
  <c r="U171" i="7"/>
  <c r="U318" i="7"/>
  <c r="U270" i="7"/>
  <c r="U278" i="7"/>
  <c r="U21" i="7"/>
  <c r="U238" i="7"/>
  <c r="U228" i="7"/>
  <c r="U42" i="7"/>
  <c r="U182" i="7"/>
  <c r="U219" i="7"/>
  <c r="U159" i="7"/>
  <c r="U205" i="7"/>
  <c r="U193" i="7"/>
  <c r="U108" i="7"/>
  <c r="U9" i="7"/>
  <c r="U129" i="7"/>
  <c r="U85" i="7"/>
  <c r="U64" i="7"/>
  <c r="U31" i="7"/>
  <c r="U77" i="7"/>
  <c r="U139" i="7"/>
  <c r="U148" i="7"/>
  <c r="U117" i="7"/>
  <c r="U249" i="7"/>
  <c r="U54" i="7"/>
  <c r="U260" i="7"/>
  <c r="U271" i="7"/>
  <c r="U279" i="7"/>
  <c r="U172" i="7"/>
  <c r="U300" i="7"/>
  <c r="U290" i="7"/>
  <c r="U308" i="7"/>
  <c r="U239" i="7"/>
  <c r="U140" i="7"/>
  <c r="U130" i="7"/>
  <c r="U65" i="7"/>
  <c r="U86" i="7"/>
  <c r="U250" i="7"/>
  <c r="U43" i="7"/>
  <c r="U55" i="7"/>
  <c r="U209" i="7"/>
  <c r="U206" i="7"/>
  <c r="U229" i="7"/>
  <c r="U22" i="7"/>
  <c r="U118" i="7"/>
  <c r="U32" i="7"/>
  <c r="U183" i="7"/>
  <c r="U109" i="7"/>
  <c r="U78" i="7"/>
  <c r="U160" i="7"/>
  <c r="U99" i="7"/>
  <c r="U194" i="7"/>
  <c r="U149" i="7"/>
  <c r="U291" i="7"/>
  <c r="U301" i="7"/>
  <c r="U173" i="7"/>
  <c r="U261" i="7"/>
  <c r="U57" i="7"/>
  <c r="U309" i="7"/>
  <c r="U272" i="7"/>
  <c r="U68" i="7"/>
  <c r="U319" i="7"/>
  <c r="U110" i="7"/>
  <c r="U66" i="7"/>
  <c r="U184" i="7"/>
  <c r="U56" i="7"/>
  <c r="U119" i="7"/>
  <c r="U210" i="7"/>
  <c r="U150" i="7"/>
  <c r="U87" i="7"/>
  <c r="U23" i="7"/>
  <c r="U100" i="7"/>
  <c r="U280" i="7"/>
  <c r="U320" i="7"/>
  <c r="U310" i="7"/>
  <c r="U174" i="7"/>
  <c r="U44" i="7"/>
  <c r="U79" i="7"/>
  <c r="U111" i="7"/>
  <c r="U131" i="7"/>
  <c r="U88" i="7"/>
  <c r="U101" i="7"/>
  <c r="U211" i="7"/>
  <c r="U10" i="7"/>
  <c r="U281" i="7"/>
  <c r="U311" i="7"/>
  <c r="U321" i="7"/>
  <c r="A1" i="9" l="1" a="1"/>
  <c r="A1" i="9" s="1"/>
  <c r="A6" i="18" s="1" a="1"/>
  <c r="A6" i="18" s="1"/>
  <c r="C3" i="20" l="1"/>
  <c r="C2" i="20"/>
  <c r="I3" i="38" l="1"/>
  <c r="A4" i="31" a="1"/>
  <c r="A4" i="31" s="1"/>
  <c r="O26" i="40"/>
  <c r="K25" i="40"/>
  <c r="O25" i="40" s="1"/>
  <c r="M3" i="40"/>
  <c r="M2" i="40"/>
  <c r="L3" i="40"/>
  <c r="L2" i="40"/>
  <c r="J3" i="40"/>
  <c r="R8" i="38" l="1"/>
  <c r="B3" i="40"/>
  <c r="K3" i="40" s="1"/>
  <c r="B2" i="40"/>
  <c r="K2" i="40" s="1"/>
  <c r="A3" i="40"/>
  <c r="X7" i="38" l="1" a="1"/>
  <c r="X7" i="38" s="1"/>
  <c r="X6" i="38" a="1"/>
  <c r="X6" i="38" s="1"/>
  <c r="X5" i="38" a="1"/>
  <c r="X5" i="38" s="1"/>
  <c r="U8" i="38" a="1"/>
  <c r="U8" i="38" s="1"/>
  <c r="U7" i="38" a="1"/>
  <c r="U7" i="38" s="1"/>
  <c r="U5" i="38" a="1"/>
  <c r="U5" i="38" s="1"/>
  <c r="U6" i="38" a="1"/>
  <c r="U6" i="38" s="1"/>
  <c r="N26" i="18" a="1"/>
  <c r="N26" i="18" s="1"/>
  <c r="M26" i="18" l="1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E75" i="18" l="1"/>
  <c r="A55" i="18" l="1" a="1"/>
  <c r="A24" i="40" l="1"/>
  <c r="C24" i="40" s="1"/>
  <c r="A25" i="40"/>
  <c r="A26" i="40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4" i="18" a="1"/>
  <c r="G74" i="18" s="1"/>
  <c r="J74" i="18" a="1"/>
  <c r="J74" i="18" s="1"/>
  <c r="N74" i="18" a="1"/>
  <c r="N74" i="18" s="1"/>
  <c r="I74" i="18" a="1"/>
  <c r="I74" i="18" s="1"/>
  <c r="M74" i="18" a="1"/>
  <c r="M74" i="18" s="1"/>
  <c r="H74" i="18" a="1"/>
  <c r="H74" i="18" s="1"/>
  <c r="L74" i="18" a="1"/>
  <c r="L74" i="18" s="1"/>
  <c r="K74" i="18" a="1"/>
  <c r="K74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6" i="18" a="1"/>
  <c r="N56" i="18" s="1"/>
  <c r="N60" i="18" a="1"/>
  <c r="N60" i="18" s="1"/>
  <c r="N64" i="18" a="1"/>
  <c r="N64" i="18" s="1"/>
  <c r="N68" i="18" a="1"/>
  <c r="N68" i="18" s="1"/>
  <c r="N61" i="18" a="1"/>
  <c r="N61" i="18" s="1"/>
  <c r="N73" i="18" a="1"/>
  <c r="N73" i="18" s="1"/>
  <c r="N72" i="18" a="1"/>
  <c r="N72" i="18" s="1"/>
  <c r="N57" i="18" a="1"/>
  <c r="N57" i="18" s="1"/>
  <c r="N65" i="18" a="1"/>
  <c r="N65" i="18" s="1"/>
  <c r="N69" i="18" a="1"/>
  <c r="N69" i="18" s="1"/>
  <c r="N62" i="18" a="1"/>
  <c r="N62" i="18" s="1"/>
  <c r="N71" i="18" a="1"/>
  <c r="N71" i="18" s="1"/>
  <c r="N58" i="18" a="1"/>
  <c r="N58" i="18" s="1"/>
  <c r="N66" i="18" a="1"/>
  <c r="N66" i="18" s="1"/>
  <c r="N70" i="18" a="1"/>
  <c r="N70" i="18" s="1"/>
  <c r="N59" i="18" a="1"/>
  <c r="N59" i="18" s="1"/>
  <c r="N63" i="18" a="1"/>
  <c r="N63" i="18" s="1"/>
  <c r="N67" i="18" a="1"/>
  <c r="N67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6" i="18" a="1"/>
  <c r="M56" i="18" s="1"/>
  <c r="M60" i="18" a="1"/>
  <c r="M60" i="18" s="1"/>
  <c r="M64" i="18" a="1"/>
  <c r="M64" i="18" s="1"/>
  <c r="M68" i="18" a="1"/>
  <c r="M68" i="18" s="1"/>
  <c r="M72" i="18" a="1"/>
  <c r="M72" i="18" s="1"/>
  <c r="M63" i="18" a="1"/>
  <c r="M63" i="18" s="1"/>
  <c r="M57" i="18" a="1"/>
  <c r="M57" i="18" s="1"/>
  <c r="M61" i="18" a="1"/>
  <c r="M61" i="18" s="1"/>
  <c r="M65" i="18" a="1"/>
  <c r="M65" i="18" s="1"/>
  <c r="M69" i="18" a="1"/>
  <c r="M69" i="18" s="1"/>
  <c r="M73" i="18" a="1"/>
  <c r="M73" i="18" s="1"/>
  <c r="M67" i="18" a="1"/>
  <c r="M67" i="18" s="1"/>
  <c r="M59" i="18" a="1"/>
  <c r="M59" i="18" s="1"/>
  <c r="M58" i="18" a="1"/>
  <c r="M58" i="18" s="1"/>
  <c r="M62" i="18" a="1"/>
  <c r="M62" i="18" s="1"/>
  <c r="M66" i="18" a="1"/>
  <c r="M66" i="18" s="1"/>
  <c r="M70" i="18" a="1"/>
  <c r="M70" i="18" s="1"/>
  <c r="M71" i="18" a="1"/>
  <c r="M71" i="18" s="1"/>
  <c r="L56" i="18" a="1"/>
  <c r="L56" i="18" s="1"/>
  <c r="L60" i="18" a="1"/>
  <c r="L60" i="18" s="1"/>
  <c r="L64" i="18" a="1"/>
  <c r="L64" i="18" s="1"/>
  <c r="L68" i="18" a="1"/>
  <c r="L68" i="18" s="1"/>
  <c r="L72" i="18" a="1"/>
  <c r="L72" i="18" s="1"/>
  <c r="L67" i="18" a="1"/>
  <c r="L67" i="18" s="1"/>
  <c r="L57" i="18" a="1"/>
  <c r="L57" i="18" s="1"/>
  <c r="L61" i="18" a="1"/>
  <c r="L61" i="18" s="1"/>
  <c r="L65" i="18" a="1"/>
  <c r="L65" i="18" s="1"/>
  <c r="L69" i="18" a="1"/>
  <c r="L69" i="18" s="1"/>
  <c r="L73" i="18" a="1"/>
  <c r="L73" i="18" s="1"/>
  <c r="L63" i="18" a="1"/>
  <c r="L63" i="18" s="1"/>
  <c r="L58" i="18" a="1"/>
  <c r="L58" i="18" s="1"/>
  <c r="L62" i="18" a="1"/>
  <c r="L62" i="18" s="1"/>
  <c r="L66" i="18" a="1"/>
  <c r="L66" i="18" s="1"/>
  <c r="L70" i="18" a="1"/>
  <c r="L70" i="18" s="1"/>
  <c r="L59" i="18" a="1"/>
  <c r="L59" i="18" s="1"/>
  <c r="L71" i="18" a="1"/>
  <c r="L71" i="18" s="1"/>
  <c r="K72" i="18" a="1"/>
  <c r="K72" i="18" s="1"/>
  <c r="K69" i="18" a="1"/>
  <c r="K69" i="18" s="1"/>
  <c r="K70" i="18" a="1"/>
  <c r="K70" i="18" s="1"/>
  <c r="K57" i="18" a="1"/>
  <c r="K57" i="18" s="1"/>
  <c r="K61" i="18" a="1"/>
  <c r="K61" i="18" s="1"/>
  <c r="K65" i="18" a="1"/>
  <c r="K65" i="18" s="1"/>
  <c r="K73" i="18" a="1"/>
  <c r="K73" i="18" s="1"/>
  <c r="K66" i="18" a="1"/>
  <c r="K66" i="18" s="1"/>
  <c r="K58" i="18" a="1"/>
  <c r="K58" i="18" s="1"/>
  <c r="K62" i="18" a="1"/>
  <c r="K62" i="18" s="1"/>
  <c r="K64" i="18" a="1"/>
  <c r="K64" i="18" s="1"/>
  <c r="K60" i="18" a="1"/>
  <c r="K60" i="18" s="1"/>
  <c r="K68" i="18" a="1"/>
  <c r="K68" i="18" s="1"/>
  <c r="K59" i="18" a="1"/>
  <c r="K59" i="18" s="1"/>
  <c r="K63" i="18" a="1"/>
  <c r="K63" i="18" s="1"/>
  <c r="K67" i="18" a="1"/>
  <c r="K67" i="18" s="1"/>
  <c r="K71" i="18" a="1"/>
  <c r="K71" i="18" s="1"/>
  <c r="K56" i="18" a="1"/>
  <c r="K56" i="18" s="1"/>
  <c r="J56" i="18" a="1"/>
  <c r="J56" i="18" s="1"/>
  <c r="J60" i="18" a="1"/>
  <c r="J60" i="18" s="1"/>
  <c r="J64" i="18" a="1"/>
  <c r="J64" i="18" s="1"/>
  <c r="J68" i="18" a="1"/>
  <c r="J68" i="18" s="1"/>
  <c r="J72" i="18" a="1"/>
  <c r="J72" i="18" s="1"/>
  <c r="J71" i="18" a="1"/>
  <c r="J71" i="18" s="1"/>
  <c r="J57" i="18" a="1"/>
  <c r="J57" i="18" s="1"/>
  <c r="J61" i="18" a="1"/>
  <c r="J61" i="18" s="1"/>
  <c r="J65" i="18" a="1"/>
  <c r="J65" i="18" s="1"/>
  <c r="J69" i="18" a="1"/>
  <c r="J69" i="18" s="1"/>
  <c r="J73" i="18" a="1"/>
  <c r="J73" i="18" s="1"/>
  <c r="J63" i="18" a="1"/>
  <c r="J63" i="18" s="1"/>
  <c r="J58" i="18" a="1"/>
  <c r="J58" i="18" s="1"/>
  <c r="J62" i="18" a="1"/>
  <c r="J62" i="18" s="1"/>
  <c r="J66" i="18" a="1"/>
  <c r="J66" i="18" s="1"/>
  <c r="J70" i="18" a="1"/>
  <c r="J70" i="18" s="1"/>
  <c r="J67" i="18" a="1"/>
  <c r="J67" i="18" s="1"/>
  <c r="J59" i="18" a="1"/>
  <c r="J59" i="18" s="1"/>
  <c r="I56" i="18" a="1"/>
  <c r="I56" i="18" s="1"/>
  <c r="I60" i="18" a="1"/>
  <c r="I60" i="18" s="1"/>
  <c r="I64" i="18" a="1"/>
  <c r="I64" i="18" s="1"/>
  <c r="I68" i="18" a="1"/>
  <c r="I68" i="18" s="1"/>
  <c r="I72" i="18" a="1"/>
  <c r="I72" i="18" s="1"/>
  <c r="I57" i="18" a="1"/>
  <c r="I57" i="18" s="1"/>
  <c r="I61" i="18" a="1"/>
  <c r="I61" i="18" s="1"/>
  <c r="I65" i="18" a="1"/>
  <c r="I65" i="18" s="1"/>
  <c r="I69" i="18" a="1"/>
  <c r="I69" i="18" s="1"/>
  <c r="I73" i="18" a="1"/>
  <c r="I73" i="18" s="1"/>
  <c r="I58" i="18" a="1"/>
  <c r="I58" i="18" s="1"/>
  <c r="I62" i="18" a="1"/>
  <c r="I62" i="18" s="1"/>
  <c r="I66" i="18" a="1"/>
  <c r="I66" i="18" s="1"/>
  <c r="I70" i="18" a="1"/>
  <c r="I70" i="18" s="1"/>
  <c r="I59" i="18" a="1"/>
  <c r="I59" i="18" s="1"/>
  <c r="I63" i="18" a="1"/>
  <c r="I63" i="18" s="1"/>
  <c r="I67" i="18" a="1"/>
  <c r="I67" i="18" s="1"/>
  <c r="I71" i="18" a="1"/>
  <c r="I71" i="18" s="1"/>
  <c r="H56" i="18" a="1"/>
  <c r="H56" i="18" s="1"/>
  <c r="H60" i="18" a="1"/>
  <c r="H60" i="18" s="1"/>
  <c r="H64" i="18" a="1"/>
  <c r="H64" i="18" s="1"/>
  <c r="H68" i="18" a="1"/>
  <c r="H68" i="18" s="1"/>
  <c r="H72" i="18" a="1"/>
  <c r="H72" i="18" s="1"/>
  <c r="H57" i="18" a="1"/>
  <c r="H57" i="18" s="1"/>
  <c r="H61" i="18" a="1"/>
  <c r="H61" i="18" s="1"/>
  <c r="H65" i="18" a="1"/>
  <c r="H65" i="18" s="1"/>
  <c r="H69" i="18" a="1"/>
  <c r="H69" i="18" s="1"/>
  <c r="H73" i="18" a="1"/>
  <c r="H73" i="18" s="1"/>
  <c r="H58" i="18" a="1"/>
  <c r="H58" i="18" s="1"/>
  <c r="H62" i="18" a="1"/>
  <c r="H62" i="18" s="1"/>
  <c r="H66" i="18" a="1"/>
  <c r="H66" i="18" s="1"/>
  <c r="H70" i="18" a="1"/>
  <c r="H70" i="18" s="1"/>
  <c r="H59" i="18" a="1"/>
  <c r="H59" i="18" s="1"/>
  <c r="H63" i="18" a="1"/>
  <c r="H63" i="18" s="1"/>
  <c r="H67" i="18" a="1"/>
  <c r="H67" i="18" s="1"/>
  <c r="H71" i="18" a="1"/>
  <c r="H71" i="18" s="1"/>
  <c r="G56" i="18" a="1"/>
  <c r="G56" i="18" s="1"/>
  <c r="G60" i="18" a="1"/>
  <c r="G60" i="18" s="1"/>
  <c r="G64" i="18" a="1"/>
  <c r="G64" i="18" s="1"/>
  <c r="G68" i="18" a="1"/>
  <c r="G68" i="18" s="1"/>
  <c r="G72" i="18" a="1"/>
  <c r="G72" i="18" s="1"/>
  <c r="G59" i="18" a="1"/>
  <c r="G59" i="18" s="1"/>
  <c r="G57" i="18" a="1"/>
  <c r="G57" i="18" s="1"/>
  <c r="G61" i="18" a="1"/>
  <c r="G61" i="18" s="1"/>
  <c r="G65" i="18" a="1"/>
  <c r="G65" i="18" s="1"/>
  <c r="G69" i="18" a="1"/>
  <c r="G69" i="18" s="1"/>
  <c r="G73" i="18" a="1"/>
  <c r="G73" i="18" s="1"/>
  <c r="G67" i="18" a="1"/>
  <c r="G67" i="18" s="1"/>
  <c r="G71" i="18" a="1"/>
  <c r="G71" i="18" s="1"/>
  <c r="G58" i="18" a="1"/>
  <c r="G58" i="18" s="1"/>
  <c r="G62" i="18" a="1"/>
  <c r="G62" i="18" s="1"/>
  <c r="G66" i="18" a="1"/>
  <c r="G66" i="18" s="1"/>
  <c r="G70" i="18" a="1"/>
  <c r="G70" i="18" s="1"/>
  <c r="G63" i="18" a="1"/>
  <c r="G63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5" i="40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5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5" i="18" a="1"/>
  <c r="G55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5" i="18" a="1"/>
  <c r="N55" i="18" s="1"/>
  <c r="N75" i="18" s="1"/>
  <c r="M55" i="18" a="1"/>
  <c r="M55" i="18" s="1"/>
  <c r="H6" i="18" a="1"/>
  <c r="H6" i="18" s="1"/>
  <c r="N6" i="18" a="1"/>
  <c r="N6" i="18" s="1"/>
  <c r="G6" i="18" a="1"/>
  <c r="G6" i="18" s="1"/>
  <c r="K55" i="18" a="1"/>
  <c r="K55" i="18" s="1"/>
  <c r="L55" i="18" a="1"/>
  <c r="L55" i="18" s="1"/>
  <c r="I55" i="18" a="1"/>
  <c r="I55" i="18" s="1"/>
  <c r="J55" i="18" a="1"/>
  <c r="J55" i="18" s="1"/>
  <c r="H55" i="18" a="1"/>
  <c r="H55" i="18" s="1"/>
  <c r="C55" i="18" a="1"/>
  <c r="C55" i="18" s="1"/>
  <c r="L6" i="18" a="1"/>
  <c r="L6" i="18" s="1"/>
  <c r="M6" i="18" a="1"/>
  <c r="M6" i="18" s="1"/>
  <c r="D55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5" i="18" a="1"/>
  <c r="B55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5" i="18"/>
  <c r="M75" i="18"/>
  <c r="G75" i="18"/>
  <c r="K75" i="18"/>
  <c r="I75" i="18"/>
  <c r="L75" i="18"/>
  <c r="H75" i="18"/>
  <c r="J75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5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6" i="38" a="1"/>
  <c r="F6" i="38" s="1"/>
  <c r="F5" i="38" a="1"/>
  <c r="F5" i="38" s="1"/>
  <c r="F4" i="38" a="1"/>
  <c r="F4" i="38" s="1"/>
  <c r="B13" i="38" a="1"/>
  <c r="K3" i="38"/>
  <c r="M27" i="40" l="1"/>
  <c r="O27" i="40"/>
  <c r="U4" i="38"/>
  <c r="R6" i="38"/>
  <c r="R5" i="38"/>
  <c r="K7" i="38"/>
  <c r="K6" i="38"/>
  <c r="J5" i="38"/>
  <c r="I5" i="38"/>
  <c r="I6" i="38"/>
  <c r="F7" i="38"/>
  <c r="B13" i="38"/>
  <c r="F3" i="38"/>
  <c r="L5" i="38"/>
  <c r="I7" i="38"/>
  <c r="L7" i="38"/>
  <c r="J6" i="38"/>
  <c r="J7" i="38"/>
  <c r="L6" i="38"/>
  <c r="K5" i="38"/>
  <c r="X4" i="38"/>
  <c r="M5" i="38" l="1"/>
  <c r="M6" i="38"/>
  <c r="I8" i="38"/>
  <c r="L8" i="38"/>
  <c r="J8" i="38"/>
  <c r="K8" i="38"/>
  <c r="P13" i="38" a="1"/>
  <c r="R7" i="38"/>
  <c r="M8" i="38" l="1"/>
  <c r="P13" i="38"/>
  <c r="R4" i="38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4" i="18" l="1"/>
  <c r="B33" i="18"/>
  <c r="C34" i="18" l="1"/>
  <c r="D34" i="18" s="1"/>
  <c r="C33" i="18"/>
  <c r="D33" i="18" s="1"/>
  <c r="F8" i="38" l="1"/>
  <c r="K9" i="38"/>
  <c r="F74" i="18"/>
  <c r="O74" i="18" s="1"/>
  <c r="F25" i="18"/>
  <c r="F26" i="18"/>
  <c r="O26" i="18" s="1"/>
  <c r="F71" i="18"/>
  <c r="O71" i="18" s="1"/>
  <c r="F22" i="18"/>
  <c r="F73" i="18"/>
  <c r="O73" i="18" s="1"/>
  <c r="F61" i="18"/>
  <c r="O61" i="18" s="1"/>
  <c r="F21" i="18"/>
  <c r="F18" i="18"/>
  <c r="F14" i="18"/>
  <c r="F58" i="18"/>
  <c r="O58" i="18" s="1"/>
  <c r="F69" i="18"/>
  <c r="O69" i="18" s="1"/>
  <c r="F67" i="18"/>
  <c r="O67" i="18" s="1"/>
  <c r="F8" i="18"/>
  <c r="F66" i="18"/>
  <c r="O66" i="18" s="1"/>
  <c r="F62" i="18"/>
  <c r="O62" i="18" s="1"/>
  <c r="F63" i="18"/>
  <c r="O63" i="18" s="1"/>
  <c r="F10" i="18"/>
  <c r="F56" i="18"/>
  <c r="O56" i="18" s="1"/>
  <c r="F59" i="18"/>
  <c r="F70" i="18"/>
  <c r="O70" i="18" s="1"/>
  <c r="F15" i="18"/>
  <c r="F7" i="18"/>
  <c r="F72" i="18"/>
  <c r="O72" i="18" s="1"/>
  <c r="F60" i="18"/>
  <c r="O60" i="18" s="1"/>
  <c r="F11" i="18"/>
  <c r="F20" i="18"/>
  <c r="F9" i="18"/>
  <c r="F57" i="18"/>
  <c r="O57" i="18" s="1"/>
  <c r="F68" i="18"/>
  <c r="O68" i="18" s="1"/>
  <c r="F19" i="18"/>
  <c r="F16" i="18"/>
  <c r="F65" i="18"/>
  <c r="O65" i="18" s="1"/>
  <c r="F24" i="18"/>
  <c r="F64" i="18"/>
  <c r="O64" i="18" s="1"/>
  <c r="F13" i="18"/>
  <c r="F12" i="18"/>
  <c r="F17" i="18"/>
  <c r="F23" i="18"/>
  <c r="F55" i="18"/>
  <c r="F6" i="18"/>
  <c r="I9" i="38"/>
  <c r="M9" i="38" s="1"/>
  <c r="C4" i="38" s="1"/>
  <c r="F75" i="18" l="1"/>
  <c r="O55" i="18"/>
  <c r="O59" i="18"/>
  <c r="O75" i="18" l="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7" i="18"/>
  <c r="N27" i="18"/>
  <c r="N78" i="18" s="1"/>
  <c r="D78" i="18" l="1"/>
  <c r="B31" i="40"/>
  <c r="P2" i="37" a="1"/>
  <c r="P2" i="37" s="1"/>
  <c r="M27" i="18"/>
  <c r="M78" i="18" s="1"/>
  <c r="N2" i="37" a="1"/>
  <c r="N2" i="37" s="1"/>
  <c r="O8" i="18"/>
  <c r="O13" i="18"/>
  <c r="O18" i="18"/>
  <c r="M2" i="37" a="1"/>
  <c r="M2" i="37" s="1"/>
  <c r="O19" i="18"/>
  <c r="E27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78" i="18" l="1"/>
  <c r="E31" i="40"/>
  <c r="O6" i="18"/>
  <c r="O27" i="18" s="1"/>
  <c r="O78" i="18" s="1"/>
  <c r="K27" i="18"/>
  <c r="K78" i="18" s="1"/>
  <c r="L27" i="18"/>
  <c r="L78" i="18" s="1"/>
  <c r="O2" i="37" a="1"/>
  <c r="O2" i="37" s="1"/>
  <c r="J27" i="18"/>
  <c r="J78" i="18" s="1"/>
  <c r="I27" i="18"/>
  <c r="I78" i="18" s="1"/>
  <c r="L2" i="37" a="1"/>
  <c r="L2" i="37" s="1"/>
  <c r="G27" i="18"/>
  <c r="G78" i="18" s="1"/>
  <c r="H27" i="18"/>
  <c r="H78" i="18" s="1"/>
  <c r="K2" i="37" a="1"/>
  <c r="K2" i="37" s="1"/>
  <c r="F27" i="18"/>
  <c r="F78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tc={FDB7C283-E9D4-4034-BA80-948C55FFB47C}</author>
  </authors>
  <commentList>
    <comment ref="J12" authorId="0" shapeId="0" xr:uid="{FDB7C283-E9D4-4034-BA80-948C55FFB47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<sst xmlns="http://schemas.openxmlformats.org/spreadsheetml/2006/main" count="28662" uniqueCount="1144">
  <si>
    <t>TBL WILL SEND OUT THE STATEMENT TO THE PARTNERS AFTER IT HAS BEEN APPROVED BY MANAGEMENT</t>
  </si>
  <si>
    <t>Week #</t>
  </si>
  <si>
    <t>Start Date</t>
  </si>
  <si>
    <t xml:space="preserve">End Date </t>
  </si>
  <si>
    <t>TO CALCULATE MILES PER WEEK</t>
  </si>
  <si>
    <t>TO FILTER VDP DATA</t>
  </si>
  <si>
    <t>Date</t>
  </si>
  <si>
    <t>CLIENT</t>
  </si>
  <si>
    <t>PARTNER</t>
  </si>
  <si>
    <t>ROUTE</t>
  </si>
  <si>
    <t>TYPE</t>
  </si>
  <si>
    <t xml:space="preserve">TOTAL HOURS OPERATES </t>
  </si>
  <si>
    <t>BREAK</t>
  </si>
  <si>
    <t>LUNCH</t>
  </si>
  <si>
    <t xml:space="preserve">MILES </t>
  </si>
  <si>
    <t>TOTAL HOURS OPERATES</t>
  </si>
  <si>
    <t>MILES</t>
  </si>
  <si>
    <t>CCCTA</t>
  </si>
  <si>
    <t>EXPRESS TRANSPORTATION SERVICES, LLC</t>
  </si>
  <si>
    <t>201</t>
  </si>
  <si>
    <t>BIGVAN</t>
  </si>
  <si>
    <t>QUICK RIDES CA</t>
  </si>
  <si>
    <t>203A</t>
  </si>
  <si>
    <t>WAV</t>
  </si>
  <si>
    <t>207</t>
  </si>
  <si>
    <t>203B</t>
  </si>
  <si>
    <t>205</t>
  </si>
  <si>
    <t>SHENA S TRANSPORTATION, LLC</t>
  </si>
  <si>
    <t>211</t>
  </si>
  <si>
    <t>TRULY TRANSPORT LLC</t>
  </si>
  <si>
    <t>209</t>
  </si>
  <si>
    <t>210</t>
  </si>
  <si>
    <t>ASHEBIER GEBRESELASSIE</t>
  </si>
  <si>
    <t>213</t>
  </si>
  <si>
    <t>PROTRANSIT SERVICE LLC</t>
  </si>
  <si>
    <t>214</t>
  </si>
  <si>
    <t>216</t>
  </si>
  <si>
    <t>SEDAN</t>
  </si>
  <si>
    <t>HUGGING OUR STREETS, LLC</t>
  </si>
  <si>
    <t>219</t>
  </si>
  <si>
    <t>ASHMOND SWAYNE</t>
  </si>
  <si>
    <t>217</t>
  </si>
  <si>
    <t>QUIK RIDES, LLC</t>
  </si>
  <si>
    <t>215</t>
  </si>
  <si>
    <t>LAVTA</t>
  </si>
  <si>
    <t>TRI VALLEY TRANSPORTATION INC.</t>
  </si>
  <si>
    <t>302</t>
  </si>
  <si>
    <t>300</t>
  </si>
  <si>
    <t>305</t>
  </si>
  <si>
    <t>306A</t>
  </si>
  <si>
    <t>301</t>
  </si>
  <si>
    <t>307</t>
  </si>
  <si>
    <t>LANCE BAKER</t>
  </si>
  <si>
    <t>308</t>
  </si>
  <si>
    <t>SHANE SECURE LOGISTICS</t>
  </si>
  <si>
    <t>204</t>
  </si>
  <si>
    <t>208A</t>
  </si>
  <si>
    <t>KATRINA JOHNSON</t>
  </si>
  <si>
    <t>220</t>
  </si>
  <si>
    <t>208B</t>
  </si>
  <si>
    <t>218</t>
  </si>
  <si>
    <t>306B</t>
  </si>
  <si>
    <t>303</t>
  </si>
  <si>
    <t>MARITZA STEPHENS</t>
  </si>
  <si>
    <t>206</t>
  </si>
  <si>
    <t>GET CARE TRANSIT LLC</t>
  </si>
  <si>
    <t>202</t>
  </si>
  <si>
    <t>309</t>
  </si>
  <si>
    <t>306</t>
  </si>
  <si>
    <t>208</t>
  </si>
  <si>
    <t>Code</t>
  </si>
  <si>
    <t>Type</t>
  </si>
  <si>
    <t>PER TICKET PRICE</t>
  </si>
  <si>
    <t>County Connection</t>
  </si>
  <si>
    <t>SO</t>
  </si>
  <si>
    <t>One-Seat</t>
  </si>
  <si>
    <t>Count</t>
  </si>
  <si>
    <t>Calculated</t>
  </si>
  <si>
    <t>Earnings</t>
  </si>
  <si>
    <t>Hourly</t>
  </si>
  <si>
    <t>Hrly Rate</t>
  </si>
  <si>
    <t>One Seat</t>
  </si>
  <si>
    <t>Trips</t>
  </si>
  <si>
    <t>Trip Rate</t>
  </si>
  <si>
    <t>Total</t>
  </si>
  <si>
    <t>REVENUE</t>
  </si>
  <si>
    <t xml:space="preserve"> DEDUCTIONS </t>
  </si>
  <si>
    <t xml:space="preserve">Other Earnings </t>
  </si>
  <si>
    <t>Other</t>
  </si>
  <si>
    <t>INVOICE PAY</t>
  </si>
  <si>
    <t>Operator</t>
  </si>
  <si>
    <t>File #</t>
  </si>
  <si>
    <t>Email</t>
  </si>
  <si>
    <t>Fuel/Veh  Surcharge</t>
  </si>
  <si>
    <t>Income</t>
  </si>
  <si>
    <t>Reimbursement</t>
  </si>
  <si>
    <t>Bonus</t>
  </si>
  <si>
    <t>Credentials</t>
  </si>
  <si>
    <t xml:space="preserve"> Lift Lease </t>
  </si>
  <si>
    <t>Violation</t>
  </si>
  <si>
    <t>Other Deductions</t>
  </si>
  <si>
    <t>Cash Collected</t>
  </si>
  <si>
    <t xml:space="preserve"> Amount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</si>
  <si>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</si>
  <si>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</si>
  <si>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</si>
  <si>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</si>
  <si>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</si>
  <si>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</si>
  <si>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</si>
  <si>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</si>
  <si>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</si>
  <si>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</si>
  <si>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</si>
  <si>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</si>
  <si>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</si>
  <si>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</si>
  <si>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BUFFINGTON TRANSPORTATION LLC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</si>
  <si>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</si>
  <si>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</si>
  <si>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</si>
  <si>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</si>
  <si>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</si>
  <si>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</si>
  <si>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</si>
  <si>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</si>
  <si>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</si>
  <si>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</si>
  <si>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</si>
  <si>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 Labels</t>
  </si>
  <si>
    <t>Sum of Cash Collected</t>
  </si>
  <si>
    <t>Grand Total</t>
  </si>
  <si>
    <t>NEMIA CARE LLC</t>
  </si>
  <si>
    <t>DIAMOND HILL TRANSPORTATION LLC</t>
  </si>
  <si>
    <t>PEOPLE FIRST TRANSIT LLC</t>
  </si>
  <si>
    <t>TRANSIT LTM LLC</t>
  </si>
  <si>
    <t>SYNERGY MEDICAL TRANSPORTATION LLC</t>
  </si>
  <si>
    <t>HUGO FAMILY TRANSPORTATION</t>
  </si>
  <si>
    <t>HIGHER-SELF LLC</t>
  </si>
  <si>
    <t>REM SOLUTIONS LLC</t>
  </si>
  <si>
    <t>MONAI&amp;SON'S LLC</t>
  </si>
  <si>
    <t>AARON TRANSPORTATION</t>
  </si>
  <si>
    <t>NORTHCAL TRANSPORTATION LLC</t>
  </si>
  <si>
    <t>FOWLER SENIOR TRANSIT LLC</t>
  </si>
  <si>
    <t>MADE EAZY LLC</t>
  </si>
  <si>
    <t>JORGE TRANSPORTATION</t>
  </si>
  <si>
    <t>Select Partner</t>
  </si>
  <si>
    <t>HOURLY REVENUE:</t>
  </si>
  <si>
    <t>TOTAL DUE:</t>
  </si>
  <si>
    <t>CASH COLLECTED-LAVTA</t>
  </si>
  <si>
    <t>Fuel Miles</t>
  </si>
  <si>
    <t>Gallons</t>
  </si>
  <si>
    <t>Veh Schg</t>
  </si>
  <si>
    <t>TOTAL REV ONE SEAT:</t>
  </si>
  <si>
    <t>DEDUCTIONS:</t>
  </si>
  <si>
    <t>OTHER REVENUE:</t>
  </si>
  <si>
    <t>CASH COLLECTED-CCCTA</t>
  </si>
  <si>
    <t>TOTAL PAID IN CCCTA HOURLY:</t>
  </si>
  <si>
    <t>CREDENTIALS</t>
  </si>
  <si>
    <t>Other Income</t>
  </si>
  <si>
    <t>CASH COLLECTED-ONE-SEAT</t>
  </si>
  <si>
    <t>MINUTES ONE SEAT:</t>
  </si>
  <si>
    <t>LIFT LEASE</t>
  </si>
  <si>
    <t>TOTAL CASH COLLECTED</t>
  </si>
  <si>
    <t>HOURS ONE SEAT:</t>
  </si>
  <si>
    <t>VIOLATIONS</t>
  </si>
  <si>
    <t>FUEL SURCHARGE</t>
  </si>
  <si>
    <t>GROSS REVENUE ONE SEAT:</t>
  </si>
  <si>
    <t>OTHER DEDUCTIONS</t>
  </si>
  <si>
    <t>Fuel/Veh Surcharge</t>
  </si>
  <si>
    <t>CCCTA &amp; LAVTA</t>
  </si>
  <si>
    <t>Current VDP One Seat Revenue</t>
  </si>
  <si>
    <t>OPERATOR</t>
  </si>
  <si>
    <t xml:space="preserve">TRIPS </t>
  </si>
  <si>
    <t xml:space="preserve">BREAK </t>
  </si>
  <si>
    <t xml:space="preserve">LUNCH </t>
  </si>
  <si>
    <t>HOURLY BASE RATE</t>
  </si>
  <si>
    <t>SERVICE HOURS OPERATED</t>
  </si>
  <si>
    <t>TTL REV</t>
  </si>
  <si>
    <t>Trip Type</t>
  </si>
  <si>
    <t>OPERATOR NAME</t>
  </si>
  <si>
    <t>Trip ID</t>
  </si>
  <si>
    <t>Manifest</t>
  </si>
  <si>
    <t>Passenger Type</t>
  </si>
  <si>
    <t>Trip Miles</t>
  </si>
  <si>
    <t>Trip Time</t>
  </si>
  <si>
    <t>Rev Trip Type</t>
  </si>
  <si>
    <t>RATES</t>
  </si>
  <si>
    <t>Mileage</t>
  </si>
  <si>
    <t>Mile RATES</t>
  </si>
  <si>
    <t>Mile Rev</t>
  </si>
  <si>
    <t>Total Trip Rev</t>
  </si>
  <si>
    <t>Ticket</t>
  </si>
  <si>
    <t>Fare to Collect</t>
  </si>
  <si>
    <t>Trip Type2</t>
  </si>
  <si>
    <t>Applicable Rate</t>
  </si>
  <si>
    <t>LIFT LEASE TOTAL</t>
  </si>
  <si>
    <t>Fowler Senior Transit LLC</t>
  </si>
  <si>
    <t>REM Solutions LLC</t>
  </si>
  <si>
    <t>Transit LTM LLC</t>
  </si>
  <si>
    <t>Name</t>
  </si>
  <si>
    <t>File</t>
  </si>
  <si>
    <t>aarontransportation95@gmail.com</t>
  </si>
  <si>
    <t>monaiandsonsllc@gmail.com</t>
  </si>
  <si>
    <t>synergymedical333@gmail.com</t>
  </si>
  <si>
    <t>chaptern927@gmail.com</t>
  </si>
  <si>
    <t>lmmobileservices8199@gmail.com</t>
  </si>
  <si>
    <t>hugofamilytransportation@gmail.com</t>
  </si>
  <si>
    <t>getcaretransit@gmail.com</t>
  </si>
  <si>
    <t>ryanedward.logistics@gmail.com</t>
  </si>
  <si>
    <t>loviebrown@higher-selfllc.com</t>
  </si>
  <si>
    <t>northcaltransport90@gmail.com</t>
  </si>
  <si>
    <t>rkdl.mw2305@gmail.com</t>
  </si>
  <si>
    <t>fowlerseniors.transit@gmail.com</t>
  </si>
  <si>
    <t>blakebuffington730@gmail.com</t>
  </si>
  <si>
    <t>NEMIACARETRANSPORT@GMAIL.COM</t>
  </si>
  <si>
    <t>sharonnj45@gmail.com</t>
  </si>
  <si>
    <t>quickridesca@gmail.com</t>
  </si>
  <si>
    <t>Sum of TTL REV</t>
  </si>
  <si>
    <t>TRIPS</t>
  </si>
  <si>
    <t>FUEL RATES</t>
  </si>
  <si>
    <t>Gallon</t>
  </si>
  <si>
    <t>Working ?</t>
  </si>
  <si>
    <t>Week</t>
  </si>
  <si>
    <t>GallonUpdated</t>
  </si>
  <si>
    <t>FUENTES, PEDRO</t>
  </si>
  <si>
    <t>MARZI, SAMI JAN</t>
  </si>
  <si>
    <t>BUTLER, JACQUELINE</t>
  </si>
  <si>
    <t>205B</t>
  </si>
  <si>
    <t>TILLMAN, ROSALYN</t>
  </si>
  <si>
    <t>205A</t>
  </si>
  <si>
    <t>VAUGHN, DUSTIN</t>
  </si>
  <si>
    <t>204 LAVTA</t>
  </si>
  <si>
    <t>MINUTES ONE SEAT</t>
  </si>
  <si>
    <t>HRS ONE SEAT</t>
  </si>
  <si>
    <t>PARTNER NAME</t>
  </si>
  <si>
    <t>Employee Name</t>
  </si>
  <si>
    <t>VEHICLE TYPE</t>
  </si>
  <si>
    <t xml:space="preserve"> Trip ID </t>
  </si>
  <si>
    <t xml:space="preserve"> Trip Miles </t>
  </si>
  <si>
    <t xml:space="preserve"> Trip Time </t>
  </si>
  <si>
    <t xml:space="preserve">ITEMS HIGHLIGHTED IN RED (RATES)  MEANS THERE IS SOMETHING WRONG </t>
  </si>
  <si>
    <t>THE RATES SHOULD NEVER BE BLANK (MI)</t>
  </si>
  <si>
    <t>WORKING DAY</t>
  </si>
  <si>
    <t>Sum of RATES</t>
  </si>
  <si>
    <t>SD</t>
  </si>
  <si>
    <t>WC</t>
  </si>
  <si>
    <t>PW1</t>
  </si>
  <si>
    <t>Yes</t>
  </si>
  <si>
    <t>AM2,WH1</t>
  </si>
  <si>
    <t>AM1,SA1</t>
  </si>
  <si>
    <t>AM1</t>
  </si>
  <si>
    <t>AM2</t>
  </si>
  <si>
    <t>WK1</t>
  </si>
  <si>
    <t>WH1</t>
  </si>
  <si>
    <t>LW1</t>
  </si>
  <si>
    <t>AM1,WH1</t>
  </si>
  <si>
    <t>Pick Perform</t>
  </si>
  <si>
    <t>Drop Perform</t>
  </si>
  <si>
    <t>Tickets Collected</t>
  </si>
  <si>
    <t>Fare To Collect</t>
  </si>
  <si>
    <t>Ticket Value</t>
  </si>
  <si>
    <t>Cash Collected-CCCTA</t>
  </si>
  <si>
    <t>HOURLY DATA</t>
  </si>
  <si>
    <t>Hour One Seat</t>
  </si>
  <si>
    <t>Total Paid CCCTA Hours</t>
  </si>
  <si>
    <t>Gross Revenue One Seat</t>
  </si>
  <si>
    <t>ValidRow</t>
  </si>
  <si>
    <t>CCCTA PAID</t>
  </si>
  <si>
    <t>WE: Oct 13</t>
  </si>
  <si>
    <t>WE: Oct 20</t>
  </si>
  <si>
    <t>SC1</t>
  </si>
  <si>
    <t>204LAVTA</t>
  </si>
  <si>
    <t>AM1,PW1</t>
  </si>
  <si>
    <t>Type of Vehicle</t>
  </si>
  <si>
    <t>Folder Name</t>
  </si>
  <si>
    <t>File Name</t>
  </si>
  <si>
    <t>File Description</t>
  </si>
  <si>
    <t>File Path</t>
  </si>
  <si>
    <t>Partner Rates.xlsx</t>
  </si>
  <si>
    <t>Rate Master</t>
  </si>
  <si>
    <t>Partner List.xlsx</t>
  </si>
  <si>
    <t>Partner Master</t>
  </si>
  <si>
    <t>Sheet Path</t>
  </si>
  <si>
    <t>File Host Folder</t>
  </si>
  <si>
    <t>Upper Folder</t>
  </si>
  <si>
    <t>Day of week</t>
  </si>
  <si>
    <t>Monday</t>
  </si>
  <si>
    <t>Weekday</t>
  </si>
  <si>
    <t>Tuesday</t>
  </si>
  <si>
    <t>Wednesday</t>
  </si>
  <si>
    <t>Thursday</t>
  </si>
  <si>
    <t>Friday</t>
  </si>
  <si>
    <t>Saturday</t>
  </si>
  <si>
    <t>Weekend</t>
  </si>
  <si>
    <t>Sunday</t>
  </si>
  <si>
    <t>For Week Ending</t>
  </si>
  <si>
    <t>PPG Rate</t>
  </si>
  <si>
    <t>Acutal Date</t>
  </si>
  <si>
    <t>Weeks.Week #</t>
  </si>
  <si>
    <t>FilePath</t>
  </si>
  <si>
    <t>Link</t>
  </si>
  <si>
    <t>FilePath1</t>
  </si>
  <si>
    <t>FilePath2</t>
  </si>
  <si>
    <t>VDP Automation\</t>
  </si>
  <si>
    <t>Operator Deductions.xlsx</t>
  </si>
  <si>
    <t>FilePath3</t>
  </si>
  <si>
    <t>MI Rates.xlsx</t>
  </si>
  <si>
    <t>FilePath4</t>
  </si>
  <si>
    <t>Fuel Rates.xlsx</t>
  </si>
  <si>
    <t>FilePath8</t>
  </si>
  <si>
    <t>2023 AAA Fuel Record.xlsx</t>
  </si>
  <si>
    <t>FilePath9</t>
  </si>
  <si>
    <t>BIGSTAR.RPR DATA</t>
  </si>
  <si>
    <t>FilePath10</t>
  </si>
  <si>
    <t>Partner Changes.xlsx</t>
  </si>
  <si>
    <t>FilePath11</t>
  </si>
  <si>
    <t>BIG EXPORT DATA</t>
  </si>
  <si>
    <t>FilePath12</t>
  </si>
  <si>
    <t>TICKETS COLLECTED</t>
  </si>
  <si>
    <t>FilePath13</t>
  </si>
  <si>
    <t>ROUTE Changes.xlsx</t>
  </si>
  <si>
    <t>FilePath14</t>
  </si>
  <si>
    <t>C:\Users\belar\Big Star Transit LLC Dropbox\Big Star Transit LLC Team Folder\A ACCOUNTING\2024 A CORP INVOICING\5 CA\AUTOMATIONS\VDP Automation\Operator Deductions.xlsx</t>
  </si>
  <si>
    <t>Exact Link</t>
  </si>
  <si>
    <t>Host Folder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</si>
  <si>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</si>
  <si>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</si>
  <si>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</si>
  <si>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</si>
  <si>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</si>
  <si>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</si>
  <si>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</si>
  <si>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</si>
  <si>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</si>
  <si>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</si>
  <si>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</si>
  <si>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</si>
  <si>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</si>
  <si>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</si>
  <si>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</si>
  <si>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</si>
  <si>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</si>
  <si>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</si>
  <si>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</si>
  <si>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</si>
  <si>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</si>
  <si>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</si>
  <si>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</si>
  <si>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</si>
  <si>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</si>
  <si>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</si>
  <si>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</si>
  <si>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</si>
  <si>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</si>
  <si>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</si>
  <si>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</si>
  <si>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</si>
  <si>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</si>
  <si>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</si>
  <si>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</si>
  <si>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</si>
  <si>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</si>
  <si>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</si>
  <si>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</si>
  <si>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</si>
  <si>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</si>
  <si>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</si>
  <si>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</si>
  <si>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</si>
  <si>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</si>
  <si>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</si>
  <si>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</si>
  <si>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DIV5-CA</t>
  </si>
  <si>
    <t>EVANS, JOHN</t>
  </si>
  <si>
    <t>LARA, DOUGLAS</t>
  </si>
  <si>
    <t>221</t>
  </si>
  <si>
    <t>BROWN, LOVIE</t>
  </si>
  <si>
    <t>MOLLIQUE, ROMESHA</t>
  </si>
  <si>
    <t>203</t>
  </si>
  <si>
    <t>UMANA, DOMINGO</t>
  </si>
  <si>
    <t>MAINESS, RYAN</t>
  </si>
  <si>
    <t>ALLGOOD, SCOTT</t>
  </si>
  <si>
    <t>AM1,OW1</t>
  </si>
  <si>
    <t>JENNINGS, WILLIAM</t>
  </si>
  <si>
    <t>ROGERS, JAMES</t>
  </si>
  <si>
    <t>VILCHEZ, CHARLENNE</t>
  </si>
  <si>
    <t>HUGO, TAMA</t>
  </si>
  <si>
    <t>FOWLER, ANTOINE</t>
  </si>
  <si>
    <t>222</t>
  </si>
  <si>
    <t>BANKS, LENARD</t>
  </si>
  <si>
    <t>MALCOM, LANDREW</t>
  </si>
  <si>
    <t>KEITH , CLYDE</t>
  </si>
  <si>
    <t>212</t>
  </si>
  <si>
    <t>STEPHENS, MARITZA</t>
  </si>
  <si>
    <t>ALLISON, AARON</t>
  </si>
  <si>
    <t>AM1,WK1</t>
  </si>
  <si>
    <t>08:58</t>
  </si>
  <si>
    <t>08:02</t>
  </si>
  <si>
    <t>10:06</t>
  </si>
  <si>
    <t>15:01</t>
  </si>
  <si>
    <t>11:16</t>
  </si>
  <si>
    <t>08:46</t>
  </si>
  <si>
    <t>15:15</t>
  </si>
  <si>
    <t>07:46</t>
  </si>
  <si>
    <t>08:04</t>
  </si>
  <si>
    <t>14:10</t>
  </si>
  <si>
    <t>07:53</t>
  </si>
  <si>
    <t>14:57</t>
  </si>
  <si>
    <t>08:40</t>
  </si>
  <si>
    <t>09:02</t>
  </si>
  <si>
    <t>14:41</t>
  </si>
  <si>
    <t>07:33</t>
  </si>
  <si>
    <t>08:10</t>
  </si>
  <si>
    <t>08:17</t>
  </si>
  <si>
    <t>12:29</t>
  </si>
  <si>
    <t>14:03</t>
  </si>
  <si>
    <t>14:43</t>
  </si>
  <si>
    <t>15:30</t>
  </si>
  <si>
    <t>15:17</t>
  </si>
  <si>
    <t>09:27</t>
  </si>
  <si>
    <t>08:48</t>
  </si>
  <si>
    <t>15:16</t>
  </si>
  <si>
    <t>14:54</t>
  </si>
  <si>
    <t>09:16</t>
  </si>
  <si>
    <t>14:40</t>
  </si>
  <si>
    <t>08:59</t>
  </si>
  <si>
    <t>15:50</t>
  </si>
  <si>
    <t>13:56</t>
  </si>
  <si>
    <t>08:11</t>
  </si>
  <si>
    <t>08:57</t>
  </si>
  <si>
    <t>08:08</t>
  </si>
  <si>
    <t>12:01</t>
  </si>
  <si>
    <t>15:32</t>
  </si>
  <si>
    <t>14:04</t>
  </si>
  <si>
    <t>15:37</t>
  </si>
  <si>
    <t>09:38</t>
  </si>
  <si>
    <t>10:22</t>
  </si>
  <si>
    <t>08:34</t>
  </si>
  <si>
    <t>08:33</t>
  </si>
  <si>
    <t>09:56</t>
  </si>
  <si>
    <t>08:31</t>
  </si>
  <si>
    <t>08:01</t>
  </si>
  <si>
    <t>14:45</t>
  </si>
  <si>
    <t>08:14</t>
  </si>
  <si>
    <t>09:04</t>
  </si>
  <si>
    <t>08:03</t>
  </si>
  <si>
    <t>07:49</t>
  </si>
  <si>
    <t>14:59</t>
  </si>
  <si>
    <t>09:54</t>
  </si>
  <si>
    <t>15:02</t>
  </si>
  <si>
    <t>08:51</t>
  </si>
  <si>
    <t>08:45</t>
  </si>
  <si>
    <t>08:43</t>
  </si>
  <si>
    <t>07:55</t>
  </si>
  <si>
    <t>09:49</t>
  </si>
  <si>
    <t>09:50</t>
  </si>
  <si>
    <t>08:25</t>
  </si>
  <si>
    <t>09:03</t>
  </si>
  <si>
    <t>14:11</t>
  </si>
  <si>
    <t>08:05</t>
  </si>
  <si>
    <t>14:39</t>
  </si>
  <si>
    <t>16:26</t>
  </si>
  <si>
    <t>09:15</t>
  </si>
  <si>
    <t>14:48</t>
  </si>
  <si>
    <t>12:58</t>
  </si>
  <si>
    <t>15:42</t>
  </si>
  <si>
    <t>15:23</t>
  </si>
  <si>
    <t>16:02</t>
  </si>
  <si>
    <t>09:31</t>
  </si>
  <si>
    <t>10:03</t>
  </si>
  <si>
    <t>08:28</t>
  </si>
  <si>
    <t>15:31</t>
  </si>
  <si>
    <t>08:26</t>
  </si>
  <si>
    <t>15:56</t>
  </si>
  <si>
    <t>14:29</t>
  </si>
  <si>
    <t>07:54</t>
  </si>
  <si>
    <t>10:13</t>
  </si>
  <si>
    <t>08:13</t>
  </si>
  <si>
    <t>09:58</t>
  </si>
  <si>
    <t>07:48</t>
  </si>
  <si>
    <t>10:30</t>
  </si>
  <si>
    <t>09:52</t>
  </si>
  <si>
    <t>08:32</t>
  </si>
  <si>
    <t>09:39</t>
  </si>
  <si>
    <t>10:26</t>
  </si>
  <si>
    <t>07:37</t>
  </si>
  <si>
    <t>14:06</t>
  </si>
  <si>
    <t>07:57</t>
  </si>
  <si>
    <t>14:33</t>
  </si>
  <si>
    <t>08:21</t>
  </si>
  <si>
    <t>12:46</t>
  </si>
  <si>
    <t>15:48</t>
  </si>
  <si>
    <t>08:00</t>
  </si>
  <si>
    <t>08:22</t>
  </si>
  <si>
    <t>14:46</t>
  </si>
  <si>
    <t>07:32</t>
  </si>
  <si>
    <t>08:09</t>
  </si>
  <si>
    <t>15:11</t>
  </si>
  <si>
    <t>12:59</t>
  </si>
  <si>
    <t>12:15</t>
  </si>
  <si>
    <t>11:33</t>
  </si>
  <si>
    <t>14:47</t>
  </si>
  <si>
    <t>13:24</t>
  </si>
  <si>
    <t>13:00</t>
  </si>
  <si>
    <t>09:18</t>
  </si>
  <si>
    <t>12:18</t>
  </si>
  <si>
    <t>15:34</t>
  </si>
  <si>
    <t>15:40</t>
  </si>
  <si>
    <t>11:03</t>
  </si>
  <si>
    <t>13:14</t>
  </si>
  <si>
    <t>11:31</t>
  </si>
  <si>
    <t>07:14</t>
  </si>
  <si>
    <t>09:05</t>
  </si>
  <si>
    <t>09:30</t>
  </si>
  <si>
    <t>09:08</t>
  </si>
  <si>
    <t>15:35</t>
  </si>
  <si>
    <t>10:20</t>
  </si>
  <si>
    <t>09:13</t>
  </si>
  <si>
    <t>15:04</t>
  </si>
  <si>
    <t>14:34</t>
  </si>
  <si>
    <t>08:24</t>
  </si>
  <si>
    <t>09:26</t>
  </si>
  <si>
    <t>12:55</t>
  </si>
  <si>
    <t>15:26</t>
  </si>
  <si>
    <t>10:09</t>
  </si>
  <si>
    <t>WEEKDAY</t>
  </si>
  <si>
    <t>SILVA PAUL</t>
  </si>
  <si>
    <t>304</t>
  </si>
  <si>
    <t>HALE, MICHAEL</t>
  </si>
  <si>
    <t>309A</t>
  </si>
  <si>
    <t>BUFFINGTON, DANIEL</t>
  </si>
  <si>
    <t>BUFFINGTON, BLAKE</t>
  </si>
  <si>
    <t>MARSHALL, WILLIAM</t>
  </si>
  <si>
    <t>309B</t>
  </si>
  <si>
    <t>WEEKEND</t>
  </si>
  <si>
    <t>204B</t>
  </si>
  <si>
    <t>204A</t>
  </si>
  <si>
    <t>Sum of SERVICE HOURS OPERATED</t>
  </si>
  <si>
    <t>SULEIMAN, AHMED</t>
  </si>
  <si>
    <t>07:59</t>
  </si>
  <si>
    <t>12:35</t>
  </si>
  <si>
    <t>14:37</t>
  </si>
  <si>
    <t>14:53</t>
  </si>
  <si>
    <t>11:00</t>
  </si>
  <si>
    <t>10:31</t>
  </si>
  <si>
    <t>16:14</t>
  </si>
  <si>
    <t>15:12</t>
  </si>
  <si>
    <t>17:04</t>
  </si>
  <si>
    <t>15:45</t>
  </si>
  <si>
    <t>07:31</t>
  </si>
  <si>
    <t>12:22</t>
  </si>
  <si>
    <t>15:05</t>
  </si>
  <si>
    <t>15:43</t>
  </si>
  <si>
    <t>16:28</t>
  </si>
  <si>
    <t>16:07</t>
  </si>
  <si>
    <t>16:11</t>
  </si>
  <si>
    <t>08:41</t>
  </si>
  <si>
    <t>10:50</t>
  </si>
  <si>
    <t>14:20</t>
  </si>
  <si>
    <t>14:13</t>
  </si>
  <si>
    <t>15:44</t>
  </si>
  <si>
    <t>16:10</t>
  </si>
  <si>
    <t>12:20</t>
  </si>
  <si>
    <t>BOGALE, GETU</t>
  </si>
  <si>
    <t>SILVA, PAUL</t>
  </si>
  <si>
    <t>09:12</t>
  </si>
  <si>
    <t>09:59</t>
  </si>
  <si>
    <t>15:36</t>
  </si>
  <si>
    <t>09:47</t>
  </si>
  <si>
    <t>12:28</t>
  </si>
  <si>
    <t>13:16</t>
  </si>
  <si>
    <t>14:49</t>
  </si>
  <si>
    <t>09:48</t>
  </si>
  <si>
    <t>10:10</t>
  </si>
  <si>
    <t>07:58</t>
  </si>
  <si>
    <t>13:18</t>
  </si>
  <si>
    <t>08:50</t>
  </si>
  <si>
    <t>11:26</t>
  </si>
  <si>
    <t>13:08</t>
  </si>
  <si>
    <t>13:39</t>
  </si>
  <si>
    <t>07:43</t>
  </si>
  <si>
    <t>07:52</t>
  </si>
  <si>
    <t>14:52</t>
  </si>
  <si>
    <t>14:58</t>
  </si>
  <si>
    <t>16:03</t>
  </si>
  <si>
    <t>08:54</t>
  </si>
  <si>
    <t>13:09</t>
  </si>
  <si>
    <t>13:46</t>
  </si>
  <si>
    <t>15:08</t>
  </si>
  <si>
    <t>16:13</t>
  </si>
  <si>
    <t>14:15</t>
  </si>
  <si>
    <t>14:32</t>
  </si>
  <si>
    <t>13:54</t>
  </si>
  <si>
    <t>14:50</t>
  </si>
  <si>
    <t>15:18</t>
  </si>
  <si>
    <t>14:18</t>
  </si>
  <si>
    <t>15:39</t>
  </si>
  <si>
    <t>08:29</t>
  </si>
  <si>
    <t>08:38</t>
  </si>
  <si>
    <t>08:30</t>
  </si>
  <si>
    <t>09:42</t>
  </si>
  <si>
    <t>16:42</t>
  </si>
  <si>
    <t>14:55</t>
  </si>
  <si>
    <t>13:37</t>
  </si>
  <si>
    <t>16:01</t>
  </si>
  <si>
    <t>14:35</t>
  </si>
  <si>
    <t>12:53</t>
  </si>
  <si>
    <t>12:33</t>
  </si>
  <si>
    <t>16:08</t>
  </si>
  <si>
    <t>07:27</t>
  </si>
  <si>
    <t>13:29</t>
  </si>
  <si>
    <t>09:37</t>
  </si>
  <si>
    <t>12:34</t>
  </si>
  <si>
    <t>16:49</t>
  </si>
  <si>
    <t>10:21</t>
  </si>
  <si>
    <t>08:47</t>
  </si>
  <si>
    <t>13:32</t>
  </si>
  <si>
    <t>09:55</t>
  </si>
  <si>
    <t>11:22</t>
  </si>
  <si>
    <t>13:21</t>
  </si>
  <si>
    <t>14:02</t>
  </si>
  <si>
    <t>13:02</t>
  </si>
  <si>
    <t>08:06</t>
  </si>
  <si>
    <t>13:22</t>
  </si>
  <si>
    <t>11:55</t>
  </si>
  <si>
    <t>14:31</t>
  </si>
  <si>
    <t>08:42</t>
  </si>
  <si>
    <t>11:38</t>
  </si>
  <si>
    <t>12:39</t>
  </si>
  <si>
    <t>14:05</t>
  </si>
  <si>
    <t>15:59</t>
  </si>
  <si>
    <t>15:06</t>
  </si>
  <si>
    <t>09:51</t>
  </si>
  <si>
    <t>15:07</t>
  </si>
  <si>
    <t>13:13</t>
  </si>
  <si>
    <t>09:19</t>
  </si>
  <si>
    <t>08:36</t>
  </si>
  <si>
    <t>10:04</t>
  </si>
  <si>
    <t>18:23</t>
  </si>
  <si>
    <t>15:46</t>
  </si>
  <si>
    <t>08:16</t>
  </si>
  <si>
    <t>15:29</t>
  </si>
  <si>
    <t>09:46</t>
  </si>
  <si>
    <t>16:44</t>
  </si>
  <si>
    <t>07:44</t>
  </si>
  <si>
    <t>12:10</t>
  </si>
  <si>
    <t>13:41</t>
  </si>
  <si>
    <t>08:15</t>
  </si>
  <si>
    <t>09:25</t>
  </si>
  <si>
    <t>08:56</t>
  </si>
  <si>
    <t>09:11</t>
  </si>
  <si>
    <t>16:25</t>
  </si>
  <si>
    <t>07:38</t>
  </si>
  <si>
    <t>13:40</t>
  </si>
  <si>
    <t>09:29</t>
  </si>
  <si>
    <t>16:04</t>
  </si>
  <si>
    <t>16:22</t>
  </si>
  <si>
    <t>07:51</t>
  </si>
  <si>
    <t>15:38</t>
  </si>
  <si>
    <t>13:28</t>
  </si>
  <si>
    <t>15:27</t>
  </si>
  <si>
    <t>08:18</t>
  </si>
  <si>
    <t>08:52</t>
  </si>
  <si>
    <t>10:28</t>
  </si>
  <si>
    <t>07:47</t>
  </si>
  <si>
    <t>08:35</t>
  </si>
  <si>
    <t>09:20</t>
  </si>
  <si>
    <t>12:17</t>
  </si>
  <si>
    <t>16:29</t>
  </si>
  <si>
    <t>13:25</t>
  </si>
  <si>
    <t>09:53</t>
  </si>
  <si>
    <t>07:56</t>
  </si>
  <si>
    <t>victor@etsmts.com</t>
  </si>
  <si>
    <t>hilarybuffington@trivalleytransport.com</t>
  </si>
  <si>
    <t xml:space="preserve"> </t>
  </si>
  <si>
    <t>11:58</t>
  </si>
  <si>
    <t>16:32</t>
  </si>
  <si>
    <t>09:33</t>
  </si>
  <si>
    <t>13:01</t>
  </si>
  <si>
    <t>09:34</t>
  </si>
  <si>
    <t>09:24</t>
  </si>
  <si>
    <t>16:31</t>
  </si>
  <si>
    <t>15:55</t>
  </si>
  <si>
    <t>06:24</t>
  </si>
  <si>
    <t>16:38</t>
  </si>
  <si>
    <t>08:27</t>
  </si>
  <si>
    <t>07:35</t>
  </si>
  <si>
    <t>10:29</t>
  </si>
  <si>
    <t>13:04</t>
  </si>
  <si>
    <t>14:16</t>
  </si>
  <si>
    <t>15:09</t>
  </si>
  <si>
    <t>14:00</t>
  </si>
  <si>
    <t>16:06</t>
  </si>
  <si>
    <t>12:02</t>
  </si>
  <si>
    <t>16:55</t>
  </si>
  <si>
    <t>16:19</t>
  </si>
  <si>
    <t>12:31</t>
  </si>
  <si>
    <t>12:03</t>
  </si>
  <si>
    <t>14:07</t>
  </si>
  <si>
    <t>07:24</t>
  </si>
  <si>
    <t>16:16</t>
  </si>
  <si>
    <t>12:47</t>
  </si>
  <si>
    <t>16:24</t>
  </si>
  <si>
    <t>17:23</t>
  </si>
  <si>
    <t>12:23</t>
  </si>
  <si>
    <t>09:35</t>
  </si>
  <si>
    <t>12:06</t>
  </si>
  <si>
    <t>06:05</t>
  </si>
  <si>
    <t>10:36</t>
  </si>
  <si>
    <t>12:57</t>
  </si>
  <si>
    <t>15:00</t>
  </si>
  <si>
    <t>13:49</t>
  </si>
  <si>
    <t>07:00</t>
  </si>
  <si>
    <t>12:38</t>
  </si>
  <si>
    <t>17:12</t>
  </si>
  <si>
    <t>07:04</t>
  </si>
  <si>
    <t>18:02</t>
  </si>
  <si>
    <t>15:51</t>
  </si>
  <si>
    <t>13:11</t>
  </si>
  <si>
    <t>14:56</t>
  </si>
  <si>
    <t>16:09</t>
  </si>
  <si>
    <t>16:00</t>
  </si>
  <si>
    <t>09:06</t>
  </si>
  <si>
    <t>16:30</t>
  </si>
  <si>
    <t>15:58</t>
  </si>
  <si>
    <t>13:10</t>
  </si>
  <si>
    <t>17:31</t>
  </si>
  <si>
    <t>07:12</t>
  </si>
  <si>
    <t>06:27</t>
  </si>
  <si>
    <t>13:33</t>
  </si>
  <si>
    <t>13:12</t>
  </si>
  <si>
    <t>09:21</t>
  </si>
  <si>
    <t>13:19</t>
  </si>
  <si>
    <t>11:28</t>
  </si>
  <si>
    <t>09:40</t>
  </si>
  <si>
    <t>10:45</t>
  </si>
  <si>
    <t>12:04</t>
  </si>
  <si>
    <t>10:17</t>
  </si>
  <si>
    <t>15:47</t>
  </si>
  <si>
    <t>17:38</t>
  </si>
  <si>
    <t>14:25</t>
  </si>
  <si>
    <t>10:00</t>
  </si>
  <si>
    <t>17:11</t>
  </si>
  <si>
    <t>17:05</t>
  </si>
  <si>
    <t>14:30</t>
  </si>
  <si>
    <t>11:57</t>
  </si>
  <si>
    <t>12:41</t>
  </si>
  <si>
    <t>11:37</t>
  </si>
  <si>
    <t>11:05</t>
  </si>
  <si>
    <t>08:12</t>
  </si>
  <si>
    <t>12:12</t>
  </si>
  <si>
    <t>16:27</t>
  </si>
  <si>
    <t>10:40</t>
  </si>
  <si>
    <t>11:23</t>
  </si>
  <si>
    <t>07:29</t>
  </si>
  <si>
    <t>13:03</t>
  </si>
  <si>
    <t>BROWN, GREG</t>
  </si>
  <si>
    <t>214 LAVTA</t>
  </si>
  <si>
    <t>16:53</t>
  </si>
  <si>
    <t>17:18</t>
  </si>
  <si>
    <t>14:38</t>
  </si>
  <si>
    <t>12:52</t>
  </si>
  <si>
    <t>14:22</t>
  </si>
  <si>
    <t>11:01</t>
  </si>
  <si>
    <t>07:30</t>
  </si>
  <si>
    <t>11:32</t>
  </si>
  <si>
    <t>12:05</t>
  </si>
  <si>
    <t>12:32</t>
  </si>
  <si>
    <t>06:25</t>
  </si>
  <si>
    <t>15:13</t>
  </si>
  <si>
    <t>16:20</t>
  </si>
  <si>
    <t>10:57</t>
  </si>
  <si>
    <t>11:13</t>
  </si>
  <si>
    <t>09:00</t>
  </si>
  <si>
    <t>08:39</t>
  </si>
  <si>
    <t>14:09</t>
  </si>
  <si>
    <t>11:29</t>
  </si>
  <si>
    <t>17:02</t>
  </si>
  <si>
    <t>12:36</t>
  </si>
  <si>
    <t>09:45</t>
  </si>
  <si>
    <t>05:19</t>
  </si>
  <si>
    <t>06:13</t>
  </si>
  <si>
    <t>11:20</t>
  </si>
  <si>
    <t>06:10</t>
  </si>
  <si>
    <t>07:40</t>
  </si>
  <si>
    <t>18:17</t>
  </si>
  <si>
    <t>12:07</t>
  </si>
  <si>
    <t>12:27</t>
  </si>
  <si>
    <t>15:49</t>
  </si>
  <si>
    <t>12:44</t>
  </si>
  <si>
    <t>07:08</t>
  </si>
  <si>
    <t>13:36</t>
  </si>
  <si>
    <t>11:02</t>
  </si>
  <si>
    <t>17:30</t>
  </si>
  <si>
    <t>11:14</t>
  </si>
  <si>
    <t>12:30</t>
  </si>
  <si>
    <t>20:05</t>
  </si>
  <si>
    <t>05:20</t>
  </si>
  <si>
    <t>16:43</t>
  </si>
  <si>
    <t>16:36</t>
  </si>
  <si>
    <t>16:15</t>
  </si>
  <si>
    <t>19:36</t>
  </si>
  <si>
    <t>17:25</t>
  </si>
  <si>
    <t>208 LAVTA</t>
  </si>
  <si>
    <t>213 LAVTA</t>
  </si>
  <si>
    <t>218A</t>
  </si>
  <si>
    <t>201 LAVTA</t>
  </si>
  <si>
    <t>AM1,SC1</t>
  </si>
  <si>
    <t>08:53</t>
  </si>
  <si>
    <t>05:38</t>
  </si>
  <si>
    <t>14:27</t>
  </si>
  <si>
    <t>11:52</t>
  </si>
  <si>
    <t>09:14</t>
  </si>
  <si>
    <t>17:20</t>
  </si>
  <si>
    <t>15:22</t>
  </si>
  <si>
    <t>15:20</t>
  </si>
  <si>
    <t>19:00</t>
  </si>
  <si>
    <t>19:14</t>
  </si>
  <si>
    <t>16:37</t>
  </si>
  <si>
    <t>17:26</t>
  </si>
  <si>
    <t>08:44</t>
  </si>
  <si>
    <t>13:23</t>
  </si>
  <si>
    <t>09:43</t>
  </si>
  <si>
    <t>07:39</t>
  </si>
  <si>
    <t>06:22</t>
  </si>
  <si>
    <t>12:50</t>
  </si>
  <si>
    <t>17:09</t>
  </si>
  <si>
    <t>16:48</t>
  </si>
  <si>
    <t>10:55</t>
  </si>
  <si>
    <t>10:56</t>
  </si>
  <si>
    <t>17:28</t>
  </si>
  <si>
    <t>11:48</t>
  </si>
  <si>
    <t>18:06</t>
  </si>
  <si>
    <t>11:07</t>
  </si>
  <si>
    <t>12:13</t>
  </si>
  <si>
    <t>13:51</t>
  </si>
  <si>
    <t>11:43</t>
  </si>
  <si>
    <t>10:02</t>
  </si>
  <si>
    <t>14:51</t>
  </si>
  <si>
    <t>14:24</t>
  </si>
  <si>
    <t>14:42</t>
  </si>
  <si>
    <t>17:06</t>
  </si>
  <si>
    <t>18:35</t>
  </si>
  <si>
    <t>17:56</t>
  </si>
  <si>
    <t>09:17</t>
  </si>
  <si>
    <t>11:17</t>
  </si>
  <si>
    <t>10:53</t>
  </si>
  <si>
    <t>10:16</t>
  </si>
  <si>
    <t>14:14</t>
  </si>
  <si>
    <t>11:40</t>
  </si>
  <si>
    <t>07:41</t>
  </si>
  <si>
    <t>17:36</t>
  </si>
  <si>
    <t>12:54</t>
  </si>
  <si>
    <t>06:04</t>
  </si>
  <si>
    <t>13:52</t>
  </si>
  <si>
    <t>12:37</t>
  </si>
  <si>
    <t>08:49</t>
  </si>
  <si>
    <t>13:30</t>
  </si>
  <si>
    <t>11:36</t>
  </si>
  <si>
    <t>07:15</t>
  </si>
  <si>
    <t>07:26</t>
  </si>
  <si>
    <t>17:58</t>
  </si>
  <si>
    <t>18:15</t>
  </si>
  <si>
    <t>08:20</t>
  </si>
  <si>
    <t>11:21</t>
  </si>
  <si>
    <t>17:47</t>
  </si>
  <si>
    <t>10:43</t>
  </si>
  <si>
    <t>10:33</t>
  </si>
  <si>
    <t>16:51</t>
  </si>
  <si>
    <t>19:04</t>
  </si>
  <si>
    <t>10:59</t>
  </si>
  <si>
    <t>11:49</t>
  </si>
  <si>
    <t>08:19</t>
  </si>
  <si>
    <t>18:03</t>
  </si>
  <si>
    <t>09:23</t>
  </si>
  <si>
    <t>10:32</t>
  </si>
  <si>
    <t>06:09</t>
  </si>
  <si>
    <t>06:03</t>
  </si>
  <si>
    <t>17:43</t>
  </si>
  <si>
    <t>06:28</t>
  </si>
  <si>
    <t>06:37</t>
  </si>
  <si>
    <t>16:12</t>
  </si>
  <si>
    <t>218B</t>
  </si>
  <si>
    <t>201A</t>
  </si>
  <si>
    <t>201B</t>
  </si>
  <si>
    <t>205A LAVTA</t>
  </si>
  <si>
    <t>214LAVTA</t>
  </si>
  <si>
    <t>OXCAL, SERGIO</t>
  </si>
  <si>
    <t>10:05</t>
  </si>
  <si>
    <t>06:45</t>
  </si>
  <si>
    <t>16:41</t>
  </si>
  <si>
    <t>17:41</t>
  </si>
  <si>
    <t>13:35</t>
  </si>
  <si>
    <t>06:50</t>
  </si>
  <si>
    <t>14:01</t>
  </si>
  <si>
    <t>09:09</t>
  </si>
  <si>
    <t>07:28</t>
  </si>
  <si>
    <t>09:41</t>
  </si>
  <si>
    <t>07:17</t>
  </si>
  <si>
    <t>18:16</t>
  </si>
  <si>
    <t>11:04</t>
  </si>
  <si>
    <t>12:49</t>
  </si>
  <si>
    <t>13:50</t>
  </si>
  <si>
    <t>13:48</t>
  </si>
  <si>
    <t>19:21</t>
  </si>
  <si>
    <t>13:59</t>
  </si>
  <si>
    <t>11:25</t>
  </si>
  <si>
    <t>10:12</t>
  </si>
  <si>
    <t>15:53</t>
  </si>
  <si>
    <t>12:08</t>
  </si>
  <si>
    <t>09:01</t>
  </si>
  <si>
    <t>19:22</t>
  </si>
  <si>
    <t>09:10</t>
  </si>
  <si>
    <t>15:21</t>
  </si>
  <si>
    <t>07:36</t>
  </si>
  <si>
    <t>05:46</t>
  </si>
  <si>
    <t>17:14</t>
  </si>
  <si>
    <t>19:03</t>
  </si>
  <si>
    <t>13:38</t>
  </si>
  <si>
    <t>05:51</t>
  </si>
  <si>
    <t>07:25</t>
  </si>
  <si>
    <t>13:55</t>
  </si>
  <si>
    <t>11:42</t>
  </si>
  <si>
    <t>14:21</t>
  </si>
  <si>
    <t>16:45</t>
  </si>
  <si>
    <t>18:08</t>
  </si>
  <si>
    <t>17:40</t>
  </si>
  <si>
    <t>13:58</t>
  </si>
  <si>
    <t>15:14</t>
  </si>
  <si>
    <t>10:41</t>
  </si>
  <si>
    <t>13:44</t>
  </si>
  <si>
    <t>08:07</t>
  </si>
  <si>
    <t>12:11</t>
  </si>
  <si>
    <t>11:53</t>
  </si>
  <si>
    <t>05:08</t>
  </si>
  <si>
    <t>13:05</t>
  </si>
  <si>
    <t>22:06</t>
  </si>
  <si>
    <t>05:34</t>
  </si>
  <si>
    <t>06:18</t>
  </si>
  <si>
    <t>10:37</t>
  </si>
  <si>
    <t>15:10</t>
  </si>
  <si>
    <t>20:08</t>
  </si>
  <si>
    <t>10:27</t>
  </si>
  <si>
    <t>18:01</t>
  </si>
  <si>
    <t>06:01</t>
  </si>
  <si>
    <t>14:28</t>
  </si>
  <si>
    <t>18:10</t>
  </si>
  <si>
    <t>18:42</t>
  </si>
  <si>
    <t>10:08</t>
  </si>
  <si>
    <t>13:26</t>
  </si>
  <si>
    <t>16:59</t>
  </si>
  <si>
    <t>11:46</t>
  </si>
  <si>
    <t>07:50</t>
  </si>
  <si>
    <t>16:58</t>
  </si>
  <si>
    <t>10:11</t>
  </si>
  <si>
    <t>11:30</t>
  </si>
  <si>
    <t>08:23</t>
  </si>
  <si>
    <t>09:22</t>
  </si>
  <si>
    <t>05:01</t>
  </si>
  <si>
    <t>10:07</t>
  </si>
  <si>
    <t>06:58</t>
  </si>
  <si>
    <t>10:19</t>
  </si>
  <si>
    <t>18:58</t>
  </si>
  <si>
    <t>11:15</t>
  </si>
  <si>
    <t>17:19</t>
  </si>
  <si>
    <t>17:27</t>
  </si>
  <si>
    <t>11:44</t>
  </si>
  <si>
    <t>08:37</t>
  </si>
  <si>
    <t>10:44</t>
  </si>
  <si>
    <t>15:54</t>
  </si>
  <si>
    <t>09:57</t>
  </si>
  <si>
    <t>13:31</t>
  </si>
  <si>
    <t>16:18</t>
  </si>
  <si>
    <t>17:15</t>
  </si>
  <si>
    <t>04:59</t>
  </si>
  <si>
    <t>13:15</t>
  </si>
  <si>
    <t>18:40</t>
  </si>
  <si>
    <t>17:16</t>
  </si>
  <si>
    <t>15:28</t>
  </si>
  <si>
    <t>21:57</t>
  </si>
  <si>
    <t>06:32</t>
  </si>
  <si>
    <t>LIVE</t>
  </si>
  <si>
    <t>SULEIMAN, AIMEN</t>
  </si>
  <si>
    <t>206B</t>
  </si>
  <si>
    <t>206A</t>
  </si>
  <si>
    <t>AM3</t>
  </si>
  <si>
    <t>07:07</t>
  </si>
  <si>
    <t>07:45</t>
  </si>
  <si>
    <t>14:19</t>
  </si>
  <si>
    <t>11:51</t>
  </si>
  <si>
    <t>18:50</t>
  </si>
  <si>
    <t>19:05</t>
  </si>
  <si>
    <t>07:22</t>
  </si>
  <si>
    <t>06:30</t>
  </si>
  <si>
    <t>15:25</t>
  </si>
  <si>
    <t>18:30</t>
  </si>
  <si>
    <t>19:23</t>
  </si>
  <si>
    <t>12:26</t>
  </si>
  <si>
    <t>10:23</t>
  </si>
  <si>
    <t>11:45</t>
  </si>
  <si>
    <t>12:16</t>
  </si>
  <si>
    <t>13:45</t>
  </si>
  <si>
    <t>06:46</t>
  </si>
  <si>
    <t>15:41</t>
  </si>
  <si>
    <t>10:54</t>
  </si>
  <si>
    <t>05:26</t>
  </si>
  <si>
    <t>06:19</t>
  </si>
  <si>
    <t>10:38</t>
  </si>
  <si>
    <t>14:36</t>
  </si>
  <si>
    <t>13:17</t>
  </si>
  <si>
    <t>15:03</t>
  </si>
  <si>
    <t>20:15</t>
  </si>
  <si>
    <t>20:30</t>
  </si>
  <si>
    <t>18:14</t>
  </si>
  <si>
    <t>18:36</t>
  </si>
  <si>
    <t>10:46</t>
  </si>
  <si>
    <t>12:00</t>
  </si>
  <si>
    <t>10:51</t>
  </si>
  <si>
    <t>14:44</t>
  </si>
  <si>
    <t>14:17</t>
  </si>
  <si>
    <t>10:48</t>
  </si>
  <si>
    <t/>
  </si>
  <si>
    <t>17:32</t>
  </si>
  <si>
    <t>18:48</t>
  </si>
  <si>
    <t>19:16</t>
  </si>
  <si>
    <t>15:52</t>
  </si>
  <si>
    <t>18:46</t>
  </si>
  <si>
    <t>19:01</t>
  </si>
  <si>
    <t>12:40</t>
  </si>
  <si>
    <t>05:45</t>
  </si>
  <si>
    <t>10:39</t>
  </si>
  <si>
    <t>11:19</t>
  </si>
  <si>
    <t>17:24</t>
  </si>
  <si>
    <t>18:57</t>
  </si>
  <si>
    <t>11:34</t>
  </si>
  <si>
    <t>10:52</t>
  </si>
  <si>
    <t>19:02</t>
  </si>
  <si>
    <t>19:20</t>
  </si>
  <si>
    <t>10:47</t>
  </si>
  <si>
    <t>10:58</t>
  </si>
  <si>
    <t>21:35</t>
  </si>
  <si>
    <t>11:24</t>
  </si>
  <si>
    <t>18:00</t>
  </si>
  <si>
    <t>07:09</t>
  </si>
  <si>
    <t>17:54</t>
  </si>
  <si>
    <t>06:35</t>
  </si>
  <si>
    <t>21:39</t>
  </si>
  <si>
    <t>22:05</t>
  </si>
  <si>
    <t>22:26</t>
  </si>
  <si>
    <t>22:56</t>
  </si>
  <si>
    <t>17:01</t>
  </si>
  <si>
    <t>07:21</t>
  </si>
  <si>
    <t>05:37</t>
  </si>
  <si>
    <t>06:11</t>
  </si>
  <si>
    <t>06:55</t>
  </si>
  <si>
    <t>12:19</t>
  </si>
  <si>
    <t>21:34</t>
  </si>
  <si>
    <t>22:14</t>
  </si>
  <si>
    <t>10:18</t>
  </si>
  <si>
    <t>09:07</t>
  </si>
  <si>
    <t>10:15</t>
  </si>
  <si>
    <t>18:32</t>
  </si>
  <si>
    <t>06:16</t>
  </si>
  <si>
    <t>18:18</t>
  </si>
  <si>
    <t>16:40</t>
  </si>
  <si>
    <t>07:16</t>
  </si>
  <si>
    <t>09:44</t>
  </si>
  <si>
    <t>16:56</t>
  </si>
  <si>
    <t>21:37</t>
  </si>
  <si>
    <t>17:03</t>
  </si>
  <si>
    <t>17:34</t>
  </si>
  <si>
    <t>12:25</t>
  </si>
  <si>
    <t>13:47</t>
  </si>
  <si>
    <t>10:25</t>
  </si>
  <si>
    <t>06:44</t>
  </si>
  <si>
    <t>16:46</t>
  </si>
  <si>
    <t>18:21</t>
  </si>
  <si>
    <t>18:54</t>
  </si>
  <si>
    <t>17:13</t>
  </si>
  <si>
    <t>11:08</t>
  </si>
  <si>
    <t>18:37</t>
  </si>
  <si>
    <t>20:20</t>
  </si>
  <si>
    <t>06:21</t>
  </si>
  <si>
    <t>16:47</t>
  </si>
  <si>
    <t>17:17</t>
  </si>
  <si>
    <t>16:57</t>
  </si>
  <si>
    <t>18:49</t>
  </si>
  <si>
    <t>19:24</t>
  </si>
  <si>
    <t>19:40</t>
  </si>
  <si>
    <t>17:50</t>
  </si>
  <si>
    <t>07:01</t>
  </si>
  <si>
    <t>05:13</t>
  </si>
  <si>
    <t>04:51</t>
  </si>
  <si>
    <t>19:17</t>
  </si>
  <si>
    <t>19:37</t>
  </si>
  <si>
    <t>19:35</t>
  </si>
  <si>
    <t>16:35</t>
  </si>
  <si>
    <t>13:43</t>
  </si>
  <si>
    <t>10:34</t>
  </si>
  <si>
    <t>19:30</t>
  </si>
  <si>
    <t>20:10</t>
  </si>
  <si>
    <t>20:02</t>
  </si>
  <si>
    <t>18:20</t>
  </si>
  <si>
    <t>05:57</t>
  </si>
  <si>
    <t>18:44</t>
  </si>
  <si>
    <t>05:30</t>
  </si>
  <si>
    <t>06:15</t>
  </si>
  <si>
    <t>19:28</t>
  </si>
  <si>
    <t>17:10</t>
  </si>
  <si>
    <t>18:45</t>
  </si>
  <si>
    <t>06:51</t>
  </si>
  <si>
    <t>07:34</t>
  </si>
  <si>
    <t>11:47</t>
  </si>
  <si>
    <t>09:36</t>
  </si>
  <si>
    <t>22:57</t>
  </si>
  <si>
    <t>06:43</t>
  </si>
  <si>
    <t>16:52</t>
  </si>
  <si>
    <t>20:12</t>
  </si>
  <si>
    <t>20:45</t>
  </si>
  <si>
    <t>16:54</t>
  </si>
  <si>
    <t>21:07</t>
  </si>
  <si>
    <t>19:27</t>
  </si>
  <si>
    <t>20:14</t>
  </si>
  <si>
    <t>21:01</t>
  </si>
  <si>
    <t>07:05</t>
  </si>
  <si>
    <t>18:13</t>
  </si>
  <si>
    <t>13:06</t>
  </si>
  <si>
    <t>21:40</t>
  </si>
  <si>
    <t>20:16</t>
  </si>
  <si>
    <t>07:42</t>
  </si>
  <si>
    <t>18:38</t>
  </si>
  <si>
    <t>19:10</t>
  </si>
  <si>
    <t>19:42</t>
  </si>
  <si>
    <t>216B</t>
  </si>
  <si>
    <t>216A</t>
  </si>
  <si>
    <t>301 BIGSTA</t>
  </si>
  <si>
    <t>309B BIGST</t>
  </si>
  <si>
    <t>216 LAVTA</t>
  </si>
  <si>
    <t>206 LAVTA</t>
  </si>
  <si>
    <t>204B LAVTA</t>
  </si>
  <si>
    <t>WE: Mar 30</t>
  </si>
  <si>
    <t>WE: Apr 6</t>
  </si>
  <si>
    <t>3/10-3/23 VDP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</si>
</sst>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2"/>
      <color indexed="8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5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4" fillId="0" borderId="0" xfId="2" applyFont="1"/>
    <xf numFmtId="0" fontId="15" fillId="0" borderId="0" xfId="2" applyFont="1"/>
    <xf numFmtId="1" fontId="0" fillId="0" borderId="0" xfId="0" applyNumberFormat="1"/>
    <xf numFmtId="0" fontId="13" fillId="15" borderId="0" xfId="2" applyFill="1" applyAlignment="1">
      <alignment horizontal="left"/>
    </xf>
    <xf numFmtId="169" fontId="16" fillId="0" borderId="0" xfId="2" applyNumberFormat="1" applyFont="1"/>
    <xf numFmtId="39" fontId="13" fillId="0" borderId="0" xfId="3" applyNumberFormat="1" applyFont="1" applyFill="1" applyAlignment="1" applyProtection="1">
      <alignment horizontal="center"/>
    </xf>
    <xf numFmtId="0" fontId="19" fillId="0" borderId="0" xfId="2" applyFont="1" applyAlignment="1">
      <alignment horizontal="left"/>
    </xf>
    <xf numFmtId="49" fontId="0" fillId="0" borderId="0" xfId="0" applyNumberFormat="1" applyAlignment="1">
      <alignment horizontal="center"/>
    </xf>
    <xf numFmtId="49" fontId="9" fillId="0" borderId="15" xfId="0" applyNumberFormat="1" applyFont="1" applyBorder="1" applyAlignment="1">
      <alignment horizontal="center" wrapText="1"/>
    </xf>
    <xf numFmtId="49" fontId="0" fillId="0" borderId="5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167" fontId="0" fillId="0" borderId="0" xfId="5" applyFont="1" applyAlignment="1">
      <alignment vertical="center" wrapText="1"/>
    </xf>
    <xf numFmtId="167" fontId="0" fillId="0" borderId="0" xfId="5" applyFont="1"/>
    <xf numFmtId="0" fontId="14" fillId="0" borderId="0" xfId="2" applyFont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13" fillId="0" borderId="0" xfId="2" applyAlignment="1">
      <alignment horizontal="center" vertical="center"/>
    </xf>
    <xf numFmtId="0" fontId="13" fillId="3" borderId="0" xfId="2" applyFill="1" applyAlignment="1">
      <alignment horizontal="center" vertical="center"/>
    </xf>
    <xf numFmtId="14" fontId="13" fillId="0" borderId="0" xfId="2" applyNumberFormat="1" applyAlignment="1">
      <alignment horizontal="center" vertical="center"/>
    </xf>
    <xf numFmtId="16" fontId="10" fillId="0" borderId="0" xfId="2" applyNumberFormat="1" applyFont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3" fillId="13" borderId="0" xfId="2" applyFont="1" applyFill="1" applyAlignment="1">
      <alignment horizontal="center" vertical="center"/>
    </xf>
    <xf numFmtId="164" fontId="13" fillId="0" borderId="0" xfId="3" applyNumberFormat="1" applyFont="1" applyFill="1" applyAlignment="1" applyProtection="1">
      <alignment horizontal="center"/>
    </xf>
    <xf numFmtId="164" fontId="13" fillId="0" borderId="0" xfId="3" applyNumberFormat="1" applyFont="1" applyAlignment="1" applyProtection="1">
      <alignment horizontal="center"/>
    </xf>
    <xf numFmtId="164" fontId="10" fillId="3" borderId="0" xfId="2" applyNumberFormat="1" applyFont="1" applyFill="1" applyAlignment="1">
      <alignment horizontal="center"/>
    </xf>
    <xf numFmtId="165" fontId="13" fillId="0" borderId="0" xfId="3" applyNumberFormat="1" applyFont="1" applyFill="1" applyAlignment="1" applyProtection="1">
      <alignment horizontal="center" vertical="center"/>
    </xf>
    <xf numFmtId="165" fontId="10" fillId="3" borderId="0" xfId="2" applyNumberFormat="1" applyFont="1" applyFill="1" applyAlignment="1">
      <alignment horizontal="center" vertical="center"/>
    </xf>
    <xf numFmtId="168" fontId="33" fillId="13" borderId="0" xfId="2" applyNumberFormat="1" applyFont="1" applyFill="1" applyAlignment="1">
      <alignment horizontal="center" vertical="center"/>
    </xf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51"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center" textRotation="0" wrapText="1" indent="0" justifyLastLine="0" shrinkToFit="0" readingOrder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1.xml"/><Relationship Id="rId42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DB14587C-28E2-43A8-AB1B-E0E697EB3C7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1533525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213360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204083</xdr:colOff>
      <xdr:row>0</xdr:row>
      <xdr:rowOff>66926</xdr:rowOff>
    </xdr:from>
    <xdr:to>
      <xdr:col>14</xdr:col>
      <xdr:colOff>558579</xdr:colOff>
      <xdr:row>2</xdr:row>
      <xdr:rowOff>137209</xdr:rowOff>
    </xdr:to>
    <xdr:sp macro="[0]!Div6CopyAndSendEmailOtherOption" textlink="">
      <xdr:nvSpPr>
        <xdr:cNvPr id="3" name="Rectangle 2">
          <a:extLst>
            <a:ext uri="{FF2B5EF4-FFF2-40B4-BE49-F238E27FC236}">
              <a16:creationId xmlns:a16="http://schemas.microsoft.com/office/drawing/2014/main" id="{406B32FE-3681-4490-80B9-F2B2059A7C6D}"/>
            </a:ext>
          </a:extLst>
        </xdr:cNvPr>
        <xdr:cNvSpPr/>
      </xdr:nvSpPr>
      <xdr:spPr>
        <a:xfrm>
          <a:off x="10766066" y="66926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APPYCHUKWUDIKE/Users/Users/bigst/Dropbox/START%20UP%203CTA/A%20ACCOUNTING/INVOICING/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APPYCHUKWUDIKE/Users/Users/belar/Big%20Star%20Transit%20LLC%20Dropbox/Big%20Star%20Transit%20LLC%20Team%20Folder/A%20ACCOUNTING/2023%20A%20CORP%20INVOICING/9%20AZ/AUTOMATIONS/VDP%20AUTOMATION/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CORP%20INVOICING\5%20CA\AUTOMATIONS\Fare%20Recon-invoicing\FARE%20RECON%20TEMPLATE.xlsm" TargetMode="External"/><Relationship Id="rId1" Type="http://schemas.openxmlformats.org/officeDocument/2006/relationships/externalLinkPath" Target="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ropDow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69.45803263889" createdVersion="8" refreshedVersion="8" minRefreshableVersion="3" recordCount="321" xr:uid="{93B9E746-9515-46AA-BB97-491A1FFB9614}">
  <cacheSource type="worksheet">
    <worksheetSource name="Hours_Working"/>
  </cacheSource>
  <cacheFields count="25">
    <cacheField name="PARTNER" numFmtId="0">
      <sharedItems containsBlank="1" count="82">
        <s v="EXPRESS TRANSPORTATION SERVICES, LLC"/>
        <s v="AARON TRANSPORTATION"/>
        <s v="MONAI&amp;SON'S LLC"/>
        <s v="SYNERGY MEDICAL TRANSPORTATION LLC"/>
        <s v="QUICK RIDES CA"/>
        <s v="DIAMOND HILL TRANSPORTATION LLC"/>
        <s v="TRANSIT LTM LLC"/>
        <s v="HUGO FAMILY TRANSPORTATION"/>
        <s v="GET CARE TRANSIT LLC"/>
        <s v="REM SOLUTIONS LLC"/>
        <s v="HIGHER-SELF LLC"/>
        <s v="NORTHCAL TRANSPORTATION LLC"/>
        <s v="FOWLER SENIOR TRANSIT LLC"/>
        <s v="BUFFINGTON TRANSPORTATION LLC"/>
        <s v="NEMIA CARE LLC"/>
        <s v="TRI VALLEY TRANSPORTATION INC."/>
        <s v="MADE EAZY LLC" u="1"/>
        <s v="" u="1"/>
        <s v="JORGE TRANSPORTATION" u="1"/>
        <s v="PEOPLE FIRST TRANSIT LLC" u="1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VILCHEZ, CHARLENNE" u="1"/>
        <s v="ALLISON, AARON" u="1"/>
        <s v="SOLID KING CLEANING"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2-16T00:00:00" maxDate="2025-04-07T00:00:00" count="112">
        <d v="2025-03-24T00:00:00"/>
        <d v="2025-03-26T00:00:00"/>
        <d v="2025-03-27T00:00:00"/>
        <d v="2025-03-30T00:00:00"/>
        <d v="2025-03-31T00:00:00"/>
        <d v="2025-04-01T00:00:00"/>
        <d v="2025-04-02T00:00:00"/>
        <d v="2025-04-03T00:00:00"/>
        <d v="2025-04-06T00:00:00"/>
        <d v="2025-03-25T00:00:00"/>
        <d v="2025-03-28T00:00:00"/>
        <d v="2025-03-29T00:00:00"/>
        <d v="2025-04-04T00:00:00"/>
        <d v="2025-04-05T00:00:00"/>
        <d v="2025-03-10T00:00:00" u="1"/>
        <d v="2025-03-12T00:00:00" u="1"/>
        <d v="2025-03-13T00:00:00" u="1"/>
        <d v="2025-03-16T00:00:00" u="1"/>
        <d v="2025-03-17T00:00:00" u="1"/>
        <d v="2025-03-18T00:00:00" u="1"/>
        <d v="2025-03-19T00:00:00" u="1"/>
        <d v="2025-03-20T00:00:00" u="1"/>
        <d v="2025-03-23T00:00:00" u="1"/>
        <d v="2025-03-11T00:00:00" u="1"/>
        <d v="2025-03-14T00:00:00" u="1"/>
        <d v="2025-03-15T00:00:00" u="1"/>
        <d v="2025-03-21T00:00:00" u="1"/>
        <d v="2025-03-22T00:00:00" u="1"/>
        <d v="2025-02-24T00:00:00" u="1"/>
        <d v="2025-02-25T00:00:00" u="1"/>
        <d v="2025-02-26T00:00:00" u="1"/>
        <d v="2025-02-27T00:00:00" u="1"/>
        <d v="2025-03-02T00:00:00" u="1"/>
        <d v="2025-03-03T00:00:00" u="1"/>
        <d v="2025-03-04T00:00:00" u="1"/>
        <d v="2025-03-05T00:00:00" u="1"/>
        <d v="2025-03-06T00:00:00" u="1"/>
        <d v="2025-03-09T00:00:00" u="1"/>
        <d v="2025-03-07T00:00:00" u="1"/>
        <d v="2025-02-28T00:00:00" u="1"/>
        <d v="2025-03-01T00:00:00" u="1"/>
        <d v="2025-03-08T00:00:00" u="1"/>
        <d v="2025-02-10T00:00:00" u="1"/>
        <d v="2025-02-11T00:00:00" u="1"/>
        <d v="2025-02-12T00:00:00" u="1"/>
        <d v="2025-02-13T00:00:00" u="1"/>
        <d v="2025-02-16T00:00:00" u="1"/>
        <d v="2025-02-17T00:00:00" u="1"/>
        <d v="2025-02-18T00:00:00" u="1"/>
        <d v="2025-02-19T00:00:00" u="1"/>
        <d v="2025-02-20T00:00:00" u="1"/>
        <d v="2025-02-23T00:00:00" u="1"/>
        <d v="2025-02-14T00:00:00" u="1"/>
        <d v="2025-02-15T00:00:00" u="1"/>
        <d v="2025-02-21T00:00:00" u="1"/>
        <d v="2025-02-22T00:00:00" u="1"/>
        <d v="2025-01-27T00:00:00" u="1"/>
        <d v="2025-01-28T00:00:00" u="1"/>
        <d v="2025-01-29T00:00:00" u="1"/>
        <d v="2025-01-30T00:00:00" u="1"/>
        <d v="2025-02-01T00:00:00" u="1"/>
        <d v="2025-02-02T00:00:00" u="1"/>
        <d v="2025-02-03T00:00:00" u="1"/>
        <d v="2025-02-04T00:00:00" u="1"/>
        <d v="2025-02-05T00:00:00" u="1"/>
        <d v="2025-02-09T00:00:00" u="1"/>
        <d v="2025-02-06T00:00:00" u="1"/>
        <d v="2025-01-31T00:00:00" u="1"/>
        <d v="2025-02-07T00:00:00" u="1"/>
        <d v="2025-02-08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</sharedItems>
      <fieldGroup par="24"/>
    </cacheField>
    <cacheField name="CLIENT" numFmtId="0">
      <sharedItems count="2">
        <s v="CCCTA"/>
        <s v="LAVTA"/>
      </sharedItems>
    </cacheField>
    <cacheField name="OPERATOR NAME" numFmtId="0">
      <sharedItems count="32">
        <s v="ALLGOOD, SCOTT"/>
        <s v="ALLISON, AARON"/>
        <s v="MOLLIQUE, ROMESHA"/>
        <s v="OXCAL, SERGIO"/>
        <s v="FUENTES, PEDRO"/>
        <s v="BROWN, GREG"/>
        <s v="MARZI, SAMI JAN"/>
        <s v="TILLMAN, ROSALYN"/>
        <s v="BUTLER, JACQUELINE"/>
        <s v="STEPHENS, MARITZA"/>
        <s v="ROGERS, JAMES"/>
        <s v="EVANS, JOHN"/>
        <s v="MALCOM, LANDREW"/>
        <s v="UMANA, DOMINGO"/>
        <s v="HUGO, TAMA"/>
        <s v="KEITH , CLYDE"/>
        <s v="SILVA PAUL"/>
        <s v="BOGALE, GETU"/>
        <s v="MAINESS, RYAN"/>
        <s v="BROWN, LOVIE"/>
        <s v="VILCHEZ, CHARLENNE"/>
        <s v="JENNINGS, WILLIAM"/>
        <s v="VAUGHN, DUSTIN"/>
        <s v="BANKS, LENARD"/>
        <s v="FOWLER, ANTOINE"/>
        <s v="BUFFINGTON, BLAKE"/>
        <s v="SULEIMAN, AHMED"/>
        <s v="SULEIMAN, AIMEN"/>
        <s v="BUFFINGTON, DANIEL"/>
        <s v="LARA, DOUGLAS"/>
        <s v="HALE, MICHAEL"/>
        <s v="MARSHALL, WILLIAM"/>
      </sharedItems>
    </cacheField>
    <cacheField name="ROUTE" numFmtId="0">
      <sharedItems containsBlank="1" count="183">
        <s v="201"/>
        <s v="201 LAVTA"/>
        <s v="201A"/>
        <s v="201B"/>
        <s v="202"/>
        <s v="203"/>
        <s v="204A"/>
        <s v="204B"/>
        <s v="204B LAVTA"/>
        <s v="205A"/>
        <s v="205A LAVTA"/>
        <s v="205B"/>
        <s v="206"/>
        <s v="206 LAVTA"/>
        <s v="206A"/>
        <s v="206B"/>
        <s v="207"/>
        <s v="208"/>
        <s v="208 LAVTA"/>
        <s v="209"/>
        <s v="210"/>
        <s v="211"/>
        <s v="212"/>
        <s v="213"/>
        <s v="213 LAVTA"/>
        <s v="214"/>
        <s v="214 LAVTA"/>
        <s v="214LAVTA"/>
        <s v="215"/>
        <s v="216"/>
        <s v="216 LAVTA"/>
        <s v="216A"/>
        <s v="216B"/>
        <s v="217"/>
        <s v="218A"/>
        <s v="218B"/>
        <s v="220"/>
        <s v="221"/>
        <s v="222"/>
        <s v="301"/>
        <s v="301 BIGSTA"/>
        <s v="302"/>
        <s v="304"/>
        <s v="305"/>
        <s v="306B"/>
        <s v="309A"/>
        <s v="309B"/>
        <s v="309B BIGST"/>
        <s v="204A LAVTA" u="1"/>
        <s v="204AA" u="1"/>
        <s v="205AA" u="1"/>
        <s v="205ALAVTA" u="1"/>
        <s v="214A" u="1"/>
        <s v="214A LAVTA" u="1"/>
        <s v="214AA" u="1"/>
        <s v="214AA LAVT" u="1"/>
        <s v="214AAA" u="1"/>
        <s v="214B" u="1"/>
        <s v="218B LAVTA" u="1"/>
        <s v="219" u="1"/>
        <s v="306A" u="1"/>
        <s v="214AA LAVTA" u="1"/>
        <s v="204BB" u="1"/>
        <s v="205B LAVTA" u="1"/>
        <s v="211 LAVTA" u="1"/>
        <s v="218" u="1"/>
        <s v="218 LAVTA" u="1"/>
        <s v="222 LAVTA" u="1"/>
        <s v="309BB" u="1"/>
        <s v="311" u="1"/>
        <s v="209 LAVTA" u="1"/>
        <s v="202 LAVTA" u="1"/>
        <s v="202A" u="1"/>
        <s v="202B" u="1"/>
        <s v="204" u="1"/>
        <s v="204 LAVTA" u="1"/>
        <s v="210 LAVTA" u="1"/>
        <s v="217 LAVTA" u="1"/>
        <s v="217A" u="1"/>
        <s v="217B" u="1"/>
        <s v="307" u="1"/>
        <s v="304 BIG ST" u="1"/>
        <s v="309A BIGST" u="1"/>
        <s v="309AA" u="1"/>
        <s v="205" u="1"/>
        <s v="207 LAVTA" u="1"/>
        <s v="204BIGSTAR" u="1"/>
        <s v="306BB" u="1"/>
        <s v="306B BIGST" u="1"/>
        <s v="220B" u="1"/>
        <s v="220A" u="1"/>
        <s v="203 LAVTA" u="1"/>
        <s v="204LAVTA" u="1"/>
        <m u="1"/>
        <s v="210A" u="1"/>
        <s v="311B" u="1"/>
        <s v="302B" u="1"/>
        <s v="307 BIGSTA" u="1"/>
        <s v="211A" u="1"/>
        <s v="211B" u="1"/>
        <s v="307B" u="1"/>
        <s v="307BB" u="1"/>
        <s v="209B" u="1"/>
        <s v="209A" u="1"/>
        <s v="222LAVTA" u="1"/>
        <s v="212 LAVTA" u="1"/>
        <s v="205BB" u="1"/>
        <s v="203B" u="1"/>
        <s v="301B BIGST" u="1"/>
        <s v="301A BIGST" u="1"/>
        <s v="301B" u="1"/>
        <s v="301A" u="1"/>
        <s v="300" u="1"/>
        <s v="212B" u="1"/>
        <s v="212A" u="1"/>
        <s v="218A LAVTA" u="1"/>
        <s v="210B" u="1"/>
        <s v="210B LAVTA" u="1"/>
        <s v="210A LAVTA" u="1"/>
        <s v="BSSUP" u="1"/>
        <s v="221B" u="1"/>
        <s v="221A" u="1"/>
        <s v="212B LAVTA" u="1"/>
        <s v="203LAVTA" u="1"/>
        <s v="221A LAVTA" u="1"/>
        <s v="203 B" u="1"/>
        <s v="203B LAVTA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308" u="1"/>
        <s v="300 BIGSTA" u="1"/>
        <s v="210 B" u="1"/>
        <s v="207A" u="1"/>
        <s v="207B" u="1"/>
        <s v="218 A" u="1"/>
        <s v="200" u="1"/>
        <s v="200 LAVTA" u="1"/>
        <s v="300B" u="1"/>
        <s v="300A" u="1"/>
        <s v="304B" u="1"/>
        <s v="304 BIGSTA" u="1"/>
        <s v="311A" u="1"/>
        <s v="311B BIGST" u="1"/>
        <s v="221 LAVTA" u="1"/>
        <s v="221LAVTA" u="1"/>
        <s v="302A" u="1"/>
        <s v="304A" u="1"/>
        <s v="309 BIGSTA" u="1"/>
        <s v="201LAVTA" u="1"/>
        <s v="213A" u="1"/>
        <s v="213B" u="1"/>
        <s v="304A BIGST" u="1"/>
        <s v="304B BIGST" u="1"/>
        <s v="306" u="1"/>
        <s v="203A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NA" u="1"/>
        <s v="212LAVTA" u="1"/>
        <s v="208A" u="1"/>
        <s v="250" u="1"/>
        <s v="208B" u="1"/>
        <s v="310" u="1"/>
      </sharedItems>
    </cacheField>
    <cacheField name="TYPE" numFmtId="0">
      <sharedItems containsBlank="1" count="5">
        <s v="BIGVAN"/>
        <s v="WAV"/>
        <s v="SEDAN"/>
        <s v="" u="1"/>
        <m u="1"/>
      </sharedItems>
    </cacheField>
    <cacheField name="TRIPS" numFmtId="0">
      <sharedItems containsSemiMixedTypes="0" containsString="0" containsNumber="1" containsInteger="1" minValue="1" maxValue="27"/>
    </cacheField>
    <cacheField name="TOTAL HOURS OPERATES" numFmtId="0">
      <sharedItems containsSemiMixedTypes="0" containsString="0" containsNumber="1" minValue="0.66700000000000004" maxValue="12.933"/>
    </cacheField>
    <cacheField name="BREAK" numFmtId="0">
      <sharedItems containsSemiMixedTypes="0" containsString="0" containsNumber="1" minValue="0" maxValue="0.96699999999999997"/>
    </cacheField>
    <cacheField name="LUNCH" numFmtId="0">
      <sharedItems containsSemiMixedTypes="0" containsString="0" containsNumber="1" minValue="0" maxValue="1.0669999999999999"/>
    </cacheField>
    <cacheField name="MILES" numFmtId="0">
      <sharedItems containsSemiMixedTypes="0" containsString="0" containsNumber="1" minValue="0" maxValue="315.51600000000002"/>
    </cacheField>
    <cacheField name="RATES" numFmtId="0">
      <sharedItems containsSemiMixedTypes="0" containsString="0" containsNumber="1" minValue="28" maxValue="42.02" count="17">
        <n v="42.02"/>
        <n v="32.5"/>
        <n v="35"/>
        <n v="34.5"/>
        <n v="37"/>
        <n v="36.770000000000003"/>
        <n v="29"/>
        <n v="31"/>
        <n v="40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0.66600000000000004" maxValue="11.9"/>
    </cacheField>
    <cacheField name="TTL REV" numFmtId="0">
      <sharedItems containsSemiMixedTypes="0" containsString="0" containsNumber="1" minValue="27.985320000000005" maxValue="408.94000000000005"/>
    </cacheField>
    <cacheField name="FUEL RATES" numFmtId="0">
      <sharedItems containsSemiMixedTypes="0" containsString="0" containsNumber="1" containsInteger="1" minValue="7" maxValue="19"/>
    </cacheField>
    <cacheField name="Gallon" numFmtId="167">
      <sharedItems containsSemiMixedTypes="0" containsString="0" containsNumber="1" minValue="0" maxValue="29.079571428571427"/>
    </cacheField>
    <cacheField name="Working ?" numFmtId="0">
      <sharedItems containsBlank="1" count="3">
        <s v="WEEKDAY"/>
        <s v="WEEKEND"/>
        <m u="1"/>
      </sharedItems>
    </cacheField>
    <cacheField name="LIVE" numFmtId="0">
      <sharedItems containsSemiMixedTypes="0" containsString="0" containsNumber="1" minValue="0.13300000000000001" maxValue="11.117000000000001"/>
    </cacheField>
    <cacheField name="DH" numFmtId="0">
      <sharedItems containsSemiMixedTypes="0" containsString="0" containsNumber="1" minValue="8.3000000000000004E-2" maxValue="5.3330000000000002"/>
    </cacheField>
    <cacheField name="Week" numFmtId="0">
      <sharedItems containsSemiMixedTypes="0" containsString="0" containsNumber="1" containsInteger="1" minValue="1" maxValue="2"/>
    </cacheField>
    <cacheField name="GallonUpdated" numFmtId="167">
      <sharedItems containsSemiMixedTypes="0" containsString="0" containsNumber="1" minValue="0" maxValue="29.079571428571427"/>
    </cacheField>
    <cacheField name="HOURLY TOTAL" numFmtId="0" formula="RATES*'TOTAL HOURS OPERATES'" databaseField="0"/>
    <cacheField name="Months (Date)" numFmtId="0" databaseField="0">
      <fieldGroup base="1">
        <rangePr groupBy="months" startDate="2025-03-24T00:00:00" endDate="2025-04-07T00:00:00"/>
        <groupItems count="14">
          <s v="&lt;3/24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7/2025"/>
        </groupItems>
      </fieldGroup>
    </cacheField>
    <cacheField name="Quarters (Date)" numFmtId="0" databaseField="0">
      <fieldGroup base="1">
        <rangePr groupBy="quarters" startDate="2025-03-24T00:00:00" endDate="2025-04-07T00:00:00"/>
        <groupItems count="6">
          <s v="&lt;3/24/2025"/>
          <s v="Qtr1"/>
          <s v="Qtr2"/>
          <s v="Qtr3"/>
          <s v="Qtr4"/>
          <s v="&gt;4/7/2025"/>
        </groupItems>
      </fieldGroup>
    </cacheField>
    <cacheField name="Years (Date)" numFmtId="0" databaseField="0">
      <fieldGroup base="1">
        <rangePr groupBy="years" startDate="2025-03-24T00:00:00" endDate="2025-04-07T00:00:00"/>
        <groupItems count="3">
          <s v="&lt;3/24/2025"/>
          <s v="2025"/>
          <s v="&gt;4/7/2025"/>
        </groupItems>
      </fieldGroup>
    </cacheField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69.458033333336" createdVersion="8" refreshedVersion="8" minRefreshableVersion="3" recordCount="3195" xr:uid="{A881ED2C-E583-465B-8043-AAB0D374D8AD}">
  <cacheSource type="worksheet">
    <worksheetSource name="Fares_CCCTA_LAVTA"/>
  </cacheSource>
  <cacheFields count="9">
    <cacheField name="Trip Type" numFmtId="0">
      <sharedItems containsBlank="1" count="4">
        <s v="One-Seat"/>
        <s v="LAVTA"/>
        <s v="County Connection"/>
        <m u="1"/>
      </sharedItems>
    </cacheField>
    <cacheField name="PARTNER NAME" numFmtId="0">
      <sharedItems containsBlank="1" count="64">
        <s v="SYNERGY MEDICAL TRANSPORTATION LLC"/>
        <s v="TRI VALLEY TRANSPORTATION INC."/>
        <s v="GET CARE TRANSIT LLC"/>
        <s v="HUGO FAMILY TRANSPORTATION"/>
        <s v="FOWLER SENIOR TRANSIT LLC"/>
        <s v="EXPRESS TRANSPORTATION SERVICES, LLC"/>
        <s v="REM SOLUTIONS LLC"/>
        <s v="BUFFINGTON TRANSPORTATION LLC"/>
        <s v="NORTHCAL TRANSPORTATION LLC"/>
        <s v="HIGHER-SELF LLC"/>
        <s v="QUICK RIDES CA"/>
        <s v="NEMIA CARE LLC"/>
        <s v="MONAI&amp;SON'S LLC"/>
        <s v="AARON TRANSPORTATION"/>
        <s v="TRANSIT LTM LLC"/>
        <s v="DIAMOND HILL TRANSPORTATION LLC"/>
        <s v="MADE EAZY LLC" u="1"/>
        <s v="JORGE TRANSPORTATION" u="1"/>
        <s v="PEOPLE FIRST TRANSIT LLC" u="1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5-03-24T00:00:00" maxDate="2025-04-07T00:00:00"/>
    </cacheField>
    <cacheField name="Cash Collected" numFmtId="168">
      <sharedItems containsSemiMixedTypes="0" containsString="0" containsNumber="1" minValue="0" maxValue="10"/>
    </cacheField>
    <cacheField name="VEHICLE TYPE" numFmtId="0">
      <sharedItems/>
    </cacheField>
    <cacheField name="Trip ID" numFmtId="0">
      <sharedItems containsSemiMixedTypes="0" containsString="0" containsNumber="1" containsInteger="1" minValue="4095060" maxValue="4108184"/>
    </cacheField>
    <cacheField name="Fare To Collect" numFmtId="0">
      <sharedItems containsSemiMixedTypes="0" containsString="0" containsNumber="1" minValue="0" maxValue="10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782.413625578702" createdVersion="8" refreshedVersion="8" minRefreshableVersion="3" recordCount="799" xr:uid="{CEB97EAF-C645-4666-82BD-26E1F2638B7E}">
  <cacheSource type="worksheet">
    <worksheetSource name="Fares_Big_Star_Export"/>
  </cacheSource>
  <cacheFields count="28">
    <cacheField name="PARTNER NAME" numFmtId="0">
      <sharedItems containsBlank="1" count="62">
        <s v="SYNERGY MEDICAL TRANSPORTATION LLC"/>
        <s v="EXPRESS TRANSPORTATION SERVICES, LLC"/>
        <s v="HIGHER-SELF LLC"/>
        <s v="NORTHCAL TRANSPORTATION LLC"/>
        <s v="HUGO FAMILY TRANSPORTATION"/>
        <s v="QUICK RIDES CA"/>
        <s v="MONAI&amp;SON'S LLC"/>
        <s v="REM SOLUTIONS LLC"/>
        <s v="FOWLER SENIOR TRANSIT LLC"/>
        <s v="GET CARE TRANSIT LLC"/>
        <s v="AARON TRANSPORTATION"/>
        <s v="TRANSIT LTM LLC"/>
        <s v="DIAMOND HILL TRANSPORTATION LLC"/>
        <s v="MADE EAZY LLC" u="1"/>
        <s v="NEMIA CARE LLC" u="1"/>
        <m u="1"/>
        <s v="TRULY TRANSPORT LLC" u="1"/>
        <s v="JORGE TRANSPORTATION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5-03-24T00:00:00" maxDate="2025-04-07T00:00:00"/>
    </cacheField>
    <cacheField name="Trip ID" numFmtId="0">
      <sharedItems containsSemiMixedTypes="0" containsString="0" containsNumber="1" containsInteger="1" minValue="4095060" maxValue="4108184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" maxValue="44.1"/>
    </cacheField>
    <cacheField name="Trip Time" numFmtId="0">
      <sharedItems containsSemiMixedTypes="0" containsString="0" containsNumber="1" containsInteger="1" minValue="0" maxValue="612"/>
    </cacheField>
    <cacheField name="Rev Trip Type" numFmtId="0">
      <sharedItems containsBlank="1" count="3">
        <s v="SD"/>
        <s v="WC"/>
        <m u="1"/>
      </sharedItems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0" maxValue="44.1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0" maxValue="88.2"/>
    </cacheField>
    <cacheField name="Total Trip Rev" numFmtId="0">
      <sharedItems containsSemiMixedTypes="0" containsString="0" containsNumber="1" minValue="5" maxValue="94.7"/>
    </cacheField>
    <cacheField name="Fare To Collect" numFmtId="0">
      <sharedItems containsSemiMixedTypes="0" containsString="0" containsNumber="1" minValue="0" maxValue="10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0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10.199999999999999"/>
    </cacheField>
    <cacheField name="Total Paid CCCTA Hours" numFmtId="0">
      <sharedItems containsSemiMixedTypes="0" containsString="0" containsNumber="1" minValue="0" maxValue="365.03249999999997"/>
    </cacheField>
    <cacheField name="Gross Revenue One Seat" numFmtId="168">
      <sharedItems containsSemiMixedTypes="0" containsString="0" containsNumber="1" minValue="-334.3725" maxValue="61.524999999999999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365.03250000000003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1">
  <r>
    <x v="0"/>
    <x v="0"/>
    <x v="0"/>
    <x v="0"/>
    <x v="0"/>
    <x v="0"/>
    <n v="8"/>
    <n v="8.5169999999999995"/>
    <n v="0.38300000000000001"/>
    <n v="0"/>
    <n v="190.25399999999999"/>
    <x v="0"/>
    <n v="8.1330000000000009"/>
    <n v="341.74866000000009"/>
    <n v="7"/>
    <n v="27.179142857142857"/>
    <x v="0"/>
    <n v="7.2"/>
    <n v="0.93300000000000005"/>
    <n v="1"/>
    <n v="27.179142857142857"/>
  </r>
  <r>
    <x v="0"/>
    <x v="1"/>
    <x v="0"/>
    <x v="0"/>
    <x v="0"/>
    <x v="0"/>
    <n v="6"/>
    <n v="8.4169999999999998"/>
    <n v="0.33300000000000002"/>
    <n v="0"/>
    <n v="105.166"/>
    <x v="0"/>
    <n v="8.0839999999999996"/>
    <n v="339.68968000000001"/>
    <n v="7"/>
    <n v="15.023714285714286"/>
    <x v="0"/>
    <n v="3.7170000000000001"/>
    <n v="4.367"/>
    <n v="1"/>
    <n v="15.023714285714286"/>
  </r>
  <r>
    <x v="0"/>
    <x v="2"/>
    <x v="0"/>
    <x v="0"/>
    <x v="0"/>
    <x v="0"/>
    <n v="4"/>
    <n v="7.9669999999999996"/>
    <n v="0.33300000000000002"/>
    <n v="0"/>
    <n v="135.60300000000001"/>
    <x v="0"/>
    <n v="7.6330000000000009"/>
    <n v="320.73866000000004"/>
    <n v="7"/>
    <n v="19.371857142857145"/>
    <x v="0"/>
    <n v="6.5330000000000004"/>
    <n v="1.1000000000000001"/>
    <n v="1"/>
    <n v="19.371857142857145"/>
  </r>
  <r>
    <x v="0"/>
    <x v="3"/>
    <x v="0"/>
    <x v="0"/>
    <x v="0"/>
    <x v="0"/>
    <n v="8"/>
    <n v="7.8170000000000002"/>
    <n v="0.36699999999999999"/>
    <n v="0.46700000000000003"/>
    <n v="134.05600000000001"/>
    <x v="0"/>
    <n v="6.9829999999999997"/>
    <n v="293.42565999999999"/>
    <n v="7"/>
    <n v="19.150857142857145"/>
    <x v="1"/>
    <n v="6.2329999999999997"/>
    <n v="0.75"/>
    <n v="1"/>
    <n v="19.150857142857145"/>
  </r>
  <r>
    <x v="0"/>
    <x v="4"/>
    <x v="0"/>
    <x v="0"/>
    <x v="0"/>
    <x v="0"/>
    <n v="13"/>
    <n v="8.3000000000000007"/>
    <n v="0.3"/>
    <n v="0.38300000000000001"/>
    <n v="114.992"/>
    <x v="0"/>
    <n v="7.6160000000000005"/>
    <n v="320.02432000000005"/>
    <n v="7"/>
    <n v="16.427428571428571"/>
    <x v="0"/>
    <n v="6.8330000000000002"/>
    <n v="0.78300000000000003"/>
    <n v="2"/>
    <n v="16.427428571428571"/>
  </r>
  <r>
    <x v="0"/>
    <x v="5"/>
    <x v="0"/>
    <x v="0"/>
    <x v="0"/>
    <x v="0"/>
    <n v="5"/>
    <n v="8.7829999999999995"/>
    <n v="0.33300000000000002"/>
    <n v="0.5"/>
    <n v="172.17400000000001"/>
    <x v="0"/>
    <n v="7.95"/>
    <n v="334.05900000000003"/>
    <n v="7"/>
    <n v="24.596285714285717"/>
    <x v="0"/>
    <n v="5.617"/>
    <n v="2.3330000000000002"/>
    <n v="2"/>
    <n v="24.596285714285717"/>
  </r>
  <r>
    <x v="0"/>
    <x v="6"/>
    <x v="0"/>
    <x v="0"/>
    <x v="0"/>
    <x v="0"/>
    <n v="7"/>
    <n v="7.9169999999999998"/>
    <n v="0.16700000000000001"/>
    <n v="0.73299999999999998"/>
    <n v="146.86600000000001"/>
    <x v="0"/>
    <n v="7.0170000000000003"/>
    <n v="294.85434000000004"/>
    <n v="7"/>
    <n v="20.980857142857143"/>
    <x v="0"/>
    <n v="5.95"/>
    <n v="1.0669999999999999"/>
    <n v="2"/>
    <n v="20.980857142857143"/>
  </r>
  <r>
    <x v="0"/>
    <x v="7"/>
    <x v="0"/>
    <x v="0"/>
    <x v="0"/>
    <x v="0"/>
    <n v="7"/>
    <n v="9.1329999999999991"/>
    <n v="0.4"/>
    <n v="0.38300000000000001"/>
    <n v="203.55699999999999"/>
    <x v="0"/>
    <n v="8.35"/>
    <n v="350.86700000000002"/>
    <n v="7"/>
    <n v="29.079571428571427"/>
    <x v="0"/>
    <n v="7.7329999999999997"/>
    <n v="0.61699999999999999"/>
    <n v="2"/>
    <n v="29.079571428571427"/>
  </r>
  <r>
    <x v="0"/>
    <x v="8"/>
    <x v="0"/>
    <x v="0"/>
    <x v="0"/>
    <x v="0"/>
    <n v="8"/>
    <n v="8"/>
    <n v="0.26700000000000002"/>
    <n v="0.53300000000000003"/>
    <n v="189.988"/>
    <x v="0"/>
    <n v="7.2"/>
    <n v="302.54400000000004"/>
    <n v="7"/>
    <n v="27.141142857142857"/>
    <x v="1"/>
    <n v="6.15"/>
    <n v="1.05"/>
    <n v="2"/>
    <n v="27.141142857142857"/>
  </r>
  <r>
    <x v="0"/>
    <x v="9"/>
    <x v="1"/>
    <x v="0"/>
    <x v="1"/>
    <x v="0"/>
    <n v="4"/>
    <n v="0.66700000000000004"/>
    <n v="0"/>
    <n v="0"/>
    <n v="25.591000000000001"/>
    <x v="0"/>
    <n v="0.66600000000000004"/>
    <n v="27.985320000000005"/>
    <n v="7"/>
    <n v="3.6558571428571431"/>
    <x v="0"/>
    <n v="0.33300000000000002"/>
    <n v="0.33300000000000002"/>
    <n v="1"/>
    <n v="3.6558571428571431"/>
  </r>
  <r>
    <x v="0"/>
    <x v="9"/>
    <x v="0"/>
    <x v="0"/>
    <x v="2"/>
    <x v="0"/>
    <n v="4"/>
    <n v="5.2169999999999996"/>
    <n v="0"/>
    <n v="0"/>
    <n v="143.31299999999999"/>
    <x v="0"/>
    <n v="5.2170000000000005"/>
    <n v="219.21834000000004"/>
    <n v="7"/>
    <n v="20.473285714285712"/>
    <x v="0"/>
    <n v="2.9670000000000001"/>
    <n v="2.25"/>
    <n v="1"/>
    <n v="20.473285714285712"/>
  </r>
  <r>
    <x v="0"/>
    <x v="9"/>
    <x v="0"/>
    <x v="0"/>
    <x v="3"/>
    <x v="0"/>
    <n v="1"/>
    <n v="3.25"/>
    <n v="0"/>
    <n v="0"/>
    <n v="49.015000000000001"/>
    <x v="0"/>
    <n v="3.25"/>
    <n v="136.565"/>
    <n v="7"/>
    <n v="7.0021428571428572"/>
    <x v="0"/>
    <n v="0.95"/>
    <n v="2.2999999999999998"/>
    <n v="1"/>
    <n v="7.0021428571428572"/>
  </r>
  <r>
    <x v="1"/>
    <x v="9"/>
    <x v="0"/>
    <x v="1"/>
    <x v="4"/>
    <x v="1"/>
    <n v="13"/>
    <n v="11.25"/>
    <n v="0.317"/>
    <n v="0.48299999999999998"/>
    <n v="188.45500000000001"/>
    <x v="1"/>
    <n v="10.450000000000001"/>
    <n v="339.62500000000006"/>
    <n v="12"/>
    <n v="15.704583333333334"/>
    <x v="0"/>
    <n v="9.7330000000000005"/>
    <n v="0.71699999999999997"/>
    <n v="1"/>
    <n v="15.704583333333334"/>
  </r>
  <r>
    <x v="1"/>
    <x v="1"/>
    <x v="0"/>
    <x v="1"/>
    <x v="4"/>
    <x v="1"/>
    <n v="16"/>
    <n v="11.15"/>
    <n v="0.13300000000000001"/>
    <n v="0.433"/>
    <n v="233.096"/>
    <x v="1"/>
    <n v="10.584"/>
    <n v="343.97999999999996"/>
    <n v="12"/>
    <n v="19.424666666666667"/>
    <x v="0"/>
    <n v="9.2170000000000005"/>
    <n v="1.367"/>
    <n v="1"/>
    <n v="19.424666666666667"/>
  </r>
  <r>
    <x v="1"/>
    <x v="2"/>
    <x v="0"/>
    <x v="1"/>
    <x v="4"/>
    <x v="1"/>
    <n v="12"/>
    <n v="11.467000000000001"/>
    <n v="3.3000000000000002E-2"/>
    <n v="0.86699999999999999"/>
    <n v="216.596"/>
    <x v="1"/>
    <n v="10.567"/>
    <n v="343.42750000000001"/>
    <n v="12"/>
    <n v="18.049666666666667"/>
    <x v="0"/>
    <n v="8.85"/>
    <n v="1.7170000000000001"/>
    <n v="1"/>
    <n v="18.049666666666667"/>
  </r>
  <r>
    <x v="1"/>
    <x v="10"/>
    <x v="0"/>
    <x v="1"/>
    <x v="4"/>
    <x v="1"/>
    <n v="14"/>
    <n v="10.667"/>
    <n v="0.16700000000000001"/>
    <n v="0.5"/>
    <n v="245.43899999999999"/>
    <x v="1"/>
    <n v="10"/>
    <n v="325"/>
    <n v="12"/>
    <n v="20.453250000000001"/>
    <x v="0"/>
    <n v="9.2829999999999995"/>
    <n v="0.71699999999999997"/>
    <n v="1"/>
    <n v="20.453250000000001"/>
  </r>
  <r>
    <x v="1"/>
    <x v="11"/>
    <x v="0"/>
    <x v="1"/>
    <x v="4"/>
    <x v="1"/>
    <n v="6"/>
    <n v="10.667"/>
    <n v="0.15"/>
    <n v="0.48299999999999998"/>
    <n v="241.19499999999999"/>
    <x v="2"/>
    <n v="10.033999999999999"/>
    <n v="351.18999999999994"/>
    <n v="12"/>
    <n v="20.099583333333332"/>
    <x v="1"/>
    <n v="7.2169999999999996"/>
    <n v="2.8170000000000002"/>
    <n v="1"/>
    <n v="20.099583333333332"/>
  </r>
  <r>
    <x v="1"/>
    <x v="5"/>
    <x v="0"/>
    <x v="1"/>
    <x v="4"/>
    <x v="1"/>
    <n v="14"/>
    <n v="10.583"/>
    <n v="0.15"/>
    <n v="0.4"/>
    <n v="189.29300000000001"/>
    <x v="1"/>
    <n v="10.032999999999999"/>
    <n v="326.07249999999999"/>
    <n v="12"/>
    <n v="15.774416666666667"/>
    <x v="0"/>
    <n v="9.35"/>
    <n v="0.68300000000000005"/>
    <n v="2"/>
    <n v="15.774416666666667"/>
  </r>
  <r>
    <x v="1"/>
    <x v="6"/>
    <x v="0"/>
    <x v="1"/>
    <x v="4"/>
    <x v="1"/>
    <n v="11"/>
    <n v="10.617000000000001"/>
    <n v="0.16700000000000001"/>
    <n v="0.5"/>
    <n v="187.02"/>
    <x v="1"/>
    <n v="9.9499999999999993"/>
    <n v="323.375"/>
    <n v="12"/>
    <n v="15.585000000000001"/>
    <x v="0"/>
    <n v="8.6999999999999993"/>
    <n v="1.25"/>
    <n v="2"/>
    <n v="15.585000000000001"/>
  </r>
  <r>
    <x v="1"/>
    <x v="7"/>
    <x v="0"/>
    <x v="1"/>
    <x v="4"/>
    <x v="1"/>
    <n v="10"/>
    <n v="11.583"/>
    <n v="0.1"/>
    <n v="0.5"/>
    <n v="179.34200000000001"/>
    <x v="1"/>
    <n v="10.983000000000001"/>
    <n v="356.94749999999999"/>
    <n v="12"/>
    <n v="14.945166666666667"/>
    <x v="0"/>
    <n v="8.6"/>
    <n v="2.383"/>
    <n v="2"/>
    <n v="14.945166666666667"/>
  </r>
  <r>
    <x v="1"/>
    <x v="12"/>
    <x v="0"/>
    <x v="1"/>
    <x v="4"/>
    <x v="1"/>
    <n v="14"/>
    <n v="10.55"/>
    <n v="0.33300000000000002"/>
    <n v="0.5"/>
    <n v="218.614"/>
    <x v="1"/>
    <n v="9.7160000000000011"/>
    <n v="315.77000000000004"/>
    <n v="12"/>
    <n v="18.217833333333335"/>
    <x v="0"/>
    <n v="9.3330000000000002"/>
    <n v="0.38300000000000001"/>
    <n v="2"/>
    <n v="18.217833333333335"/>
  </r>
  <r>
    <x v="1"/>
    <x v="13"/>
    <x v="0"/>
    <x v="1"/>
    <x v="4"/>
    <x v="1"/>
    <n v="9"/>
    <n v="10.483000000000001"/>
    <n v="0.16700000000000001"/>
    <n v="0.5"/>
    <n v="291.24400000000003"/>
    <x v="2"/>
    <n v="9.8170000000000002"/>
    <n v="343.59500000000003"/>
    <n v="12"/>
    <n v="24.270333333333337"/>
    <x v="1"/>
    <n v="8.5500000000000007"/>
    <n v="1.2669999999999999"/>
    <n v="2"/>
    <n v="24.270333333333337"/>
  </r>
  <r>
    <x v="2"/>
    <x v="0"/>
    <x v="0"/>
    <x v="2"/>
    <x v="5"/>
    <x v="1"/>
    <n v="5"/>
    <n v="6.7329999999999997"/>
    <n v="0.16700000000000001"/>
    <n v="0"/>
    <n v="102.495"/>
    <x v="1"/>
    <n v="6.5670000000000002"/>
    <n v="213.42750000000001"/>
    <n v="12"/>
    <n v="8.5412499999999998"/>
    <x v="0"/>
    <n v="3.3170000000000002"/>
    <n v="3.25"/>
    <n v="1"/>
    <n v="8.5412499999999998"/>
  </r>
  <r>
    <x v="2"/>
    <x v="2"/>
    <x v="0"/>
    <x v="2"/>
    <x v="5"/>
    <x v="1"/>
    <n v="9"/>
    <n v="10.016999999999999"/>
    <n v="0.33300000000000002"/>
    <n v="0.5"/>
    <n v="229.666"/>
    <x v="1"/>
    <n v="9.1829999999999998"/>
    <n v="298.44749999999999"/>
    <n v="12"/>
    <n v="19.138833333333334"/>
    <x v="0"/>
    <n v="7.9329999999999998"/>
    <n v="1.25"/>
    <n v="1"/>
    <n v="19.138833333333334"/>
  </r>
  <r>
    <x v="2"/>
    <x v="10"/>
    <x v="0"/>
    <x v="2"/>
    <x v="5"/>
    <x v="1"/>
    <n v="7"/>
    <n v="10"/>
    <n v="0.33300000000000002"/>
    <n v="0.5"/>
    <n v="186.92"/>
    <x v="1"/>
    <n v="9.1669999999999998"/>
    <n v="297.92750000000001"/>
    <n v="12"/>
    <n v="15.576666666666666"/>
    <x v="0"/>
    <n v="8.0670000000000002"/>
    <n v="1.1000000000000001"/>
    <n v="1"/>
    <n v="15.576666666666666"/>
  </r>
  <r>
    <x v="2"/>
    <x v="11"/>
    <x v="0"/>
    <x v="2"/>
    <x v="5"/>
    <x v="1"/>
    <n v="5"/>
    <n v="9.9329999999999998"/>
    <n v="0.33300000000000002"/>
    <n v="0.5"/>
    <n v="175.608"/>
    <x v="3"/>
    <n v="9.1"/>
    <n v="313.95"/>
    <n v="12"/>
    <n v="14.634"/>
    <x v="1"/>
    <n v="7.4329999999999998"/>
    <n v="1.667"/>
    <n v="1"/>
    <n v="14.634"/>
  </r>
  <r>
    <x v="2"/>
    <x v="4"/>
    <x v="0"/>
    <x v="2"/>
    <x v="5"/>
    <x v="1"/>
    <n v="9"/>
    <n v="10.083"/>
    <n v="0.35"/>
    <n v="0.5"/>
    <n v="243.68600000000001"/>
    <x v="1"/>
    <n v="9.2330000000000005"/>
    <n v="300.07249999999999"/>
    <n v="12"/>
    <n v="20.307166666666667"/>
    <x v="0"/>
    <n v="7.2830000000000004"/>
    <n v="1.95"/>
    <n v="2"/>
    <n v="20.307166666666667"/>
  </r>
  <r>
    <x v="2"/>
    <x v="5"/>
    <x v="0"/>
    <x v="2"/>
    <x v="5"/>
    <x v="1"/>
    <n v="8"/>
    <n v="10.217000000000001"/>
    <n v="0.33300000000000002"/>
    <n v="0.5"/>
    <n v="228.072"/>
    <x v="1"/>
    <n v="9.3840000000000003"/>
    <n v="304.98"/>
    <n v="12"/>
    <n v="19.006"/>
    <x v="0"/>
    <n v="8.2669999999999995"/>
    <n v="1.117"/>
    <n v="2"/>
    <n v="19.006"/>
  </r>
  <r>
    <x v="2"/>
    <x v="6"/>
    <x v="0"/>
    <x v="2"/>
    <x v="5"/>
    <x v="1"/>
    <n v="12"/>
    <n v="10.016999999999999"/>
    <n v="0.33300000000000002"/>
    <n v="0.5"/>
    <n v="176.387"/>
    <x v="1"/>
    <n v="9.1839999999999993"/>
    <n v="298.47999999999996"/>
    <n v="12"/>
    <n v="14.698916666666667"/>
    <x v="0"/>
    <n v="8.4169999999999998"/>
    <n v="0.76700000000000002"/>
    <n v="2"/>
    <n v="14.698916666666667"/>
  </r>
  <r>
    <x v="2"/>
    <x v="7"/>
    <x v="0"/>
    <x v="2"/>
    <x v="5"/>
    <x v="1"/>
    <n v="7"/>
    <n v="10"/>
    <n v="0.16700000000000001"/>
    <n v="0.51700000000000002"/>
    <n v="121.56100000000001"/>
    <x v="1"/>
    <n v="9.3170000000000002"/>
    <n v="302.80250000000001"/>
    <n v="12"/>
    <n v="10.130083333333333"/>
    <x v="0"/>
    <n v="7.9669999999999996"/>
    <n v="1.35"/>
    <n v="2"/>
    <n v="10.130083333333333"/>
  </r>
  <r>
    <x v="2"/>
    <x v="12"/>
    <x v="0"/>
    <x v="2"/>
    <x v="5"/>
    <x v="1"/>
    <n v="10"/>
    <n v="10.15"/>
    <n v="0.33300000000000002"/>
    <n v="0.5"/>
    <n v="0"/>
    <x v="1"/>
    <n v="9.3170000000000002"/>
    <n v="302.80250000000001"/>
    <n v="12"/>
    <n v="0"/>
    <x v="0"/>
    <n v="8.2669999999999995"/>
    <n v="1.05"/>
    <n v="2"/>
    <n v="0"/>
  </r>
  <r>
    <x v="3"/>
    <x v="0"/>
    <x v="0"/>
    <x v="3"/>
    <x v="6"/>
    <x v="1"/>
    <n v="13"/>
    <n v="7.7169999999999996"/>
    <n v="0.11700000000000001"/>
    <n v="0"/>
    <n v="161.749"/>
    <x v="1"/>
    <n v="7.6"/>
    <n v="247"/>
    <n v="12"/>
    <n v="13.479083333333334"/>
    <x v="0"/>
    <n v="7.133"/>
    <n v="0.46700000000000003"/>
    <n v="1"/>
    <n v="13.479083333333334"/>
  </r>
  <r>
    <x v="3"/>
    <x v="9"/>
    <x v="0"/>
    <x v="3"/>
    <x v="6"/>
    <x v="1"/>
    <n v="7"/>
    <n v="7.9329999999999998"/>
    <n v="0"/>
    <n v="0"/>
    <n v="166.809"/>
    <x v="1"/>
    <n v="7.9329999999999998"/>
    <n v="257.82249999999999"/>
    <n v="12"/>
    <n v="13.90075"/>
    <x v="0"/>
    <n v="7.05"/>
    <n v="0.88300000000000001"/>
    <n v="1"/>
    <n v="13.90075"/>
  </r>
  <r>
    <x v="3"/>
    <x v="1"/>
    <x v="0"/>
    <x v="3"/>
    <x v="6"/>
    <x v="1"/>
    <n v="7"/>
    <n v="7.3170000000000002"/>
    <n v="6.7000000000000004E-2"/>
    <n v="0"/>
    <n v="136.83099999999999"/>
    <x v="1"/>
    <n v="7.25"/>
    <n v="235.625"/>
    <n v="12"/>
    <n v="11.402583333333332"/>
    <x v="0"/>
    <n v="6.45"/>
    <n v="0.8"/>
    <n v="1"/>
    <n v="11.402583333333332"/>
  </r>
  <r>
    <x v="3"/>
    <x v="2"/>
    <x v="0"/>
    <x v="3"/>
    <x v="6"/>
    <x v="1"/>
    <n v="6"/>
    <n v="7.633"/>
    <n v="0"/>
    <n v="0"/>
    <n v="210.08799999999999"/>
    <x v="1"/>
    <n v="7.633"/>
    <n v="248.07249999999999"/>
    <n v="12"/>
    <n v="17.507333333333332"/>
    <x v="0"/>
    <n v="6.6829999999999998"/>
    <n v="0.95"/>
    <n v="1"/>
    <n v="17.507333333333332"/>
  </r>
  <r>
    <x v="3"/>
    <x v="10"/>
    <x v="0"/>
    <x v="3"/>
    <x v="6"/>
    <x v="1"/>
    <n v="6"/>
    <n v="6.95"/>
    <n v="0.16700000000000001"/>
    <n v="0.15"/>
    <n v="148.99299999999999"/>
    <x v="1"/>
    <n v="6.633"/>
    <n v="215.57249999999999"/>
    <n v="12"/>
    <n v="12.416083333333333"/>
    <x v="0"/>
    <n v="4.95"/>
    <n v="1.6830000000000001"/>
    <n v="1"/>
    <n v="12.416083333333333"/>
  </r>
  <r>
    <x v="3"/>
    <x v="3"/>
    <x v="0"/>
    <x v="3"/>
    <x v="6"/>
    <x v="1"/>
    <n v="5"/>
    <n v="10.167"/>
    <n v="0.15"/>
    <n v="0"/>
    <n v="157.815"/>
    <x v="3"/>
    <n v="10.016999999999999"/>
    <n v="345.5865"/>
    <n v="12"/>
    <n v="13.151249999999999"/>
    <x v="1"/>
    <n v="6.95"/>
    <n v="3.0670000000000002"/>
    <n v="1"/>
    <n v="13.151249999999999"/>
  </r>
  <r>
    <x v="3"/>
    <x v="4"/>
    <x v="0"/>
    <x v="3"/>
    <x v="6"/>
    <x v="1"/>
    <n v="6"/>
    <n v="7.8330000000000002"/>
    <n v="0.3"/>
    <n v="0"/>
    <n v="161.76499999999999"/>
    <x v="1"/>
    <n v="7.5329999999999995"/>
    <n v="244.82249999999999"/>
    <n v="12"/>
    <n v="13.480416666666665"/>
    <x v="0"/>
    <n v="5.883"/>
    <n v="1.65"/>
    <n v="2"/>
    <n v="13.480416666666665"/>
  </r>
  <r>
    <x v="3"/>
    <x v="5"/>
    <x v="0"/>
    <x v="3"/>
    <x v="6"/>
    <x v="1"/>
    <n v="7"/>
    <n v="7.5830000000000002"/>
    <n v="0"/>
    <n v="0.183"/>
    <n v="163.86600000000001"/>
    <x v="1"/>
    <n v="7.3999999999999995"/>
    <n v="240.49999999999997"/>
    <n v="12"/>
    <n v="13.655500000000002"/>
    <x v="0"/>
    <n v="6.35"/>
    <n v="1.05"/>
    <n v="2"/>
    <n v="13.655500000000002"/>
  </r>
  <r>
    <x v="3"/>
    <x v="6"/>
    <x v="0"/>
    <x v="3"/>
    <x v="6"/>
    <x v="1"/>
    <n v="8"/>
    <n v="8.1829999999999998"/>
    <n v="0"/>
    <n v="0.26700000000000002"/>
    <n v="149.90199999999999"/>
    <x v="1"/>
    <n v="7.9159999999999995"/>
    <n v="257.27"/>
    <n v="12"/>
    <n v="12.491833333333332"/>
    <x v="0"/>
    <n v="7.2329999999999997"/>
    <n v="0.68300000000000005"/>
    <n v="2"/>
    <n v="12.491833333333332"/>
  </r>
  <r>
    <x v="3"/>
    <x v="7"/>
    <x v="0"/>
    <x v="3"/>
    <x v="6"/>
    <x v="1"/>
    <n v="6"/>
    <n v="7.5"/>
    <n v="0"/>
    <n v="0"/>
    <n v="118.69199999999999"/>
    <x v="1"/>
    <n v="7.5"/>
    <n v="243.75"/>
    <n v="12"/>
    <n v="9.891"/>
    <x v="0"/>
    <n v="6.6"/>
    <n v="0.9"/>
    <n v="2"/>
    <n v="9.891"/>
  </r>
  <r>
    <x v="3"/>
    <x v="12"/>
    <x v="0"/>
    <x v="4"/>
    <x v="6"/>
    <x v="1"/>
    <n v="5"/>
    <n v="5.5670000000000002"/>
    <n v="0"/>
    <n v="0"/>
    <n v="119.696"/>
    <x v="1"/>
    <n v="5.5670000000000002"/>
    <n v="180.92750000000001"/>
    <n v="12"/>
    <n v="9.9746666666666659"/>
    <x v="0"/>
    <n v="5.05"/>
    <n v="0.51700000000000002"/>
    <n v="2"/>
    <n v="9.9746666666666659"/>
  </r>
  <r>
    <x v="3"/>
    <x v="8"/>
    <x v="0"/>
    <x v="3"/>
    <x v="6"/>
    <x v="1"/>
    <n v="7"/>
    <n v="10.483000000000001"/>
    <n v="0"/>
    <n v="0.4"/>
    <n v="225.489"/>
    <x v="3"/>
    <n v="10.083"/>
    <n v="347.86349999999999"/>
    <n v="12"/>
    <n v="18.790749999999999"/>
    <x v="1"/>
    <n v="7.4329999999999998"/>
    <n v="2.65"/>
    <n v="2"/>
    <n v="18.790749999999999"/>
  </r>
  <r>
    <x v="3"/>
    <x v="0"/>
    <x v="0"/>
    <x v="5"/>
    <x v="7"/>
    <x v="1"/>
    <n v="10"/>
    <n v="9.15"/>
    <n v="0.16700000000000001"/>
    <n v="0.5"/>
    <n v="163.53399999999999"/>
    <x v="1"/>
    <n v="8.4830000000000005"/>
    <n v="275.69749999999999"/>
    <n v="12"/>
    <n v="13.627833333333333"/>
    <x v="0"/>
    <n v="7.45"/>
    <n v="1.0329999999999999"/>
    <n v="1"/>
    <n v="13.627833333333333"/>
  </r>
  <r>
    <x v="3"/>
    <x v="9"/>
    <x v="0"/>
    <x v="5"/>
    <x v="7"/>
    <x v="1"/>
    <n v="8"/>
    <n v="8.9670000000000005"/>
    <n v="0.68300000000000005"/>
    <n v="1.05"/>
    <n v="152.11799999999999"/>
    <x v="1"/>
    <n v="7.2329999999999997"/>
    <n v="235.07249999999999"/>
    <n v="12"/>
    <n v="12.676499999999999"/>
    <x v="0"/>
    <n v="5.8"/>
    <n v="1.4330000000000001"/>
    <n v="1"/>
    <n v="12.676499999999999"/>
  </r>
  <r>
    <x v="3"/>
    <x v="1"/>
    <x v="0"/>
    <x v="5"/>
    <x v="7"/>
    <x v="1"/>
    <n v="10"/>
    <n v="8.9830000000000005"/>
    <n v="0"/>
    <n v="1.0669999999999999"/>
    <n v="152.459"/>
    <x v="1"/>
    <n v="7.9169999999999998"/>
    <n v="257.30250000000001"/>
    <n v="12"/>
    <n v="12.704916666666668"/>
    <x v="0"/>
    <n v="5.6669999999999998"/>
    <n v="2.25"/>
    <n v="1"/>
    <n v="12.704916666666668"/>
  </r>
  <r>
    <x v="3"/>
    <x v="2"/>
    <x v="0"/>
    <x v="5"/>
    <x v="7"/>
    <x v="1"/>
    <n v="10"/>
    <n v="9.6"/>
    <n v="0"/>
    <n v="0.23300000000000001"/>
    <n v="202.23400000000001"/>
    <x v="1"/>
    <n v="9.3670000000000009"/>
    <n v="304.42750000000001"/>
    <n v="12"/>
    <n v="16.852833333333333"/>
    <x v="0"/>
    <n v="8.6170000000000009"/>
    <n v="0.75"/>
    <n v="1"/>
    <n v="16.852833333333333"/>
  </r>
  <r>
    <x v="3"/>
    <x v="10"/>
    <x v="0"/>
    <x v="5"/>
    <x v="7"/>
    <x v="1"/>
    <n v="5"/>
    <n v="9.2829999999999995"/>
    <n v="0"/>
    <n v="0"/>
    <n v="193.11099999999999"/>
    <x v="1"/>
    <n v="9.2839999999999989"/>
    <n v="301.72999999999996"/>
    <n v="12"/>
    <n v="16.092583333333334"/>
    <x v="0"/>
    <n v="5.1669999999999998"/>
    <n v="4.117"/>
    <n v="1"/>
    <n v="16.092583333333334"/>
  </r>
  <r>
    <x v="3"/>
    <x v="11"/>
    <x v="0"/>
    <x v="5"/>
    <x v="7"/>
    <x v="1"/>
    <n v="8"/>
    <n v="10.532999999999999"/>
    <n v="0"/>
    <n v="0"/>
    <n v="216.84899999999999"/>
    <x v="3"/>
    <n v="10.532999999999999"/>
    <n v="363.38849999999996"/>
    <n v="12"/>
    <n v="18.07075"/>
    <x v="1"/>
    <n v="8.85"/>
    <n v="1.6830000000000001"/>
    <n v="1"/>
    <n v="18.07075"/>
  </r>
  <r>
    <x v="3"/>
    <x v="4"/>
    <x v="0"/>
    <x v="6"/>
    <x v="7"/>
    <x v="1"/>
    <n v="9"/>
    <n v="9.9"/>
    <n v="0"/>
    <n v="0.38300000000000001"/>
    <n v="158.98099999999999"/>
    <x v="1"/>
    <n v="9.5169999999999995"/>
    <n v="309.30250000000001"/>
    <n v="12"/>
    <n v="13.248416666666666"/>
    <x v="0"/>
    <n v="7.05"/>
    <n v="2.4670000000000001"/>
    <n v="2"/>
    <n v="13.248416666666666"/>
  </r>
  <r>
    <x v="3"/>
    <x v="5"/>
    <x v="0"/>
    <x v="5"/>
    <x v="7"/>
    <x v="1"/>
    <n v="6"/>
    <n v="10"/>
    <n v="0"/>
    <n v="0.41699999999999998"/>
    <n v="93.971000000000004"/>
    <x v="1"/>
    <n v="9.5830000000000002"/>
    <n v="311.44749999999999"/>
    <n v="12"/>
    <n v="7.830916666666667"/>
    <x v="0"/>
    <n v="5.4"/>
    <n v="4.1829999999999998"/>
    <n v="2"/>
    <n v="7.830916666666667"/>
  </r>
  <r>
    <x v="3"/>
    <x v="6"/>
    <x v="0"/>
    <x v="5"/>
    <x v="7"/>
    <x v="1"/>
    <n v="9"/>
    <n v="9.5"/>
    <n v="0"/>
    <n v="0.48299999999999998"/>
    <n v="184.887"/>
    <x v="1"/>
    <n v="9.0169999999999995"/>
    <n v="293.05250000000001"/>
    <n v="12"/>
    <n v="15.407249999999999"/>
    <x v="0"/>
    <n v="6.8"/>
    <n v="2.2170000000000001"/>
    <n v="2"/>
    <n v="15.407249999999999"/>
  </r>
  <r>
    <x v="3"/>
    <x v="7"/>
    <x v="0"/>
    <x v="5"/>
    <x v="7"/>
    <x v="1"/>
    <n v="12"/>
    <n v="9.9670000000000005"/>
    <n v="0"/>
    <n v="0.5"/>
    <n v="213.44399999999999"/>
    <x v="1"/>
    <n v="9.4669999999999987"/>
    <n v="307.67749999999995"/>
    <n v="12"/>
    <n v="17.786999999999999"/>
    <x v="0"/>
    <n v="8.1"/>
    <n v="1.367"/>
    <n v="2"/>
    <n v="17.786999999999999"/>
  </r>
  <r>
    <x v="3"/>
    <x v="12"/>
    <x v="0"/>
    <x v="6"/>
    <x v="7"/>
    <x v="1"/>
    <n v="4"/>
    <n v="7.133"/>
    <n v="0"/>
    <n v="0.5"/>
    <n v="128.50299999999999"/>
    <x v="1"/>
    <n v="6.6340000000000003"/>
    <n v="215.60500000000002"/>
    <n v="12"/>
    <n v="10.708583333333332"/>
    <x v="0"/>
    <n v="3.0169999999999999"/>
    <n v="3.617"/>
    <n v="2"/>
    <n v="10.708583333333332"/>
  </r>
  <r>
    <x v="3"/>
    <x v="13"/>
    <x v="0"/>
    <x v="6"/>
    <x v="7"/>
    <x v="1"/>
    <n v="8"/>
    <n v="10.167"/>
    <n v="0"/>
    <n v="0.73299999999999998"/>
    <n v="269.45600000000002"/>
    <x v="3"/>
    <n v="9.4329999999999998"/>
    <n v="325.43849999999998"/>
    <n v="12"/>
    <n v="22.454666666666668"/>
    <x v="1"/>
    <n v="8.5"/>
    <n v="0.93300000000000005"/>
    <n v="2"/>
    <n v="22.454666666666668"/>
  </r>
  <r>
    <x v="3"/>
    <x v="12"/>
    <x v="1"/>
    <x v="6"/>
    <x v="8"/>
    <x v="1"/>
    <n v="5"/>
    <n v="3.4"/>
    <n v="0"/>
    <n v="0"/>
    <n v="50.997"/>
    <x v="2"/>
    <n v="3.4"/>
    <n v="119"/>
    <n v="12"/>
    <n v="4.2497499999999997"/>
    <x v="0"/>
    <n v="1.2669999999999999"/>
    <n v="2.133"/>
    <n v="2"/>
    <n v="4.2497499999999997"/>
  </r>
  <r>
    <x v="4"/>
    <x v="0"/>
    <x v="0"/>
    <x v="7"/>
    <x v="9"/>
    <x v="1"/>
    <n v="6"/>
    <n v="9"/>
    <n v="0.46700000000000003"/>
    <n v="0.5"/>
    <n v="192.77099999999999"/>
    <x v="1"/>
    <n v="8.0340000000000007"/>
    <n v="261.10500000000002"/>
    <n v="12"/>
    <n v="16.064249999999998"/>
    <x v="0"/>
    <n v="6.367"/>
    <n v="1.667"/>
    <n v="1"/>
    <n v="16.064249999999998"/>
  </r>
  <r>
    <x v="4"/>
    <x v="9"/>
    <x v="0"/>
    <x v="7"/>
    <x v="9"/>
    <x v="1"/>
    <n v="8"/>
    <n v="9.0500000000000007"/>
    <n v="0.4"/>
    <n v="0.5"/>
    <n v="156.745"/>
    <x v="1"/>
    <n v="8.15"/>
    <n v="264.875"/>
    <n v="12"/>
    <n v="13.062083333333334"/>
    <x v="0"/>
    <n v="6.4829999999999997"/>
    <n v="1.667"/>
    <n v="1"/>
    <n v="13.062083333333334"/>
  </r>
  <r>
    <x v="4"/>
    <x v="1"/>
    <x v="0"/>
    <x v="7"/>
    <x v="9"/>
    <x v="1"/>
    <n v="9"/>
    <n v="9.1"/>
    <n v="0.16700000000000001"/>
    <n v="0.51700000000000002"/>
    <n v="208.02699999999999"/>
    <x v="1"/>
    <n v="8.4169999999999998"/>
    <n v="273.55250000000001"/>
    <n v="12"/>
    <n v="17.335583333333332"/>
    <x v="0"/>
    <n v="7.0670000000000002"/>
    <n v="1.35"/>
    <n v="1"/>
    <n v="17.335583333333332"/>
  </r>
  <r>
    <x v="4"/>
    <x v="2"/>
    <x v="0"/>
    <x v="7"/>
    <x v="9"/>
    <x v="1"/>
    <n v="4"/>
    <n v="8.9329999999999998"/>
    <n v="0"/>
    <n v="0.73299999999999998"/>
    <n v="184.80500000000001"/>
    <x v="1"/>
    <n v="8.1999999999999993"/>
    <n v="266.5"/>
    <n v="12"/>
    <n v="15.400416666666667"/>
    <x v="0"/>
    <n v="5.2329999999999997"/>
    <n v="2.9670000000000001"/>
    <n v="1"/>
    <n v="15.400416666666667"/>
  </r>
  <r>
    <x v="4"/>
    <x v="5"/>
    <x v="0"/>
    <x v="7"/>
    <x v="9"/>
    <x v="1"/>
    <n v="9"/>
    <n v="9.0500000000000007"/>
    <n v="0"/>
    <n v="0.16700000000000001"/>
    <n v="192.61600000000001"/>
    <x v="1"/>
    <n v="8.8829999999999991"/>
    <n v="288.69749999999999"/>
    <n v="12"/>
    <n v="16.051333333333336"/>
    <x v="0"/>
    <n v="6.883"/>
    <n v="2"/>
    <n v="2"/>
    <n v="16.051333333333336"/>
  </r>
  <r>
    <x v="4"/>
    <x v="6"/>
    <x v="0"/>
    <x v="7"/>
    <x v="9"/>
    <x v="1"/>
    <n v="7"/>
    <n v="9.4830000000000005"/>
    <n v="0.11700000000000001"/>
    <n v="0.5"/>
    <n v="184.8"/>
    <x v="1"/>
    <n v="8.8669999999999991"/>
    <n v="288.17749999999995"/>
    <n v="12"/>
    <n v="15.4"/>
    <x v="0"/>
    <n v="6.9669999999999996"/>
    <n v="1.9"/>
    <n v="2"/>
    <n v="15.4"/>
  </r>
  <r>
    <x v="4"/>
    <x v="7"/>
    <x v="0"/>
    <x v="7"/>
    <x v="9"/>
    <x v="1"/>
    <n v="5"/>
    <n v="8.9499999999999993"/>
    <n v="0.4"/>
    <n v="0.61699999999999999"/>
    <n v="114.596"/>
    <x v="1"/>
    <n v="7.9339999999999993"/>
    <n v="257.85499999999996"/>
    <n v="12"/>
    <n v="9.549666666666667"/>
    <x v="0"/>
    <n v="5.2169999999999996"/>
    <n v="2.7170000000000001"/>
    <n v="2"/>
    <n v="9.549666666666667"/>
  </r>
  <r>
    <x v="4"/>
    <x v="12"/>
    <x v="0"/>
    <x v="7"/>
    <x v="9"/>
    <x v="1"/>
    <n v="3"/>
    <n v="3.6829999999999998"/>
    <n v="0"/>
    <n v="0"/>
    <n v="68.093999999999994"/>
    <x v="1"/>
    <n v="3.6829999999999998"/>
    <n v="119.69749999999999"/>
    <n v="12"/>
    <n v="5.6744999999999992"/>
    <x v="0"/>
    <n v="1.85"/>
    <n v="1.833"/>
    <n v="2"/>
    <n v="5.6744999999999992"/>
  </r>
  <r>
    <x v="4"/>
    <x v="13"/>
    <x v="0"/>
    <x v="7"/>
    <x v="9"/>
    <x v="1"/>
    <n v="8"/>
    <n v="10.132999999999999"/>
    <n v="0"/>
    <n v="0.6"/>
    <n v="165.857"/>
    <x v="3"/>
    <n v="9.5330000000000013"/>
    <n v="328.88850000000002"/>
    <n v="12"/>
    <n v="13.821416666666666"/>
    <x v="1"/>
    <n v="8.4830000000000005"/>
    <n v="1.05"/>
    <n v="2"/>
    <n v="13.821416666666666"/>
  </r>
  <r>
    <x v="4"/>
    <x v="10"/>
    <x v="1"/>
    <x v="7"/>
    <x v="10"/>
    <x v="1"/>
    <n v="8"/>
    <n v="8.6829999999999998"/>
    <n v="0"/>
    <n v="0.5"/>
    <n v="144.00399999999999"/>
    <x v="2"/>
    <n v="8.1829999999999998"/>
    <n v="286.40499999999997"/>
    <n v="12"/>
    <n v="12.000333333333332"/>
    <x v="0"/>
    <n v="6.4"/>
    <n v="1.7829999999999999"/>
    <n v="1"/>
    <n v="12.000333333333332"/>
  </r>
  <r>
    <x v="4"/>
    <x v="12"/>
    <x v="1"/>
    <x v="7"/>
    <x v="10"/>
    <x v="1"/>
    <n v="9"/>
    <n v="5.6669999999999998"/>
    <n v="0"/>
    <n v="0"/>
    <n v="93.608000000000004"/>
    <x v="2"/>
    <n v="5.6660000000000004"/>
    <n v="198.31"/>
    <n v="12"/>
    <n v="7.8006666666666673"/>
    <x v="0"/>
    <n v="4.883"/>
    <n v="0.78300000000000003"/>
    <n v="2"/>
    <n v="7.8006666666666673"/>
  </r>
  <r>
    <x v="4"/>
    <x v="0"/>
    <x v="0"/>
    <x v="8"/>
    <x v="11"/>
    <x v="1"/>
    <n v="8"/>
    <n v="8.9830000000000005"/>
    <n v="0"/>
    <n v="0"/>
    <n v="124.066"/>
    <x v="1"/>
    <n v="8.984"/>
    <n v="291.98"/>
    <n v="12"/>
    <n v="10.338833333333334"/>
    <x v="0"/>
    <n v="6.4669999999999996"/>
    <n v="2.5169999999999999"/>
    <n v="1"/>
    <n v="10.338833333333334"/>
  </r>
  <r>
    <x v="4"/>
    <x v="9"/>
    <x v="0"/>
    <x v="8"/>
    <x v="11"/>
    <x v="1"/>
    <n v="11"/>
    <n v="8.7330000000000005"/>
    <n v="0"/>
    <n v="0"/>
    <n v="174.30600000000001"/>
    <x v="1"/>
    <n v="8.7330000000000005"/>
    <n v="283.82249999999999"/>
    <n v="12"/>
    <n v="14.525500000000001"/>
    <x v="0"/>
    <n v="7.0830000000000002"/>
    <n v="1.65"/>
    <n v="1"/>
    <n v="14.525500000000001"/>
  </r>
  <r>
    <x v="4"/>
    <x v="1"/>
    <x v="0"/>
    <x v="8"/>
    <x v="11"/>
    <x v="1"/>
    <n v="9"/>
    <n v="8.75"/>
    <n v="0"/>
    <n v="0"/>
    <n v="170.93799999999999"/>
    <x v="1"/>
    <n v="8.75"/>
    <n v="284.375"/>
    <n v="12"/>
    <n v="14.244833333333332"/>
    <x v="0"/>
    <n v="7.7"/>
    <n v="1.05"/>
    <n v="1"/>
    <n v="14.244833333333332"/>
  </r>
  <r>
    <x v="4"/>
    <x v="2"/>
    <x v="0"/>
    <x v="8"/>
    <x v="11"/>
    <x v="1"/>
    <n v="9"/>
    <n v="8.6329999999999991"/>
    <n v="0"/>
    <n v="0"/>
    <n v="153.22499999999999"/>
    <x v="1"/>
    <n v="8.6330000000000009"/>
    <n v="280.57250000000005"/>
    <n v="12"/>
    <n v="12.768749999999999"/>
    <x v="0"/>
    <n v="7.7"/>
    <n v="0.93300000000000005"/>
    <n v="1"/>
    <n v="12.768749999999999"/>
  </r>
  <r>
    <x v="4"/>
    <x v="10"/>
    <x v="0"/>
    <x v="8"/>
    <x v="11"/>
    <x v="1"/>
    <n v="8"/>
    <n v="9.0169999999999995"/>
    <n v="0"/>
    <n v="0"/>
    <n v="176.34299999999999"/>
    <x v="1"/>
    <n v="9.0169999999999995"/>
    <n v="293.05250000000001"/>
    <n v="12"/>
    <n v="14.69525"/>
    <x v="0"/>
    <n v="7.35"/>
    <n v="1.667"/>
    <n v="1"/>
    <n v="14.69525"/>
  </r>
  <r>
    <x v="4"/>
    <x v="4"/>
    <x v="0"/>
    <x v="8"/>
    <x v="11"/>
    <x v="1"/>
    <n v="9"/>
    <n v="8.5"/>
    <n v="0"/>
    <n v="0"/>
    <n v="94.382999999999996"/>
    <x v="1"/>
    <n v="8.5"/>
    <n v="276.25"/>
    <n v="12"/>
    <n v="7.8652499999999996"/>
    <x v="0"/>
    <n v="3.9"/>
    <n v="4.5999999999999996"/>
    <n v="2"/>
    <n v="7.8652499999999996"/>
  </r>
  <r>
    <x v="4"/>
    <x v="5"/>
    <x v="0"/>
    <x v="8"/>
    <x v="11"/>
    <x v="1"/>
    <n v="10"/>
    <n v="8.85"/>
    <n v="0"/>
    <n v="0"/>
    <n v="150.25700000000001"/>
    <x v="1"/>
    <n v="8.85"/>
    <n v="287.625"/>
    <n v="12"/>
    <n v="12.521416666666667"/>
    <x v="0"/>
    <n v="7.2830000000000004"/>
    <n v="1.5669999999999999"/>
    <n v="2"/>
    <n v="12.521416666666667"/>
  </r>
  <r>
    <x v="4"/>
    <x v="6"/>
    <x v="0"/>
    <x v="8"/>
    <x v="11"/>
    <x v="1"/>
    <n v="9"/>
    <n v="8.9169999999999998"/>
    <n v="0"/>
    <n v="0"/>
    <n v="245.214"/>
    <x v="1"/>
    <n v="8.9169999999999998"/>
    <n v="289.80250000000001"/>
    <n v="12"/>
    <n v="20.4345"/>
    <x v="0"/>
    <n v="7.9169999999999998"/>
    <n v="1"/>
    <n v="2"/>
    <n v="20.4345"/>
  </r>
  <r>
    <x v="4"/>
    <x v="7"/>
    <x v="0"/>
    <x v="8"/>
    <x v="11"/>
    <x v="1"/>
    <n v="8"/>
    <n v="8.5329999999999995"/>
    <n v="0"/>
    <n v="0"/>
    <n v="138.285"/>
    <x v="1"/>
    <n v="8.5339999999999989"/>
    <n v="277.35499999999996"/>
    <n v="12"/>
    <n v="11.52375"/>
    <x v="0"/>
    <n v="6.2169999999999996"/>
    <n v="2.3170000000000002"/>
    <n v="2"/>
    <n v="11.52375"/>
  </r>
  <r>
    <x v="4"/>
    <x v="12"/>
    <x v="0"/>
    <x v="8"/>
    <x v="11"/>
    <x v="1"/>
    <n v="8"/>
    <n v="8.7330000000000005"/>
    <n v="0"/>
    <n v="0"/>
    <n v="186.107"/>
    <x v="1"/>
    <n v="8.7330000000000005"/>
    <n v="283.82249999999999"/>
    <n v="12"/>
    <n v="15.508916666666666"/>
    <x v="0"/>
    <n v="7.6"/>
    <n v="1.133"/>
    <n v="2"/>
    <n v="15.508916666666666"/>
  </r>
  <r>
    <x v="4"/>
    <x v="8"/>
    <x v="0"/>
    <x v="8"/>
    <x v="11"/>
    <x v="1"/>
    <n v="5"/>
    <n v="10.367000000000001"/>
    <n v="0"/>
    <n v="0"/>
    <n v="220.57300000000001"/>
    <x v="3"/>
    <n v="10.367000000000001"/>
    <n v="357.66150000000005"/>
    <n v="12"/>
    <n v="18.381083333333333"/>
    <x v="1"/>
    <n v="8.5670000000000002"/>
    <n v="1.8"/>
    <n v="2"/>
    <n v="18.381083333333333"/>
  </r>
  <r>
    <x v="5"/>
    <x v="1"/>
    <x v="0"/>
    <x v="9"/>
    <x v="12"/>
    <x v="1"/>
    <n v="11"/>
    <n v="10.867000000000001"/>
    <n v="0.33300000000000002"/>
    <n v="0.5"/>
    <n v="216.52099999999999"/>
    <x v="1"/>
    <n v="10.033000000000001"/>
    <n v="326.07250000000005"/>
    <n v="12"/>
    <n v="18.043416666666666"/>
    <x v="0"/>
    <n v="8.8000000000000007"/>
    <n v="1.2330000000000001"/>
    <n v="1"/>
    <n v="18.043416666666666"/>
  </r>
  <r>
    <x v="5"/>
    <x v="2"/>
    <x v="0"/>
    <x v="9"/>
    <x v="12"/>
    <x v="1"/>
    <n v="9"/>
    <n v="12.516999999999999"/>
    <n v="0.13300000000000001"/>
    <n v="0.53300000000000003"/>
    <n v="207.47499999999999"/>
    <x v="1"/>
    <n v="11.85"/>
    <n v="385.125"/>
    <n v="12"/>
    <n v="17.289583333333333"/>
    <x v="0"/>
    <n v="9.6"/>
    <n v="2.25"/>
    <n v="1"/>
    <n v="17.289583333333333"/>
  </r>
  <r>
    <x v="5"/>
    <x v="10"/>
    <x v="0"/>
    <x v="9"/>
    <x v="12"/>
    <x v="1"/>
    <n v="14"/>
    <n v="11.516999999999999"/>
    <n v="0.317"/>
    <n v="0.5"/>
    <n v="176.535"/>
    <x v="1"/>
    <n v="10.7"/>
    <n v="347.75"/>
    <n v="12"/>
    <n v="14.71125"/>
    <x v="0"/>
    <n v="10.016999999999999"/>
    <n v="0.68300000000000005"/>
    <n v="1"/>
    <n v="14.71125"/>
  </r>
  <r>
    <x v="5"/>
    <x v="11"/>
    <x v="0"/>
    <x v="9"/>
    <x v="12"/>
    <x v="1"/>
    <n v="8"/>
    <n v="10.532999999999999"/>
    <n v="0.55000000000000004"/>
    <n v="0.5"/>
    <n v="214.05"/>
    <x v="3"/>
    <n v="9.4830000000000005"/>
    <n v="327.1635"/>
    <n v="12"/>
    <n v="17.837500000000002"/>
    <x v="1"/>
    <n v="7.9829999999999997"/>
    <n v="1.5"/>
    <n v="1"/>
    <n v="17.837500000000002"/>
  </r>
  <r>
    <x v="5"/>
    <x v="6"/>
    <x v="0"/>
    <x v="9"/>
    <x v="12"/>
    <x v="1"/>
    <n v="9"/>
    <n v="11.532999999999999"/>
    <n v="0.36699999999999999"/>
    <n v="0.5"/>
    <n v="178.05799999999999"/>
    <x v="1"/>
    <n v="10.665999999999999"/>
    <n v="346.64499999999998"/>
    <n v="12"/>
    <n v="14.838166666666666"/>
    <x v="0"/>
    <n v="9.8829999999999991"/>
    <n v="0.78300000000000003"/>
    <n v="2"/>
    <n v="14.838166666666666"/>
  </r>
  <r>
    <x v="5"/>
    <x v="7"/>
    <x v="0"/>
    <x v="9"/>
    <x v="12"/>
    <x v="1"/>
    <n v="9"/>
    <n v="11.632999999999999"/>
    <n v="0.33300000000000002"/>
    <n v="0.5"/>
    <n v="197.83600000000001"/>
    <x v="1"/>
    <n v="10.799999999999999"/>
    <n v="350.99999999999994"/>
    <n v="12"/>
    <n v="16.486333333333334"/>
    <x v="0"/>
    <n v="9.2829999999999995"/>
    <n v="1.5169999999999999"/>
    <n v="2"/>
    <n v="16.486333333333334"/>
  </r>
  <r>
    <x v="5"/>
    <x v="12"/>
    <x v="0"/>
    <x v="9"/>
    <x v="12"/>
    <x v="1"/>
    <n v="8"/>
    <n v="10.917"/>
    <n v="0.35"/>
    <n v="0.5"/>
    <n v="187.98400000000001"/>
    <x v="1"/>
    <n v="10.067"/>
    <n v="327.17750000000001"/>
    <n v="12"/>
    <n v="15.665333333333335"/>
    <x v="0"/>
    <n v="9.3170000000000002"/>
    <n v="0.75"/>
    <n v="2"/>
    <n v="15.665333333333335"/>
  </r>
  <r>
    <x v="5"/>
    <x v="13"/>
    <x v="0"/>
    <x v="9"/>
    <x v="12"/>
    <x v="1"/>
    <n v="10"/>
    <n v="10.55"/>
    <n v="0.33300000000000002"/>
    <n v="0.48299999999999998"/>
    <n v="166.38900000000001"/>
    <x v="3"/>
    <n v="9.734"/>
    <n v="335.82299999999998"/>
    <n v="12"/>
    <n v="13.86575"/>
    <x v="1"/>
    <n v="7.4669999999999996"/>
    <n v="2.2669999999999999"/>
    <n v="2"/>
    <n v="13.86575"/>
  </r>
  <r>
    <x v="5"/>
    <x v="8"/>
    <x v="0"/>
    <x v="9"/>
    <x v="12"/>
    <x v="1"/>
    <n v="7"/>
    <n v="10.516999999999999"/>
    <n v="0.35"/>
    <n v="0.5"/>
    <n v="164.55199999999999"/>
    <x v="3"/>
    <n v="9.6669999999999998"/>
    <n v="333.51150000000001"/>
    <n v="12"/>
    <n v="13.712666666666665"/>
    <x v="1"/>
    <n v="8.1999999999999993"/>
    <n v="1.4670000000000001"/>
    <n v="2"/>
    <n v="13.712666666666665"/>
  </r>
  <r>
    <x v="5"/>
    <x v="3"/>
    <x v="1"/>
    <x v="9"/>
    <x v="13"/>
    <x v="1"/>
    <n v="4"/>
    <n v="2.2330000000000001"/>
    <n v="0"/>
    <n v="0"/>
    <n v="41.002000000000002"/>
    <x v="4"/>
    <n v="2.2330000000000001"/>
    <n v="82.621000000000009"/>
    <n v="12"/>
    <n v="3.4168333333333334"/>
    <x v="1"/>
    <n v="1.9330000000000001"/>
    <n v="0.3"/>
    <n v="1"/>
    <n v="3.4168333333333334"/>
  </r>
  <r>
    <x v="5"/>
    <x v="3"/>
    <x v="0"/>
    <x v="9"/>
    <x v="14"/>
    <x v="1"/>
    <n v="3"/>
    <n v="5.35"/>
    <n v="0.16700000000000001"/>
    <n v="0"/>
    <n v="101.97199999999999"/>
    <x v="3"/>
    <n v="5.1829999999999998"/>
    <n v="178.8135"/>
    <n v="12"/>
    <n v="8.4976666666666656"/>
    <x v="1"/>
    <n v="3.2330000000000001"/>
    <n v="1.95"/>
    <n v="1"/>
    <n v="8.4976666666666656"/>
  </r>
  <r>
    <x v="5"/>
    <x v="3"/>
    <x v="0"/>
    <x v="9"/>
    <x v="15"/>
    <x v="1"/>
    <n v="1"/>
    <n v="2.9169999999999998"/>
    <n v="0"/>
    <n v="0"/>
    <n v="69.218000000000004"/>
    <x v="3"/>
    <n v="2.9169999999999998"/>
    <n v="100.6365"/>
    <n v="12"/>
    <n v="5.7681666666666667"/>
    <x v="1"/>
    <n v="0.65"/>
    <n v="2.2669999999999999"/>
    <n v="1"/>
    <n v="5.7681666666666667"/>
  </r>
  <r>
    <x v="0"/>
    <x v="0"/>
    <x v="0"/>
    <x v="10"/>
    <x v="16"/>
    <x v="1"/>
    <n v="7"/>
    <n v="8.5670000000000002"/>
    <n v="0.23300000000000001"/>
    <n v="0.53300000000000003"/>
    <n v="114.16"/>
    <x v="5"/>
    <n v="7.8"/>
    <n v="286.80600000000004"/>
    <n v="12"/>
    <n v="9.5133333333333336"/>
    <x v="0"/>
    <n v="6.117"/>
    <n v="1.6830000000000001"/>
    <n v="1"/>
    <n v="9.5133333333333336"/>
  </r>
  <r>
    <x v="0"/>
    <x v="9"/>
    <x v="0"/>
    <x v="10"/>
    <x v="16"/>
    <x v="1"/>
    <n v="12"/>
    <n v="8.5"/>
    <n v="0"/>
    <n v="0.45"/>
    <n v="138.43100000000001"/>
    <x v="5"/>
    <n v="8.0500000000000007"/>
    <n v="295.99850000000004"/>
    <n v="12"/>
    <n v="11.535916666666667"/>
    <x v="0"/>
    <n v="6.867"/>
    <n v="1.1830000000000001"/>
    <n v="1"/>
    <n v="11.535916666666667"/>
  </r>
  <r>
    <x v="0"/>
    <x v="10"/>
    <x v="0"/>
    <x v="10"/>
    <x v="16"/>
    <x v="1"/>
    <n v="7"/>
    <n v="8.5"/>
    <n v="8.3000000000000004E-2"/>
    <n v="0.38300000000000001"/>
    <n v="123.10599999999999"/>
    <x v="5"/>
    <n v="8.0340000000000007"/>
    <n v="295.41018000000003"/>
    <n v="12"/>
    <n v="10.258833333333333"/>
    <x v="0"/>
    <n v="5.8170000000000002"/>
    <n v="2.2170000000000001"/>
    <n v="1"/>
    <n v="10.258833333333333"/>
  </r>
  <r>
    <x v="0"/>
    <x v="11"/>
    <x v="0"/>
    <x v="10"/>
    <x v="16"/>
    <x v="1"/>
    <n v="5"/>
    <n v="8.5169999999999995"/>
    <n v="0"/>
    <n v="0"/>
    <n v="125.664"/>
    <x v="5"/>
    <n v="8.516"/>
    <n v="313.13332000000003"/>
    <n v="12"/>
    <n v="10.472"/>
    <x v="1"/>
    <n v="5.4829999999999997"/>
    <n v="3.0329999999999999"/>
    <n v="1"/>
    <n v="10.472"/>
  </r>
  <r>
    <x v="0"/>
    <x v="3"/>
    <x v="0"/>
    <x v="10"/>
    <x v="16"/>
    <x v="1"/>
    <n v="5"/>
    <n v="8.5670000000000002"/>
    <n v="0.1"/>
    <n v="0.33300000000000002"/>
    <n v="107.09099999999999"/>
    <x v="5"/>
    <n v="8.1329999999999991"/>
    <n v="299.05041"/>
    <n v="12"/>
    <n v="8.9242499999999989"/>
    <x v="1"/>
    <n v="2.8"/>
    <n v="5.3330000000000002"/>
    <n v="1"/>
    <n v="8.9242499999999989"/>
  </r>
  <r>
    <x v="0"/>
    <x v="4"/>
    <x v="0"/>
    <x v="10"/>
    <x v="16"/>
    <x v="1"/>
    <n v="12"/>
    <n v="8.6999999999999993"/>
    <n v="0"/>
    <n v="0.5"/>
    <n v="167.39699999999999"/>
    <x v="5"/>
    <n v="8.1999999999999993"/>
    <n v="301.51400000000001"/>
    <n v="12"/>
    <n v="13.94975"/>
    <x v="0"/>
    <n v="7.117"/>
    <n v="1.083"/>
    <n v="2"/>
    <n v="13.94975"/>
  </r>
  <r>
    <x v="0"/>
    <x v="5"/>
    <x v="0"/>
    <x v="10"/>
    <x v="16"/>
    <x v="1"/>
    <n v="11"/>
    <n v="8.5169999999999995"/>
    <n v="0.2"/>
    <n v="0.35"/>
    <n v="153.441"/>
    <x v="5"/>
    <n v="7.9670000000000005"/>
    <n v="292.94659000000007"/>
    <n v="12"/>
    <n v="12.78675"/>
    <x v="0"/>
    <n v="6.45"/>
    <n v="1.5169999999999999"/>
    <n v="2"/>
    <n v="12.78675"/>
  </r>
  <r>
    <x v="0"/>
    <x v="12"/>
    <x v="0"/>
    <x v="10"/>
    <x v="16"/>
    <x v="1"/>
    <n v="12"/>
    <n v="9.35"/>
    <n v="0.23300000000000001"/>
    <n v="0.28299999999999997"/>
    <n v="203.23099999999999"/>
    <x v="5"/>
    <n v="8.8339999999999996"/>
    <n v="324.82618000000002"/>
    <n v="12"/>
    <n v="16.935916666666667"/>
    <x v="0"/>
    <n v="8.0169999999999995"/>
    <n v="0.81699999999999995"/>
    <n v="2"/>
    <n v="16.935916666666667"/>
  </r>
  <r>
    <x v="0"/>
    <x v="13"/>
    <x v="0"/>
    <x v="10"/>
    <x v="16"/>
    <x v="1"/>
    <n v="5"/>
    <n v="8.7330000000000005"/>
    <n v="0"/>
    <n v="0.317"/>
    <n v="144.678"/>
    <x v="5"/>
    <n v="8.4160000000000004"/>
    <n v="309.45632000000006"/>
    <n v="12"/>
    <n v="12.0565"/>
    <x v="1"/>
    <n v="4.5830000000000002"/>
    <n v="3.8330000000000002"/>
    <n v="2"/>
    <n v="12.0565"/>
  </r>
  <r>
    <x v="0"/>
    <x v="8"/>
    <x v="0"/>
    <x v="10"/>
    <x v="16"/>
    <x v="1"/>
    <n v="4"/>
    <n v="8.7330000000000005"/>
    <n v="0.13300000000000001"/>
    <n v="0.35"/>
    <n v="124.77"/>
    <x v="5"/>
    <n v="8.25"/>
    <n v="303.35250000000002"/>
    <n v="12"/>
    <n v="10.397499999999999"/>
    <x v="1"/>
    <n v="4.0670000000000002"/>
    <n v="4.1829999999999998"/>
    <n v="2"/>
    <n v="10.397499999999999"/>
  </r>
  <r>
    <x v="0"/>
    <x v="0"/>
    <x v="0"/>
    <x v="11"/>
    <x v="17"/>
    <x v="1"/>
    <n v="7"/>
    <n v="8.0500000000000007"/>
    <n v="0.26700000000000002"/>
    <n v="0.45"/>
    <n v="152.24100000000001"/>
    <x v="5"/>
    <n v="7.3339999999999996"/>
    <n v="269.67117999999999"/>
    <n v="12"/>
    <n v="12.686750000000002"/>
    <x v="0"/>
    <n v="6.2169999999999996"/>
    <n v="1.117"/>
    <n v="1"/>
    <n v="12.686750000000002"/>
  </r>
  <r>
    <x v="0"/>
    <x v="2"/>
    <x v="0"/>
    <x v="11"/>
    <x v="17"/>
    <x v="1"/>
    <n v="7"/>
    <n v="8.8670000000000009"/>
    <n v="0.15"/>
    <n v="0.35"/>
    <n v="0"/>
    <x v="5"/>
    <n v="8.3670000000000009"/>
    <n v="307.65459000000004"/>
    <n v="12"/>
    <n v="0"/>
    <x v="0"/>
    <n v="7.5670000000000002"/>
    <n v="0.8"/>
    <n v="1"/>
    <n v="0"/>
  </r>
  <r>
    <x v="0"/>
    <x v="10"/>
    <x v="0"/>
    <x v="11"/>
    <x v="17"/>
    <x v="1"/>
    <n v="10"/>
    <n v="8.9169999999999998"/>
    <n v="0.36699999999999999"/>
    <n v="0.11700000000000001"/>
    <n v="167.71100000000001"/>
    <x v="5"/>
    <n v="8.4329999999999998"/>
    <n v="310.08141000000001"/>
    <n v="12"/>
    <n v="13.975916666666668"/>
    <x v="0"/>
    <n v="6.75"/>
    <n v="1.6830000000000001"/>
    <n v="1"/>
    <n v="13.975916666666668"/>
  </r>
  <r>
    <x v="0"/>
    <x v="11"/>
    <x v="0"/>
    <x v="11"/>
    <x v="17"/>
    <x v="1"/>
    <n v="1"/>
    <n v="1.367"/>
    <n v="0"/>
    <n v="0"/>
    <n v="35.901000000000003"/>
    <x v="5"/>
    <n v="1.3660000000000001"/>
    <n v="50.227820000000008"/>
    <n v="12"/>
    <n v="2.9917500000000001"/>
    <x v="1"/>
    <n v="0.13300000000000001"/>
    <n v="1.2330000000000001"/>
    <n v="1"/>
    <n v="2.9917500000000001"/>
  </r>
  <r>
    <x v="0"/>
    <x v="3"/>
    <x v="0"/>
    <x v="11"/>
    <x v="17"/>
    <x v="1"/>
    <n v="8"/>
    <n v="8.1829999999999998"/>
    <n v="0.15"/>
    <n v="0"/>
    <n v="141.79"/>
    <x v="5"/>
    <n v="8.0329999999999995"/>
    <n v="295.37340999999998"/>
    <n v="12"/>
    <n v="11.815833333333332"/>
    <x v="1"/>
    <n v="7.45"/>
    <n v="0.58299999999999996"/>
    <n v="1"/>
    <n v="11.815833333333332"/>
  </r>
  <r>
    <x v="0"/>
    <x v="4"/>
    <x v="0"/>
    <x v="11"/>
    <x v="17"/>
    <x v="1"/>
    <n v="9"/>
    <n v="8.15"/>
    <n v="0"/>
    <n v="0.48299999999999998"/>
    <n v="137.12"/>
    <x v="5"/>
    <n v="7.6660000000000004"/>
    <n v="281.87882000000002"/>
    <n v="12"/>
    <n v="11.426666666666668"/>
    <x v="0"/>
    <n v="5.4329999999999998"/>
    <n v="2.2330000000000001"/>
    <n v="2"/>
    <n v="11.426666666666668"/>
  </r>
  <r>
    <x v="0"/>
    <x v="7"/>
    <x v="0"/>
    <x v="11"/>
    <x v="17"/>
    <x v="1"/>
    <n v="7"/>
    <n v="7.7830000000000004"/>
    <n v="0.15"/>
    <n v="0"/>
    <n v="107.85299999999999"/>
    <x v="5"/>
    <n v="7.6330000000000009"/>
    <n v="280.66541000000007"/>
    <n v="12"/>
    <n v="8.9877500000000001"/>
    <x v="0"/>
    <n v="6.4"/>
    <n v="1.2330000000000001"/>
    <n v="2"/>
    <n v="8.9877500000000001"/>
  </r>
  <r>
    <x v="0"/>
    <x v="12"/>
    <x v="0"/>
    <x v="11"/>
    <x v="17"/>
    <x v="1"/>
    <n v="9"/>
    <n v="8.2170000000000005"/>
    <n v="0.13300000000000001"/>
    <n v="0.26700000000000002"/>
    <n v="129.571"/>
    <x v="5"/>
    <n v="7.8159999999999998"/>
    <n v="287.39431999999999"/>
    <n v="12"/>
    <n v="10.797583333333334"/>
    <x v="0"/>
    <n v="7.133"/>
    <n v="0.68300000000000005"/>
    <n v="2"/>
    <n v="10.797583333333334"/>
  </r>
  <r>
    <x v="0"/>
    <x v="13"/>
    <x v="0"/>
    <x v="11"/>
    <x v="17"/>
    <x v="1"/>
    <n v="6"/>
    <n v="8.2669999999999995"/>
    <n v="0.15"/>
    <n v="0.35"/>
    <n v="0"/>
    <x v="5"/>
    <n v="7.7669999999999995"/>
    <n v="285.59259000000003"/>
    <n v="12"/>
    <n v="0"/>
    <x v="1"/>
    <n v="6.9169999999999998"/>
    <n v="0.85"/>
    <n v="2"/>
    <n v="0"/>
  </r>
  <r>
    <x v="0"/>
    <x v="8"/>
    <x v="0"/>
    <x v="11"/>
    <x v="17"/>
    <x v="1"/>
    <n v="3"/>
    <n v="7.7"/>
    <n v="0.33300000000000002"/>
    <n v="0.46700000000000003"/>
    <n v="63.828000000000003"/>
    <x v="5"/>
    <n v="6.9"/>
    <n v="253.71300000000002"/>
    <n v="12"/>
    <n v="5.319"/>
    <x v="1"/>
    <n v="4.8170000000000002"/>
    <n v="2.0830000000000002"/>
    <n v="2"/>
    <n v="5.319"/>
  </r>
  <r>
    <x v="0"/>
    <x v="11"/>
    <x v="1"/>
    <x v="11"/>
    <x v="18"/>
    <x v="1"/>
    <n v="4"/>
    <n v="7.8170000000000002"/>
    <n v="0.217"/>
    <n v="0.48299999999999998"/>
    <n v="72.361999999999995"/>
    <x v="5"/>
    <n v="7.1160000000000005"/>
    <n v="261.65532000000002"/>
    <n v="12"/>
    <n v="6.0301666666666662"/>
    <x v="1"/>
    <n v="6.0330000000000004"/>
    <n v="1.083"/>
    <n v="1"/>
    <n v="6.0301666666666662"/>
  </r>
  <r>
    <x v="6"/>
    <x v="9"/>
    <x v="0"/>
    <x v="12"/>
    <x v="19"/>
    <x v="1"/>
    <n v="7"/>
    <n v="9.7330000000000005"/>
    <n v="0"/>
    <n v="0.1"/>
    <n v="172.68799999999999"/>
    <x v="1"/>
    <n v="9.6329999999999991"/>
    <n v="313.07249999999999"/>
    <n v="12"/>
    <n v="14.390666666666666"/>
    <x v="0"/>
    <n v="5.383"/>
    <n v="4.25"/>
    <n v="1"/>
    <n v="14.390666666666666"/>
  </r>
  <r>
    <x v="6"/>
    <x v="11"/>
    <x v="0"/>
    <x v="12"/>
    <x v="19"/>
    <x v="1"/>
    <n v="6"/>
    <n v="10"/>
    <n v="0"/>
    <n v="0.5"/>
    <n v="190.96899999999999"/>
    <x v="3"/>
    <n v="9.5"/>
    <n v="327.75"/>
    <n v="12"/>
    <n v="15.914083333333332"/>
    <x v="1"/>
    <n v="6.7"/>
    <n v="2.8"/>
    <n v="1"/>
    <n v="15.914083333333332"/>
  </r>
  <r>
    <x v="6"/>
    <x v="5"/>
    <x v="0"/>
    <x v="12"/>
    <x v="19"/>
    <x v="1"/>
    <n v="8"/>
    <n v="10.083"/>
    <n v="0"/>
    <n v="0"/>
    <n v="176.54599999999999"/>
    <x v="1"/>
    <n v="10.083"/>
    <n v="327.69749999999999"/>
    <n v="12"/>
    <n v="14.712166666666667"/>
    <x v="0"/>
    <n v="7"/>
    <n v="3.0830000000000002"/>
    <n v="2"/>
    <n v="14.712166666666667"/>
  </r>
  <r>
    <x v="6"/>
    <x v="6"/>
    <x v="0"/>
    <x v="12"/>
    <x v="19"/>
    <x v="1"/>
    <n v="6"/>
    <n v="10.117000000000001"/>
    <n v="0"/>
    <n v="0"/>
    <n v="134.995"/>
    <x v="1"/>
    <n v="10.116"/>
    <n v="328.77"/>
    <n v="12"/>
    <n v="11.249583333333334"/>
    <x v="0"/>
    <n v="5.383"/>
    <n v="4.7329999999999997"/>
    <n v="2"/>
    <n v="11.249583333333334"/>
  </r>
  <r>
    <x v="6"/>
    <x v="7"/>
    <x v="0"/>
    <x v="12"/>
    <x v="19"/>
    <x v="1"/>
    <n v="8"/>
    <n v="7.633"/>
    <n v="0.16700000000000001"/>
    <n v="0.5"/>
    <n v="103.218"/>
    <x v="1"/>
    <n v="6.9669999999999996"/>
    <n v="226.42749999999998"/>
    <n v="12"/>
    <n v="8.6014999999999997"/>
    <x v="0"/>
    <n v="5.3"/>
    <n v="1.667"/>
    <n v="2"/>
    <n v="8.6014999999999997"/>
  </r>
  <r>
    <x v="6"/>
    <x v="12"/>
    <x v="0"/>
    <x v="12"/>
    <x v="19"/>
    <x v="1"/>
    <n v="11"/>
    <n v="11.032999999999999"/>
    <n v="0.2"/>
    <n v="0"/>
    <n v="223.738"/>
    <x v="1"/>
    <n v="10.834000000000001"/>
    <n v="352.10500000000002"/>
    <n v="12"/>
    <n v="18.644833333333334"/>
    <x v="0"/>
    <n v="8.3670000000000009"/>
    <n v="2.4670000000000001"/>
    <n v="2"/>
    <n v="18.644833333333334"/>
  </r>
  <r>
    <x v="6"/>
    <x v="13"/>
    <x v="0"/>
    <x v="12"/>
    <x v="19"/>
    <x v="1"/>
    <n v="6"/>
    <n v="10"/>
    <n v="0"/>
    <n v="0"/>
    <n v="170.54599999999999"/>
    <x v="3"/>
    <n v="10"/>
    <n v="345"/>
    <n v="12"/>
    <n v="14.212166666666667"/>
    <x v="1"/>
    <n v="8.5169999999999995"/>
    <n v="1.4830000000000001"/>
    <n v="2"/>
    <n v="14.212166666666667"/>
  </r>
  <r>
    <x v="0"/>
    <x v="0"/>
    <x v="0"/>
    <x v="13"/>
    <x v="20"/>
    <x v="1"/>
    <n v="7"/>
    <n v="8.75"/>
    <n v="8.3000000000000004E-2"/>
    <n v="0.51700000000000002"/>
    <n v="144.547"/>
    <x v="5"/>
    <n v="8.15"/>
    <n v="299.67550000000006"/>
    <n v="12"/>
    <n v="12.045583333333333"/>
    <x v="0"/>
    <n v="7.0670000000000002"/>
    <n v="1.083"/>
    <n v="1"/>
    <n v="12.045583333333333"/>
  </r>
  <r>
    <x v="0"/>
    <x v="9"/>
    <x v="0"/>
    <x v="13"/>
    <x v="20"/>
    <x v="1"/>
    <n v="6"/>
    <n v="8.6829999999999998"/>
    <n v="0.16700000000000001"/>
    <n v="0"/>
    <n v="176.333"/>
    <x v="5"/>
    <n v="8.516"/>
    <n v="313.13332000000003"/>
    <n v="12"/>
    <n v="14.694416666666667"/>
    <x v="0"/>
    <n v="6.5830000000000002"/>
    <n v="1.9330000000000001"/>
    <n v="1"/>
    <n v="14.694416666666667"/>
  </r>
  <r>
    <x v="0"/>
    <x v="1"/>
    <x v="0"/>
    <x v="13"/>
    <x v="20"/>
    <x v="1"/>
    <n v="8"/>
    <n v="9.9670000000000005"/>
    <n v="0.46700000000000003"/>
    <n v="0.53300000000000003"/>
    <n v="203.45500000000001"/>
    <x v="5"/>
    <n v="8.9670000000000005"/>
    <n v="329.71659000000005"/>
    <n v="12"/>
    <n v="16.954583333333336"/>
    <x v="0"/>
    <n v="7.3"/>
    <n v="1.667"/>
    <n v="1"/>
    <n v="16.954583333333336"/>
  </r>
  <r>
    <x v="0"/>
    <x v="2"/>
    <x v="0"/>
    <x v="13"/>
    <x v="20"/>
    <x v="1"/>
    <n v="7"/>
    <n v="8.6329999999999991"/>
    <n v="0.45"/>
    <n v="0.36699999999999999"/>
    <n v="122.59399999999999"/>
    <x v="5"/>
    <n v="7.8170000000000002"/>
    <n v="287.43109000000004"/>
    <n v="12"/>
    <n v="10.216166666666666"/>
    <x v="0"/>
    <n v="5.55"/>
    <n v="2.2669999999999999"/>
    <n v="1"/>
    <n v="10.216166666666666"/>
  </r>
  <r>
    <x v="0"/>
    <x v="10"/>
    <x v="0"/>
    <x v="13"/>
    <x v="20"/>
    <x v="1"/>
    <n v="9"/>
    <n v="8.9499999999999993"/>
    <n v="0.41699999999999998"/>
    <n v="0.46700000000000003"/>
    <n v="200.36699999999999"/>
    <x v="5"/>
    <n v="8.0670000000000002"/>
    <n v="296.62359000000004"/>
    <n v="12"/>
    <n v="16.69725"/>
    <x v="0"/>
    <n v="5.8170000000000002"/>
    <n v="2.25"/>
    <n v="1"/>
    <n v="16.69725"/>
  </r>
  <r>
    <x v="0"/>
    <x v="3"/>
    <x v="0"/>
    <x v="13"/>
    <x v="20"/>
    <x v="1"/>
    <n v="7"/>
    <n v="8.5"/>
    <n v="0"/>
    <n v="0.48299999999999998"/>
    <n v="128.32"/>
    <x v="5"/>
    <n v="8.0169999999999995"/>
    <n v="294.78509000000003"/>
    <n v="12"/>
    <n v="10.693333333333333"/>
    <x v="1"/>
    <n v="5.55"/>
    <n v="2.4670000000000001"/>
    <n v="1"/>
    <n v="10.693333333333333"/>
  </r>
  <r>
    <x v="0"/>
    <x v="4"/>
    <x v="0"/>
    <x v="13"/>
    <x v="20"/>
    <x v="1"/>
    <n v="8"/>
    <n v="6.8"/>
    <n v="0.13300000000000001"/>
    <n v="0"/>
    <n v="118.934"/>
    <x v="5"/>
    <n v="6.6669999999999998"/>
    <n v="245.14559000000003"/>
    <n v="12"/>
    <n v="9.9111666666666665"/>
    <x v="0"/>
    <n v="4.4000000000000004"/>
    <n v="2.2669999999999999"/>
    <n v="2"/>
    <n v="9.9111666666666665"/>
  </r>
  <r>
    <x v="0"/>
    <x v="5"/>
    <x v="0"/>
    <x v="13"/>
    <x v="20"/>
    <x v="1"/>
    <n v="8"/>
    <n v="8.5830000000000002"/>
    <n v="0.16700000000000001"/>
    <n v="0.61699999999999999"/>
    <n v="183.876"/>
    <x v="5"/>
    <n v="7.8"/>
    <n v="286.80600000000004"/>
    <n v="12"/>
    <n v="15.323"/>
    <x v="0"/>
    <n v="5.7329999999999997"/>
    <n v="2.0670000000000002"/>
    <n v="2"/>
    <n v="15.323"/>
  </r>
  <r>
    <x v="0"/>
    <x v="6"/>
    <x v="0"/>
    <x v="13"/>
    <x v="20"/>
    <x v="1"/>
    <n v="6"/>
    <n v="8.5"/>
    <n v="6.7000000000000004E-2"/>
    <n v="0.317"/>
    <n v="117.08799999999999"/>
    <x v="5"/>
    <n v="8.1170000000000009"/>
    <n v="298.46209000000005"/>
    <n v="12"/>
    <n v="9.7573333333333334"/>
    <x v="0"/>
    <n v="7.15"/>
    <n v="0.96699999999999997"/>
    <n v="2"/>
    <n v="9.7573333333333334"/>
  </r>
  <r>
    <x v="0"/>
    <x v="7"/>
    <x v="0"/>
    <x v="13"/>
    <x v="20"/>
    <x v="1"/>
    <n v="8"/>
    <n v="8.9329999999999998"/>
    <n v="0.183"/>
    <n v="0.53300000000000003"/>
    <n v="173.98099999999999"/>
    <x v="5"/>
    <n v="8.2160000000000011"/>
    <n v="302.10232000000008"/>
    <n v="12"/>
    <n v="14.498416666666666"/>
    <x v="0"/>
    <n v="5.883"/>
    <n v="2.3330000000000002"/>
    <n v="2"/>
    <n v="14.498416666666666"/>
  </r>
  <r>
    <x v="0"/>
    <x v="12"/>
    <x v="0"/>
    <x v="13"/>
    <x v="20"/>
    <x v="1"/>
    <n v="6"/>
    <n v="9.1999999999999993"/>
    <n v="0.36699999999999999"/>
    <n v="0.51700000000000002"/>
    <n v="195.54499999999999"/>
    <x v="5"/>
    <n v="8.3170000000000002"/>
    <n v="305.81609000000003"/>
    <n v="12"/>
    <n v="16.295416666666664"/>
    <x v="0"/>
    <n v="6.5"/>
    <n v="1.8169999999999999"/>
    <n v="2"/>
    <n v="16.295416666666664"/>
  </r>
  <r>
    <x v="0"/>
    <x v="8"/>
    <x v="0"/>
    <x v="13"/>
    <x v="20"/>
    <x v="1"/>
    <n v="5"/>
    <n v="8.7330000000000005"/>
    <n v="0.16700000000000001"/>
    <n v="0.5"/>
    <n v="110.134"/>
    <x v="5"/>
    <n v="8.0670000000000002"/>
    <n v="296.62359000000004"/>
    <n v="12"/>
    <n v="9.177833333333334"/>
    <x v="1"/>
    <n v="4.4669999999999996"/>
    <n v="3.6"/>
    <n v="2"/>
    <n v="9.177833333333334"/>
  </r>
  <r>
    <x v="7"/>
    <x v="0"/>
    <x v="0"/>
    <x v="14"/>
    <x v="21"/>
    <x v="1"/>
    <n v="12"/>
    <n v="10.45"/>
    <n v="0.35"/>
    <n v="0.5"/>
    <n v="207.15100000000001"/>
    <x v="1"/>
    <n v="9.6000000000000014"/>
    <n v="312.00000000000006"/>
    <n v="12"/>
    <n v="17.262583333333335"/>
    <x v="0"/>
    <n v="9.2170000000000005"/>
    <n v="0.38300000000000001"/>
    <n v="1"/>
    <n v="17.262583333333335"/>
  </r>
  <r>
    <x v="7"/>
    <x v="9"/>
    <x v="0"/>
    <x v="14"/>
    <x v="21"/>
    <x v="1"/>
    <n v="14"/>
    <n v="10.766999999999999"/>
    <n v="0.33300000000000002"/>
    <n v="0.5"/>
    <n v="250.93299999999999"/>
    <x v="1"/>
    <n v="9.9329999999999998"/>
    <n v="322.82249999999999"/>
    <n v="12"/>
    <n v="20.911083333333334"/>
    <x v="0"/>
    <n v="9.1"/>
    <n v="0.83299999999999996"/>
    <n v="1"/>
    <n v="20.911083333333334"/>
  </r>
  <r>
    <x v="7"/>
    <x v="1"/>
    <x v="0"/>
    <x v="14"/>
    <x v="21"/>
    <x v="1"/>
    <n v="11"/>
    <n v="10.15"/>
    <n v="0.33300000000000002"/>
    <n v="0.5"/>
    <n v="184.27600000000001"/>
    <x v="1"/>
    <n v="9.3170000000000002"/>
    <n v="302.80250000000001"/>
    <n v="12"/>
    <n v="15.356333333333334"/>
    <x v="0"/>
    <n v="7.8"/>
    <n v="1.5169999999999999"/>
    <n v="1"/>
    <n v="15.356333333333334"/>
  </r>
  <r>
    <x v="7"/>
    <x v="10"/>
    <x v="0"/>
    <x v="14"/>
    <x v="21"/>
    <x v="1"/>
    <n v="11"/>
    <n v="10.132999999999999"/>
    <n v="0.33300000000000002"/>
    <n v="0.5"/>
    <n v="217.54400000000001"/>
    <x v="1"/>
    <n v="9.2999999999999989"/>
    <n v="302.24999999999994"/>
    <n v="12"/>
    <n v="18.128666666666668"/>
    <x v="0"/>
    <n v="8.6329999999999991"/>
    <n v="0.66700000000000004"/>
    <n v="1"/>
    <n v="18.128666666666668"/>
  </r>
  <r>
    <x v="7"/>
    <x v="4"/>
    <x v="0"/>
    <x v="14"/>
    <x v="21"/>
    <x v="1"/>
    <n v="13"/>
    <n v="10.067"/>
    <n v="0.33300000000000002"/>
    <n v="0.5"/>
    <n v="137.00700000000001"/>
    <x v="1"/>
    <n v="9.2330000000000005"/>
    <n v="300.07249999999999"/>
    <n v="12"/>
    <n v="11.417250000000001"/>
    <x v="0"/>
    <n v="8.9"/>
    <n v="0.33300000000000002"/>
    <n v="2"/>
    <n v="11.417250000000001"/>
  </r>
  <r>
    <x v="7"/>
    <x v="5"/>
    <x v="0"/>
    <x v="14"/>
    <x v="21"/>
    <x v="1"/>
    <n v="13"/>
    <n v="10.016999999999999"/>
    <n v="0.28299999999999997"/>
    <n v="0.45"/>
    <n v="157.88399999999999"/>
    <x v="1"/>
    <n v="9.2829999999999995"/>
    <n v="301.69749999999999"/>
    <n v="12"/>
    <n v="13.156999999999998"/>
    <x v="0"/>
    <n v="8.4499999999999993"/>
    <n v="0.83299999999999996"/>
    <n v="2"/>
    <n v="13.156999999999998"/>
  </r>
  <r>
    <x v="7"/>
    <x v="6"/>
    <x v="0"/>
    <x v="14"/>
    <x v="21"/>
    <x v="1"/>
    <n v="12"/>
    <n v="10.5"/>
    <n v="0.16700000000000001"/>
    <n v="0.5"/>
    <n v="219.67400000000001"/>
    <x v="1"/>
    <n v="9.8329999999999984"/>
    <n v="319.57249999999993"/>
    <n v="12"/>
    <n v="18.306166666666666"/>
    <x v="0"/>
    <n v="9.1999999999999993"/>
    <n v="0.63300000000000001"/>
    <n v="2"/>
    <n v="18.306166666666666"/>
  </r>
  <r>
    <x v="7"/>
    <x v="7"/>
    <x v="0"/>
    <x v="14"/>
    <x v="21"/>
    <x v="1"/>
    <n v="8"/>
    <n v="10.766999999999999"/>
    <n v="0.33300000000000002"/>
    <n v="0.51700000000000002"/>
    <n v="206.40199999999999"/>
    <x v="1"/>
    <n v="9.9169999999999998"/>
    <n v="322.30250000000001"/>
    <n v="12"/>
    <n v="17.200166666666664"/>
    <x v="0"/>
    <n v="8.5"/>
    <n v="1.417"/>
    <n v="2"/>
    <n v="17.200166666666664"/>
  </r>
  <r>
    <x v="7"/>
    <x v="12"/>
    <x v="0"/>
    <x v="14"/>
    <x v="21"/>
    <x v="1"/>
    <n v="14"/>
    <n v="10.117000000000001"/>
    <n v="0.33300000000000002"/>
    <n v="0.5"/>
    <n v="179.029"/>
    <x v="1"/>
    <n v="9.2829999999999995"/>
    <n v="301.69749999999999"/>
    <n v="12"/>
    <n v="14.919083333333333"/>
    <x v="0"/>
    <n v="8.0830000000000002"/>
    <n v="1.2"/>
    <n v="2"/>
    <n v="14.919083333333333"/>
  </r>
  <r>
    <x v="0"/>
    <x v="9"/>
    <x v="0"/>
    <x v="15"/>
    <x v="22"/>
    <x v="1"/>
    <n v="9"/>
    <n v="8.3330000000000002"/>
    <n v="3.3000000000000002E-2"/>
    <n v="0.5"/>
    <n v="196.262"/>
    <x v="5"/>
    <n v="7.8"/>
    <n v="286.80600000000004"/>
    <n v="12"/>
    <n v="16.355166666666666"/>
    <x v="0"/>
    <n v="7.05"/>
    <n v="0.75"/>
    <n v="1"/>
    <n v="16.355166666666666"/>
  </r>
  <r>
    <x v="0"/>
    <x v="1"/>
    <x v="0"/>
    <x v="15"/>
    <x v="22"/>
    <x v="1"/>
    <n v="7"/>
    <n v="8.3670000000000009"/>
    <n v="0"/>
    <n v="0"/>
    <n v="177.32599999999999"/>
    <x v="5"/>
    <n v="8.3670000000000009"/>
    <n v="307.65459000000004"/>
    <n v="12"/>
    <n v="14.777166666666666"/>
    <x v="0"/>
    <n v="7.45"/>
    <n v="0.91700000000000004"/>
    <n v="1"/>
    <n v="14.777166666666666"/>
  </r>
  <r>
    <x v="0"/>
    <x v="2"/>
    <x v="0"/>
    <x v="15"/>
    <x v="22"/>
    <x v="1"/>
    <n v="6"/>
    <n v="8.6"/>
    <n v="0"/>
    <n v="0.45"/>
    <n v="158.458"/>
    <x v="5"/>
    <n v="8.15"/>
    <n v="299.67550000000006"/>
    <n v="12"/>
    <n v="13.204833333333333"/>
    <x v="0"/>
    <n v="6.6829999999999998"/>
    <n v="1.4670000000000001"/>
    <n v="1"/>
    <n v="13.204833333333333"/>
  </r>
  <r>
    <x v="0"/>
    <x v="10"/>
    <x v="0"/>
    <x v="15"/>
    <x v="22"/>
    <x v="1"/>
    <n v="10"/>
    <n v="8.5830000000000002"/>
    <n v="0.1"/>
    <n v="0.4"/>
    <n v="139.00200000000001"/>
    <x v="5"/>
    <n v="8.0830000000000002"/>
    <n v="297.21191000000005"/>
    <n v="12"/>
    <n v="11.583500000000001"/>
    <x v="0"/>
    <n v="7.1829999999999998"/>
    <n v="0.9"/>
    <n v="1"/>
    <n v="11.583500000000001"/>
  </r>
  <r>
    <x v="0"/>
    <x v="11"/>
    <x v="0"/>
    <x v="15"/>
    <x v="22"/>
    <x v="1"/>
    <n v="7"/>
    <n v="8.6"/>
    <n v="0.05"/>
    <n v="0.433"/>
    <n v="177.327"/>
    <x v="5"/>
    <n v="8.1170000000000009"/>
    <n v="298.46209000000005"/>
    <n v="12"/>
    <n v="14.77725"/>
    <x v="1"/>
    <n v="6.2670000000000003"/>
    <n v="1.85"/>
    <n v="1"/>
    <n v="14.77725"/>
  </r>
  <r>
    <x v="0"/>
    <x v="5"/>
    <x v="0"/>
    <x v="15"/>
    <x v="22"/>
    <x v="1"/>
    <n v="8"/>
    <n v="8.6170000000000009"/>
    <n v="0.05"/>
    <n v="0"/>
    <n v="134.14699999999999"/>
    <x v="5"/>
    <n v="8.5670000000000002"/>
    <n v="315.00859000000003"/>
    <n v="12"/>
    <n v="11.178916666666666"/>
    <x v="0"/>
    <n v="6.9669999999999996"/>
    <n v="1.6"/>
    <n v="2"/>
    <n v="11.178916666666666"/>
  </r>
  <r>
    <x v="0"/>
    <x v="6"/>
    <x v="0"/>
    <x v="15"/>
    <x v="22"/>
    <x v="1"/>
    <n v="10"/>
    <n v="8.5830000000000002"/>
    <n v="0"/>
    <n v="0"/>
    <n v="149.321"/>
    <x v="5"/>
    <n v="8.5830000000000002"/>
    <n v="315.59691000000004"/>
    <n v="12"/>
    <n v="12.443416666666666"/>
    <x v="0"/>
    <n v="7.883"/>
    <n v="0.7"/>
    <n v="2"/>
    <n v="12.443416666666666"/>
  </r>
  <r>
    <x v="0"/>
    <x v="7"/>
    <x v="0"/>
    <x v="15"/>
    <x v="22"/>
    <x v="1"/>
    <n v="7"/>
    <n v="8.5830000000000002"/>
    <n v="0.25"/>
    <n v="0.217"/>
    <n v="146.65899999999999"/>
    <x v="5"/>
    <n v="8.1170000000000009"/>
    <n v="298.46209000000005"/>
    <n v="12"/>
    <n v="12.221583333333333"/>
    <x v="0"/>
    <n v="7.0670000000000002"/>
    <n v="1.05"/>
    <n v="2"/>
    <n v="12.221583333333333"/>
  </r>
  <r>
    <x v="0"/>
    <x v="12"/>
    <x v="0"/>
    <x v="15"/>
    <x v="22"/>
    <x v="1"/>
    <n v="10"/>
    <n v="8.5830000000000002"/>
    <n v="0.2"/>
    <n v="0.1"/>
    <n v="117.1"/>
    <x v="5"/>
    <n v="8.2829999999999995"/>
    <n v="304.56591000000003"/>
    <n v="12"/>
    <n v="9.7583333333333329"/>
    <x v="0"/>
    <n v="7.5"/>
    <n v="0.78300000000000003"/>
    <n v="2"/>
    <n v="9.7583333333333329"/>
  </r>
  <r>
    <x v="0"/>
    <x v="13"/>
    <x v="0"/>
    <x v="15"/>
    <x v="22"/>
    <x v="1"/>
    <n v="6"/>
    <n v="8.8170000000000002"/>
    <n v="0"/>
    <n v="0.45"/>
    <n v="143.19800000000001"/>
    <x v="5"/>
    <n v="8.3659999999999997"/>
    <n v="307.61781999999999"/>
    <n v="12"/>
    <n v="11.933166666666667"/>
    <x v="1"/>
    <n v="6.0330000000000004"/>
    <n v="2.3330000000000002"/>
    <n v="2"/>
    <n v="11.933166666666667"/>
  </r>
  <r>
    <x v="0"/>
    <x v="0"/>
    <x v="0"/>
    <x v="16"/>
    <x v="23"/>
    <x v="1"/>
    <n v="8"/>
    <n v="8.7330000000000005"/>
    <n v="0.33300000000000002"/>
    <n v="0.48299999999999998"/>
    <n v="146.083"/>
    <x v="5"/>
    <n v="7.9169999999999998"/>
    <n v="291.10809"/>
    <n v="12"/>
    <n v="12.173583333333333"/>
    <x v="0"/>
    <n v="7.4669999999999996"/>
    <n v="0.45"/>
    <n v="1"/>
    <n v="12.173583333333333"/>
  </r>
  <r>
    <x v="0"/>
    <x v="9"/>
    <x v="0"/>
    <x v="16"/>
    <x v="23"/>
    <x v="1"/>
    <n v="10"/>
    <n v="8.4"/>
    <n v="0.317"/>
    <n v="0.5"/>
    <n v="153.27600000000001"/>
    <x v="5"/>
    <n v="7.5830000000000002"/>
    <n v="278.82691000000005"/>
    <n v="12"/>
    <n v="12.773000000000001"/>
    <x v="0"/>
    <n v="6.2329999999999997"/>
    <n v="1.35"/>
    <n v="1"/>
    <n v="12.773000000000001"/>
  </r>
  <r>
    <x v="0"/>
    <x v="1"/>
    <x v="0"/>
    <x v="16"/>
    <x v="23"/>
    <x v="1"/>
    <n v="8"/>
    <n v="9.1329999999999991"/>
    <n v="0.1"/>
    <n v="0.41699999999999998"/>
    <n v="209.52199999999999"/>
    <x v="5"/>
    <n v="8.6170000000000009"/>
    <n v="316.84709000000004"/>
    <n v="12"/>
    <n v="17.460166666666666"/>
    <x v="0"/>
    <n v="7.4"/>
    <n v="1.2170000000000001"/>
    <n v="1"/>
    <n v="17.460166666666666"/>
  </r>
  <r>
    <x v="0"/>
    <x v="2"/>
    <x v="0"/>
    <x v="16"/>
    <x v="23"/>
    <x v="1"/>
    <n v="10"/>
    <n v="8.6999999999999993"/>
    <n v="0.16700000000000001"/>
    <n v="0.5"/>
    <n v="203.501"/>
    <x v="5"/>
    <n v="8.0330000000000013"/>
    <n v="295.37341000000009"/>
    <n v="12"/>
    <n v="16.958416666666668"/>
    <x v="0"/>
    <n v="7.4"/>
    <n v="0.63300000000000001"/>
    <n v="1"/>
    <n v="16.958416666666668"/>
  </r>
  <r>
    <x v="0"/>
    <x v="10"/>
    <x v="0"/>
    <x v="16"/>
    <x v="23"/>
    <x v="1"/>
    <n v="7"/>
    <n v="8.4"/>
    <n v="0.26700000000000002"/>
    <n v="0.5"/>
    <n v="218"/>
    <x v="5"/>
    <n v="7.633"/>
    <n v="280.66541000000001"/>
    <n v="12"/>
    <n v="18.166666666666668"/>
    <x v="0"/>
    <n v="7.1"/>
    <n v="0.53300000000000003"/>
    <n v="1"/>
    <n v="18.166666666666668"/>
  </r>
  <r>
    <x v="0"/>
    <x v="4"/>
    <x v="0"/>
    <x v="16"/>
    <x v="23"/>
    <x v="1"/>
    <n v="10"/>
    <n v="8.4329999999999998"/>
    <n v="0.16700000000000001"/>
    <n v="0"/>
    <n v="178.60599999999999"/>
    <x v="5"/>
    <n v="8.2669999999999995"/>
    <n v="303.97759000000002"/>
    <n v="12"/>
    <n v="14.883833333333333"/>
    <x v="0"/>
    <n v="7.6669999999999998"/>
    <n v="0.6"/>
    <n v="2"/>
    <n v="14.883833333333333"/>
  </r>
  <r>
    <x v="0"/>
    <x v="5"/>
    <x v="0"/>
    <x v="16"/>
    <x v="23"/>
    <x v="1"/>
    <n v="9"/>
    <n v="8.5169999999999995"/>
    <n v="0.35"/>
    <n v="0.5"/>
    <n v="172.08500000000001"/>
    <x v="5"/>
    <n v="7.6669999999999998"/>
    <n v="281.91559000000001"/>
    <n v="12"/>
    <n v="14.340416666666668"/>
    <x v="0"/>
    <n v="5.8170000000000002"/>
    <n v="1.85"/>
    <n v="2"/>
    <n v="14.340416666666668"/>
  </r>
  <r>
    <x v="0"/>
    <x v="6"/>
    <x v="0"/>
    <x v="16"/>
    <x v="23"/>
    <x v="1"/>
    <n v="7"/>
    <n v="5.6829999999999998"/>
    <n v="0.33300000000000002"/>
    <n v="0.5"/>
    <n v="95.4"/>
    <x v="5"/>
    <n v="4.8499999999999996"/>
    <n v="178.33449999999999"/>
    <n v="12"/>
    <n v="7.95"/>
    <x v="0"/>
    <n v="4.1669999999999998"/>
    <n v="0.68300000000000005"/>
    <n v="2"/>
    <n v="7.95"/>
  </r>
  <r>
    <x v="0"/>
    <x v="7"/>
    <x v="0"/>
    <x v="16"/>
    <x v="23"/>
    <x v="1"/>
    <n v="7"/>
    <n v="8.5"/>
    <n v="0.16700000000000001"/>
    <n v="0.5"/>
    <n v="142.328"/>
    <x v="5"/>
    <n v="7.8330000000000002"/>
    <n v="288.01941000000005"/>
    <n v="12"/>
    <n v="11.860666666666667"/>
    <x v="0"/>
    <n v="6.4829999999999997"/>
    <n v="1.35"/>
    <n v="2"/>
    <n v="11.860666666666667"/>
  </r>
  <r>
    <x v="0"/>
    <x v="12"/>
    <x v="0"/>
    <x v="16"/>
    <x v="23"/>
    <x v="1"/>
    <n v="8"/>
    <n v="8.4"/>
    <n v="0"/>
    <n v="0.5"/>
    <n v="169.501"/>
    <x v="5"/>
    <n v="7.8999999999999995"/>
    <n v="290.483"/>
    <n v="12"/>
    <n v="14.125083333333334"/>
    <x v="0"/>
    <n v="7.1669999999999998"/>
    <n v="0.73299999999999998"/>
    <n v="2"/>
    <n v="14.125083333333334"/>
  </r>
  <r>
    <x v="0"/>
    <x v="6"/>
    <x v="1"/>
    <x v="16"/>
    <x v="24"/>
    <x v="1"/>
    <n v="3"/>
    <n v="2.4670000000000001"/>
    <n v="0"/>
    <n v="0"/>
    <n v="56.594000000000001"/>
    <x v="5"/>
    <n v="2.4669999999999996"/>
    <n v="90.711590000000001"/>
    <n v="12"/>
    <n v="4.7161666666666671"/>
    <x v="0"/>
    <n v="1.2"/>
    <n v="1.2669999999999999"/>
    <n v="2"/>
    <n v="4.7161666666666671"/>
  </r>
  <r>
    <x v="8"/>
    <x v="9"/>
    <x v="0"/>
    <x v="17"/>
    <x v="25"/>
    <x v="1"/>
    <n v="9"/>
    <n v="10.333"/>
    <n v="0.2"/>
    <n v="0.23300000000000001"/>
    <n v="192.834"/>
    <x v="1"/>
    <n v="9.9"/>
    <n v="321.75"/>
    <n v="12"/>
    <n v="16.069500000000001"/>
    <x v="0"/>
    <n v="8.65"/>
    <n v="1.25"/>
    <n v="1"/>
    <n v="16.069500000000001"/>
  </r>
  <r>
    <x v="8"/>
    <x v="1"/>
    <x v="0"/>
    <x v="17"/>
    <x v="25"/>
    <x v="1"/>
    <n v="1"/>
    <n v="1.2330000000000001"/>
    <n v="0"/>
    <n v="0"/>
    <n v="14.396000000000001"/>
    <x v="1"/>
    <n v="1.2329999999999999"/>
    <n v="40.072499999999998"/>
    <n v="12"/>
    <n v="1.1996666666666667"/>
    <x v="0"/>
    <n v="0.2"/>
    <n v="1.0329999999999999"/>
    <n v="1"/>
    <n v="1.1996666666666667"/>
  </r>
  <r>
    <x v="8"/>
    <x v="2"/>
    <x v="0"/>
    <x v="17"/>
    <x v="25"/>
    <x v="1"/>
    <n v="10"/>
    <n v="9.8170000000000002"/>
    <n v="0.28299999999999997"/>
    <n v="0.25"/>
    <n v="160.119"/>
    <x v="1"/>
    <n v="9.2839999999999989"/>
    <n v="301.72999999999996"/>
    <n v="12"/>
    <n v="13.343249999999999"/>
    <x v="0"/>
    <n v="7.9169999999999998"/>
    <n v="1.367"/>
    <n v="1"/>
    <n v="13.343249999999999"/>
  </r>
  <r>
    <x v="8"/>
    <x v="11"/>
    <x v="0"/>
    <x v="17"/>
    <x v="25"/>
    <x v="1"/>
    <n v="1"/>
    <n v="2.0670000000000002"/>
    <n v="0"/>
    <n v="0"/>
    <n v="315.51600000000002"/>
    <x v="3"/>
    <n v="2.0670000000000002"/>
    <n v="71.311500000000009"/>
    <n v="12"/>
    <n v="26.293000000000003"/>
    <x v="1"/>
    <n v="0.6"/>
    <n v="1.4670000000000001"/>
    <n v="1"/>
    <n v="26.293000000000003"/>
  </r>
  <r>
    <x v="8"/>
    <x v="1"/>
    <x v="1"/>
    <x v="17"/>
    <x v="26"/>
    <x v="1"/>
    <n v="14"/>
    <n v="8.9329999999999998"/>
    <n v="0.2"/>
    <n v="0.317"/>
    <n v="136.727"/>
    <x v="2"/>
    <n v="8.4160000000000004"/>
    <n v="294.56"/>
    <n v="12"/>
    <n v="11.393916666666668"/>
    <x v="0"/>
    <n v="7.383"/>
    <n v="1.0329999999999999"/>
    <n v="1"/>
    <n v="11.393916666666668"/>
  </r>
  <r>
    <x v="8"/>
    <x v="10"/>
    <x v="1"/>
    <x v="17"/>
    <x v="26"/>
    <x v="1"/>
    <n v="20"/>
    <n v="10.917"/>
    <n v="8.3000000000000004E-2"/>
    <n v="0.183"/>
    <n v="173.63499999999999"/>
    <x v="2"/>
    <n v="10.65"/>
    <n v="372.75"/>
    <n v="12"/>
    <n v="14.469583333333333"/>
    <x v="0"/>
    <n v="9.3330000000000002"/>
    <n v="1.3169999999999999"/>
    <n v="1"/>
    <n v="14.469583333333333"/>
  </r>
  <r>
    <x v="8"/>
    <x v="11"/>
    <x v="1"/>
    <x v="17"/>
    <x v="26"/>
    <x v="1"/>
    <n v="4"/>
    <n v="7.6669999999999998"/>
    <n v="0"/>
    <n v="0.3"/>
    <n v="51.728999999999999"/>
    <x v="4"/>
    <n v="7.367"/>
    <n v="272.57900000000001"/>
    <n v="12"/>
    <n v="4.3107499999999996"/>
    <x v="1"/>
    <n v="4.7"/>
    <n v="2.6669999999999998"/>
    <n v="1"/>
    <n v="4.3107499999999996"/>
  </r>
  <r>
    <x v="8"/>
    <x v="4"/>
    <x v="1"/>
    <x v="17"/>
    <x v="26"/>
    <x v="1"/>
    <n v="15"/>
    <n v="10.983000000000001"/>
    <n v="0"/>
    <n v="0.45"/>
    <n v="157.553"/>
    <x v="2"/>
    <n v="10.533999999999999"/>
    <n v="368.68999999999994"/>
    <n v="12"/>
    <n v="13.129416666666666"/>
    <x v="0"/>
    <n v="8.9169999999999998"/>
    <n v="1.617"/>
    <n v="2"/>
    <n v="13.129416666666666"/>
  </r>
  <r>
    <x v="8"/>
    <x v="5"/>
    <x v="1"/>
    <x v="17"/>
    <x v="26"/>
    <x v="1"/>
    <n v="15"/>
    <n v="10.382999999999999"/>
    <n v="0"/>
    <n v="0.35"/>
    <n v="152.839"/>
    <x v="2"/>
    <n v="10.032999999999999"/>
    <n v="351.15499999999997"/>
    <n v="12"/>
    <n v="12.736583333333334"/>
    <x v="0"/>
    <n v="8.9499999999999993"/>
    <n v="1.083"/>
    <n v="2"/>
    <n v="12.736583333333334"/>
  </r>
  <r>
    <x v="8"/>
    <x v="6"/>
    <x v="1"/>
    <x v="17"/>
    <x v="26"/>
    <x v="1"/>
    <n v="14"/>
    <n v="10.5"/>
    <n v="0.16700000000000001"/>
    <n v="0.217"/>
    <n v="122.79900000000001"/>
    <x v="2"/>
    <n v="10.116"/>
    <n v="354.06"/>
    <n v="12"/>
    <n v="10.23325"/>
    <x v="0"/>
    <n v="7.6829999999999998"/>
    <n v="2.4329999999999998"/>
    <n v="2"/>
    <n v="10.23325"/>
  </r>
  <r>
    <x v="8"/>
    <x v="7"/>
    <x v="1"/>
    <x v="17"/>
    <x v="26"/>
    <x v="1"/>
    <n v="14"/>
    <n v="11.367000000000001"/>
    <n v="0.15"/>
    <n v="0.3"/>
    <n v="164.96199999999999"/>
    <x v="2"/>
    <n v="10.917"/>
    <n v="382.09499999999997"/>
    <n v="12"/>
    <n v="13.746833333333333"/>
    <x v="0"/>
    <n v="8.75"/>
    <n v="2.1669999999999998"/>
    <n v="2"/>
    <n v="13.746833333333333"/>
  </r>
  <r>
    <x v="8"/>
    <x v="12"/>
    <x v="1"/>
    <x v="17"/>
    <x v="26"/>
    <x v="1"/>
    <n v="14"/>
    <n v="10.199999999999999"/>
    <n v="0.317"/>
    <n v="0.6"/>
    <n v="141.27500000000001"/>
    <x v="2"/>
    <n v="9.2830000000000013"/>
    <n v="324.90500000000003"/>
    <n v="12"/>
    <n v="11.772916666666667"/>
    <x v="0"/>
    <n v="8.7330000000000005"/>
    <n v="0.55000000000000004"/>
    <n v="2"/>
    <n v="11.772916666666667"/>
  </r>
  <r>
    <x v="8"/>
    <x v="13"/>
    <x v="1"/>
    <x v="17"/>
    <x v="26"/>
    <x v="1"/>
    <n v="10"/>
    <n v="10.233000000000001"/>
    <n v="0.183"/>
    <n v="0"/>
    <n v="108.00700000000001"/>
    <x v="4"/>
    <n v="10.050000000000001"/>
    <n v="371.85"/>
    <n v="12"/>
    <n v="9.0005833333333332"/>
    <x v="1"/>
    <n v="8.5500000000000007"/>
    <n v="1.5"/>
    <n v="2"/>
    <n v="9.0005833333333332"/>
  </r>
  <r>
    <x v="8"/>
    <x v="0"/>
    <x v="1"/>
    <x v="17"/>
    <x v="27"/>
    <x v="1"/>
    <n v="12"/>
    <n v="10.317"/>
    <n v="0.13300000000000001"/>
    <n v="0.23300000000000001"/>
    <n v="145.72499999999999"/>
    <x v="2"/>
    <n v="9.9499999999999993"/>
    <n v="348.25"/>
    <n v="12"/>
    <n v="12.143749999999999"/>
    <x v="0"/>
    <n v="7.883"/>
    <n v="2.0670000000000002"/>
    <n v="1"/>
    <n v="12.143749999999999"/>
  </r>
  <r>
    <x v="9"/>
    <x v="0"/>
    <x v="0"/>
    <x v="18"/>
    <x v="28"/>
    <x v="2"/>
    <n v="9"/>
    <n v="10.167"/>
    <n v="0.183"/>
    <n v="0.433"/>
    <n v="144.37799999999999"/>
    <x v="6"/>
    <n v="9.5500000000000007"/>
    <n v="276.95000000000005"/>
    <n v="19"/>
    <n v="7.5988421052631567"/>
    <x v="0"/>
    <n v="7.45"/>
    <n v="2.1"/>
    <n v="1"/>
    <n v="7.5988421052631567"/>
  </r>
  <r>
    <x v="9"/>
    <x v="9"/>
    <x v="0"/>
    <x v="18"/>
    <x v="28"/>
    <x v="2"/>
    <n v="10"/>
    <n v="10.367000000000001"/>
    <n v="0.28299999999999997"/>
    <n v="0.46700000000000003"/>
    <n v="137.06800000000001"/>
    <x v="6"/>
    <n v="9.6170000000000009"/>
    <n v="278.89300000000003"/>
    <n v="19"/>
    <n v="7.2141052631578955"/>
    <x v="0"/>
    <n v="7.367"/>
    <n v="2.25"/>
    <n v="1"/>
    <n v="7.2141052631578955"/>
  </r>
  <r>
    <x v="9"/>
    <x v="1"/>
    <x v="0"/>
    <x v="18"/>
    <x v="28"/>
    <x v="2"/>
    <n v="12"/>
    <n v="10.65"/>
    <n v="0.183"/>
    <n v="0.4"/>
    <n v="227.66499999999999"/>
    <x v="6"/>
    <n v="10.067"/>
    <n v="291.94299999999998"/>
    <n v="19"/>
    <n v="11.982368421052632"/>
    <x v="0"/>
    <n v="8.75"/>
    <n v="1.3169999999999999"/>
    <n v="1"/>
    <n v="11.982368421052632"/>
  </r>
  <r>
    <x v="9"/>
    <x v="2"/>
    <x v="0"/>
    <x v="18"/>
    <x v="28"/>
    <x v="2"/>
    <n v="11"/>
    <n v="10.433"/>
    <n v="0.217"/>
    <n v="0.53300000000000003"/>
    <n v="250.923"/>
    <x v="6"/>
    <n v="9.6829999999999998"/>
    <n v="280.80700000000002"/>
    <n v="19"/>
    <n v="13.206473684210527"/>
    <x v="0"/>
    <n v="8.4"/>
    <n v="1.2829999999999999"/>
    <n v="1"/>
    <n v="13.206473684210527"/>
  </r>
  <r>
    <x v="9"/>
    <x v="10"/>
    <x v="0"/>
    <x v="18"/>
    <x v="28"/>
    <x v="2"/>
    <n v="14"/>
    <n v="10.15"/>
    <n v="0.11700000000000001"/>
    <n v="0.46700000000000003"/>
    <n v="181.833"/>
    <x v="6"/>
    <n v="9.5670000000000002"/>
    <n v="277.44299999999998"/>
    <n v="19"/>
    <n v="9.5701578947368429"/>
    <x v="0"/>
    <n v="8.6170000000000009"/>
    <n v="0.95"/>
    <n v="1"/>
    <n v="9.5701578947368429"/>
  </r>
  <r>
    <x v="9"/>
    <x v="5"/>
    <x v="0"/>
    <x v="18"/>
    <x v="28"/>
    <x v="2"/>
    <n v="8"/>
    <n v="10.217000000000001"/>
    <n v="0.36699999999999999"/>
    <n v="0.41699999999999998"/>
    <n v="154.96600000000001"/>
    <x v="6"/>
    <n v="9.4329999999999998"/>
    <n v="273.55700000000002"/>
    <n v="19"/>
    <n v="8.1561052631578956"/>
    <x v="0"/>
    <n v="7.55"/>
    <n v="1.883"/>
    <n v="2"/>
    <n v="8.1561052631578956"/>
  </r>
  <r>
    <x v="9"/>
    <x v="7"/>
    <x v="0"/>
    <x v="18"/>
    <x v="28"/>
    <x v="2"/>
    <n v="10"/>
    <n v="10.567"/>
    <n v="1.7000000000000001E-2"/>
    <n v="0.433"/>
    <n v="175.601"/>
    <x v="6"/>
    <n v="10.116"/>
    <n v="293.36399999999998"/>
    <n v="19"/>
    <n v="9.2421578947368417"/>
    <x v="0"/>
    <n v="8.6829999999999998"/>
    <n v="1.4330000000000001"/>
    <n v="2"/>
    <n v="9.2421578947368417"/>
  </r>
  <r>
    <x v="9"/>
    <x v="12"/>
    <x v="0"/>
    <x v="18"/>
    <x v="28"/>
    <x v="2"/>
    <n v="7"/>
    <n v="10.483000000000001"/>
    <n v="0.11700000000000001"/>
    <n v="0.433"/>
    <n v="101.459"/>
    <x v="6"/>
    <n v="9.9329999999999998"/>
    <n v="288.05700000000002"/>
    <n v="19"/>
    <n v="5.3399473684210532"/>
    <x v="0"/>
    <n v="8.1"/>
    <n v="1.833"/>
    <n v="2"/>
    <n v="5.3399473684210532"/>
  </r>
  <r>
    <x v="9"/>
    <x v="13"/>
    <x v="0"/>
    <x v="18"/>
    <x v="28"/>
    <x v="2"/>
    <n v="5"/>
    <n v="10.266999999999999"/>
    <n v="0.28299999999999997"/>
    <n v="0.4"/>
    <n v="201.04300000000001"/>
    <x v="6"/>
    <n v="9.5830000000000002"/>
    <n v="277.90699999999998"/>
    <n v="19"/>
    <n v="10.58121052631579"/>
    <x v="1"/>
    <n v="6.2"/>
    <n v="3.383"/>
    <n v="2"/>
    <n v="10.58121052631579"/>
  </r>
  <r>
    <x v="10"/>
    <x v="0"/>
    <x v="0"/>
    <x v="19"/>
    <x v="29"/>
    <x v="2"/>
    <n v="9"/>
    <n v="10"/>
    <n v="0.38300000000000001"/>
    <n v="0.5"/>
    <n v="179.44900000000001"/>
    <x v="6"/>
    <n v="9.1169999999999991"/>
    <n v="264.39299999999997"/>
    <n v="19"/>
    <n v="9.4446842105263169"/>
    <x v="0"/>
    <n v="7.4169999999999998"/>
    <n v="1.7"/>
    <n v="1"/>
    <n v="9.4446842105263169"/>
  </r>
  <r>
    <x v="10"/>
    <x v="9"/>
    <x v="0"/>
    <x v="19"/>
    <x v="29"/>
    <x v="2"/>
    <n v="11"/>
    <n v="10.15"/>
    <n v="0.16700000000000001"/>
    <n v="0.51700000000000002"/>
    <n v="186.30600000000001"/>
    <x v="6"/>
    <n v="9.4670000000000005"/>
    <n v="274.54300000000001"/>
    <n v="19"/>
    <n v="9.8055789473684225"/>
    <x v="0"/>
    <n v="7.7"/>
    <n v="1.7669999999999999"/>
    <n v="1"/>
    <n v="9.8055789473684225"/>
  </r>
  <r>
    <x v="10"/>
    <x v="1"/>
    <x v="0"/>
    <x v="19"/>
    <x v="29"/>
    <x v="2"/>
    <n v="9"/>
    <n v="10"/>
    <n v="0.33300000000000002"/>
    <n v="0.51700000000000002"/>
    <n v="151.66499999999999"/>
    <x v="6"/>
    <n v="9.15"/>
    <n v="265.35000000000002"/>
    <n v="19"/>
    <n v="7.9823684210526311"/>
    <x v="0"/>
    <n v="7.1669999999999998"/>
    <n v="1.9830000000000001"/>
    <n v="1"/>
    <n v="7.9823684210526311"/>
  </r>
  <r>
    <x v="10"/>
    <x v="2"/>
    <x v="0"/>
    <x v="19"/>
    <x v="29"/>
    <x v="2"/>
    <n v="7"/>
    <n v="10"/>
    <n v="0.33300000000000002"/>
    <n v="0.51700000000000002"/>
    <n v="126.16800000000001"/>
    <x v="6"/>
    <n v="9.15"/>
    <n v="265.35000000000002"/>
    <n v="19"/>
    <n v="6.640421052631579"/>
    <x v="0"/>
    <n v="7.4669999999999996"/>
    <n v="1.6830000000000001"/>
    <n v="1"/>
    <n v="6.640421052631579"/>
  </r>
  <r>
    <x v="10"/>
    <x v="10"/>
    <x v="0"/>
    <x v="19"/>
    <x v="29"/>
    <x v="2"/>
    <n v="11"/>
    <n v="10.050000000000001"/>
    <n v="0.317"/>
    <n v="0.5"/>
    <n v="0"/>
    <x v="6"/>
    <n v="9.234"/>
    <n v="267.786"/>
    <n v="19"/>
    <n v="0"/>
    <x v="0"/>
    <n v="7.9669999999999996"/>
    <n v="1.2669999999999999"/>
    <n v="1"/>
    <n v="0"/>
  </r>
  <r>
    <x v="10"/>
    <x v="4"/>
    <x v="0"/>
    <x v="19"/>
    <x v="29"/>
    <x v="2"/>
    <n v="9"/>
    <n v="10.5"/>
    <n v="0.16700000000000001"/>
    <n v="0.5"/>
    <n v="213.9"/>
    <x v="6"/>
    <n v="9.8330000000000002"/>
    <n v="285.15699999999998"/>
    <n v="19"/>
    <n v="11.257894736842106"/>
    <x v="0"/>
    <n v="8.6829999999999998"/>
    <n v="1.1499999999999999"/>
    <n v="2"/>
    <n v="11.257894736842106"/>
  </r>
  <r>
    <x v="10"/>
    <x v="5"/>
    <x v="0"/>
    <x v="19"/>
    <x v="29"/>
    <x v="2"/>
    <n v="10"/>
    <n v="9.9830000000000005"/>
    <n v="0.35"/>
    <n v="0.5"/>
    <n v="131.77799999999999"/>
    <x v="6"/>
    <n v="9.1330000000000009"/>
    <n v="264.85700000000003"/>
    <n v="19"/>
    <n v="6.9356842105263157"/>
    <x v="0"/>
    <n v="6.7830000000000004"/>
    <n v="2.35"/>
    <n v="2"/>
    <n v="6.9356842105263157"/>
  </r>
  <r>
    <x v="10"/>
    <x v="6"/>
    <x v="0"/>
    <x v="19"/>
    <x v="29"/>
    <x v="2"/>
    <n v="12"/>
    <n v="10.266999999999999"/>
    <n v="0.36699999999999999"/>
    <n v="0.5"/>
    <n v="199.45400000000001"/>
    <x v="6"/>
    <n v="9.3999999999999986"/>
    <n v="272.59999999999997"/>
    <n v="19"/>
    <n v="10.497578947368421"/>
    <x v="0"/>
    <n v="8.3829999999999991"/>
    <n v="1.0169999999999999"/>
    <n v="2"/>
    <n v="10.497578947368421"/>
  </r>
  <r>
    <x v="10"/>
    <x v="7"/>
    <x v="0"/>
    <x v="19"/>
    <x v="29"/>
    <x v="2"/>
    <n v="7"/>
    <n v="10.167"/>
    <n v="0.33300000000000002"/>
    <n v="0.5"/>
    <n v="179.01300000000001"/>
    <x v="6"/>
    <n v="9.3339999999999996"/>
    <n v="270.68599999999998"/>
    <n v="19"/>
    <n v="9.421736842105263"/>
    <x v="0"/>
    <n v="7.8170000000000002"/>
    <n v="1.5169999999999999"/>
    <n v="2"/>
    <n v="9.421736842105263"/>
  </r>
  <r>
    <x v="10"/>
    <x v="12"/>
    <x v="0"/>
    <x v="19"/>
    <x v="29"/>
    <x v="2"/>
    <n v="10"/>
    <n v="10.282999999999999"/>
    <n v="0.33300000000000002"/>
    <n v="0.5"/>
    <n v="181.65600000000001"/>
    <x v="6"/>
    <n v="9.4499999999999993"/>
    <n v="274.04999999999995"/>
    <n v="19"/>
    <n v="9.5608421052631574"/>
    <x v="0"/>
    <n v="8.25"/>
    <n v="1.2"/>
    <n v="2"/>
    <n v="9.5608421052631574"/>
  </r>
  <r>
    <x v="10"/>
    <x v="11"/>
    <x v="1"/>
    <x v="19"/>
    <x v="30"/>
    <x v="2"/>
    <n v="3"/>
    <n v="3.4"/>
    <n v="0.16700000000000001"/>
    <n v="0"/>
    <n v="37.143999999999998"/>
    <x v="7"/>
    <n v="3.2330000000000001"/>
    <n v="100.223"/>
    <n v="19"/>
    <n v="1.9549473684210525"/>
    <x v="1"/>
    <n v="2.85"/>
    <n v="0.38300000000000001"/>
    <n v="1"/>
    <n v="1.9549473684210525"/>
  </r>
  <r>
    <x v="10"/>
    <x v="11"/>
    <x v="0"/>
    <x v="19"/>
    <x v="31"/>
    <x v="2"/>
    <n v="2"/>
    <n v="4.133"/>
    <n v="0.16700000000000001"/>
    <n v="0"/>
    <n v="40.831000000000003"/>
    <x v="7"/>
    <n v="3.9669999999999996"/>
    <n v="122.97699999999999"/>
    <n v="19"/>
    <n v="2.149"/>
    <x v="1"/>
    <n v="2.2669999999999999"/>
    <n v="1.7"/>
    <n v="1"/>
    <n v="2.149"/>
  </r>
  <r>
    <x v="10"/>
    <x v="11"/>
    <x v="0"/>
    <x v="19"/>
    <x v="32"/>
    <x v="2"/>
    <n v="1"/>
    <n v="2.4670000000000001"/>
    <n v="0"/>
    <n v="0"/>
    <n v="0"/>
    <x v="7"/>
    <n v="2.4669999999999996"/>
    <n v="76.47699999999999"/>
    <n v="19"/>
    <n v="0"/>
    <x v="1"/>
    <n v="0.16700000000000001"/>
    <n v="2.2999999999999998"/>
    <n v="1"/>
    <n v="0"/>
  </r>
  <r>
    <x v="11"/>
    <x v="0"/>
    <x v="0"/>
    <x v="20"/>
    <x v="33"/>
    <x v="1"/>
    <n v="10"/>
    <n v="10.367000000000001"/>
    <n v="0.183"/>
    <n v="0.5"/>
    <n v="228.11500000000001"/>
    <x v="1"/>
    <n v="9.6829999999999998"/>
    <n v="314.69749999999999"/>
    <n v="12"/>
    <n v="19.009583333333335"/>
    <x v="0"/>
    <n v="6.8"/>
    <n v="2.883"/>
    <n v="1"/>
    <n v="19.009583333333335"/>
  </r>
  <r>
    <x v="11"/>
    <x v="9"/>
    <x v="0"/>
    <x v="20"/>
    <x v="33"/>
    <x v="1"/>
    <n v="9"/>
    <n v="10"/>
    <n v="0.16700000000000001"/>
    <n v="0.5"/>
    <n v="147.166"/>
    <x v="1"/>
    <n v="9.3339999999999996"/>
    <n v="303.35499999999996"/>
    <n v="12"/>
    <n v="12.263833333333332"/>
    <x v="0"/>
    <n v="7.367"/>
    <n v="1.9670000000000001"/>
    <n v="1"/>
    <n v="12.263833333333332"/>
  </r>
  <r>
    <x v="11"/>
    <x v="1"/>
    <x v="0"/>
    <x v="20"/>
    <x v="33"/>
    <x v="1"/>
    <n v="11"/>
    <n v="10.667"/>
    <n v="0.33300000000000002"/>
    <n v="0.51700000000000002"/>
    <n v="176.636"/>
    <x v="1"/>
    <n v="9.8170000000000002"/>
    <n v="319.05250000000001"/>
    <n v="12"/>
    <n v="14.719666666666667"/>
    <x v="0"/>
    <n v="8.0500000000000007"/>
    <n v="1.7669999999999999"/>
    <n v="1"/>
    <n v="14.719666666666667"/>
  </r>
  <r>
    <x v="11"/>
    <x v="2"/>
    <x v="0"/>
    <x v="20"/>
    <x v="33"/>
    <x v="1"/>
    <n v="12"/>
    <n v="10.5"/>
    <n v="0.35"/>
    <n v="0.51700000000000002"/>
    <n v="189.81399999999999"/>
    <x v="1"/>
    <n v="9.6329999999999991"/>
    <n v="313.07249999999999"/>
    <n v="12"/>
    <n v="15.817833333333333"/>
    <x v="0"/>
    <n v="7.55"/>
    <n v="2.0830000000000002"/>
    <n v="1"/>
    <n v="15.817833333333333"/>
  </r>
  <r>
    <x v="11"/>
    <x v="10"/>
    <x v="0"/>
    <x v="20"/>
    <x v="33"/>
    <x v="1"/>
    <n v="12"/>
    <n v="10.266999999999999"/>
    <n v="0"/>
    <n v="0.5"/>
    <n v="252.303"/>
    <x v="1"/>
    <n v="9.7670000000000012"/>
    <n v="317.42750000000007"/>
    <n v="12"/>
    <n v="21.02525"/>
    <x v="0"/>
    <n v="8.2170000000000005"/>
    <n v="1.55"/>
    <n v="1"/>
    <n v="21.02525"/>
  </r>
  <r>
    <x v="11"/>
    <x v="4"/>
    <x v="0"/>
    <x v="20"/>
    <x v="33"/>
    <x v="1"/>
    <n v="10"/>
    <n v="10.417"/>
    <n v="0.36699999999999999"/>
    <n v="0.5"/>
    <n v="193.49"/>
    <x v="1"/>
    <n v="9.5500000000000007"/>
    <n v="310.375"/>
    <n v="12"/>
    <n v="16.124166666666667"/>
    <x v="0"/>
    <n v="7.4329999999999998"/>
    <n v="2.117"/>
    <n v="2"/>
    <n v="16.124166666666667"/>
  </r>
  <r>
    <x v="11"/>
    <x v="5"/>
    <x v="0"/>
    <x v="20"/>
    <x v="33"/>
    <x v="1"/>
    <n v="9"/>
    <n v="10.016999999999999"/>
    <n v="0.16700000000000001"/>
    <n v="0.5"/>
    <n v="173.81"/>
    <x v="1"/>
    <n v="9.35"/>
    <n v="303.875"/>
    <n v="12"/>
    <n v="14.484166666666667"/>
    <x v="0"/>
    <n v="6.6829999999999998"/>
    <n v="2.6669999999999998"/>
    <n v="2"/>
    <n v="14.484166666666667"/>
  </r>
  <r>
    <x v="11"/>
    <x v="7"/>
    <x v="0"/>
    <x v="20"/>
    <x v="33"/>
    <x v="1"/>
    <n v="11"/>
    <n v="10.317"/>
    <n v="0.35"/>
    <n v="0.55000000000000004"/>
    <n v="180.44399999999999"/>
    <x v="1"/>
    <n v="9.4160000000000004"/>
    <n v="306.02000000000004"/>
    <n v="12"/>
    <n v="15.036999999999999"/>
    <x v="0"/>
    <n v="7.9829999999999997"/>
    <n v="1.4330000000000001"/>
    <n v="2"/>
    <n v="15.036999999999999"/>
  </r>
  <r>
    <x v="11"/>
    <x v="12"/>
    <x v="0"/>
    <x v="20"/>
    <x v="33"/>
    <x v="1"/>
    <n v="16"/>
    <n v="11.817"/>
    <n v="0.16700000000000001"/>
    <n v="0.5"/>
    <n v="233.10300000000001"/>
    <x v="1"/>
    <n v="11.15"/>
    <n v="362.375"/>
    <n v="12"/>
    <n v="19.425250000000002"/>
    <x v="0"/>
    <n v="9.4"/>
    <n v="1.75"/>
    <n v="2"/>
    <n v="19.425250000000002"/>
  </r>
  <r>
    <x v="3"/>
    <x v="11"/>
    <x v="0"/>
    <x v="21"/>
    <x v="34"/>
    <x v="2"/>
    <n v="6"/>
    <n v="10.683"/>
    <n v="0"/>
    <n v="0.51700000000000002"/>
    <n v="183.648"/>
    <x v="7"/>
    <n v="10.167"/>
    <n v="315.17700000000002"/>
    <n v="19"/>
    <n v="9.6656842105263152"/>
    <x v="1"/>
    <n v="8.9169999999999998"/>
    <n v="1.25"/>
    <n v="1"/>
    <n v="9.6656842105263152"/>
  </r>
  <r>
    <x v="3"/>
    <x v="3"/>
    <x v="0"/>
    <x v="21"/>
    <x v="34"/>
    <x v="2"/>
    <n v="6"/>
    <n v="10.5"/>
    <n v="0"/>
    <n v="0.48299999999999998"/>
    <n v="212.07900000000001"/>
    <x v="7"/>
    <n v="10.016999999999999"/>
    <n v="310.52699999999999"/>
    <n v="19"/>
    <n v="11.162052631578948"/>
    <x v="1"/>
    <n v="7.7670000000000003"/>
    <n v="2.25"/>
    <n v="1"/>
    <n v="11.162052631578948"/>
  </r>
  <r>
    <x v="3"/>
    <x v="12"/>
    <x v="0"/>
    <x v="21"/>
    <x v="34"/>
    <x v="2"/>
    <n v="10"/>
    <n v="10.483000000000001"/>
    <n v="0"/>
    <n v="0.58299999999999996"/>
    <n v="164.286"/>
    <x v="6"/>
    <n v="9.8999999999999986"/>
    <n v="287.09999999999997"/>
    <n v="19"/>
    <n v="8.6466315789473693"/>
    <x v="0"/>
    <n v="9.1999999999999993"/>
    <n v="0.7"/>
    <n v="2"/>
    <n v="8.6466315789473693"/>
  </r>
  <r>
    <x v="3"/>
    <x v="13"/>
    <x v="0"/>
    <x v="21"/>
    <x v="34"/>
    <x v="2"/>
    <n v="9"/>
    <n v="10.9"/>
    <n v="0"/>
    <n v="0.5"/>
    <n v="160.01900000000001"/>
    <x v="7"/>
    <n v="10.4"/>
    <n v="322.40000000000003"/>
    <n v="19"/>
    <n v="8.4220526315789481"/>
    <x v="1"/>
    <n v="9.75"/>
    <n v="0.65"/>
    <n v="2"/>
    <n v="8.4220526315789481"/>
  </r>
  <r>
    <x v="3"/>
    <x v="8"/>
    <x v="0"/>
    <x v="21"/>
    <x v="34"/>
    <x v="2"/>
    <n v="4"/>
    <n v="10.532999999999999"/>
    <n v="0"/>
    <n v="0.48299999999999998"/>
    <n v="159.613"/>
    <x v="7"/>
    <n v="10.050000000000001"/>
    <n v="311.55"/>
    <n v="19"/>
    <n v="8.4006842105263164"/>
    <x v="1"/>
    <n v="8.75"/>
    <n v="1.3"/>
    <n v="2"/>
    <n v="8.4006842105263164"/>
  </r>
  <r>
    <x v="3"/>
    <x v="0"/>
    <x v="0"/>
    <x v="22"/>
    <x v="35"/>
    <x v="2"/>
    <n v="8"/>
    <n v="10.6"/>
    <n v="0"/>
    <n v="0.5"/>
    <n v="237.506"/>
    <x v="6"/>
    <n v="10.1"/>
    <n v="292.89999999999998"/>
    <n v="19"/>
    <n v="12.500315789473683"/>
    <x v="0"/>
    <n v="9.3330000000000002"/>
    <n v="0.76700000000000002"/>
    <n v="1"/>
    <n v="12.500315789473683"/>
  </r>
  <r>
    <x v="3"/>
    <x v="9"/>
    <x v="0"/>
    <x v="22"/>
    <x v="35"/>
    <x v="2"/>
    <n v="13"/>
    <n v="11.15"/>
    <n v="0"/>
    <n v="0.5"/>
    <n v="260.55900000000003"/>
    <x v="6"/>
    <n v="10.65"/>
    <n v="308.85000000000002"/>
    <n v="19"/>
    <n v="13.71363157894737"/>
    <x v="0"/>
    <n v="9.9329999999999998"/>
    <n v="0.71699999999999997"/>
    <n v="1"/>
    <n v="13.71363157894737"/>
  </r>
  <r>
    <x v="3"/>
    <x v="1"/>
    <x v="0"/>
    <x v="22"/>
    <x v="35"/>
    <x v="2"/>
    <n v="9"/>
    <n v="11.05"/>
    <n v="0"/>
    <n v="0.51700000000000002"/>
    <n v="238.77500000000001"/>
    <x v="6"/>
    <n v="10.533999999999999"/>
    <n v="305.48599999999999"/>
    <n v="19"/>
    <n v="12.567105263157895"/>
    <x v="0"/>
    <n v="9.7669999999999995"/>
    <n v="0.76700000000000002"/>
    <n v="1"/>
    <n v="12.567105263157895"/>
  </r>
  <r>
    <x v="3"/>
    <x v="2"/>
    <x v="0"/>
    <x v="22"/>
    <x v="35"/>
    <x v="2"/>
    <n v="8"/>
    <n v="10.483000000000001"/>
    <n v="0"/>
    <n v="0.55000000000000004"/>
    <n v="127.273"/>
    <x v="6"/>
    <n v="9.9340000000000011"/>
    <n v="288.08600000000001"/>
    <n v="19"/>
    <n v="6.6985789473684205"/>
    <x v="0"/>
    <n v="8.8170000000000002"/>
    <n v="1.117"/>
    <n v="1"/>
    <n v="6.6985789473684205"/>
  </r>
  <r>
    <x v="3"/>
    <x v="4"/>
    <x v="0"/>
    <x v="22"/>
    <x v="35"/>
    <x v="2"/>
    <n v="13"/>
    <n v="10.8"/>
    <n v="0"/>
    <n v="0.5"/>
    <n v="170.97499999999999"/>
    <x v="6"/>
    <n v="10.3"/>
    <n v="298.70000000000005"/>
    <n v="19"/>
    <n v="8.9986842105263154"/>
    <x v="0"/>
    <n v="8.75"/>
    <n v="1.55"/>
    <n v="2"/>
    <n v="8.9986842105263154"/>
  </r>
  <r>
    <x v="3"/>
    <x v="5"/>
    <x v="0"/>
    <x v="22"/>
    <x v="35"/>
    <x v="2"/>
    <n v="11"/>
    <n v="10.5"/>
    <n v="0"/>
    <n v="0.5"/>
    <n v="280.61700000000002"/>
    <x v="6"/>
    <n v="10"/>
    <n v="290"/>
    <n v="19"/>
    <n v="14.769315789473685"/>
    <x v="0"/>
    <n v="8.7669999999999995"/>
    <n v="1.2330000000000001"/>
    <n v="2"/>
    <n v="14.769315789473685"/>
  </r>
  <r>
    <x v="3"/>
    <x v="6"/>
    <x v="0"/>
    <x v="22"/>
    <x v="35"/>
    <x v="2"/>
    <n v="14"/>
    <n v="11.583"/>
    <n v="0"/>
    <n v="0.5"/>
    <n v="234.886"/>
    <x v="6"/>
    <n v="11.082999999999998"/>
    <n v="321.40699999999993"/>
    <n v="19"/>
    <n v="12.362421052631579"/>
    <x v="0"/>
    <n v="10.382999999999999"/>
    <n v="0.7"/>
    <n v="2"/>
    <n v="12.362421052631579"/>
  </r>
  <r>
    <x v="3"/>
    <x v="7"/>
    <x v="0"/>
    <x v="22"/>
    <x v="35"/>
    <x v="2"/>
    <n v="7"/>
    <n v="10.5"/>
    <n v="0"/>
    <n v="0.5"/>
    <n v="169.22900000000001"/>
    <x v="6"/>
    <n v="10"/>
    <n v="290"/>
    <n v="19"/>
    <n v="8.9067894736842117"/>
    <x v="0"/>
    <n v="8.8829999999999991"/>
    <n v="1.117"/>
    <n v="2"/>
    <n v="8.9067894736842117"/>
  </r>
  <r>
    <x v="3"/>
    <x v="0"/>
    <x v="0"/>
    <x v="6"/>
    <x v="36"/>
    <x v="2"/>
    <n v="9"/>
    <n v="10.65"/>
    <n v="0"/>
    <n v="0.46700000000000003"/>
    <n v="188.53200000000001"/>
    <x v="6"/>
    <n v="10.183"/>
    <n v="295.30700000000002"/>
    <n v="19"/>
    <n v="9.9227368421052642"/>
    <x v="0"/>
    <n v="9.0830000000000002"/>
    <n v="1.1000000000000001"/>
    <n v="1"/>
    <n v="9.9227368421052642"/>
  </r>
  <r>
    <x v="3"/>
    <x v="9"/>
    <x v="0"/>
    <x v="6"/>
    <x v="36"/>
    <x v="2"/>
    <n v="11"/>
    <n v="10.5"/>
    <n v="0"/>
    <n v="0.46700000000000003"/>
    <n v="150.191"/>
    <x v="6"/>
    <n v="10.033000000000001"/>
    <n v="290.95700000000005"/>
    <n v="19"/>
    <n v="7.904789473684211"/>
    <x v="0"/>
    <n v="7.8330000000000002"/>
    <n v="2.2000000000000002"/>
    <n v="1"/>
    <n v="7.904789473684211"/>
  </r>
  <r>
    <x v="3"/>
    <x v="1"/>
    <x v="0"/>
    <x v="6"/>
    <x v="36"/>
    <x v="2"/>
    <n v="8"/>
    <n v="10.5"/>
    <n v="0"/>
    <n v="0.46700000000000003"/>
    <n v="175.947"/>
    <x v="6"/>
    <n v="10.033999999999999"/>
    <n v="290.98599999999999"/>
    <n v="19"/>
    <n v="9.2603684210526325"/>
    <x v="0"/>
    <n v="9.0169999999999995"/>
    <n v="1.0169999999999999"/>
    <n v="1"/>
    <n v="9.2603684210526325"/>
  </r>
  <r>
    <x v="3"/>
    <x v="2"/>
    <x v="0"/>
    <x v="6"/>
    <x v="36"/>
    <x v="2"/>
    <n v="10"/>
    <n v="10.5"/>
    <n v="0"/>
    <n v="0.4"/>
    <n v="268.30700000000002"/>
    <x v="6"/>
    <n v="10.1"/>
    <n v="292.89999999999998"/>
    <n v="19"/>
    <n v="14.121421052631581"/>
    <x v="0"/>
    <n v="8.4169999999999998"/>
    <n v="1.6830000000000001"/>
    <n v="1"/>
    <n v="14.121421052631581"/>
  </r>
  <r>
    <x v="3"/>
    <x v="10"/>
    <x v="0"/>
    <x v="6"/>
    <x v="36"/>
    <x v="2"/>
    <n v="12"/>
    <n v="11.117000000000001"/>
    <n v="0"/>
    <n v="0.48299999999999998"/>
    <n v="279.11099999999999"/>
    <x v="6"/>
    <n v="10.633000000000001"/>
    <n v="308.35700000000003"/>
    <n v="19"/>
    <n v="14.690052631578947"/>
    <x v="0"/>
    <n v="10.050000000000001"/>
    <n v="0.58299999999999996"/>
    <n v="1"/>
    <n v="14.690052631578947"/>
  </r>
  <r>
    <x v="3"/>
    <x v="4"/>
    <x v="0"/>
    <x v="5"/>
    <x v="36"/>
    <x v="2"/>
    <n v="13"/>
    <n v="10.917"/>
    <n v="0"/>
    <n v="0.4"/>
    <n v="203.00899999999999"/>
    <x v="6"/>
    <n v="10.516999999999999"/>
    <n v="304.99299999999999"/>
    <n v="19"/>
    <n v="10.684684210526315"/>
    <x v="0"/>
    <n v="8.2170000000000005"/>
    <n v="2.2999999999999998"/>
    <n v="2"/>
    <n v="10.684684210526315"/>
  </r>
  <r>
    <x v="3"/>
    <x v="5"/>
    <x v="0"/>
    <x v="6"/>
    <x v="36"/>
    <x v="2"/>
    <n v="11"/>
    <n v="11.032999999999999"/>
    <n v="0.16700000000000001"/>
    <n v="0.5"/>
    <n v="239.38399999999999"/>
    <x v="6"/>
    <n v="10.367000000000001"/>
    <n v="300.64300000000003"/>
    <n v="19"/>
    <n v="12.599157894736841"/>
    <x v="0"/>
    <n v="8.8670000000000009"/>
    <n v="1.5"/>
    <n v="2"/>
    <n v="12.599157894736841"/>
  </r>
  <r>
    <x v="3"/>
    <x v="6"/>
    <x v="0"/>
    <x v="6"/>
    <x v="36"/>
    <x v="2"/>
    <n v="10"/>
    <n v="10.6"/>
    <n v="0.433"/>
    <n v="0.56699999999999995"/>
    <n v="190.18199999999999"/>
    <x v="6"/>
    <n v="9.6000000000000014"/>
    <n v="278.40000000000003"/>
    <n v="19"/>
    <n v="10.00957894736842"/>
    <x v="0"/>
    <n v="8.3000000000000007"/>
    <n v="1.3"/>
    <n v="2"/>
    <n v="10.00957894736842"/>
  </r>
  <r>
    <x v="3"/>
    <x v="7"/>
    <x v="0"/>
    <x v="6"/>
    <x v="36"/>
    <x v="2"/>
    <n v="10"/>
    <n v="10.199999999999999"/>
    <n v="0.16700000000000001"/>
    <n v="0.61699999999999999"/>
    <n v="207.75700000000001"/>
    <x v="6"/>
    <n v="9.4160000000000004"/>
    <n v="273.06400000000002"/>
    <n v="19"/>
    <n v="10.934578947368422"/>
    <x v="0"/>
    <n v="7.8330000000000002"/>
    <n v="1.583"/>
    <n v="2"/>
    <n v="10.934578947368422"/>
  </r>
  <r>
    <x v="3"/>
    <x v="12"/>
    <x v="0"/>
    <x v="5"/>
    <x v="36"/>
    <x v="2"/>
    <n v="10"/>
    <n v="11"/>
    <n v="0.96699999999999997"/>
    <n v="0.11700000000000001"/>
    <n v="275.20400000000001"/>
    <x v="6"/>
    <n v="9.9169999999999998"/>
    <n v="287.59300000000002"/>
    <n v="19"/>
    <n v="14.48442105263158"/>
    <x v="0"/>
    <n v="8.9169999999999998"/>
    <n v="1"/>
    <n v="2"/>
    <n v="14.48442105263158"/>
  </r>
  <r>
    <x v="0"/>
    <x v="0"/>
    <x v="0"/>
    <x v="23"/>
    <x v="37"/>
    <x v="1"/>
    <n v="7"/>
    <n v="8.5169999999999995"/>
    <n v="0.16700000000000001"/>
    <n v="0.5"/>
    <n v="201.917"/>
    <x v="5"/>
    <n v="7.8170000000000002"/>
    <n v="287.43109000000004"/>
    <n v="12"/>
    <n v="16.826416666666667"/>
    <x v="0"/>
    <n v="6.867"/>
    <n v="0.95"/>
    <n v="1"/>
    <n v="16.826416666666667"/>
  </r>
  <r>
    <x v="0"/>
    <x v="9"/>
    <x v="0"/>
    <x v="23"/>
    <x v="37"/>
    <x v="1"/>
    <n v="9"/>
    <n v="8.5500000000000007"/>
    <n v="0.28299999999999997"/>
    <n v="0.5"/>
    <n v="163.93700000000001"/>
    <x v="5"/>
    <n v="7.7670000000000003"/>
    <n v="285.59259000000003"/>
    <n v="12"/>
    <n v="13.661416666666668"/>
    <x v="0"/>
    <n v="6.5670000000000002"/>
    <n v="1.2"/>
    <n v="1"/>
    <n v="13.661416666666668"/>
  </r>
  <r>
    <x v="0"/>
    <x v="1"/>
    <x v="0"/>
    <x v="23"/>
    <x v="37"/>
    <x v="1"/>
    <n v="5"/>
    <n v="8.5500000000000007"/>
    <n v="0.3"/>
    <n v="0.5"/>
    <n v="165.54499999999999"/>
    <x v="5"/>
    <n v="7.75"/>
    <n v="284.96750000000003"/>
    <n v="12"/>
    <n v="13.795416666666666"/>
    <x v="0"/>
    <n v="5.4669999999999996"/>
    <n v="2.2829999999999999"/>
    <n v="1"/>
    <n v="13.795416666666666"/>
  </r>
  <r>
    <x v="0"/>
    <x v="2"/>
    <x v="0"/>
    <x v="23"/>
    <x v="37"/>
    <x v="1"/>
    <n v="8"/>
    <n v="9.2829999999999995"/>
    <n v="0.33300000000000002"/>
    <n v="0.5"/>
    <n v="136.68"/>
    <x v="5"/>
    <n v="8.4500000000000011"/>
    <n v="310.70650000000006"/>
    <n v="12"/>
    <n v="11.39"/>
    <x v="0"/>
    <n v="7.5330000000000004"/>
    <n v="0.91700000000000004"/>
    <n v="1"/>
    <n v="11.39"/>
  </r>
  <r>
    <x v="0"/>
    <x v="10"/>
    <x v="0"/>
    <x v="23"/>
    <x v="37"/>
    <x v="1"/>
    <n v="9"/>
    <n v="8.75"/>
    <n v="0.3"/>
    <n v="0.48299999999999998"/>
    <n v="174.125"/>
    <x v="5"/>
    <n v="7.9670000000000005"/>
    <n v="292.94659000000007"/>
    <n v="12"/>
    <n v="14.510416666666666"/>
    <x v="0"/>
    <n v="6"/>
    <n v="1.9670000000000001"/>
    <n v="1"/>
    <n v="14.510416666666666"/>
  </r>
  <r>
    <x v="0"/>
    <x v="4"/>
    <x v="0"/>
    <x v="23"/>
    <x v="37"/>
    <x v="1"/>
    <n v="12"/>
    <n v="8.5670000000000002"/>
    <n v="0.317"/>
    <n v="0.51700000000000002"/>
    <n v="181.49100000000001"/>
    <x v="5"/>
    <n v="7.7329999999999997"/>
    <n v="284.34241000000003"/>
    <n v="12"/>
    <n v="15.124250000000002"/>
    <x v="0"/>
    <n v="6.3"/>
    <n v="1.4330000000000001"/>
    <n v="2"/>
    <n v="15.124250000000002"/>
  </r>
  <r>
    <x v="0"/>
    <x v="5"/>
    <x v="0"/>
    <x v="23"/>
    <x v="37"/>
    <x v="1"/>
    <n v="10"/>
    <n v="8.5169999999999995"/>
    <n v="0.3"/>
    <n v="0.5"/>
    <n v="164.315"/>
    <x v="5"/>
    <n v="7.7160000000000002"/>
    <n v="283.71732000000003"/>
    <n v="12"/>
    <n v="13.692916666666667"/>
    <x v="0"/>
    <n v="6.2830000000000004"/>
    <n v="1.4330000000000001"/>
    <n v="2"/>
    <n v="13.692916666666667"/>
  </r>
  <r>
    <x v="0"/>
    <x v="6"/>
    <x v="0"/>
    <x v="23"/>
    <x v="37"/>
    <x v="1"/>
    <n v="10"/>
    <n v="8.6669999999999998"/>
    <n v="0.317"/>
    <n v="0.5"/>
    <n v="104.271"/>
    <x v="5"/>
    <n v="7.85"/>
    <n v="288.64449999999999"/>
    <n v="12"/>
    <n v="8.6892499999999995"/>
    <x v="0"/>
    <n v="6.55"/>
    <n v="1.3"/>
    <n v="2"/>
    <n v="8.6892499999999995"/>
  </r>
  <r>
    <x v="0"/>
    <x v="7"/>
    <x v="0"/>
    <x v="23"/>
    <x v="37"/>
    <x v="1"/>
    <n v="8"/>
    <n v="8.9670000000000005"/>
    <n v="0.3"/>
    <n v="0.5"/>
    <n v="180.977"/>
    <x v="5"/>
    <n v="8.15"/>
    <n v="299.67550000000006"/>
    <n v="12"/>
    <n v="15.081416666666668"/>
    <x v="0"/>
    <n v="6.633"/>
    <n v="1.5169999999999999"/>
    <n v="2"/>
    <n v="15.081416666666668"/>
  </r>
  <r>
    <x v="0"/>
    <x v="12"/>
    <x v="0"/>
    <x v="23"/>
    <x v="37"/>
    <x v="1"/>
    <n v="8"/>
    <n v="8.5"/>
    <n v="0.33300000000000002"/>
    <n v="0.48299999999999998"/>
    <n v="116.998"/>
    <x v="5"/>
    <n v="7.6829999999999998"/>
    <n v="282.50391000000002"/>
    <n v="12"/>
    <n v="9.7498333333333331"/>
    <x v="0"/>
    <n v="6.1"/>
    <n v="1.583"/>
    <n v="2"/>
    <n v="9.7498333333333331"/>
  </r>
  <r>
    <x v="12"/>
    <x v="0"/>
    <x v="0"/>
    <x v="24"/>
    <x v="38"/>
    <x v="2"/>
    <n v="9"/>
    <n v="10.117000000000001"/>
    <n v="0.38300000000000001"/>
    <n v="0.5"/>
    <n v="143.20599999999999"/>
    <x v="6"/>
    <n v="9.234"/>
    <n v="267.786"/>
    <n v="19"/>
    <n v="7.5371578947368416"/>
    <x v="0"/>
    <n v="7.4669999999999996"/>
    <n v="1.7669999999999999"/>
    <n v="1"/>
    <n v="7.5371578947368416"/>
  </r>
  <r>
    <x v="12"/>
    <x v="9"/>
    <x v="0"/>
    <x v="24"/>
    <x v="38"/>
    <x v="2"/>
    <n v="8"/>
    <n v="10.583"/>
    <n v="0.35"/>
    <n v="0.53300000000000003"/>
    <n v="201.80099999999999"/>
    <x v="6"/>
    <n v="9.6999999999999993"/>
    <n v="281.29999999999995"/>
    <n v="19"/>
    <n v="10.621105263157894"/>
    <x v="0"/>
    <n v="9.3330000000000002"/>
    <n v="0.36699999999999999"/>
    <n v="1"/>
    <n v="10.621105263157894"/>
  </r>
  <r>
    <x v="12"/>
    <x v="1"/>
    <x v="0"/>
    <x v="24"/>
    <x v="38"/>
    <x v="2"/>
    <n v="8"/>
    <n v="10.433"/>
    <n v="0.16700000000000001"/>
    <n v="0.48299999999999998"/>
    <n v="148.41399999999999"/>
    <x v="6"/>
    <n v="9.7830000000000013"/>
    <n v="283.70700000000005"/>
    <n v="19"/>
    <n v="7.8112631578947358"/>
    <x v="0"/>
    <n v="7.15"/>
    <n v="2.633"/>
    <n v="1"/>
    <n v="7.8112631578947358"/>
  </r>
  <r>
    <x v="12"/>
    <x v="2"/>
    <x v="0"/>
    <x v="24"/>
    <x v="38"/>
    <x v="2"/>
    <n v="7"/>
    <n v="12.933"/>
    <n v="0.53300000000000003"/>
    <n v="0.5"/>
    <n v="281.52199999999999"/>
    <x v="6"/>
    <n v="11.9"/>
    <n v="345.1"/>
    <n v="19"/>
    <n v="14.816947368421053"/>
    <x v="0"/>
    <n v="9.4"/>
    <n v="2.5"/>
    <n v="1"/>
    <n v="14.816947368421053"/>
  </r>
  <r>
    <x v="12"/>
    <x v="10"/>
    <x v="0"/>
    <x v="24"/>
    <x v="38"/>
    <x v="2"/>
    <n v="11"/>
    <n v="10.333"/>
    <n v="0.16700000000000001"/>
    <n v="0.51700000000000002"/>
    <n v="177.25"/>
    <x v="6"/>
    <n v="9.6499999999999986"/>
    <n v="279.84999999999997"/>
    <n v="19"/>
    <n v="9.3289473684210531"/>
    <x v="0"/>
    <n v="8.7669999999999995"/>
    <n v="0.88300000000000001"/>
    <n v="1"/>
    <n v="9.3289473684210531"/>
  </r>
  <r>
    <x v="12"/>
    <x v="3"/>
    <x v="0"/>
    <x v="24"/>
    <x v="38"/>
    <x v="2"/>
    <n v="5"/>
    <n v="10.6"/>
    <n v="0.36699999999999999"/>
    <n v="0.8"/>
    <n v="147.66900000000001"/>
    <x v="7"/>
    <n v="9.3339999999999996"/>
    <n v="289.35399999999998"/>
    <n v="19"/>
    <n v="7.7720526315789478"/>
    <x v="1"/>
    <n v="8.9169999999999998"/>
    <n v="0.41699999999999998"/>
    <n v="1"/>
    <n v="7.7720526315789478"/>
  </r>
  <r>
    <x v="12"/>
    <x v="4"/>
    <x v="0"/>
    <x v="24"/>
    <x v="38"/>
    <x v="2"/>
    <n v="6"/>
    <n v="10.167"/>
    <n v="0.317"/>
    <n v="0.8"/>
    <n v="200.77699999999999"/>
    <x v="6"/>
    <n v="9.0500000000000007"/>
    <n v="262.45000000000005"/>
    <n v="19"/>
    <n v="10.567210526315788"/>
    <x v="0"/>
    <n v="8.3170000000000002"/>
    <n v="0.73299999999999998"/>
    <n v="2"/>
    <n v="10.567210526315788"/>
  </r>
  <r>
    <x v="12"/>
    <x v="5"/>
    <x v="0"/>
    <x v="24"/>
    <x v="38"/>
    <x v="2"/>
    <n v="9"/>
    <n v="10.199999999999999"/>
    <n v="0.317"/>
    <n v="0.55000000000000004"/>
    <n v="208.12"/>
    <x v="6"/>
    <n v="9.3339999999999996"/>
    <n v="270.68599999999998"/>
    <n v="19"/>
    <n v="10.953684210526315"/>
    <x v="0"/>
    <n v="8.6669999999999998"/>
    <n v="0.66700000000000004"/>
    <n v="2"/>
    <n v="10.953684210526315"/>
  </r>
  <r>
    <x v="12"/>
    <x v="6"/>
    <x v="0"/>
    <x v="24"/>
    <x v="38"/>
    <x v="2"/>
    <n v="6"/>
    <n v="9.6669999999999998"/>
    <n v="0.35"/>
    <n v="0.5"/>
    <n v="132.90299999999999"/>
    <x v="6"/>
    <n v="8.8170000000000002"/>
    <n v="255.69300000000001"/>
    <n v="19"/>
    <n v="6.9948947368421051"/>
    <x v="0"/>
    <n v="7.35"/>
    <n v="1.4670000000000001"/>
    <n v="2"/>
    <n v="6.9948947368421051"/>
  </r>
  <r>
    <x v="12"/>
    <x v="7"/>
    <x v="0"/>
    <x v="24"/>
    <x v="38"/>
    <x v="2"/>
    <n v="10"/>
    <n v="10.532999999999999"/>
    <n v="0.4"/>
    <n v="0.53300000000000003"/>
    <n v="140.82300000000001"/>
    <x v="6"/>
    <n v="9.6000000000000014"/>
    <n v="278.40000000000003"/>
    <n v="19"/>
    <n v="7.4117368421052632"/>
    <x v="0"/>
    <n v="9.1170000000000009"/>
    <n v="0.48299999999999998"/>
    <n v="2"/>
    <n v="7.4117368421052632"/>
  </r>
  <r>
    <x v="12"/>
    <x v="12"/>
    <x v="0"/>
    <x v="24"/>
    <x v="38"/>
    <x v="2"/>
    <n v="11"/>
    <n v="10.167"/>
    <n v="0.35"/>
    <n v="0.51700000000000002"/>
    <n v="121.473"/>
    <x v="6"/>
    <n v="9.3000000000000007"/>
    <n v="269.70000000000005"/>
    <n v="19"/>
    <n v="6.3933157894736841"/>
    <x v="0"/>
    <n v="8.0830000000000002"/>
    <n v="1.2170000000000001"/>
    <n v="2"/>
    <n v="6.3933157894736841"/>
  </r>
  <r>
    <x v="3"/>
    <x v="0"/>
    <x v="1"/>
    <x v="4"/>
    <x v="39"/>
    <x v="1"/>
    <n v="21"/>
    <n v="11.132999999999999"/>
    <n v="0"/>
    <n v="0.46700000000000003"/>
    <n v="174.27500000000001"/>
    <x v="2"/>
    <n v="10.667000000000002"/>
    <n v="373.34500000000003"/>
    <n v="12"/>
    <n v="14.522916666666667"/>
    <x v="0"/>
    <n v="10.3"/>
    <n v="0.36699999999999999"/>
    <n v="1"/>
    <n v="14.522916666666667"/>
  </r>
  <r>
    <x v="3"/>
    <x v="9"/>
    <x v="1"/>
    <x v="4"/>
    <x v="39"/>
    <x v="1"/>
    <n v="18"/>
    <n v="11.35"/>
    <n v="0"/>
    <n v="0.35"/>
    <n v="162.61699999999999"/>
    <x v="2"/>
    <n v="11"/>
    <n v="385"/>
    <n v="12"/>
    <n v="13.551416666666666"/>
    <x v="0"/>
    <n v="9.1669999999999998"/>
    <n v="1.833"/>
    <n v="1"/>
    <n v="13.551416666666666"/>
  </r>
  <r>
    <x v="3"/>
    <x v="1"/>
    <x v="1"/>
    <x v="4"/>
    <x v="39"/>
    <x v="1"/>
    <n v="21"/>
    <n v="11.95"/>
    <n v="0"/>
    <n v="0.26700000000000002"/>
    <n v="206.57599999999999"/>
    <x v="2"/>
    <n v="11.684000000000001"/>
    <n v="408.94000000000005"/>
    <n v="12"/>
    <n v="17.214666666666666"/>
    <x v="0"/>
    <n v="11.117000000000001"/>
    <n v="0.56699999999999995"/>
    <n v="1"/>
    <n v="17.214666666666666"/>
  </r>
  <r>
    <x v="3"/>
    <x v="2"/>
    <x v="1"/>
    <x v="4"/>
    <x v="39"/>
    <x v="1"/>
    <n v="21"/>
    <n v="11.233000000000001"/>
    <n v="0"/>
    <n v="0.5"/>
    <n v="126.05"/>
    <x v="2"/>
    <n v="10.734"/>
    <n v="375.69"/>
    <n v="12"/>
    <n v="10.504166666666666"/>
    <x v="0"/>
    <n v="8.8170000000000002"/>
    <n v="1.917"/>
    <n v="1"/>
    <n v="10.504166666666666"/>
  </r>
  <r>
    <x v="3"/>
    <x v="10"/>
    <x v="1"/>
    <x v="4"/>
    <x v="39"/>
    <x v="1"/>
    <n v="27"/>
    <n v="11.933"/>
    <n v="0"/>
    <n v="0.41699999999999998"/>
    <n v="206.72"/>
    <x v="2"/>
    <n v="11.515999999999998"/>
    <n v="403.05999999999995"/>
    <n v="12"/>
    <n v="17.226666666666667"/>
    <x v="0"/>
    <n v="10.882999999999999"/>
    <n v="0.63300000000000001"/>
    <n v="1"/>
    <n v="17.226666666666667"/>
  </r>
  <r>
    <x v="3"/>
    <x v="11"/>
    <x v="1"/>
    <x v="4"/>
    <x v="39"/>
    <x v="1"/>
    <n v="4"/>
    <n v="7.4829999999999997"/>
    <n v="0"/>
    <n v="0.45"/>
    <n v="54.911000000000001"/>
    <x v="4"/>
    <n v="7.0330000000000004"/>
    <n v="260.221"/>
    <n v="12"/>
    <n v="4.5759166666666671"/>
    <x v="1"/>
    <n v="5.4"/>
    <n v="1.633"/>
    <n v="1"/>
    <n v="4.5759166666666671"/>
  </r>
  <r>
    <x v="3"/>
    <x v="4"/>
    <x v="1"/>
    <x v="4"/>
    <x v="39"/>
    <x v="1"/>
    <n v="26"/>
    <n v="11.532999999999999"/>
    <n v="0"/>
    <n v="0.433"/>
    <n v="211.96"/>
    <x v="2"/>
    <n v="11.1"/>
    <n v="388.5"/>
    <n v="12"/>
    <n v="17.663333333333334"/>
    <x v="0"/>
    <n v="10.583"/>
    <n v="0.51700000000000002"/>
    <n v="2"/>
    <n v="17.663333333333334"/>
  </r>
  <r>
    <x v="3"/>
    <x v="5"/>
    <x v="1"/>
    <x v="4"/>
    <x v="39"/>
    <x v="1"/>
    <n v="23"/>
    <n v="11.2"/>
    <n v="0"/>
    <n v="0.48299999999999998"/>
    <n v="188.00700000000001"/>
    <x v="2"/>
    <n v="10.715999999999999"/>
    <n v="375.06"/>
    <n v="12"/>
    <n v="15.667250000000001"/>
    <x v="0"/>
    <n v="9.5329999999999995"/>
    <n v="1.1830000000000001"/>
    <n v="2"/>
    <n v="15.667250000000001"/>
  </r>
  <r>
    <x v="3"/>
    <x v="6"/>
    <x v="1"/>
    <x v="4"/>
    <x v="39"/>
    <x v="1"/>
    <n v="26"/>
    <n v="11.4"/>
    <n v="0"/>
    <n v="0.45"/>
    <n v="153.96299999999999"/>
    <x v="2"/>
    <n v="10.95"/>
    <n v="383.25"/>
    <n v="12"/>
    <n v="12.830249999999999"/>
    <x v="0"/>
    <n v="10.6"/>
    <n v="0.35"/>
    <n v="2"/>
    <n v="12.830249999999999"/>
  </r>
  <r>
    <x v="3"/>
    <x v="7"/>
    <x v="1"/>
    <x v="4"/>
    <x v="39"/>
    <x v="1"/>
    <n v="20"/>
    <n v="11.516999999999999"/>
    <n v="0"/>
    <n v="0.35"/>
    <n v="189.77500000000001"/>
    <x v="2"/>
    <n v="11.166"/>
    <n v="390.81"/>
    <n v="12"/>
    <n v="15.814583333333333"/>
    <x v="0"/>
    <n v="10.733000000000001"/>
    <n v="0.433"/>
    <n v="2"/>
    <n v="15.814583333333333"/>
  </r>
  <r>
    <x v="3"/>
    <x v="12"/>
    <x v="1"/>
    <x v="3"/>
    <x v="39"/>
    <x v="1"/>
    <n v="17"/>
    <n v="9.6999999999999993"/>
    <n v="0"/>
    <n v="0.5"/>
    <n v="152.52699999999999"/>
    <x v="2"/>
    <n v="9.1999999999999993"/>
    <n v="322"/>
    <n v="12"/>
    <n v="12.710583333333332"/>
    <x v="0"/>
    <n v="9.0169999999999995"/>
    <n v="0.183"/>
    <n v="2"/>
    <n v="12.710583333333332"/>
  </r>
  <r>
    <x v="3"/>
    <x v="11"/>
    <x v="0"/>
    <x v="4"/>
    <x v="40"/>
    <x v="1"/>
    <n v="1"/>
    <n v="2.1829999999999998"/>
    <n v="0"/>
    <n v="0"/>
    <n v="46.798000000000002"/>
    <x v="3"/>
    <n v="2.1839999999999997"/>
    <n v="75.347999999999985"/>
    <n v="12"/>
    <n v="3.8998333333333335"/>
    <x v="1"/>
    <n v="0.41699999999999998"/>
    <n v="1.7669999999999999"/>
    <n v="1"/>
    <n v="3.8998333333333335"/>
  </r>
  <r>
    <x v="13"/>
    <x v="0"/>
    <x v="1"/>
    <x v="25"/>
    <x v="41"/>
    <x v="1"/>
    <n v="19"/>
    <n v="9.7669999999999995"/>
    <n v="0"/>
    <n v="0.5"/>
    <n v="113.087"/>
    <x v="2"/>
    <n v="9.2659999999999982"/>
    <n v="324.30999999999995"/>
    <n v="12"/>
    <n v="9.4239166666666669"/>
    <x v="0"/>
    <n v="8.8829999999999991"/>
    <n v="0.38300000000000001"/>
    <n v="1"/>
    <n v="9.4239166666666669"/>
  </r>
  <r>
    <x v="13"/>
    <x v="9"/>
    <x v="1"/>
    <x v="25"/>
    <x v="41"/>
    <x v="1"/>
    <n v="17"/>
    <n v="10.417"/>
    <n v="0.15"/>
    <n v="0.5"/>
    <n v="156.464"/>
    <x v="2"/>
    <n v="9.7669999999999995"/>
    <n v="341.84499999999997"/>
    <n v="12"/>
    <n v="13.038666666666666"/>
    <x v="0"/>
    <n v="9.3170000000000002"/>
    <n v="0.45"/>
    <n v="1"/>
    <n v="13.038666666666666"/>
  </r>
  <r>
    <x v="13"/>
    <x v="1"/>
    <x v="1"/>
    <x v="25"/>
    <x v="41"/>
    <x v="1"/>
    <n v="17"/>
    <n v="9.5670000000000002"/>
    <n v="0"/>
    <n v="0.55000000000000004"/>
    <n v="173.249"/>
    <x v="2"/>
    <n v="9.0169999999999995"/>
    <n v="315.59499999999997"/>
    <n v="12"/>
    <n v="14.437416666666666"/>
    <x v="0"/>
    <n v="8.6669999999999998"/>
    <n v="0.35"/>
    <n v="1"/>
    <n v="14.437416666666666"/>
  </r>
  <r>
    <x v="13"/>
    <x v="2"/>
    <x v="1"/>
    <x v="25"/>
    <x v="41"/>
    <x v="1"/>
    <n v="17"/>
    <n v="10.183"/>
    <n v="0"/>
    <n v="0.51700000000000002"/>
    <n v="172.684"/>
    <x v="2"/>
    <n v="9.6670000000000016"/>
    <n v="338.34500000000003"/>
    <n v="12"/>
    <n v="14.390333333333333"/>
    <x v="0"/>
    <n v="9.1170000000000009"/>
    <n v="0.55000000000000004"/>
    <n v="1"/>
    <n v="14.390333333333333"/>
  </r>
  <r>
    <x v="13"/>
    <x v="10"/>
    <x v="1"/>
    <x v="25"/>
    <x v="41"/>
    <x v="1"/>
    <n v="19"/>
    <n v="9.6"/>
    <n v="0.05"/>
    <n v="0.53300000000000003"/>
    <n v="141.33000000000001"/>
    <x v="2"/>
    <n v="9.0169999999999995"/>
    <n v="315.59499999999997"/>
    <n v="12"/>
    <n v="11.777500000000002"/>
    <x v="0"/>
    <n v="8.5169999999999995"/>
    <n v="0.5"/>
    <n v="1"/>
    <n v="11.777500000000002"/>
  </r>
  <r>
    <x v="13"/>
    <x v="4"/>
    <x v="1"/>
    <x v="25"/>
    <x v="41"/>
    <x v="1"/>
    <n v="22"/>
    <n v="10.15"/>
    <n v="0"/>
    <n v="0.56699999999999995"/>
    <n v="139.143"/>
    <x v="2"/>
    <n v="9.5829999999999984"/>
    <n v="335.40499999999997"/>
    <n v="12"/>
    <n v="11.59525"/>
    <x v="0"/>
    <n v="9.1999999999999993"/>
    <n v="0.38300000000000001"/>
    <n v="2"/>
    <n v="11.59525"/>
  </r>
  <r>
    <x v="13"/>
    <x v="5"/>
    <x v="1"/>
    <x v="25"/>
    <x v="41"/>
    <x v="1"/>
    <n v="20"/>
    <n v="9.9670000000000005"/>
    <n v="3.3000000000000002E-2"/>
    <n v="0.51700000000000002"/>
    <n v="160.04300000000001"/>
    <x v="2"/>
    <n v="9.4169999999999998"/>
    <n v="329.59499999999997"/>
    <n v="12"/>
    <n v="13.336916666666667"/>
    <x v="0"/>
    <n v="9"/>
    <n v="0.41699999999999998"/>
    <n v="2"/>
    <n v="13.336916666666667"/>
  </r>
  <r>
    <x v="13"/>
    <x v="6"/>
    <x v="1"/>
    <x v="25"/>
    <x v="41"/>
    <x v="1"/>
    <n v="17"/>
    <n v="9.9"/>
    <n v="3.3000000000000002E-2"/>
    <n v="0.5"/>
    <n v="145.41999999999999"/>
    <x v="2"/>
    <n v="9.3659999999999997"/>
    <n v="327.81"/>
    <n v="12"/>
    <n v="12.118333333333332"/>
    <x v="0"/>
    <n v="8.9830000000000005"/>
    <n v="0.38300000000000001"/>
    <n v="2"/>
    <n v="12.118333333333332"/>
  </r>
  <r>
    <x v="13"/>
    <x v="7"/>
    <x v="1"/>
    <x v="25"/>
    <x v="41"/>
    <x v="1"/>
    <n v="20"/>
    <n v="9.1999999999999993"/>
    <n v="0.217"/>
    <n v="0.51700000000000002"/>
    <n v="135.45599999999999"/>
    <x v="2"/>
    <n v="8.4659999999999993"/>
    <n v="296.31"/>
    <n v="12"/>
    <n v="11.287999999999998"/>
    <x v="0"/>
    <n v="8.1329999999999991"/>
    <n v="0.33300000000000002"/>
    <n v="2"/>
    <n v="11.287999999999998"/>
  </r>
  <r>
    <x v="13"/>
    <x v="12"/>
    <x v="1"/>
    <x v="25"/>
    <x v="41"/>
    <x v="1"/>
    <n v="21"/>
    <n v="9.8829999999999991"/>
    <n v="0"/>
    <n v="0.5"/>
    <n v="148.19499999999999"/>
    <x v="2"/>
    <n v="9.3829999999999991"/>
    <n v="328.40499999999997"/>
    <n v="12"/>
    <n v="12.349583333333333"/>
    <x v="0"/>
    <n v="8.8829999999999991"/>
    <n v="0.5"/>
    <n v="2"/>
    <n v="12.349583333333333"/>
  </r>
  <r>
    <x v="14"/>
    <x v="0"/>
    <x v="1"/>
    <x v="26"/>
    <x v="42"/>
    <x v="1"/>
    <n v="15"/>
    <n v="10.050000000000001"/>
    <n v="0.45"/>
    <n v="0.5"/>
    <n v="172.29499999999999"/>
    <x v="2"/>
    <n v="9.1"/>
    <n v="318.5"/>
    <n v="12"/>
    <n v="14.357916666666666"/>
    <x v="0"/>
    <n v="7.4"/>
    <n v="1.7"/>
    <n v="1"/>
    <n v="14.357916666666666"/>
  </r>
  <r>
    <x v="14"/>
    <x v="9"/>
    <x v="1"/>
    <x v="27"/>
    <x v="42"/>
    <x v="1"/>
    <n v="18"/>
    <n v="10.1"/>
    <n v="0.33300000000000002"/>
    <n v="0.55000000000000004"/>
    <n v="168.03200000000001"/>
    <x v="2"/>
    <n v="9.2159999999999993"/>
    <n v="322.56"/>
    <n v="12"/>
    <n v="14.002666666666668"/>
    <x v="0"/>
    <n v="8.8829999999999991"/>
    <n v="0.33300000000000002"/>
    <n v="1"/>
    <n v="14.002666666666668"/>
  </r>
  <r>
    <x v="14"/>
    <x v="1"/>
    <x v="1"/>
    <x v="27"/>
    <x v="42"/>
    <x v="1"/>
    <n v="14"/>
    <n v="9.8670000000000009"/>
    <n v="0"/>
    <n v="0.55000000000000004"/>
    <n v="148.339"/>
    <x v="2"/>
    <n v="9.3160000000000007"/>
    <n v="326.06"/>
    <n v="12"/>
    <n v="12.361583333333334"/>
    <x v="0"/>
    <n v="7.0830000000000002"/>
    <n v="2.2330000000000001"/>
    <n v="1"/>
    <n v="12.361583333333334"/>
  </r>
  <r>
    <x v="14"/>
    <x v="2"/>
    <x v="1"/>
    <x v="27"/>
    <x v="42"/>
    <x v="1"/>
    <n v="14"/>
    <n v="10.7"/>
    <n v="0.317"/>
    <n v="0.58299999999999996"/>
    <n v="159.047"/>
    <x v="2"/>
    <n v="9.7999999999999989"/>
    <n v="342.99999999999994"/>
    <n v="12"/>
    <n v="13.253916666666667"/>
    <x v="0"/>
    <n v="9.1329999999999991"/>
    <n v="0.66700000000000004"/>
    <n v="1"/>
    <n v="13.253916666666667"/>
  </r>
  <r>
    <x v="14"/>
    <x v="5"/>
    <x v="1"/>
    <x v="27"/>
    <x v="42"/>
    <x v="1"/>
    <n v="16"/>
    <n v="9.1170000000000009"/>
    <n v="0.183"/>
    <n v="0.5"/>
    <n v="125.818"/>
    <x v="2"/>
    <n v="8.4329999999999998"/>
    <n v="295.15499999999997"/>
    <n v="12"/>
    <n v="10.484833333333333"/>
    <x v="0"/>
    <n v="7.5"/>
    <n v="0.93300000000000005"/>
    <n v="2"/>
    <n v="10.484833333333333"/>
  </r>
  <r>
    <x v="14"/>
    <x v="6"/>
    <x v="1"/>
    <x v="27"/>
    <x v="42"/>
    <x v="1"/>
    <n v="16"/>
    <n v="9.4670000000000005"/>
    <n v="0.38300000000000001"/>
    <n v="0.5"/>
    <n v="134.643"/>
    <x v="2"/>
    <n v="8.5830000000000002"/>
    <n v="300.40500000000003"/>
    <n v="12"/>
    <n v="11.22025"/>
    <x v="0"/>
    <n v="8.3000000000000007"/>
    <n v="0.28299999999999997"/>
    <n v="2"/>
    <n v="11.22025"/>
  </r>
  <r>
    <x v="14"/>
    <x v="7"/>
    <x v="1"/>
    <x v="27"/>
    <x v="42"/>
    <x v="1"/>
    <n v="11"/>
    <n v="10.25"/>
    <n v="0.16700000000000001"/>
    <n v="0.48299999999999998"/>
    <n v="143.83799999999999"/>
    <x v="2"/>
    <n v="9.6"/>
    <n v="336"/>
    <n v="12"/>
    <n v="11.986499999999999"/>
    <x v="0"/>
    <n v="8.85"/>
    <n v="0.75"/>
    <n v="2"/>
    <n v="11.986499999999999"/>
  </r>
  <r>
    <x v="14"/>
    <x v="13"/>
    <x v="1"/>
    <x v="26"/>
    <x v="42"/>
    <x v="1"/>
    <n v="13"/>
    <n v="9.3829999999999991"/>
    <n v="0.33300000000000002"/>
    <n v="0.5"/>
    <n v="161.44"/>
    <x v="4"/>
    <n v="8.5500000000000007"/>
    <n v="316.35000000000002"/>
    <n v="12"/>
    <n v="13.453333333333333"/>
    <x v="1"/>
    <n v="7.7830000000000004"/>
    <n v="0.76700000000000002"/>
    <n v="2"/>
    <n v="13.453333333333333"/>
  </r>
  <r>
    <x v="14"/>
    <x v="8"/>
    <x v="1"/>
    <x v="26"/>
    <x v="42"/>
    <x v="1"/>
    <n v="8"/>
    <n v="10.167"/>
    <n v="0.3"/>
    <n v="0.5"/>
    <n v="107.746"/>
    <x v="4"/>
    <n v="9.3669999999999991"/>
    <n v="346.57899999999995"/>
    <n v="12"/>
    <n v="8.9788333333333323"/>
    <x v="1"/>
    <n v="8.9169999999999998"/>
    <n v="0.45"/>
    <n v="2"/>
    <n v="8.9788333333333323"/>
  </r>
  <r>
    <x v="15"/>
    <x v="0"/>
    <x v="1"/>
    <x v="28"/>
    <x v="43"/>
    <x v="1"/>
    <n v="22"/>
    <n v="7.55"/>
    <n v="0.46700000000000003"/>
    <n v="0.56699999999999995"/>
    <n v="0"/>
    <x v="8"/>
    <n v="6.5170000000000003"/>
    <n v="260.68"/>
    <n v="12"/>
    <n v="0"/>
    <x v="0"/>
    <n v="6.0670000000000002"/>
    <n v="0.45"/>
    <n v="1"/>
    <n v="0"/>
  </r>
  <r>
    <x v="15"/>
    <x v="9"/>
    <x v="1"/>
    <x v="28"/>
    <x v="43"/>
    <x v="1"/>
    <n v="22"/>
    <n v="8.3170000000000002"/>
    <n v="0"/>
    <n v="0.5"/>
    <n v="140.65"/>
    <x v="8"/>
    <n v="7.8159999999999998"/>
    <n v="312.64"/>
    <n v="12"/>
    <n v="11.720833333333333"/>
    <x v="0"/>
    <n v="7.3330000000000002"/>
    <n v="0.48299999999999998"/>
    <n v="1"/>
    <n v="11.720833333333333"/>
  </r>
  <r>
    <x v="15"/>
    <x v="1"/>
    <x v="1"/>
    <x v="28"/>
    <x v="43"/>
    <x v="1"/>
    <n v="18"/>
    <n v="7.55"/>
    <n v="0.183"/>
    <n v="0.56699999999999995"/>
    <n v="0"/>
    <x v="8"/>
    <n v="6.8000000000000007"/>
    <n v="272"/>
    <n v="12"/>
    <n v="0"/>
    <x v="0"/>
    <n v="6.15"/>
    <n v="0.65"/>
    <n v="1"/>
    <n v="0"/>
  </r>
  <r>
    <x v="15"/>
    <x v="2"/>
    <x v="1"/>
    <x v="28"/>
    <x v="43"/>
    <x v="1"/>
    <n v="27"/>
    <n v="8.85"/>
    <n v="0.33300000000000002"/>
    <n v="0.53300000000000003"/>
    <n v="156.90199999999999"/>
    <x v="8"/>
    <n v="7.984"/>
    <n v="319.36"/>
    <n v="12"/>
    <n v="13.075166666666666"/>
    <x v="0"/>
    <n v="7.4669999999999996"/>
    <n v="0.51700000000000002"/>
    <n v="1"/>
    <n v="13.075166666666666"/>
  </r>
  <r>
    <x v="15"/>
    <x v="10"/>
    <x v="1"/>
    <x v="28"/>
    <x v="43"/>
    <x v="1"/>
    <n v="20"/>
    <n v="8.35"/>
    <n v="0.28299999999999997"/>
    <n v="0.48299999999999998"/>
    <n v="132.91"/>
    <x v="8"/>
    <n v="7.5839999999999996"/>
    <n v="303.36"/>
    <n v="12"/>
    <n v="11.075833333333334"/>
    <x v="0"/>
    <n v="7.2169999999999996"/>
    <n v="0.36699999999999999"/>
    <n v="1"/>
    <n v="11.075833333333334"/>
  </r>
  <r>
    <x v="15"/>
    <x v="4"/>
    <x v="1"/>
    <x v="28"/>
    <x v="43"/>
    <x v="1"/>
    <n v="23"/>
    <n v="7.883"/>
    <n v="0.16700000000000001"/>
    <n v="0.51700000000000002"/>
    <n v="111.039"/>
    <x v="8"/>
    <n v="7.2"/>
    <n v="288"/>
    <n v="12"/>
    <n v="9.2532499999999995"/>
    <x v="0"/>
    <n v="6.5670000000000002"/>
    <n v="0.63300000000000001"/>
    <n v="2"/>
    <n v="9.2532499999999995"/>
  </r>
  <r>
    <x v="15"/>
    <x v="5"/>
    <x v="1"/>
    <x v="28"/>
    <x v="43"/>
    <x v="1"/>
    <n v="27"/>
    <n v="9.5"/>
    <n v="0.4"/>
    <n v="0.5"/>
    <n v="141.203"/>
    <x v="8"/>
    <n v="8.6"/>
    <n v="344"/>
    <n v="12"/>
    <n v="11.766916666666667"/>
    <x v="0"/>
    <n v="8.3330000000000002"/>
    <n v="0.26700000000000002"/>
    <n v="2"/>
    <n v="11.766916666666667"/>
  </r>
  <r>
    <x v="15"/>
    <x v="6"/>
    <x v="1"/>
    <x v="28"/>
    <x v="43"/>
    <x v="1"/>
    <n v="17"/>
    <n v="8.3330000000000002"/>
    <n v="0.41699999999999998"/>
    <n v="0.51700000000000002"/>
    <n v="140.565"/>
    <x v="8"/>
    <n v="7.4"/>
    <n v="296"/>
    <n v="12"/>
    <n v="11.713749999999999"/>
    <x v="0"/>
    <n v="6.9"/>
    <n v="0.5"/>
    <n v="2"/>
    <n v="11.713749999999999"/>
  </r>
  <r>
    <x v="15"/>
    <x v="7"/>
    <x v="1"/>
    <x v="28"/>
    <x v="43"/>
    <x v="1"/>
    <n v="23"/>
    <n v="8.7829999999999995"/>
    <n v="0.4"/>
    <n v="0.56699999999999995"/>
    <n v="133.708"/>
    <x v="8"/>
    <n v="7.8169999999999993"/>
    <n v="312.67999999999995"/>
    <n v="12"/>
    <n v="11.142333333333333"/>
    <x v="0"/>
    <n v="7.4669999999999996"/>
    <n v="0.35"/>
    <n v="2"/>
    <n v="11.142333333333333"/>
  </r>
  <r>
    <x v="15"/>
    <x v="12"/>
    <x v="1"/>
    <x v="28"/>
    <x v="43"/>
    <x v="1"/>
    <n v="23"/>
    <n v="8.3170000000000002"/>
    <n v="0.2"/>
    <n v="0.53300000000000003"/>
    <n v="145.321"/>
    <x v="8"/>
    <n v="7.5839999999999996"/>
    <n v="303.36"/>
    <n v="12"/>
    <n v="12.110083333333334"/>
    <x v="0"/>
    <n v="7.117"/>
    <n v="0.46700000000000003"/>
    <n v="2"/>
    <n v="12.110083333333334"/>
  </r>
  <r>
    <x v="0"/>
    <x v="0"/>
    <x v="1"/>
    <x v="29"/>
    <x v="44"/>
    <x v="0"/>
    <n v="6"/>
    <n v="8.2170000000000005"/>
    <n v="0.4"/>
    <n v="0.88300000000000001"/>
    <n v="77.861000000000004"/>
    <x v="0"/>
    <n v="6.9339999999999993"/>
    <n v="291.36667999999997"/>
    <n v="7"/>
    <n v="11.123000000000001"/>
    <x v="0"/>
    <n v="6.4669999999999996"/>
    <n v="0.46700000000000003"/>
    <n v="1"/>
    <n v="11.123000000000001"/>
  </r>
  <r>
    <x v="0"/>
    <x v="9"/>
    <x v="1"/>
    <x v="29"/>
    <x v="44"/>
    <x v="0"/>
    <n v="10"/>
    <n v="8.15"/>
    <n v="0.38300000000000001"/>
    <n v="0.55000000000000004"/>
    <n v="92.951999999999998"/>
    <x v="0"/>
    <n v="7.2169999999999996"/>
    <n v="303.25834000000003"/>
    <n v="7"/>
    <n v="13.278857142857143"/>
    <x v="0"/>
    <n v="6.8"/>
    <n v="0.41699999999999998"/>
    <n v="1"/>
    <n v="13.278857142857143"/>
  </r>
  <r>
    <x v="0"/>
    <x v="1"/>
    <x v="1"/>
    <x v="29"/>
    <x v="44"/>
    <x v="0"/>
    <n v="11"/>
    <n v="8.1329999999999991"/>
    <n v="0.28299999999999997"/>
    <n v="0.5"/>
    <n v="146.61799999999999"/>
    <x v="0"/>
    <n v="7.3500000000000005"/>
    <n v="308.84700000000004"/>
    <n v="7"/>
    <n v="20.945428571428572"/>
    <x v="0"/>
    <n v="7.0170000000000003"/>
    <n v="0.33300000000000002"/>
    <n v="1"/>
    <n v="20.945428571428572"/>
  </r>
  <r>
    <x v="0"/>
    <x v="2"/>
    <x v="1"/>
    <x v="29"/>
    <x v="44"/>
    <x v="0"/>
    <n v="13"/>
    <n v="9.6"/>
    <n v="0.16700000000000001"/>
    <n v="0.5"/>
    <n v="138.34800000000001"/>
    <x v="0"/>
    <n v="8.9329999999999998"/>
    <n v="375.36466000000001"/>
    <n v="7"/>
    <n v="19.764000000000003"/>
    <x v="0"/>
    <n v="8.5830000000000002"/>
    <n v="0.35"/>
    <n v="1"/>
    <n v="19.764000000000003"/>
  </r>
  <r>
    <x v="0"/>
    <x v="10"/>
    <x v="1"/>
    <x v="29"/>
    <x v="44"/>
    <x v="0"/>
    <n v="9"/>
    <n v="8.3670000000000009"/>
    <n v="0.16700000000000001"/>
    <n v="0"/>
    <n v="89.125"/>
    <x v="0"/>
    <n v="8.1999999999999993"/>
    <n v="344.56400000000002"/>
    <n v="7"/>
    <n v="12.732142857142858"/>
    <x v="0"/>
    <n v="4.8330000000000002"/>
    <n v="3.367"/>
    <n v="1"/>
    <n v="12.732142857142858"/>
  </r>
  <r>
    <x v="0"/>
    <x v="4"/>
    <x v="1"/>
    <x v="29"/>
    <x v="44"/>
    <x v="0"/>
    <n v="12"/>
    <n v="8.6999999999999993"/>
    <n v="0.48299999999999998"/>
    <n v="0.51700000000000002"/>
    <n v="121.453"/>
    <x v="0"/>
    <n v="7.7"/>
    <n v="323.55400000000003"/>
    <n v="7"/>
    <n v="17.350428571428573"/>
    <x v="0"/>
    <n v="7.55"/>
    <n v="0.15"/>
    <n v="2"/>
    <n v="17.350428571428573"/>
  </r>
  <r>
    <x v="0"/>
    <x v="5"/>
    <x v="1"/>
    <x v="29"/>
    <x v="44"/>
    <x v="0"/>
    <n v="10"/>
    <n v="9.3330000000000002"/>
    <n v="0.16700000000000001"/>
    <n v="0.51700000000000002"/>
    <n v="85.156000000000006"/>
    <x v="0"/>
    <n v="8.65"/>
    <n v="363.47300000000007"/>
    <n v="7"/>
    <n v="12.165142857142857"/>
    <x v="0"/>
    <n v="8.15"/>
    <n v="0.5"/>
    <n v="2"/>
    <n v="12.165142857142857"/>
  </r>
  <r>
    <x v="0"/>
    <x v="6"/>
    <x v="1"/>
    <x v="29"/>
    <x v="44"/>
    <x v="0"/>
    <n v="8"/>
    <n v="8.5169999999999995"/>
    <n v="0.317"/>
    <n v="0.5"/>
    <n v="112.39400000000001"/>
    <x v="0"/>
    <n v="7.7"/>
    <n v="323.55400000000003"/>
    <n v="7"/>
    <n v="16.056285714285714"/>
    <x v="0"/>
    <n v="6.633"/>
    <n v="1.0669999999999999"/>
    <n v="2"/>
    <n v="16.056285714285714"/>
  </r>
  <r>
    <x v="0"/>
    <x v="7"/>
    <x v="1"/>
    <x v="29"/>
    <x v="44"/>
    <x v="0"/>
    <n v="12"/>
    <n v="8.4169999999999998"/>
    <n v="0.4"/>
    <n v="0.96699999999999997"/>
    <n v="108.289"/>
    <x v="0"/>
    <n v="7.05"/>
    <n v="296.24100000000004"/>
    <n v="7"/>
    <n v="15.469857142857142"/>
    <x v="0"/>
    <n v="6.5670000000000002"/>
    <n v="0.48299999999999998"/>
    <n v="2"/>
    <n v="15.469857142857142"/>
  </r>
  <r>
    <x v="0"/>
    <x v="12"/>
    <x v="1"/>
    <x v="29"/>
    <x v="44"/>
    <x v="0"/>
    <n v="12"/>
    <n v="7.7830000000000004"/>
    <n v="0.317"/>
    <n v="0.38300000000000001"/>
    <n v="108.69"/>
    <x v="0"/>
    <n v="7.0839999999999996"/>
    <n v="297.66968000000003"/>
    <n v="7"/>
    <n v="15.527142857142858"/>
    <x v="0"/>
    <n v="6.117"/>
    <n v="0.96699999999999997"/>
    <n v="2"/>
    <n v="15.527142857142858"/>
  </r>
  <r>
    <x v="0"/>
    <x v="0"/>
    <x v="1"/>
    <x v="30"/>
    <x v="45"/>
    <x v="0"/>
    <n v="20"/>
    <n v="9.2829999999999995"/>
    <n v="8.3000000000000004E-2"/>
    <n v="0"/>
    <n v="134.02099999999999"/>
    <x v="0"/>
    <n v="9.1999999999999993"/>
    <n v="386.584"/>
    <n v="7"/>
    <n v="19.145857142857142"/>
    <x v="0"/>
    <n v="8.6829999999999998"/>
    <n v="0.51700000000000002"/>
    <n v="1"/>
    <n v="19.145857142857142"/>
  </r>
  <r>
    <x v="0"/>
    <x v="2"/>
    <x v="1"/>
    <x v="30"/>
    <x v="45"/>
    <x v="0"/>
    <n v="12"/>
    <n v="9.0830000000000002"/>
    <n v="0"/>
    <n v="0"/>
    <n v="125.41800000000001"/>
    <x v="0"/>
    <n v="9.0830000000000002"/>
    <n v="381.66766000000001"/>
    <n v="7"/>
    <n v="17.916857142857143"/>
    <x v="0"/>
    <n v="7.4"/>
    <n v="1.6830000000000001"/>
    <n v="1"/>
    <n v="17.916857142857143"/>
  </r>
  <r>
    <x v="0"/>
    <x v="10"/>
    <x v="1"/>
    <x v="30"/>
    <x v="45"/>
    <x v="0"/>
    <n v="12"/>
    <n v="8.85"/>
    <n v="0"/>
    <n v="0"/>
    <n v="153.61699999999999"/>
    <x v="0"/>
    <n v="8.85"/>
    <n v="371.87700000000001"/>
    <n v="7"/>
    <n v="21.945285714285713"/>
    <x v="0"/>
    <n v="7.883"/>
    <n v="0.96699999999999997"/>
    <n v="1"/>
    <n v="21.945285714285713"/>
  </r>
  <r>
    <x v="0"/>
    <x v="11"/>
    <x v="1"/>
    <x v="30"/>
    <x v="45"/>
    <x v="0"/>
    <n v="5"/>
    <n v="7.8170000000000002"/>
    <n v="0"/>
    <n v="0"/>
    <n v="65.932000000000002"/>
    <x v="0"/>
    <n v="7.8160000000000007"/>
    <n v="328.42832000000004"/>
    <n v="7"/>
    <n v="9.4188571428571439"/>
    <x v="1"/>
    <n v="4.3330000000000002"/>
    <n v="3.4830000000000001"/>
    <n v="1"/>
    <n v="9.4188571428571439"/>
  </r>
  <r>
    <x v="0"/>
    <x v="3"/>
    <x v="1"/>
    <x v="30"/>
    <x v="45"/>
    <x v="0"/>
    <n v="10"/>
    <n v="8.1170000000000009"/>
    <n v="0.183"/>
    <n v="0"/>
    <n v="117.366"/>
    <x v="0"/>
    <n v="7.9329999999999998"/>
    <n v="333.34466000000003"/>
    <n v="7"/>
    <n v="16.766571428571428"/>
    <x v="1"/>
    <n v="6.9829999999999997"/>
    <n v="0.95"/>
    <n v="1"/>
    <n v="16.766571428571428"/>
  </r>
  <r>
    <x v="0"/>
    <x v="4"/>
    <x v="1"/>
    <x v="30"/>
    <x v="45"/>
    <x v="0"/>
    <n v="16"/>
    <n v="8.9830000000000005"/>
    <n v="0.2"/>
    <n v="0.5"/>
    <n v="116.578"/>
    <x v="0"/>
    <n v="8.2830000000000013"/>
    <n v="348.05166000000008"/>
    <n v="7"/>
    <n v="16.654"/>
    <x v="0"/>
    <n v="7.9"/>
    <n v="0.38300000000000001"/>
    <n v="2"/>
    <n v="16.654"/>
  </r>
  <r>
    <x v="0"/>
    <x v="7"/>
    <x v="1"/>
    <x v="30"/>
    <x v="45"/>
    <x v="0"/>
    <n v="10"/>
    <n v="8.7669999999999995"/>
    <n v="0"/>
    <n v="0"/>
    <n v="96.236000000000004"/>
    <x v="0"/>
    <n v="8.7669999999999995"/>
    <n v="368.38934"/>
    <n v="7"/>
    <n v="13.748000000000001"/>
    <x v="0"/>
    <n v="8.25"/>
    <n v="0.51700000000000002"/>
    <n v="2"/>
    <n v="13.748000000000001"/>
  </r>
  <r>
    <x v="0"/>
    <x v="12"/>
    <x v="1"/>
    <x v="30"/>
    <x v="45"/>
    <x v="0"/>
    <n v="11"/>
    <n v="9.4670000000000005"/>
    <n v="0.183"/>
    <n v="0"/>
    <n v="136.625"/>
    <x v="0"/>
    <n v="9.2829999999999995"/>
    <n v="390.07166000000001"/>
    <n v="7"/>
    <n v="19.517857142857142"/>
    <x v="0"/>
    <n v="8.6"/>
    <n v="0.68300000000000005"/>
    <n v="2"/>
    <n v="19.517857142857142"/>
  </r>
  <r>
    <x v="0"/>
    <x v="13"/>
    <x v="1"/>
    <x v="30"/>
    <x v="45"/>
    <x v="0"/>
    <n v="8"/>
    <n v="9.6829999999999998"/>
    <n v="0.16700000000000001"/>
    <n v="0"/>
    <n v="109.57899999999999"/>
    <x v="0"/>
    <n v="9.5169999999999995"/>
    <n v="399.90433999999999"/>
    <n v="7"/>
    <n v="15.654142857142856"/>
    <x v="1"/>
    <n v="5.45"/>
    <n v="4.0670000000000002"/>
    <n v="2"/>
    <n v="15.654142857142856"/>
  </r>
  <r>
    <x v="0"/>
    <x v="8"/>
    <x v="1"/>
    <x v="30"/>
    <x v="45"/>
    <x v="0"/>
    <n v="9"/>
    <n v="6.5830000000000002"/>
    <n v="0.16700000000000001"/>
    <n v="0.5"/>
    <n v="57.17"/>
    <x v="0"/>
    <n v="5.9160000000000004"/>
    <n v="248.59032000000005"/>
    <n v="7"/>
    <n v="8.1671428571428581"/>
    <x v="1"/>
    <n v="5.0830000000000002"/>
    <n v="0.83299999999999996"/>
    <n v="2"/>
    <n v="8.1671428571428581"/>
  </r>
  <r>
    <x v="0"/>
    <x v="9"/>
    <x v="1"/>
    <x v="31"/>
    <x v="46"/>
    <x v="0"/>
    <n v="12"/>
    <n v="9.4499999999999993"/>
    <n v="0.16700000000000001"/>
    <n v="0.55000000000000004"/>
    <n v="152.53399999999999"/>
    <x v="0"/>
    <n v="8.7340000000000018"/>
    <n v="367.00268000000011"/>
    <n v="7"/>
    <n v="21.790571428571429"/>
    <x v="0"/>
    <n v="8.1170000000000009"/>
    <n v="0.61699999999999999"/>
    <n v="1"/>
    <n v="21.790571428571429"/>
  </r>
  <r>
    <x v="0"/>
    <x v="1"/>
    <x v="1"/>
    <x v="31"/>
    <x v="46"/>
    <x v="0"/>
    <n v="18"/>
    <n v="9.2669999999999995"/>
    <n v="0.15"/>
    <n v="0.56699999999999995"/>
    <n v="134.49299999999999"/>
    <x v="0"/>
    <n v="8.5500000000000007"/>
    <n v="359.27100000000007"/>
    <n v="7"/>
    <n v="19.213285714285714"/>
    <x v="0"/>
    <n v="7.5670000000000002"/>
    <n v="0.98299999999999998"/>
    <n v="1"/>
    <n v="19.213285714285714"/>
  </r>
  <r>
    <x v="0"/>
    <x v="10"/>
    <x v="1"/>
    <x v="31"/>
    <x v="46"/>
    <x v="0"/>
    <n v="4"/>
    <n v="7.2670000000000003"/>
    <n v="0.3"/>
    <n v="0.46700000000000003"/>
    <n v="73.224000000000004"/>
    <x v="0"/>
    <n v="6.5"/>
    <n v="273.13"/>
    <n v="7"/>
    <n v="10.460571428571429"/>
    <x v="0"/>
    <n v="3.7829999999999999"/>
    <n v="2.7170000000000001"/>
    <n v="1"/>
    <n v="10.460571428571429"/>
  </r>
  <r>
    <x v="0"/>
    <x v="11"/>
    <x v="1"/>
    <x v="31"/>
    <x v="46"/>
    <x v="0"/>
    <n v="6"/>
    <n v="5.6829999999999998"/>
    <n v="0.16700000000000001"/>
    <n v="0.5"/>
    <n v="77.504999999999995"/>
    <x v="0"/>
    <n v="5.016"/>
    <n v="210.77232000000001"/>
    <n v="7"/>
    <n v="11.072142857142856"/>
    <x v="1"/>
    <n v="4.9329999999999998"/>
    <n v="8.3000000000000004E-2"/>
    <n v="1"/>
    <n v="11.072142857142856"/>
  </r>
  <r>
    <x v="0"/>
    <x v="3"/>
    <x v="1"/>
    <x v="31"/>
    <x v="46"/>
    <x v="0"/>
    <n v="7"/>
    <n v="9.1999999999999993"/>
    <n v="0.36699999999999999"/>
    <n v="0.5"/>
    <n v="100.16200000000001"/>
    <x v="0"/>
    <n v="8.3339999999999996"/>
    <n v="350.19468000000001"/>
    <n v="7"/>
    <n v="14.308857142857144"/>
    <x v="1"/>
    <n v="7.367"/>
    <n v="0.96699999999999997"/>
    <n v="1"/>
    <n v="14.308857142857144"/>
  </r>
  <r>
    <x v="0"/>
    <x v="5"/>
    <x v="1"/>
    <x v="31"/>
    <x v="46"/>
    <x v="0"/>
    <n v="16"/>
    <n v="9.6"/>
    <n v="0.317"/>
    <n v="0.46700000000000003"/>
    <n v="117.76"/>
    <x v="0"/>
    <n v="8.8170000000000002"/>
    <n v="370.49034000000006"/>
    <n v="7"/>
    <n v="16.822857142857142"/>
    <x v="0"/>
    <n v="8.5500000000000007"/>
    <n v="0.26700000000000002"/>
    <n v="2"/>
    <n v="16.822857142857142"/>
  </r>
  <r>
    <x v="0"/>
    <x v="6"/>
    <x v="1"/>
    <x v="31"/>
    <x v="46"/>
    <x v="0"/>
    <n v="14"/>
    <n v="9.0830000000000002"/>
    <n v="0.3"/>
    <n v="0.5"/>
    <n v="125.246"/>
    <x v="0"/>
    <n v="8.2829999999999995"/>
    <n v="348.05166000000003"/>
    <n v="7"/>
    <n v="17.892285714285713"/>
    <x v="0"/>
    <n v="7.883"/>
    <n v="0.4"/>
    <n v="2"/>
    <n v="17.892285714285713"/>
  </r>
  <r>
    <x v="0"/>
    <x v="12"/>
    <x v="1"/>
    <x v="31"/>
    <x v="46"/>
    <x v="0"/>
    <n v="6"/>
    <n v="7.2830000000000004"/>
    <n v="0.11700000000000001"/>
    <n v="0.5"/>
    <n v="99.912000000000006"/>
    <x v="0"/>
    <n v="6.6669999999999998"/>
    <n v="280.14733999999999"/>
    <n v="7"/>
    <n v="14.273142857142858"/>
    <x v="0"/>
    <n v="5.55"/>
    <n v="1.117"/>
    <n v="2"/>
    <n v="14.273142857142858"/>
  </r>
  <r>
    <x v="0"/>
    <x v="13"/>
    <x v="1"/>
    <x v="31"/>
    <x v="46"/>
    <x v="0"/>
    <n v="9"/>
    <n v="9.3330000000000002"/>
    <n v="0.16700000000000001"/>
    <n v="0.48299999999999998"/>
    <n v="122.426"/>
    <x v="0"/>
    <n v="8.6829999999999998"/>
    <n v="364.85966000000002"/>
    <n v="7"/>
    <n v="17.489428571428572"/>
    <x v="1"/>
    <n v="6.5330000000000004"/>
    <n v="2.15"/>
    <n v="2"/>
    <n v="17.489428571428572"/>
  </r>
  <r>
    <x v="0"/>
    <x v="8"/>
    <x v="1"/>
    <x v="31"/>
    <x v="46"/>
    <x v="0"/>
    <n v="8"/>
    <n v="9.3670000000000009"/>
    <n v="0.38300000000000001"/>
    <n v="0.53300000000000003"/>
    <n v="103.158"/>
    <x v="0"/>
    <n v="8.4499999999999993"/>
    <n v="355.06900000000002"/>
    <n v="7"/>
    <n v="14.736857142857144"/>
    <x v="1"/>
    <n v="7.4329999999999998"/>
    <n v="1.0169999999999999"/>
    <n v="2"/>
    <n v="14.736857142857144"/>
  </r>
  <r>
    <x v="0"/>
    <x v="11"/>
    <x v="0"/>
    <x v="31"/>
    <x v="47"/>
    <x v="0"/>
    <n v="1"/>
    <n v="3.05"/>
    <n v="0"/>
    <n v="0"/>
    <n v="31.398"/>
    <x v="0"/>
    <n v="3.05"/>
    <n v="128.161"/>
    <n v="7"/>
    <n v="4.4854285714285718"/>
    <x v="1"/>
    <n v="0.13300000000000001"/>
    <n v="2.9169999999999998"/>
    <n v="1"/>
    <n v="4.485428571428571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5">
  <r>
    <x v="0"/>
    <x v="0"/>
    <d v="2025-03-24T00:00:00"/>
    <n v="5.5"/>
    <s v="WAV"/>
    <n v="4095060"/>
    <n v="5.5"/>
    <n v="0"/>
    <n v="0"/>
  </r>
  <r>
    <x v="1"/>
    <x v="0"/>
    <d v="2025-03-24T00:00:00"/>
    <n v="3.75"/>
    <s v="WAV"/>
    <n v="4095763"/>
    <n v="3.75"/>
    <n v="0"/>
    <n v="0"/>
  </r>
  <r>
    <x v="1"/>
    <x v="1"/>
    <d v="2025-03-24T00:00:00"/>
    <n v="0"/>
    <s v="WAV"/>
    <n v="4095764"/>
    <n v="3.75"/>
    <n v="1"/>
    <n v="3.75"/>
  </r>
  <r>
    <x v="1"/>
    <x v="2"/>
    <d v="2025-03-24T00:00:00"/>
    <n v="0"/>
    <s v="WAV"/>
    <n v="4095767"/>
    <n v="3.75"/>
    <n v="1"/>
    <n v="3.75"/>
  </r>
  <r>
    <x v="1"/>
    <x v="1"/>
    <d v="2025-03-24T00:00:00"/>
    <n v="0"/>
    <s v="WAV"/>
    <n v="4095768"/>
    <n v="3.75"/>
    <n v="1"/>
    <n v="3.75"/>
  </r>
  <r>
    <x v="1"/>
    <x v="0"/>
    <d v="2025-03-24T00:00:00"/>
    <n v="0"/>
    <s v="WAV"/>
    <n v="4095771"/>
    <n v="3.75"/>
    <n v="1"/>
    <n v="3.75"/>
  </r>
  <r>
    <x v="0"/>
    <x v="0"/>
    <d v="2025-03-24T00:00:00"/>
    <n v="0"/>
    <s v="SEDAN"/>
    <n v="4095799"/>
    <n v="0"/>
    <n v="0"/>
    <n v="0"/>
  </r>
  <r>
    <x v="0"/>
    <x v="3"/>
    <d v="2025-03-24T00:00:00"/>
    <n v="0"/>
    <s v="WAV"/>
    <n v="4095800"/>
    <n v="0"/>
    <n v="0"/>
    <n v="0"/>
  </r>
  <r>
    <x v="2"/>
    <x v="4"/>
    <d v="2025-03-24T00:00:00"/>
    <n v="0"/>
    <s v="SEDAN"/>
    <n v="4095802"/>
    <n v="0"/>
    <n v="0"/>
    <n v="0"/>
  </r>
  <r>
    <x v="2"/>
    <x v="4"/>
    <d v="2025-03-24T00:00:00"/>
    <n v="0"/>
    <s v="SEDAN"/>
    <n v="4095812"/>
    <n v="0"/>
    <n v="0"/>
    <n v="0"/>
  </r>
  <r>
    <x v="2"/>
    <x v="0"/>
    <d v="2025-03-24T00:00:00"/>
    <n v="0"/>
    <s v="WAV"/>
    <n v="4095814"/>
    <n v="0"/>
    <n v="0"/>
    <n v="0"/>
  </r>
  <r>
    <x v="1"/>
    <x v="0"/>
    <d v="2025-03-24T00:00:00"/>
    <n v="3.75"/>
    <s v="WAV"/>
    <n v="4095815"/>
    <n v="3.75"/>
    <n v="0"/>
    <n v="0"/>
  </r>
  <r>
    <x v="1"/>
    <x v="0"/>
    <d v="2025-03-24T00:00:00"/>
    <n v="3.75"/>
    <s v="WAV"/>
    <n v="4095816"/>
    <n v="3.75"/>
    <n v="0"/>
    <n v="0"/>
  </r>
  <r>
    <x v="0"/>
    <x v="5"/>
    <d v="2025-03-24T00:00:00"/>
    <n v="0"/>
    <s v="WAV"/>
    <n v="4095827"/>
    <n v="0"/>
    <n v="0"/>
    <n v="0"/>
  </r>
  <r>
    <x v="1"/>
    <x v="0"/>
    <d v="2025-03-24T00:00:00"/>
    <n v="3.75"/>
    <s v="WAV"/>
    <n v="4095829"/>
    <n v="3.75"/>
    <n v="0"/>
    <n v="0"/>
  </r>
  <r>
    <x v="1"/>
    <x v="0"/>
    <d v="2025-03-24T00:00:00"/>
    <n v="0"/>
    <s v="WAV"/>
    <n v="4095830"/>
    <n v="3.75"/>
    <n v="1"/>
    <n v="3.75"/>
  </r>
  <r>
    <x v="0"/>
    <x v="6"/>
    <d v="2025-03-24T00:00:00"/>
    <n v="0"/>
    <s v="SEDAN"/>
    <n v="4095831"/>
    <n v="0"/>
    <n v="0"/>
    <n v="0"/>
  </r>
  <r>
    <x v="2"/>
    <x v="0"/>
    <d v="2025-03-24T00:00:00"/>
    <n v="0"/>
    <s v="WAV"/>
    <n v="4095838"/>
    <n v="0"/>
    <n v="0"/>
    <n v="0"/>
  </r>
  <r>
    <x v="2"/>
    <x v="4"/>
    <d v="2025-03-24T00:00:00"/>
    <n v="0"/>
    <s v="SEDAN"/>
    <n v="4095839"/>
    <n v="0"/>
    <n v="0"/>
    <n v="0"/>
  </r>
  <r>
    <x v="2"/>
    <x v="3"/>
    <d v="2025-03-24T00:00:00"/>
    <n v="0"/>
    <s v="WAV"/>
    <n v="4095847"/>
    <n v="0"/>
    <n v="0"/>
    <n v="0"/>
  </r>
  <r>
    <x v="1"/>
    <x v="7"/>
    <d v="2025-03-24T00:00:00"/>
    <n v="0"/>
    <s v="WAV"/>
    <n v="4095848"/>
    <n v="3.75"/>
    <n v="1"/>
    <n v="3.75"/>
  </r>
  <r>
    <x v="1"/>
    <x v="7"/>
    <d v="2025-03-24T00:00:00"/>
    <n v="0"/>
    <s v="WAV"/>
    <n v="4095849"/>
    <n v="3.75"/>
    <n v="1"/>
    <n v="3.75"/>
  </r>
  <r>
    <x v="2"/>
    <x v="0"/>
    <d v="2025-03-24T00:00:00"/>
    <n v="0"/>
    <s v="WAV"/>
    <n v="4095854"/>
    <n v="0"/>
    <n v="0"/>
    <n v="0"/>
  </r>
  <r>
    <x v="2"/>
    <x v="5"/>
    <d v="2025-03-24T00:00:00"/>
    <n v="0"/>
    <s v="WAV"/>
    <n v="4095855"/>
    <n v="0"/>
    <n v="0"/>
    <n v="0"/>
  </r>
  <r>
    <x v="1"/>
    <x v="0"/>
    <d v="2025-03-24T00:00:00"/>
    <n v="3.75"/>
    <s v="WAV"/>
    <n v="4095856"/>
    <n v="3.75"/>
    <n v="0"/>
    <n v="0"/>
  </r>
  <r>
    <x v="1"/>
    <x v="0"/>
    <d v="2025-03-24T00:00:00"/>
    <n v="0"/>
    <s v="WAV"/>
    <n v="4095857"/>
    <n v="3.75"/>
    <n v="1"/>
    <n v="3.75"/>
  </r>
  <r>
    <x v="1"/>
    <x v="2"/>
    <d v="2025-03-24T00:00:00"/>
    <n v="0"/>
    <s v="WAV"/>
    <n v="4095858"/>
    <n v="3.75"/>
    <n v="1"/>
    <n v="3.75"/>
  </r>
  <r>
    <x v="1"/>
    <x v="0"/>
    <d v="2025-03-24T00:00:00"/>
    <n v="3.75"/>
    <s v="WAV"/>
    <n v="4095859"/>
    <n v="3.75"/>
    <n v="0"/>
    <n v="0"/>
  </r>
  <r>
    <x v="2"/>
    <x v="5"/>
    <d v="2025-03-24T00:00:00"/>
    <n v="0"/>
    <s v="WAV"/>
    <n v="4095861"/>
    <n v="0"/>
    <n v="0"/>
    <n v="0"/>
  </r>
  <r>
    <x v="2"/>
    <x v="0"/>
    <d v="2025-03-24T00:00:00"/>
    <n v="5"/>
    <s v="WAV"/>
    <n v="4095862"/>
    <n v="5"/>
    <n v="0"/>
    <n v="0"/>
  </r>
  <r>
    <x v="2"/>
    <x v="5"/>
    <d v="2025-03-24T00:00:00"/>
    <n v="5"/>
    <s v="WAV"/>
    <n v="4095864"/>
    <n v="5"/>
    <n v="0"/>
    <n v="0"/>
  </r>
  <r>
    <x v="1"/>
    <x v="0"/>
    <d v="2025-03-24T00:00:00"/>
    <n v="3.75"/>
    <s v="WAV"/>
    <n v="4095868"/>
    <n v="3.75"/>
    <n v="0"/>
    <n v="0"/>
  </r>
  <r>
    <x v="2"/>
    <x v="0"/>
    <d v="2025-03-24T00:00:00"/>
    <n v="0"/>
    <s v="WAV"/>
    <n v="4095880"/>
    <n v="0"/>
    <n v="0"/>
    <n v="0"/>
  </r>
  <r>
    <x v="2"/>
    <x v="0"/>
    <d v="2025-03-24T00:00:00"/>
    <n v="0"/>
    <s v="WAV"/>
    <n v="4095898"/>
    <n v="0"/>
    <n v="0"/>
    <n v="0"/>
  </r>
  <r>
    <x v="2"/>
    <x v="3"/>
    <d v="2025-03-24T00:00:00"/>
    <n v="0"/>
    <s v="WAV"/>
    <n v="4095900"/>
    <n v="0"/>
    <n v="0"/>
    <n v="0"/>
  </r>
  <r>
    <x v="0"/>
    <x v="8"/>
    <d v="2025-03-24T00:00:00"/>
    <n v="5.5"/>
    <s v="WAV"/>
    <n v="4095912"/>
    <n v="5.5"/>
    <n v="0"/>
    <n v="0"/>
  </r>
  <r>
    <x v="0"/>
    <x v="5"/>
    <d v="2025-03-24T00:00:00"/>
    <n v="0"/>
    <s v="WAV"/>
    <n v="4095913"/>
    <n v="0"/>
    <n v="0"/>
    <n v="0"/>
  </r>
  <r>
    <x v="1"/>
    <x v="0"/>
    <d v="2025-03-24T00:00:00"/>
    <n v="3.75"/>
    <s v="WAV"/>
    <n v="4095914"/>
    <n v="3.75"/>
    <n v="0"/>
    <n v="0"/>
  </r>
  <r>
    <x v="1"/>
    <x v="0"/>
    <d v="2025-03-24T00:00:00"/>
    <n v="3.75"/>
    <s v="WAV"/>
    <n v="4095915"/>
    <n v="3.75"/>
    <n v="0"/>
    <n v="0"/>
  </r>
  <r>
    <x v="2"/>
    <x v="8"/>
    <d v="2025-03-24T00:00:00"/>
    <n v="0"/>
    <s v="WAV"/>
    <n v="4095916"/>
    <n v="0"/>
    <n v="0"/>
    <n v="0"/>
  </r>
  <r>
    <x v="2"/>
    <x v="6"/>
    <d v="2025-03-24T00:00:00"/>
    <n v="0"/>
    <s v="SEDAN"/>
    <n v="4095917"/>
    <n v="0"/>
    <n v="0"/>
    <n v="0"/>
  </r>
  <r>
    <x v="1"/>
    <x v="0"/>
    <d v="2025-03-24T00:00:00"/>
    <n v="0"/>
    <s v="WAV"/>
    <n v="4095918"/>
    <n v="3.75"/>
    <n v="1"/>
    <n v="3.75"/>
  </r>
  <r>
    <x v="1"/>
    <x v="0"/>
    <d v="2025-03-24T00:00:00"/>
    <n v="0"/>
    <s v="WAV"/>
    <n v="4095919"/>
    <n v="3.75"/>
    <n v="1"/>
    <n v="3.75"/>
  </r>
  <r>
    <x v="1"/>
    <x v="7"/>
    <d v="2025-03-24T00:00:00"/>
    <n v="0"/>
    <s v="WAV"/>
    <n v="4095925"/>
    <n v="3.75"/>
    <n v="1"/>
    <n v="3.75"/>
  </r>
  <r>
    <x v="1"/>
    <x v="7"/>
    <d v="2025-03-24T00:00:00"/>
    <n v="0"/>
    <s v="WAV"/>
    <n v="4095926"/>
    <n v="3.75"/>
    <n v="1"/>
    <n v="3.75"/>
  </r>
  <r>
    <x v="1"/>
    <x v="5"/>
    <d v="2025-03-24T00:00:00"/>
    <n v="0"/>
    <s v="BIGVAN"/>
    <n v="4095932"/>
    <n v="3.75"/>
    <n v="1"/>
    <n v="3.75"/>
  </r>
  <r>
    <x v="1"/>
    <x v="5"/>
    <d v="2025-03-24T00:00:00"/>
    <n v="0"/>
    <s v="BIGVAN"/>
    <n v="4095933"/>
    <n v="3.75"/>
    <n v="1"/>
    <n v="3.75"/>
  </r>
  <r>
    <x v="0"/>
    <x v="3"/>
    <d v="2025-03-24T00:00:00"/>
    <n v="0"/>
    <s v="WAV"/>
    <n v="4095936"/>
    <n v="0"/>
    <n v="0"/>
    <n v="0"/>
  </r>
  <r>
    <x v="0"/>
    <x v="3"/>
    <d v="2025-03-24T00:00:00"/>
    <n v="0"/>
    <s v="WAV"/>
    <n v="4095937"/>
    <n v="0"/>
    <n v="0"/>
    <n v="0"/>
  </r>
  <r>
    <x v="1"/>
    <x v="5"/>
    <d v="2025-03-24T00:00:00"/>
    <n v="0"/>
    <s v="BIGVAN"/>
    <n v="4095944"/>
    <n v="3.75"/>
    <n v="1"/>
    <n v="3.75"/>
  </r>
  <r>
    <x v="1"/>
    <x v="1"/>
    <d v="2025-03-24T00:00:00"/>
    <n v="0"/>
    <s v="WAV"/>
    <n v="4095945"/>
    <n v="3.75"/>
    <n v="1"/>
    <n v="3.75"/>
  </r>
  <r>
    <x v="0"/>
    <x v="6"/>
    <d v="2025-03-24T00:00:00"/>
    <n v="0"/>
    <s v="SEDAN"/>
    <n v="4095947"/>
    <n v="0"/>
    <n v="0"/>
    <n v="0"/>
  </r>
  <r>
    <x v="2"/>
    <x v="9"/>
    <d v="2025-03-24T00:00:00"/>
    <n v="0"/>
    <s v="SEDAN"/>
    <n v="4095949"/>
    <n v="0"/>
    <n v="0"/>
    <n v="0"/>
  </r>
  <r>
    <x v="2"/>
    <x v="0"/>
    <d v="2025-03-24T00:00:00"/>
    <n v="5"/>
    <s v="WAV"/>
    <n v="4095951"/>
    <n v="5"/>
    <n v="0"/>
    <n v="0"/>
  </r>
  <r>
    <x v="0"/>
    <x v="10"/>
    <d v="2025-03-24T00:00:00"/>
    <n v="3.75"/>
    <s v="WAV"/>
    <n v="4095955"/>
    <n v="3.75"/>
    <n v="0"/>
    <n v="0"/>
  </r>
  <r>
    <x v="1"/>
    <x v="5"/>
    <d v="2025-03-24T00:00:00"/>
    <n v="0"/>
    <s v="BIGVAN"/>
    <n v="4095956"/>
    <n v="3.75"/>
    <n v="1"/>
    <n v="3.75"/>
  </r>
  <r>
    <x v="2"/>
    <x v="5"/>
    <d v="2025-03-24T00:00:00"/>
    <n v="0"/>
    <s v="WAV"/>
    <n v="4095957"/>
    <n v="0"/>
    <n v="0"/>
    <n v="0"/>
  </r>
  <r>
    <x v="2"/>
    <x v="0"/>
    <d v="2025-03-24T00:00:00"/>
    <n v="0"/>
    <s v="WAV"/>
    <n v="4095958"/>
    <n v="0"/>
    <n v="0"/>
    <n v="0"/>
  </r>
  <r>
    <x v="0"/>
    <x v="8"/>
    <d v="2025-03-24T00:00:00"/>
    <n v="5"/>
    <s v="WAV"/>
    <n v="4095959"/>
    <n v="5"/>
    <n v="0"/>
    <n v="0"/>
  </r>
  <r>
    <x v="0"/>
    <x v="8"/>
    <d v="2025-03-24T00:00:00"/>
    <n v="5.5"/>
    <s v="WAV"/>
    <n v="4095960"/>
    <n v="5.5"/>
    <n v="0"/>
    <n v="0"/>
  </r>
  <r>
    <x v="0"/>
    <x v="9"/>
    <d v="2025-03-24T00:00:00"/>
    <n v="5"/>
    <s v="SEDAN"/>
    <n v="4095962"/>
    <n v="5"/>
    <n v="0"/>
    <n v="0"/>
  </r>
  <r>
    <x v="2"/>
    <x v="0"/>
    <d v="2025-03-24T00:00:00"/>
    <n v="0"/>
    <s v="WAV"/>
    <n v="4095964"/>
    <n v="0"/>
    <n v="0"/>
    <n v="0"/>
  </r>
  <r>
    <x v="2"/>
    <x v="5"/>
    <d v="2025-03-24T00:00:00"/>
    <n v="0"/>
    <s v="WAV"/>
    <n v="4095965"/>
    <n v="0"/>
    <n v="0"/>
    <n v="0"/>
  </r>
  <r>
    <x v="1"/>
    <x v="2"/>
    <d v="2025-03-24T00:00:00"/>
    <n v="0"/>
    <s v="WAV"/>
    <n v="4095968"/>
    <n v="3.75"/>
    <n v="1"/>
    <n v="3.75"/>
  </r>
  <r>
    <x v="1"/>
    <x v="5"/>
    <d v="2025-03-24T00:00:00"/>
    <n v="0"/>
    <s v="BIGVAN"/>
    <n v="4095969"/>
    <n v="3.75"/>
    <n v="1"/>
    <n v="3.75"/>
  </r>
  <r>
    <x v="2"/>
    <x v="0"/>
    <d v="2025-03-24T00:00:00"/>
    <n v="0"/>
    <s v="SEDAN"/>
    <n v="4095971"/>
    <n v="0"/>
    <n v="0"/>
    <n v="0"/>
  </r>
  <r>
    <x v="2"/>
    <x v="3"/>
    <d v="2025-03-24T00:00:00"/>
    <n v="0"/>
    <s v="WAV"/>
    <n v="4095974"/>
    <n v="0"/>
    <n v="0"/>
    <n v="0"/>
  </r>
  <r>
    <x v="2"/>
    <x v="0"/>
    <d v="2025-03-24T00:00:00"/>
    <n v="0"/>
    <s v="SEDAN"/>
    <n v="4095989"/>
    <n v="0"/>
    <n v="0"/>
    <n v="0"/>
  </r>
  <r>
    <x v="2"/>
    <x v="4"/>
    <d v="2025-03-24T00:00:00"/>
    <n v="0"/>
    <s v="SEDAN"/>
    <n v="4095995"/>
    <n v="0"/>
    <n v="0"/>
    <n v="0"/>
  </r>
  <r>
    <x v="2"/>
    <x v="6"/>
    <d v="2025-03-24T00:00:00"/>
    <n v="5"/>
    <s v="SEDAN"/>
    <n v="4096001"/>
    <n v="5"/>
    <n v="0"/>
    <n v="0"/>
  </r>
  <r>
    <x v="2"/>
    <x v="6"/>
    <d v="2025-03-24T00:00:00"/>
    <n v="5"/>
    <s v="SEDAN"/>
    <n v="4096002"/>
    <n v="5"/>
    <n v="0"/>
    <n v="0"/>
  </r>
  <r>
    <x v="0"/>
    <x v="5"/>
    <d v="2025-03-24T00:00:00"/>
    <n v="5.5"/>
    <s v="WAV"/>
    <n v="4096006"/>
    <n v="5.5"/>
    <n v="0"/>
    <n v="0"/>
  </r>
  <r>
    <x v="1"/>
    <x v="7"/>
    <d v="2025-03-24T00:00:00"/>
    <n v="0"/>
    <s v="WAV"/>
    <n v="4096011"/>
    <n v="3.75"/>
    <n v="1"/>
    <n v="3.75"/>
  </r>
  <r>
    <x v="1"/>
    <x v="5"/>
    <d v="2025-03-24T00:00:00"/>
    <n v="0"/>
    <s v="BIGVAN"/>
    <n v="4096012"/>
    <n v="3.75"/>
    <n v="1"/>
    <n v="3.75"/>
  </r>
  <r>
    <x v="1"/>
    <x v="2"/>
    <d v="2025-03-24T00:00:00"/>
    <n v="0"/>
    <s v="WAV"/>
    <n v="4096013"/>
    <n v="3.75"/>
    <n v="1"/>
    <n v="3.75"/>
  </r>
  <r>
    <x v="1"/>
    <x v="1"/>
    <d v="2025-03-24T00:00:00"/>
    <n v="0"/>
    <s v="WAV"/>
    <n v="4096014"/>
    <n v="3.75"/>
    <n v="1"/>
    <n v="3.75"/>
  </r>
  <r>
    <x v="2"/>
    <x v="5"/>
    <d v="2025-03-24T00:00:00"/>
    <n v="5"/>
    <s v="BIGVAN"/>
    <n v="4096021"/>
    <n v="5"/>
    <n v="0"/>
    <n v="0"/>
  </r>
  <r>
    <x v="1"/>
    <x v="2"/>
    <d v="2025-03-24T00:00:00"/>
    <n v="0"/>
    <s v="WAV"/>
    <n v="4096025"/>
    <n v="3.75"/>
    <n v="1"/>
    <n v="3.75"/>
  </r>
  <r>
    <x v="1"/>
    <x v="2"/>
    <d v="2025-03-24T00:00:00"/>
    <n v="0"/>
    <s v="WAV"/>
    <n v="4096028"/>
    <n v="3.75"/>
    <n v="1"/>
    <n v="3.75"/>
  </r>
  <r>
    <x v="1"/>
    <x v="1"/>
    <d v="2025-03-24T00:00:00"/>
    <n v="0"/>
    <s v="WAV"/>
    <n v="4096029"/>
    <n v="3.75"/>
    <n v="1"/>
    <n v="3.75"/>
  </r>
  <r>
    <x v="2"/>
    <x v="5"/>
    <d v="2025-03-24T00:00:00"/>
    <n v="0"/>
    <s v="WAV"/>
    <n v="4096030"/>
    <n v="0"/>
    <n v="0"/>
    <n v="0"/>
  </r>
  <r>
    <x v="2"/>
    <x v="5"/>
    <d v="2025-03-24T00:00:00"/>
    <n v="0"/>
    <s v="BIGVAN"/>
    <n v="4096031"/>
    <n v="0"/>
    <n v="0"/>
    <n v="0"/>
  </r>
  <r>
    <x v="2"/>
    <x v="5"/>
    <d v="2025-03-24T00:00:00"/>
    <n v="5"/>
    <s v="WAV"/>
    <n v="4096034"/>
    <n v="5"/>
    <n v="0"/>
    <n v="0"/>
  </r>
  <r>
    <x v="2"/>
    <x v="10"/>
    <d v="2025-03-24T00:00:00"/>
    <n v="5"/>
    <s v="WAV"/>
    <n v="4096035"/>
    <n v="5"/>
    <n v="0"/>
    <n v="0"/>
  </r>
  <r>
    <x v="1"/>
    <x v="11"/>
    <d v="2025-03-24T00:00:00"/>
    <n v="0"/>
    <s v="WAV"/>
    <n v="4096036"/>
    <n v="3.75"/>
    <n v="1"/>
    <n v="3.75"/>
  </r>
  <r>
    <x v="1"/>
    <x v="11"/>
    <d v="2025-03-24T00:00:00"/>
    <n v="0"/>
    <s v="WAV"/>
    <n v="4096037"/>
    <n v="3.75"/>
    <n v="1"/>
    <n v="3.75"/>
  </r>
  <r>
    <x v="2"/>
    <x v="0"/>
    <d v="2025-03-24T00:00:00"/>
    <n v="0"/>
    <s v="WAV"/>
    <n v="4096038"/>
    <n v="0"/>
    <n v="0"/>
    <n v="0"/>
  </r>
  <r>
    <x v="2"/>
    <x v="9"/>
    <d v="2025-03-24T00:00:00"/>
    <n v="0"/>
    <s v="SEDAN"/>
    <n v="4096045"/>
    <n v="0"/>
    <n v="0"/>
    <n v="0"/>
  </r>
  <r>
    <x v="2"/>
    <x v="6"/>
    <d v="2025-03-24T00:00:00"/>
    <n v="0"/>
    <s v="SEDAN"/>
    <n v="4096046"/>
    <n v="0"/>
    <n v="0"/>
    <n v="0"/>
  </r>
  <r>
    <x v="2"/>
    <x v="12"/>
    <d v="2025-03-24T00:00:00"/>
    <n v="5"/>
    <s v="WAV"/>
    <n v="4096047"/>
    <n v="5"/>
    <n v="0"/>
    <n v="0"/>
  </r>
  <r>
    <x v="0"/>
    <x v="6"/>
    <d v="2025-03-24T00:00:00"/>
    <n v="0"/>
    <s v="SEDAN"/>
    <n v="4096052"/>
    <n v="0"/>
    <n v="0"/>
    <n v="0"/>
  </r>
  <r>
    <x v="1"/>
    <x v="7"/>
    <d v="2025-03-24T00:00:00"/>
    <n v="0"/>
    <s v="WAV"/>
    <n v="4096054"/>
    <n v="3.75"/>
    <n v="1"/>
    <n v="3.75"/>
  </r>
  <r>
    <x v="1"/>
    <x v="5"/>
    <d v="2025-03-24T00:00:00"/>
    <n v="0"/>
    <s v="BIGVAN"/>
    <n v="4096055"/>
    <n v="3.75"/>
    <n v="1"/>
    <n v="3.75"/>
  </r>
  <r>
    <x v="1"/>
    <x v="11"/>
    <d v="2025-03-24T00:00:00"/>
    <n v="0"/>
    <s v="WAV"/>
    <n v="4096058"/>
    <n v="3.75"/>
    <n v="1"/>
    <n v="3.75"/>
  </r>
  <r>
    <x v="0"/>
    <x v="5"/>
    <d v="2025-03-24T00:00:00"/>
    <n v="0"/>
    <s v="WAV"/>
    <n v="4096059"/>
    <n v="0"/>
    <n v="0"/>
    <n v="0"/>
  </r>
  <r>
    <x v="0"/>
    <x v="9"/>
    <d v="2025-03-24T00:00:00"/>
    <n v="0"/>
    <s v="SEDAN"/>
    <n v="4096060"/>
    <n v="0"/>
    <n v="0"/>
    <n v="0"/>
  </r>
  <r>
    <x v="1"/>
    <x v="5"/>
    <d v="2025-03-24T00:00:00"/>
    <n v="0"/>
    <s v="BIGVAN"/>
    <n v="4096061"/>
    <n v="3.75"/>
    <n v="1"/>
    <n v="3.75"/>
  </r>
  <r>
    <x v="1"/>
    <x v="7"/>
    <d v="2025-03-24T00:00:00"/>
    <n v="3.75"/>
    <s v="WAV"/>
    <n v="4096062"/>
    <n v="3.75"/>
    <n v="0"/>
    <n v="0"/>
  </r>
  <r>
    <x v="1"/>
    <x v="0"/>
    <d v="2025-03-24T00:00:00"/>
    <n v="0"/>
    <s v="WAV"/>
    <n v="4096065"/>
    <n v="0"/>
    <n v="0"/>
    <n v="0"/>
  </r>
  <r>
    <x v="1"/>
    <x v="2"/>
    <d v="2025-03-24T00:00:00"/>
    <n v="0"/>
    <s v="WAV"/>
    <n v="4096066"/>
    <n v="0"/>
    <n v="0"/>
    <n v="0"/>
  </r>
  <r>
    <x v="0"/>
    <x v="3"/>
    <d v="2025-03-24T00:00:00"/>
    <n v="0"/>
    <s v="WAV"/>
    <n v="4096069"/>
    <n v="0"/>
    <n v="0"/>
    <n v="0"/>
  </r>
  <r>
    <x v="0"/>
    <x v="5"/>
    <d v="2025-03-24T00:00:00"/>
    <n v="0"/>
    <s v="WAV"/>
    <n v="4096070"/>
    <n v="0"/>
    <n v="0"/>
    <n v="0"/>
  </r>
  <r>
    <x v="0"/>
    <x v="9"/>
    <d v="2025-03-24T00:00:00"/>
    <n v="5.5"/>
    <s v="SEDAN"/>
    <n v="4096071"/>
    <n v="5.5"/>
    <n v="0"/>
    <n v="0"/>
  </r>
  <r>
    <x v="0"/>
    <x v="8"/>
    <d v="2025-03-24T00:00:00"/>
    <n v="0"/>
    <s v="WAV"/>
    <n v="4096072"/>
    <n v="0"/>
    <n v="0"/>
    <n v="0"/>
  </r>
  <r>
    <x v="0"/>
    <x v="5"/>
    <d v="2025-03-24T00:00:00"/>
    <n v="0"/>
    <s v="WAV"/>
    <n v="4096073"/>
    <n v="0"/>
    <n v="0"/>
    <n v="0"/>
  </r>
  <r>
    <x v="0"/>
    <x v="8"/>
    <d v="2025-03-24T00:00:00"/>
    <n v="0"/>
    <s v="WAV"/>
    <n v="4096074"/>
    <n v="0"/>
    <n v="0"/>
    <n v="0"/>
  </r>
  <r>
    <x v="0"/>
    <x v="3"/>
    <d v="2025-03-24T00:00:00"/>
    <n v="0"/>
    <s v="WAV"/>
    <n v="4096075"/>
    <n v="0"/>
    <n v="0"/>
    <n v="0"/>
  </r>
  <r>
    <x v="1"/>
    <x v="5"/>
    <d v="2025-03-24T00:00:00"/>
    <n v="0"/>
    <s v="BIGVAN"/>
    <n v="4096078"/>
    <n v="3.75"/>
    <n v="1"/>
    <n v="3.75"/>
  </r>
  <r>
    <x v="0"/>
    <x v="5"/>
    <d v="2025-03-24T00:00:00"/>
    <n v="5.5"/>
    <s v="WAV"/>
    <n v="4096101"/>
    <n v="5.5"/>
    <n v="0"/>
    <n v="0"/>
  </r>
  <r>
    <x v="0"/>
    <x v="4"/>
    <d v="2025-03-24T00:00:00"/>
    <n v="5"/>
    <s v="SEDAN"/>
    <n v="4096102"/>
    <n v="5"/>
    <n v="0"/>
    <n v="0"/>
  </r>
  <r>
    <x v="0"/>
    <x v="9"/>
    <d v="2025-03-24T00:00:00"/>
    <n v="0"/>
    <s v="SEDAN"/>
    <n v="4096103"/>
    <n v="0"/>
    <n v="0"/>
    <n v="0"/>
  </r>
  <r>
    <x v="0"/>
    <x v="8"/>
    <d v="2025-03-24T00:00:00"/>
    <n v="0"/>
    <s v="WAV"/>
    <n v="4096104"/>
    <n v="0"/>
    <n v="0"/>
    <n v="0"/>
  </r>
  <r>
    <x v="1"/>
    <x v="0"/>
    <d v="2025-03-24T00:00:00"/>
    <n v="3.75"/>
    <s v="WAV"/>
    <n v="4096107"/>
    <n v="3.75"/>
    <n v="0"/>
    <n v="0"/>
  </r>
  <r>
    <x v="1"/>
    <x v="7"/>
    <d v="2025-03-24T00:00:00"/>
    <n v="0"/>
    <s v="WAV"/>
    <n v="4096108"/>
    <n v="3.75"/>
    <n v="1"/>
    <n v="3.75"/>
  </r>
  <r>
    <x v="1"/>
    <x v="5"/>
    <d v="2025-03-24T00:00:00"/>
    <n v="3.75"/>
    <s v="BIGVAN"/>
    <n v="4096116"/>
    <n v="3.75"/>
    <n v="0"/>
    <n v="0"/>
  </r>
  <r>
    <x v="2"/>
    <x v="5"/>
    <d v="2025-03-24T00:00:00"/>
    <n v="0"/>
    <s v="WAV"/>
    <n v="4096119"/>
    <n v="0"/>
    <n v="0"/>
    <n v="0"/>
  </r>
  <r>
    <x v="2"/>
    <x v="10"/>
    <d v="2025-03-24T00:00:00"/>
    <n v="0"/>
    <s v="WAV"/>
    <n v="4096120"/>
    <n v="0"/>
    <n v="0"/>
    <n v="0"/>
  </r>
  <r>
    <x v="1"/>
    <x v="1"/>
    <d v="2025-03-24T00:00:00"/>
    <n v="0"/>
    <s v="WAV"/>
    <n v="4096122"/>
    <n v="3.75"/>
    <n v="1"/>
    <n v="3.75"/>
  </r>
  <r>
    <x v="1"/>
    <x v="1"/>
    <d v="2025-03-24T00:00:00"/>
    <n v="0"/>
    <s v="WAV"/>
    <n v="4096123"/>
    <n v="3.75"/>
    <n v="1"/>
    <n v="3.75"/>
  </r>
  <r>
    <x v="1"/>
    <x v="1"/>
    <d v="2025-03-24T00:00:00"/>
    <n v="0"/>
    <s v="WAV"/>
    <n v="4096124"/>
    <n v="3.75"/>
    <n v="1"/>
    <n v="3.75"/>
  </r>
  <r>
    <x v="2"/>
    <x v="8"/>
    <d v="2025-03-24T00:00:00"/>
    <n v="5"/>
    <s v="WAV"/>
    <n v="4096127"/>
    <n v="5"/>
    <n v="0"/>
    <n v="0"/>
  </r>
  <r>
    <x v="2"/>
    <x v="0"/>
    <d v="2025-03-24T00:00:00"/>
    <n v="0"/>
    <s v="WAV"/>
    <n v="4096129"/>
    <n v="0"/>
    <n v="0"/>
    <n v="0"/>
  </r>
  <r>
    <x v="1"/>
    <x v="11"/>
    <d v="2025-03-24T00:00:00"/>
    <n v="0"/>
    <s v="WAV"/>
    <n v="4096133"/>
    <n v="3.75"/>
    <n v="1"/>
    <n v="3.75"/>
  </r>
  <r>
    <x v="1"/>
    <x v="2"/>
    <d v="2025-03-24T00:00:00"/>
    <n v="0"/>
    <s v="WAV"/>
    <n v="4096134"/>
    <n v="3.75"/>
    <n v="1"/>
    <n v="3.75"/>
  </r>
  <r>
    <x v="1"/>
    <x v="7"/>
    <d v="2025-03-24T00:00:00"/>
    <n v="3.75"/>
    <s v="WAV"/>
    <n v="4096135"/>
    <n v="3.75"/>
    <n v="0"/>
    <n v="0"/>
  </r>
  <r>
    <x v="1"/>
    <x v="5"/>
    <d v="2025-03-24T00:00:00"/>
    <n v="3.75"/>
    <s v="BIGVAN"/>
    <n v="4096136"/>
    <n v="3.75"/>
    <n v="0"/>
    <n v="0"/>
  </r>
  <r>
    <x v="2"/>
    <x v="5"/>
    <d v="2025-03-24T00:00:00"/>
    <n v="0"/>
    <s v="WAV"/>
    <n v="4096137"/>
    <n v="0"/>
    <n v="0"/>
    <n v="0"/>
  </r>
  <r>
    <x v="1"/>
    <x v="5"/>
    <d v="2025-03-24T00:00:00"/>
    <n v="3.75"/>
    <s v="BIGVAN"/>
    <n v="4096141"/>
    <n v="3.75"/>
    <n v="0"/>
    <n v="0"/>
  </r>
  <r>
    <x v="1"/>
    <x v="1"/>
    <d v="2025-03-24T00:00:00"/>
    <n v="0"/>
    <s v="WAV"/>
    <n v="4096142"/>
    <n v="3.75"/>
    <n v="1"/>
    <n v="3.75"/>
  </r>
  <r>
    <x v="1"/>
    <x v="5"/>
    <d v="2025-03-24T00:00:00"/>
    <n v="3.75"/>
    <s v="BIGVAN"/>
    <n v="4096143"/>
    <n v="3.75"/>
    <n v="0"/>
    <n v="0"/>
  </r>
  <r>
    <x v="1"/>
    <x v="7"/>
    <d v="2025-03-24T00:00:00"/>
    <n v="0"/>
    <s v="WAV"/>
    <n v="4096144"/>
    <n v="3.75"/>
    <n v="1"/>
    <n v="3.75"/>
  </r>
  <r>
    <x v="1"/>
    <x v="0"/>
    <d v="2025-03-24T00:00:00"/>
    <n v="3.75"/>
    <s v="WAV"/>
    <n v="4096145"/>
    <n v="3.75"/>
    <n v="0"/>
    <n v="0"/>
  </r>
  <r>
    <x v="1"/>
    <x v="0"/>
    <d v="2025-03-24T00:00:00"/>
    <n v="3.75"/>
    <s v="WAV"/>
    <n v="4096146"/>
    <n v="3.75"/>
    <n v="0"/>
    <n v="0"/>
  </r>
  <r>
    <x v="1"/>
    <x v="2"/>
    <d v="2025-03-24T00:00:00"/>
    <n v="0"/>
    <s v="WAV"/>
    <n v="4096147"/>
    <n v="3.75"/>
    <n v="1"/>
    <n v="3.75"/>
  </r>
  <r>
    <x v="1"/>
    <x v="11"/>
    <d v="2025-03-24T00:00:00"/>
    <n v="0"/>
    <s v="WAV"/>
    <n v="4096152"/>
    <n v="3.75"/>
    <n v="1"/>
    <n v="3.75"/>
  </r>
  <r>
    <x v="1"/>
    <x v="1"/>
    <d v="2025-03-24T00:00:00"/>
    <n v="3.75"/>
    <s v="WAV"/>
    <n v="4096153"/>
    <n v="3.75"/>
    <n v="0"/>
    <n v="0"/>
  </r>
  <r>
    <x v="1"/>
    <x v="11"/>
    <d v="2025-03-24T00:00:00"/>
    <n v="0"/>
    <s v="WAV"/>
    <n v="4096154"/>
    <n v="3.75"/>
    <n v="1"/>
    <n v="3.75"/>
  </r>
  <r>
    <x v="1"/>
    <x v="5"/>
    <d v="2025-03-24T00:00:00"/>
    <n v="0"/>
    <s v="BIGVAN"/>
    <n v="4096155"/>
    <n v="3.75"/>
    <n v="1"/>
    <n v="3.75"/>
  </r>
  <r>
    <x v="2"/>
    <x v="10"/>
    <d v="2025-03-24T00:00:00"/>
    <n v="0"/>
    <s v="WAV"/>
    <n v="4096159"/>
    <n v="0"/>
    <n v="0"/>
    <n v="0"/>
  </r>
  <r>
    <x v="1"/>
    <x v="5"/>
    <d v="2025-03-24T00:00:00"/>
    <n v="0"/>
    <s v="BIGVAN"/>
    <n v="4096173"/>
    <n v="3.75"/>
    <n v="1"/>
    <n v="3.75"/>
  </r>
  <r>
    <x v="1"/>
    <x v="1"/>
    <d v="2025-03-24T00:00:00"/>
    <n v="3.75"/>
    <s v="WAV"/>
    <n v="4096174"/>
    <n v="3.75"/>
    <n v="0"/>
    <n v="0"/>
  </r>
  <r>
    <x v="1"/>
    <x v="1"/>
    <d v="2025-03-24T00:00:00"/>
    <n v="3.75"/>
    <s v="WAV"/>
    <n v="4096179"/>
    <n v="3.75"/>
    <n v="0"/>
    <n v="0"/>
  </r>
  <r>
    <x v="1"/>
    <x v="2"/>
    <d v="2025-03-24T00:00:00"/>
    <n v="0"/>
    <s v="WAV"/>
    <n v="4096180"/>
    <n v="3.75"/>
    <n v="1"/>
    <n v="3.75"/>
  </r>
  <r>
    <x v="2"/>
    <x v="5"/>
    <d v="2025-03-24T00:00:00"/>
    <n v="0"/>
    <s v="WAV"/>
    <n v="4096185"/>
    <n v="0"/>
    <n v="0"/>
    <n v="0"/>
  </r>
  <r>
    <x v="2"/>
    <x v="6"/>
    <d v="2025-03-24T00:00:00"/>
    <n v="0"/>
    <s v="SEDAN"/>
    <n v="4096188"/>
    <n v="0"/>
    <n v="0"/>
    <n v="0"/>
  </r>
  <r>
    <x v="2"/>
    <x v="10"/>
    <d v="2025-03-24T00:00:00"/>
    <n v="0"/>
    <s v="WAV"/>
    <n v="4096190"/>
    <n v="0"/>
    <n v="0"/>
    <n v="0"/>
  </r>
  <r>
    <x v="0"/>
    <x v="8"/>
    <d v="2025-03-24T00:00:00"/>
    <n v="0"/>
    <s v="WAV"/>
    <n v="4096205"/>
    <n v="0"/>
    <n v="0"/>
    <n v="0"/>
  </r>
  <r>
    <x v="0"/>
    <x v="3"/>
    <d v="2025-03-24T00:00:00"/>
    <n v="0"/>
    <s v="WAV"/>
    <n v="4096206"/>
    <n v="0"/>
    <n v="0"/>
    <n v="0"/>
  </r>
  <r>
    <x v="2"/>
    <x v="5"/>
    <d v="2025-03-24T00:00:00"/>
    <n v="0"/>
    <s v="WAV"/>
    <n v="4096213"/>
    <n v="0"/>
    <n v="0"/>
    <n v="0"/>
  </r>
  <r>
    <x v="2"/>
    <x v="0"/>
    <d v="2025-03-24T00:00:00"/>
    <n v="0"/>
    <s v="SEDAN"/>
    <n v="4096214"/>
    <n v="0"/>
    <n v="0"/>
    <n v="0"/>
  </r>
  <r>
    <x v="2"/>
    <x v="12"/>
    <d v="2025-03-24T00:00:00"/>
    <n v="0"/>
    <s v="SEDAN"/>
    <n v="4096221"/>
    <n v="0"/>
    <n v="0"/>
    <n v="0"/>
  </r>
  <r>
    <x v="2"/>
    <x v="10"/>
    <d v="2025-03-24T00:00:00"/>
    <n v="0"/>
    <s v="WAV"/>
    <n v="4096222"/>
    <n v="0"/>
    <n v="0"/>
    <n v="0"/>
  </r>
  <r>
    <x v="2"/>
    <x v="5"/>
    <d v="2025-03-24T00:00:00"/>
    <n v="5"/>
    <s v="BIGVAN"/>
    <n v="4096230"/>
    <n v="5"/>
    <n v="0"/>
    <n v="0"/>
  </r>
  <r>
    <x v="0"/>
    <x v="3"/>
    <d v="2025-03-24T00:00:00"/>
    <n v="5"/>
    <s v="WAV"/>
    <n v="4096256"/>
    <n v="5"/>
    <n v="0"/>
    <n v="0"/>
  </r>
  <r>
    <x v="0"/>
    <x v="5"/>
    <d v="2025-03-24T00:00:00"/>
    <n v="0"/>
    <s v="WAV"/>
    <n v="4096257"/>
    <n v="0"/>
    <n v="0"/>
    <n v="0"/>
  </r>
  <r>
    <x v="1"/>
    <x v="1"/>
    <d v="2025-03-24T00:00:00"/>
    <n v="3.75"/>
    <s v="WAV"/>
    <n v="4096263"/>
    <n v="3.75"/>
    <n v="0"/>
    <n v="0"/>
  </r>
  <r>
    <x v="1"/>
    <x v="2"/>
    <d v="2025-03-24T00:00:00"/>
    <n v="0"/>
    <s v="WAV"/>
    <n v="4096265"/>
    <n v="3.75"/>
    <n v="1"/>
    <n v="3.75"/>
  </r>
  <r>
    <x v="1"/>
    <x v="7"/>
    <d v="2025-03-24T00:00:00"/>
    <n v="0"/>
    <s v="WAV"/>
    <n v="4096272"/>
    <n v="3.75"/>
    <n v="1"/>
    <n v="3.75"/>
  </r>
  <r>
    <x v="1"/>
    <x v="1"/>
    <d v="2025-03-24T00:00:00"/>
    <n v="3.75"/>
    <s v="WAV"/>
    <n v="4096273"/>
    <n v="3.75"/>
    <n v="0"/>
    <n v="0"/>
  </r>
  <r>
    <x v="2"/>
    <x v="0"/>
    <d v="2025-03-24T00:00:00"/>
    <n v="5"/>
    <s v="SEDAN"/>
    <n v="4096310"/>
    <n v="5"/>
    <n v="0"/>
    <n v="0"/>
  </r>
  <r>
    <x v="1"/>
    <x v="2"/>
    <d v="2025-03-24T00:00:00"/>
    <n v="3.75"/>
    <s v="WAV"/>
    <n v="4096326"/>
    <n v="3.75"/>
    <n v="0"/>
    <n v="0"/>
  </r>
  <r>
    <x v="0"/>
    <x v="4"/>
    <d v="2025-03-24T00:00:00"/>
    <n v="5"/>
    <s v="SEDAN"/>
    <n v="4096360"/>
    <n v="5"/>
    <n v="0"/>
    <n v="0"/>
  </r>
  <r>
    <x v="2"/>
    <x v="5"/>
    <d v="2025-03-24T00:00:00"/>
    <n v="5"/>
    <s v="WAV"/>
    <n v="4096367"/>
    <n v="5"/>
    <n v="0"/>
    <n v="0"/>
  </r>
  <r>
    <x v="2"/>
    <x v="0"/>
    <d v="2025-03-24T00:00:00"/>
    <n v="5"/>
    <s v="SEDAN"/>
    <n v="4096384"/>
    <n v="5"/>
    <n v="0"/>
    <n v="0"/>
  </r>
  <r>
    <x v="0"/>
    <x v="5"/>
    <d v="2025-03-24T00:00:00"/>
    <n v="3.75"/>
    <s v="WAV"/>
    <n v="4096435"/>
    <n v="3.75"/>
    <n v="0"/>
    <n v="0"/>
  </r>
  <r>
    <x v="0"/>
    <x v="0"/>
    <d v="2025-03-24T00:00:00"/>
    <n v="5"/>
    <s v="WAV"/>
    <n v="4096436"/>
    <n v="5"/>
    <n v="0"/>
    <n v="0"/>
  </r>
  <r>
    <x v="1"/>
    <x v="0"/>
    <d v="2025-03-25T00:00:00"/>
    <n v="0"/>
    <s v="WAV"/>
    <n v="4096490"/>
    <n v="3.75"/>
    <n v="1"/>
    <n v="3.75"/>
  </r>
  <r>
    <x v="1"/>
    <x v="7"/>
    <d v="2025-03-25T00:00:00"/>
    <n v="3.75"/>
    <s v="WAV"/>
    <n v="4096491"/>
    <n v="3.75"/>
    <n v="0"/>
    <n v="0"/>
  </r>
  <r>
    <x v="1"/>
    <x v="5"/>
    <d v="2025-03-25T00:00:00"/>
    <n v="0"/>
    <s v="BIGVAN"/>
    <n v="4096492"/>
    <n v="3.75"/>
    <n v="1"/>
    <n v="3.75"/>
  </r>
  <r>
    <x v="1"/>
    <x v="0"/>
    <d v="2025-03-25T00:00:00"/>
    <n v="0"/>
    <s v="WAV"/>
    <n v="4096493"/>
    <n v="3.75"/>
    <n v="1"/>
    <n v="3.75"/>
  </r>
  <r>
    <x v="1"/>
    <x v="1"/>
    <d v="2025-03-25T00:00:00"/>
    <n v="0"/>
    <s v="WAV"/>
    <n v="4096494"/>
    <n v="3.75"/>
    <n v="1"/>
    <n v="3.75"/>
  </r>
  <r>
    <x v="0"/>
    <x v="9"/>
    <d v="2025-03-25T00:00:00"/>
    <n v="0"/>
    <s v="SEDAN"/>
    <n v="4096495"/>
    <n v="0"/>
    <n v="1"/>
    <n v="0"/>
  </r>
  <r>
    <x v="2"/>
    <x v="5"/>
    <d v="2025-03-25T00:00:00"/>
    <n v="0"/>
    <s v="WAV"/>
    <n v="4096510"/>
    <n v="0"/>
    <n v="0"/>
    <n v="0"/>
  </r>
  <r>
    <x v="2"/>
    <x v="0"/>
    <d v="2025-03-25T00:00:00"/>
    <n v="0"/>
    <s v="WAV"/>
    <n v="4096514"/>
    <n v="0"/>
    <n v="0"/>
    <n v="0"/>
  </r>
  <r>
    <x v="0"/>
    <x v="5"/>
    <d v="2025-03-25T00:00:00"/>
    <n v="0"/>
    <s v="WAV"/>
    <n v="4096523"/>
    <n v="0"/>
    <n v="0"/>
    <n v="0"/>
  </r>
  <r>
    <x v="0"/>
    <x v="5"/>
    <d v="2025-03-25T00:00:00"/>
    <n v="0"/>
    <s v="WAV"/>
    <n v="4096524"/>
    <n v="0"/>
    <n v="0"/>
    <n v="0"/>
  </r>
  <r>
    <x v="1"/>
    <x v="11"/>
    <d v="2025-03-25T00:00:00"/>
    <n v="0"/>
    <s v="WAV"/>
    <n v="4096540"/>
    <n v="3.75"/>
    <n v="1"/>
    <n v="3.75"/>
  </r>
  <r>
    <x v="2"/>
    <x v="0"/>
    <d v="2025-03-25T00:00:00"/>
    <n v="0"/>
    <s v="WAV"/>
    <n v="4096548"/>
    <n v="0"/>
    <n v="0"/>
    <n v="0"/>
  </r>
  <r>
    <x v="0"/>
    <x v="5"/>
    <d v="2025-03-25T00:00:00"/>
    <n v="0"/>
    <s v="WAV"/>
    <n v="4096551"/>
    <n v="0"/>
    <n v="0"/>
    <n v="0"/>
  </r>
  <r>
    <x v="1"/>
    <x v="0"/>
    <d v="2025-03-25T00:00:00"/>
    <n v="0"/>
    <s v="WAV"/>
    <n v="4096553"/>
    <n v="3.75"/>
    <n v="1"/>
    <n v="3.75"/>
  </r>
  <r>
    <x v="0"/>
    <x v="3"/>
    <d v="2025-03-25T00:00:00"/>
    <n v="0"/>
    <s v="WAV"/>
    <n v="4096555"/>
    <n v="0"/>
    <n v="0"/>
    <n v="0"/>
  </r>
  <r>
    <x v="0"/>
    <x v="5"/>
    <d v="2025-03-25T00:00:00"/>
    <n v="0"/>
    <s v="WAV"/>
    <n v="4096556"/>
    <n v="0"/>
    <n v="0"/>
    <n v="0"/>
  </r>
  <r>
    <x v="2"/>
    <x v="0"/>
    <d v="2025-03-25T00:00:00"/>
    <n v="0"/>
    <s v="SEDAN"/>
    <n v="4096563"/>
    <n v="0"/>
    <n v="0"/>
    <n v="0"/>
  </r>
  <r>
    <x v="2"/>
    <x v="4"/>
    <d v="2025-03-25T00:00:00"/>
    <n v="0"/>
    <s v="SEDAN"/>
    <n v="4096567"/>
    <n v="0"/>
    <n v="0"/>
    <n v="0"/>
  </r>
  <r>
    <x v="2"/>
    <x v="10"/>
    <d v="2025-03-25T00:00:00"/>
    <n v="0"/>
    <s v="WAV"/>
    <n v="4096577"/>
    <n v="0"/>
    <n v="0"/>
    <n v="0"/>
  </r>
  <r>
    <x v="1"/>
    <x v="0"/>
    <d v="2025-03-25T00:00:00"/>
    <n v="0"/>
    <s v="WAV"/>
    <n v="4096578"/>
    <n v="3.75"/>
    <n v="1"/>
    <n v="3.75"/>
  </r>
  <r>
    <x v="1"/>
    <x v="0"/>
    <d v="2025-03-25T00:00:00"/>
    <n v="0"/>
    <s v="WAV"/>
    <n v="4096579"/>
    <n v="3.75"/>
    <n v="1"/>
    <n v="3.75"/>
  </r>
  <r>
    <x v="1"/>
    <x v="0"/>
    <d v="2025-03-25T00:00:00"/>
    <n v="0"/>
    <s v="WAV"/>
    <n v="4096580"/>
    <n v="3.75"/>
    <n v="1"/>
    <n v="3.75"/>
  </r>
  <r>
    <x v="1"/>
    <x v="0"/>
    <d v="2025-03-25T00:00:00"/>
    <n v="0"/>
    <s v="WAV"/>
    <n v="4096581"/>
    <n v="3.75"/>
    <n v="1"/>
    <n v="3.75"/>
  </r>
  <r>
    <x v="2"/>
    <x v="6"/>
    <d v="2025-03-25T00:00:00"/>
    <n v="0"/>
    <s v="SEDAN"/>
    <n v="4096585"/>
    <n v="0"/>
    <n v="0"/>
    <n v="0"/>
  </r>
  <r>
    <x v="1"/>
    <x v="1"/>
    <d v="2025-03-25T00:00:00"/>
    <n v="0"/>
    <s v="WAV"/>
    <n v="4096589"/>
    <n v="3.75"/>
    <n v="1"/>
    <n v="3.75"/>
  </r>
  <r>
    <x v="2"/>
    <x v="9"/>
    <d v="2025-03-25T00:00:00"/>
    <n v="0"/>
    <s v="SEDAN"/>
    <n v="4096608"/>
    <n v="0"/>
    <n v="0"/>
    <n v="0"/>
  </r>
  <r>
    <x v="2"/>
    <x v="10"/>
    <d v="2025-03-25T00:00:00"/>
    <n v="0"/>
    <s v="WAV"/>
    <n v="4096617"/>
    <n v="0"/>
    <n v="0"/>
    <n v="0"/>
  </r>
  <r>
    <x v="0"/>
    <x v="5"/>
    <d v="2025-03-25T00:00:00"/>
    <n v="5.5"/>
    <s v="WAV"/>
    <n v="4096626"/>
    <n v="5.5"/>
    <n v="0"/>
    <n v="0"/>
  </r>
  <r>
    <x v="0"/>
    <x v="5"/>
    <d v="2025-03-25T00:00:00"/>
    <n v="0"/>
    <s v="WAV"/>
    <n v="4096627"/>
    <n v="0"/>
    <n v="0"/>
    <n v="0"/>
  </r>
  <r>
    <x v="1"/>
    <x v="7"/>
    <d v="2025-03-25T00:00:00"/>
    <n v="3.75"/>
    <s v="WAV"/>
    <n v="4096629"/>
    <n v="3.75"/>
    <n v="0"/>
    <n v="0"/>
  </r>
  <r>
    <x v="1"/>
    <x v="0"/>
    <d v="2025-03-25T00:00:00"/>
    <n v="0"/>
    <s v="WAV"/>
    <n v="4096631"/>
    <n v="3.75"/>
    <n v="1"/>
    <n v="3.75"/>
  </r>
  <r>
    <x v="1"/>
    <x v="0"/>
    <d v="2025-03-25T00:00:00"/>
    <n v="0"/>
    <s v="WAV"/>
    <n v="4096635"/>
    <n v="3.75"/>
    <n v="1"/>
    <n v="3.75"/>
  </r>
  <r>
    <x v="1"/>
    <x v="5"/>
    <d v="2025-03-25T00:00:00"/>
    <n v="3.75"/>
    <s v="BIGVAN"/>
    <n v="4096641"/>
    <n v="3.75"/>
    <n v="0"/>
    <n v="0"/>
  </r>
  <r>
    <x v="1"/>
    <x v="0"/>
    <d v="2025-03-25T00:00:00"/>
    <n v="0"/>
    <s v="WAV"/>
    <n v="4096642"/>
    <n v="3.75"/>
    <n v="1"/>
    <n v="3.75"/>
  </r>
  <r>
    <x v="0"/>
    <x v="13"/>
    <d v="2025-03-25T00:00:00"/>
    <n v="0"/>
    <s v="WAV"/>
    <n v="4096645"/>
    <n v="0"/>
    <n v="0"/>
    <n v="0"/>
  </r>
  <r>
    <x v="1"/>
    <x v="1"/>
    <d v="2025-03-25T00:00:00"/>
    <n v="0"/>
    <s v="WAV"/>
    <n v="4096655"/>
    <n v="3.75"/>
    <n v="1"/>
    <n v="3.75"/>
  </r>
  <r>
    <x v="1"/>
    <x v="1"/>
    <d v="2025-03-25T00:00:00"/>
    <n v="0"/>
    <s v="WAV"/>
    <n v="4096656"/>
    <n v="3.75"/>
    <n v="1"/>
    <n v="3.75"/>
  </r>
  <r>
    <x v="0"/>
    <x v="3"/>
    <d v="2025-03-25T00:00:00"/>
    <n v="0"/>
    <s v="WAV"/>
    <n v="4096659"/>
    <n v="0"/>
    <n v="0"/>
    <n v="0"/>
  </r>
  <r>
    <x v="0"/>
    <x v="5"/>
    <d v="2025-03-25T00:00:00"/>
    <n v="0"/>
    <s v="WAV"/>
    <n v="4096660"/>
    <n v="0"/>
    <n v="0"/>
    <n v="0"/>
  </r>
  <r>
    <x v="2"/>
    <x v="6"/>
    <d v="2025-03-25T00:00:00"/>
    <n v="0"/>
    <s v="SEDAN"/>
    <n v="4096662"/>
    <n v="0"/>
    <n v="0"/>
    <n v="0"/>
  </r>
  <r>
    <x v="2"/>
    <x v="0"/>
    <d v="2025-03-25T00:00:00"/>
    <n v="0"/>
    <s v="WAV"/>
    <n v="4096665"/>
    <n v="0"/>
    <n v="0"/>
    <n v="0"/>
  </r>
  <r>
    <x v="2"/>
    <x v="0"/>
    <d v="2025-03-25T00:00:00"/>
    <n v="0"/>
    <s v="SEDAN"/>
    <n v="4096666"/>
    <n v="0"/>
    <n v="0"/>
    <n v="0"/>
  </r>
  <r>
    <x v="0"/>
    <x v="4"/>
    <d v="2025-03-25T00:00:00"/>
    <n v="5"/>
    <s v="SEDAN"/>
    <n v="4096668"/>
    <n v="5"/>
    <n v="0"/>
    <n v="0"/>
  </r>
  <r>
    <x v="2"/>
    <x v="6"/>
    <d v="2025-03-25T00:00:00"/>
    <n v="0"/>
    <s v="SEDAN"/>
    <n v="4096670"/>
    <n v="0"/>
    <n v="0"/>
    <n v="0"/>
  </r>
  <r>
    <x v="2"/>
    <x v="4"/>
    <d v="2025-03-25T00:00:00"/>
    <n v="0"/>
    <s v="SEDAN"/>
    <n v="4096671"/>
    <n v="0"/>
    <n v="0"/>
    <n v="0"/>
  </r>
  <r>
    <x v="2"/>
    <x v="8"/>
    <d v="2025-03-25T00:00:00"/>
    <n v="0"/>
    <s v="WAV"/>
    <n v="4096672"/>
    <n v="0"/>
    <n v="0"/>
    <n v="0"/>
  </r>
  <r>
    <x v="2"/>
    <x v="14"/>
    <d v="2025-03-25T00:00:00"/>
    <n v="0"/>
    <s v="WAV"/>
    <n v="4096673"/>
    <n v="0"/>
    <n v="0"/>
    <n v="0"/>
  </r>
  <r>
    <x v="2"/>
    <x v="0"/>
    <d v="2025-03-25T00:00:00"/>
    <n v="0"/>
    <s v="SEDAN"/>
    <n v="4096682"/>
    <n v="0"/>
    <n v="0"/>
    <n v="0"/>
  </r>
  <r>
    <x v="2"/>
    <x v="14"/>
    <d v="2025-03-25T00:00:00"/>
    <n v="0"/>
    <s v="WAV"/>
    <n v="4096683"/>
    <n v="0"/>
    <n v="0"/>
    <n v="0"/>
  </r>
  <r>
    <x v="2"/>
    <x v="9"/>
    <d v="2025-03-25T00:00:00"/>
    <n v="0"/>
    <s v="SEDAN"/>
    <n v="4096698"/>
    <n v="0"/>
    <n v="0"/>
    <n v="0"/>
  </r>
  <r>
    <x v="1"/>
    <x v="5"/>
    <d v="2025-03-25T00:00:00"/>
    <n v="3.75"/>
    <s v="BIGVAN"/>
    <n v="4096722"/>
    <n v="3.75"/>
    <n v="0"/>
    <n v="0"/>
  </r>
  <r>
    <x v="1"/>
    <x v="0"/>
    <d v="2025-03-25T00:00:00"/>
    <n v="0"/>
    <s v="WAV"/>
    <n v="4096723"/>
    <n v="3.75"/>
    <n v="1"/>
    <n v="3.75"/>
  </r>
  <r>
    <x v="2"/>
    <x v="14"/>
    <d v="2025-03-25T00:00:00"/>
    <n v="0"/>
    <s v="WAV"/>
    <n v="4096724"/>
    <n v="0"/>
    <n v="0"/>
    <n v="0"/>
  </r>
  <r>
    <x v="2"/>
    <x v="6"/>
    <d v="2025-03-25T00:00:00"/>
    <n v="0"/>
    <s v="SEDAN"/>
    <n v="4096733"/>
    <n v="0"/>
    <n v="0"/>
    <n v="0"/>
  </r>
  <r>
    <x v="1"/>
    <x v="11"/>
    <d v="2025-03-25T00:00:00"/>
    <n v="0"/>
    <s v="WAV"/>
    <n v="4096734"/>
    <n v="3.75"/>
    <n v="1"/>
    <n v="3.75"/>
  </r>
  <r>
    <x v="1"/>
    <x v="11"/>
    <d v="2025-03-25T00:00:00"/>
    <n v="0"/>
    <s v="WAV"/>
    <n v="4096735"/>
    <n v="3.75"/>
    <n v="1"/>
    <n v="3.75"/>
  </r>
  <r>
    <x v="1"/>
    <x v="5"/>
    <d v="2025-03-25T00:00:00"/>
    <n v="3.75"/>
    <s v="BIGVAN"/>
    <n v="4096736"/>
    <n v="3.75"/>
    <n v="0"/>
    <n v="0"/>
  </r>
  <r>
    <x v="1"/>
    <x v="1"/>
    <d v="2025-03-25T00:00:00"/>
    <n v="0"/>
    <s v="WAV"/>
    <n v="4096739"/>
    <n v="3.75"/>
    <n v="1"/>
    <n v="3.75"/>
  </r>
  <r>
    <x v="1"/>
    <x v="0"/>
    <d v="2025-03-25T00:00:00"/>
    <n v="0"/>
    <s v="WAV"/>
    <n v="4096740"/>
    <n v="3.75"/>
    <n v="1"/>
    <n v="3.75"/>
  </r>
  <r>
    <x v="2"/>
    <x v="2"/>
    <d v="2025-03-25T00:00:00"/>
    <n v="0"/>
    <s v="WAV"/>
    <n v="4096741"/>
    <n v="0"/>
    <n v="0"/>
    <n v="0"/>
  </r>
  <r>
    <x v="2"/>
    <x v="13"/>
    <d v="2025-03-25T00:00:00"/>
    <n v="5"/>
    <s v="WAV"/>
    <n v="4096743"/>
    <n v="5"/>
    <n v="0"/>
    <n v="0"/>
  </r>
  <r>
    <x v="2"/>
    <x v="0"/>
    <d v="2025-03-25T00:00:00"/>
    <n v="0"/>
    <s v="WAV"/>
    <n v="4096748"/>
    <n v="0"/>
    <n v="0"/>
    <n v="0"/>
  </r>
  <r>
    <x v="2"/>
    <x v="0"/>
    <d v="2025-03-25T00:00:00"/>
    <n v="0"/>
    <s v="SEDAN"/>
    <n v="4096749"/>
    <n v="0"/>
    <n v="0"/>
    <n v="0"/>
  </r>
  <r>
    <x v="2"/>
    <x v="0"/>
    <d v="2025-03-25T00:00:00"/>
    <n v="5"/>
    <s v="WAV"/>
    <n v="4096753"/>
    <n v="5"/>
    <n v="0"/>
    <n v="0"/>
  </r>
  <r>
    <x v="2"/>
    <x v="2"/>
    <d v="2025-03-25T00:00:00"/>
    <n v="5"/>
    <s v="WAV"/>
    <n v="4096754"/>
    <n v="5"/>
    <n v="0"/>
    <n v="0"/>
  </r>
  <r>
    <x v="2"/>
    <x v="13"/>
    <d v="2025-03-25T00:00:00"/>
    <n v="0"/>
    <s v="WAV"/>
    <n v="4096756"/>
    <n v="0"/>
    <n v="0"/>
    <n v="0"/>
  </r>
  <r>
    <x v="2"/>
    <x v="0"/>
    <d v="2025-03-25T00:00:00"/>
    <n v="0"/>
    <s v="SEDAN"/>
    <n v="4096757"/>
    <n v="0"/>
    <n v="0"/>
    <n v="0"/>
  </r>
  <r>
    <x v="0"/>
    <x v="3"/>
    <d v="2025-03-25T00:00:00"/>
    <n v="0"/>
    <s v="WAV"/>
    <n v="4096758"/>
    <n v="0"/>
    <n v="0"/>
    <n v="0"/>
  </r>
  <r>
    <x v="0"/>
    <x v="5"/>
    <d v="2025-03-25T00:00:00"/>
    <n v="0"/>
    <s v="WAV"/>
    <n v="4096759"/>
    <n v="0"/>
    <n v="0"/>
    <n v="0"/>
  </r>
  <r>
    <x v="1"/>
    <x v="11"/>
    <d v="2025-03-25T00:00:00"/>
    <n v="0"/>
    <s v="WAV"/>
    <n v="4096760"/>
    <n v="3.75"/>
    <n v="1"/>
    <n v="3.75"/>
  </r>
  <r>
    <x v="1"/>
    <x v="7"/>
    <d v="2025-03-25T00:00:00"/>
    <n v="3.75"/>
    <s v="WAV"/>
    <n v="4096761"/>
    <n v="3.75"/>
    <n v="0"/>
    <n v="0"/>
  </r>
  <r>
    <x v="1"/>
    <x v="11"/>
    <d v="2025-03-25T00:00:00"/>
    <n v="3.75"/>
    <s v="WAV"/>
    <n v="4096765"/>
    <n v="3.75"/>
    <n v="0"/>
    <n v="0"/>
  </r>
  <r>
    <x v="0"/>
    <x v="8"/>
    <d v="2025-03-25T00:00:00"/>
    <n v="0"/>
    <s v="WAV"/>
    <n v="4096766"/>
    <n v="0"/>
    <n v="0"/>
    <n v="0"/>
  </r>
  <r>
    <x v="0"/>
    <x v="6"/>
    <d v="2025-03-25T00:00:00"/>
    <n v="0"/>
    <s v="SEDAN"/>
    <n v="4096767"/>
    <n v="0"/>
    <n v="0"/>
    <n v="0"/>
  </r>
  <r>
    <x v="1"/>
    <x v="7"/>
    <d v="2025-03-25T00:00:00"/>
    <n v="3.75"/>
    <s v="WAV"/>
    <n v="4096768"/>
    <n v="3.75"/>
    <n v="0"/>
    <n v="0"/>
  </r>
  <r>
    <x v="1"/>
    <x v="11"/>
    <d v="2025-03-25T00:00:00"/>
    <n v="0"/>
    <s v="WAV"/>
    <n v="4096769"/>
    <n v="3.75"/>
    <n v="1"/>
    <n v="3.75"/>
  </r>
  <r>
    <x v="1"/>
    <x v="11"/>
    <d v="2025-03-25T00:00:00"/>
    <n v="0"/>
    <s v="WAV"/>
    <n v="4096773"/>
    <n v="0"/>
    <n v="0"/>
    <n v="0"/>
  </r>
  <r>
    <x v="0"/>
    <x v="5"/>
    <d v="2025-03-25T00:00:00"/>
    <n v="0"/>
    <s v="WAV"/>
    <n v="4096774"/>
    <n v="5.5"/>
    <n v="1"/>
    <n v="5.5"/>
  </r>
  <r>
    <x v="0"/>
    <x v="5"/>
    <d v="2025-03-25T00:00:00"/>
    <n v="0"/>
    <s v="WAV"/>
    <n v="4096781"/>
    <n v="0"/>
    <n v="0"/>
    <n v="0"/>
  </r>
  <r>
    <x v="0"/>
    <x v="13"/>
    <d v="2025-03-25T00:00:00"/>
    <n v="0"/>
    <s v="WAV"/>
    <n v="4096782"/>
    <n v="0"/>
    <n v="0"/>
    <n v="0"/>
  </r>
  <r>
    <x v="0"/>
    <x v="5"/>
    <d v="2025-03-25T00:00:00"/>
    <n v="0"/>
    <s v="WAV"/>
    <n v="4096783"/>
    <n v="0"/>
    <n v="0"/>
    <n v="0"/>
  </r>
  <r>
    <x v="0"/>
    <x v="6"/>
    <d v="2025-03-25T00:00:00"/>
    <n v="0"/>
    <s v="SEDAN"/>
    <n v="4096784"/>
    <n v="0"/>
    <n v="0"/>
    <n v="0"/>
  </r>
  <r>
    <x v="2"/>
    <x v="3"/>
    <d v="2025-03-25T00:00:00"/>
    <n v="0"/>
    <s v="WAV"/>
    <n v="4096787"/>
    <n v="0"/>
    <n v="0"/>
    <n v="0"/>
  </r>
  <r>
    <x v="2"/>
    <x v="0"/>
    <d v="2025-03-25T00:00:00"/>
    <n v="0"/>
    <s v="WAV"/>
    <n v="4096788"/>
    <n v="0"/>
    <n v="0"/>
    <n v="0"/>
  </r>
  <r>
    <x v="2"/>
    <x v="0"/>
    <d v="2025-03-25T00:00:00"/>
    <n v="0"/>
    <s v="WAV"/>
    <n v="4096798"/>
    <n v="0"/>
    <n v="0"/>
    <n v="0"/>
  </r>
  <r>
    <x v="2"/>
    <x v="9"/>
    <d v="2025-03-25T00:00:00"/>
    <n v="0"/>
    <s v="SEDAN"/>
    <n v="4096800"/>
    <n v="0"/>
    <n v="0"/>
    <n v="0"/>
  </r>
  <r>
    <x v="2"/>
    <x v="5"/>
    <d v="2025-03-25T00:00:00"/>
    <n v="5"/>
    <s v="WAV"/>
    <n v="4096806"/>
    <n v="5"/>
    <n v="0"/>
    <n v="0"/>
  </r>
  <r>
    <x v="0"/>
    <x v="10"/>
    <d v="2025-03-25T00:00:00"/>
    <n v="0"/>
    <s v="WAV"/>
    <n v="4096808"/>
    <n v="0"/>
    <n v="0"/>
    <n v="0"/>
  </r>
  <r>
    <x v="0"/>
    <x v="13"/>
    <d v="2025-03-25T00:00:00"/>
    <n v="0"/>
    <s v="WAV"/>
    <n v="4096809"/>
    <n v="0"/>
    <n v="0"/>
    <n v="0"/>
  </r>
  <r>
    <x v="1"/>
    <x v="1"/>
    <d v="2025-03-25T00:00:00"/>
    <n v="0"/>
    <s v="WAV"/>
    <n v="4096812"/>
    <n v="3.75"/>
    <n v="1"/>
    <n v="3.75"/>
  </r>
  <r>
    <x v="0"/>
    <x v="5"/>
    <d v="2025-03-25T00:00:00"/>
    <n v="0"/>
    <s v="WAV"/>
    <n v="4096819"/>
    <n v="0"/>
    <n v="0"/>
    <n v="0"/>
  </r>
  <r>
    <x v="0"/>
    <x v="13"/>
    <d v="2025-03-25T00:00:00"/>
    <n v="0"/>
    <s v="WAV"/>
    <n v="4096820"/>
    <n v="0"/>
    <n v="0"/>
    <n v="0"/>
  </r>
  <r>
    <x v="1"/>
    <x v="1"/>
    <d v="2025-03-25T00:00:00"/>
    <n v="0"/>
    <s v="WAV"/>
    <n v="4096823"/>
    <n v="3.75"/>
    <n v="1"/>
    <n v="3.75"/>
  </r>
  <r>
    <x v="1"/>
    <x v="1"/>
    <d v="2025-03-25T00:00:00"/>
    <n v="0"/>
    <s v="WAV"/>
    <n v="4096826"/>
    <n v="3.75"/>
    <n v="1"/>
    <n v="3.75"/>
  </r>
  <r>
    <x v="1"/>
    <x v="5"/>
    <d v="2025-03-25T00:00:00"/>
    <n v="0"/>
    <s v="BIGVAN"/>
    <n v="4096827"/>
    <n v="3.75"/>
    <n v="1"/>
    <n v="3.75"/>
  </r>
  <r>
    <x v="1"/>
    <x v="1"/>
    <d v="2025-03-25T00:00:00"/>
    <n v="0"/>
    <s v="WAV"/>
    <n v="4096828"/>
    <n v="3.75"/>
    <n v="1"/>
    <n v="3.75"/>
  </r>
  <r>
    <x v="2"/>
    <x v="0"/>
    <d v="2025-03-25T00:00:00"/>
    <n v="0"/>
    <s v="WAV"/>
    <n v="4096835"/>
    <n v="0"/>
    <n v="0"/>
    <n v="0"/>
  </r>
  <r>
    <x v="2"/>
    <x v="4"/>
    <d v="2025-03-25T00:00:00"/>
    <n v="0"/>
    <s v="SEDAN"/>
    <n v="4096838"/>
    <n v="0"/>
    <n v="0"/>
    <n v="0"/>
  </r>
  <r>
    <x v="1"/>
    <x v="1"/>
    <d v="2025-03-25T00:00:00"/>
    <n v="0"/>
    <s v="WAV"/>
    <n v="4096842"/>
    <n v="3.75"/>
    <n v="1"/>
    <n v="3.75"/>
  </r>
  <r>
    <x v="0"/>
    <x v="5"/>
    <d v="2025-03-25T00:00:00"/>
    <n v="5.5"/>
    <s v="BIGVAN"/>
    <n v="4096843"/>
    <n v="5.5"/>
    <n v="0"/>
    <n v="0"/>
  </r>
  <r>
    <x v="0"/>
    <x v="5"/>
    <d v="2025-03-25T00:00:00"/>
    <n v="5"/>
    <s v="BIGVAN"/>
    <n v="4096844"/>
    <n v="5"/>
    <n v="0"/>
    <n v="0"/>
  </r>
  <r>
    <x v="1"/>
    <x v="1"/>
    <d v="2025-03-25T00:00:00"/>
    <n v="0"/>
    <s v="WAV"/>
    <n v="4096849"/>
    <n v="3.75"/>
    <n v="1"/>
    <n v="3.75"/>
  </r>
  <r>
    <x v="1"/>
    <x v="0"/>
    <d v="2025-03-25T00:00:00"/>
    <n v="0"/>
    <s v="WAV"/>
    <n v="4096850"/>
    <n v="3.75"/>
    <n v="1"/>
    <n v="3.75"/>
  </r>
  <r>
    <x v="2"/>
    <x v="2"/>
    <d v="2025-03-25T00:00:00"/>
    <n v="5"/>
    <s v="WAV"/>
    <n v="4096851"/>
    <n v="5"/>
    <n v="0"/>
    <n v="0"/>
  </r>
  <r>
    <x v="1"/>
    <x v="1"/>
    <d v="2025-03-25T00:00:00"/>
    <n v="0"/>
    <s v="WAV"/>
    <n v="4096852"/>
    <n v="3.75"/>
    <n v="1"/>
    <n v="3.75"/>
  </r>
  <r>
    <x v="1"/>
    <x v="5"/>
    <d v="2025-03-25T00:00:00"/>
    <n v="3.75"/>
    <s v="BIGVAN"/>
    <n v="4096853"/>
    <n v="3.75"/>
    <n v="0"/>
    <n v="0"/>
  </r>
  <r>
    <x v="2"/>
    <x v="3"/>
    <d v="2025-03-25T00:00:00"/>
    <n v="0"/>
    <s v="WAV"/>
    <n v="4096855"/>
    <n v="0"/>
    <n v="0"/>
    <n v="0"/>
  </r>
  <r>
    <x v="0"/>
    <x v="10"/>
    <d v="2025-03-25T00:00:00"/>
    <n v="5"/>
    <s v="WAV"/>
    <n v="4096856"/>
    <n v="5"/>
    <n v="0"/>
    <n v="0"/>
  </r>
  <r>
    <x v="0"/>
    <x v="5"/>
    <d v="2025-03-25T00:00:00"/>
    <n v="0"/>
    <s v="WAV"/>
    <n v="4096857"/>
    <n v="5.5"/>
    <n v="1"/>
    <n v="5.5"/>
  </r>
  <r>
    <x v="2"/>
    <x v="6"/>
    <d v="2025-03-25T00:00:00"/>
    <n v="0"/>
    <s v="SEDAN"/>
    <n v="4096858"/>
    <n v="0"/>
    <n v="0"/>
    <n v="0"/>
  </r>
  <r>
    <x v="2"/>
    <x v="8"/>
    <d v="2025-03-25T00:00:00"/>
    <n v="0"/>
    <s v="WAV"/>
    <n v="4096862"/>
    <n v="0"/>
    <n v="0"/>
    <n v="0"/>
  </r>
  <r>
    <x v="2"/>
    <x v="3"/>
    <d v="2025-03-25T00:00:00"/>
    <n v="0"/>
    <s v="WAV"/>
    <n v="4096863"/>
    <n v="0"/>
    <n v="0"/>
    <n v="0"/>
  </r>
  <r>
    <x v="2"/>
    <x v="9"/>
    <d v="2025-03-25T00:00:00"/>
    <n v="5"/>
    <s v="SEDAN"/>
    <n v="4096867"/>
    <n v="5"/>
    <n v="0"/>
    <n v="0"/>
  </r>
  <r>
    <x v="2"/>
    <x v="0"/>
    <d v="2025-03-25T00:00:00"/>
    <n v="0"/>
    <s v="WAV"/>
    <n v="4096873"/>
    <n v="0"/>
    <n v="0"/>
    <n v="0"/>
  </r>
  <r>
    <x v="1"/>
    <x v="5"/>
    <d v="2025-03-25T00:00:00"/>
    <n v="0"/>
    <s v="BIGVAN"/>
    <n v="4096874"/>
    <n v="3.75"/>
    <n v="1"/>
    <n v="3.75"/>
  </r>
  <r>
    <x v="0"/>
    <x v="5"/>
    <d v="2025-03-25T00:00:00"/>
    <n v="0"/>
    <s v="WAV"/>
    <n v="4096877"/>
    <n v="0"/>
    <n v="0"/>
    <n v="0"/>
  </r>
  <r>
    <x v="0"/>
    <x v="2"/>
    <d v="2025-03-25T00:00:00"/>
    <n v="0"/>
    <s v="WAV"/>
    <n v="4096878"/>
    <n v="0"/>
    <n v="0"/>
    <n v="0"/>
  </r>
  <r>
    <x v="1"/>
    <x v="1"/>
    <d v="2025-03-25T00:00:00"/>
    <n v="0"/>
    <s v="WAV"/>
    <n v="4096881"/>
    <n v="3.75"/>
    <n v="1"/>
    <n v="3.75"/>
  </r>
  <r>
    <x v="1"/>
    <x v="5"/>
    <d v="2025-03-25T00:00:00"/>
    <n v="0"/>
    <s v="BIGVAN"/>
    <n v="4096882"/>
    <n v="3.75"/>
    <n v="1"/>
    <n v="3.75"/>
  </r>
  <r>
    <x v="2"/>
    <x v="2"/>
    <d v="2025-03-25T00:00:00"/>
    <n v="5"/>
    <s v="WAV"/>
    <n v="4096883"/>
    <n v="5"/>
    <n v="0"/>
    <n v="0"/>
  </r>
  <r>
    <x v="2"/>
    <x v="13"/>
    <d v="2025-03-25T00:00:00"/>
    <n v="5"/>
    <s v="WAV"/>
    <n v="4096884"/>
    <n v="5"/>
    <n v="0"/>
    <n v="0"/>
  </r>
  <r>
    <x v="1"/>
    <x v="1"/>
    <d v="2025-03-25T00:00:00"/>
    <n v="0"/>
    <s v="WAV"/>
    <n v="4096885"/>
    <n v="3.75"/>
    <n v="1"/>
    <n v="3.75"/>
  </r>
  <r>
    <x v="2"/>
    <x v="5"/>
    <d v="2025-03-25T00:00:00"/>
    <n v="5"/>
    <s v="WAV"/>
    <n v="4096892"/>
    <n v="5"/>
    <n v="0"/>
    <n v="0"/>
  </r>
  <r>
    <x v="2"/>
    <x v="9"/>
    <d v="2025-03-25T00:00:00"/>
    <n v="5"/>
    <s v="SEDAN"/>
    <n v="4096893"/>
    <n v="5"/>
    <n v="0"/>
    <n v="0"/>
  </r>
  <r>
    <x v="2"/>
    <x v="5"/>
    <d v="2025-03-25T00:00:00"/>
    <n v="5"/>
    <s v="WAV"/>
    <n v="4096894"/>
    <n v="5"/>
    <n v="0"/>
    <n v="0"/>
  </r>
  <r>
    <x v="2"/>
    <x v="0"/>
    <d v="2025-03-25T00:00:00"/>
    <n v="0"/>
    <s v="WAV"/>
    <n v="4096897"/>
    <n v="0"/>
    <n v="0"/>
    <n v="0"/>
  </r>
  <r>
    <x v="2"/>
    <x v="5"/>
    <d v="2025-03-25T00:00:00"/>
    <n v="0"/>
    <s v="WAV"/>
    <n v="4096899"/>
    <n v="0"/>
    <n v="0"/>
    <n v="0"/>
  </r>
  <r>
    <x v="2"/>
    <x v="8"/>
    <d v="2025-03-25T00:00:00"/>
    <n v="0"/>
    <s v="WAV"/>
    <n v="4096906"/>
    <n v="0"/>
    <n v="0"/>
    <n v="0"/>
  </r>
  <r>
    <x v="2"/>
    <x v="3"/>
    <d v="2025-03-25T00:00:00"/>
    <n v="0"/>
    <s v="WAV"/>
    <n v="4096907"/>
    <n v="0"/>
    <n v="0"/>
    <n v="0"/>
  </r>
  <r>
    <x v="2"/>
    <x v="5"/>
    <d v="2025-03-25T00:00:00"/>
    <n v="0"/>
    <s v="WAV"/>
    <n v="4096909"/>
    <n v="0"/>
    <n v="0"/>
    <n v="0"/>
  </r>
  <r>
    <x v="0"/>
    <x v="10"/>
    <d v="2025-03-25T00:00:00"/>
    <n v="0"/>
    <s v="WAV"/>
    <n v="4096916"/>
    <n v="0"/>
    <n v="0"/>
    <n v="0"/>
  </r>
  <r>
    <x v="0"/>
    <x v="8"/>
    <d v="2025-03-25T00:00:00"/>
    <n v="0"/>
    <s v="WAV"/>
    <n v="4096917"/>
    <n v="0"/>
    <n v="0"/>
    <n v="0"/>
  </r>
  <r>
    <x v="2"/>
    <x v="2"/>
    <d v="2025-03-25T00:00:00"/>
    <n v="0"/>
    <s v="WAV"/>
    <n v="4096923"/>
    <n v="0"/>
    <n v="0"/>
    <n v="0"/>
  </r>
  <r>
    <x v="0"/>
    <x v="5"/>
    <d v="2025-03-25T00:00:00"/>
    <n v="0"/>
    <s v="WAV"/>
    <n v="4096928"/>
    <n v="0"/>
    <n v="0"/>
    <n v="0"/>
  </r>
  <r>
    <x v="2"/>
    <x v="10"/>
    <d v="2025-03-25T00:00:00"/>
    <n v="5"/>
    <s v="WAV"/>
    <n v="4096932"/>
    <n v="5"/>
    <n v="0"/>
    <n v="0"/>
  </r>
  <r>
    <x v="0"/>
    <x v="10"/>
    <d v="2025-03-25T00:00:00"/>
    <n v="0"/>
    <s v="WAV"/>
    <n v="4096937"/>
    <n v="0"/>
    <n v="0"/>
    <n v="0"/>
  </r>
  <r>
    <x v="0"/>
    <x v="8"/>
    <d v="2025-03-25T00:00:00"/>
    <n v="0"/>
    <s v="WAV"/>
    <n v="4096938"/>
    <n v="0"/>
    <n v="0"/>
    <n v="0"/>
  </r>
  <r>
    <x v="2"/>
    <x v="5"/>
    <d v="2025-03-25T00:00:00"/>
    <n v="0"/>
    <s v="WAV"/>
    <n v="4096944"/>
    <n v="0"/>
    <n v="0"/>
    <n v="0"/>
  </r>
  <r>
    <x v="2"/>
    <x v="0"/>
    <d v="2025-03-25T00:00:00"/>
    <n v="0"/>
    <s v="WAV"/>
    <n v="4096945"/>
    <n v="0"/>
    <n v="0"/>
    <n v="0"/>
  </r>
  <r>
    <x v="2"/>
    <x v="0"/>
    <d v="2025-03-25T00:00:00"/>
    <n v="0"/>
    <s v="WAV"/>
    <n v="4096948"/>
    <n v="0"/>
    <n v="0"/>
    <n v="0"/>
  </r>
  <r>
    <x v="2"/>
    <x v="0"/>
    <d v="2025-03-25T00:00:00"/>
    <n v="0"/>
    <s v="WAV"/>
    <n v="4096949"/>
    <n v="0"/>
    <n v="0"/>
    <n v="0"/>
  </r>
  <r>
    <x v="1"/>
    <x v="5"/>
    <d v="2025-03-25T00:00:00"/>
    <n v="3.75"/>
    <s v="BIGVAN"/>
    <n v="4096951"/>
    <n v="3.75"/>
    <n v="0"/>
    <n v="0"/>
  </r>
  <r>
    <x v="1"/>
    <x v="0"/>
    <d v="2025-03-25T00:00:00"/>
    <n v="0"/>
    <s v="WAV"/>
    <n v="4096953"/>
    <n v="3.75"/>
    <n v="1"/>
    <n v="3.75"/>
  </r>
  <r>
    <x v="1"/>
    <x v="11"/>
    <d v="2025-03-25T00:00:00"/>
    <n v="0"/>
    <s v="WAV"/>
    <n v="4096954"/>
    <n v="3.75"/>
    <n v="1"/>
    <n v="3.75"/>
  </r>
  <r>
    <x v="1"/>
    <x v="7"/>
    <d v="2025-03-25T00:00:00"/>
    <n v="3.75"/>
    <s v="WAV"/>
    <n v="4096955"/>
    <n v="3.75"/>
    <n v="0"/>
    <n v="0"/>
  </r>
  <r>
    <x v="1"/>
    <x v="1"/>
    <d v="2025-03-25T00:00:00"/>
    <n v="0"/>
    <s v="WAV"/>
    <n v="4096956"/>
    <n v="3.75"/>
    <n v="1"/>
    <n v="3.75"/>
  </r>
  <r>
    <x v="0"/>
    <x v="13"/>
    <d v="2025-03-25T00:00:00"/>
    <n v="0"/>
    <s v="WAV"/>
    <n v="4096966"/>
    <n v="5.5"/>
    <n v="1"/>
    <n v="5.5"/>
  </r>
  <r>
    <x v="0"/>
    <x v="5"/>
    <d v="2025-03-25T00:00:00"/>
    <n v="5"/>
    <s v="BIGVAN"/>
    <n v="4096967"/>
    <n v="5"/>
    <n v="0"/>
    <n v="0"/>
  </r>
  <r>
    <x v="2"/>
    <x v="5"/>
    <d v="2025-03-24T00:00:00"/>
    <n v="5"/>
    <s v="WAV"/>
    <n v="4096983"/>
    <n v="5"/>
    <n v="0"/>
    <n v="0"/>
  </r>
  <r>
    <x v="0"/>
    <x v="4"/>
    <d v="2025-03-24T00:00:00"/>
    <n v="5.5"/>
    <s v="SEDAN"/>
    <n v="4096990"/>
    <n v="5.5"/>
    <n v="0"/>
    <n v="0"/>
  </r>
  <r>
    <x v="0"/>
    <x v="4"/>
    <d v="2025-03-24T00:00:00"/>
    <n v="5"/>
    <s v="SEDAN"/>
    <n v="4096993"/>
    <n v="5"/>
    <n v="0"/>
    <n v="0"/>
  </r>
  <r>
    <x v="0"/>
    <x v="0"/>
    <d v="2025-03-26T00:00:00"/>
    <n v="0"/>
    <s v="WAV"/>
    <n v="4097039"/>
    <n v="0"/>
    <n v="0"/>
    <n v="0"/>
  </r>
  <r>
    <x v="0"/>
    <x v="5"/>
    <d v="2025-03-25T00:00:00"/>
    <n v="3"/>
    <s v="WAV"/>
    <n v="4097040"/>
    <n v="3"/>
    <n v="0"/>
    <n v="0"/>
  </r>
  <r>
    <x v="0"/>
    <x v="14"/>
    <d v="2025-03-25T00:00:00"/>
    <n v="5"/>
    <s v="WAV"/>
    <n v="4097041"/>
    <n v="5"/>
    <n v="0"/>
    <n v="0"/>
  </r>
  <r>
    <x v="0"/>
    <x v="5"/>
    <d v="2025-03-25T00:00:00"/>
    <n v="5.5"/>
    <s v="BIGVAN"/>
    <n v="4097044"/>
    <n v="5.5"/>
    <n v="0"/>
    <n v="0"/>
  </r>
  <r>
    <x v="0"/>
    <x v="10"/>
    <d v="2025-03-25T00:00:00"/>
    <n v="5.5"/>
    <s v="WAV"/>
    <n v="4097045"/>
    <n v="5.5"/>
    <n v="0"/>
    <n v="0"/>
  </r>
  <r>
    <x v="1"/>
    <x v="11"/>
    <d v="2025-03-24T00:00:00"/>
    <n v="0"/>
    <s v="WAV"/>
    <n v="4097056"/>
    <n v="3.75"/>
    <n v="1"/>
    <n v="3.75"/>
  </r>
  <r>
    <x v="1"/>
    <x v="0"/>
    <d v="2025-03-24T00:00:00"/>
    <n v="0"/>
    <s v="WAV"/>
    <n v="4097057"/>
    <n v="3.75"/>
    <n v="1"/>
    <n v="3.75"/>
  </r>
  <r>
    <x v="0"/>
    <x v="0"/>
    <d v="2025-03-24T00:00:00"/>
    <n v="5"/>
    <s v="WAV"/>
    <n v="4097060"/>
    <n v="5"/>
    <n v="0"/>
    <n v="0"/>
  </r>
  <r>
    <x v="0"/>
    <x v="5"/>
    <d v="2025-03-25T00:00:00"/>
    <n v="0"/>
    <s v="WAV"/>
    <n v="4097076"/>
    <n v="5.5"/>
    <n v="1"/>
    <n v="5.5"/>
  </r>
  <r>
    <x v="1"/>
    <x v="11"/>
    <d v="2025-03-25T00:00:00"/>
    <n v="7.5"/>
    <s v="WAV"/>
    <n v="4097091"/>
    <n v="7.5"/>
    <n v="0"/>
    <n v="0"/>
  </r>
  <r>
    <x v="1"/>
    <x v="11"/>
    <d v="2025-03-24T00:00:00"/>
    <n v="0"/>
    <s v="WAV"/>
    <n v="4097102"/>
    <n v="3.75"/>
    <n v="1"/>
    <n v="3.75"/>
  </r>
  <r>
    <x v="1"/>
    <x v="5"/>
    <d v="2025-03-24T00:00:00"/>
    <n v="0"/>
    <s v="BIGVAN"/>
    <n v="4097105"/>
    <n v="3.75"/>
    <n v="1"/>
    <n v="3.75"/>
  </r>
  <r>
    <x v="1"/>
    <x v="5"/>
    <d v="2025-03-25T00:00:00"/>
    <n v="3.75"/>
    <s v="BIGVAN"/>
    <n v="4097125"/>
    <n v="3.75"/>
    <n v="0"/>
    <n v="0"/>
  </r>
  <r>
    <x v="1"/>
    <x v="5"/>
    <d v="2025-03-25T00:00:00"/>
    <n v="0"/>
    <s v="BIGVAN"/>
    <n v="4097126"/>
    <n v="0"/>
    <n v="0"/>
    <n v="0"/>
  </r>
  <r>
    <x v="1"/>
    <x v="7"/>
    <d v="2025-03-24T00:00:00"/>
    <n v="0"/>
    <s v="WAV"/>
    <n v="4097238"/>
    <n v="3.75"/>
    <n v="1"/>
    <n v="3.75"/>
  </r>
  <r>
    <x v="1"/>
    <x v="1"/>
    <d v="2025-03-24T00:00:00"/>
    <n v="0"/>
    <s v="WAV"/>
    <n v="4097239"/>
    <n v="3.75"/>
    <n v="1"/>
    <n v="3.75"/>
  </r>
  <r>
    <x v="2"/>
    <x v="5"/>
    <d v="2025-03-26T00:00:00"/>
    <n v="5"/>
    <s v="WAV"/>
    <n v="4097243"/>
    <n v="5"/>
    <n v="0"/>
    <n v="0"/>
  </r>
  <r>
    <x v="2"/>
    <x v="5"/>
    <d v="2025-03-26T00:00:00"/>
    <n v="5"/>
    <s v="WAV"/>
    <n v="4097245"/>
    <n v="5"/>
    <n v="0"/>
    <n v="0"/>
  </r>
  <r>
    <x v="1"/>
    <x v="0"/>
    <d v="2025-03-26T00:00:00"/>
    <n v="0"/>
    <s v="WAV"/>
    <n v="4097246"/>
    <n v="3.75"/>
    <n v="1"/>
    <n v="3.75"/>
  </r>
  <r>
    <x v="1"/>
    <x v="11"/>
    <d v="2025-03-26T00:00:00"/>
    <n v="0"/>
    <s v="WAV"/>
    <n v="4097247"/>
    <n v="3.75"/>
    <n v="1"/>
    <n v="3.75"/>
  </r>
  <r>
    <x v="1"/>
    <x v="1"/>
    <d v="2025-03-26T00:00:00"/>
    <n v="0"/>
    <s v="WAV"/>
    <n v="4097250"/>
    <n v="3.75"/>
    <n v="1"/>
    <n v="3.75"/>
  </r>
  <r>
    <x v="1"/>
    <x v="0"/>
    <d v="2025-03-26T00:00:00"/>
    <n v="0"/>
    <s v="WAV"/>
    <n v="4097251"/>
    <n v="3.75"/>
    <n v="1"/>
    <n v="3.75"/>
  </r>
  <r>
    <x v="2"/>
    <x v="8"/>
    <d v="2025-03-26T00:00:00"/>
    <n v="5"/>
    <s v="WAV"/>
    <n v="4097253"/>
    <n v="5"/>
    <n v="0"/>
    <n v="0"/>
  </r>
  <r>
    <x v="1"/>
    <x v="0"/>
    <d v="2025-03-26T00:00:00"/>
    <n v="0"/>
    <s v="WAV"/>
    <n v="4097254"/>
    <n v="3.75"/>
    <n v="1"/>
    <n v="3.75"/>
  </r>
  <r>
    <x v="0"/>
    <x v="15"/>
    <d v="2025-03-26T00:00:00"/>
    <n v="0"/>
    <s v="WAV"/>
    <n v="4097283"/>
    <n v="0"/>
    <n v="0"/>
    <n v="0"/>
  </r>
  <r>
    <x v="0"/>
    <x v="3"/>
    <d v="2025-03-26T00:00:00"/>
    <n v="0"/>
    <s v="WAV"/>
    <n v="4097284"/>
    <n v="0"/>
    <n v="0"/>
    <n v="0"/>
  </r>
  <r>
    <x v="2"/>
    <x v="9"/>
    <d v="2025-03-26T00:00:00"/>
    <n v="0"/>
    <s v="SEDAN"/>
    <n v="4097295"/>
    <n v="0"/>
    <n v="0"/>
    <n v="0"/>
  </r>
  <r>
    <x v="2"/>
    <x v="4"/>
    <d v="2025-03-26T00:00:00"/>
    <n v="0"/>
    <s v="SEDAN"/>
    <n v="4097296"/>
    <n v="0"/>
    <n v="0"/>
    <n v="0"/>
  </r>
  <r>
    <x v="0"/>
    <x v="13"/>
    <d v="2025-03-26T00:00:00"/>
    <n v="0"/>
    <s v="WAV"/>
    <n v="4097308"/>
    <n v="0"/>
    <n v="0"/>
    <n v="0"/>
  </r>
  <r>
    <x v="1"/>
    <x v="0"/>
    <d v="2025-03-26T00:00:00"/>
    <n v="0"/>
    <s v="WAV"/>
    <n v="4097309"/>
    <n v="3.75"/>
    <n v="1"/>
    <n v="3.75"/>
  </r>
  <r>
    <x v="1"/>
    <x v="0"/>
    <d v="2025-03-26T00:00:00"/>
    <n v="0"/>
    <s v="WAV"/>
    <n v="4097310"/>
    <n v="3.75"/>
    <n v="1"/>
    <n v="3.75"/>
  </r>
  <r>
    <x v="0"/>
    <x v="6"/>
    <d v="2025-03-26T00:00:00"/>
    <n v="0"/>
    <s v="SEDAN"/>
    <n v="4097311"/>
    <n v="0"/>
    <n v="0"/>
    <n v="0"/>
  </r>
  <r>
    <x v="0"/>
    <x v="5"/>
    <d v="2025-03-26T00:00:00"/>
    <n v="0"/>
    <s v="WAV"/>
    <n v="4097312"/>
    <n v="0"/>
    <n v="0"/>
    <n v="0"/>
  </r>
  <r>
    <x v="2"/>
    <x v="5"/>
    <d v="2025-03-26T00:00:00"/>
    <n v="0"/>
    <s v="WAV"/>
    <n v="4097317"/>
    <n v="0"/>
    <n v="0"/>
    <n v="0"/>
  </r>
  <r>
    <x v="2"/>
    <x v="4"/>
    <d v="2025-03-26T00:00:00"/>
    <n v="0"/>
    <s v="SEDAN"/>
    <n v="4097318"/>
    <n v="0"/>
    <n v="0"/>
    <n v="0"/>
  </r>
  <r>
    <x v="1"/>
    <x v="7"/>
    <d v="2025-03-26T00:00:00"/>
    <n v="0"/>
    <s v="WAV"/>
    <n v="4097327"/>
    <n v="3.75"/>
    <n v="1"/>
    <n v="3.75"/>
  </r>
  <r>
    <x v="2"/>
    <x v="8"/>
    <d v="2025-03-26T00:00:00"/>
    <n v="0"/>
    <s v="WAV"/>
    <n v="4097333"/>
    <n v="0"/>
    <n v="0"/>
    <n v="0"/>
  </r>
  <r>
    <x v="2"/>
    <x v="4"/>
    <d v="2025-03-26T00:00:00"/>
    <n v="0"/>
    <s v="SEDAN"/>
    <n v="4097334"/>
    <n v="0"/>
    <n v="0"/>
    <n v="0"/>
  </r>
  <r>
    <x v="1"/>
    <x v="0"/>
    <d v="2025-03-26T00:00:00"/>
    <n v="0"/>
    <s v="WAV"/>
    <n v="4097335"/>
    <n v="3.75"/>
    <n v="1"/>
    <n v="3.75"/>
  </r>
  <r>
    <x v="1"/>
    <x v="0"/>
    <d v="2025-03-26T00:00:00"/>
    <n v="0"/>
    <s v="WAV"/>
    <n v="4097336"/>
    <n v="3.75"/>
    <n v="1"/>
    <n v="3.75"/>
  </r>
  <r>
    <x v="1"/>
    <x v="0"/>
    <d v="2025-03-26T00:00:00"/>
    <n v="0"/>
    <s v="WAV"/>
    <n v="4097337"/>
    <n v="3.75"/>
    <n v="1"/>
    <n v="3.75"/>
  </r>
  <r>
    <x v="1"/>
    <x v="0"/>
    <d v="2025-03-26T00:00:00"/>
    <n v="0"/>
    <s v="WAV"/>
    <n v="4097338"/>
    <n v="3.75"/>
    <n v="1"/>
    <n v="3.75"/>
  </r>
  <r>
    <x v="2"/>
    <x v="5"/>
    <d v="2025-03-26T00:00:00"/>
    <n v="5"/>
    <s v="WAV"/>
    <n v="4097343"/>
    <n v="5"/>
    <n v="0"/>
    <n v="0"/>
  </r>
  <r>
    <x v="2"/>
    <x v="10"/>
    <d v="2025-03-26T00:00:00"/>
    <n v="5"/>
    <s v="WAV"/>
    <n v="4097344"/>
    <n v="5"/>
    <n v="0"/>
    <n v="0"/>
  </r>
  <r>
    <x v="1"/>
    <x v="1"/>
    <d v="2025-03-26T00:00:00"/>
    <n v="0"/>
    <s v="WAV"/>
    <n v="4097347"/>
    <n v="3.75"/>
    <n v="1"/>
    <n v="3.75"/>
  </r>
  <r>
    <x v="2"/>
    <x v="10"/>
    <d v="2025-03-26T00:00:00"/>
    <n v="0"/>
    <s v="WAV"/>
    <n v="4097358"/>
    <n v="0"/>
    <n v="0"/>
    <n v="0"/>
  </r>
  <r>
    <x v="2"/>
    <x v="10"/>
    <d v="2025-03-26T00:00:00"/>
    <n v="0"/>
    <s v="WAV"/>
    <n v="4097359"/>
    <n v="0"/>
    <n v="0"/>
    <n v="0"/>
  </r>
  <r>
    <x v="0"/>
    <x v="13"/>
    <d v="2025-03-26T00:00:00"/>
    <n v="5.5"/>
    <s v="WAV"/>
    <n v="4097386"/>
    <n v="5.5"/>
    <n v="0"/>
    <n v="0"/>
  </r>
  <r>
    <x v="0"/>
    <x v="5"/>
    <d v="2025-03-26T00:00:00"/>
    <n v="0"/>
    <s v="BIGVAN"/>
    <n v="4097387"/>
    <n v="0"/>
    <n v="0"/>
    <n v="0"/>
  </r>
  <r>
    <x v="0"/>
    <x v="15"/>
    <d v="2025-03-26T00:00:00"/>
    <n v="0"/>
    <s v="WAV"/>
    <n v="4097389"/>
    <n v="0"/>
    <n v="0"/>
    <n v="0"/>
  </r>
  <r>
    <x v="1"/>
    <x v="0"/>
    <d v="2025-03-26T00:00:00"/>
    <n v="0"/>
    <s v="WAV"/>
    <n v="4097391"/>
    <n v="3.75"/>
    <n v="1"/>
    <n v="3.75"/>
  </r>
  <r>
    <x v="1"/>
    <x v="0"/>
    <d v="2025-03-26T00:00:00"/>
    <n v="0"/>
    <s v="WAV"/>
    <n v="4097392"/>
    <n v="3.75"/>
    <n v="1"/>
    <n v="3.75"/>
  </r>
  <r>
    <x v="1"/>
    <x v="0"/>
    <d v="2025-03-26T00:00:00"/>
    <n v="0"/>
    <s v="WAV"/>
    <n v="4097393"/>
    <n v="3.75"/>
    <n v="1"/>
    <n v="3.75"/>
  </r>
  <r>
    <x v="0"/>
    <x v="2"/>
    <d v="2025-03-26T00:00:00"/>
    <n v="5"/>
    <s v="WAV"/>
    <n v="4097396"/>
    <n v="5"/>
    <n v="0"/>
    <n v="0"/>
  </r>
  <r>
    <x v="1"/>
    <x v="7"/>
    <d v="2025-03-26T00:00:00"/>
    <n v="3.75"/>
    <s v="WAV"/>
    <n v="4097400"/>
    <n v="3.75"/>
    <n v="0"/>
    <n v="0"/>
  </r>
  <r>
    <x v="1"/>
    <x v="5"/>
    <d v="2025-03-26T00:00:00"/>
    <n v="0"/>
    <s v="BIGVAN"/>
    <n v="4097401"/>
    <n v="3.75"/>
    <n v="1"/>
    <n v="3.75"/>
  </r>
  <r>
    <x v="1"/>
    <x v="5"/>
    <d v="2025-03-26T00:00:00"/>
    <n v="0"/>
    <s v="BIGVAN"/>
    <n v="4097407"/>
    <n v="3.75"/>
    <n v="1"/>
    <n v="3.75"/>
  </r>
  <r>
    <x v="1"/>
    <x v="0"/>
    <d v="2025-03-26T00:00:00"/>
    <n v="0"/>
    <s v="WAV"/>
    <n v="4097408"/>
    <n v="3.75"/>
    <n v="1"/>
    <n v="3.75"/>
  </r>
  <r>
    <x v="0"/>
    <x v="6"/>
    <d v="2025-03-26T00:00:00"/>
    <n v="0"/>
    <s v="SEDAN"/>
    <n v="4097419"/>
    <n v="0"/>
    <n v="0"/>
    <n v="0"/>
  </r>
  <r>
    <x v="0"/>
    <x v="5"/>
    <d v="2025-03-26T00:00:00"/>
    <n v="0"/>
    <s v="WAV"/>
    <n v="4097420"/>
    <n v="0"/>
    <n v="0"/>
    <n v="0"/>
  </r>
  <r>
    <x v="2"/>
    <x v="5"/>
    <d v="2025-03-26T00:00:00"/>
    <n v="5"/>
    <s v="WAV"/>
    <n v="4097424"/>
    <n v="5"/>
    <n v="0"/>
    <n v="0"/>
  </r>
  <r>
    <x v="1"/>
    <x v="0"/>
    <d v="2025-03-26T00:00:00"/>
    <n v="0"/>
    <s v="WAV"/>
    <n v="4097427"/>
    <n v="3.75"/>
    <n v="1"/>
    <n v="3.75"/>
  </r>
  <r>
    <x v="1"/>
    <x v="5"/>
    <d v="2025-03-26T00:00:00"/>
    <n v="0"/>
    <s v="BIGVAN"/>
    <n v="4097428"/>
    <n v="3.75"/>
    <n v="1"/>
    <n v="3.75"/>
  </r>
  <r>
    <x v="2"/>
    <x v="5"/>
    <d v="2025-03-26T00:00:00"/>
    <n v="0"/>
    <s v="WAV"/>
    <n v="4097429"/>
    <n v="0"/>
    <n v="0"/>
    <n v="0"/>
  </r>
  <r>
    <x v="2"/>
    <x v="0"/>
    <d v="2025-03-26T00:00:00"/>
    <n v="0"/>
    <s v="SEDAN"/>
    <n v="4097430"/>
    <n v="0"/>
    <n v="0"/>
    <n v="0"/>
  </r>
  <r>
    <x v="0"/>
    <x v="0"/>
    <d v="2025-03-26T00:00:00"/>
    <n v="5"/>
    <s v="WAV"/>
    <n v="4097431"/>
    <n v="5"/>
    <n v="0"/>
    <n v="0"/>
  </r>
  <r>
    <x v="0"/>
    <x v="0"/>
    <d v="2025-03-26T00:00:00"/>
    <n v="5"/>
    <s v="WAV"/>
    <n v="4097434"/>
    <n v="5"/>
    <n v="0"/>
    <n v="0"/>
  </r>
  <r>
    <x v="2"/>
    <x v="8"/>
    <d v="2025-03-26T00:00:00"/>
    <n v="0"/>
    <s v="WAV"/>
    <n v="4097436"/>
    <n v="0"/>
    <n v="0"/>
    <n v="0"/>
  </r>
  <r>
    <x v="2"/>
    <x v="0"/>
    <d v="2025-03-26T00:00:00"/>
    <n v="0"/>
    <s v="WAV"/>
    <n v="4097437"/>
    <n v="0"/>
    <n v="0"/>
    <n v="0"/>
  </r>
  <r>
    <x v="1"/>
    <x v="11"/>
    <d v="2025-03-26T00:00:00"/>
    <n v="0"/>
    <s v="WAV"/>
    <n v="4097440"/>
    <n v="3.75"/>
    <n v="1"/>
    <n v="3.75"/>
  </r>
  <r>
    <x v="1"/>
    <x v="5"/>
    <d v="2025-03-26T00:00:00"/>
    <n v="0"/>
    <s v="BIGVAN"/>
    <n v="4097441"/>
    <n v="3.75"/>
    <n v="1"/>
    <n v="3.75"/>
  </r>
  <r>
    <x v="2"/>
    <x v="9"/>
    <d v="2025-03-26T00:00:00"/>
    <n v="0"/>
    <s v="SEDAN"/>
    <n v="4097450"/>
    <n v="0"/>
    <n v="0"/>
    <n v="0"/>
  </r>
  <r>
    <x v="2"/>
    <x v="10"/>
    <d v="2025-03-26T00:00:00"/>
    <n v="0"/>
    <s v="WAV"/>
    <n v="4097451"/>
    <n v="0"/>
    <n v="0"/>
    <n v="0"/>
  </r>
  <r>
    <x v="2"/>
    <x v="13"/>
    <d v="2025-03-26T00:00:00"/>
    <n v="0"/>
    <s v="WAV"/>
    <n v="4097466"/>
    <n v="0"/>
    <n v="0"/>
    <n v="0"/>
  </r>
  <r>
    <x v="2"/>
    <x v="13"/>
    <d v="2025-03-26T00:00:00"/>
    <n v="0"/>
    <s v="WAV"/>
    <n v="4097467"/>
    <n v="0"/>
    <n v="0"/>
    <n v="0"/>
  </r>
  <r>
    <x v="2"/>
    <x v="4"/>
    <d v="2025-03-26T00:00:00"/>
    <n v="0"/>
    <s v="SEDAN"/>
    <n v="4097473"/>
    <n v="0"/>
    <n v="0"/>
    <n v="0"/>
  </r>
  <r>
    <x v="2"/>
    <x v="10"/>
    <d v="2025-03-26T00:00:00"/>
    <n v="5"/>
    <s v="WAV"/>
    <n v="4097482"/>
    <n v="5"/>
    <n v="0"/>
    <n v="0"/>
  </r>
  <r>
    <x v="1"/>
    <x v="7"/>
    <d v="2025-03-26T00:00:00"/>
    <n v="0"/>
    <s v="WAV"/>
    <n v="4097488"/>
    <n v="3.75"/>
    <n v="1"/>
    <n v="3.75"/>
  </r>
  <r>
    <x v="1"/>
    <x v="5"/>
    <d v="2025-03-26T00:00:00"/>
    <n v="0"/>
    <s v="BIGVAN"/>
    <n v="4097489"/>
    <n v="3.75"/>
    <n v="1"/>
    <n v="3.75"/>
  </r>
  <r>
    <x v="1"/>
    <x v="11"/>
    <d v="2025-03-26T00:00:00"/>
    <n v="3.75"/>
    <s v="WAV"/>
    <n v="4097490"/>
    <n v="3.75"/>
    <n v="0"/>
    <n v="0"/>
  </r>
  <r>
    <x v="1"/>
    <x v="2"/>
    <d v="2025-03-26T00:00:00"/>
    <n v="0"/>
    <s v="WAV"/>
    <n v="4097491"/>
    <n v="3.75"/>
    <n v="1"/>
    <n v="3.75"/>
  </r>
  <r>
    <x v="1"/>
    <x v="2"/>
    <d v="2025-03-26T00:00:00"/>
    <n v="0"/>
    <s v="WAV"/>
    <n v="4097494"/>
    <n v="3.75"/>
    <n v="1"/>
    <n v="3.75"/>
  </r>
  <r>
    <x v="1"/>
    <x v="2"/>
    <d v="2025-03-26T00:00:00"/>
    <n v="0"/>
    <s v="WAV"/>
    <n v="4097499"/>
    <n v="3.75"/>
    <n v="1"/>
    <n v="3.75"/>
  </r>
  <r>
    <x v="2"/>
    <x v="5"/>
    <d v="2025-03-26T00:00:00"/>
    <n v="0"/>
    <s v="WAV"/>
    <n v="4097504"/>
    <n v="0"/>
    <n v="0"/>
    <n v="0"/>
  </r>
  <r>
    <x v="2"/>
    <x v="5"/>
    <d v="2025-03-26T00:00:00"/>
    <n v="0"/>
    <s v="BIGVAN"/>
    <n v="4097505"/>
    <n v="0"/>
    <n v="0"/>
    <n v="0"/>
  </r>
  <r>
    <x v="2"/>
    <x v="5"/>
    <d v="2025-03-26T00:00:00"/>
    <n v="5"/>
    <s v="WAV"/>
    <n v="4097506"/>
    <n v="5"/>
    <n v="0"/>
    <n v="0"/>
  </r>
  <r>
    <x v="2"/>
    <x v="0"/>
    <d v="2025-03-26T00:00:00"/>
    <n v="5"/>
    <s v="SEDAN"/>
    <n v="4097507"/>
    <n v="5"/>
    <n v="0"/>
    <n v="0"/>
  </r>
  <r>
    <x v="2"/>
    <x v="5"/>
    <d v="2025-03-26T00:00:00"/>
    <n v="0"/>
    <s v="WAV"/>
    <n v="4097509"/>
    <n v="0"/>
    <n v="0"/>
    <n v="0"/>
  </r>
  <r>
    <x v="2"/>
    <x v="5"/>
    <d v="2025-03-26T00:00:00"/>
    <n v="0"/>
    <s v="BIGVAN"/>
    <n v="4097511"/>
    <n v="5"/>
    <n v="1"/>
    <n v="5"/>
  </r>
  <r>
    <x v="1"/>
    <x v="11"/>
    <d v="2025-03-26T00:00:00"/>
    <n v="3.75"/>
    <s v="WAV"/>
    <n v="4097513"/>
    <n v="3.75"/>
    <n v="0"/>
    <n v="0"/>
  </r>
  <r>
    <x v="2"/>
    <x v="8"/>
    <d v="2025-03-26T00:00:00"/>
    <n v="0"/>
    <s v="WAV"/>
    <n v="4097515"/>
    <n v="0"/>
    <n v="0"/>
    <n v="0"/>
  </r>
  <r>
    <x v="2"/>
    <x v="15"/>
    <d v="2025-03-26T00:00:00"/>
    <n v="0"/>
    <s v="WAV"/>
    <n v="4097517"/>
    <n v="0"/>
    <n v="0"/>
    <n v="0"/>
  </r>
  <r>
    <x v="2"/>
    <x v="3"/>
    <d v="2025-03-26T00:00:00"/>
    <n v="0"/>
    <s v="WAV"/>
    <n v="4097518"/>
    <n v="0"/>
    <n v="0"/>
    <n v="0"/>
  </r>
  <r>
    <x v="2"/>
    <x v="5"/>
    <d v="2025-03-26T00:00:00"/>
    <n v="0"/>
    <s v="WAV"/>
    <n v="4097519"/>
    <n v="0"/>
    <n v="0"/>
    <n v="0"/>
  </r>
  <r>
    <x v="2"/>
    <x v="0"/>
    <d v="2025-03-26T00:00:00"/>
    <n v="0"/>
    <s v="SEDAN"/>
    <n v="4097520"/>
    <n v="0"/>
    <n v="0"/>
    <n v="0"/>
  </r>
  <r>
    <x v="1"/>
    <x v="7"/>
    <d v="2025-03-26T00:00:00"/>
    <n v="0"/>
    <s v="WAV"/>
    <n v="4097521"/>
    <n v="3.75"/>
    <n v="1"/>
    <n v="3.75"/>
  </r>
  <r>
    <x v="1"/>
    <x v="11"/>
    <d v="2025-03-26T00:00:00"/>
    <n v="3.75"/>
    <s v="WAV"/>
    <n v="4097522"/>
    <n v="3.75"/>
    <n v="0"/>
    <n v="0"/>
  </r>
  <r>
    <x v="2"/>
    <x v="5"/>
    <d v="2025-03-26T00:00:00"/>
    <n v="5"/>
    <s v="WAV"/>
    <n v="4097523"/>
    <n v="5"/>
    <n v="0"/>
    <n v="0"/>
  </r>
  <r>
    <x v="2"/>
    <x v="0"/>
    <d v="2025-03-26T00:00:00"/>
    <n v="5"/>
    <s v="SEDAN"/>
    <n v="4097524"/>
    <n v="5"/>
    <n v="0"/>
    <n v="0"/>
  </r>
  <r>
    <x v="2"/>
    <x v="0"/>
    <d v="2025-03-26T00:00:00"/>
    <n v="0"/>
    <s v="WAV"/>
    <n v="4097526"/>
    <n v="0"/>
    <n v="0"/>
    <n v="0"/>
  </r>
  <r>
    <x v="1"/>
    <x v="5"/>
    <d v="2025-03-26T00:00:00"/>
    <n v="0"/>
    <s v="BIGVAN"/>
    <n v="4097531"/>
    <n v="3.75"/>
    <n v="1"/>
    <n v="3.75"/>
  </r>
  <r>
    <x v="1"/>
    <x v="7"/>
    <d v="2025-03-26T00:00:00"/>
    <n v="0"/>
    <s v="WAV"/>
    <n v="4097532"/>
    <n v="3.75"/>
    <n v="1"/>
    <n v="3.75"/>
  </r>
  <r>
    <x v="1"/>
    <x v="1"/>
    <d v="2025-03-26T00:00:00"/>
    <n v="0"/>
    <s v="WAV"/>
    <n v="4097535"/>
    <n v="3.75"/>
    <n v="1"/>
    <n v="3.75"/>
  </r>
  <r>
    <x v="1"/>
    <x v="11"/>
    <d v="2025-03-26T00:00:00"/>
    <n v="3.75"/>
    <s v="WAV"/>
    <n v="4097536"/>
    <n v="3.75"/>
    <n v="0"/>
    <n v="0"/>
  </r>
  <r>
    <x v="0"/>
    <x v="5"/>
    <d v="2025-03-26T00:00:00"/>
    <n v="0"/>
    <s v="WAV"/>
    <n v="4097537"/>
    <n v="0"/>
    <n v="0"/>
    <n v="0"/>
  </r>
  <r>
    <x v="0"/>
    <x v="9"/>
    <d v="2025-03-26T00:00:00"/>
    <n v="0"/>
    <s v="SEDAN"/>
    <n v="4097538"/>
    <n v="0"/>
    <n v="0"/>
    <n v="0"/>
  </r>
  <r>
    <x v="1"/>
    <x v="5"/>
    <d v="2025-03-26T00:00:00"/>
    <n v="0"/>
    <s v="BIGVAN"/>
    <n v="4097539"/>
    <n v="3.75"/>
    <n v="1"/>
    <n v="3.75"/>
  </r>
  <r>
    <x v="1"/>
    <x v="7"/>
    <d v="2025-03-26T00:00:00"/>
    <n v="0"/>
    <s v="WAV"/>
    <n v="4097540"/>
    <n v="3.75"/>
    <n v="1"/>
    <n v="3.75"/>
  </r>
  <r>
    <x v="1"/>
    <x v="7"/>
    <d v="2025-03-26T00:00:00"/>
    <n v="0"/>
    <s v="WAV"/>
    <n v="4097544"/>
    <n v="3.75"/>
    <n v="1"/>
    <n v="3.75"/>
  </r>
  <r>
    <x v="1"/>
    <x v="11"/>
    <d v="2025-03-26T00:00:00"/>
    <n v="0"/>
    <s v="WAV"/>
    <n v="4097546"/>
    <n v="3.75"/>
    <n v="1"/>
    <n v="3.75"/>
  </r>
  <r>
    <x v="0"/>
    <x v="4"/>
    <d v="2025-03-26T00:00:00"/>
    <n v="5"/>
    <s v="SEDAN"/>
    <n v="4097548"/>
    <n v="5"/>
    <n v="0"/>
    <n v="0"/>
  </r>
  <r>
    <x v="0"/>
    <x v="3"/>
    <d v="2025-03-26T00:00:00"/>
    <n v="0"/>
    <s v="WAV"/>
    <n v="4097551"/>
    <n v="0"/>
    <n v="0"/>
    <n v="0"/>
  </r>
  <r>
    <x v="0"/>
    <x v="9"/>
    <d v="2025-03-26T00:00:00"/>
    <n v="5.5"/>
    <s v="SEDAN"/>
    <n v="4097553"/>
    <n v="5.5"/>
    <n v="0"/>
    <n v="0"/>
  </r>
  <r>
    <x v="0"/>
    <x v="0"/>
    <d v="2025-03-26T00:00:00"/>
    <n v="0"/>
    <s v="WAV"/>
    <n v="4097554"/>
    <n v="0"/>
    <n v="0"/>
    <n v="0"/>
  </r>
  <r>
    <x v="0"/>
    <x v="0"/>
    <d v="2025-03-26T00:00:00"/>
    <n v="0"/>
    <s v="SEDAN"/>
    <n v="4097555"/>
    <n v="0"/>
    <n v="0"/>
    <n v="0"/>
  </r>
  <r>
    <x v="0"/>
    <x v="0"/>
    <d v="2025-03-26T00:00:00"/>
    <n v="0"/>
    <s v="WAV"/>
    <n v="4097556"/>
    <n v="0"/>
    <n v="0"/>
    <n v="0"/>
  </r>
  <r>
    <x v="2"/>
    <x v="5"/>
    <d v="2025-03-26T00:00:00"/>
    <n v="0"/>
    <s v="WAV"/>
    <n v="4097557"/>
    <n v="0"/>
    <n v="0"/>
    <n v="0"/>
  </r>
  <r>
    <x v="2"/>
    <x v="13"/>
    <d v="2025-03-26T00:00:00"/>
    <n v="0"/>
    <s v="WAV"/>
    <n v="4097558"/>
    <n v="0"/>
    <n v="0"/>
    <n v="0"/>
  </r>
  <r>
    <x v="1"/>
    <x v="5"/>
    <d v="2025-03-26T00:00:00"/>
    <n v="0"/>
    <s v="BIGVAN"/>
    <n v="4097559"/>
    <n v="3.75"/>
    <n v="1"/>
    <n v="3.75"/>
  </r>
  <r>
    <x v="1"/>
    <x v="5"/>
    <d v="2025-03-26T00:00:00"/>
    <n v="0"/>
    <s v="BIGVAN"/>
    <n v="4097560"/>
    <n v="3.75"/>
    <n v="1"/>
    <n v="3.75"/>
  </r>
  <r>
    <x v="2"/>
    <x v="8"/>
    <d v="2025-03-26T00:00:00"/>
    <n v="0"/>
    <s v="WAV"/>
    <n v="4097561"/>
    <n v="0"/>
    <n v="0"/>
    <n v="0"/>
  </r>
  <r>
    <x v="2"/>
    <x v="3"/>
    <d v="2025-03-26T00:00:00"/>
    <n v="0"/>
    <s v="WAV"/>
    <n v="4097562"/>
    <n v="0"/>
    <n v="0"/>
    <n v="0"/>
  </r>
  <r>
    <x v="2"/>
    <x v="5"/>
    <d v="2025-03-26T00:00:00"/>
    <n v="5"/>
    <s v="WAV"/>
    <n v="4097582"/>
    <n v="5"/>
    <n v="0"/>
    <n v="0"/>
  </r>
  <r>
    <x v="0"/>
    <x v="0"/>
    <d v="2025-03-26T00:00:00"/>
    <n v="0"/>
    <s v="WAV"/>
    <n v="4097585"/>
    <n v="0"/>
    <n v="0"/>
    <n v="0"/>
  </r>
  <r>
    <x v="1"/>
    <x v="11"/>
    <d v="2025-03-26T00:00:00"/>
    <n v="3.75"/>
    <s v="WAV"/>
    <n v="4097586"/>
    <n v="3.75"/>
    <n v="0"/>
    <n v="0"/>
  </r>
  <r>
    <x v="1"/>
    <x v="0"/>
    <d v="2025-03-26T00:00:00"/>
    <n v="0"/>
    <s v="WAV"/>
    <n v="4097588"/>
    <n v="3.75"/>
    <n v="1"/>
    <n v="3.75"/>
  </r>
  <r>
    <x v="1"/>
    <x v="1"/>
    <d v="2025-03-26T00:00:00"/>
    <n v="0"/>
    <s v="WAV"/>
    <n v="4097589"/>
    <n v="3.75"/>
    <n v="1"/>
    <n v="3.75"/>
  </r>
  <r>
    <x v="1"/>
    <x v="1"/>
    <d v="2025-03-26T00:00:00"/>
    <n v="0"/>
    <s v="WAV"/>
    <n v="4097594"/>
    <n v="3.75"/>
    <n v="1"/>
    <n v="3.75"/>
  </r>
  <r>
    <x v="1"/>
    <x v="5"/>
    <d v="2025-03-26T00:00:00"/>
    <n v="0"/>
    <s v="BIGVAN"/>
    <n v="4097599"/>
    <n v="3.75"/>
    <n v="1"/>
    <n v="3.75"/>
  </r>
  <r>
    <x v="1"/>
    <x v="1"/>
    <d v="2025-03-26T00:00:00"/>
    <n v="0"/>
    <s v="WAV"/>
    <n v="4097600"/>
    <n v="3.75"/>
    <n v="1"/>
    <n v="3.75"/>
  </r>
  <r>
    <x v="2"/>
    <x v="8"/>
    <d v="2025-03-26T00:00:00"/>
    <n v="5"/>
    <s v="WAV"/>
    <n v="4097604"/>
    <n v="5"/>
    <n v="0"/>
    <n v="0"/>
  </r>
  <r>
    <x v="2"/>
    <x v="0"/>
    <d v="2025-03-26T00:00:00"/>
    <n v="5"/>
    <s v="SEDAN"/>
    <n v="4097605"/>
    <n v="5"/>
    <n v="0"/>
    <n v="0"/>
  </r>
  <r>
    <x v="1"/>
    <x v="5"/>
    <d v="2025-03-26T00:00:00"/>
    <n v="0"/>
    <s v="BIGVAN"/>
    <n v="4097606"/>
    <n v="3.75"/>
    <n v="1"/>
    <n v="3.75"/>
  </r>
  <r>
    <x v="2"/>
    <x v="10"/>
    <d v="2025-03-26T00:00:00"/>
    <n v="0"/>
    <s v="WAV"/>
    <n v="4097607"/>
    <n v="0"/>
    <n v="0"/>
    <n v="0"/>
  </r>
  <r>
    <x v="2"/>
    <x v="0"/>
    <d v="2025-03-26T00:00:00"/>
    <n v="0"/>
    <s v="WAV"/>
    <n v="4097610"/>
    <n v="0"/>
    <n v="0"/>
    <n v="0"/>
  </r>
  <r>
    <x v="1"/>
    <x v="1"/>
    <d v="2025-03-26T00:00:00"/>
    <n v="0"/>
    <s v="WAV"/>
    <n v="4097612"/>
    <n v="3.75"/>
    <n v="1"/>
    <n v="3.75"/>
  </r>
  <r>
    <x v="1"/>
    <x v="5"/>
    <d v="2025-03-26T00:00:00"/>
    <n v="0"/>
    <s v="BIGVAN"/>
    <n v="4097613"/>
    <n v="3.75"/>
    <n v="1"/>
    <n v="3.75"/>
  </r>
  <r>
    <x v="1"/>
    <x v="1"/>
    <d v="2025-03-26T00:00:00"/>
    <n v="0"/>
    <s v="WAV"/>
    <n v="4097617"/>
    <n v="3.75"/>
    <n v="1"/>
    <n v="3.75"/>
  </r>
  <r>
    <x v="1"/>
    <x v="1"/>
    <d v="2025-03-26T00:00:00"/>
    <n v="0"/>
    <s v="WAV"/>
    <n v="4097618"/>
    <n v="3.75"/>
    <n v="1"/>
    <n v="3.75"/>
  </r>
  <r>
    <x v="1"/>
    <x v="2"/>
    <d v="2025-03-26T00:00:00"/>
    <n v="3.75"/>
    <s v="WAV"/>
    <n v="4097619"/>
    <n v="3.75"/>
    <n v="0"/>
    <n v="0"/>
  </r>
  <r>
    <x v="1"/>
    <x v="7"/>
    <d v="2025-03-26T00:00:00"/>
    <n v="0"/>
    <s v="WAV"/>
    <n v="4097620"/>
    <n v="3.75"/>
    <n v="1"/>
    <n v="3.75"/>
  </r>
  <r>
    <x v="1"/>
    <x v="1"/>
    <d v="2025-03-26T00:00:00"/>
    <n v="0"/>
    <s v="WAV"/>
    <n v="4097621"/>
    <n v="3.75"/>
    <n v="1"/>
    <n v="3.75"/>
  </r>
  <r>
    <x v="1"/>
    <x v="0"/>
    <d v="2025-03-26T00:00:00"/>
    <n v="0"/>
    <s v="WAV"/>
    <n v="4097622"/>
    <n v="3.75"/>
    <n v="1"/>
    <n v="3.75"/>
  </r>
  <r>
    <x v="1"/>
    <x v="2"/>
    <d v="2025-03-26T00:00:00"/>
    <n v="0"/>
    <s v="WAV"/>
    <n v="4097627"/>
    <n v="3.75"/>
    <n v="1"/>
    <n v="3.75"/>
  </r>
  <r>
    <x v="1"/>
    <x v="5"/>
    <d v="2025-03-26T00:00:00"/>
    <n v="0"/>
    <s v="BIGVAN"/>
    <n v="4097628"/>
    <n v="3.75"/>
    <n v="1"/>
    <n v="3.75"/>
  </r>
  <r>
    <x v="2"/>
    <x v="13"/>
    <d v="2025-03-26T00:00:00"/>
    <n v="0"/>
    <s v="WAV"/>
    <n v="4097632"/>
    <n v="0"/>
    <n v="0"/>
    <n v="0"/>
  </r>
  <r>
    <x v="0"/>
    <x v="13"/>
    <d v="2025-03-26T00:00:00"/>
    <n v="0"/>
    <s v="WAV"/>
    <n v="4097639"/>
    <n v="0"/>
    <n v="0"/>
    <n v="0"/>
  </r>
  <r>
    <x v="2"/>
    <x v="5"/>
    <d v="2025-03-26T00:00:00"/>
    <n v="0"/>
    <s v="BIGVAN"/>
    <n v="4097641"/>
    <n v="0"/>
    <n v="0"/>
    <n v="0"/>
  </r>
  <r>
    <x v="1"/>
    <x v="5"/>
    <d v="2025-03-26T00:00:00"/>
    <n v="0"/>
    <s v="BIGVAN"/>
    <n v="4097646"/>
    <n v="3.75"/>
    <n v="1"/>
    <n v="3.75"/>
  </r>
  <r>
    <x v="1"/>
    <x v="1"/>
    <d v="2025-03-26T00:00:00"/>
    <n v="0"/>
    <s v="WAV"/>
    <n v="4097647"/>
    <n v="3.75"/>
    <n v="1"/>
    <n v="3.75"/>
  </r>
  <r>
    <x v="1"/>
    <x v="7"/>
    <d v="2025-03-26T00:00:00"/>
    <n v="0"/>
    <s v="WAV"/>
    <n v="4097648"/>
    <n v="3.75"/>
    <n v="1"/>
    <n v="3.75"/>
  </r>
  <r>
    <x v="1"/>
    <x v="1"/>
    <d v="2025-03-26T00:00:00"/>
    <n v="0"/>
    <s v="WAV"/>
    <n v="4097649"/>
    <n v="3.75"/>
    <n v="1"/>
    <n v="3.75"/>
  </r>
  <r>
    <x v="1"/>
    <x v="1"/>
    <d v="2025-03-26T00:00:00"/>
    <n v="0"/>
    <s v="WAV"/>
    <n v="4097654"/>
    <n v="3.75"/>
    <n v="1"/>
    <n v="3.75"/>
  </r>
  <r>
    <x v="1"/>
    <x v="11"/>
    <d v="2025-03-26T00:00:00"/>
    <n v="0"/>
    <s v="WAV"/>
    <n v="4097655"/>
    <n v="3.75"/>
    <n v="1"/>
    <n v="3.75"/>
  </r>
  <r>
    <x v="2"/>
    <x v="0"/>
    <d v="2025-03-26T00:00:00"/>
    <n v="0"/>
    <s v="WAV"/>
    <n v="4097656"/>
    <n v="0"/>
    <n v="0"/>
    <n v="0"/>
  </r>
  <r>
    <x v="2"/>
    <x v="3"/>
    <d v="2025-03-26T00:00:00"/>
    <n v="0"/>
    <s v="WAV"/>
    <n v="4097657"/>
    <n v="0"/>
    <n v="0"/>
    <n v="0"/>
  </r>
  <r>
    <x v="2"/>
    <x v="5"/>
    <d v="2025-03-26T00:00:00"/>
    <n v="0"/>
    <s v="WAV"/>
    <n v="4097660"/>
    <n v="0"/>
    <n v="0"/>
    <n v="0"/>
  </r>
  <r>
    <x v="2"/>
    <x v="5"/>
    <d v="2025-03-26T00:00:00"/>
    <n v="0"/>
    <s v="WAV"/>
    <n v="4097661"/>
    <n v="0"/>
    <n v="0"/>
    <n v="0"/>
  </r>
  <r>
    <x v="2"/>
    <x v="6"/>
    <d v="2025-03-26T00:00:00"/>
    <n v="0"/>
    <s v="SEDAN"/>
    <n v="4097665"/>
    <n v="0"/>
    <n v="0"/>
    <n v="0"/>
  </r>
  <r>
    <x v="2"/>
    <x v="13"/>
    <d v="2025-03-26T00:00:00"/>
    <n v="0"/>
    <s v="WAV"/>
    <n v="4097669"/>
    <n v="0"/>
    <n v="0"/>
    <n v="0"/>
  </r>
  <r>
    <x v="2"/>
    <x v="5"/>
    <d v="2025-03-26T00:00:00"/>
    <n v="0"/>
    <s v="WAV"/>
    <n v="4097677"/>
    <n v="0"/>
    <n v="0"/>
    <n v="0"/>
  </r>
  <r>
    <x v="2"/>
    <x v="10"/>
    <d v="2025-03-26T00:00:00"/>
    <n v="5"/>
    <s v="WAV"/>
    <n v="4097681"/>
    <n v="5"/>
    <n v="0"/>
    <n v="0"/>
  </r>
  <r>
    <x v="0"/>
    <x v="13"/>
    <d v="2025-03-26T00:00:00"/>
    <n v="0"/>
    <s v="WAV"/>
    <n v="4097682"/>
    <n v="0"/>
    <n v="0"/>
    <n v="0"/>
  </r>
  <r>
    <x v="0"/>
    <x v="15"/>
    <d v="2025-03-26T00:00:00"/>
    <n v="0"/>
    <s v="WAV"/>
    <n v="4097683"/>
    <n v="0"/>
    <n v="0"/>
    <n v="0"/>
  </r>
  <r>
    <x v="2"/>
    <x v="6"/>
    <d v="2025-03-26T00:00:00"/>
    <n v="0"/>
    <s v="SEDAN"/>
    <n v="4097691"/>
    <n v="0"/>
    <n v="0"/>
    <n v="0"/>
  </r>
  <r>
    <x v="2"/>
    <x v="6"/>
    <d v="2025-03-26T00:00:00"/>
    <n v="0"/>
    <s v="SEDAN"/>
    <n v="4097695"/>
    <n v="0"/>
    <n v="0"/>
    <n v="0"/>
  </r>
  <r>
    <x v="1"/>
    <x v="11"/>
    <d v="2025-03-26T00:00:00"/>
    <n v="0"/>
    <s v="WAV"/>
    <n v="4097696"/>
    <n v="3.75"/>
    <n v="1"/>
    <n v="3.75"/>
  </r>
  <r>
    <x v="1"/>
    <x v="5"/>
    <d v="2025-03-26T00:00:00"/>
    <n v="0"/>
    <s v="BIGVAN"/>
    <n v="4097697"/>
    <n v="3.75"/>
    <n v="1"/>
    <n v="3.75"/>
  </r>
  <r>
    <x v="2"/>
    <x v="9"/>
    <d v="2025-03-26T00:00:00"/>
    <n v="0"/>
    <s v="SEDAN"/>
    <n v="4097698"/>
    <n v="0"/>
    <n v="0"/>
    <n v="0"/>
  </r>
  <r>
    <x v="2"/>
    <x v="15"/>
    <d v="2025-03-26T00:00:00"/>
    <n v="0"/>
    <s v="WAV"/>
    <n v="4097699"/>
    <n v="0"/>
    <n v="0"/>
    <n v="0"/>
  </r>
  <r>
    <x v="2"/>
    <x v="0"/>
    <d v="2025-03-26T00:00:00"/>
    <n v="0"/>
    <s v="WAV"/>
    <n v="4097705"/>
    <n v="0"/>
    <n v="0"/>
    <n v="0"/>
  </r>
  <r>
    <x v="2"/>
    <x v="6"/>
    <d v="2025-03-26T00:00:00"/>
    <n v="0"/>
    <s v="SEDAN"/>
    <n v="4097707"/>
    <n v="0"/>
    <n v="0"/>
    <n v="0"/>
  </r>
  <r>
    <x v="1"/>
    <x v="11"/>
    <d v="2025-03-26T00:00:00"/>
    <n v="5"/>
    <s v="WAV"/>
    <n v="4097711"/>
    <n v="5"/>
    <n v="0"/>
    <n v="0"/>
  </r>
  <r>
    <x v="1"/>
    <x v="5"/>
    <d v="2025-03-24T00:00:00"/>
    <n v="0"/>
    <s v="BIGVAN"/>
    <n v="4097712"/>
    <n v="3.75"/>
    <n v="1"/>
    <n v="3.75"/>
  </r>
  <r>
    <x v="1"/>
    <x v="7"/>
    <d v="2025-03-24T00:00:00"/>
    <n v="0"/>
    <s v="WAV"/>
    <n v="4097713"/>
    <n v="3.75"/>
    <n v="1"/>
    <n v="3.75"/>
  </r>
  <r>
    <x v="1"/>
    <x v="7"/>
    <d v="2025-03-25T00:00:00"/>
    <n v="0"/>
    <s v="WAV"/>
    <n v="4097714"/>
    <n v="3.75"/>
    <n v="1"/>
    <n v="3.75"/>
  </r>
  <r>
    <x v="1"/>
    <x v="5"/>
    <d v="2025-03-25T00:00:00"/>
    <n v="0"/>
    <s v="BIGVAN"/>
    <n v="4097715"/>
    <n v="3.75"/>
    <n v="1"/>
    <n v="3.75"/>
  </r>
  <r>
    <x v="1"/>
    <x v="5"/>
    <d v="2025-03-24T00:00:00"/>
    <n v="0"/>
    <s v="BIGVAN"/>
    <n v="4097736"/>
    <n v="3.75"/>
    <n v="1"/>
    <n v="3.75"/>
  </r>
  <r>
    <x v="1"/>
    <x v="7"/>
    <d v="2025-03-24T00:00:00"/>
    <n v="0"/>
    <s v="WAV"/>
    <n v="4097737"/>
    <n v="3.75"/>
    <n v="1"/>
    <n v="3.75"/>
  </r>
  <r>
    <x v="1"/>
    <x v="5"/>
    <d v="2025-03-26T00:00:00"/>
    <n v="0"/>
    <s v="BIGVAN"/>
    <n v="4097739"/>
    <n v="3.75"/>
    <n v="1"/>
    <n v="3.75"/>
  </r>
  <r>
    <x v="0"/>
    <x v="0"/>
    <d v="2025-03-30T00:00:00"/>
    <n v="0"/>
    <s v="WAV"/>
    <n v="4097751"/>
    <n v="0"/>
    <n v="0"/>
    <n v="0"/>
  </r>
  <r>
    <x v="2"/>
    <x v="5"/>
    <d v="2025-03-24T00:00:00"/>
    <n v="5"/>
    <s v="WAV"/>
    <n v="4097759"/>
    <n v="5"/>
    <n v="0"/>
    <n v="0"/>
  </r>
  <r>
    <x v="0"/>
    <x v="0"/>
    <d v="2025-03-26T00:00:00"/>
    <n v="0"/>
    <s v="WAV"/>
    <n v="4097763"/>
    <n v="0"/>
    <n v="0"/>
    <n v="0"/>
  </r>
  <r>
    <x v="1"/>
    <x v="7"/>
    <d v="2025-03-25T00:00:00"/>
    <n v="0"/>
    <s v="WAV"/>
    <n v="4097778"/>
    <n v="3.75"/>
    <n v="1"/>
    <n v="3.75"/>
  </r>
  <r>
    <x v="1"/>
    <x v="7"/>
    <d v="2025-03-25T00:00:00"/>
    <n v="0"/>
    <s v="WAV"/>
    <n v="4097782"/>
    <n v="3.75"/>
    <n v="1"/>
    <n v="3.75"/>
  </r>
  <r>
    <x v="0"/>
    <x v="10"/>
    <d v="2025-03-24T00:00:00"/>
    <n v="5.5"/>
    <s v="WAV"/>
    <n v="4097791"/>
    <n v="5.5"/>
    <n v="0"/>
    <n v="0"/>
  </r>
  <r>
    <x v="0"/>
    <x v="10"/>
    <d v="2025-03-25T00:00:00"/>
    <n v="5.5"/>
    <s v="WAV"/>
    <n v="4097792"/>
    <n v="5.5"/>
    <n v="0"/>
    <n v="0"/>
  </r>
  <r>
    <x v="0"/>
    <x v="10"/>
    <d v="2025-03-26T00:00:00"/>
    <n v="5.5"/>
    <s v="WAV"/>
    <n v="4097793"/>
    <n v="5.5"/>
    <n v="0"/>
    <n v="0"/>
  </r>
  <r>
    <x v="0"/>
    <x v="6"/>
    <d v="2025-03-26T00:00:00"/>
    <n v="0"/>
    <s v="SEDAN"/>
    <n v="4097794"/>
    <n v="0"/>
    <n v="0"/>
    <n v="0"/>
  </r>
  <r>
    <x v="0"/>
    <x v="5"/>
    <d v="2025-03-25T00:00:00"/>
    <n v="5.5"/>
    <s v="WAV"/>
    <n v="4097805"/>
    <n v="5.5"/>
    <n v="0"/>
    <n v="0"/>
  </r>
  <r>
    <x v="0"/>
    <x v="14"/>
    <d v="2025-03-25T00:00:00"/>
    <n v="5.5"/>
    <s v="WAV"/>
    <n v="4097809"/>
    <n v="5.5"/>
    <n v="0"/>
    <n v="0"/>
  </r>
  <r>
    <x v="0"/>
    <x v="6"/>
    <d v="2025-03-25T00:00:00"/>
    <n v="0"/>
    <s v="SEDAN"/>
    <n v="4097812"/>
    <n v="0"/>
    <n v="0"/>
    <n v="0"/>
  </r>
  <r>
    <x v="0"/>
    <x v="4"/>
    <d v="2025-03-25T00:00:00"/>
    <n v="5.5"/>
    <s v="SEDAN"/>
    <n v="4097813"/>
    <n v="5.5"/>
    <n v="0"/>
    <n v="0"/>
  </r>
  <r>
    <x v="2"/>
    <x v="13"/>
    <d v="2025-03-26T00:00:00"/>
    <n v="5"/>
    <s v="WAV"/>
    <n v="4097858"/>
    <n v="5"/>
    <n v="0"/>
    <n v="0"/>
  </r>
  <r>
    <x v="0"/>
    <x v="9"/>
    <d v="2025-03-25T00:00:00"/>
    <n v="0"/>
    <s v="SEDAN"/>
    <n v="4097865"/>
    <n v="0"/>
    <n v="1"/>
    <n v="0"/>
  </r>
  <r>
    <x v="1"/>
    <x v="11"/>
    <d v="2025-03-25T00:00:00"/>
    <n v="0"/>
    <s v="WAV"/>
    <n v="4097866"/>
    <n v="3.75"/>
    <n v="1"/>
    <n v="3.75"/>
  </r>
  <r>
    <x v="1"/>
    <x v="5"/>
    <d v="2025-03-25T00:00:00"/>
    <n v="0"/>
    <s v="BIGVAN"/>
    <n v="4097875"/>
    <n v="3.75"/>
    <n v="1"/>
    <n v="3.75"/>
  </r>
  <r>
    <x v="1"/>
    <x v="5"/>
    <d v="2025-03-25T00:00:00"/>
    <n v="0"/>
    <s v="BIGVAN"/>
    <n v="4097876"/>
    <n v="3.75"/>
    <n v="1"/>
    <n v="3.75"/>
  </r>
  <r>
    <x v="0"/>
    <x v="5"/>
    <d v="2025-03-25T00:00:00"/>
    <n v="0"/>
    <s v="WAV"/>
    <n v="4097898"/>
    <n v="5"/>
    <n v="1"/>
    <n v="5"/>
  </r>
  <r>
    <x v="0"/>
    <x v="4"/>
    <d v="2025-03-25T00:00:00"/>
    <n v="0"/>
    <s v="SEDAN"/>
    <n v="4097899"/>
    <n v="5.5"/>
    <n v="1"/>
    <n v="5.5"/>
  </r>
  <r>
    <x v="0"/>
    <x v="5"/>
    <d v="2025-03-25T00:00:00"/>
    <n v="5.5"/>
    <s v="WAV"/>
    <n v="4097906"/>
    <n v="5.5"/>
    <n v="0"/>
    <n v="0"/>
  </r>
  <r>
    <x v="0"/>
    <x v="5"/>
    <d v="2025-03-25T00:00:00"/>
    <n v="5"/>
    <s v="WAV"/>
    <n v="4097907"/>
    <n v="5"/>
    <n v="0"/>
    <n v="0"/>
  </r>
  <r>
    <x v="2"/>
    <x v="0"/>
    <d v="2025-03-25T00:00:00"/>
    <n v="0"/>
    <s v="SEDAN"/>
    <n v="4097923"/>
    <n v="0"/>
    <n v="0"/>
    <n v="0"/>
  </r>
  <r>
    <x v="2"/>
    <x v="0"/>
    <d v="2025-03-25T00:00:00"/>
    <n v="0"/>
    <s v="SEDAN"/>
    <n v="4097924"/>
    <n v="0"/>
    <n v="0"/>
    <n v="0"/>
  </r>
  <r>
    <x v="1"/>
    <x v="1"/>
    <d v="2025-03-26T00:00:00"/>
    <n v="0"/>
    <s v="WAV"/>
    <n v="4097954"/>
    <n v="3.75"/>
    <n v="1"/>
    <n v="3.75"/>
  </r>
  <r>
    <x v="1"/>
    <x v="5"/>
    <d v="2025-03-26T00:00:00"/>
    <n v="0"/>
    <s v="BIGVAN"/>
    <n v="4097959"/>
    <n v="3.75"/>
    <n v="1"/>
    <n v="3.75"/>
  </r>
  <r>
    <x v="1"/>
    <x v="5"/>
    <d v="2025-03-27T00:00:00"/>
    <n v="0"/>
    <s v="BIGVAN"/>
    <n v="4097973"/>
    <n v="3.75"/>
    <n v="1"/>
    <n v="3.75"/>
  </r>
  <r>
    <x v="1"/>
    <x v="1"/>
    <d v="2025-03-27T00:00:00"/>
    <n v="0"/>
    <s v="WAV"/>
    <n v="4097974"/>
    <n v="3.75"/>
    <n v="1"/>
    <n v="3.75"/>
  </r>
  <r>
    <x v="1"/>
    <x v="5"/>
    <d v="2025-03-27T00:00:00"/>
    <n v="0"/>
    <s v="BIGVAN"/>
    <n v="4097975"/>
    <n v="3.75"/>
    <n v="1"/>
    <n v="3.75"/>
  </r>
  <r>
    <x v="1"/>
    <x v="7"/>
    <d v="2025-03-27T00:00:00"/>
    <n v="0"/>
    <s v="WAV"/>
    <n v="4097976"/>
    <n v="3.75"/>
    <n v="1"/>
    <n v="3.75"/>
  </r>
  <r>
    <x v="0"/>
    <x v="5"/>
    <d v="2025-03-27T00:00:00"/>
    <n v="0"/>
    <s v="WAV"/>
    <n v="4098005"/>
    <n v="0"/>
    <n v="0"/>
    <n v="0"/>
  </r>
  <r>
    <x v="0"/>
    <x v="5"/>
    <d v="2025-03-27T00:00:00"/>
    <n v="0"/>
    <s v="WAV"/>
    <n v="4098006"/>
    <n v="0"/>
    <n v="0"/>
    <n v="0"/>
  </r>
  <r>
    <x v="1"/>
    <x v="5"/>
    <d v="2025-03-27T00:00:00"/>
    <n v="0"/>
    <s v="BIGVAN"/>
    <n v="4098022"/>
    <n v="3.75"/>
    <n v="1"/>
    <n v="3.75"/>
  </r>
  <r>
    <x v="0"/>
    <x v="13"/>
    <d v="2025-03-27T00:00:00"/>
    <n v="0"/>
    <s v="WAV"/>
    <n v="4098032"/>
    <n v="0"/>
    <n v="0"/>
    <n v="0"/>
  </r>
  <r>
    <x v="1"/>
    <x v="0"/>
    <d v="2025-03-27T00:00:00"/>
    <n v="0"/>
    <s v="WAV"/>
    <n v="4098034"/>
    <n v="3.75"/>
    <n v="1"/>
    <n v="3.75"/>
  </r>
  <r>
    <x v="1"/>
    <x v="0"/>
    <d v="2025-03-27T00:00:00"/>
    <n v="0"/>
    <s v="WAV"/>
    <n v="4098035"/>
    <n v="3.75"/>
    <n v="1"/>
    <n v="3.75"/>
  </r>
  <r>
    <x v="0"/>
    <x v="6"/>
    <d v="2025-03-27T00:00:00"/>
    <n v="0"/>
    <s v="SEDAN"/>
    <n v="4098036"/>
    <n v="0"/>
    <n v="0"/>
    <n v="0"/>
  </r>
  <r>
    <x v="0"/>
    <x v="12"/>
    <d v="2025-03-27T00:00:00"/>
    <n v="0"/>
    <s v="SEDAN"/>
    <n v="4098037"/>
    <n v="0"/>
    <n v="0"/>
    <n v="0"/>
  </r>
  <r>
    <x v="2"/>
    <x v="10"/>
    <d v="2025-03-27T00:00:00"/>
    <n v="0"/>
    <s v="WAV"/>
    <n v="4098041"/>
    <n v="0"/>
    <n v="0"/>
    <n v="0"/>
  </r>
  <r>
    <x v="2"/>
    <x v="8"/>
    <d v="2025-03-27T00:00:00"/>
    <n v="0"/>
    <s v="WAV"/>
    <n v="4098054"/>
    <n v="0"/>
    <n v="0"/>
    <n v="0"/>
  </r>
  <r>
    <x v="2"/>
    <x v="9"/>
    <d v="2025-03-27T00:00:00"/>
    <n v="0"/>
    <s v="SEDAN"/>
    <n v="4098059"/>
    <n v="0"/>
    <n v="0"/>
    <n v="0"/>
  </r>
  <r>
    <x v="2"/>
    <x v="0"/>
    <d v="2025-03-27T00:00:00"/>
    <n v="0"/>
    <s v="WAV"/>
    <n v="4098060"/>
    <n v="0"/>
    <n v="0"/>
    <n v="0"/>
  </r>
  <r>
    <x v="1"/>
    <x v="0"/>
    <d v="2025-03-27T00:00:00"/>
    <n v="0"/>
    <s v="WAV"/>
    <n v="4098061"/>
    <n v="3.75"/>
    <n v="1"/>
    <n v="3.75"/>
  </r>
  <r>
    <x v="1"/>
    <x v="0"/>
    <d v="2025-03-27T00:00:00"/>
    <n v="0"/>
    <s v="WAV"/>
    <n v="4098062"/>
    <n v="3.75"/>
    <n v="1"/>
    <n v="3.75"/>
  </r>
  <r>
    <x v="1"/>
    <x v="0"/>
    <d v="2025-03-27T00:00:00"/>
    <n v="0"/>
    <s v="WAV"/>
    <n v="4098063"/>
    <n v="3.75"/>
    <n v="1"/>
    <n v="3.75"/>
  </r>
  <r>
    <x v="1"/>
    <x v="0"/>
    <d v="2025-03-27T00:00:00"/>
    <n v="0"/>
    <s v="WAV"/>
    <n v="4098064"/>
    <n v="3.75"/>
    <n v="1"/>
    <n v="3.75"/>
  </r>
  <r>
    <x v="2"/>
    <x v="2"/>
    <d v="2025-03-27T00:00:00"/>
    <n v="0"/>
    <s v="WAV"/>
    <n v="4098065"/>
    <n v="0"/>
    <n v="0"/>
    <n v="0"/>
  </r>
  <r>
    <x v="1"/>
    <x v="0"/>
    <d v="2025-03-27T00:00:00"/>
    <n v="0"/>
    <s v="WAV"/>
    <n v="4098071"/>
    <n v="3.75"/>
    <n v="1"/>
    <n v="3.75"/>
  </r>
  <r>
    <x v="2"/>
    <x v="10"/>
    <d v="2025-03-27T00:00:00"/>
    <n v="0"/>
    <s v="WAV"/>
    <n v="4098081"/>
    <n v="0"/>
    <n v="0"/>
    <n v="0"/>
  </r>
  <r>
    <x v="2"/>
    <x v="0"/>
    <d v="2025-03-27T00:00:00"/>
    <n v="0"/>
    <s v="SEDAN"/>
    <n v="4098082"/>
    <n v="0"/>
    <n v="0"/>
    <n v="0"/>
  </r>
  <r>
    <x v="2"/>
    <x v="9"/>
    <d v="2025-03-27T00:00:00"/>
    <n v="0"/>
    <s v="SEDAN"/>
    <n v="4098095"/>
    <n v="0"/>
    <n v="0"/>
    <n v="0"/>
  </r>
  <r>
    <x v="1"/>
    <x v="0"/>
    <d v="2025-03-27T00:00:00"/>
    <n v="0"/>
    <s v="WAV"/>
    <n v="4098109"/>
    <n v="3.75"/>
    <n v="1"/>
    <n v="3.75"/>
  </r>
  <r>
    <x v="1"/>
    <x v="0"/>
    <d v="2025-03-27T00:00:00"/>
    <n v="0"/>
    <s v="WAV"/>
    <n v="4098110"/>
    <n v="3.75"/>
    <n v="1"/>
    <n v="3.75"/>
  </r>
  <r>
    <x v="2"/>
    <x v="0"/>
    <d v="2025-03-27T00:00:00"/>
    <n v="0"/>
    <s v="SEDAN"/>
    <n v="4098112"/>
    <n v="0"/>
    <n v="0"/>
    <n v="0"/>
  </r>
  <r>
    <x v="1"/>
    <x v="0"/>
    <d v="2025-03-27T00:00:00"/>
    <n v="0"/>
    <s v="WAV"/>
    <n v="4098113"/>
    <n v="3.75"/>
    <n v="1"/>
    <n v="3.75"/>
  </r>
  <r>
    <x v="1"/>
    <x v="0"/>
    <d v="2025-03-27T00:00:00"/>
    <n v="0"/>
    <s v="WAV"/>
    <n v="4098114"/>
    <n v="3.75"/>
    <n v="1"/>
    <n v="3.75"/>
  </r>
  <r>
    <x v="1"/>
    <x v="0"/>
    <d v="2025-03-27T00:00:00"/>
    <n v="0"/>
    <s v="WAV"/>
    <n v="4098118"/>
    <n v="3.75"/>
    <n v="1"/>
    <n v="3.75"/>
  </r>
  <r>
    <x v="1"/>
    <x v="5"/>
    <d v="2025-03-27T00:00:00"/>
    <n v="3.75"/>
    <s v="BIGVAN"/>
    <n v="4098124"/>
    <n v="3.75"/>
    <n v="0"/>
    <n v="0"/>
  </r>
  <r>
    <x v="1"/>
    <x v="0"/>
    <d v="2025-03-27T00:00:00"/>
    <n v="0"/>
    <s v="WAV"/>
    <n v="4098125"/>
    <n v="3.75"/>
    <n v="1"/>
    <n v="3.75"/>
  </r>
  <r>
    <x v="0"/>
    <x v="5"/>
    <d v="2025-03-27T00:00:00"/>
    <n v="0"/>
    <s v="WAV"/>
    <n v="4098128"/>
    <n v="0"/>
    <n v="0"/>
    <n v="0"/>
  </r>
  <r>
    <x v="0"/>
    <x v="6"/>
    <d v="2025-03-27T00:00:00"/>
    <n v="0"/>
    <s v="SEDAN"/>
    <n v="4098129"/>
    <n v="0"/>
    <n v="0"/>
    <n v="0"/>
  </r>
  <r>
    <x v="2"/>
    <x v="2"/>
    <d v="2025-03-27T00:00:00"/>
    <n v="0"/>
    <s v="WAV"/>
    <n v="4098135"/>
    <n v="0"/>
    <n v="0"/>
    <n v="0"/>
  </r>
  <r>
    <x v="1"/>
    <x v="1"/>
    <d v="2025-03-27T00:00:00"/>
    <n v="0"/>
    <s v="WAV"/>
    <n v="4098138"/>
    <n v="3.75"/>
    <n v="1"/>
    <n v="3.75"/>
  </r>
  <r>
    <x v="0"/>
    <x v="6"/>
    <d v="2025-03-27T00:00:00"/>
    <n v="0"/>
    <s v="SEDAN"/>
    <n v="4098142"/>
    <n v="0"/>
    <n v="0"/>
    <n v="0"/>
  </r>
  <r>
    <x v="0"/>
    <x v="12"/>
    <d v="2025-03-27T00:00:00"/>
    <n v="0"/>
    <s v="SEDAN"/>
    <n v="4098143"/>
    <n v="0"/>
    <n v="0"/>
    <n v="0"/>
  </r>
  <r>
    <x v="2"/>
    <x v="6"/>
    <d v="2025-03-27T00:00:00"/>
    <n v="0"/>
    <s v="SEDAN"/>
    <n v="4098146"/>
    <n v="0"/>
    <n v="0"/>
    <n v="0"/>
  </r>
  <r>
    <x v="2"/>
    <x v="5"/>
    <d v="2025-03-27T00:00:00"/>
    <n v="0"/>
    <s v="WAV"/>
    <n v="4098148"/>
    <n v="0"/>
    <n v="0"/>
    <n v="0"/>
  </r>
  <r>
    <x v="2"/>
    <x v="9"/>
    <d v="2025-03-27T00:00:00"/>
    <n v="0"/>
    <s v="SEDAN"/>
    <n v="4098151"/>
    <n v="0"/>
    <n v="0"/>
    <n v="0"/>
  </r>
  <r>
    <x v="2"/>
    <x v="9"/>
    <d v="2025-03-27T00:00:00"/>
    <n v="0"/>
    <s v="SEDAN"/>
    <n v="4098152"/>
    <n v="0"/>
    <n v="0"/>
    <n v="0"/>
  </r>
  <r>
    <x v="2"/>
    <x v="10"/>
    <d v="2025-03-27T00:00:00"/>
    <n v="0"/>
    <s v="WAV"/>
    <n v="4098154"/>
    <n v="0"/>
    <n v="0"/>
    <n v="0"/>
  </r>
  <r>
    <x v="1"/>
    <x v="7"/>
    <d v="2025-03-27T00:00:00"/>
    <n v="0"/>
    <s v="WAV"/>
    <n v="4098155"/>
    <n v="3.75"/>
    <n v="1"/>
    <n v="3.75"/>
  </r>
  <r>
    <x v="2"/>
    <x v="0"/>
    <d v="2025-03-27T00:00:00"/>
    <n v="0"/>
    <s v="SEDAN"/>
    <n v="4098164"/>
    <n v="0"/>
    <n v="0"/>
    <n v="0"/>
  </r>
  <r>
    <x v="0"/>
    <x v="0"/>
    <d v="2025-03-27T00:00:00"/>
    <n v="5.5"/>
    <s v="WAV"/>
    <n v="4098192"/>
    <n v="5.5"/>
    <n v="0"/>
    <n v="0"/>
  </r>
  <r>
    <x v="2"/>
    <x v="0"/>
    <d v="2025-03-27T00:00:00"/>
    <n v="0"/>
    <s v="SEDAN"/>
    <n v="4098197"/>
    <n v="0"/>
    <n v="0"/>
    <n v="0"/>
  </r>
  <r>
    <x v="1"/>
    <x v="7"/>
    <d v="2025-03-27T00:00:00"/>
    <n v="3.75"/>
    <s v="WAV"/>
    <n v="4098199"/>
    <n v="3.75"/>
    <n v="0"/>
    <n v="0"/>
  </r>
  <r>
    <x v="1"/>
    <x v="1"/>
    <d v="2025-03-27T00:00:00"/>
    <n v="0"/>
    <s v="WAV"/>
    <n v="4098200"/>
    <n v="3.75"/>
    <n v="1"/>
    <n v="3.75"/>
  </r>
  <r>
    <x v="2"/>
    <x v="10"/>
    <d v="2025-03-27T00:00:00"/>
    <n v="0"/>
    <s v="WAV"/>
    <n v="4098201"/>
    <n v="0"/>
    <n v="0"/>
    <n v="0"/>
  </r>
  <r>
    <x v="1"/>
    <x v="1"/>
    <d v="2025-03-27T00:00:00"/>
    <n v="0"/>
    <s v="WAV"/>
    <n v="4098207"/>
    <n v="3.75"/>
    <n v="1"/>
    <n v="3.75"/>
  </r>
  <r>
    <x v="1"/>
    <x v="11"/>
    <d v="2025-03-27T00:00:00"/>
    <n v="0"/>
    <s v="WAV"/>
    <n v="4098208"/>
    <n v="3.75"/>
    <n v="1"/>
    <n v="3.75"/>
  </r>
  <r>
    <x v="2"/>
    <x v="5"/>
    <d v="2025-03-27T00:00:00"/>
    <n v="5"/>
    <s v="WAV"/>
    <n v="4098210"/>
    <n v="5"/>
    <n v="0"/>
    <n v="0"/>
  </r>
  <r>
    <x v="1"/>
    <x v="11"/>
    <d v="2025-03-27T00:00:00"/>
    <n v="3.75"/>
    <s v="WAV"/>
    <n v="4098213"/>
    <n v="3.75"/>
    <n v="0"/>
    <n v="0"/>
  </r>
  <r>
    <x v="1"/>
    <x v="11"/>
    <d v="2025-03-27T00:00:00"/>
    <n v="3.75"/>
    <s v="WAV"/>
    <n v="4098214"/>
    <n v="3.75"/>
    <n v="0"/>
    <n v="0"/>
  </r>
  <r>
    <x v="1"/>
    <x v="5"/>
    <d v="2025-03-27T00:00:00"/>
    <n v="3.75"/>
    <s v="BIGVAN"/>
    <n v="4098215"/>
    <n v="3.75"/>
    <n v="0"/>
    <n v="0"/>
  </r>
  <r>
    <x v="1"/>
    <x v="7"/>
    <d v="2025-03-27T00:00:00"/>
    <n v="0"/>
    <s v="WAV"/>
    <n v="4098218"/>
    <n v="3.75"/>
    <n v="1"/>
    <n v="3.75"/>
  </r>
  <r>
    <x v="1"/>
    <x v="1"/>
    <d v="2025-03-27T00:00:00"/>
    <n v="0"/>
    <s v="WAV"/>
    <n v="4098219"/>
    <n v="3.75"/>
    <n v="1"/>
    <n v="3.75"/>
  </r>
  <r>
    <x v="2"/>
    <x v="5"/>
    <d v="2025-03-27T00:00:00"/>
    <n v="0"/>
    <s v="WAV"/>
    <n v="4098220"/>
    <n v="0"/>
    <n v="0"/>
    <n v="0"/>
  </r>
  <r>
    <x v="2"/>
    <x v="2"/>
    <d v="2025-03-27T00:00:00"/>
    <n v="0"/>
    <s v="WAV"/>
    <n v="4098221"/>
    <n v="0"/>
    <n v="0"/>
    <n v="0"/>
  </r>
  <r>
    <x v="2"/>
    <x v="15"/>
    <d v="2025-03-27T00:00:00"/>
    <n v="5"/>
    <s v="WAV"/>
    <n v="4098222"/>
    <n v="5"/>
    <n v="0"/>
    <n v="0"/>
  </r>
  <r>
    <x v="2"/>
    <x v="2"/>
    <d v="2025-03-27T00:00:00"/>
    <n v="0"/>
    <s v="WAV"/>
    <n v="4098225"/>
    <n v="0"/>
    <n v="0"/>
    <n v="0"/>
  </r>
  <r>
    <x v="1"/>
    <x v="11"/>
    <d v="2025-03-27T00:00:00"/>
    <n v="0"/>
    <s v="WAV"/>
    <n v="4098226"/>
    <n v="3.75"/>
    <n v="1"/>
    <n v="3.75"/>
  </r>
  <r>
    <x v="2"/>
    <x v="5"/>
    <d v="2025-03-27T00:00:00"/>
    <n v="0"/>
    <s v="WAV"/>
    <n v="4098232"/>
    <n v="0"/>
    <n v="0"/>
    <n v="0"/>
  </r>
  <r>
    <x v="2"/>
    <x v="0"/>
    <d v="2025-03-27T00:00:00"/>
    <n v="5"/>
    <s v="WAV"/>
    <n v="4098235"/>
    <n v="5"/>
    <n v="0"/>
    <n v="0"/>
  </r>
  <r>
    <x v="2"/>
    <x v="4"/>
    <d v="2025-03-27T00:00:00"/>
    <n v="5"/>
    <s v="SEDAN"/>
    <n v="4098236"/>
    <n v="5"/>
    <n v="0"/>
    <n v="0"/>
  </r>
  <r>
    <x v="0"/>
    <x v="6"/>
    <d v="2025-03-27T00:00:00"/>
    <n v="0"/>
    <s v="SEDAN"/>
    <n v="4098240"/>
    <n v="0"/>
    <n v="0"/>
    <n v="0"/>
  </r>
  <r>
    <x v="0"/>
    <x v="12"/>
    <d v="2025-03-27T00:00:00"/>
    <n v="0"/>
    <s v="SEDAN"/>
    <n v="4098241"/>
    <n v="0"/>
    <n v="0"/>
    <n v="0"/>
  </r>
  <r>
    <x v="1"/>
    <x v="11"/>
    <d v="2025-03-27T00:00:00"/>
    <n v="0"/>
    <s v="WAV"/>
    <n v="4098242"/>
    <n v="3.75"/>
    <n v="1"/>
    <n v="3.75"/>
  </r>
  <r>
    <x v="1"/>
    <x v="1"/>
    <d v="2025-03-27T00:00:00"/>
    <n v="0"/>
    <s v="WAV"/>
    <n v="4098243"/>
    <n v="3.75"/>
    <n v="1"/>
    <n v="3.75"/>
  </r>
  <r>
    <x v="1"/>
    <x v="5"/>
    <d v="2025-03-27T00:00:00"/>
    <n v="0"/>
    <s v="BIGVAN"/>
    <n v="4098248"/>
    <n v="3.75"/>
    <n v="1"/>
    <n v="3.75"/>
  </r>
  <r>
    <x v="1"/>
    <x v="0"/>
    <d v="2025-03-27T00:00:00"/>
    <n v="0"/>
    <s v="WAV"/>
    <n v="4098249"/>
    <n v="3.75"/>
    <n v="1"/>
    <n v="3.75"/>
  </r>
  <r>
    <x v="0"/>
    <x v="13"/>
    <d v="2025-03-27T00:00:00"/>
    <n v="0"/>
    <s v="WAV"/>
    <n v="4098250"/>
    <n v="0"/>
    <n v="0"/>
    <n v="0"/>
  </r>
  <r>
    <x v="0"/>
    <x v="13"/>
    <d v="2025-03-27T00:00:00"/>
    <n v="0"/>
    <s v="WAV"/>
    <n v="4098251"/>
    <n v="0"/>
    <n v="0"/>
    <n v="0"/>
  </r>
  <r>
    <x v="1"/>
    <x v="1"/>
    <d v="2025-03-27T00:00:00"/>
    <n v="0"/>
    <s v="WAV"/>
    <n v="4098252"/>
    <n v="3.75"/>
    <n v="1"/>
    <n v="3.75"/>
  </r>
  <r>
    <x v="1"/>
    <x v="0"/>
    <d v="2025-03-27T00:00:00"/>
    <n v="0"/>
    <s v="WAV"/>
    <n v="4098256"/>
    <n v="0"/>
    <n v="0"/>
    <n v="0"/>
  </r>
  <r>
    <x v="1"/>
    <x v="0"/>
    <d v="2025-03-27T00:00:00"/>
    <n v="0"/>
    <s v="WAV"/>
    <n v="4098257"/>
    <n v="0"/>
    <n v="0"/>
    <n v="0"/>
  </r>
  <r>
    <x v="0"/>
    <x v="15"/>
    <d v="2025-03-27T00:00:00"/>
    <n v="5.5"/>
    <s v="WAV"/>
    <n v="4098258"/>
    <n v="5.5"/>
    <n v="0"/>
    <n v="0"/>
  </r>
  <r>
    <x v="0"/>
    <x v="5"/>
    <d v="2025-03-27T00:00:00"/>
    <n v="0"/>
    <s v="WAV"/>
    <n v="4098259"/>
    <n v="5"/>
    <n v="1"/>
    <n v="5"/>
  </r>
  <r>
    <x v="0"/>
    <x v="5"/>
    <d v="2025-03-27T00:00:00"/>
    <n v="0"/>
    <s v="WAV"/>
    <n v="4098262"/>
    <n v="0"/>
    <n v="0"/>
    <n v="0"/>
  </r>
  <r>
    <x v="0"/>
    <x v="5"/>
    <d v="2025-03-27T00:00:00"/>
    <n v="0"/>
    <s v="BIGVAN"/>
    <n v="4098263"/>
    <n v="0"/>
    <n v="0"/>
    <n v="0"/>
  </r>
  <r>
    <x v="0"/>
    <x v="13"/>
    <d v="2025-03-27T00:00:00"/>
    <n v="5.5"/>
    <s v="WAV"/>
    <n v="4098264"/>
    <n v="5.5"/>
    <n v="0"/>
    <n v="0"/>
  </r>
  <r>
    <x v="0"/>
    <x v="8"/>
    <d v="2025-03-27T00:00:00"/>
    <n v="0"/>
    <s v="WAV"/>
    <n v="4098265"/>
    <n v="0"/>
    <n v="0"/>
    <n v="0"/>
  </r>
  <r>
    <x v="0"/>
    <x v="5"/>
    <d v="2025-03-27T00:00:00"/>
    <n v="0"/>
    <s v="WAV"/>
    <n v="4098266"/>
    <n v="0"/>
    <n v="0"/>
    <n v="0"/>
  </r>
  <r>
    <x v="0"/>
    <x v="8"/>
    <d v="2025-03-27T00:00:00"/>
    <n v="0"/>
    <s v="WAV"/>
    <n v="4098267"/>
    <n v="0"/>
    <n v="0"/>
    <n v="0"/>
  </r>
  <r>
    <x v="2"/>
    <x v="5"/>
    <d v="2025-03-27T00:00:00"/>
    <n v="0"/>
    <s v="WAV"/>
    <n v="4098269"/>
    <n v="0"/>
    <n v="0"/>
    <n v="0"/>
  </r>
  <r>
    <x v="2"/>
    <x v="13"/>
    <d v="2025-03-27T00:00:00"/>
    <n v="0"/>
    <s v="WAV"/>
    <n v="4098270"/>
    <n v="0"/>
    <n v="0"/>
    <n v="0"/>
  </r>
  <r>
    <x v="2"/>
    <x v="2"/>
    <d v="2025-03-27T00:00:00"/>
    <n v="0"/>
    <s v="WAV"/>
    <n v="4098271"/>
    <n v="0"/>
    <n v="0"/>
    <n v="0"/>
  </r>
  <r>
    <x v="0"/>
    <x v="5"/>
    <d v="2025-03-27T00:00:00"/>
    <n v="0"/>
    <s v="WAV"/>
    <n v="4098291"/>
    <n v="0"/>
    <n v="0"/>
    <n v="0"/>
  </r>
  <r>
    <x v="1"/>
    <x v="0"/>
    <d v="2025-03-27T00:00:00"/>
    <n v="0"/>
    <s v="WAV"/>
    <n v="4098296"/>
    <n v="3.75"/>
    <n v="1"/>
    <n v="3.75"/>
  </r>
  <r>
    <x v="1"/>
    <x v="7"/>
    <d v="2025-03-27T00:00:00"/>
    <n v="0"/>
    <s v="WAV"/>
    <n v="4098297"/>
    <n v="3.75"/>
    <n v="1"/>
    <n v="3.75"/>
  </r>
  <r>
    <x v="1"/>
    <x v="1"/>
    <d v="2025-03-27T00:00:00"/>
    <n v="0"/>
    <s v="WAV"/>
    <n v="4098300"/>
    <n v="3.75"/>
    <n v="1"/>
    <n v="3.75"/>
  </r>
  <r>
    <x v="1"/>
    <x v="1"/>
    <d v="2025-03-27T00:00:00"/>
    <n v="0"/>
    <s v="WAV"/>
    <n v="4098301"/>
    <n v="3.75"/>
    <n v="1"/>
    <n v="3.75"/>
  </r>
  <r>
    <x v="1"/>
    <x v="1"/>
    <d v="2025-03-27T00:00:00"/>
    <n v="0"/>
    <s v="WAV"/>
    <n v="4098309"/>
    <n v="3.75"/>
    <n v="1"/>
    <n v="3.75"/>
  </r>
  <r>
    <x v="0"/>
    <x v="4"/>
    <d v="2025-03-27T00:00:00"/>
    <n v="5"/>
    <s v="SEDAN"/>
    <n v="4098312"/>
    <n v="5"/>
    <n v="0"/>
    <n v="0"/>
  </r>
  <r>
    <x v="1"/>
    <x v="1"/>
    <d v="2025-03-27T00:00:00"/>
    <n v="0"/>
    <s v="WAV"/>
    <n v="4098313"/>
    <n v="3.75"/>
    <n v="1"/>
    <n v="3.75"/>
  </r>
  <r>
    <x v="1"/>
    <x v="1"/>
    <d v="2025-03-27T00:00:00"/>
    <n v="0"/>
    <s v="WAV"/>
    <n v="4098314"/>
    <n v="3.75"/>
    <n v="1"/>
    <n v="3.75"/>
  </r>
  <r>
    <x v="1"/>
    <x v="1"/>
    <d v="2025-03-27T00:00:00"/>
    <n v="0"/>
    <s v="WAV"/>
    <n v="4098315"/>
    <n v="3.75"/>
    <n v="1"/>
    <n v="3.75"/>
  </r>
  <r>
    <x v="2"/>
    <x v="10"/>
    <d v="2025-03-27T00:00:00"/>
    <n v="0"/>
    <s v="WAV"/>
    <n v="4098321"/>
    <n v="0"/>
    <n v="0"/>
    <n v="0"/>
  </r>
  <r>
    <x v="2"/>
    <x v="10"/>
    <d v="2025-03-27T00:00:00"/>
    <n v="0"/>
    <s v="WAV"/>
    <n v="4098322"/>
    <n v="0"/>
    <n v="0"/>
    <n v="0"/>
  </r>
  <r>
    <x v="1"/>
    <x v="1"/>
    <d v="2025-03-27T00:00:00"/>
    <n v="0"/>
    <s v="WAV"/>
    <n v="4098327"/>
    <n v="3.75"/>
    <n v="1"/>
    <n v="3.75"/>
  </r>
  <r>
    <x v="1"/>
    <x v="1"/>
    <d v="2025-03-27T00:00:00"/>
    <n v="0"/>
    <s v="WAV"/>
    <n v="4098328"/>
    <n v="3.75"/>
    <n v="1"/>
    <n v="3.75"/>
  </r>
  <r>
    <x v="0"/>
    <x v="5"/>
    <d v="2025-03-27T00:00:00"/>
    <n v="5.5"/>
    <s v="BIGVAN"/>
    <n v="4098329"/>
    <n v="5.5"/>
    <n v="0"/>
    <n v="0"/>
  </r>
  <r>
    <x v="1"/>
    <x v="5"/>
    <d v="2025-03-27T00:00:00"/>
    <n v="0"/>
    <s v="BIGVAN"/>
    <n v="4098336"/>
    <n v="3.75"/>
    <n v="1"/>
    <n v="3.75"/>
  </r>
  <r>
    <x v="1"/>
    <x v="11"/>
    <d v="2025-03-27T00:00:00"/>
    <n v="3.75"/>
    <s v="WAV"/>
    <n v="4098338"/>
    <n v="3.75"/>
    <n v="0"/>
    <n v="0"/>
  </r>
  <r>
    <x v="1"/>
    <x v="1"/>
    <d v="2025-03-27T00:00:00"/>
    <n v="0"/>
    <s v="WAV"/>
    <n v="4098339"/>
    <n v="3.75"/>
    <n v="1"/>
    <n v="3.75"/>
  </r>
  <r>
    <x v="2"/>
    <x v="5"/>
    <d v="2025-03-27T00:00:00"/>
    <n v="5"/>
    <s v="BIGVAN"/>
    <n v="4098341"/>
    <n v="5"/>
    <n v="0"/>
    <n v="0"/>
  </r>
  <r>
    <x v="2"/>
    <x v="6"/>
    <d v="2025-03-27T00:00:00"/>
    <n v="0"/>
    <s v="SEDAN"/>
    <n v="4098347"/>
    <n v="0"/>
    <n v="0"/>
    <n v="0"/>
  </r>
  <r>
    <x v="2"/>
    <x v="5"/>
    <d v="2025-03-27T00:00:00"/>
    <n v="5"/>
    <s v="WAV"/>
    <n v="4098351"/>
    <n v="5"/>
    <n v="0"/>
    <n v="0"/>
  </r>
  <r>
    <x v="0"/>
    <x v="12"/>
    <d v="2025-03-27T00:00:00"/>
    <n v="0"/>
    <s v="WAV"/>
    <n v="4098362"/>
    <n v="5.5"/>
    <n v="1"/>
    <n v="5.5"/>
  </r>
  <r>
    <x v="1"/>
    <x v="1"/>
    <d v="2025-03-27T00:00:00"/>
    <n v="0"/>
    <s v="WAV"/>
    <n v="4098366"/>
    <n v="3.75"/>
    <n v="1"/>
    <n v="3.75"/>
  </r>
  <r>
    <x v="1"/>
    <x v="1"/>
    <d v="2025-03-27T00:00:00"/>
    <n v="0"/>
    <s v="WAV"/>
    <n v="4098367"/>
    <n v="3.75"/>
    <n v="1"/>
    <n v="3.75"/>
  </r>
  <r>
    <x v="2"/>
    <x v="13"/>
    <d v="2025-03-27T00:00:00"/>
    <n v="5"/>
    <s v="WAV"/>
    <n v="4098368"/>
    <n v="5"/>
    <n v="0"/>
    <n v="0"/>
  </r>
  <r>
    <x v="2"/>
    <x v="8"/>
    <d v="2025-03-27T00:00:00"/>
    <n v="5"/>
    <s v="WAV"/>
    <n v="4098369"/>
    <n v="5"/>
    <n v="0"/>
    <n v="0"/>
  </r>
  <r>
    <x v="1"/>
    <x v="7"/>
    <d v="2025-03-27T00:00:00"/>
    <n v="0"/>
    <s v="WAV"/>
    <n v="4098370"/>
    <n v="3.75"/>
    <n v="1"/>
    <n v="3.75"/>
  </r>
  <r>
    <x v="1"/>
    <x v="1"/>
    <d v="2025-03-27T00:00:00"/>
    <n v="0"/>
    <s v="WAV"/>
    <n v="4098371"/>
    <n v="3.75"/>
    <n v="1"/>
    <n v="3.75"/>
  </r>
  <r>
    <x v="1"/>
    <x v="11"/>
    <d v="2025-03-27T00:00:00"/>
    <n v="3.75"/>
    <s v="WAV"/>
    <n v="4098374"/>
    <n v="3.75"/>
    <n v="0"/>
    <n v="0"/>
  </r>
  <r>
    <x v="2"/>
    <x v="9"/>
    <d v="2025-03-27T00:00:00"/>
    <n v="5"/>
    <s v="SEDAN"/>
    <n v="4098377"/>
    <n v="5"/>
    <n v="0"/>
    <n v="0"/>
  </r>
  <r>
    <x v="2"/>
    <x v="5"/>
    <d v="2025-03-27T00:00:00"/>
    <n v="0"/>
    <s v="WAV"/>
    <n v="4098382"/>
    <n v="0"/>
    <n v="0"/>
    <n v="0"/>
  </r>
  <r>
    <x v="2"/>
    <x v="0"/>
    <d v="2025-03-27T00:00:00"/>
    <n v="0"/>
    <s v="SEDAN"/>
    <n v="4098385"/>
    <n v="0"/>
    <n v="0"/>
    <n v="0"/>
  </r>
  <r>
    <x v="2"/>
    <x v="5"/>
    <d v="2025-03-27T00:00:00"/>
    <n v="0"/>
    <s v="WAV"/>
    <n v="4098393"/>
    <n v="0"/>
    <n v="0"/>
    <n v="0"/>
  </r>
  <r>
    <x v="2"/>
    <x v="15"/>
    <d v="2025-03-27T00:00:00"/>
    <n v="5"/>
    <s v="WAV"/>
    <n v="4098399"/>
    <n v="5"/>
    <n v="0"/>
    <n v="0"/>
  </r>
  <r>
    <x v="0"/>
    <x v="0"/>
    <d v="2025-03-27T00:00:00"/>
    <n v="5"/>
    <s v="WAV"/>
    <n v="4098416"/>
    <n v="5"/>
    <n v="0"/>
    <n v="0"/>
  </r>
  <r>
    <x v="0"/>
    <x v="5"/>
    <d v="2025-03-27T00:00:00"/>
    <n v="3.75"/>
    <s v="WAV"/>
    <n v="4098417"/>
    <n v="3.75"/>
    <n v="0"/>
    <n v="0"/>
  </r>
  <r>
    <x v="2"/>
    <x v="8"/>
    <d v="2025-03-27T00:00:00"/>
    <n v="5"/>
    <s v="WAV"/>
    <n v="4098419"/>
    <n v="5"/>
    <n v="0"/>
    <n v="0"/>
  </r>
  <r>
    <x v="2"/>
    <x v="0"/>
    <d v="2025-03-27T00:00:00"/>
    <n v="0"/>
    <s v="WAV"/>
    <n v="4098422"/>
    <n v="0"/>
    <n v="0"/>
    <n v="0"/>
  </r>
  <r>
    <x v="2"/>
    <x v="6"/>
    <d v="2025-03-27T00:00:00"/>
    <n v="0"/>
    <s v="SEDAN"/>
    <n v="4098423"/>
    <n v="0"/>
    <n v="0"/>
    <n v="0"/>
  </r>
  <r>
    <x v="0"/>
    <x v="5"/>
    <d v="2025-03-27T00:00:00"/>
    <n v="0"/>
    <s v="WAV"/>
    <n v="4098425"/>
    <n v="0"/>
    <n v="0"/>
    <n v="0"/>
  </r>
  <r>
    <x v="2"/>
    <x v="5"/>
    <d v="2025-03-27T00:00:00"/>
    <n v="0"/>
    <s v="WAV"/>
    <n v="4098428"/>
    <n v="0"/>
    <n v="0"/>
    <n v="0"/>
  </r>
  <r>
    <x v="2"/>
    <x v="5"/>
    <d v="2025-03-27T00:00:00"/>
    <n v="0"/>
    <s v="WAV"/>
    <n v="4098429"/>
    <n v="0"/>
    <n v="0"/>
    <n v="0"/>
  </r>
  <r>
    <x v="2"/>
    <x v="5"/>
    <d v="2025-03-27T00:00:00"/>
    <n v="0"/>
    <s v="WAV"/>
    <n v="4098437"/>
    <n v="0"/>
    <n v="0"/>
    <n v="0"/>
  </r>
  <r>
    <x v="1"/>
    <x v="5"/>
    <d v="2025-03-27T00:00:00"/>
    <n v="0"/>
    <s v="BIGVAN"/>
    <n v="4098438"/>
    <n v="3.75"/>
    <n v="1"/>
    <n v="3.75"/>
  </r>
  <r>
    <x v="1"/>
    <x v="5"/>
    <d v="2025-03-27T00:00:00"/>
    <n v="0"/>
    <s v="BIGVAN"/>
    <n v="4098439"/>
    <n v="3.75"/>
    <n v="1"/>
    <n v="3.75"/>
  </r>
  <r>
    <x v="1"/>
    <x v="5"/>
    <d v="2025-03-27T00:00:00"/>
    <n v="0"/>
    <s v="BIGVAN"/>
    <n v="4098440"/>
    <n v="3.75"/>
    <n v="1"/>
    <n v="3.75"/>
  </r>
  <r>
    <x v="1"/>
    <x v="5"/>
    <d v="2025-03-27T00:00:00"/>
    <n v="0"/>
    <s v="BIGVAN"/>
    <n v="4098441"/>
    <n v="3.75"/>
    <n v="1"/>
    <n v="3.75"/>
  </r>
  <r>
    <x v="2"/>
    <x v="0"/>
    <d v="2025-03-26T00:00:00"/>
    <n v="0"/>
    <s v="WAV"/>
    <n v="4098446"/>
    <n v="0"/>
    <n v="0"/>
    <n v="0"/>
  </r>
  <r>
    <x v="0"/>
    <x v="0"/>
    <d v="2025-03-24T00:00:00"/>
    <n v="3"/>
    <s v="WAV"/>
    <n v="4098447"/>
    <n v="3"/>
    <n v="0"/>
    <n v="0"/>
  </r>
  <r>
    <x v="0"/>
    <x v="10"/>
    <d v="2025-03-24T00:00:00"/>
    <n v="3"/>
    <s v="WAV"/>
    <n v="4098448"/>
    <n v="3"/>
    <n v="0"/>
    <n v="0"/>
  </r>
  <r>
    <x v="1"/>
    <x v="7"/>
    <d v="2025-03-24T00:00:00"/>
    <n v="0"/>
    <s v="WAV"/>
    <n v="4098451"/>
    <n v="3.75"/>
    <n v="1"/>
    <n v="3.75"/>
  </r>
  <r>
    <x v="1"/>
    <x v="7"/>
    <d v="2025-03-24T00:00:00"/>
    <n v="0"/>
    <s v="WAV"/>
    <n v="4098452"/>
    <n v="3.75"/>
    <n v="1"/>
    <n v="3.75"/>
  </r>
  <r>
    <x v="0"/>
    <x v="12"/>
    <d v="2025-03-24T00:00:00"/>
    <n v="5"/>
    <s v="SEDAN"/>
    <n v="4098453"/>
    <n v="5"/>
    <n v="0"/>
    <n v="0"/>
  </r>
  <r>
    <x v="0"/>
    <x v="12"/>
    <d v="2025-03-24T00:00:00"/>
    <n v="3.75"/>
    <s v="SEDAN"/>
    <n v="4098454"/>
    <n v="3.75"/>
    <n v="0"/>
    <n v="0"/>
  </r>
  <r>
    <x v="1"/>
    <x v="7"/>
    <d v="2025-03-25T00:00:00"/>
    <n v="0"/>
    <s v="WAV"/>
    <n v="4098455"/>
    <n v="3.75"/>
    <n v="1"/>
    <n v="3.75"/>
  </r>
  <r>
    <x v="1"/>
    <x v="7"/>
    <d v="2025-03-25T00:00:00"/>
    <n v="0"/>
    <s v="WAV"/>
    <n v="4098456"/>
    <n v="3.75"/>
    <n v="1"/>
    <n v="3.75"/>
  </r>
  <r>
    <x v="1"/>
    <x v="1"/>
    <d v="2025-03-24T00:00:00"/>
    <n v="3.75"/>
    <s v="WAV"/>
    <n v="4098471"/>
    <n v="3.75"/>
    <n v="0"/>
    <n v="0"/>
  </r>
  <r>
    <x v="1"/>
    <x v="11"/>
    <d v="2025-03-24T00:00:00"/>
    <n v="0"/>
    <s v="WAV"/>
    <n v="4098472"/>
    <n v="3.75"/>
    <n v="1"/>
    <n v="3.75"/>
  </r>
  <r>
    <x v="0"/>
    <x v="3"/>
    <d v="2025-03-26T00:00:00"/>
    <n v="5.5"/>
    <s v="WAV"/>
    <n v="4098485"/>
    <n v="5.5"/>
    <n v="0"/>
    <n v="0"/>
  </r>
  <r>
    <x v="0"/>
    <x v="0"/>
    <d v="2025-03-26T00:00:00"/>
    <n v="5"/>
    <s v="WAV"/>
    <n v="4098488"/>
    <n v="5"/>
    <n v="0"/>
    <n v="0"/>
  </r>
  <r>
    <x v="2"/>
    <x v="3"/>
    <d v="2025-03-24T00:00:00"/>
    <n v="5"/>
    <s v="WAV"/>
    <n v="4098493"/>
    <n v="5"/>
    <n v="0"/>
    <n v="0"/>
  </r>
  <r>
    <x v="0"/>
    <x v="0"/>
    <d v="2025-03-27T00:00:00"/>
    <n v="3.75"/>
    <s v="WAV"/>
    <n v="4098517"/>
    <n v="3.75"/>
    <n v="0"/>
    <n v="0"/>
  </r>
  <r>
    <x v="0"/>
    <x v="0"/>
    <d v="2025-03-27T00:00:00"/>
    <n v="5"/>
    <s v="WAV"/>
    <n v="4098518"/>
    <n v="5"/>
    <n v="0"/>
    <n v="0"/>
  </r>
  <r>
    <x v="2"/>
    <x v="5"/>
    <d v="2025-03-24T00:00:00"/>
    <n v="0"/>
    <s v="WAV"/>
    <n v="4098522"/>
    <n v="0"/>
    <n v="0"/>
    <n v="0"/>
  </r>
  <r>
    <x v="2"/>
    <x v="0"/>
    <d v="2025-03-24T00:00:00"/>
    <n v="0"/>
    <s v="SEDAN"/>
    <n v="4098526"/>
    <n v="0"/>
    <n v="0"/>
    <n v="0"/>
  </r>
  <r>
    <x v="1"/>
    <x v="5"/>
    <d v="2025-03-27T00:00:00"/>
    <n v="0"/>
    <s v="BIGVAN"/>
    <n v="4098531"/>
    <n v="3.75"/>
    <n v="1"/>
    <n v="3.75"/>
  </r>
  <r>
    <x v="1"/>
    <x v="5"/>
    <d v="2025-03-27T00:00:00"/>
    <n v="0"/>
    <s v="BIGVAN"/>
    <n v="4098532"/>
    <n v="3.75"/>
    <n v="1"/>
    <n v="3.75"/>
  </r>
  <r>
    <x v="1"/>
    <x v="5"/>
    <d v="2025-03-24T00:00:00"/>
    <n v="0"/>
    <s v="BIGVAN"/>
    <n v="4098533"/>
    <n v="3.75"/>
    <n v="1"/>
    <n v="3.75"/>
  </r>
  <r>
    <x v="1"/>
    <x v="2"/>
    <d v="2025-03-26T00:00:00"/>
    <n v="0"/>
    <s v="WAV"/>
    <n v="4098534"/>
    <n v="3.75"/>
    <n v="1"/>
    <n v="3.75"/>
  </r>
  <r>
    <x v="1"/>
    <x v="1"/>
    <d v="2025-03-24T00:00:00"/>
    <n v="3.75"/>
    <s v="WAV"/>
    <n v="4098535"/>
    <n v="3.75"/>
    <n v="0"/>
    <n v="0"/>
  </r>
  <r>
    <x v="1"/>
    <x v="2"/>
    <d v="2025-03-26T00:00:00"/>
    <n v="0"/>
    <s v="WAV"/>
    <n v="4098536"/>
    <n v="3.75"/>
    <n v="1"/>
    <n v="3.75"/>
  </r>
  <r>
    <x v="2"/>
    <x v="4"/>
    <d v="2025-03-24T00:00:00"/>
    <n v="0"/>
    <s v="SEDAN"/>
    <n v="4098548"/>
    <n v="0"/>
    <n v="0"/>
    <n v="0"/>
  </r>
  <r>
    <x v="2"/>
    <x v="10"/>
    <d v="2025-03-25T00:00:00"/>
    <n v="5"/>
    <s v="WAV"/>
    <n v="4098569"/>
    <n v="5"/>
    <n v="0"/>
    <n v="0"/>
  </r>
  <r>
    <x v="0"/>
    <x v="5"/>
    <d v="2025-03-24T00:00:00"/>
    <n v="5.5"/>
    <s v="WAV"/>
    <n v="4098579"/>
    <n v="5.5"/>
    <n v="0"/>
    <n v="0"/>
  </r>
  <r>
    <x v="2"/>
    <x v="5"/>
    <d v="2025-03-24T00:00:00"/>
    <n v="5"/>
    <s v="WAV"/>
    <n v="4098581"/>
    <n v="5"/>
    <n v="0"/>
    <n v="0"/>
  </r>
  <r>
    <x v="0"/>
    <x v="10"/>
    <d v="2025-03-24T00:00:00"/>
    <n v="5.5"/>
    <s v="WAV"/>
    <n v="4098595"/>
    <n v="5.5"/>
    <n v="0"/>
    <n v="0"/>
  </r>
  <r>
    <x v="0"/>
    <x v="15"/>
    <d v="2025-03-28T00:00:00"/>
    <n v="5.5"/>
    <s v="WAV"/>
    <n v="4098597"/>
    <n v="5.5"/>
    <n v="0"/>
    <n v="0"/>
  </r>
  <r>
    <x v="1"/>
    <x v="11"/>
    <d v="2025-03-24T00:00:00"/>
    <n v="0"/>
    <s v="WAV"/>
    <n v="4098599"/>
    <n v="3.75"/>
    <n v="1"/>
    <n v="3.75"/>
  </r>
  <r>
    <x v="0"/>
    <x v="10"/>
    <d v="2025-03-28T00:00:00"/>
    <n v="0"/>
    <s v="WAV"/>
    <n v="4098601"/>
    <n v="0"/>
    <n v="0"/>
    <n v="0"/>
  </r>
  <r>
    <x v="1"/>
    <x v="1"/>
    <d v="2025-03-24T00:00:00"/>
    <n v="3.75"/>
    <s v="WAV"/>
    <n v="4098602"/>
    <n v="3.75"/>
    <n v="0"/>
    <n v="0"/>
  </r>
  <r>
    <x v="0"/>
    <x v="10"/>
    <d v="2025-03-25T00:00:00"/>
    <n v="5.5"/>
    <s v="WAV"/>
    <n v="4098603"/>
    <n v="5.5"/>
    <n v="0"/>
    <n v="0"/>
  </r>
  <r>
    <x v="0"/>
    <x v="15"/>
    <d v="2025-03-27T00:00:00"/>
    <n v="5.5"/>
    <s v="WAV"/>
    <n v="4098604"/>
    <n v="5.5"/>
    <n v="0"/>
    <n v="0"/>
  </r>
  <r>
    <x v="0"/>
    <x v="5"/>
    <d v="2025-03-25T00:00:00"/>
    <n v="0"/>
    <s v="WAV"/>
    <n v="4098605"/>
    <n v="0"/>
    <n v="0"/>
    <n v="0"/>
  </r>
  <r>
    <x v="0"/>
    <x v="13"/>
    <d v="2025-03-27T00:00:00"/>
    <n v="0"/>
    <s v="WAV"/>
    <n v="4098606"/>
    <n v="0"/>
    <n v="0"/>
    <n v="0"/>
  </r>
  <r>
    <x v="2"/>
    <x v="0"/>
    <d v="2025-03-24T00:00:00"/>
    <n v="5"/>
    <s v="SEDAN"/>
    <n v="4098618"/>
    <n v="5"/>
    <n v="0"/>
    <n v="0"/>
  </r>
  <r>
    <x v="2"/>
    <x v="0"/>
    <d v="2025-03-25T00:00:00"/>
    <n v="5"/>
    <s v="SEDAN"/>
    <n v="4098619"/>
    <n v="5"/>
    <n v="0"/>
    <n v="0"/>
  </r>
  <r>
    <x v="2"/>
    <x v="0"/>
    <d v="2025-03-26T00:00:00"/>
    <n v="5"/>
    <s v="SEDAN"/>
    <n v="4098620"/>
    <n v="5"/>
    <n v="0"/>
    <n v="0"/>
  </r>
  <r>
    <x v="2"/>
    <x v="0"/>
    <d v="2025-03-27T00:00:00"/>
    <n v="5"/>
    <s v="SEDAN"/>
    <n v="4098621"/>
    <n v="5"/>
    <n v="0"/>
    <n v="0"/>
  </r>
  <r>
    <x v="1"/>
    <x v="11"/>
    <d v="2025-03-24T00:00:00"/>
    <n v="0"/>
    <s v="WAV"/>
    <n v="4098635"/>
    <n v="3.75"/>
    <n v="1"/>
    <n v="3.75"/>
  </r>
  <r>
    <x v="0"/>
    <x v="0"/>
    <d v="2025-03-24T00:00:00"/>
    <n v="5.5"/>
    <s v="WAV"/>
    <n v="4098637"/>
    <n v="5.5"/>
    <n v="0"/>
    <n v="0"/>
  </r>
  <r>
    <x v="1"/>
    <x v="7"/>
    <d v="2025-03-24T00:00:00"/>
    <n v="0"/>
    <s v="WAV"/>
    <n v="4098639"/>
    <n v="3.75"/>
    <n v="1"/>
    <n v="3.75"/>
  </r>
  <r>
    <x v="0"/>
    <x v="0"/>
    <d v="2025-03-24T00:00:00"/>
    <n v="5"/>
    <s v="WAV"/>
    <n v="4098643"/>
    <n v="5"/>
    <n v="0"/>
    <n v="0"/>
  </r>
  <r>
    <x v="2"/>
    <x v="0"/>
    <d v="2025-03-24T00:00:00"/>
    <n v="5"/>
    <s v="SEDAN"/>
    <n v="4098656"/>
    <n v="5"/>
    <n v="0"/>
    <n v="0"/>
  </r>
  <r>
    <x v="2"/>
    <x v="0"/>
    <d v="2025-03-27T00:00:00"/>
    <n v="0"/>
    <s v="WAV"/>
    <n v="4098664"/>
    <n v="0"/>
    <n v="0"/>
    <n v="0"/>
  </r>
  <r>
    <x v="2"/>
    <x v="5"/>
    <d v="2025-03-25T00:00:00"/>
    <n v="5"/>
    <s v="WAV"/>
    <n v="4098669"/>
    <n v="5"/>
    <n v="0"/>
    <n v="0"/>
  </r>
  <r>
    <x v="2"/>
    <x v="5"/>
    <d v="2025-03-25T00:00:00"/>
    <n v="0"/>
    <s v="WAV"/>
    <n v="4098670"/>
    <n v="5"/>
    <n v="1"/>
    <n v="5"/>
  </r>
  <r>
    <x v="2"/>
    <x v="4"/>
    <d v="2025-03-28T00:00:00"/>
    <n v="0"/>
    <s v="SEDAN"/>
    <n v="4098687"/>
    <n v="0"/>
    <n v="0"/>
    <n v="0"/>
  </r>
  <r>
    <x v="2"/>
    <x v="0"/>
    <d v="2025-03-28T00:00:00"/>
    <n v="5"/>
    <s v="WAV"/>
    <n v="4098691"/>
    <n v="5"/>
    <n v="0"/>
    <n v="0"/>
  </r>
  <r>
    <x v="1"/>
    <x v="0"/>
    <d v="2025-03-28T00:00:00"/>
    <n v="0"/>
    <s v="WAV"/>
    <n v="4098692"/>
    <n v="3.75"/>
    <n v="1"/>
    <n v="3.75"/>
  </r>
  <r>
    <x v="1"/>
    <x v="5"/>
    <d v="2025-03-28T00:00:00"/>
    <n v="0"/>
    <s v="BIGVAN"/>
    <n v="4098693"/>
    <n v="3.75"/>
    <n v="1"/>
    <n v="3.75"/>
  </r>
  <r>
    <x v="1"/>
    <x v="1"/>
    <d v="2025-03-28T00:00:00"/>
    <n v="0"/>
    <s v="WAV"/>
    <n v="4098694"/>
    <n v="3.75"/>
    <n v="1"/>
    <n v="3.75"/>
  </r>
  <r>
    <x v="1"/>
    <x v="1"/>
    <d v="2025-03-28T00:00:00"/>
    <n v="0"/>
    <s v="WAV"/>
    <n v="4098695"/>
    <n v="3.75"/>
    <n v="1"/>
    <n v="3.75"/>
  </r>
  <r>
    <x v="2"/>
    <x v="8"/>
    <d v="2025-03-28T00:00:00"/>
    <n v="5"/>
    <s v="WAV"/>
    <n v="4098697"/>
    <n v="5"/>
    <n v="0"/>
    <n v="0"/>
  </r>
  <r>
    <x v="1"/>
    <x v="10"/>
    <d v="2025-03-28T00:00:00"/>
    <n v="3.75"/>
    <s v="WAV"/>
    <n v="4098698"/>
    <n v="3.75"/>
    <n v="0"/>
    <n v="0"/>
  </r>
  <r>
    <x v="1"/>
    <x v="0"/>
    <d v="2025-03-28T00:00:00"/>
    <n v="0"/>
    <s v="WAV"/>
    <n v="4098699"/>
    <n v="3.75"/>
    <n v="1"/>
    <n v="3.75"/>
  </r>
  <r>
    <x v="2"/>
    <x v="0"/>
    <d v="2025-03-28T00:00:00"/>
    <n v="0"/>
    <s v="WAV"/>
    <n v="4098704"/>
    <n v="0"/>
    <n v="0"/>
    <n v="0"/>
  </r>
  <r>
    <x v="2"/>
    <x v="0"/>
    <d v="2025-03-28T00:00:00"/>
    <n v="0"/>
    <s v="WAV"/>
    <n v="4098705"/>
    <n v="0"/>
    <n v="0"/>
    <n v="0"/>
  </r>
  <r>
    <x v="0"/>
    <x v="5"/>
    <d v="2025-03-28T00:00:00"/>
    <n v="0"/>
    <s v="WAV"/>
    <n v="4098727"/>
    <n v="0"/>
    <n v="0"/>
    <n v="0"/>
  </r>
  <r>
    <x v="0"/>
    <x v="3"/>
    <d v="2025-03-28T00:00:00"/>
    <n v="0"/>
    <s v="WAV"/>
    <n v="4098728"/>
    <n v="0"/>
    <n v="0"/>
    <n v="0"/>
  </r>
  <r>
    <x v="2"/>
    <x v="5"/>
    <d v="2025-03-28T00:00:00"/>
    <n v="0"/>
    <s v="WAV"/>
    <n v="4098729"/>
    <n v="0"/>
    <n v="0"/>
    <n v="0"/>
  </r>
  <r>
    <x v="2"/>
    <x v="5"/>
    <d v="2025-03-28T00:00:00"/>
    <n v="0"/>
    <s v="WAV"/>
    <n v="4098736"/>
    <n v="0"/>
    <n v="0"/>
    <n v="0"/>
  </r>
  <r>
    <x v="1"/>
    <x v="2"/>
    <d v="2025-03-28T00:00:00"/>
    <n v="0"/>
    <s v="WAV"/>
    <n v="4098743"/>
    <n v="3.75"/>
    <n v="1"/>
    <n v="3.75"/>
  </r>
  <r>
    <x v="0"/>
    <x v="13"/>
    <d v="2025-03-28T00:00:00"/>
    <n v="0"/>
    <s v="WAV"/>
    <n v="4098753"/>
    <n v="0"/>
    <n v="0"/>
    <n v="0"/>
  </r>
  <r>
    <x v="0"/>
    <x v="15"/>
    <d v="2025-03-28T00:00:00"/>
    <n v="0"/>
    <s v="WAV"/>
    <n v="4098754"/>
    <n v="0"/>
    <n v="0"/>
    <n v="0"/>
  </r>
  <r>
    <x v="1"/>
    <x v="0"/>
    <d v="2025-03-28T00:00:00"/>
    <n v="0"/>
    <s v="WAV"/>
    <n v="4098755"/>
    <n v="3.75"/>
    <n v="1"/>
    <n v="3.75"/>
  </r>
  <r>
    <x v="1"/>
    <x v="0"/>
    <d v="2025-03-28T00:00:00"/>
    <n v="0"/>
    <s v="WAV"/>
    <n v="4098756"/>
    <n v="3.75"/>
    <n v="1"/>
    <n v="3.75"/>
  </r>
  <r>
    <x v="0"/>
    <x v="6"/>
    <d v="2025-03-28T00:00:00"/>
    <n v="0"/>
    <s v="SEDAN"/>
    <n v="4098757"/>
    <n v="0"/>
    <n v="0"/>
    <n v="0"/>
  </r>
  <r>
    <x v="0"/>
    <x v="5"/>
    <d v="2025-03-28T00:00:00"/>
    <n v="0"/>
    <s v="WAV"/>
    <n v="4098758"/>
    <n v="0"/>
    <n v="0"/>
    <n v="0"/>
  </r>
  <r>
    <x v="2"/>
    <x v="15"/>
    <d v="2025-03-28T00:00:00"/>
    <n v="0"/>
    <s v="WAV"/>
    <n v="4098764"/>
    <n v="0"/>
    <n v="0"/>
    <n v="0"/>
  </r>
  <r>
    <x v="2"/>
    <x v="4"/>
    <d v="2025-03-28T00:00:00"/>
    <n v="0"/>
    <s v="SEDAN"/>
    <n v="4098765"/>
    <n v="0"/>
    <n v="0"/>
    <n v="0"/>
  </r>
  <r>
    <x v="2"/>
    <x v="3"/>
    <d v="2025-03-28T00:00:00"/>
    <n v="0"/>
    <s v="WAV"/>
    <n v="4098773"/>
    <n v="0"/>
    <n v="0"/>
    <n v="0"/>
  </r>
  <r>
    <x v="1"/>
    <x v="7"/>
    <d v="2025-03-28T00:00:00"/>
    <n v="3.75"/>
    <s v="WAV"/>
    <n v="4098774"/>
    <n v="3.75"/>
    <n v="0"/>
    <n v="0"/>
  </r>
  <r>
    <x v="1"/>
    <x v="5"/>
    <d v="2025-03-28T00:00:00"/>
    <n v="0"/>
    <s v="BIGVAN"/>
    <n v="4098775"/>
    <n v="3.75"/>
    <n v="1"/>
    <n v="3.75"/>
  </r>
  <r>
    <x v="2"/>
    <x v="8"/>
    <d v="2025-03-28T00:00:00"/>
    <n v="0"/>
    <s v="WAV"/>
    <n v="4098778"/>
    <n v="0"/>
    <n v="0"/>
    <n v="0"/>
  </r>
  <r>
    <x v="2"/>
    <x v="0"/>
    <d v="2025-03-28T00:00:00"/>
    <n v="0"/>
    <s v="WAV"/>
    <n v="4098779"/>
    <n v="0"/>
    <n v="0"/>
    <n v="0"/>
  </r>
  <r>
    <x v="1"/>
    <x v="0"/>
    <d v="2025-03-28T00:00:00"/>
    <n v="0"/>
    <s v="WAV"/>
    <n v="4098780"/>
    <n v="3.75"/>
    <n v="1"/>
    <n v="3.75"/>
  </r>
  <r>
    <x v="1"/>
    <x v="0"/>
    <d v="2025-03-28T00:00:00"/>
    <n v="0"/>
    <s v="WAV"/>
    <n v="4098781"/>
    <n v="3.75"/>
    <n v="1"/>
    <n v="3.75"/>
  </r>
  <r>
    <x v="1"/>
    <x v="0"/>
    <d v="2025-03-28T00:00:00"/>
    <n v="0"/>
    <s v="WAV"/>
    <n v="4098782"/>
    <n v="3.75"/>
    <n v="1"/>
    <n v="3.75"/>
  </r>
  <r>
    <x v="1"/>
    <x v="0"/>
    <d v="2025-03-28T00:00:00"/>
    <n v="0"/>
    <s v="WAV"/>
    <n v="4098783"/>
    <n v="3.75"/>
    <n v="1"/>
    <n v="3.75"/>
  </r>
  <r>
    <x v="2"/>
    <x v="5"/>
    <d v="2025-03-28T00:00:00"/>
    <n v="0"/>
    <s v="WAV"/>
    <n v="4098784"/>
    <n v="0"/>
    <n v="0"/>
    <n v="0"/>
  </r>
  <r>
    <x v="2"/>
    <x v="5"/>
    <d v="2025-03-28T00:00:00"/>
    <n v="5"/>
    <s v="WAV"/>
    <n v="4098789"/>
    <n v="5"/>
    <n v="0"/>
    <n v="0"/>
  </r>
  <r>
    <x v="2"/>
    <x v="5"/>
    <d v="2025-03-28T00:00:00"/>
    <n v="5"/>
    <s v="WAV"/>
    <n v="4098796"/>
    <n v="5"/>
    <n v="0"/>
    <n v="0"/>
  </r>
  <r>
    <x v="1"/>
    <x v="2"/>
    <d v="2025-03-28T00:00:00"/>
    <n v="0"/>
    <s v="WAV"/>
    <n v="4098800"/>
    <n v="3.75"/>
    <n v="1"/>
    <n v="3.75"/>
  </r>
  <r>
    <x v="2"/>
    <x v="5"/>
    <d v="2025-03-28T00:00:00"/>
    <n v="0"/>
    <s v="WAV"/>
    <n v="4098805"/>
    <n v="0"/>
    <n v="0"/>
    <n v="0"/>
  </r>
  <r>
    <x v="2"/>
    <x v="8"/>
    <d v="2025-03-28T00:00:00"/>
    <n v="0"/>
    <s v="WAV"/>
    <n v="4098819"/>
    <n v="0"/>
    <n v="0"/>
    <n v="0"/>
  </r>
  <r>
    <x v="0"/>
    <x v="13"/>
    <d v="2025-03-28T00:00:00"/>
    <n v="5.5"/>
    <s v="WAV"/>
    <n v="4098829"/>
    <n v="5.5"/>
    <n v="0"/>
    <n v="0"/>
  </r>
  <r>
    <x v="0"/>
    <x v="3"/>
    <d v="2025-03-28T00:00:00"/>
    <n v="0"/>
    <s v="WAV"/>
    <n v="4098830"/>
    <n v="0"/>
    <n v="0"/>
    <n v="0"/>
  </r>
  <r>
    <x v="0"/>
    <x v="13"/>
    <d v="2025-03-28T00:00:00"/>
    <n v="5.5"/>
    <s v="WAV"/>
    <n v="4098831"/>
    <n v="5.5"/>
    <n v="0"/>
    <n v="0"/>
  </r>
  <r>
    <x v="0"/>
    <x v="15"/>
    <d v="2025-03-28T00:00:00"/>
    <n v="0"/>
    <s v="WAV"/>
    <n v="4098832"/>
    <n v="0"/>
    <n v="0"/>
    <n v="0"/>
  </r>
  <r>
    <x v="1"/>
    <x v="0"/>
    <d v="2025-03-28T00:00:00"/>
    <n v="0"/>
    <s v="WAV"/>
    <n v="4098833"/>
    <n v="3.75"/>
    <n v="1"/>
    <n v="3.75"/>
  </r>
  <r>
    <x v="1"/>
    <x v="0"/>
    <d v="2025-03-28T00:00:00"/>
    <n v="0"/>
    <s v="WAV"/>
    <n v="4098834"/>
    <n v="3.75"/>
    <n v="1"/>
    <n v="3.75"/>
  </r>
  <r>
    <x v="1"/>
    <x v="0"/>
    <d v="2025-03-28T00:00:00"/>
    <n v="0"/>
    <s v="WAV"/>
    <n v="4098835"/>
    <n v="3.75"/>
    <n v="1"/>
    <n v="3.75"/>
  </r>
  <r>
    <x v="1"/>
    <x v="0"/>
    <d v="2025-03-28T00:00:00"/>
    <n v="0"/>
    <s v="WAV"/>
    <n v="4098836"/>
    <n v="3.75"/>
    <n v="1"/>
    <n v="3.75"/>
  </r>
  <r>
    <x v="0"/>
    <x v="0"/>
    <d v="2025-03-28T00:00:00"/>
    <n v="5"/>
    <s v="WAV"/>
    <n v="4098839"/>
    <n v="5"/>
    <n v="0"/>
    <n v="0"/>
  </r>
  <r>
    <x v="0"/>
    <x v="8"/>
    <d v="2025-03-28T00:00:00"/>
    <n v="3.75"/>
    <s v="WAV"/>
    <n v="4098840"/>
    <n v="3.75"/>
    <n v="0"/>
    <n v="0"/>
  </r>
  <r>
    <x v="1"/>
    <x v="0"/>
    <d v="2025-03-28T00:00:00"/>
    <n v="0"/>
    <s v="WAV"/>
    <n v="4098842"/>
    <n v="3.75"/>
    <n v="1"/>
    <n v="3.75"/>
  </r>
  <r>
    <x v="1"/>
    <x v="7"/>
    <d v="2025-03-28T00:00:00"/>
    <n v="3.75"/>
    <s v="WAV"/>
    <n v="4098843"/>
    <n v="3.75"/>
    <n v="0"/>
    <n v="0"/>
  </r>
  <r>
    <x v="1"/>
    <x v="2"/>
    <d v="2025-03-28T00:00:00"/>
    <n v="0"/>
    <s v="WAV"/>
    <n v="4098844"/>
    <n v="3.75"/>
    <n v="1"/>
    <n v="3.75"/>
  </r>
  <r>
    <x v="1"/>
    <x v="0"/>
    <d v="2025-03-28T00:00:00"/>
    <n v="0"/>
    <s v="WAV"/>
    <n v="4098850"/>
    <n v="3.75"/>
    <n v="1"/>
    <n v="3.75"/>
  </r>
  <r>
    <x v="0"/>
    <x v="6"/>
    <d v="2025-03-28T00:00:00"/>
    <n v="0"/>
    <s v="SEDAN"/>
    <n v="4098862"/>
    <n v="0"/>
    <n v="0"/>
    <n v="0"/>
  </r>
  <r>
    <x v="1"/>
    <x v="0"/>
    <d v="2025-03-28T00:00:00"/>
    <n v="0"/>
    <s v="WAV"/>
    <n v="4098870"/>
    <n v="3.75"/>
    <n v="1"/>
    <n v="3.75"/>
  </r>
  <r>
    <x v="2"/>
    <x v="5"/>
    <d v="2025-03-28T00:00:00"/>
    <n v="0"/>
    <s v="WAV"/>
    <n v="4098872"/>
    <n v="0"/>
    <n v="0"/>
    <n v="0"/>
  </r>
  <r>
    <x v="0"/>
    <x v="0"/>
    <d v="2025-03-28T00:00:00"/>
    <n v="5"/>
    <s v="WAV"/>
    <n v="4098874"/>
    <n v="5"/>
    <n v="0"/>
    <n v="0"/>
  </r>
  <r>
    <x v="0"/>
    <x v="9"/>
    <d v="2025-03-28T00:00:00"/>
    <n v="5"/>
    <s v="SEDAN"/>
    <n v="4098877"/>
    <n v="5"/>
    <n v="0"/>
    <n v="0"/>
  </r>
  <r>
    <x v="2"/>
    <x v="8"/>
    <d v="2025-03-28T00:00:00"/>
    <n v="0"/>
    <s v="WAV"/>
    <n v="4098879"/>
    <n v="0"/>
    <n v="0"/>
    <n v="0"/>
  </r>
  <r>
    <x v="2"/>
    <x v="0"/>
    <d v="2025-03-28T00:00:00"/>
    <n v="0"/>
    <s v="WAV"/>
    <n v="4098880"/>
    <n v="0"/>
    <n v="0"/>
    <n v="0"/>
  </r>
  <r>
    <x v="2"/>
    <x v="13"/>
    <d v="2025-03-28T00:00:00"/>
    <n v="0"/>
    <s v="WAV"/>
    <n v="4098882"/>
    <n v="0"/>
    <n v="0"/>
    <n v="0"/>
  </r>
  <r>
    <x v="1"/>
    <x v="10"/>
    <d v="2025-03-28T00:00:00"/>
    <n v="3.75"/>
    <s v="WAV"/>
    <n v="4098883"/>
    <n v="3.75"/>
    <n v="0"/>
    <n v="0"/>
  </r>
  <r>
    <x v="1"/>
    <x v="5"/>
    <d v="2025-03-28T00:00:00"/>
    <n v="0"/>
    <s v="BIGVAN"/>
    <n v="4098884"/>
    <n v="3.75"/>
    <n v="1"/>
    <n v="3.75"/>
  </r>
  <r>
    <x v="2"/>
    <x v="5"/>
    <d v="2025-03-28T00:00:00"/>
    <n v="0"/>
    <s v="WAV"/>
    <n v="4098907"/>
    <n v="0"/>
    <n v="0"/>
    <n v="0"/>
  </r>
  <r>
    <x v="2"/>
    <x v="13"/>
    <d v="2025-03-28T00:00:00"/>
    <n v="0"/>
    <s v="WAV"/>
    <n v="4098908"/>
    <n v="0"/>
    <n v="0"/>
    <n v="0"/>
  </r>
  <r>
    <x v="2"/>
    <x v="6"/>
    <d v="2025-03-28T00:00:00"/>
    <n v="5"/>
    <s v="SEDAN"/>
    <n v="4098916"/>
    <n v="5"/>
    <n v="0"/>
    <n v="0"/>
  </r>
  <r>
    <x v="2"/>
    <x v="6"/>
    <d v="2025-03-28T00:00:00"/>
    <n v="5"/>
    <s v="SEDAN"/>
    <n v="4098917"/>
    <n v="5"/>
    <n v="0"/>
    <n v="0"/>
  </r>
  <r>
    <x v="2"/>
    <x v="0"/>
    <d v="2025-03-28T00:00:00"/>
    <n v="5"/>
    <s v="SEDAN"/>
    <n v="4098921"/>
    <n v="5"/>
    <n v="0"/>
    <n v="0"/>
  </r>
  <r>
    <x v="2"/>
    <x v="5"/>
    <d v="2025-03-28T00:00:00"/>
    <n v="5"/>
    <s v="WAV"/>
    <n v="4098927"/>
    <n v="5"/>
    <n v="0"/>
    <n v="0"/>
  </r>
  <r>
    <x v="1"/>
    <x v="7"/>
    <d v="2025-03-28T00:00:00"/>
    <n v="0"/>
    <s v="WAV"/>
    <n v="4098928"/>
    <n v="3.75"/>
    <n v="1"/>
    <n v="3.75"/>
  </r>
  <r>
    <x v="1"/>
    <x v="7"/>
    <d v="2025-03-28T00:00:00"/>
    <n v="0"/>
    <s v="WAV"/>
    <n v="4098929"/>
    <n v="3.75"/>
    <n v="1"/>
    <n v="3.75"/>
  </r>
  <r>
    <x v="2"/>
    <x v="13"/>
    <d v="2025-03-28T00:00:00"/>
    <n v="0"/>
    <s v="WAV"/>
    <n v="4098930"/>
    <n v="0"/>
    <n v="0"/>
    <n v="0"/>
  </r>
  <r>
    <x v="1"/>
    <x v="10"/>
    <d v="2025-03-28T00:00:00"/>
    <n v="3.75"/>
    <s v="WAV"/>
    <n v="4098936"/>
    <n v="3.75"/>
    <n v="0"/>
    <n v="0"/>
  </r>
  <r>
    <x v="1"/>
    <x v="7"/>
    <d v="2025-03-28T00:00:00"/>
    <n v="0"/>
    <s v="WAV"/>
    <n v="4098937"/>
    <n v="3.75"/>
    <n v="1"/>
    <n v="3.75"/>
  </r>
  <r>
    <x v="2"/>
    <x v="5"/>
    <d v="2025-03-28T00:00:00"/>
    <n v="5"/>
    <s v="WAV"/>
    <n v="4098938"/>
    <n v="5"/>
    <n v="0"/>
    <n v="0"/>
  </r>
  <r>
    <x v="1"/>
    <x v="1"/>
    <d v="2025-03-28T00:00:00"/>
    <n v="0"/>
    <s v="WAV"/>
    <n v="4098945"/>
    <n v="3.75"/>
    <n v="1"/>
    <n v="3.75"/>
  </r>
  <r>
    <x v="1"/>
    <x v="0"/>
    <d v="2025-03-28T00:00:00"/>
    <n v="0"/>
    <s v="WAV"/>
    <n v="4098946"/>
    <n v="3.75"/>
    <n v="1"/>
    <n v="3.75"/>
  </r>
  <r>
    <x v="2"/>
    <x v="15"/>
    <d v="2025-03-28T00:00:00"/>
    <n v="0"/>
    <s v="WAV"/>
    <n v="4098947"/>
    <n v="0"/>
    <n v="0"/>
    <n v="0"/>
  </r>
  <r>
    <x v="2"/>
    <x v="15"/>
    <d v="2025-03-28T00:00:00"/>
    <n v="0"/>
    <s v="WAV"/>
    <n v="4098948"/>
    <n v="0"/>
    <n v="0"/>
    <n v="0"/>
  </r>
  <r>
    <x v="2"/>
    <x v="5"/>
    <d v="2025-03-28T00:00:00"/>
    <n v="5"/>
    <s v="WAV"/>
    <n v="4098950"/>
    <n v="5"/>
    <n v="0"/>
    <n v="0"/>
  </r>
  <r>
    <x v="2"/>
    <x v="0"/>
    <d v="2025-03-28T00:00:00"/>
    <n v="0"/>
    <s v="WAV"/>
    <n v="4098957"/>
    <n v="0"/>
    <n v="0"/>
    <n v="0"/>
  </r>
  <r>
    <x v="2"/>
    <x v="6"/>
    <d v="2025-03-28T00:00:00"/>
    <n v="0"/>
    <s v="SEDAN"/>
    <n v="4098958"/>
    <n v="0"/>
    <n v="0"/>
    <n v="0"/>
  </r>
  <r>
    <x v="2"/>
    <x v="5"/>
    <d v="2025-03-28T00:00:00"/>
    <n v="0"/>
    <s v="WAV"/>
    <n v="4098962"/>
    <n v="0"/>
    <n v="0"/>
    <n v="0"/>
  </r>
  <r>
    <x v="2"/>
    <x v="0"/>
    <d v="2025-03-28T00:00:00"/>
    <n v="5"/>
    <s v="WAV"/>
    <n v="4098966"/>
    <n v="5"/>
    <n v="0"/>
    <n v="0"/>
  </r>
  <r>
    <x v="2"/>
    <x v="8"/>
    <d v="2025-03-28T00:00:00"/>
    <n v="5"/>
    <s v="WAV"/>
    <n v="4098967"/>
    <n v="5"/>
    <n v="0"/>
    <n v="0"/>
  </r>
  <r>
    <x v="1"/>
    <x v="7"/>
    <d v="2025-03-28T00:00:00"/>
    <n v="0"/>
    <s v="WAV"/>
    <n v="4098973"/>
    <n v="3.75"/>
    <n v="1"/>
    <n v="3.75"/>
  </r>
  <r>
    <x v="1"/>
    <x v="10"/>
    <d v="2025-03-28T00:00:00"/>
    <n v="3.75"/>
    <s v="WAV"/>
    <n v="4098974"/>
    <n v="3.75"/>
    <n v="0"/>
    <n v="0"/>
  </r>
  <r>
    <x v="2"/>
    <x v="5"/>
    <d v="2025-03-28T00:00:00"/>
    <n v="0"/>
    <s v="WAV"/>
    <n v="4098975"/>
    <n v="0"/>
    <n v="0"/>
    <n v="0"/>
  </r>
  <r>
    <x v="1"/>
    <x v="0"/>
    <d v="2025-03-28T00:00:00"/>
    <n v="0"/>
    <s v="WAV"/>
    <n v="4098979"/>
    <n v="3.75"/>
    <n v="1"/>
    <n v="3.75"/>
  </r>
  <r>
    <x v="1"/>
    <x v="2"/>
    <d v="2025-03-28T00:00:00"/>
    <n v="0"/>
    <s v="WAV"/>
    <n v="4098980"/>
    <n v="3.75"/>
    <n v="1"/>
    <n v="3.75"/>
  </r>
  <r>
    <x v="1"/>
    <x v="1"/>
    <d v="2025-03-28T00:00:00"/>
    <n v="0"/>
    <s v="WAV"/>
    <n v="4098983"/>
    <n v="3.75"/>
    <n v="1"/>
    <n v="3.75"/>
  </r>
  <r>
    <x v="1"/>
    <x v="7"/>
    <d v="2025-03-28T00:00:00"/>
    <n v="0"/>
    <s v="WAV"/>
    <n v="4098984"/>
    <n v="3.75"/>
    <n v="1"/>
    <n v="3.75"/>
  </r>
  <r>
    <x v="1"/>
    <x v="0"/>
    <d v="2025-03-28T00:00:00"/>
    <n v="0"/>
    <s v="WAV"/>
    <n v="4098987"/>
    <n v="0"/>
    <n v="0"/>
    <n v="0"/>
  </r>
  <r>
    <x v="1"/>
    <x v="0"/>
    <d v="2025-03-28T00:00:00"/>
    <n v="0"/>
    <s v="WAV"/>
    <n v="4098988"/>
    <n v="0"/>
    <n v="0"/>
    <n v="0"/>
  </r>
  <r>
    <x v="0"/>
    <x v="3"/>
    <d v="2025-03-28T00:00:00"/>
    <n v="0"/>
    <s v="WAV"/>
    <n v="4098991"/>
    <n v="0"/>
    <n v="0"/>
    <n v="0"/>
  </r>
  <r>
    <x v="0"/>
    <x v="5"/>
    <d v="2025-03-28T00:00:00"/>
    <n v="0"/>
    <s v="WAV"/>
    <n v="4098992"/>
    <n v="0"/>
    <n v="0"/>
    <n v="0"/>
  </r>
  <r>
    <x v="0"/>
    <x v="15"/>
    <d v="2025-03-28T00:00:00"/>
    <n v="5.5"/>
    <s v="WAV"/>
    <n v="4098993"/>
    <n v="5.5"/>
    <n v="0"/>
    <n v="0"/>
  </r>
  <r>
    <x v="0"/>
    <x v="9"/>
    <d v="2025-03-28T00:00:00"/>
    <n v="0"/>
    <s v="SEDAN"/>
    <n v="4098994"/>
    <n v="0"/>
    <n v="0"/>
    <n v="0"/>
  </r>
  <r>
    <x v="0"/>
    <x v="8"/>
    <d v="2025-03-28T00:00:00"/>
    <n v="0"/>
    <s v="WAV"/>
    <n v="4098995"/>
    <n v="0"/>
    <n v="0"/>
    <n v="0"/>
  </r>
  <r>
    <x v="2"/>
    <x v="3"/>
    <d v="2025-03-28T00:00:00"/>
    <n v="0"/>
    <s v="WAV"/>
    <n v="4098998"/>
    <n v="0"/>
    <n v="0"/>
    <n v="0"/>
  </r>
  <r>
    <x v="1"/>
    <x v="5"/>
    <d v="2025-03-28T00:00:00"/>
    <n v="0"/>
    <s v="BIGVAN"/>
    <n v="4099000"/>
    <n v="3.75"/>
    <n v="1"/>
    <n v="3.75"/>
  </r>
  <r>
    <x v="1"/>
    <x v="5"/>
    <d v="2025-03-28T00:00:00"/>
    <n v="0"/>
    <s v="BIGVAN"/>
    <n v="4099001"/>
    <n v="3.75"/>
    <n v="1"/>
    <n v="3.75"/>
  </r>
  <r>
    <x v="2"/>
    <x v="10"/>
    <d v="2025-03-28T00:00:00"/>
    <n v="0"/>
    <s v="WAV"/>
    <n v="4099002"/>
    <n v="0"/>
    <n v="0"/>
    <n v="0"/>
  </r>
  <r>
    <x v="2"/>
    <x v="5"/>
    <d v="2025-03-28T00:00:00"/>
    <n v="0"/>
    <s v="WAV"/>
    <n v="4099003"/>
    <n v="0"/>
    <n v="0"/>
    <n v="0"/>
  </r>
  <r>
    <x v="1"/>
    <x v="7"/>
    <d v="2025-03-28T00:00:00"/>
    <n v="0"/>
    <s v="WAV"/>
    <n v="4099025"/>
    <n v="3.75"/>
    <n v="1"/>
    <n v="3.75"/>
  </r>
  <r>
    <x v="1"/>
    <x v="0"/>
    <d v="2025-03-28T00:00:00"/>
    <n v="0"/>
    <s v="WAV"/>
    <n v="4099027"/>
    <n v="3.75"/>
    <n v="1"/>
    <n v="3.75"/>
  </r>
  <r>
    <x v="1"/>
    <x v="7"/>
    <d v="2025-03-28T00:00:00"/>
    <n v="0"/>
    <s v="WAV"/>
    <n v="4099028"/>
    <n v="3.75"/>
    <n v="1"/>
    <n v="3.75"/>
  </r>
  <r>
    <x v="2"/>
    <x v="6"/>
    <d v="2025-03-28T00:00:00"/>
    <n v="0"/>
    <s v="SEDAN"/>
    <n v="4099032"/>
    <n v="0"/>
    <n v="0"/>
    <n v="0"/>
  </r>
  <r>
    <x v="1"/>
    <x v="1"/>
    <d v="2025-03-28T00:00:00"/>
    <n v="0"/>
    <s v="WAV"/>
    <n v="4099040"/>
    <n v="3.75"/>
    <n v="1"/>
    <n v="3.75"/>
  </r>
  <r>
    <x v="1"/>
    <x v="1"/>
    <d v="2025-03-28T00:00:00"/>
    <n v="0"/>
    <s v="WAV"/>
    <n v="4099041"/>
    <n v="3.75"/>
    <n v="1"/>
    <n v="3.75"/>
  </r>
  <r>
    <x v="1"/>
    <x v="2"/>
    <d v="2025-03-28T00:00:00"/>
    <n v="0"/>
    <s v="WAV"/>
    <n v="4099043"/>
    <n v="3.75"/>
    <n v="1"/>
    <n v="3.75"/>
  </r>
  <r>
    <x v="2"/>
    <x v="8"/>
    <d v="2025-03-28T00:00:00"/>
    <n v="5"/>
    <s v="WAV"/>
    <n v="4099046"/>
    <n v="5"/>
    <n v="0"/>
    <n v="0"/>
  </r>
  <r>
    <x v="1"/>
    <x v="2"/>
    <d v="2025-03-28T00:00:00"/>
    <n v="0"/>
    <s v="WAV"/>
    <n v="4099050"/>
    <n v="3.75"/>
    <n v="1"/>
    <n v="3.75"/>
  </r>
  <r>
    <x v="1"/>
    <x v="5"/>
    <d v="2025-03-28T00:00:00"/>
    <n v="0"/>
    <s v="BIGVAN"/>
    <n v="4099051"/>
    <n v="3.75"/>
    <n v="1"/>
    <n v="3.75"/>
  </r>
  <r>
    <x v="1"/>
    <x v="1"/>
    <d v="2025-03-28T00:00:00"/>
    <n v="0"/>
    <s v="WAV"/>
    <n v="4099055"/>
    <n v="3.75"/>
    <n v="1"/>
    <n v="3.75"/>
  </r>
  <r>
    <x v="1"/>
    <x v="1"/>
    <d v="2025-03-28T00:00:00"/>
    <n v="0"/>
    <s v="WAV"/>
    <n v="4099056"/>
    <n v="3.75"/>
    <n v="1"/>
    <n v="3.75"/>
  </r>
  <r>
    <x v="1"/>
    <x v="2"/>
    <d v="2025-03-28T00:00:00"/>
    <n v="3.75"/>
    <s v="WAV"/>
    <n v="4099057"/>
    <n v="3.75"/>
    <n v="0"/>
    <n v="0"/>
  </r>
  <r>
    <x v="1"/>
    <x v="7"/>
    <d v="2025-03-28T00:00:00"/>
    <n v="0"/>
    <s v="WAV"/>
    <n v="4099058"/>
    <n v="3.75"/>
    <n v="1"/>
    <n v="3.75"/>
  </r>
  <r>
    <x v="1"/>
    <x v="1"/>
    <d v="2025-03-28T00:00:00"/>
    <n v="0"/>
    <s v="WAV"/>
    <n v="4099059"/>
    <n v="3.75"/>
    <n v="1"/>
    <n v="3.75"/>
  </r>
  <r>
    <x v="1"/>
    <x v="0"/>
    <d v="2025-03-28T00:00:00"/>
    <n v="0"/>
    <s v="WAV"/>
    <n v="4099060"/>
    <n v="3.75"/>
    <n v="1"/>
    <n v="3.75"/>
  </r>
  <r>
    <x v="1"/>
    <x v="1"/>
    <d v="2025-03-28T00:00:00"/>
    <n v="0"/>
    <s v="WAV"/>
    <n v="4099063"/>
    <n v="3.75"/>
    <n v="1"/>
    <n v="3.75"/>
  </r>
  <r>
    <x v="1"/>
    <x v="0"/>
    <d v="2025-03-28T00:00:00"/>
    <n v="0"/>
    <s v="WAV"/>
    <n v="4099064"/>
    <n v="3.75"/>
    <n v="1"/>
    <n v="3.75"/>
  </r>
  <r>
    <x v="1"/>
    <x v="1"/>
    <d v="2025-03-28T00:00:00"/>
    <n v="0"/>
    <s v="WAV"/>
    <n v="4099066"/>
    <n v="3.75"/>
    <n v="1"/>
    <n v="3.75"/>
  </r>
  <r>
    <x v="1"/>
    <x v="2"/>
    <d v="2025-03-28T00:00:00"/>
    <n v="0"/>
    <s v="WAV"/>
    <n v="4099067"/>
    <n v="3.75"/>
    <n v="1"/>
    <n v="3.75"/>
  </r>
  <r>
    <x v="1"/>
    <x v="1"/>
    <d v="2025-03-28T00:00:00"/>
    <n v="0"/>
    <s v="WAV"/>
    <n v="4099068"/>
    <n v="3.75"/>
    <n v="1"/>
    <n v="3.75"/>
  </r>
  <r>
    <x v="2"/>
    <x v="12"/>
    <d v="2025-03-28T00:00:00"/>
    <n v="0"/>
    <s v="WAV"/>
    <n v="4099074"/>
    <n v="0"/>
    <n v="0"/>
    <n v="0"/>
  </r>
  <r>
    <x v="1"/>
    <x v="2"/>
    <d v="2025-03-28T00:00:00"/>
    <n v="0"/>
    <s v="WAV"/>
    <n v="4099082"/>
    <n v="3.75"/>
    <n v="1"/>
    <n v="3.75"/>
  </r>
  <r>
    <x v="2"/>
    <x v="3"/>
    <d v="2025-03-28T00:00:00"/>
    <n v="0"/>
    <s v="WAV"/>
    <n v="4099083"/>
    <n v="0"/>
    <n v="0"/>
    <n v="0"/>
  </r>
  <r>
    <x v="2"/>
    <x v="6"/>
    <d v="2025-03-28T00:00:00"/>
    <n v="0"/>
    <s v="SEDAN"/>
    <n v="4099084"/>
    <n v="0"/>
    <n v="0"/>
    <n v="0"/>
  </r>
  <r>
    <x v="0"/>
    <x v="3"/>
    <d v="2025-03-28T00:00:00"/>
    <n v="0"/>
    <s v="WAV"/>
    <n v="4099086"/>
    <n v="5.5"/>
    <n v="1"/>
    <n v="5.5"/>
  </r>
  <r>
    <x v="0"/>
    <x v="13"/>
    <d v="2025-03-28T00:00:00"/>
    <n v="0"/>
    <s v="WAV"/>
    <n v="4099087"/>
    <n v="5"/>
    <n v="1"/>
    <n v="5"/>
  </r>
  <r>
    <x v="1"/>
    <x v="10"/>
    <d v="2025-03-28T00:00:00"/>
    <n v="3.75"/>
    <s v="WAV"/>
    <n v="4099090"/>
    <n v="3.75"/>
    <n v="0"/>
    <n v="0"/>
  </r>
  <r>
    <x v="1"/>
    <x v="1"/>
    <d v="2025-03-28T00:00:00"/>
    <n v="0"/>
    <s v="WAV"/>
    <n v="4099091"/>
    <n v="3.75"/>
    <n v="1"/>
    <n v="3.75"/>
  </r>
  <r>
    <x v="1"/>
    <x v="5"/>
    <d v="2025-03-28T00:00:00"/>
    <n v="3.75"/>
    <s v="BIGVAN"/>
    <n v="4099094"/>
    <n v="3.75"/>
    <n v="0"/>
    <n v="0"/>
  </r>
  <r>
    <x v="1"/>
    <x v="0"/>
    <d v="2025-03-28T00:00:00"/>
    <n v="0"/>
    <s v="WAV"/>
    <n v="4099095"/>
    <n v="3.75"/>
    <n v="1"/>
    <n v="3.75"/>
  </r>
  <r>
    <x v="2"/>
    <x v="5"/>
    <d v="2025-03-28T00:00:00"/>
    <n v="5"/>
    <s v="WAV"/>
    <n v="4099100"/>
    <n v="5"/>
    <n v="0"/>
    <n v="0"/>
  </r>
  <r>
    <x v="2"/>
    <x v="4"/>
    <d v="2025-03-28T00:00:00"/>
    <n v="5"/>
    <s v="SEDAN"/>
    <n v="4099101"/>
    <n v="5"/>
    <n v="0"/>
    <n v="0"/>
  </r>
  <r>
    <x v="2"/>
    <x v="5"/>
    <d v="2025-03-28T00:00:00"/>
    <n v="0"/>
    <s v="WAV"/>
    <n v="4099102"/>
    <n v="0"/>
    <n v="0"/>
    <n v="0"/>
  </r>
  <r>
    <x v="2"/>
    <x v="6"/>
    <d v="2025-03-28T00:00:00"/>
    <n v="0"/>
    <s v="SEDAN"/>
    <n v="4099105"/>
    <n v="0"/>
    <n v="0"/>
    <n v="0"/>
  </r>
  <r>
    <x v="2"/>
    <x v="10"/>
    <d v="2025-03-28T00:00:00"/>
    <n v="0"/>
    <s v="WAV"/>
    <n v="4099107"/>
    <n v="0"/>
    <n v="0"/>
    <n v="0"/>
  </r>
  <r>
    <x v="2"/>
    <x v="5"/>
    <d v="2025-03-28T00:00:00"/>
    <n v="0"/>
    <s v="WAV"/>
    <n v="4099115"/>
    <n v="0"/>
    <n v="0"/>
    <n v="0"/>
  </r>
  <r>
    <x v="2"/>
    <x v="5"/>
    <d v="2025-03-28T00:00:00"/>
    <n v="5"/>
    <s v="WAV"/>
    <n v="4099118"/>
    <n v="5"/>
    <n v="0"/>
    <n v="0"/>
  </r>
  <r>
    <x v="2"/>
    <x v="10"/>
    <d v="2025-03-28T00:00:00"/>
    <n v="5"/>
    <s v="WAV"/>
    <n v="4099119"/>
    <n v="5"/>
    <n v="0"/>
    <n v="0"/>
  </r>
  <r>
    <x v="0"/>
    <x v="5"/>
    <d v="2025-03-28T00:00:00"/>
    <n v="0"/>
    <s v="WAV"/>
    <n v="4099120"/>
    <n v="0"/>
    <n v="0"/>
    <n v="0"/>
  </r>
  <r>
    <x v="0"/>
    <x v="9"/>
    <d v="2025-03-28T00:00:00"/>
    <n v="0"/>
    <s v="SEDAN"/>
    <n v="4099121"/>
    <n v="0"/>
    <n v="0"/>
    <n v="0"/>
  </r>
  <r>
    <x v="2"/>
    <x v="15"/>
    <d v="2025-03-28T00:00:00"/>
    <n v="0"/>
    <s v="WAV"/>
    <n v="4099128"/>
    <n v="0"/>
    <n v="0"/>
    <n v="0"/>
  </r>
  <r>
    <x v="2"/>
    <x v="12"/>
    <d v="2025-03-28T00:00:00"/>
    <n v="0"/>
    <s v="WAV"/>
    <n v="4099129"/>
    <n v="0"/>
    <n v="0"/>
    <n v="0"/>
  </r>
  <r>
    <x v="1"/>
    <x v="5"/>
    <d v="2025-03-28T00:00:00"/>
    <n v="3.75"/>
    <s v="BIGVAN"/>
    <n v="4099135"/>
    <n v="3.75"/>
    <n v="0"/>
    <n v="0"/>
  </r>
  <r>
    <x v="1"/>
    <x v="5"/>
    <d v="2025-03-28T00:00:00"/>
    <n v="3.75"/>
    <s v="BIGVAN"/>
    <n v="4099136"/>
    <n v="3.75"/>
    <n v="0"/>
    <n v="0"/>
  </r>
  <r>
    <x v="2"/>
    <x v="9"/>
    <d v="2025-03-28T00:00:00"/>
    <n v="0"/>
    <s v="SEDAN"/>
    <n v="4099137"/>
    <n v="0"/>
    <n v="0"/>
    <n v="0"/>
  </r>
  <r>
    <x v="2"/>
    <x v="5"/>
    <d v="2025-03-28T00:00:00"/>
    <n v="0"/>
    <s v="WAV"/>
    <n v="4099138"/>
    <n v="0"/>
    <n v="0"/>
    <n v="0"/>
  </r>
  <r>
    <x v="2"/>
    <x v="5"/>
    <d v="2025-03-28T00:00:00"/>
    <n v="0"/>
    <s v="WAV"/>
    <n v="4099143"/>
    <n v="0"/>
    <n v="0"/>
    <n v="0"/>
  </r>
  <r>
    <x v="2"/>
    <x v="6"/>
    <d v="2025-03-28T00:00:00"/>
    <n v="0"/>
    <s v="SEDAN"/>
    <n v="4099144"/>
    <n v="0"/>
    <n v="0"/>
    <n v="0"/>
  </r>
  <r>
    <x v="0"/>
    <x v="6"/>
    <d v="2025-03-25T00:00:00"/>
    <n v="0"/>
    <s v="SEDAN"/>
    <n v="4099153"/>
    <n v="5"/>
    <n v="1"/>
    <n v="5"/>
  </r>
  <r>
    <x v="0"/>
    <x v="0"/>
    <d v="2025-03-25T00:00:00"/>
    <n v="0"/>
    <s v="WAV"/>
    <n v="4099154"/>
    <n v="5.5"/>
    <n v="1"/>
    <n v="5.5"/>
  </r>
  <r>
    <x v="0"/>
    <x v="13"/>
    <d v="2025-03-28T00:00:00"/>
    <n v="0"/>
    <s v="WAV"/>
    <n v="4099156"/>
    <n v="5.5"/>
    <n v="1"/>
    <n v="5.5"/>
  </r>
  <r>
    <x v="0"/>
    <x v="13"/>
    <d v="2025-03-28T00:00:00"/>
    <n v="5.5"/>
    <s v="WAV"/>
    <n v="4099158"/>
    <n v="5.5"/>
    <n v="0"/>
    <n v="0"/>
  </r>
  <r>
    <x v="1"/>
    <x v="7"/>
    <d v="2025-03-28T00:00:00"/>
    <n v="3.75"/>
    <s v="WAV"/>
    <n v="4099161"/>
    <n v="3.75"/>
    <n v="0"/>
    <n v="0"/>
  </r>
  <r>
    <x v="1"/>
    <x v="2"/>
    <d v="2025-03-28T00:00:00"/>
    <n v="0"/>
    <s v="WAV"/>
    <n v="4099162"/>
    <n v="3.75"/>
    <n v="1"/>
    <n v="3.75"/>
  </r>
  <r>
    <x v="0"/>
    <x v="12"/>
    <d v="2025-03-24T00:00:00"/>
    <n v="0"/>
    <s v="SEDAN"/>
    <n v="4099163"/>
    <n v="5.5"/>
    <n v="1"/>
    <n v="5.5"/>
  </r>
  <r>
    <x v="2"/>
    <x v="0"/>
    <d v="2025-03-24T00:00:00"/>
    <n v="5"/>
    <s v="WAV"/>
    <n v="4099165"/>
    <n v="5"/>
    <n v="0"/>
    <n v="0"/>
  </r>
  <r>
    <x v="2"/>
    <x v="10"/>
    <d v="2025-03-26T00:00:00"/>
    <n v="5"/>
    <s v="WAV"/>
    <n v="4099167"/>
    <n v="5"/>
    <n v="0"/>
    <n v="0"/>
  </r>
  <r>
    <x v="2"/>
    <x v="10"/>
    <d v="2025-03-25T00:00:00"/>
    <n v="0"/>
    <s v="WAV"/>
    <n v="4099169"/>
    <n v="0"/>
    <n v="0"/>
    <n v="0"/>
  </r>
  <r>
    <x v="2"/>
    <x v="5"/>
    <d v="2025-03-24T00:00:00"/>
    <n v="0"/>
    <s v="WAV"/>
    <n v="4099174"/>
    <n v="0"/>
    <n v="0"/>
    <n v="0"/>
  </r>
  <r>
    <x v="1"/>
    <x v="5"/>
    <d v="2025-03-28T00:00:00"/>
    <n v="3.75"/>
    <s v="BIGVAN"/>
    <n v="4099175"/>
    <n v="3.75"/>
    <n v="0"/>
    <n v="0"/>
  </r>
  <r>
    <x v="1"/>
    <x v="2"/>
    <d v="2025-03-28T00:00:00"/>
    <n v="0"/>
    <s v="WAV"/>
    <n v="4099176"/>
    <n v="0"/>
    <n v="0"/>
    <n v="0"/>
  </r>
  <r>
    <x v="0"/>
    <x v="5"/>
    <d v="2025-03-25T00:00:00"/>
    <n v="0"/>
    <s v="WAV"/>
    <n v="4099179"/>
    <n v="0"/>
    <n v="0"/>
    <n v="0"/>
  </r>
  <r>
    <x v="0"/>
    <x v="5"/>
    <d v="2025-03-27T00:00:00"/>
    <n v="0"/>
    <s v="WAV"/>
    <n v="4099180"/>
    <n v="0"/>
    <n v="0"/>
    <n v="0"/>
  </r>
  <r>
    <x v="0"/>
    <x v="13"/>
    <d v="2025-03-25T00:00:00"/>
    <n v="0"/>
    <s v="WAV"/>
    <n v="4099181"/>
    <n v="0"/>
    <n v="0"/>
    <n v="0"/>
  </r>
  <r>
    <x v="0"/>
    <x v="0"/>
    <d v="2025-03-24T00:00:00"/>
    <n v="5"/>
    <s v="WAV"/>
    <n v="4099183"/>
    <n v="5"/>
    <n v="0"/>
    <n v="0"/>
  </r>
  <r>
    <x v="0"/>
    <x v="5"/>
    <d v="2025-03-24T00:00:00"/>
    <n v="5"/>
    <s v="WAV"/>
    <n v="4099184"/>
    <n v="5"/>
    <n v="0"/>
    <n v="0"/>
  </r>
  <r>
    <x v="0"/>
    <x v="3"/>
    <d v="2025-03-25T00:00:00"/>
    <n v="5.5"/>
    <s v="WAV"/>
    <n v="4099185"/>
    <n v="5.5"/>
    <n v="0"/>
    <n v="0"/>
  </r>
  <r>
    <x v="0"/>
    <x v="3"/>
    <d v="2025-03-25T00:00:00"/>
    <n v="5"/>
    <s v="WAV"/>
    <n v="4099186"/>
    <n v="5"/>
    <n v="0"/>
    <n v="0"/>
  </r>
  <r>
    <x v="0"/>
    <x v="10"/>
    <d v="2025-03-24T00:00:00"/>
    <n v="5"/>
    <s v="WAV"/>
    <n v="4099190"/>
    <n v="5"/>
    <n v="0"/>
    <n v="0"/>
  </r>
  <r>
    <x v="0"/>
    <x v="10"/>
    <d v="2025-03-25T00:00:00"/>
    <n v="5"/>
    <s v="WAV"/>
    <n v="4099191"/>
    <n v="5"/>
    <n v="0"/>
    <n v="0"/>
  </r>
  <r>
    <x v="0"/>
    <x v="10"/>
    <d v="2025-03-26T00:00:00"/>
    <n v="5"/>
    <s v="WAV"/>
    <n v="4099192"/>
    <n v="5"/>
    <n v="0"/>
    <n v="0"/>
  </r>
  <r>
    <x v="0"/>
    <x v="15"/>
    <d v="2025-03-27T00:00:00"/>
    <n v="5"/>
    <s v="WAV"/>
    <n v="4099193"/>
    <n v="5"/>
    <n v="0"/>
    <n v="0"/>
  </r>
  <r>
    <x v="0"/>
    <x v="15"/>
    <d v="2025-03-28T00:00:00"/>
    <n v="5"/>
    <s v="WAV"/>
    <n v="4099194"/>
    <n v="5"/>
    <n v="0"/>
    <n v="0"/>
  </r>
  <r>
    <x v="0"/>
    <x v="0"/>
    <d v="2025-03-25T00:00:00"/>
    <n v="0"/>
    <s v="SEDAN"/>
    <n v="4099196"/>
    <n v="0"/>
    <n v="0"/>
    <n v="0"/>
  </r>
  <r>
    <x v="0"/>
    <x v="10"/>
    <d v="2025-03-28T00:00:00"/>
    <n v="0"/>
    <s v="WAV"/>
    <n v="4099199"/>
    <n v="0"/>
    <n v="0"/>
    <n v="0"/>
  </r>
  <r>
    <x v="2"/>
    <x v="8"/>
    <d v="2025-03-26T00:00:00"/>
    <n v="5"/>
    <s v="WAV"/>
    <n v="4099202"/>
    <n v="5"/>
    <n v="0"/>
    <n v="0"/>
  </r>
  <r>
    <x v="1"/>
    <x v="7"/>
    <d v="2025-03-26T00:00:00"/>
    <n v="0"/>
    <s v="WAV"/>
    <n v="4099203"/>
    <n v="3.75"/>
    <n v="1"/>
    <n v="3.75"/>
  </r>
  <r>
    <x v="1"/>
    <x v="7"/>
    <d v="2025-03-28T00:00:00"/>
    <n v="3.75"/>
    <s v="WAV"/>
    <n v="4099204"/>
    <n v="3.75"/>
    <n v="0"/>
    <n v="0"/>
  </r>
  <r>
    <x v="1"/>
    <x v="7"/>
    <d v="2025-03-24T00:00:00"/>
    <n v="0"/>
    <s v="WAV"/>
    <n v="4099205"/>
    <n v="3.75"/>
    <n v="1"/>
    <n v="3.75"/>
  </r>
  <r>
    <x v="1"/>
    <x v="5"/>
    <d v="2025-03-28T00:00:00"/>
    <n v="0"/>
    <s v="BIGVAN"/>
    <n v="4099207"/>
    <n v="3.75"/>
    <n v="1"/>
    <n v="3.75"/>
  </r>
  <r>
    <x v="1"/>
    <x v="5"/>
    <d v="2025-03-24T00:00:00"/>
    <n v="0"/>
    <s v="BIGVAN"/>
    <n v="4099208"/>
    <n v="3.75"/>
    <n v="1"/>
    <n v="3.75"/>
  </r>
  <r>
    <x v="2"/>
    <x v="15"/>
    <d v="2025-03-26T00:00:00"/>
    <n v="0"/>
    <s v="WAV"/>
    <n v="4099215"/>
    <n v="0"/>
    <n v="0"/>
    <n v="0"/>
  </r>
  <r>
    <x v="2"/>
    <x v="5"/>
    <d v="2025-03-28T00:00:00"/>
    <n v="0"/>
    <s v="WAV"/>
    <n v="4099217"/>
    <n v="0"/>
    <n v="0"/>
    <n v="0"/>
  </r>
  <r>
    <x v="2"/>
    <x v="0"/>
    <d v="2025-03-24T00:00:00"/>
    <n v="0"/>
    <s v="WAV"/>
    <n v="4099236"/>
    <n v="0"/>
    <n v="0"/>
    <n v="0"/>
  </r>
  <r>
    <x v="2"/>
    <x v="0"/>
    <d v="2025-03-26T00:00:00"/>
    <n v="0"/>
    <s v="WAV"/>
    <n v="4099237"/>
    <n v="0"/>
    <n v="0"/>
    <n v="0"/>
  </r>
  <r>
    <x v="2"/>
    <x v="0"/>
    <d v="2025-03-28T00:00:00"/>
    <n v="0"/>
    <s v="WAV"/>
    <n v="4099238"/>
    <n v="0"/>
    <n v="0"/>
    <n v="0"/>
  </r>
  <r>
    <x v="2"/>
    <x v="5"/>
    <d v="2025-03-24T00:00:00"/>
    <n v="0"/>
    <s v="WAV"/>
    <n v="4099239"/>
    <n v="0"/>
    <n v="0"/>
    <n v="0"/>
  </r>
  <r>
    <x v="2"/>
    <x v="5"/>
    <d v="2025-03-28T00:00:00"/>
    <n v="0"/>
    <s v="WAV"/>
    <n v="4099247"/>
    <n v="0"/>
    <n v="0"/>
    <n v="0"/>
  </r>
  <r>
    <x v="1"/>
    <x v="1"/>
    <d v="2025-03-28T00:00:00"/>
    <n v="0"/>
    <s v="WAV"/>
    <n v="4099255"/>
    <n v="3.75"/>
    <n v="1"/>
    <n v="3.75"/>
  </r>
  <r>
    <x v="1"/>
    <x v="2"/>
    <d v="2025-03-28T00:00:00"/>
    <n v="0"/>
    <s v="WAV"/>
    <n v="4099260"/>
    <n v="3.75"/>
    <n v="1"/>
    <n v="3.75"/>
  </r>
  <r>
    <x v="0"/>
    <x v="5"/>
    <d v="2025-03-24T00:00:00"/>
    <n v="0"/>
    <s v="WAV"/>
    <n v="4099272"/>
    <n v="0"/>
    <n v="0"/>
    <n v="0"/>
  </r>
  <r>
    <x v="1"/>
    <x v="1"/>
    <d v="2025-03-24T00:00:00"/>
    <n v="0"/>
    <s v="WAV"/>
    <n v="4099275"/>
    <n v="3.75"/>
    <n v="1"/>
    <n v="3.75"/>
  </r>
  <r>
    <x v="1"/>
    <x v="2"/>
    <d v="2025-03-26T00:00:00"/>
    <n v="0"/>
    <s v="WAV"/>
    <n v="4099276"/>
    <n v="3.75"/>
    <n v="1"/>
    <n v="3.75"/>
  </r>
  <r>
    <x v="1"/>
    <x v="5"/>
    <d v="2025-03-28T00:00:00"/>
    <n v="3.75"/>
    <s v="BIGVAN"/>
    <n v="4099277"/>
    <n v="3.75"/>
    <n v="0"/>
    <n v="0"/>
  </r>
  <r>
    <x v="1"/>
    <x v="5"/>
    <d v="2025-03-24T00:00:00"/>
    <n v="0"/>
    <s v="BIGVAN"/>
    <n v="4099278"/>
    <n v="3.75"/>
    <n v="1"/>
    <n v="3.75"/>
  </r>
  <r>
    <x v="1"/>
    <x v="5"/>
    <d v="2025-03-26T00:00:00"/>
    <n v="0"/>
    <s v="BIGVAN"/>
    <n v="4099279"/>
    <n v="3.75"/>
    <n v="1"/>
    <n v="3.75"/>
  </r>
  <r>
    <x v="1"/>
    <x v="5"/>
    <d v="2025-03-28T00:00:00"/>
    <n v="0"/>
    <s v="BIGVAN"/>
    <n v="4099280"/>
    <n v="3.75"/>
    <n v="1"/>
    <n v="3.75"/>
  </r>
  <r>
    <x v="2"/>
    <x v="3"/>
    <d v="2025-03-25T00:00:00"/>
    <n v="5"/>
    <s v="WAV"/>
    <n v="4099287"/>
    <n v="5"/>
    <n v="0"/>
    <n v="0"/>
  </r>
  <r>
    <x v="2"/>
    <x v="0"/>
    <d v="2025-03-24T00:00:00"/>
    <n v="5"/>
    <s v="SEDAN"/>
    <n v="4099300"/>
    <n v="5"/>
    <n v="0"/>
    <n v="0"/>
  </r>
  <r>
    <x v="1"/>
    <x v="7"/>
    <d v="2025-03-25T00:00:00"/>
    <n v="0"/>
    <s v="WAV"/>
    <n v="4099301"/>
    <n v="3.75"/>
    <n v="1"/>
    <n v="3.75"/>
  </r>
  <r>
    <x v="1"/>
    <x v="5"/>
    <d v="2025-03-25T00:00:00"/>
    <n v="0"/>
    <s v="BIGVAN"/>
    <n v="4099302"/>
    <n v="3.75"/>
    <n v="1"/>
    <n v="3.75"/>
  </r>
  <r>
    <x v="0"/>
    <x v="5"/>
    <d v="2025-03-26T00:00:00"/>
    <n v="5"/>
    <s v="WAV"/>
    <n v="4099309"/>
    <n v="5"/>
    <n v="0"/>
    <n v="0"/>
  </r>
  <r>
    <x v="0"/>
    <x v="0"/>
    <d v="2025-03-27T00:00:00"/>
    <n v="5"/>
    <s v="WAV"/>
    <n v="4099310"/>
    <n v="5"/>
    <n v="0"/>
    <n v="0"/>
  </r>
  <r>
    <x v="0"/>
    <x v="5"/>
    <d v="2025-03-28T00:00:00"/>
    <n v="5"/>
    <s v="WAV"/>
    <n v="4099311"/>
    <n v="5"/>
    <n v="0"/>
    <n v="0"/>
  </r>
  <r>
    <x v="0"/>
    <x v="5"/>
    <d v="2025-03-25T00:00:00"/>
    <n v="3.75"/>
    <s v="WAV"/>
    <n v="4099313"/>
    <n v="3.75"/>
    <n v="0"/>
    <n v="0"/>
  </r>
  <r>
    <x v="0"/>
    <x v="5"/>
    <d v="2025-03-26T00:00:00"/>
    <n v="3.75"/>
    <s v="WAV"/>
    <n v="4099314"/>
    <n v="3.75"/>
    <n v="0"/>
    <n v="0"/>
  </r>
  <r>
    <x v="0"/>
    <x v="0"/>
    <d v="2025-03-27T00:00:00"/>
    <n v="3.75"/>
    <s v="WAV"/>
    <n v="4099315"/>
    <n v="3.75"/>
    <n v="0"/>
    <n v="0"/>
  </r>
  <r>
    <x v="0"/>
    <x v="8"/>
    <d v="2025-03-28T00:00:00"/>
    <n v="3.75"/>
    <s v="WAV"/>
    <n v="4099316"/>
    <n v="3.75"/>
    <n v="0"/>
    <n v="0"/>
  </r>
  <r>
    <x v="0"/>
    <x v="13"/>
    <d v="2025-03-25T00:00:00"/>
    <n v="0"/>
    <s v="WAV"/>
    <n v="4099337"/>
    <n v="0"/>
    <n v="0"/>
    <n v="0"/>
  </r>
  <r>
    <x v="0"/>
    <x v="10"/>
    <d v="2025-03-25T00:00:00"/>
    <n v="0"/>
    <s v="WAV"/>
    <n v="4099338"/>
    <n v="0"/>
    <n v="0"/>
    <n v="0"/>
  </r>
  <r>
    <x v="2"/>
    <x v="5"/>
    <d v="2025-03-25T00:00:00"/>
    <n v="0"/>
    <s v="WAV"/>
    <n v="4099342"/>
    <n v="0"/>
    <n v="0"/>
    <n v="0"/>
  </r>
  <r>
    <x v="2"/>
    <x v="8"/>
    <d v="2025-03-27T00:00:00"/>
    <n v="0"/>
    <s v="WAV"/>
    <n v="4099344"/>
    <n v="0"/>
    <n v="0"/>
    <n v="0"/>
  </r>
  <r>
    <x v="2"/>
    <x v="10"/>
    <d v="2025-03-25T00:00:00"/>
    <n v="0"/>
    <s v="WAV"/>
    <n v="4099347"/>
    <n v="0"/>
    <n v="0"/>
    <n v="0"/>
  </r>
  <r>
    <x v="0"/>
    <x v="8"/>
    <d v="2025-03-24T00:00:00"/>
    <n v="3.75"/>
    <s v="WAV"/>
    <n v="4099351"/>
    <n v="3.75"/>
    <n v="0"/>
    <n v="0"/>
  </r>
  <r>
    <x v="0"/>
    <x v="13"/>
    <d v="2025-03-25T00:00:00"/>
    <n v="5.5"/>
    <s v="WAV"/>
    <n v="4099354"/>
    <n v="5.5"/>
    <n v="0"/>
    <n v="0"/>
  </r>
  <r>
    <x v="0"/>
    <x v="5"/>
    <d v="2025-03-25T00:00:00"/>
    <n v="5"/>
    <s v="WAV"/>
    <n v="4099355"/>
    <n v="5"/>
    <n v="0"/>
    <n v="0"/>
  </r>
  <r>
    <x v="2"/>
    <x v="4"/>
    <d v="2025-03-26T00:00:00"/>
    <n v="5"/>
    <s v="SEDAN"/>
    <n v="4099361"/>
    <n v="5"/>
    <n v="0"/>
    <n v="0"/>
  </r>
  <r>
    <x v="2"/>
    <x v="9"/>
    <d v="2025-03-28T00:00:00"/>
    <n v="5"/>
    <s v="SEDAN"/>
    <n v="4099362"/>
    <n v="5"/>
    <n v="0"/>
    <n v="0"/>
  </r>
  <r>
    <x v="2"/>
    <x v="5"/>
    <d v="2025-03-24T00:00:00"/>
    <n v="5"/>
    <s v="BIGVAN"/>
    <n v="4099363"/>
    <n v="5"/>
    <n v="0"/>
    <n v="0"/>
  </r>
  <r>
    <x v="2"/>
    <x v="4"/>
    <d v="2025-03-28T00:00:00"/>
    <n v="5"/>
    <s v="SEDAN"/>
    <n v="4099365"/>
    <n v="5"/>
    <n v="0"/>
    <n v="0"/>
  </r>
  <r>
    <x v="2"/>
    <x v="0"/>
    <d v="2025-03-24T00:00:00"/>
    <n v="5"/>
    <s v="SEDAN"/>
    <n v="4099368"/>
    <n v="5"/>
    <n v="0"/>
    <n v="0"/>
  </r>
  <r>
    <x v="2"/>
    <x v="10"/>
    <d v="2025-03-25T00:00:00"/>
    <n v="5"/>
    <s v="WAV"/>
    <n v="4099369"/>
    <n v="5"/>
    <n v="0"/>
    <n v="0"/>
  </r>
  <r>
    <x v="2"/>
    <x v="0"/>
    <d v="2025-03-26T00:00:00"/>
    <n v="5"/>
    <s v="SEDAN"/>
    <n v="4099370"/>
    <n v="5"/>
    <n v="0"/>
    <n v="0"/>
  </r>
  <r>
    <x v="2"/>
    <x v="0"/>
    <d v="2025-03-28T00:00:00"/>
    <n v="5"/>
    <s v="SEDAN"/>
    <n v="4099372"/>
    <n v="5"/>
    <n v="0"/>
    <n v="0"/>
  </r>
  <r>
    <x v="2"/>
    <x v="15"/>
    <d v="2025-03-27T00:00:00"/>
    <n v="5"/>
    <s v="WAV"/>
    <n v="4099376"/>
    <n v="5"/>
    <n v="0"/>
    <n v="0"/>
  </r>
  <r>
    <x v="2"/>
    <x v="0"/>
    <d v="2025-03-24T00:00:00"/>
    <n v="0"/>
    <s v="WAV"/>
    <n v="4099378"/>
    <n v="0"/>
    <n v="0"/>
    <n v="0"/>
  </r>
  <r>
    <x v="2"/>
    <x v="0"/>
    <d v="2025-03-27T00:00:00"/>
    <n v="0"/>
    <s v="SEDAN"/>
    <n v="4099381"/>
    <n v="0"/>
    <n v="0"/>
    <n v="0"/>
  </r>
  <r>
    <x v="2"/>
    <x v="9"/>
    <d v="2025-03-28T00:00:00"/>
    <n v="0"/>
    <s v="SEDAN"/>
    <n v="4099382"/>
    <n v="0"/>
    <n v="0"/>
    <n v="0"/>
  </r>
  <r>
    <x v="1"/>
    <x v="2"/>
    <d v="2025-03-28T00:00:00"/>
    <n v="0"/>
    <s v="WAV"/>
    <n v="4099399"/>
    <n v="3.75"/>
    <n v="1"/>
    <n v="3.75"/>
  </r>
  <r>
    <x v="1"/>
    <x v="5"/>
    <d v="2025-03-28T00:00:00"/>
    <n v="0"/>
    <s v="BIGVAN"/>
    <n v="4099400"/>
    <n v="3.75"/>
    <n v="1"/>
    <n v="3.75"/>
  </r>
  <r>
    <x v="2"/>
    <x v="5"/>
    <d v="2025-03-28T00:00:00"/>
    <n v="5"/>
    <s v="WAV"/>
    <n v="4099403"/>
    <n v="5"/>
    <n v="0"/>
    <n v="0"/>
  </r>
  <r>
    <x v="2"/>
    <x v="0"/>
    <d v="2025-03-25T00:00:00"/>
    <n v="5"/>
    <s v="WAV"/>
    <n v="4099404"/>
    <n v="5"/>
    <n v="0"/>
    <n v="0"/>
  </r>
  <r>
    <x v="2"/>
    <x v="9"/>
    <d v="2025-03-26T00:00:00"/>
    <n v="5"/>
    <s v="SEDAN"/>
    <n v="4099405"/>
    <n v="5"/>
    <n v="0"/>
    <n v="0"/>
  </r>
  <r>
    <x v="2"/>
    <x v="15"/>
    <d v="2025-03-27T00:00:00"/>
    <n v="5"/>
    <s v="WAV"/>
    <n v="4099406"/>
    <n v="5"/>
    <n v="0"/>
    <n v="0"/>
  </r>
  <r>
    <x v="2"/>
    <x v="0"/>
    <d v="2025-03-25T00:00:00"/>
    <n v="5"/>
    <s v="WAV"/>
    <n v="4099410"/>
    <n v="5"/>
    <n v="0"/>
    <n v="0"/>
  </r>
  <r>
    <x v="2"/>
    <x v="9"/>
    <d v="2025-03-26T00:00:00"/>
    <n v="5"/>
    <s v="SEDAN"/>
    <n v="4099411"/>
    <n v="5"/>
    <n v="0"/>
    <n v="0"/>
  </r>
  <r>
    <x v="2"/>
    <x v="10"/>
    <d v="2025-03-27T00:00:00"/>
    <n v="5"/>
    <s v="WAV"/>
    <n v="4099412"/>
    <n v="5"/>
    <n v="0"/>
    <n v="0"/>
  </r>
  <r>
    <x v="2"/>
    <x v="13"/>
    <d v="2025-03-25T00:00:00"/>
    <n v="0"/>
    <s v="WAV"/>
    <n v="4099453"/>
    <n v="0"/>
    <n v="0"/>
    <n v="0"/>
  </r>
  <r>
    <x v="0"/>
    <x v="5"/>
    <d v="2025-03-25T00:00:00"/>
    <n v="3.75"/>
    <s v="WAV"/>
    <n v="4099463"/>
    <n v="3.75"/>
    <n v="0"/>
    <n v="0"/>
  </r>
  <r>
    <x v="0"/>
    <x v="9"/>
    <d v="2025-03-25T00:00:00"/>
    <n v="5"/>
    <s v="SEDAN"/>
    <n v="4099464"/>
    <n v="5"/>
    <n v="0"/>
    <n v="0"/>
  </r>
  <r>
    <x v="1"/>
    <x v="2"/>
    <d v="2025-03-26T00:00:00"/>
    <n v="0"/>
    <s v="WAV"/>
    <n v="4099465"/>
    <n v="3.75"/>
    <n v="1"/>
    <n v="3.75"/>
  </r>
  <r>
    <x v="2"/>
    <x v="5"/>
    <d v="2025-03-28T00:00:00"/>
    <n v="5"/>
    <s v="WAV"/>
    <n v="4099467"/>
    <n v="5"/>
    <n v="0"/>
    <n v="0"/>
  </r>
  <r>
    <x v="1"/>
    <x v="7"/>
    <d v="2025-03-26T00:00:00"/>
    <n v="0"/>
    <s v="WAV"/>
    <n v="4099468"/>
    <n v="3.75"/>
    <n v="1"/>
    <n v="3.75"/>
  </r>
  <r>
    <x v="2"/>
    <x v="9"/>
    <d v="2025-03-28T00:00:00"/>
    <n v="5"/>
    <s v="SEDAN"/>
    <n v="4099470"/>
    <n v="5"/>
    <n v="0"/>
    <n v="0"/>
  </r>
  <r>
    <x v="0"/>
    <x v="0"/>
    <d v="2025-03-24T00:00:00"/>
    <n v="5"/>
    <s v="WAV"/>
    <n v="4099472"/>
    <n v="5"/>
    <n v="0"/>
    <n v="0"/>
  </r>
  <r>
    <x v="0"/>
    <x v="0"/>
    <d v="2025-03-24T00:00:00"/>
    <n v="3.75"/>
    <s v="SEDAN"/>
    <n v="4099473"/>
    <n v="3.75"/>
    <n v="0"/>
    <n v="0"/>
  </r>
  <r>
    <x v="2"/>
    <x v="0"/>
    <d v="2025-03-28T00:00:00"/>
    <n v="5"/>
    <s v="SEDAN"/>
    <n v="4099482"/>
    <n v="5"/>
    <n v="0"/>
    <n v="0"/>
  </r>
  <r>
    <x v="0"/>
    <x v="0"/>
    <d v="2025-03-25T00:00:00"/>
    <n v="10"/>
    <s v="SEDAN"/>
    <n v="4099498"/>
    <n v="10"/>
    <n v="0"/>
    <n v="0"/>
  </r>
  <r>
    <x v="1"/>
    <x v="2"/>
    <d v="2025-03-29T00:00:00"/>
    <n v="0"/>
    <s v="WAV"/>
    <n v="4099505"/>
    <n v="3.75"/>
    <n v="1"/>
    <n v="3.75"/>
  </r>
  <r>
    <x v="1"/>
    <x v="5"/>
    <d v="2025-03-29T00:00:00"/>
    <n v="0"/>
    <s v="WAV"/>
    <n v="4099506"/>
    <n v="3.75"/>
    <n v="1"/>
    <n v="3.75"/>
  </r>
  <r>
    <x v="2"/>
    <x v="12"/>
    <d v="2025-03-29T00:00:00"/>
    <n v="0"/>
    <s v="SEDAN"/>
    <n v="4099513"/>
    <n v="0"/>
    <n v="0"/>
    <n v="0"/>
  </r>
  <r>
    <x v="2"/>
    <x v="9"/>
    <d v="2025-03-29T00:00:00"/>
    <n v="5"/>
    <s v="SEDAN"/>
    <n v="4099515"/>
    <n v="5"/>
    <n v="0"/>
    <n v="0"/>
  </r>
  <r>
    <x v="1"/>
    <x v="5"/>
    <d v="2025-03-29T00:00:00"/>
    <n v="0"/>
    <s v="BIGVAN"/>
    <n v="4099516"/>
    <n v="3.75"/>
    <n v="1"/>
    <n v="3.75"/>
  </r>
  <r>
    <x v="1"/>
    <x v="5"/>
    <d v="2025-03-29T00:00:00"/>
    <n v="3.75"/>
    <s v="BIGVAN"/>
    <n v="4099517"/>
    <n v="3.75"/>
    <n v="0"/>
    <n v="0"/>
  </r>
  <r>
    <x v="2"/>
    <x v="14"/>
    <d v="2025-03-29T00:00:00"/>
    <n v="0"/>
    <s v="WAV"/>
    <n v="4099519"/>
    <n v="0"/>
    <n v="0"/>
    <n v="0"/>
  </r>
  <r>
    <x v="2"/>
    <x v="14"/>
    <d v="2025-03-29T00:00:00"/>
    <n v="0"/>
    <s v="WAV"/>
    <n v="4099520"/>
    <n v="0"/>
    <n v="0"/>
    <n v="0"/>
  </r>
  <r>
    <x v="0"/>
    <x v="0"/>
    <d v="2025-03-29T00:00:00"/>
    <n v="3.75"/>
    <s v="SEDAN"/>
    <n v="4099521"/>
    <n v="3.75"/>
    <n v="0"/>
    <n v="0"/>
  </r>
  <r>
    <x v="0"/>
    <x v="12"/>
    <d v="2025-03-29T00:00:00"/>
    <n v="0"/>
    <s v="WAV"/>
    <n v="4099522"/>
    <n v="5.5"/>
    <n v="1"/>
    <n v="5.5"/>
  </r>
  <r>
    <x v="0"/>
    <x v="13"/>
    <d v="2025-03-29T00:00:00"/>
    <n v="0"/>
    <s v="WAV"/>
    <n v="4099523"/>
    <n v="5"/>
    <n v="1"/>
    <n v="5"/>
  </r>
  <r>
    <x v="2"/>
    <x v="5"/>
    <d v="2025-03-29T00:00:00"/>
    <n v="5"/>
    <s v="WAV"/>
    <n v="4099524"/>
    <n v="5"/>
    <n v="0"/>
    <n v="0"/>
  </r>
  <r>
    <x v="2"/>
    <x v="0"/>
    <d v="2025-03-29T00:00:00"/>
    <n v="5"/>
    <s v="WAV"/>
    <n v="4099525"/>
    <n v="5"/>
    <n v="0"/>
    <n v="0"/>
  </r>
  <r>
    <x v="2"/>
    <x v="12"/>
    <d v="2025-03-29T00:00:00"/>
    <n v="0"/>
    <s v="SEDAN"/>
    <n v="4099531"/>
    <n v="0"/>
    <n v="0"/>
    <n v="0"/>
  </r>
  <r>
    <x v="2"/>
    <x v="0"/>
    <d v="2025-03-29T00:00:00"/>
    <n v="5"/>
    <s v="SEDAN"/>
    <n v="4099534"/>
    <n v="5"/>
    <n v="0"/>
    <n v="0"/>
  </r>
  <r>
    <x v="1"/>
    <x v="5"/>
    <d v="2025-03-29T00:00:00"/>
    <n v="0"/>
    <s v="BIGVAN"/>
    <n v="4099535"/>
    <n v="3.75"/>
    <n v="1"/>
    <n v="3.75"/>
  </r>
  <r>
    <x v="1"/>
    <x v="5"/>
    <d v="2025-03-29T00:00:00"/>
    <n v="3.75"/>
    <s v="BIGVAN"/>
    <n v="4099536"/>
    <n v="3.75"/>
    <n v="0"/>
    <n v="0"/>
  </r>
  <r>
    <x v="2"/>
    <x v="5"/>
    <d v="2025-03-29T00:00:00"/>
    <n v="5"/>
    <s v="WAV"/>
    <n v="4099539"/>
    <n v="5"/>
    <n v="0"/>
    <n v="0"/>
  </r>
  <r>
    <x v="2"/>
    <x v="5"/>
    <d v="2025-03-29T00:00:00"/>
    <n v="5"/>
    <s v="WAV"/>
    <n v="4099540"/>
    <n v="5"/>
    <n v="0"/>
    <n v="0"/>
  </r>
  <r>
    <x v="2"/>
    <x v="5"/>
    <d v="2025-03-29T00:00:00"/>
    <n v="5"/>
    <s v="WAV"/>
    <n v="4099541"/>
    <n v="5"/>
    <n v="0"/>
    <n v="0"/>
  </r>
  <r>
    <x v="2"/>
    <x v="15"/>
    <d v="2025-03-29T00:00:00"/>
    <n v="5"/>
    <s v="WAV"/>
    <n v="4099542"/>
    <n v="5"/>
    <n v="0"/>
    <n v="0"/>
  </r>
  <r>
    <x v="2"/>
    <x v="9"/>
    <d v="2025-03-29T00:00:00"/>
    <n v="5"/>
    <s v="SEDAN"/>
    <n v="4099550"/>
    <n v="5"/>
    <n v="0"/>
    <n v="0"/>
  </r>
  <r>
    <x v="2"/>
    <x v="0"/>
    <d v="2025-03-29T00:00:00"/>
    <n v="5"/>
    <s v="SEDAN"/>
    <n v="4099551"/>
    <n v="5"/>
    <n v="0"/>
    <n v="0"/>
  </r>
  <r>
    <x v="0"/>
    <x v="2"/>
    <d v="2025-03-29T00:00:00"/>
    <n v="5"/>
    <s v="WAV"/>
    <n v="4099556"/>
    <n v="5"/>
    <n v="0"/>
    <n v="0"/>
  </r>
  <r>
    <x v="0"/>
    <x v="5"/>
    <d v="2025-03-29T00:00:00"/>
    <n v="3.75"/>
    <s v="WAV"/>
    <n v="4099557"/>
    <n v="3.75"/>
    <n v="0"/>
    <n v="0"/>
  </r>
  <r>
    <x v="1"/>
    <x v="0"/>
    <d v="2025-03-29T00:00:00"/>
    <n v="3.75"/>
    <s v="WAV"/>
    <n v="4099564"/>
    <n v="3.75"/>
    <n v="0"/>
    <n v="0"/>
  </r>
  <r>
    <x v="1"/>
    <x v="2"/>
    <d v="2025-03-29T00:00:00"/>
    <n v="0"/>
    <s v="WAV"/>
    <n v="4099565"/>
    <n v="3.75"/>
    <n v="1"/>
    <n v="3.75"/>
  </r>
  <r>
    <x v="2"/>
    <x v="13"/>
    <d v="2025-03-25T00:00:00"/>
    <n v="5"/>
    <s v="WAV"/>
    <n v="4099572"/>
    <n v="5"/>
    <n v="0"/>
    <n v="0"/>
  </r>
  <r>
    <x v="0"/>
    <x v="5"/>
    <d v="2025-03-25T00:00:00"/>
    <n v="3"/>
    <s v="WAV"/>
    <n v="4099578"/>
    <n v="3"/>
    <n v="0"/>
    <n v="0"/>
  </r>
  <r>
    <x v="2"/>
    <x v="5"/>
    <d v="2025-03-29T00:00:00"/>
    <n v="5"/>
    <s v="WAV"/>
    <n v="4099580"/>
    <n v="5"/>
    <n v="0"/>
    <n v="0"/>
  </r>
  <r>
    <x v="2"/>
    <x v="5"/>
    <d v="2025-03-29T00:00:00"/>
    <n v="5"/>
    <s v="WAV"/>
    <n v="4099581"/>
    <n v="5"/>
    <n v="0"/>
    <n v="0"/>
  </r>
  <r>
    <x v="2"/>
    <x v="2"/>
    <d v="2025-03-25T00:00:00"/>
    <n v="0"/>
    <s v="WAV"/>
    <n v="4099583"/>
    <n v="0"/>
    <n v="0"/>
    <n v="0"/>
  </r>
  <r>
    <x v="0"/>
    <x v="9"/>
    <d v="2025-03-25T00:00:00"/>
    <n v="0"/>
    <s v="SEDAN"/>
    <n v="4099584"/>
    <n v="0"/>
    <n v="0"/>
    <n v="0"/>
  </r>
  <r>
    <x v="0"/>
    <x v="5"/>
    <d v="2025-03-25T00:00:00"/>
    <n v="0"/>
    <s v="WAV"/>
    <n v="4099585"/>
    <n v="0"/>
    <n v="0"/>
    <n v="0"/>
  </r>
  <r>
    <x v="2"/>
    <x v="0"/>
    <d v="2025-03-25T00:00:00"/>
    <n v="5"/>
    <s v="WAV"/>
    <n v="4099591"/>
    <n v="5"/>
    <n v="0"/>
    <n v="0"/>
  </r>
  <r>
    <x v="2"/>
    <x v="8"/>
    <d v="2025-03-27T00:00:00"/>
    <n v="5"/>
    <s v="WAV"/>
    <n v="4099592"/>
    <n v="5"/>
    <n v="0"/>
    <n v="0"/>
  </r>
  <r>
    <x v="2"/>
    <x v="5"/>
    <d v="2025-03-29T00:00:00"/>
    <n v="5"/>
    <s v="WAV"/>
    <n v="4099593"/>
    <n v="5"/>
    <n v="0"/>
    <n v="0"/>
  </r>
  <r>
    <x v="0"/>
    <x v="9"/>
    <d v="2025-03-24T00:00:00"/>
    <n v="5"/>
    <s v="SEDAN"/>
    <n v="4099601"/>
    <n v="5"/>
    <n v="0"/>
    <n v="0"/>
  </r>
  <r>
    <x v="0"/>
    <x v="0"/>
    <d v="2025-03-25T00:00:00"/>
    <n v="5"/>
    <s v="WAV"/>
    <n v="4099602"/>
    <n v="5"/>
    <n v="0"/>
    <n v="0"/>
  </r>
  <r>
    <x v="0"/>
    <x v="15"/>
    <d v="2025-03-26T00:00:00"/>
    <n v="5"/>
    <s v="WAV"/>
    <n v="4099603"/>
    <n v="5"/>
    <n v="0"/>
    <n v="0"/>
  </r>
  <r>
    <x v="0"/>
    <x v="5"/>
    <d v="2025-03-24T00:00:00"/>
    <n v="5"/>
    <s v="WAV"/>
    <n v="4099604"/>
    <n v="5"/>
    <n v="0"/>
    <n v="0"/>
  </r>
  <r>
    <x v="0"/>
    <x v="5"/>
    <d v="2025-03-25T00:00:00"/>
    <n v="5"/>
    <s v="WAV"/>
    <n v="4099605"/>
    <n v="5"/>
    <n v="0"/>
    <n v="0"/>
  </r>
  <r>
    <x v="0"/>
    <x v="5"/>
    <d v="2025-03-26T00:00:00"/>
    <n v="5"/>
    <s v="WAV"/>
    <n v="4099606"/>
    <n v="5"/>
    <n v="0"/>
    <n v="0"/>
  </r>
  <r>
    <x v="2"/>
    <x v="6"/>
    <d v="2025-03-27T00:00:00"/>
    <n v="5"/>
    <s v="SEDAN"/>
    <n v="4099607"/>
    <n v="5"/>
    <n v="0"/>
    <n v="0"/>
  </r>
  <r>
    <x v="2"/>
    <x v="6"/>
    <d v="2025-03-27T00:00:00"/>
    <n v="5"/>
    <s v="SEDAN"/>
    <n v="4099608"/>
    <n v="5"/>
    <n v="0"/>
    <n v="0"/>
  </r>
  <r>
    <x v="0"/>
    <x v="5"/>
    <d v="2025-03-24T00:00:00"/>
    <n v="5.5"/>
    <s v="WAV"/>
    <n v="4099611"/>
    <n v="5.5"/>
    <n v="0"/>
    <n v="0"/>
  </r>
  <r>
    <x v="0"/>
    <x v="9"/>
    <d v="2025-03-24T00:00:00"/>
    <n v="5"/>
    <s v="SEDAN"/>
    <n v="4099612"/>
    <n v="5"/>
    <n v="0"/>
    <n v="0"/>
  </r>
  <r>
    <x v="2"/>
    <x v="9"/>
    <d v="2025-03-25T00:00:00"/>
    <n v="0"/>
    <s v="SEDAN"/>
    <n v="4099613"/>
    <n v="0"/>
    <n v="0"/>
    <n v="0"/>
  </r>
  <r>
    <x v="2"/>
    <x v="0"/>
    <d v="2025-03-27T00:00:00"/>
    <n v="0"/>
    <s v="WAV"/>
    <n v="4099615"/>
    <n v="0"/>
    <n v="0"/>
    <n v="0"/>
  </r>
  <r>
    <x v="2"/>
    <x v="0"/>
    <d v="2025-03-25T00:00:00"/>
    <n v="0"/>
    <s v="SEDAN"/>
    <n v="4099618"/>
    <n v="0"/>
    <n v="0"/>
    <n v="0"/>
  </r>
  <r>
    <x v="2"/>
    <x v="4"/>
    <d v="2025-03-27T00:00:00"/>
    <n v="0"/>
    <s v="SEDAN"/>
    <n v="4099620"/>
    <n v="0"/>
    <n v="0"/>
    <n v="0"/>
  </r>
  <r>
    <x v="2"/>
    <x v="10"/>
    <d v="2025-03-28T00:00:00"/>
    <n v="0"/>
    <s v="WAV"/>
    <n v="4099621"/>
    <n v="0"/>
    <n v="0"/>
    <n v="0"/>
  </r>
  <r>
    <x v="2"/>
    <x v="5"/>
    <d v="2025-03-26T00:00:00"/>
    <n v="5"/>
    <s v="WAV"/>
    <n v="4099629"/>
    <n v="5"/>
    <n v="0"/>
    <n v="0"/>
  </r>
  <r>
    <x v="2"/>
    <x v="5"/>
    <d v="2025-03-28T00:00:00"/>
    <n v="5"/>
    <s v="WAV"/>
    <n v="4099630"/>
    <n v="5"/>
    <n v="0"/>
    <n v="0"/>
  </r>
  <r>
    <x v="2"/>
    <x v="5"/>
    <d v="2025-03-28T00:00:00"/>
    <n v="5"/>
    <s v="WAV"/>
    <n v="4099638"/>
    <n v="5"/>
    <n v="0"/>
    <n v="0"/>
  </r>
  <r>
    <x v="0"/>
    <x v="5"/>
    <d v="2025-03-24T00:00:00"/>
    <n v="5.5"/>
    <s v="WAV"/>
    <n v="4099653"/>
    <n v="5.5"/>
    <n v="0"/>
    <n v="0"/>
  </r>
  <r>
    <x v="1"/>
    <x v="1"/>
    <d v="2025-03-24T00:00:00"/>
    <n v="5"/>
    <s v="WAV"/>
    <n v="4099654"/>
    <n v="8.75"/>
    <n v="1"/>
    <n v="3.75"/>
  </r>
  <r>
    <x v="1"/>
    <x v="11"/>
    <d v="2025-03-24T00:00:00"/>
    <n v="5"/>
    <s v="WAV"/>
    <n v="4099655"/>
    <n v="8.75"/>
    <n v="1"/>
    <n v="3.75"/>
  </r>
  <r>
    <x v="1"/>
    <x v="5"/>
    <d v="2025-03-24T00:00:00"/>
    <n v="0"/>
    <s v="BIGVAN"/>
    <n v="4099656"/>
    <n v="0"/>
    <n v="0"/>
    <n v="0"/>
  </r>
  <r>
    <x v="1"/>
    <x v="5"/>
    <d v="2025-03-24T00:00:00"/>
    <n v="0"/>
    <s v="BIGVAN"/>
    <n v="4099657"/>
    <n v="3.75"/>
    <n v="1"/>
    <n v="3.75"/>
  </r>
  <r>
    <x v="1"/>
    <x v="11"/>
    <d v="2025-03-26T00:00:00"/>
    <n v="3.75"/>
    <s v="WAV"/>
    <n v="4099659"/>
    <n v="3.75"/>
    <n v="0"/>
    <n v="0"/>
  </r>
  <r>
    <x v="1"/>
    <x v="1"/>
    <d v="2025-03-26T00:00:00"/>
    <n v="0"/>
    <s v="WAV"/>
    <n v="4099660"/>
    <n v="3.75"/>
    <n v="1"/>
    <n v="3.75"/>
  </r>
  <r>
    <x v="2"/>
    <x v="0"/>
    <d v="2025-03-24T00:00:00"/>
    <n v="0"/>
    <s v="SEDAN"/>
    <n v="4099663"/>
    <n v="0"/>
    <n v="0"/>
    <n v="0"/>
  </r>
  <r>
    <x v="2"/>
    <x v="0"/>
    <d v="2025-03-24T00:00:00"/>
    <n v="0"/>
    <s v="WAV"/>
    <n v="4099664"/>
    <n v="0"/>
    <n v="0"/>
    <n v="0"/>
  </r>
  <r>
    <x v="2"/>
    <x v="2"/>
    <d v="2025-03-27T00:00:00"/>
    <n v="0"/>
    <s v="WAV"/>
    <n v="4099666"/>
    <n v="0"/>
    <n v="0"/>
    <n v="0"/>
  </r>
  <r>
    <x v="2"/>
    <x v="0"/>
    <d v="2025-03-28T00:00:00"/>
    <n v="0"/>
    <s v="WAV"/>
    <n v="4099667"/>
    <n v="0"/>
    <n v="0"/>
    <n v="0"/>
  </r>
  <r>
    <x v="2"/>
    <x v="0"/>
    <d v="2025-03-27T00:00:00"/>
    <n v="0"/>
    <s v="WAV"/>
    <n v="4099669"/>
    <n v="0"/>
    <n v="0"/>
    <n v="0"/>
  </r>
  <r>
    <x v="2"/>
    <x v="0"/>
    <d v="2025-03-24T00:00:00"/>
    <n v="0"/>
    <s v="SEDAN"/>
    <n v="4099675"/>
    <n v="0"/>
    <n v="0"/>
    <n v="0"/>
  </r>
  <r>
    <x v="2"/>
    <x v="10"/>
    <d v="2025-03-24T00:00:00"/>
    <n v="5"/>
    <s v="WAV"/>
    <n v="4099676"/>
    <n v="5"/>
    <n v="0"/>
    <n v="0"/>
  </r>
  <r>
    <x v="1"/>
    <x v="5"/>
    <d v="2025-03-26T00:00:00"/>
    <n v="0"/>
    <s v="BIGVAN"/>
    <n v="4099679"/>
    <n v="3.75"/>
    <n v="1"/>
    <n v="3.75"/>
  </r>
  <r>
    <x v="1"/>
    <x v="1"/>
    <d v="2025-03-24T00:00:00"/>
    <n v="3.75"/>
    <s v="WAV"/>
    <n v="4099692"/>
    <n v="3.75"/>
    <n v="0"/>
    <n v="0"/>
  </r>
  <r>
    <x v="1"/>
    <x v="1"/>
    <d v="2025-03-24T00:00:00"/>
    <n v="3.75"/>
    <s v="WAV"/>
    <n v="4099693"/>
    <n v="3.75"/>
    <n v="0"/>
    <n v="0"/>
  </r>
  <r>
    <x v="0"/>
    <x v="5"/>
    <d v="2025-03-27T00:00:00"/>
    <n v="0"/>
    <s v="WAV"/>
    <n v="4099694"/>
    <n v="5.5"/>
    <n v="1"/>
    <n v="5.5"/>
  </r>
  <r>
    <x v="0"/>
    <x v="13"/>
    <d v="2025-03-27T00:00:00"/>
    <n v="0"/>
    <s v="WAV"/>
    <n v="4099695"/>
    <n v="5.5"/>
    <n v="1"/>
    <n v="5.5"/>
  </r>
  <r>
    <x v="0"/>
    <x v="5"/>
    <d v="2025-03-24T00:00:00"/>
    <n v="5.5"/>
    <s v="WAV"/>
    <n v="4099696"/>
    <n v="5.5"/>
    <n v="0"/>
    <n v="0"/>
  </r>
  <r>
    <x v="0"/>
    <x v="5"/>
    <d v="2025-03-24T00:00:00"/>
    <n v="0"/>
    <s v="BIGVAN"/>
    <n v="4099697"/>
    <n v="5.5"/>
    <n v="1"/>
    <n v="5.5"/>
  </r>
  <r>
    <x v="2"/>
    <x v="0"/>
    <d v="2025-03-24T00:00:00"/>
    <n v="5"/>
    <s v="WAV"/>
    <n v="4099700"/>
    <n v="5"/>
    <n v="0"/>
    <n v="0"/>
  </r>
  <r>
    <x v="2"/>
    <x v="0"/>
    <d v="2025-03-28T00:00:00"/>
    <n v="5"/>
    <s v="WAV"/>
    <n v="4099701"/>
    <n v="5"/>
    <n v="0"/>
    <n v="0"/>
  </r>
  <r>
    <x v="2"/>
    <x v="9"/>
    <d v="2025-03-28T00:00:00"/>
    <n v="5"/>
    <s v="SEDAN"/>
    <n v="4099703"/>
    <n v="5"/>
    <n v="0"/>
    <n v="0"/>
  </r>
  <r>
    <x v="0"/>
    <x v="3"/>
    <d v="2025-03-25T00:00:00"/>
    <n v="0"/>
    <s v="WAV"/>
    <n v="4099708"/>
    <n v="5"/>
    <n v="1"/>
    <n v="5"/>
  </r>
  <r>
    <x v="0"/>
    <x v="3"/>
    <d v="2025-03-24T00:00:00"/>
    <n v="0"/>
    <s v="WAV"/>
    <n v="4099715"/>
    <n v="5.5"/>
    <n v="1"/>
    <n v="5.5"/>
  </r>
  <r>
    <x v="1"/>
    <x v="5"/>
    <d v="2025-03-30T00:00:00"/>
    <n v="0"/>
    <s v="BIGVAN"/>
    <n v="4099731"/>
    <n v="3.75"/>
    <n v="1"/>
    <n v="3.75"/>
  </r>
  <r>
    <x v="1"/>
    <x v="5"/>
    <d v="2025-03-30T00:00:00"/>
    <n v="0"/>
    <s v="BIGVAN"/>
    <n v="4099732"/>
    <n v="3.75"/>
    <n v="1"/>
    <n v="3.75"/>
  </r>
  <r>
    <x v="1"/>
    <x v="5"/>
    <d v="2025-03-30T00:00:00"/>
    <n v="0"/>
    <s v="BIGVAN"/>
    <n v="4099733"/>
    <n v="3.75"/>
    <n v="1"/>
    <n v="3.75"/>
  </r>
  <r>
    <x v="1"/>
    <x v="5"/>
    <d v="2025-03-30T00:00:00"/>
    <n v="3.75"/>
    <s v="BIGVAN"/>
    <n v="4099735"/>
    <n v="3.75"/>
    <n v="0"/>
    <n v="0"/>
  </r>
  <r>
    <x v="2"/>
    <x v="5"/>
    <d v="2025-03-30T00:00:00"/>
    <n v="0"/>
    <s v="WAV"/>
    <n v="4099737"/>
    <n v="0"/>
    <n v="0"/>
    <n v="0"/>
  </r>
  <r>
    <x v="2"/>
    <x v="4"/>
    <d v="2025-03-30T00:00:00"/>
    <n v="0"/>
    <s v="SEDAN"/>
    <n v="4099740"/>
    <n v="0"/>
    <n v="0"/>
    <n v="0"/>
  </r>
  <r>
    <x v="2"/>
    <x v="4"/>
    <d v="2025-03-30T00:00:00"/>
    <n v="0"/>
    <s v="SEDAN"/>
    <n v="4099741"/>
    <n v="0"/>
    <n v="0"/>
    <n v="0"/>
  </r>
  <r>
    <x v="0"/>
    <x v="4"/>
    <d v="2025-03-30T00:00:00"/>
    <n v="5"/>
    <s v="SEDAN"/>
    <n v="4099742"/>
    <n v="5"/>
    <n v="0"/>
    <n v="0"/>
  </r>
  <r>
    <x v="2"/>
    <x v="0"/>
    <d v="2025-03-24T00:00:00"/>
    <n v="0"/>
    <s v="WAV"/>
    <n v="4099750"/>
    <n v="0"/>
    <n v="0"/>
    <n v="0"/>
  </r>
  <r>
    <x v="2"/>
    <x v="9"/>
    <d v="2025-03-28T00:00:00"/>
    <n v="0"/>
    <s v="SEDAN"/>
    <n v="4099751"/>
    <n v="0"/>
    <n v="0"/>
    <n v="0"/>
  </r>
  <r>
    <x v="2"/>
    <x v="0"/>
    <d v="2025-03-25T00:00:00"/>
    <n v="0"/>
    <s v="WAV"/>
    <n v="4099754"/>
    <n v="0"/>
    <n v="0"/>
    <n v="0"/>
  </r>
  <r>
    <x v="1"/>
    <x v="11"/>
    <d v="2025-03-24T00:00:00"/>
    <n v="0"/>
    <s v="WAV"/>
    <n v="4099758"/>
    <n v="3.75"/>
    <n v="1"/>
    <n v="3.75"/>
  </r>
  <r>
    <x v="2"/>
    <x v="5"/>
    <d v="2025-03-24T00:00:00"/>
    <n v="5"/>
    <s v="WAV"/>
    <n v="4099759"/>
    <n v="5"/>
    <n v="0"/>
    <n v="0"/>
  </r>
  <r>
    <x v="2"/>
    <x v="5"/>
    <d v="2025-03-25T00:00:00"/>
    <n v="5"/>
    <s v="WAV"/>
    <n v="4099760"/>
    <n v="5"/>
    <n v="0"/>
    <n v="0"/>
  </r>
  <r>
    <x v="2"/>
    <x v="10"/>
    <d v="2025-03-24T00:00:00"/>
    <n v="5"/>
    <s v="WAV"/>
    <n v="4099761"/>
    <n v="5"/>
    <n v="0"/>
    <n v="0"/>
  </r>
  <r>
    <x v="2"/>
    <x v="10"/>
    <d v="2025-03-25T00:00:00"/>
    <n v="5"/>
    <s v="WAV"/>
    <n v="4099762"/>
    <n v="5"/>
    <n v="0"/>
    <n v="0"/>
  </r>
  <r>
    <x v="1"/>
    <x v="11"/>
    <d v="2025-03-24T00:00:00"/>
    <n v="0"/>
    <s v="WAV"/>
    <n v="4099763"/>
    <n v="3.75"/>
    <n v="1"/>
    <n v="3.75"/>
  </r>
  <r>
    <x v="1"/>
    <x v="0"/>
    <d v="2025-03-24T00:00:00"/>
    <n v="3.75"/>
    <s v="WAV"/>
    <n v="4099764"/>
    <n v="3.75"/>
    <n v="0"/>
    <n v="0"/>
  </r>
  <r>
    <x v="1"/>
    <x v="11"/>
    <d v="2025-03-24T00:00:00"/>
    <n v="0"/>
    <s v="WAV"/>
    <n v="4099765"/>
    <n v="3.75"/>
    <n v="1"/>
    <n v="3.75"/>
  </r>
  <r>
    <x v="1"/>
    <x v="11"/>
    <d v="2025-03-25T00:00:00"/>
    <n v="0"/>
    <s v="WAV"/>
    <n v="4099766"/>
    <n v="3.75"/>
    <n v="1"/>
    <n v="3.75"/>
  </r>
  <r>
    <x v="1"/>
    <x v="1"/>
    <d v="2025-03-25T00:00:00"/>
    <n v="0"/>
    <s v="WAV"/>
    <n v="4099767"/>
    <n v="3.75"/>
    <n v="1"/>
    <n v="3.75"/>
  </r>
  <r>
    <x v="1"/>
    <x v="1"/>
    <d v="2025-03-25T00:00:00"/>
    <n v="0"/>
    <s v="WAV"/>
    <n v="4099768"/>
    <n v="3.75"/>
    <n v="1"/>
    <n v="3.75"/>
  </r>
  <r>
    <x v="2"/>
    <x v="6"/>
    <d v="2025-03-27T00:00:00"/>
    <n v="5"/>
    <s v="SEDAN"/>
    <n v="4099771"/>
    <n v="5"/>
    <n v="0"/>
    <n v="0"/>
  </r>
  <r>
    <x v="2"/>
    <x v="0"/>
    <d v="2025-03-27T00:00:00"/>
    <n v="0"/>
    <s v="WAV"/>
    <n v="4099772"/>
    <n v="5"/>
    <n v="1"/>
    <n v="5"/>
  </r>
  <r>
    <x v="1"/>
    <x v="0"/>
    <d v="2025-03-24T00:00:00"/>
    <n v="0"/>
    <s v="WAV"/>
    <n v="4099773"/>
    <n v="3.75"/>
    <n v="1"/>
    <n v="3.75"/>
  </r>
  <r>
    <x v="1"/>
    <x v="0"/>
    <d v="2025-03-28T00:00:00"/>
    <n v="0"/>
    <s v="WAV"/>
    <n v="4099777"/>
    <n v="3.75"/>
    <n v="1"/>
    <n v="3.75"/>
  </r>
  <r>
    <x v="1"/>
    <x v="7"/>
    <d v="2025-03-25T00:00:00"/>
    <n v="0"/>
    <s v="WAV"/>
    <n v="4099779"/>
    <n v="3.75"/>
    <n v="1"/>
    <n v="3.75"/>
  </r>
  <r>
    <x v="1"/>
    <x v="5"/>
    <d v="2025-03-27T00:00:00"/>
    <n v="0"/>
    <s v="BIGVAN"/>
    <n v="4099781"/>
    <n v="3.75"/>
    <n v="1"/>
    <n v="3.75"/>
  </r>
  <r>
    <x v="2"/>
    <x v="9"/>
    <d v="2025-03-24T00:00:00"/>
    <n v="5"/>
    <s v="SEDAN"/>
    <n v="4099788"/>
    <n v="5"/>
    <n v="0"/>
    <n v="0"/>
  </r>
  <r>
    <x v="1"/>
    <x v="5"/>
    <d v="2025-03-24T00:00:00"/>
    <n v="0"/>
    <s v="BIGVAN"/>
    <n v="4099791"/>
    <n v="3.75"/>
    <n v="1"/>
    <n v="3.75"/>
  </r>
  <r>
    <x v="1"/>
    <x v="7"/>
    <d v="2025-03-24T00:00:00"/>
    <n v="0"/>
    <s v="WAV"/>
    <n v="4099792"/>
    <n v="3.75"/>
    <n v="1"/>
    <n v="3.75"/>
  </r>
  <r>
    <x v="1"/>
    <x v="7"/>
    <d v="2025-03-26T00:00:00"/>
    <n v="0"/>
    <s v="WAV"/>
    <n v="4099797"/>
    <n v="3.75"/>
    <n v="1"/>
    <n v="3.75"/>
  </r>
  <r>
    <x v="1"/>
    <x v="7"/>
    <d v="2025-03-26T00:00:00"/>
    <n v="3.75"/>
    <s v="WAV"/>
    <n v="4099798"/>
    <n v="3.75"/>
    <n v="0"/>
    <n v="0"/>
  </r>
  <r>
    <x v="2"/>
    <x v="10"/>
    <d v="2025-03-24T00:00:00"/>
    <n v="5"/>
    <s v="WAV"/>
    <n v="4099800"/>
    <n v="5"/>
    <n v="0"/>
    <n v="0"/>
  </r>
  <r>
    <x v="2"/>
    <x v="5"/>
    <d v="2025-03-30T00:00:00"/>
    <n v="5"/>
    <s v="WAV"/>
    <n v="4099803"/>
    <n v="5"/>
    <n v="0"/>
    <n v="0"/>
  </r>
  <r>
    <x v="0"/>
    <x v="10"/>
    <d v="2025-03-24T00:00:00"/>
    <n v="3.75"/>
    <s v="WAV"/>
    <n v="4099814"/>
    <n v="3.75"/>
    <n v="0"/>
    <n v="0"/>
  </r>
  <r>
    <x v="0"/>
    <x v="5"/>
    <d v="2025-03-24T00:00:00"/>
    <n v="5"/>
    <s v="WAV"/>
    <n v="4099815"/>
    <n v="5"/>
    <n v="0"/>
    <n v="0"/>
  </r>
  <r>
    <x v="2"/>
    <x v="5"/>
    <d v="2025-03-28T00:00:00"/>
    <n v="0"/>
    <s v="WAV"/>
    <n v="4099816"/>
    <n v="0"/>
    <n v="0"/>
    <n v="0"/>
  </r>
  <r>
    <x v="1"/>
    <x v="5"/>
    <d v="2025-03-26T00:00:00"/>
    <n v="0"/>
    <s v="BIGVAN"/>
    <n v="4099818"/>
    <n v="3.75"/>
    <n v="1"/>
    <n v="3.75"/>
  </r>
  <r>
    <x v="1"/>
    <x v="2"/>
    <d v="2025-03-26T00:00:00"/>
    <n v="0"/>
    <s v="WAV"/>
    <n v="4099820"/>
    <n v="3.75"/>
    <n v="1"/>
    <n v="3.75"/>
  </r>
  <r>
    <x v="1"/>
    <x v="11"/>
    <d v="2025-03-25T00:00:00"/>
    <n v="0"/>
    <s v="WAV"/>
    <n v="4099821"/>
    <n v="3.75"/>
    <n v="1"/>
    <n v="3.75"/>
  </r>
  <r>
    <x v="0"/>
    <x v="5"/>
    <d v="2025-03-26T00:00:00"/>
    <n v="5"/>
    <s v="BIGVAN"/>
    <n v="4099824"/>
    <n v="5"/>
    <n v="0"/>
    <n v="0"/>
  </r>
  <r>
    <x v="1"/>
    <x v="2"/>
    <d v="2025-03-26T00:00:00"/>
    <n v="3.75"/>
    <s v="WAV"/>
    <n v="4099826"/>
    <n v="3.75"/>
    <n v="0"/>
    <n v="0"/>
  </r>
  <r>
    <x v="1"/>
    <x v="1"/>
    <d v="2025-03-28T00:00:00"/>
    <n v="0"/>
    <s v="WAV"/>
    <n v="4099827"/>
    <n v="3.75"/>
    <n v="1"/>
    <n v="3.75"/>
  </r>
  <r>
    <x v="1"/>
    <x v="7"/>
    <d v="2025-03-26T00:00:00"/>
    <n v="3.75"/>
    <s v="WAV"/>
    <n v="4099828"/>
    <n v="3.75"/>
    <n v="0"/>
    <n v="0"/>
  </r>
  <r>
    <x v="1"/>
    <x v="7"/>
    <d v="2025-03-28T00:00:00"/>
    <n v="3.75"/>
    <s v="WAV"/>
    <n v="4099829"/>
    <n v="3.75"/>
    <n v="0"/>
    <n v="0"/>
  </r>
  <r>
    <x v="0"/>
    <x v="5"/>
    <d v="2025-03-25T00:00:00"/>
    <n v="5.5"/>
    <s v="WAV"/>
    <n v="4099830"/>
    <n v="5.5"/>
    <n v="0"/>
    <n v="0"/>
  </r>
  <r>
    <x v="0"/>
    <x v="12"/>
    <d v="2025-03-27T00:00:00"/>
    <n v="0"/>
    <s v="SEDAN"/>
    <n v="4099831"/>
    <n v="5.5"/>
    <n v="1"/>
    <n v="5.5"/>
  </r>
  <r>
    <x v="0"/>
    <x v="5"/>
    <d v="2025-03-27T00:00:00"/>
    <n v="5"/>
    <s v="WAV"/>
    <n v="4099833"/>
    <n v="5"/>
    <n v="0"/>
    <n v="0"/>
  </r>
  <r>
    <x v="1"/>
    <x v="5"/>
    <d v="2025-03-24T00:00:00"/>
    <n v="0"/>
    <s v="BIGVAN"/>
    <n v="4099834"/>
    <n v="3.75"/>
    <n v="1"/>
    <n v="3.75"/>
  </r>
  <r>
    <x v="1"/>
    <x v="5"/>
    <d v="2025-03-24T00:00:00"/>
    <n v="0"/>
    <s v="BIGVAN"/>
    <n v="4099836"/>
    <n v="0"/>
    <n v="0"/>
    <n v="0"/>
  </r>
  <r>
    <x v="1"/>
    <x v="5"/>
    <d v="2025-03-25T00:00:00"/>
    <n v="0"/>
    <s v="BIGVAN"/>
    <n v="4099838"/>
    <n v="3.75"/>
    <n v="1"/>
    <n v="3.75"/>
  </r>
  <r>
    <x v="1"/>
    <x v="5"/>
    <d v="2025-03-25T00:00:00"/>
    <n v="0"/>
    <s v="BIGVAN"/>
    <n v="4099839"/>
    <n v="0"/>
    <n v="0"/>
    <n v="0"/>
  </r>
  <r>
    <x v="0"/>
    <x v="6"/>
    <d v="2025-03-24T00:00:00"/>
    <n v="5.5"/>
    <s v="SEDAN"/>
    <n v="4099843"/>
    <n v="5.5"/>
    <n v="0"/>
    <n v="0"/>
  </r>
  <r>
    <x v="0"/>
    <x v="12"/>
    <d v="2025-03-27T00:00:00"/>
    <n v="5.5"/>
    <s v="SEDAN"/>
    <n v="4099844"/>
    <n v="5.5"/>
    <n v="0"/>
    <n v="0"/>
  </r>
  <r>
    <x v="0"/>
    <x v="5"/>
    <d v="2025-03-27T00:00:00"/>
    <n v="0"/>
    <s v="WAV"/>
    <n v="4099846"/>
    <n v="5.5"/>
    <n v="1"/>
    <n v="5.5"/>
  </r>
  <r>
    <x v="2"/>
    <x v="5"/>
    <d v="2025-03-24T00:00:00"/>
    <n v="5"/>
    <s v="BIGVAN"/>
    <n v="4099852"/>
    <n v="5"/>
    <n v="0"/>
    <n v="0"/>
  </r>
  <r>
    <x v="1"/>
    <x v="1"/>
    <d v="2025-03-25T00:00:00"/>
    <n v="0"/>
    <s v="WAV"/>
    <n v="4099859"/>
    <n v="3.75"/>
    <n v="1"/>
    <n v="3.75"/>
  </r>
  <r>
    <x v="1"/>
    <x v="7"/>
    <d v="2025-03-27T00:00:00"/>
    <n v="0"/>
    <s v="WAV"/>
    <n v="4099860"/>
    <n v="3.75"/>
    <n v="1"/>
    <n v="3.75"/>
  </r>
  <r>
    <x v="2"/>
    <x v="2"/>
    <d v="2025-03-25T00:00:00"/>
    <n v="5"/>
    <s v="WAV"/>
    <n v="4099872"/>
    <n v="5"/>
    <n v="0"/>
    <n v="0"/>
  </r>
  <r>
    <x v="1"/>
    <x v="7"/>
    <d v="2025-03-25T00:00:00"/>
    <n v="0"/>
    <s v="WAV"/>
    <n v="4099873"/>
    <n v="3.75"/>
    <n v="1"/>
    <n v="3.75"/>
  </r>
  <r>
    <x v="0"/>
    <x v="13"/>
    <d v="2025-03-26T00:00:00"/>
    <n v="0"/>
    <s v="WAV"/>
    <n v="4099879"/>
    <n v="3.75"/>
    <n v="1"/>
    <n v="3.75"/>
  </r>
  <r>
    <x v="1"/>
    <x v="5"/>
    <d v="2025-03-30T00:00:00"/>
    <n v="0"/>
    <s v="BIGVAN"/>
    <n v="4099884"/>
    <n v="3.75"/>
    <n v="1"/>
    <n v="3.75"/>
  </r>
  <r>
    <x v="1"/>
    <x v="15"/>
    <d v="2025-03-30T00:00:00"/>
    <n v="3.75"/>
    <s v="WAV"/>
    <n v="4099886"/>
    <n v="3.75"/>
    <n v="0"/>
    <n v="0"/>
  </r>
  <r>
    <x v="2"/>
    <x v="0"/>
    <d v="2025-03-31T00:00:00"/>
    <n v="5"/>
    <s v="WAV"/>
    <n v="4099892"/>
    <n v="5"/>
    <n v="0"/>
    <n v="0"/>
  </r>
  <r>
    <x v="1"/>
    <x v="0"/>
    <d v="2025-03-31T00:00:00"/>
    <n v="0"/>
    <s v="WAV"/>
    <n v="4099893"/>
    <n v="3.75"/>
    <n v="1"/>
    <n v="3.75"/>
  </r>
  <r>
    <x v="1"/>
    <x v="5"/>
    <d v="2025-03-31T00:00:00"/>
    <n v="0"/>
    <s v="BIGVAN"/>
    <n v="4099894"/>
    <n v="3.75"/>
    <n v="1"/>
    <n v="3.75"/>
  </r>
  <r>
    <x v="1"/>
    <x v="5"/>
    <d v="2025-03-31T00:00:00"/>
    <n v="0"/>
    <s v="BIGVAN"/>
    <n v="4099895"/>
    <n v="3.75"/>
    <n v="1"/>
    <n v="3.75"/>
  </r>
  <r>
    <x v="1"/>
    <x v="7"/>
    <d v="2025-03-31T00:00:00"/>
    <n v="0"/>
    <s v="WAV"/>
    <n v="4099896"/>
    <n v="3.75"/>
    <n v="1"/>
    <n v="3.75"/>
  </r>
  <r>
    <x v="1"/>
    <x v="5"/>
    <d v="2025-03-31T00:00:00"/>
    <n v="0"/>
    <s v="BIGVAN"/>
    <n v="4099897"/>
    <n v="3.75"/>
    <n v="1"/>
    <n v="3.75"/>
  </r>
  <r>
    <x v="1"/>
    <x v="1"/>
    <d v="2025-03-31T00:00:00"/>
    <n v="0"/>
    <s v="WAV"/>
    <n v="4099898"/>
    <n v="3.75"/>
    <n v="1"/>
    <n v="3.75"/>
  </r>
  <r>
    <x v="1"/>
    <x v="0"/>
    <d v="2025-03-31T00:00:00"/>
    <n v="0"/>
    <s v="WAV"/>
    <n v="4099901"/>
    <n v="3.75"/>
    <n v="1"/>
    <n v="3.75"/>
  </r>
  <r>
    <x v="2"/>
    <x v="9"/>
    <d v="2025-03-31T00:00:00"/>
    <n v="0"/>
    <s v="SEDAN"/>
    <n v="4099908"/>
    <n v="0"/>
    <n v="0"/>
    <n v="0"/>
  </r>
  <r>
    <x v="2"/>
    <x v="3"/>
    <d v="2025-03-31T00:00:00"/>
    <n v="0"/>
    <s v="WAV"/>
    <n v="4099927"/>
    <n v="0"/>
    <n v="0"/>
    <n v="0"/>
  </r>
  <r>
    <x v="0"/>
    <x v="9"/>
    <d v="2025-03-31T00:00:00"/>
    <n v="0"/>
    <s v="SEDAN"/>
    <n v="4099929"/>
    <n v="0"/>
    <n v="0"/>
    <n v="0"/>
  </r>
  <r>
    <x v="0"/>
    <x v="3"/>
    <d v="2025-03-31T00:00:00"/>
    <n v="0"/>
    <s v="WAV"/>
    <n v="4099930"/>
    <n v="0"/>
    <n v="0"/>
    <n v="0"/>
  </r>
  <r>
    <x v="2"/>
    <x v="0"/>
    <d v="2025-03-31T00:00:00"/>
    <n v="0"/>
    <s v="WAV"/>
    <n v="4099939"/>
    <n v="0"/>
    <n v="0"/>
    <n v="0"/>
  </r>
  <r>
    <x v="1"/>
    <x v="0"/>
    <d v="2025-03-31T00:00:00"/>
    <n v="0"/>
    <s v="WAV"/>
    <n v="4099943"/>
    <n v="3.75"/>
    <n v="1"/>
    <n v="3.75"/>
  </r>
  <r>
    <x v="1"/>
    <x v="0"/>
    <d v="2025-03-31T00:00:00"/>
    <n v="0"/>
    <s v="WAV"/>
    <n v="4099944"/>
    <n v="3.75"/>
    <n v="1"/>
    <n v="3.75"/>
  </r>
  <r>
    <x v="2"/>
    <x v="10"/>
    <d v="2025-03-31T00:00:00"/>
    <n v="0"/>
    <s v="WAV"/>
    <n v="4099946"/>
    <n v="0"/>
    <n v="0"/>
    <n v="0"/>
  </r>
  <r>
    <x v="0"/>
    <x v="5"/>
    <d v="2025-03-31T00:00:00"/>
    <n v="0"/>
    <s v="WAV"/>
    <n v="4099955"/>
    <n v="0"/>
    <n v="0"/>
    <n v="0"/>
  </r>
  <r>
    <x v="0"/>
    <x v="9"/>
    <d v="2025-03-31T00:00:00"/>
    <n v="0"/>
    <s v="SEDAN"/>
    <n v="4099956"/>
    <n v="0"/>
    <n v="0"/>
    <n v="0"/>
  </r>
  <r>
    <x v="1"/>
    <x v="0"/>
    <d v="2025-03-31T00:00:00"/>
    <n v="0"/>
    <s v="WAV"/>
    <n v="4099957"/>
    <n v="3.75"/>
    <n v="1"/>
    <n v="3.75"/>
  </r>
  <r>
    <x v="1"/>
    <x v="0"/>
    <d v="2025-03-31T00:00:00"/>
    <n v="0"/>
    <s v="WAV"/>
    <n v="4099958"/>
    <n v="3.75"/>
    <n v="1"/>
    <n v="3.75"/>
  </r>
  <r>
    <x v="0"/>
    <x v="5"/>
    <d v="2025-03-31T00:00:00"/>
    <n v="0"/>
    <s v="WAV"/>
    <n v="4099959"/>
    <n v="0"/>
    <n v="0"/>
    <n v="0"/>
  </r>
  <r>
    <x v="0"/>
    <x v="5"/>
    <d v="2025-03-31T00:00:00"/>
    <n v="0"/>
    <s v="WAV"/>
    <n v="4099960"/>
    <n v="0"/>
    <n v="0"/>
    <n v="0"/>
  </r>
  <r>
    <x v="2"/>
    <x v="5"/>
    <d v="2025-03-31T00:00:00"/>
    <n v="0"/>
    <s v="BIGVAN"/>
    <n v="4099966"/>
    <n v="0"/>
    <n v="0"/>
    <n v="0"/>
  </r>
  <r>
    <x v="2"/>
    <x v="0"/>
    <d v="2025-03-31T00:00:00"/>
    <n v="0"/>
    <s v="SEDAN"/>
    <n v="4099967"/>
    <n v="0"/>
    <n v="0"/>
    <n v="0"/>
  </r>
  <r>
    <x v="2"/>
    <x v="3"/>
    <d v="2025-03-31T00:00:00"/>
    <n v="0"/>
    <s v="WAV"/>
    <n v="4099975"/>
    <n v="0"/>
    <n v="0"/>
    <n v="0"/>
  </r>
  <r>
    <x v="1"/>
    <x v="7"/>
    <d v="2025-03-31T00:00:00"/>
    <n v="0"/>
    <s v="WAV"/>
    <n v="4099976"/>
    <n v="3.75"/>
    <n v="1"/>
    <n v="3.75"/>
  </r>
  <r>
    <x v="1"/>
    <x v="5"/>
    <d v="2025-03-31T00:00:00"/>
    <n v="3.75"/>
    <s v="BIGVAN"/>
    <n v="4099977"/>
    <n v="3.75"/>
    <n v="0"/>
    <n v="0"/>
  </r>
  <r>
    <x v="2"/>
    <x v="0"/>
    <d v="2025-03-31T00:00:00"/>
    <n v="0"/>
    <s v="SEDAN"/>
    <n v="4099982"/>
    <n v="0"/>
    <n v="0"/>
    <n v="0"/>
  </r>
  <r>
    <x v="2"/>
    <x v="5"/>
    <d v="2025-03-31T00:00:00"/>
    <n v="0"/>
    <s v="WAV"/>
    <n v="4099983"/>
    <n v="0"/>
    <n v="0"/>
    <n v="0"/>
  </r>
  <r>
    <x v="1"/>
    <x v="0"/>
    <d v="2025-03-31T00:00:00"/>
    <n v="0"/>
    <s v="WAV"/>
    <n v="4099984"/>
    <n v="3.75"/>
    <n v="1"/>
    <n v="3.75"/>
  </r>
  <r>
    <x v="1"/>
    <x v="0"/>
    <d v="2025-03-31T00:00:00"/>
    <n v="0"/>
    <s v="WAV"/>
    <n v="4099985"/>
    <n v="3.75"/>
    <n v="1"/>
    <n v="3.75"/>
  </r>
  <r>
    <x v="1"/>
    <x v="0"/>
    <d v="2025-03-31T00:00:00"/>
    <n v="0"/>
    <s v="WAV"/>
    <n v="4099986"/>
    <n v="3.75"/>
    <n v="1"/>
    <n v="3.75"/>
  </r>
  <r>
    <x v="1"/>
    <x v="0"/>
    <d v="2025-03-31T00:00:00"/>
    <n v="0"/>
    <s v="WAV"/>
    <n v="4099987"/>
    <n v="3.75"/>
    <n v="1"/>
    <n v="3.75"/>
  </r>
  <r>
    <x v="2"/>
    <x v="5"/>
    <d v="2025-03-31T00:00:00"/>
    <n v="0"/>
    <s v="WAV"/>
    <n v="4099989"/>
    <n v="0"/>
    <n v="0"/>
    <n v="0"/>
  </r>
  <r>
    <x v="2"/>
    <x v="5"/>
    <d v="2025-03-31T00:00:00"/>
    <n v="5"/>
    <s v="WAV"/>
    <n v="4099992"/>
    <n v="5"/>
    <n v="0"/>
    <n v="0"/>
  </r>
  <r>
    <x v="2"/>
    <x v="0"/>
    <d v="2025-03-31T00:00:00"/>
    <n v="5"/>
    <s v="WAV"/>
    <n v="4099993"/>
    <n v="5"/>
    <n v="0"/>
    <n v="0"/>
  </r>
  <r>
    <x v="2"/>
    <x v="4"/>
    <d v="2025-03-31T00:00:00"/>
    <n v="0"/>
    <s v="SEDAN"/>
    <n v="4100007"/>
    <n v="0"/>
    <n v="0"/>
    <n v="0"/>
  </r>
  <r>
    <x v="2"/>
    <x v="0"/>
    <d v="2025-03-31T00:00:00"/>
    <n v="0"/>
    <s v="WAV"/>
    <n v="4100008"/>
    <n v="0"/>
    <n v="0"/>
    <n v="0"/>
  </r>
  <r>
    <x v="2"/>
    <x v="0"/>
    <d v="2025-03-31T00:00:00"/>
    <n v="0"/>
    <s v="SEDAN"/>
    <n v="4100018"/>
    <n v="0"/>
    <n v="0"/>
    <n v="0"/>
  </r>
  <r>
    <x v="0"/>
    <x v="12"/>
    <d v="2025-03-31T00:00:00"/>
    <n v="5.5"/>
    <s v="WAV"/>
    <n v="4100036"/>
    <n v="5.5"/>
    <n v="0"/>
    <n v="0"/>
  </r>
  <r>
    <x v="0"/>
    <x v="5"/>
    <d v="2025-03-31T00:00:00"/>
    <n v="0"/>
    <s v="WAV"/>
    <n v="4100037"/>
    <n v="0"/>
    <n v="0"/>
    <n v="0"/>
  </r>
  <r>
    <x v="0"/>
    <x v="5"/>
    <d v="2025-03-31T00:00:00"/>
    <n v="5.5"/>
    <s v="WAV"/>
    <n v="4100038"/>
    <n v="5.5"/>
    <n v="0"/>
    <n v="0"/>
  </r>
  <r>
    <x v="0"/>
    <x v="5"/>
    <d v="2025-03-31T00:00:00"/>
    <n v="0"/>
    <s v="WAV"/>
    <n v="4100039"/>
    <n v="0"/>
    <n v="0"/>
    <n v="0"/>
  </r>
  <r>
    <x v="1"/>
    <x v="0"/>
    <d v="2025-03-31T00:00:00"/>
    <n v="0"/>
    <s v="WAV"/>
    <n v="4100040"/>
    <n v="3.75"/>
    <n v="1"/>
    <n v="3.75"/>
  </r>
  <r>
    <x v="1"/>
    <x v="0"/>
    <d v="2025-03-31T00:00:00"/>
    <n v="0"/>
    <s v="WAV"/>
    <n v="4100041"/>
    <n v="3.75"/>
    <n v="1"/>
    <n v="3.75"/>
  </r>
  <r>
    <x v="1"/>
    <x v="0"/>
    <d v="2025-03-31T00:00:00"/>
    <n v="0"/>
    <s v="WAV"/>
    <n v="4100044"/>
    <n v="3.75"/>
    <n v="1"/>
    <n v="3.75"/>
  </r>
  <r>
    <x v="1"/>
    <x v="0"/>
    <d v="2025-03-31T00:00:00"/>
    <n v="0"/>
    <s v="WAV"/>
    <n v="4100045"/>
    <n v="3.75"/>
    <n v="1"/>
    <n v="3.75"/>
  </r>
  <r>
    <x v="0"/>
    <x v="8"/>
    <d v="2025-03-31T00:00:00"/>
    <n v="3.75"/>
    <s v="WAV"/>
    <n v="4100049"/>
    <n v="3.75"/>
    <n v="0"/>
    <n v="0"/>
  </r>
  <r>
    <x v="1"/>
    <x v="5"/>
    <d v="2025-03-31T00:00:00"/>
    <n v="3.75"/>
    <s v="BIGVAN"/>
    <n v="4100056"/>
    <n v="3.75"/>
    <n v="0"/>
    <n v="0"/>
  </r>
  <r>
    <x v="1"/>
    <x v="5"/>
    <d v="2025-03-31T00:00:00"/>
    <n v="0"/>
    <s v="BIGVAN"/>
    <n v="4100057"/>
    <n v="3.75"/>
    <n v="1"/>
    <n v="3.75"/>
  </r>
  <r>
    <x v="2"/>
    <x v="0"/>
    <d v="2025-03-31T00:00:00"/>
    <n v="0"/>
    <s v="WAV"/>
    <n v="4100059"/>
    <n v="0"/>
    <n v="0"/>
    <n v="0"/>
  </r>
  <r>
    <x v="0"/>
    <x v="3"/>
    <d v="2025-03-31T00:00:00"/>
    <n v="0"/>
    <s v="WAV"/>
    <n v="4100060"/>
    <n v="0"/>
    <n v="0"/>
    <n v="0"/>
  </r>
  <r>
    <x v="1"/>
    <x v="1"/>
    <d v="2025-03-31T00:00:00"/>
    <n v="0"/>
    <s v="WAV"/>
    <n v="4100068"/>
    <n v="3.75"/>
    <n v="1"/>
    <n v="3.75"/>
  </r>
  <r>
    <x v="1"/>
    <x v="1"/>
    <d v="2025-03-31T00:00:00"/>
    <n v="0"/>
    <s v="WAV"/>
    <n v="4100069"/>
    <n v="3.75"/>
    <n v="1"/>
    <n v="3.75"/>
  </r>
  <r>
    <x v="0"/>
    <x v="5"/>
    <d v="2025-03-31T00:00:00"/>
    <n v="0"/>
    <s v="WAV"/>
    <n v="4100071"/>
    <n v="0"/>
    <n v="0"/>
    <n v="0"/>
  </r>
  <r>
    <x v="0"/>
    <x v="5"/>
    <d v="2025-03-31T00:00:00"/>
    <n v="0"/>
    <s v="WAV"/>
    <n v="4100072"/>
    <n v="0"/>
    <n v="0"/>
    <n v="0"/>
  </r>
  <r>
    <x v="2"/>
    <x v="0"/>
    <d v="2025-03-31T00:00:00"/>
    <n v="0"/>
    <s v="SEDAN"/>
    <n v="4100077"/>
    <n v="0"/>
    <n v="0"/>
    <n v="0"/>
  </r>
  <r>
    <x v="1"/>
    <x v="2"/>
    <d v="2025-03-31T00:00:00"/>
    <n v="0"/>
    <s v="WAV"/>
    <n v="4100079"/>
    <n v="3.75"/>
    <n v="1"/>
    <n v="3.75"/>
  </r>
  <r>
    <x v="1"/>
    <x v="5"/>
    <d v="2025-03-31T00:00:00"/>
    <n v="3.75"/>
    <s v="BIGVAN"/>
    <n v="4100080"/>
    <n v="3.75"/>
    <n v="0"/>
    <n v="0"/>
  </r>
  <r>
    <x v="2"/>
    <x v="5"/>
    <d v="2025-03-31T00:00:00"/>
    <n v="0"/>
    <s v="WAV"/>
    <n v="4100081"/>
    <n v="0"/>
    <n v="0"/>
    <n v="0"/>
  </r>
  <r>
    <x v="2"/>
    <x v="0"/>
    <d v="2025-03-31T00:00:00"/>
    <n v="0"/>
    <s v="WAV"/>
    <n v="4100082"/>
    <n v="0"/>
    <n v="0"/>
    <n v="0"/>
  </r>
  <r>
    <x v="0"/>
    <x v="8"/>
    <d v="2025-03-31T00:00:00"/>
    <n v="5"/>
    <s v="WAV"/>
    <n v="4100083"/>
    <n v="5"/>
    <n v="0"/>
    <n v="0"/>
  </r>
  <r>
    <x v="0"/>
    <x v="12"/>
    <d v="2025-03-31T00:00:00"/>
    <n v="5.5"/>
    <s v="WAV"/>
    <n v="4100084"/>
    <n v="5.5"/>
    <n v="0"/>
    <n v="0"/>
  </r>
  <r>
    <x v="0"/>
    <x v="9"/>
    <d v="2025-03-31T00:00:00"/>
    <n v="5"/>
    <s v="SEDAN"/>
    <n v="4100086"/>
    <n v="5"/>
    <n v="0"/>
    <n v="0"/>
  </r>
  <r>
    <x v="2"/>
    <x v="0"/>
    <d v="2025-03-31T00:00:00"/>
    <n v="0"/>
    <s v="SEDAN"/>
    <n v="4100088"/>
    <n v="0"/>
    <n v="0"/>
    <n v="0"/>
  </r>
  <r>
    <x v="2"/>
    <x v="0"/>
    <d v="2025-03-31T00:00:00"/>
    <n v="0"/>
    <s v="SEDAN"/>
    <n v="4100089"/>
    <n v="0"/>
    <n v="0"/>
    <n v="0"/>
  </r>
  <r>
    <x v="2"/>
    <x v="5"/>
    <d v="2025-03-31T00:00:00"/>
    <n v="0"/>
    <s v="WAV"/>
    <n v="4100090"/>
    <n v="0"/>
    <n v="0"/>
    <n v="0"/>
  </r>
  <r>
    <x v="2"/>
    <x v="0"/>
    <d v="2025-03-31T00:00:00"/>
    <n v="0"/>
    <s v="SEDAN"/>
    <n v="4100091"/>
    <n v="0"/>
    <n v="0"/>
    <n v="0"/>
  </r>
  <r>
    <x v="1"/>
    <x v="7"/>
    <d v="2025-03-31T00:00:00"/>
    <n v="3.75"/>
    <s v="WAV"/>
    <n v="4100092"/>
    <n v="3.75"/>
    <n v="0"/>
    <n v="0"/>
  </r>
  <r>
    <x v="1"/>
    <x v="2"/>
    <d v="2025-03-31T00:00:00"/>
    <n v="0"/>
    <s v="WAV"/>
    <n v="4100093"/>
    <n v="3.75"/>
    <n v="1"/>
    <n v="3.75"/>
  </r>
  <r>
    <x v="2"/>
    <x v="0"/>
    <d v="2025-03-31T00:00:00"/>
    <n v="0"/>
    <s v="WAV"/>
    <n v="4100098"/>
    <n v="0"/>
    <n v="0"/>
    <n v="0"/>
  </r>
  <r>
    <x v="2"/>
    <x v="5"/>
    <d v="2025-03-31T00:00:00"/>
    <n v="0"/>
    <s v="WAV"/>
    <n v="4100104"/>
    <n v="0"/>
    <n v="0"/>
    <n v="0"/>
  </r>
  <r>
    <x v="2"/>
    <x v="5"/>
    <d v="2025-03-31T00:00:00"/>
    <n v="0"/>
    <s v="WAV"/>
    <n v="4100106"/>
    <n v="0"/>
    <n v="0"/>
    <n v="0"/>
  </r>
  <r>
    <x v="2"/>
    <x v="5"/>
    <d v="2025-03-31T00:00:00"/>
    <n v="0"/>
    <s v="WAV"/>
    <n v="4100107"/>
    <n v="0"/>
    <n v="0"/>
    <n v="0"/>
  </r>
  <r>
    <x v="2"/>
    <x v="5"/>
    <d v="2025-03-31T00:00:00"/>
    <n v="0"/>
    <s v="WAV"/>
    <n v="4100109"/>
    <n v="0"/>
    <n v="0"/>
    <n v="0"/>
  </r>
  <r>
    <x v="2"/>
    <x v="0"/>
    <d v="2025-03-31T00:00:00"/>
    <n v="0"/>
    <s v="WAV"/>
    <n v="4100112"/>
    <n v="0"/>
    <n v="0"/>
    <n v="0"/>
  </r>
  <r>
    <x v="2"/>
    <x v="10"/>
    <d v="2025-03-31T00:00:00"/>
    <n v="0"/>
    <s v="WAV"/>
    <n v="4100113"/>
    <n v="0"/>
    <n v="0"/>
    <n v="0"/>
  </r>
  <r>
    <x v="2"/>
    <x v="5"/>
    <d v="2025-03-31T00:00:00"/>
    <n v="5"/>
    <s v="WAV"/>
    <n v="4100127"/>
    <n v="5"/>
    <n v="0"/>
    <n v="0"/>
  </r>
  <r>
    <x v="2"/>
    <x v="0"/>
    <d v="2025-03-31T00:00:00"/>
    <n v="5"/>
    <s v="SEDAN"/>
    <n v="4100128"/>
    <n v="5"/>
    <n v="0"/>
    <n v="0"/>
  </r>
  <r>
    <x v="1"/>
    <x v="7"/>
    <d v="2025-03-31T00:00:00"/>
    <n v="0"/>
    <s v="WAV"/>
    <n v="4100135"/>
    <n v="3.75"/>
    <n v="1"/>
    <n v="3.75"/>
  </r>
  <r>
    <x v="1"/>
    <x v="5"/>
    <d v="2025-03-31T00:00:00"/>
    <n v="0"/>
    <s v="BIGVAN"/>
    <n v="4100137"/>
    <n v="3.75"/>
    <n v="1"/>
    <n v="3.75"/>
  </r>
  <r>
    <x v="1"/>
    <x v="7"/>
    <d v="2025-03-31T00:00:00"/>
    <n v="0"/>
    <s v="WAV"/>
    <n v="4100138"/>
    <n v="3.75"/>
    <n v="1"/>
    <n v="3.75"/>
  </r>
  <r>
    <x v="1"/>
    <x v="1"/>
    <d v="2025-03-31T00:00:00"/>
    <n v="0"/>
    <s v="WAV"/>
    <n v="4100141"/>
    <n v="3.75"/>
    <n v="1"/>
    <n v="3.75"/>
  </r>
  <r>
    <x v="1"/>
    <x v="2"/>
    <d v="2025-03-31T00:00:00"/>
    <n v="0"/>
    <s v="WAV"/>
    <n v="4100142"/>
    <n v="3.75"/>
    <n v="1"/>
    <n v="3.75"/>
  </r>
  <r>
    <x v="1"/>
    <x v="7"/>
    <d v="2025-03-31T00:00:00"/>
    <n v="3.75"/>
    <s v="WAV"/>
    <n v="4100146"/>
    <n v="3.75"/>
    <n v="0"/>
    <n v="0"/>
  </r>
  <r>
    <x v="2"/>
    <x v="5"/>
    <d v="2025-03-31T00:00:00"/>
    <n v="5"/>
    <s v="WAV"/>
    <n v="4100147"/>
    <n v="5"/>
    <n v="0"/>
    <n v="0"/>
  </r>
  <r>
    <x v="2"/>
    <x v="10"/>
    <d v="2025-03-31T00:00:00"/>
    <n v="5"/>
    <s v="WAV"/>
    <n v="4100148"/>
    <n v="5"/>
    <n v="0"/>
    <n v="0"/>
  </r>
  <r>
    <x v="1"/>
    <x v="0"/>
    <d v="2025-03-31T00:00:00"/>
    <n v="0"/>
    <s v="WAV"/>
    <n v="4100151"/>
    <n v="3.75"/>
    <n v="1"/>
    <n v="3.75"/>
  </r>
  <r>
    <x v="2"/>
    <x v="10"/>
    <d v="2025-03-31T00:00:00"/>
    <n v="0"/>
    <s v="WAV"/>
    <n v="4100153"/>
    <n v="0"/>
    <n v="0"/>
    <n v="0"/>
  </r>
  <r>
    <x v="1"/>
    <x v="5"/>
    <d v="2025-03-31T00:00:00"/>
    <n v="3.75"/>
    <s v="BIGVAN"/>
    <n v="4100154"/>
    <n v="3.75"/>
    <n v="0"/>
    <n v="0"/>
  </r>
  <r>
    <x v="1"/>
    <x v="7"/>
    <d v="2025-03-31T00:00:00"/>
    <n v="3.75"/>
    <s v="WAV"/>
    <n v="4100155"/>
    <n v="3.75"/>
    <n v="0"/>
    <n v="0"/>
  </r>
  <r>
    <x v="2"/>
    <x v="5"/>
    <d v="2025-03-31T00:00:00"/>
    <n v="0"/>
    <s v="BIGVAN"/>
    <n v="4100157"/>
    <n v="0"/>
    <n v="0"/>
    <n v="0"/>
  </r>
  <r>
    <x v="2"/>
    <x v="0"/>
    <d v="2025-03-31T00:00:00"/>
    <n v="0"/>
    <s v="WAV"/>
    <n v="4100159"/>
    <n v="0"/>
    <n v="0"/>
    <n v="0"/>
  </r>
  <r>
    <x v="1"/>
    <x v="2"/>
    <d v="2025-03-31T00:00:00"/>
    <n v="3.75"/>
    <s v="WAV"/>
    <n v="4100162"/>
    <n v="3.75"/>
    <n v="0"/>
    <n v="0"/>
  </r>
  <r>
    <x v="1"/>
    <x v="2"/>
    <d v="2025-03-31T00:00:00"/>
    <n v="3.75"/>
    <s v="WAV"/>
    <n v="4100163"/>
    <n v="3.75"/>
    <n v="0"/>
    <n v="0"/>
  </r>
  <r>
    <x v="2"/>
    <x v="5"/>
    <d v="2025-03-31T00:00:00"/>
    <n v="5"/>
    <s v="WAV"/>
    <n v="4100164"/>
    <n v="5"/>
    <n v="0"/>
    <n v="0"/>
  </r>
  <r>
    <x v="2"/>
    <x v="5"/>
    <d v="2025-03-31T00:00:00"/>
    <n v="5"/>
    <s v="BIGVAN"/>
    <n v="4100165"/>
    <n v="5"/>
    <n v="0"/>
    <n v="0"/>
  </r>
  <r>
    <x v="2"/>
    <x v="5"/>
    <d v="2025-03-31T00:00:00"/>
    <n v="0"/>
    <s v="WAV"/>
    <n v="4100167"/>
    <n v="0"/>
    <n v="0"/>
    <n v="0"/>
  </r>
  <r>
    <x v="2"/>
    <x v="0"/>
    <d v="2025-03-31T00:00:00"/>
    <n v="0"/>
    <s v="SEDAN"/>
    <n v="4100168"/>
    <n v="0"/>
    <n v="0"/>
    <n v="0"/>
  </r>
  <r>
    <x v="2"/>
    <x v="0"/>
    <d v="2025-03-31T00:00:00"/>
    <n v="5"/>
    <s v="SEDAN"/>
    <n v="4100172"/>
    <n v="5"/>
    <n v="0"/>
    <n v="0"/>
  </r>
  <r>
    <x v="0"/>
    <x v="5"/>
    <d v="2025-03-31T00:00:00"/>
    <n v="0"/>
    <s v="WAV"/>
    <n v="4100176"/>
    <n v="0"/>
    <n v="0"/>
    <n v="0"/>
  </r>
  <r>
    <x v="0"/>
    <x v="5"/>
    <d v="2025-03-31T00:00:00"/>
    <n v="0"/>
    <s v="WAV"/>
    <n v="4100177"/>
    <n v="0"/>
    <n v="0"/>
    <n v="0"/>
  </r>
  <r>
    <x v="1"/>
    <x v="7"/>
    <d v="2025-03-31T00:00:00"/>
    <n v="0"/>
    <s v="WAV"/>
    <n v="4100178"/>
    <n v="3.75"/>
    <n v="1"/>
    <n v="3.75"/>
  </r>
  <r>
    <x v="1"/>
    <x v="1"/>
    <d v="2025-03-31T00:00:00"/>
    <n v="0"/>
    <s v="WAV"/>
    <n v="4100179"/>
    <n v="3.75"/>
    <n v="1"/>
    <n v="3.75"/>
  </r>
  <r>
    <x v="2"/>
    <x v="8"/>
    <d v="2025-03-31T00:00:00"/>
    <n v="0"/>
    <s v="WAV"/>
    <n v="4100181"/>
    <n v="0"/>
    <n v="0"/>
    <n v="0"/>
  </r>
  <r>
    <x v="1"/>
    <x v="0"/>
    <d v="2025-03-31T00:00:00"/>
    <n v="0"/>
    <s v="WAV"/>
    <n v="4100182"/>
    <n v="3.75"/>
    <n v="1"/>
    <n v="3.75"/>
  </r>
  <r>
    <x v="1"/>
    <x v="1"/>
    <d v="2025-03-31T00:00:00"/>
    <n v="0"/>
    <s v="WAV"/>
    <n v="4100185"/>
    <n v="3.75"/>
    <n v="1"/>
    <n v="3.75"/>
  </r>
  <r>
    <x v="1"/>
    <x v="7"/>
    <d v="2025-03-31T00:00:00"/>
    <n v="0"/>
    <s v="WAV"/>
    <n v="4100186"/>
    <n v="3.75"/>
    <n v="1"/>
    <n v="3.75"/>
  </r>
  <r>
    <x v="2"/>
    <x v="5"/>
    <d v="2025-03-31T00:00:00"/>
    <n v="5"/>
    <s v="WAV"/>
    <n v="4100191"/>
    <n v="5"/>
    <n v="0"/>
    <n v="0"/>
  </r>
  <r>
    <x v="2"/>
    <x v="0"/>
    <d v="2025-03-31T00:00:00"/>
    <n v="5"/>
    <s v="SEDAN"/>
    <n v="4100192"/>
    <n v="5"/>
    <n v="0"/>
    <n v="0"/>
  </r>
  <r>
    <x v="0"/>
    <x v="3"/>
    <d v="2025-03-31T00:00:00"/>
    <n v="0"/>
    <s v="WAV"/>
    <n v="4100195"/>
    <n v="0"/>
    <n v="0"/>
    <n v="0"/>
  </r>
  <r>
    <x v="0"/>
    <x v="5"/>
    <d v="2025-03-31T00:00:00"/>
    <n v="0"/>
    <s v="BIGVAN"/>
    <n v="4100196"/>
    <n v="0"/>
    <n v="0"/>
    <n v="0"/>
  </r>
  <r>
    <x v="0"/>
    <x v="9"/>
    <d v="2025-03-31T00:00:00"/>
    <n v="5.5"/>
    <s v="SEDAN"/>
    <n v="4100197"/>
    <n v="5.5"/>
    <n v="0"/>
    <n v="0"/>
  </r>
  <r>
    <x v="0"/>
    <x v="8"/>
    <d v="2025-03-31T00:00:00"/>
    <n v="0"/>
    <s v="WAV"/>
    <n v="4100198"/>
    <n v="0"/>
    <n v="0"/>
    <n v="0"/>
  </r>
  <r>
    <x v="0"/>
    <x v="5"/>
    <d v="2025-03-31T00:00:00"/>
    <n v="0"/>
    <s v="WAV"/>
    <n v="4100199"/>
    <n v="0"/>
    <n v="0"/>
    <n v="0"/>
  </r>
  <r>
    <x v="2"/>
    <x v="3"/>
    <d v="2025-03-31T00:00:00"/>
    <n v="0"/>
    <s v="WAV"/>
    <n v="4100202"/>
    <n v="0"/>
    <n v="0"/>
    <n v="0"/>
  </r>
  <r>
    <x v="2"/>
    <x v="5"/>
    <d v="2025-03-31T00:00:00"/>
    <n v="0"/>
    <s v="WAV"/>
    <n v="4100203"/>
    <n v="0"/>
    <n v="0"/>
    <n v="0"/>
  </r>
  <r>
    <x v="1"/>
    <x v="5"/>
    <d v="2025-03-31T00:00:00"/>
    <n v="0"/>
    <s v="BIGVAN"/>
    <n v="4100204"/>
    <n v="3.75"/>
    <n v="1"/>
    <n v="3.75"/>
  </r>
  <r>
    <x v="2"/>
    <x v="5"/>
    <d v="2025-03-31T00:00:00"/>
    <n v="0"/>
    <s v="WAV"/>
    <n v="4100207"/>
    <n v="0"/>
    <n v="0"/>
    <n v="0"/>
  </r>
  <r>
    <x v="2"/>
    <x v="5"/>
    <d v="2025-03-31T00:00:00"/>
    <n v="0"/>
    <s v="WAV"/>
    <n v="4100208"/>
    <n v="0"/>
    <n v="0"/>
    <n v="0"/>
  </r>
  <r>
    <x v="2"/>
    <x v="0"/>
    <d v="2025-03-31T00:00:00"/>
    <n v="0"/>
    <s v="SEDAN"/>
    <n v="4100209"/>
    <n v="0"/>
    <n v="0"/>
    <n v="0"/>
  </r>
  <r>
    <x v="2"/>
    <x v="10"/>
    <d v="2025-03-31T00:00:00"/>
    <n v="5"/>
    <s v="WAV"/>
    <n v="4100212"/>
    <n v="5"/>
    <n v="0"/>
    <n v="0"/>
  </r>
  <r>
    <x v="0"/>
    <x v="3"/>
    <d v="2025-03-31T00:00:00"/>
    <n v="5.5"/>
    <s v="WAV"/>
    <n v="4100227"/>
    <n v="5.5"/>
    <n v="0"/>
    <n v="0"/>
  </r>
  <r>
    <x v="0"/>
    <x v="4"/>
    <d v="2025-03-31T00:00:00"/>
    <n v="5"/>
    <s v="SEDAN"/>
    <n v="4100228"/>
    <n v="5"/>
    <n v="0"/>
    <n v="0"/>
  </r>
  <r>
    <x v="1"/>
    <x v="7"/>
    <d v="2025-03-31T00:00:00"/>
    <n v="0"/>
    <s v="WAV"/>
    <n v="4100231"/>
    <n v="3.75"/>
    <n v="1"/>
    <n v="3.75"/>
  </r>
  <r>
    <x v="1"/>
    <x v="0"/>
    <d v="2025-03-31T00:00:00"/>
    <n v="0"/>
    <s v="WAV"/>
    <n v="4100233"/>
    <n v="3.75"/>
    <n v="1"/>
    <n v="3.75"/>
  </r>
  <r>
    <x v="1"/>
    <x v="7"/>
    <d v="2025-03-31T00:00:00"/>
    <n v="0"/>
    <s v="WAV"/>
    <n v="4100234"/>
    <n v="3.75"/>
    <n v="1"/>
    <n v="3.75"/>
  </r>
  <r>
    <x v="2"/>
    <x v="0"/>
    <d v="2025-03-31T00:00:00"/>
    <n v="0"/>
    <s v="SEDAN"/>
    <n v="4100237"/>
    <n v="0"/>
    <n v="0"/>
    <n v="0"/>
  </r>
  <r>
    <x v="2"/>
    <x v="5"/>
    <d v="2025-03-31T00:00:00"/>
    <n v="0"/>
    <s v="WAV"/>
    <n v="4100238"/>
    <n v="0"/>
    <n v="0"/>
    <n v="0"/>
  </r>
  <r>
    <x v="1"/>
    <x v="1"/>
    <d v="2025-03-31T00:00:00"/>
    <n v="0"/>
    <s v="WAV"/>
    <n v="4100242"/>
    <n v="3.75"/>
    <n v="1"/>
    <n v="3.75"/>
  </r>
  <r>
    <x v="2"/>
    <x v="8"/>
    <d v="2025-03-31T00:00:00"/>
    <n v="0"/>
    <s v="WAV"/>
    <n v="4100244"/>
    <n v="0"/>
    <n v="0"/>
    <n v="0"/>
  </r>
  <r>
    <x v="2"/>
    <x v="10"/>
    <d v="2025-03-31T00:00:00"/>
    <n v="0"/>
    <s v="WAV"/>
    <n v="4100246"/>
    <n v="0"/>
    <n v="0"/>
    <n v="0"/>
  </r>
  <r>
    <x v="1"/>
    <x v="1"/>
    <d v="2025-03-31T00:00:00"/>
    <n v="0"/>
    <s v="WAV"/>
    <n v="4100247"/>
    <n v="3.75"/>
    <n v="1"/>
    <n v="3.75"/>
  </r>
  <r>
    <x v="1"/>
    <x v="7"/>
    <d v="2025-03-31T00:00:00"/>
    <n v="0"/>
    <s v="WAV"/>
    <n v="4100248"/>
    <n v="3.75"/>
    <n v="1"/>
    <n v="3.75"/>
  </r>
  <r>
    <x v="1"/>
    <x v="1"/>
    <d v="2025-03-31T00:00:00"/>
    <n v="0"/>
    <s v="WAV"/>
    <n v="4100249"/>
    <n v="3.75"/>
    <n v="1"/>
    <n v="3.75"/>
  </r>
  <r>
    <x v="2"/>
    <x v="8"/>
    <d v="2025-03-31T00:00:00"/>
    <n v="5"/>
    <s v="WAV"/>
    <n v="4100253"/>
    <n v="5"/>
    <n v="0"/>
    <n v="0"/>
  </r>
  <r>
    <x v="2"/>
    <x v="5"/>
    <d v="2025-03-31T00:00:00"/>
    <n v="0"/>
    <s v="WAV"/>
    <n v="4100258"/>
    <n v="0"/>
    <n v="0"/>
    <n v="0"/>
  </r>
  <r>
    <x v="1"/>
    <x v="2"/>
    <d v="2025-03-31T00:00:00"/>
    <n v="0"/>
    <s v="WAV"/>
    <n v="4100259"/>
    <n v="3.75"/>
    <n v="1"/>
    <n v="3.75"/>
  </r>
  <r>
    <x v="1"/>
    <x v="5"/>
    <d v="2025-03-31T00:00:00"/>
    <n v="0"/>
    <s v="BIGVAN"/>
    <n v="4100261"/>
    <n v="3.75"/>
    <n v="1"/>
    <n v="3.75"/>
  </r>
  <r>
    <x v="1"/>
    <x v="7"/>
    <d v="2025-03-31T00:00:00"/>
    <n v="0"/>
    <s v="WAV"/>
    <n v="4100262"/>
    <n v="3.75"/>
    <n v="1"/>
    <n v="3.75"/>
  </r>
  <r>
    <x v="1"/>
    <x v="1"/>
    <d v="2025-03-31T00:00:00"/>
    <n v="0"/>
    <s v="WAV"/>
    <n v="4100267"/>
    <n v="3.75"/>
    <n v="1"/>
    <n v="3.75"/>
  </r>
  <r>
    <x v="1"/>
    <x v="1"/>
    <d v="2025-03-31T00:00:00"/>
    <n v="0"/>
    <s v="WAV"/>
    <n v="4100268"/>
    <n v="3.75"/>
    <n v="1"/>
    <n v="3.75"/>
  </r>
  <r>
    <x v="1"/>
    <x v="7"/>
    <d v="2025-03-31T00:00:00"/>
    <n v="0"/>
    <s v="WAV"/>
    <n v="4100269"/>
    <n v="3.75"/>
    <n v="1"/>
    <n v="3.75"/>
  </r>
  <r>
    <x v="1"/>
    <x v="7"/>
    <d v="2025-03-31T00:00:00"/>
    <n v="0"/>
    <s v="WAV"/>
    <n v="4100270"/>
    <n v="3.75"/>
    <n v="1"/>
    <n v="3.75"/>
  </r>
  <r>
    <x v="1"/>
    <x v="5"/>
    <d v="2025-03-31T00:00:00"/>
    <n v="0"/>
    <s v="BIGVAN"/>
    <n v="4100271"/>
    <n v="3.75"/>
    <n v="1"/>
    <n v="3.75"/>
  </r>
  <r>
    <x v="1"/>
    <x v="0"/>
    <d v="2025-03-31T00:00:00"/>
    <n v="3.75"/>
    <s v="WAV"/>
    <n v="4100273"/>
    <n v="3.75"/>
    <n v="0"/>
    <n v="0"/>
  </r>
  <r>
    <x v="2"/>
    <x v="5"/>
    <d v="2025-03-31T00:00:00"/>
    <n v="5"/>
    <s v="BIGVAN"/>
    <n v="4100277"/>
    <n v="5"/>
    <n v="0"/>
    <n v="0"/>
  </r>
  <r>
    <x v="1"/>
    <x v="5"/>
    <d v="2025-03-31T00:00:00"/>
    <n v="0"/>
    <s v="BIGVAN"/>
    <n v="4100279"/>
    <n v="3.75"/>
    <n v="1"/>
    <n v="3.75"/>
  </r>
  <r>
    <x v="1"/>
    <x v="2"/>
    <d v="2025-03-31T00:00:00"/>
    <n v="0"/>
    <s v="WAV"/>
    <n v="4100280"/>
    <n v="3.75"/>
    <n v="1"/>
    <n v="3.75"/>
  </r>
  <r>
    <x v="1"/>
    <x v="5"/>
    <d v="2025-03-31T00:00:00"/>
    <n v="0"/>
    <s v="BIGVAN"/>
    <n v="4100281"/>
    <n v="3.75"/>
    <n v="1"/>
    <n v="3.75"/>
  </r>
  <r>
    <x v="2"/>
    <x v="0"/>
    <d v="2025-03-31T00:00:00"/>
    <n v="0"/>
    <s v="SEDAN"/>
    <n v="4100285"/>
    <n v="0"/>
    <n v="0"/>
    <n v="0"/>
  </r>
  <r>
    <x v="2"/>
    <x v="5"/>
    <d v="2025-03-31T00:00:00"/>
    <n v="0"/>
    <s v="BIGVAN"/>
    <n v="4100294"/>
    <n v="0"/>
    <n v="0"/>
    <n v="0"/>
  </r>
  <r>
    <x v="2"/>
    <x v="3"/>
    <d v="2025-03-31T00:00:00"/>
    <n v="0"/>
    <s v="WAV"/>
    <n v="4100295"/>
    <n v="0"/>
    <n v="0"/>
    <n v="0"/>
  </r>
  <r>
    <x v="2"/>
    <x v="9"/>
    <d v="2025-03-31T00:00:00"/>
    <n v="0"/>
    <s v="SEDAN"/>
    <n v="4100296"/>
    <n v="0"/>
    <n v="0"/>
    <n v="0"/>
  </r>
  <r>
    <x v="1"/>
    <x v="1"/>
    <d v="2025-03-31T00:00:00"/>
    <n v="0"/>
    <s v="WAV"/>
    <n v="4100299"/>
    <n v="3.75"/>
    <n v="1"/>
    <n v="3.75"/>
  </r>
  <r>
    <x v="1"/>
    <x v="1"/>
    <d v="2025-03-31T00:00:00"/>
    <n v="0"/>
    <s v="WAV"/>
    <n v="4100300"/>
    <n v="3.75"/>
    <n v="1"/>
    <n v="3.75"/>
  </r>
  <r>
    <x v="2"/>
    <x v="0"/>
    <d v="2025-03-31T00:00:00"/>
    <n v="0"/>
    <s v="WAV"/>
    <n v="4100303"/>
    <n v="0"/>
    <n v="0"/>
    <n v="0"/>
  </r>
  <r>
    <x v="2"/>
    <x v="5"/>
    <d v="2025-03-31T00:00:00"/>
    <n v="0"/>
    <s v="WAV"/>
    <n v="4100304"/>
    <n v="0"/>
    <n v="0"/>
    <n v="0"/>
  </r>
  <r>
    <x v="1"/>
    <x v="5"/>
    <d v="2025-03-31T00:00:00"/>
    <n v="0"/>
    <s v="BIGVAN"/>
    <n v="4100305"/>
    <n v="3.75"/>
    <n v="1"/>
    <n v="3.75"/>
  </r>
  <r>
    <x v="1"/>
    <x v="7"/>
    <d v="2025-03-31T00:00:00"/>
    <n v="0"/>
    <s v="WAV"/>
    <n v="4100306"/>
    <n v="3.75"/>
    <n v="1"/>
    <n v="3.75"/>
  </r>
  <r>
    <x v="1"/>
    <x v="2"/>
    <d v="2025-03-31T00:00:00"/>
    <n v="3.75"/>
    <s v="WAV"/>
    <n v="4100309"/>
    <n v="3.75"/>
    <n v="0"/>
    <n v="0"/>
  </r>
  <r>
    <x v="1"/>
    <x v="2"/>
    <d v="2025-03-31T00:00:00"/>
    <n v="3.75"/>
    <s v="WAV"/>
    <n v="4100310"/>
    <n v="3.75"/>
    <n v="0"/>
    <n v="0"/>
  </r>
  <r>
    <x v="2"/>
    <x v="5"/>
    <d v="2025-03-31T00:00:00"/>
    <n v="0"/>
    <s v="WAV"/>
    <n v="4100311"/>
    <n v="0"/>
    <n v="0"/>
    <n v="0"/>
  </r>
  <r>
    <x v="2"/>
    <x v="0"/>
    <d v="2025-03-31T00:00:00"/>
    <n v="0"/>
    <s v="WAV"/>
    <n v="4100316"/>
    <n v="0"/>
    <n v="0"/>
    <n v="0"/>
  </r>
  <r>
    <x v="2"/>
    <x v="0"/>
    <d v="2025-03-31T00:00:00"/>
    <n v="0"/>
    <s v="WAV"/>
    <n v="4100320"/>
    <n v="0"/>
    <n v="0"/>
    <n v="0"/>
  </r>
  <r>
    <x v="0"/>
    <x v="3"/>
    <d v="2025-03-31T00:00:00"/>
    <n v="0"/>
    <s v="WAV"/>
    <n v="4100332"/>
    <n v="0"/>
    <n v="0"/>
    <n v="0"/>
  </r>
  <r>
    <x v="2"/>
    <x v="0"/>
    <d v="2025-03-31T00:00:00"/>
    <n v="0"/>
    <s v="WAV"/>
    <n v="4100339"/>
    <n v="0"/>
    <n v="0"/>
    <n v="0"/>
  </r>
  <r>
    <x v="2"/>
    <x v="10"/>
    <d v="2025-03-31T00:00:00"/>
    <n v="0"/>
    <s v="WAV"/>
    <n v="4100340"/>
    <n v="0"/>
    <n v="0"/>
    <n v="0"/>
  </r>
  <r>
    <x v="2"/>
    <x v="5"/>
    <d v="2025-03-31T00:00:00"/>
    <n v="0"/>
    <s v="WAV"/>
    <n v="4100344"/>
    <n v="0"/>
    <n v="0"/>
    <n v="0"/>
  </r>
  <r>
    <x v="1"/>
    <x v="5"/>
    <d v="2025-03-31T00:00:00"/>
    <n v="0"/>
    <s v="BIGVAN"/>
    <n v="4100345"/>
    <n v="3.75"/>
    <n v="1"/>
    <n v="3.75"/>
  </r>
  <r>
    <x v="1"/>
    <x v="7"/>
    <d v="2025-03-31T00:00:00"/>
    <n v="0"/>
    <s v="WAV"/>
    <n v="4100346"/>
    <n v="3.75"/>
    <n v="1"/>
    <n v="3.75"/>
  </r>
  <r>
    <x v="2"/>
    <x v="3"/>
    <d v="2025-03-31T00:00:00"/>
    <n v="0"/>
    <s v="WAV"/>
    <n v="4100348"/>
    <n v="0"/>
    <n v="0"/>
    <n v="0"/>
  </r>
  <r>
    <x v="2"/>
    <x v="10"/>
    <d v="2025-03-31T00:00:00"/>
    <n v="0"/>
    <s v="WAV"/>
    <n v="4100352"/>
    <n v="0"/>
    <n v="0"/>
    <n v="0"/>
  </r>
  <r>
    <x v="2"/>
    <x v="8"/>
    <d v="2025-03-31T00:00:00"/>
    <n v="0"/>
    <s v="WAV"/>
    <n v="4100353"/>
    <n v="0"/>
    <n v="0"/>
    <n v="0"/>
  </r>
  <r>
    <x v="0"/>
    <x v="9"/>
    <d v="2025-03-25T00:00:00"/>
    <n v="0"/>
    <s v="SEDAN"/>
    <n v="4100362"/>
    <n v="0"/>
    <n v="0"/>
    <n v="0"/>
  </r>
  <r>
    <x v="0"/>
    <x v="4"/>
    <d v="2025-03-27T00:00:00"/>
    <n v="3.75"/>
    <s v="SEDAN"/>
    <n v="4100363"/>
    <n v="3.75"/>
    <n v="0"/>
    <n v="0"/>
  </r>
  <r>
    <x v="0"/>
    <x v="4"/>
    <d v="2025-03-27T00:00:00"/>
    <n v="5"/>
    <s v="SEDAN"/>
    <n v="4100366"/>
    <n v="5"/>
    <n v="0"/>
    <n v="0"/>
  </r>
  <r>
    <x v="2"/>
    <x v="5"/>
    <d v="2025-03-25T00:00:00"/>
    <n v="5"/>
    <s v="BIGVAN"/>
    <n v="4100368"/>
    <n v="5"/>
    <n v="0"/>
    <n v="0"/>
  </r>
  <r>
    <x v="0"/>
    <x v="5"/>
    <d v="2025-03-25T00:00:00"/>
    <n v="5.5"/>
    <s v="WAV"/>
    <n v="4100377"/>
    <n v="5.5"/>
    <n v="0"/>
    <n v="0"/>
  </r>
  <r>
    <x v="0"/>
    <x v="13"/>
    <d v="2025-03-26T00:00:00"/>
    <n v="5.5"/>
    <s v="WAV"/>
    <n v="4100378"/>
    <n v="5.5"/>
    <n v="0"/>
    <n v="0"/>
  </r>
  <r>
    <x v="0"/>
    <x v="13"/>
    <d v="2025-03-27T00:00:00"/>
    <n v="5.5"/>
    <s v="WAV"/>
    <n v="4100379"/>
    <n v="5.5"/>
    <n v="0"/>
    <n v="0"/>
  </r>
  <r>
    <x v="0"/>
    <x v="13"/>
    <d v="2025-03-28T00:00:00"/>
    <n v="5.5"/>
    <s v="WAV"/>
    <n v="4100380"/>
    <n v="5.5"/>
    <n v="0"/>
    <n v="0"/>
  </r>
  <r>
    <x v="0"/>
    <x v="13"/>
    <d v="2025-03-28T00:00:00"/>
    <n v="5.5"/>
    <s v="WAV"/>
    <n v="4100381"/>
    <n v="5.5"/>
    <n v="0"/>
    <n v="0"/>
  </r>
  <r>
    <x v="0"/>
    <x v="8"/>
    <d v="2025-03-25T00:00:00"/>
    <n v="0"/>
    <s v="WAV"/>
    <n v="4100383"/>
    <n v="0"/>
    <n v="0"/>
    <n v="0"/>
  </r>
  <r>
    <x v="0"/>
    <x v="15"/>
    <d v="2025-03-26T00:00:00"/>
    <n v="0"/>
    <s v="WAV"/>
    <n v="4100384"/>
    <n v="0"/>
    <n v="0"/>
    <n v="0"/>
  </r>
  <r>
    <x v="0"/>
    <x v="5"/>
    <d v="2025-03-27T00:00:00"/>
    <n v="0"/>
    <s v="WAV"/>
    <n v="4100385"/>
    <n v="0"/>
    <n v="0"/>
    <n v="0"/>
  </r>
  <r>
    <x v="0"/>
    <x v="15"/>
    <d v="2025-03-28T00:00:00"/>
    <n v="0"/>
    <s v="WAV"/>
    <n v="4100386"/>
    <n v="0"/>
    <n v="0"/>
    <n v="0"/>
  </r>
  <r>
    <x v="1"/>
    <x v="11"/>
    <d v="2025-03-25T00:00:00"/>
    <n v="0"/>
    <s v="WAV"/>
    <n v="4100387"/>
    <n v="3.75"/>
    <n v="1"/>
    <n v="3.75"/>
  </r>
  <r>
    <x v="1"/>
    <x v="5"/>
    <d v="2025-03-25T00:00:00"/>
    <n v="0"/>
    <s v="BIGVAN"/>
    <n v="4100388"/>
    <n v="0"/>
    <n v="0"/>
    <n v="0"/>
  </r>
  <r>
    <x v="0"/>
    <x v="0"/>
    <d v="2025-03-28T00:00:00"/>
    <n v="5.5"/>
    <s v="WAV"/>
    <n v="4100389"/>
    <n v="5.5"/>
    <n v="0"/>
    <n v="0"/>
  </r>
  <r>
    <x v="0"/>
    <x v="3"/>
    <d v="2025-03-28T00:00:00"/>
    <n v="5"/>
    <s v="WAV"/>
    <n v="4100390"/>
    <n v="5"/>
    <n v="0"/>
    <n v="0"/>
  </r>
  <r>
    <x v="2"/>
    <x v="10"/>
    <d v="2025-03-25T00:00:00"/>
    <n v="0"/>
    <s v="WAV"/>
    <n v="4100396"/>
    <n v="0"/>
    <n v="0"/>
    <n v="0"/>
  </r>
  <r>
    <x v="1"/>
    <x v="0"/>
    <d v="2025-03-26T00:00:00"/>
    <n v="0"/>
    <s v="WAV"/>
    <n v="4100401"/>
    <n v="3.75"/>
    <n v="1"/>
    <n v="3.75"/>
  </r>
  <r>
    <x v="1"/>
    <x v="0"/>
    <d v="2025-03-29T00:00:00"/>
    <n v="0"/>
    <s v="WAV"/>
    <n v="4100404"/>
    <n v="3.75"/>
    <n v="1"/>
    <n v="3.75"/>
  </r>
  <r>
    <x v="1"/>
    <x v="7"/>
    <d v="2025-03-31T00:00:00"/>
    <n v="0"/>
    <s v="WAV"/>
    <n v="4100409"/>
    <n v="3.75"/>
    <n v="1"/>
    <n v="3.75"/>
  </r>
  <r>
    <x v="1"/>
    <x v="1"/>
    <d v="2025-03-31T00:00:00"/>
    <n v="3.75"/>
    <s v="WAV"/>
    <n v="4100418"/>
    <n v="3.75"/>
    <n v="0"/>
    <n v="0"/>
  </r>
  <r>
    <x v="1"/>
    <x v="5"/>
    <d v="2025-03-25T00:00:00"/>
    <n v="0"/>
    <s v="BIGVAN"/>
    <n v="4100422"/>
    <n v="3.75"/>
    <n v="1"/>
    <n v="3.75"/>
  </r>
  <r>
    <x v="1"/>
    <x v="1"/>
    <d v="2025-03-25T00:00:00"/>
    <n v="0"/>
    <s v="WAV"/>
    <n v="4100423"/>
    <n v="3.75"/>
    <n v="1"/>
    <n v="3.75"/>
  </r>
  <r>
    <x v="0"/>
    <x v="0"/>
    <d v="2025-03-25T00:00:00"/>
    <n v="3.75"/>
    <s v="WAV"/>
    <n v="4100424"/>
    <n v="3.75"/>
    <n v="0"/>
    <n v="0"/>
  </r>
  <r>
    <x v="0"/>
    <x v="0"/>
    <d v="2025-03-25T00:00:00"/>
    <n v="5"/>
    <s v="WAV"/>
    <n v="4100425"/>
    <n v="5"/>
    <n v="0"/>
    <n v="0"/>
  </r>
  <r>
    <x v="0"/>
    <x v="8"/>
    <d v="2025-03-25T00:00:00"/>
    <n v="5"/>
    <s v="WAV"/>
    <n v="4100427"/>
    <n v="5"/>
    <n v="0"/>
    <n v="0"/>
  </r>
  <r>
    <x v="1"/>
    <x v="5"/>
    <d v="2025-03-25T00:00:00"/>
    <n v="0"/>
    <s v="BIGVAN"/>
    <n v="4100428"/>
    <n v="3.75"/>
    <n v="1"/>
    <n v="3.75"/>
  </r>
  <r>
    <x v="1"/>
    <x v="5"/>
    <d v="2025-03-25T00:00:00"/>
    <n v="0"/>
    <s v="BIGVAN"/>
    <n v="4100429"/>
    <n v="3.75"/>
    <n v="1"/>
    <n v="3.75"/>
  </r>
  <r>
    <x v="2"/>
    <x v="3"/>
    <d v="2025-03-25T00:00:00"/>
    <n v="0"/>
    <s v="WAV"/>
    <n v="4100437"/>
    <n v="0"/>
    <n v="0"/>
    <n v="0"/>
  </r>
  <r>
    <x v="2"/>
    <x v="10"/>
    <d v="2025-03-27T00:00:00"/>
    <n v="0"/>
    <s v="WAV"/>
    <n v="4100442"/>
    <n v="0"/>
    <n v="0"/>
    <n v="0"/>
  </r>
  <r>
    <x v="0"/>
    <x v="0"/>
    <d v="2025-03-26T00:00:00"/>
    <n v="5.5"/>
    <s v="WAV"/>
    <n v="4100443"/>
    <n v="5.5"/>
    <n v="0"/>
    <n v="0"/>
  </r>
  <r>
    <x v="0"/>
    <x v="13"/>
    <d v="2025-03-28T00:00:00"/>
    <n v="5.5"/>
    <s v="WAV"/>
    <n v="4100444"/>
    <n v="5.5"/>
    <n v="0"/>
    <n v="0"/>
  </r>
  <r>
    <x v="0"/>
    <x v="5"/>
    <d v="2025-03-28T00:00:00"/>
    <n v="3"/>
    <s v="WAV"/>
    <n v="4100445"/>
    <n v="3"/>
    <n v="0"/>
    <n v="0"/>
  </r>
  <r>
    <x v="0"/>
    <x v="5"/>
    <d v="2025-03-26T00:00:00"/>
    <n v="5"/>
    <s v="BIGVAN"/>
    <n v="4100446"/>
    <n v="5"/>
    <n v="0"/>
    <n v="0"/>
  </r>
  <r>
    <x v="0"/>
    <x v="13"/>
    <d v="2025-03-29T00:00:00"/>
    <n v="0"/>
    <s v="WAV"/>
    <n v="4100447"/>
    <n v="5.5"/>
    <n v="1"/>
    <n v="5.5"/>
  </r>
  <r>
    <x v="0"/>
    <x v="0"/>
    <d v="2025-03-25T00:00:00"/>
    <n v="0"/>
    <s v="WAV"/>
    <n v="4100451"/>
    <n v="0"/>
    <n v="0"/>
    <n v="0"/>
  </r>
  <r>
    <x v="2"/>
    <x v="6"/>
    <d v="2025-03-25T00:00:00"/>
    <n v="0"/>
    <s v="SEDAN"/>
    <n v="4100454"/>
    <n v="0"/>
    <n v="0"/>
    <n v="0"/>
  </r>
  <r>
    <x v="0"/>
    <x v="5"/>
    <d v="2025-03-28T00:00:00"/>
    <n v="0"/>
    <s v="WAV"/>
    <n v="4100455"/>
    <n v="0"/>
    <n v="0"/>
    <n v="0"/>
  </r>
  <r>
    <x v="0"/>
    <x v="15"/>
    <d v="2025-03-29T00:00:00"/>
    <n v="0"/>
    <s v="WAV"/>
    <n v="4100456"/>
    <n v="0"/>
    <n v="0"/>
    <n v="0"/>
  </r>
  <r>
    <x v="0"/>
    <x v="12"/>
    <d v="2025-03-31T00:00:00"/>
    <n v="0"/>
    <s v="WAV"/>
    <n v="4100457"/>
    <n v="0"/>
    <n v="0"/>
    <n v="0"/>
  </r>
  <r>
    <x v="0"/>
    <x v="9"/>
    <d v="2025-03-28T00:00:00"/>
    <n v="0"/>
    <s v="SEDAN"/>
    <n v="4100458"/>
    <n v="0"/>
    <n v="0"/>
    <n v="0"/>
  </r>
  <r>
    <x v="0"/>
    <x v="13"/>
    <d v="2025-03-29T00:00:00"/>
    <n v="0"/>
    <s v="WAV"/>
    <n v="4100459"/>
    <n v="0"/>
    <n v="0"/>
    <n v="0"/>
  </r>
  <r>
    <x v="0"/>
    <x v="12"/>
    <d v="2025-03-31T00:00:00"/>
    <n v="0"/>
    <s v="WAV"/>
    <n v="4100460"/>
    <n v="0"/>
    <n v="0"/>
    <n v="0"/>
  </r>
  <r>
    <x v="0"/>
    <x v="0"/>
    <d v="2025-03-27T00:00:00"/>
    <n v="0"/>
    <s v="WAV"/>
    <n v="4100461"/>
    <n v="0"/>
    <n v="0"/>
    <n v="0"/>
  </r>
  <r>
    <x v="0"/>
    <x v="5"/>
    <d v="2025-03-27T00:00:00"/>
    <n v="0"/>
    <s v="WAV"/>
    <n v="4100462"/>
    <n v="0"/>
    <n v="0"/>
    <n v="0"/>
  </r>
  <r>
    <x v="2"/>
    <x v="5"/>
    <d v="2025-03-27T00:00:00"/>
    <n v="0"/>
    <s v="WAV"/>
    <n v="4100465"/>
    <n v="0"/>
    <n v="0"/>
    <n v="0"/>
  </r>
  <r>
    <x v="2"/>
    <x v="0"/>
    <d v="2025-03-27T00:00:00"/>
    <n v="0"/>
    <s v="SEDAN"/>
    <n v="4100466"/>
    <n v="0"/>
    <n v="0"/>
    <n v="0"/>
  </r>
  <r>
    <x v="2"/>
    <x v="5"/>
    <d v="2025-03-28T00:00:00"/>
    <n v="0"/>
    <s v="WAV"/>
    <n v="4100468"/>
    <n v="0"/>
    <n v="0"/>
    <n v="0"/>
  </r>
  <r>
    <x v="2"/>
    <x v="5"/>
    <d v="2025-03-28T00:00:00"/>
    <n v="0"/>
    <s v="WAV"/>
    <n v="4100472"/>
    <n v="0"/>
    <n v="0"/>
    <n v="0"/>
  </r>
  <r>
    <x v="2"/>
    <x v="5"/>
    <d v="2025-03-30T00:00:00"/>
    <n v="0"/>
    <s v="WAV"/>
    <n v="4100476"/>
    <n v="0"/>
    <n v="0"/>
    <n v="0"/>
  </r>
  <r>
    <x v="1"/>
    <x v="11"/>
    <d v="2025-03-25T00:00:00"/>
    <n v="0"/>
    <s v="WAV"/>
    <n v="4100477"/>
    <n v="3.75"/>
    <n v="1"/>
    <n v="3.75"/>
  </r>
  <r>
    <x v="1"/>
    <x v="11"/>
    <d v="2025-03-25T00:00:00"/>
    <n v="0"/>
    <s v="WAV"/>
    <n v="4100479"/>
    <n v="3.75"/>
    <n v="1"/>
    <n v="3.75"/>
  </r>
  <r>
    <x v="2"/>
    <x v="0"/>
    <d v="2025-03-26T00:00:00"/>
    <n v="5"/>
    <s v="WAV"/>
    <n v="4100480"/>
    <n v="5"/>
    <n v="0"/>
    <n v="0"/>
  </r>
  <r>
    <x v="2"/>
    <x v="4"/>
    <d v="2025-03-26T00:00:00"/>
    <n v="5"/>
    <s v="SEDAN"/>
    <n v="4100482"/>
    <n v="5"/>
    <n v="0"/>
    <n v="0"/>
  </r>
  <r>
    <x v="1"/>
    <x v="11"/>
    <d v="2025-03-25T00:00:00"/>
    <n v="0"/>
    <s v="WAV"/>
    <n v="4100483"/>
    <n v="3.75"/>
    <n v="1"/>
    <n v="3.75"/>
  </r>
  <r>
    <x v="1"/>
    <x v="5"/>
    <d v="2025-03-25T00:00:00"/>
    <n v="0"/>
    <s v="BIGVAN"/>
    <n v="4100484"/>
    <n v="3.75"/>
    <n v="1"/>
    <n v="3.75"/>
  </r>
  <r>
    <x v="1"/>
    <x v="5"/>
    <d v="2025-03-30T00:00:00"/>
    <n v="3.75"/>
    <s v="BIGVAN"/>
    <n v="4100485"/>
    <n v="3.75"/>
    <n v="0"/>
    <n v="0"/>
  </r>
  <r>
    <x v="1"/>
    <x v="0"/>
    <d v="2025-03-29T00:00:00"/>
    <n v="0"/>
    <s v="WAV"/>
    <n v="4100490"/>
    <n v="3.75"/>
    <n v="1"/>
    <n v="3.75"/>
  </r>
  <r>
    <x v="1"/>
    <x v="5"/>
    <d v="2025-03-29T00:00:00"/>
    <n v="3.75"/>
    <s v="BIGVAN"/>
    <n v="4100491"/>
    <n v="3.75"/>
    <n v="0"/>
    <n v="0"/>
  </r>
  <r>
    <x v="1"/>
    <x v="11"/>
    <d v="2025-03-27T00:00:00"/>
    <n v="3.75"/>
    <s v="WAV"/>
    <n v="4100492"/>
    <n v="3.75"/>
    <n v="0"/>
    <n v="0"/>
  </r>
  <r>
    <x v="1"/>
    <x v="1"/>
    <d v="2025-03-27T00:00:00"/>
    <n v="0"/>
    <s v="WAV"/>
    <n v="4100494"/>
    <n v="3.75"/>
    <n v="1"/>
    <n v="3.75"/>
  </r>
  <r>
    <x v="1"/>
    <x v="5"/>
    <d v="2025-03-30T00:00:00"/>
    <n v="3.75"/>
    <s v="BIGVAN"/>
    <n v="4100497"/>
    <n v="3.75"/>
    <n v="0"/>
    <n v="0"/>
  </r>
  <r>
    <x v="1"/>
    <x v="5"/>
    <d v="2025-03-30T00:00:00"/>
    <n v="0"/>
    <s v="BIGVAN"/>
    <n v="4100498"/>
    <n v="3.75"/>
    <n v="1"/>
    <n v="3.75"/>
  </r>
  <r>
    <x v="1"/>
    <x v="5"/>
    <d v="2025-03-27T00:00:00"/>
    <n v="0"/>
    <s v="BIGVAN"/>
    <n v="4100500"/>
    <n v="3.75"/>
    <n v="1"/>
    <n v="3.75"/>
  </r>
  <r>
    <x v="1"/>
    <x v="7"/>
    <d v="2025-03-28T00:00:00"/>
    <n v="0"/>
    <s v="WAV"/>
    <n v="4100502"/>
    <n v="3.75"/>
    <n v="1"/>
    <n v="3.75"/>
  </r>
  <r>
    <x v="2"/>
    <x v="3"/>
    <d v="2025-03-26T00:00:00"/>
    <n v="5"/>
    <s v="WAV"/>
    <n v="4100506"/>
    <n v="5"/>
    <n v="0"/>
    <n v="0"/>
  </r>
  <r>
    <x v="2"/>
    <x v="0"/>
    <d v="2025-03-27T00:00:00"/>
    <n v="5"/>
    <s v="WAV"/>
    <n v="4100511"/>
    <n v="5"/>
    <n v="0"/>
    <n v="0"/>
  </r>
  <r>
    <x v="2"/>
    <x v="5"/>
    <d v="2025-03-25T00:00:00"/>
    <n v="5"/>
    <s v="WAV"/>
    <n v="4100514"/>
    <n v="5"/>
    <n v="0"/>
    <n v="0"/>
  </r>
  <r>
    <x v="0"/>
    <x v="2"/>
    <d v="2025-03-25T00:00:00"/>
    <n v="3.75"/>
    <s v="WAV"/>
    <n v="4100520"/>
    <n v="3.75"/>
    <n v="0"/>
    <n v="0"/>
  </r>
  <r>
    <x v="1"/>
    <x v="11"/>
    <d v="2025-03-27T00:00:00"/>
    <n v="3.75"/>
    <s v="WAV"/>
    <n v="4100524"/>
    <n v="3.75"/>
    <n v="0"/>
    <n v="0"/>
  </r>
  <r>
    <x v="1"/>
    <x v="7"/>
    <d v="2025-03-27T00:00:00"/>
    <n v="0"/>
    <s v="WAV"/>
    <n v="4100526"/>
    <n v="3.75"/>
    <n v="1"/>
    <n v="3.75"/>
  </r>
  <r>
    <x v="2"/>
    <x v="3"/>
    <d v="2025-03-25T00:00:00"/>
    <n v="5"/>
    <s v="WAV"/>
    <n v="4100527"/>
    <n v="5"/>
    <n v="0"/>
    <n v="0"/>
  </r>
  <r>
    <x v="0"/>
    <x v="0"/>
    <d v="2025-03-24T00:00:00"/>
    <n v="0"/>
    <s v="WAV"/>
    <n v="4100535"/>
    <n v="0"/>
    <n v="0"/>
    <n v="0"/>
  </r>
  <r>
    <x v="1"/>
    <x v="5"/>
    <d v="2025-03-27T00:00:00"/>
    <n v="0"/>
    <s v="BIGVAN"/>
    <n v="4100536"/>
    <n v="3.75"/>
    <n v="1"/>
    <n v="3.75"/>
  </r>
  <r>
    <x v="1"/>
    <x v="5"/>
    <d v="2025-03-27T00:00:00"/>
    <n v="0"/>
    <s v="BIGVAN"/>
    <n v="4100537"/>
    <n v="3.75"/>
    <n v="1"/>
    <n v="3.75"/>
  </r>
  <r>
    <x v="2"/>
    <x v="14"/>
    <d v="2025-03-25T00:00:00"/>
    <n v="5"/>
    <s v="WAV"/>
    <n v="4100539"/>
    <n v="5"/>
    <n v="0"/>
    <n v="0"/>
  </r>
  <r>
    <x v="1"/>
    <x v="11"/>
    <d v="2025-03-25T00:00:00"/>
    <n v="0"/>
    <s v="WAV"/>
    <n v="4100540"/>
    <n v="0"/>
    <n v="0"/>
    <n v="0"/>
  </r>
  <r>
    <x v="1"/>
    <x v="0"/>
    <d v="2025-03-25T00:00:00"/>
    <n v="0"/>
    <s v="WAV"/>
    <n v="4100541"/>
    <n v="3.75"/>
    <n v="1"/>
    <n v="3.75"/>
  </r>
  <r>
    <x v="1"/>
    <x v="7"/>
    <d v="2025-03-25T00:00:00"/>
    <n v="0"/>
    <s v="WAV"/>
    <n v="4100544"/>
    <n v="3.75"/>
    <n v="1"/>
    <n v="3.75"/>
  </r>
  <r>
    <x v="1"/>
    <x v="1"/>
    <d v="2025-03-25T00:00:00"/>
    <n v="0"/>
    <s v="WAV"/>
    <n v="4100545"/>
    <n v="3.75"/>
    <n v="1"/>
    <n v="3.75"/>
  </r>
  <r>
    <x v="1"/>
    <x v="5"/>
    <d v="2025-03-25T00:00:00"/>
    <n v="0"/>
    <s v="BIGVAN"/>
    <n v="4100546"/>
    <n v="3.75"/>
    <n v="1"/>
    <n v="3.75"/>
  </r>
  <r>
    <x v="0"/>
    <x v="3"/>
    <d v="2025-03-25T00:00:00"/>
    <n v="0"/>
    <s v="WAV"/>
    <n v="4100547"/>
    <n v="0"/>
    <n v="0"/>
    <n v="0"/>
  </r>
  <r>
    <x v="0"/>
    <x v="4"/>
    <d v="2025-03-25T00:00:00"/>
    <n v="5.5"/>
    <s v="SEDAN"/>
    <n v="4100549"/>
    <n v="5.5"/>
    <n v="0"/>
    <n v="0"/>
  </r>
  <r>
    <x v="2"/>
    <x v="5"/>
    <d v="2025-03-25T00:00:00"/>
    <n v="0"/>
    <s v="WAV"/>
    <n v="4100550"/>
    <n v="0"/>
    <n v="0"/>
    <n v="0"/>
  </r>
  <r>
    <x v="0"/>
    <x v="5"/>
    <d v="2025-03-25T00:00:00"/>
    <n v="5"/>
    <s v="WAV"/>
    <n v="4100552"/>
    <n v="5"/>
    <n v="0"/>
    <n v="0"/>
  </r>
  <r>
    <x v="1"/>
    <x v="0"/>
    <d v="2025-03-25T00:00:00"/>
    <n v="0"/>
    <s v="WAV"/>
    <n v="4100555"/>
    <n v="0"/>
    <n v="0"/>
    <n v="0"/>
  </r>
  <r>
    <x v="2"/>
    <x v="4"/>
    <d v="2025-03-25T00:00:00"/>
    <n v="5"/>
    <s v="SEDAN"/>
    <n v="4100556"/>
    <n v="5"/>
    <n v="0"/>
    <n v="0"/>
  </r>
  <r>
    <x v="1"/>
    <x v="7"/>
    <d v="2025-03-25T00:00:00"/>
    <n v="0"/>
    <s v="WAV"/>
    <n v="4100557"/>
    <n v="3.75"/>
    <n v="1"/>
    <n v="3.75"/>
  </r>
  <r>
    <x v="1"/>
    <x v="1"/>
    <d v="2025-03-27T00:00:00"/>
    <n v="0"/>
    <s v="WAV"/>
    <n v="4100571"/>
    <n v="3.75"/>
    <n v="1"/>
    <n v="3.75"/>
  </r>
  <r>
    <x v="1"/>
    <x v="1"/>
    <d v="2025-03-27T00:00:00"/>
    <n v="0"/>
    <s v="WAV"/>
    <n v="4100572"/>
    <n v="3.75"/>
    <n v="1"/>
    <n v="3.75"/>
  </r>
  <r>
    <x v="2"/>
    <x v="0"/>
    <d v="2025-03-25T00:00:00"/>
    <n v="5"/>
    <s v="SEDAN"/>
    <n v="4100575"/>
    <n v="5"/>
    <n v="0"/>
    <n v="0"/>
  </r>
  <r>
    <x v="1"/>
    <x v="7"/>
    <d v="2025-03-25T00:00:00"/>
    <n v="3.75"/>
    <s v="WAV"/>
    <n v="4100580"/>
    <n v="3.75"/>
    <n v="0"/>
    <n v="0"/>
  </r>
  <r>
    <x v="2"/>
    <x v="5"/>
    <d v="2025-03-24T00:00:00"/>
    <n v="5"/>
    <s v="BIGVAN"/>
    <n v="4100581"/>
    <n v="5"/>
    <n v="0"/>
    <n v="0"/>
  </r>
  <r>
    <x v="1"/>
    <x v="5"/>
    <d v="2025-03-26T00:00:00"/>
    <n v="0"/>
    <s v="BIGVAN"/>
    <n v="4100584"/>
    <n v="3.75"/>
    <n v="1"/>
    <n v="3.75"/>
  </r>
  <r>
    <x v="1"/>
    <x v="2"/>
    <d v="2025-03-26T00:00:00"/>
    <n v="0"/>
    <s v="WAV"/>
    <n v="4100585"/>
    <n v="3.75"/>
    <n v="1"/>
    <n v="3.75"/>
  </r>
  <r>
    <x v="0"/>
    <x v="3"/>
    <d v="2025-03-26T00:00:00"/>
    <n v="3"/>
    <s v="WAV"/>
    <n v="4100586"/>
    <n v="3"/>
    <n v="0"/>
    <n v="0"/>
  </r>
  <r>
    <x v="0"/>
    <x v="3"/>
    <d v="2025-03-26T00:00:00"/>
    <n v="3"/>
    <s v="WAV"/>
    <n v="4100587"/>
    <n v="3"/>
    <n v="0"/>
    <n v="0"/>
  </r>
  <r>
    <x v="0"/>
    <x v="12"/>
    <d v="2025-03-28T00:00:00"/>
    <n v="5.5"/>
    <s v="WAV"/>
    <n v="4100589"/>
    <n v="5.5"/>
    <n v="0"/>
    <n v="0"/>
  </r>
  <r>
    <x v="1"/>
    <x v="1"/>
    <d v="2025-03-31T00:00:00"/>
    <n v="3.75"/>
    <s v="WAV"/>
    <n v="4100597"/>
    <n v="3.75"/>
    <n v="0"/>
    <n v="0"/>
  </r>
  <r>
    <x v="1"/>
    <x v="5"/>
    <d v="2025-03-31T00:00:00"/>
    <n v="0"/>
    <s v="BIGVAN"/>
    <n v="4100598"/>
    <n v="3.75"/>
    <n v="1"/>
    <n v="3.75"/>
  </r>
  <r>
    <x v="1"/>
    <x v="2"/>
    <d v="2025-03-28T00:00:00"/>
    <n v="0"/>
    <s v="WAV"/>
    <n v="4100600"/>
    <n v="3.75"/>
    <n v="1"/>
    <n v="3.75"/>
  </r>
  <r>
    <x v="1"/>
    <x v="0"/>
    <d v="2025-03-31T00:00:00"/>
    <n v="0"/>
    <s v="WAV"/>
    <n v="4100601"/>
    <n v="3.75"/>
    <n v="1"/>
    <n v="3.75"/>
  </r>
  <r>
    <x v="1"/>
    <x v="1"/>
    <d v="2025-03-26T00:00:00"/>
    <n v="0"/>
    <s v="WAV"/>
    <n v="4100602"/>
    <n v="3.75"/>
    <n v="1"/>
    <n v="3.75"/>
  </r>
  <r>
    <x v="1"/>
    <x v="1"/>
    <d v="2025-03-28T00:00:00"/>
    <n v="0"/>
    <s v="WAV"/>
    <n v="4100603"/>
    <n v="3.75"/>
    <n v="1"/>
    <n v="3.75"/>
  </r>
  <r>
    <x v="1"/>
    <x v="5"/>
    <d v="2025-03-31T00:00:00"/>
    <n v="0"/>
    <s v="BIGVAN"/>
    <n v="4100604"/>
    <n v="3.75"/>
    <n v="1"/>
    <n v="3.75"/>
  </r>
  <r>
    <x v="2"/>
    <x v="8"/>
    <d v="2025-03-25T00:00:00"/>
    <n v="5"/>
    <s v="WAV"/>
    <n v="4100605"/>
    <n v="5"/>
    <n v="0"/>
    <n v="0"/>
  </r>
  <r>
    <x v="1"/>
    <x v="5"/>
    <d v="2025-03-30T00:00:00"/>
    <n v="0"/>
    <s v="BIGVAN"/>
    <n v="4100609"/>
    <n v="3.75"/>
    <n v="1"/>
    <n v="3.75"/>
  </r>
  <r>
    <x v="1"/>
    <x v="5"/>
    <d v="2025-03-30T00:00:00"/>
    <n v="0"/>
    <s v="BIGVAN"/>
    <n v="4100610"/>
    <n v="3.75"/>
    <n v="1"/>
    <n v="3.75"/>
  </r>
  <r>
    <x v="1"/>
    <x v="2"/>
    <d v="2025-03-28T00:00:00"/>
    <n v="0"/>
    <s v="WAV"/>
    <n v="4100612"/>
    <n v="3.75"/>
    <n v="1"/>
    <n v="3.75"/>
  </r>
  <r>
    <x v="1"/>
    <x v="7"/>
    <d v="2025-03-28T00:00:00"/>
    <n v="0"/>
    <s v="WAV"/>
    <n v="4100613"/>
    <n v="3.75"/>
    <n v="1"/>
    <n v="3.75"/>
  </r>
  <r>
    <x v="1"/>
    <x v="7"/>
    <d v="2025-03-28T00:00:00"/>
    <n v="0"/>
    <s v="WAV"/>
    <n v="4100615"/>
    <n v="3.75"/>
    <n v="1"/>
    <n v="3.75"/>
  </r>
  <r>
    <x v="1"/>
    <x v="0"/>
    <d v="2025-03-25T00:00:00"/>
    <n v="0"/>
    <s v="WAV"/>
    <n v="4100626"/>
    <n v="3.75"/>
    <n v="1"/>
    <n v="3.75"/>
  </r>
  <r>
    <x v="2"/>
    <x v="5"/>
    <d v="2025-03-25T00:00:00"/>
    <n v="5"/>
    <s v="WAV"/>
    <n v="4100628"/>
    <n v="5"/>
    <n v="0"/>
    <n v="0"/>
  </r>
  <r>
    <x v="1"/>
    <x v="7"/>
    <d v="2025-03-27T00:00:00"/>
    <n v="0"/>
    <s v="WAV"/>
    <n v="4100633"/>
    <n v="3.75"/>
    <n v="1"/>
    <n v="3.75"/>
  </r>
  <r>
    <x v="2"/>
    <x v="5"/>
    <d v="2025-03-31T00:00:00"/>
    <n v="5"/>
    <s v="WAV"/>
    <n v="4100634"/>
    <n v="5"/>
    <n v="0"/>
    <n v="0"/>
  </r>
  <r>
    <x v="2"/>
    <x v="13"/>
    <d v="2025-03-26T00:00:00"/>
    <n v="5"/>
    <s v="WAV"/>
    <n v="4100635"/>
    <n v="5"/>
    <n v="0"/>
    <n v="0"/>
  </r>
  <r>
    <x v="1"/>
    <x v="1"/>
    <d v="2025-03-25T00:00:00"/>
    <n v="0"/>
    <s v="WAV"/>
    <n v="4100636"/>
    <n v="3.75"/>
    <n v="1"/>
    <n v="3.75"/>
  </r>
  <r>
    <x v="1"/>
    <x v="10"/>
    <d v="2025-03-28T00:00:00"/>
    <n v="3.75"/>
    <s v="WAV"/>
    <n v="4100637"/>
    <n v="3.75"/>
    <n v="0"/>
    <n v="0"/>
  </r>
  <r>
    <x v="1"/>
    <x v="2"/>
    <d v="2025-03-28T00:00:00"/>
    <n v="0"/>
    <s v="WAV"/>
    <n v="4100638"/>
    <n v="3.75"/>
    <n v="1"/>
    <n v="3.75"/>
  </r>
  <r>
    <x v="0"/>
    <x v="5"/>
    <d v="2025-03-24T00:00:00"/>
    <n v="5.5"/>
    <s v="BIGVAN"/>
    <n v="4100640"/>
    <n v="5.5"/>
    <n v="0"/>
    <n v="0"/>
  </r>
  <r>
    <x v="0"/>
    <x v="0"/>
    <d v="2025-03-25T00:00:00"/>
    <n v="5.5"/>
    <s v="WAV"/>
    <n v="4100641"/>
    <n v="5.5"/>
    <n v="0"/>
    <n v="0"/>
  </r>
  <r>
    <x v="2"/>
    <x v="0"/>
    <d v="2025-03-26T00:00:00"/>
    <n v="5"/>
    <s v="WAV"/>
    <n v="4100642"/>
    <n v="5"/>
    <n v="0"/>
    <n v="0"/>
  </r>
  <r>
    <x v="2"/>
    <x v="0"/>
    <d v="2025-03-26T00:00:00"/>
    <n v="5"/>
    <s v="WAV"/>
    <n v="4100644"/>
    <n v="5"/>
    <n v="0"/>
    <n v="0"/>
  </r>
  <r>
    <x v="1"/>
    <x v="5"/>
    <d v="2025-03-27T00:00:00"/>
    <n v="0"/>
    <s v="BIGVAN"/>
    <n v="4100652"/>
    <n v="3.75"/>
    <n v="1"/>
    <n v="3.75"/>
  </r>
  <r>
    <x v="1"/>
    <x v="5"/>
    <d v="2025-03-28T00:00:00"/>
    <n v="0"/>
    <s v="BIGVAN"/>
    <n v="4100653"/>
    <n v="3.75"/>
    <n v="1"/>
    <n v="3.75"/>
  </r>
  <r>
    <x v="0"/>
    <x v="0"/>
    <d v="2025-03-25T00:00:00"/>
    <n v="0"/>
    <s v="SEDAN"/>
    <n v="4100663"/>
    <n v="5.5"/>
    <n v="1"/>
    <n v="5.5"/>
  </r>
  <r>
    <x v="1"/>
    <x v="5"/>
    <d v="2025-03-25T00:00:00"/>
    <n v="0"/>
    <s v="BIGVAN"/>
    <n v="4100667"/>
    <n v="3.75"/>
    <n v="1"/>
    <n v="3.75"/>
  </r>
  <r>
    <x v="0"/>
    <x v="15"/>
    <d v="2025-03-26T00:00:00"/>
    <n v="3"/>
    <s v="WAV"/>
    <n v="4100671"/>
    <n v="3"/>
    <n v="0"/>
    <n v="0"/>
  </r>
  <r>
    <x v="0"/>
    <x v="3"/>
    <d v="2025-03-26T00:00:00"/>
    <n v="3"/>
    <s v="WAV"/>
    <n v="4100672"/>
    <n v="3"/>
    <n v="0"/>
    <n v="0"/>
  </r>
  <r>
    <x v="1"/>
    <x v="7"/>
    <d v="2025-03-25T00:00:00"/>
    <n v="3.75"/>
    <s v="WAV"/>
    <n v="4100674"/>
    <n v="3.75"/>
    <n v="0"/>
    <n v="0"/>
  </r>
  <r>
    <x v="0"/>
    <x v="3"/>
    <d v="2025-03-26T00:00:00"/>
    <n v="3"/>
    <s v="WAV"/>
    <n v="4100676"/>
    <n v="3"/>
    <n v="0"/>
    <n v="0"/>
  </r>
  <r>
    <x v="0"/>
    <x v="10"/>
    <d v="2025-03-26T00:00:00"/>
    <n v="5"/>
    <s v="WAV"/>
    <n v="4100682"/>
    <n v="5"/>
    <n v="0"/>
    <n v="0"/>
  </r>
  <r>
    <x v="0"/>
    <x v="0"/>
    <d v="2025-03-25T00:00:00"/>
    <n v="3"/>
    <s v="WAV"/>
    <n v="4100686"/>
    <n v="3"/>
    <n v="0"/>
    <n v="0"/>
  </r>
  <r>
    <x v="0"/>
    <x v="0"/>
    <d v="2025-03-25T00:00:00"/>
    <n v="3"/>
    <s v="SEDAN"/>
    <n v="4100687"/>
    <n v="3"/>
    <n v="0"/>
    <n v="0"/>
  </r>
  <r>
    <x v="0"/>
    <x v="12"/>
    <d v="2025-03-27T00:00:00"/>
    <n v="3"/>
    <s v="WAV"/>
    <n v="4100688"/>
    <n v="3"/>
    <n v="0"/>
    <n v="0"/>
  </r>
  <r>
    <x v="0"/>
    <x v="5"/>
    <d v="2025-03-27T00:00:00"/>
    <n v="3.75"/>
    <s v="WAV"/>
    <n v="4100689"/>
    <n v="3.75"/>
    <n v="0"/>
    <n v="0"/>
  </r>
  <r>
    <x v="0"/>
    <x v="0"/>
    <d v="2025-03-27T00:00:00"/>
    <n v="3.75"/>
    <s v="SEDAN"/>
    <n v="4100692"/>
    <n v="3.75"/>
    <n v="0"/>
    <n v="0"/>
  </r>
  <r>
    <x v="1"/>
    <x v="11"/>
    <d v="2025-03-26T00:00:00"/>
    <n v="3.75"/>
    <s v="WAV"/>
    <n v="4100697"/>
    <n v="3.75"/>
    <n v="0"/>
    <n v="0"/>
  </r>
  <r>
    <x v="1"/>
    <x v="7"/>
    <d v="2025-03-26T00:00:00"/>
    <n v="0"/>
    <s v="WAV"/>
    <n v="4100698"/>
    <n v="3.75"/>
    <n v="1"/>
    <n v="3.75"/>
  </r>
  <r>
    <x v="2"/>
    <x v="10"/>
    <d v="2025-03-25T00:00:00"/>
    <n v="10"/>
    <s v="WAV"/>
    <n v="4100702"/>
    <n v="10"/>
    <n v="0"/>
    <n v="0"/>
  </r>
  <r>
    <x v="1"/>
    <x v="0"/>
    <d v="2025-03-25T00:00:00"/>
    <n v="0"/>
    <s v="WAV"/>
    <n v="4100703"/>
    <n v="3.75"/>
    <n v="1"/>
    <n v="3.75"/>
  </r>
  <r>
    <x v="1"/>
    <x v="0"/>
    <d v="2025-03-27T00:00:00"/>
    <n v="0"/>
    <s v="WAV"/>
    <n v="4100704"/>
    <n v="3.75"/>
    <n v="1"/>
    <n v="3.75"/>
  </r>
  <r>
    <x v="1"/>
    <x v="0"/>
    <d v="2025-03-29T00:00:00"/>
    <n v="0"/>
    <s v="WAV"/>
    <n v="4100705"/>
    <n v="3.75"/>
    <n v="1"/>
    <n v="3.75"/>
  </r>
  <r>
    <x v="1"/>
    <x v="1"/>
    <d v="2025-03-25T00:00:00"/>
    <n v="0"/>
    <s v="WAV"/>
    <n v="4100706"/>
    <n v="3.75"/>
    <n v="1"/>
    <n v="3.75"/>
  </r>
  <r>
    <x v="1"/>
    <x v="7"/>
    <d v="2025-03-27T00:00:00"/>
    <n v="0"/>
    <s v="WAV"/>
    <n v="4100707"/>
    <n v="3.75"/>
    <n v="1"/>
    <n v="3.75"/>
  </r>
  <r>
    <x v="1"/>
    <x v="9"/>
    <d v="2025-03-29T00:00:00"/>
    <n v="0"/>
    <s v="SEDAN"/>
    <n v="4100708"/>
    <n v="3.75"/>
    <n v="1"/>
    <n v="3.75"/>
  </r>
  <r>
    <x v="1"/>
    <x v="7"/>
    <d v="2025-03-27T00:00:00"/>
    <n v="0"/>
    <s v="WAV"/>
    <n v="4100709"/>
    <n v="3.75"/>
    <n v="1"/>
    <n v="3.75"/>
  </r>
  <r>
    <x v="1"/>
    <x v="7"/>
    <d v="2025-03-27T00:00:00"/>
    <n v="0"/>
    <s v="WAV"/>
    <n v="4100710"/>
    <n v="3.75"/>
    <n v="1"/>
    <n v="3.75"/>
  </r>
  <r>
    <x v="1"/>
    <x v="11"/>
    <d v="2025-03-25T00:00:00"/>
    <n v="0"/>
    <s v="WAV"/>
    <n v="4100711"/>
    <n v="3.75"/>
    <n v="1"/>
    <n v="3.75"/>
  </r>
  <r>
    <x v="1"/>
    <x v="5"/>
    <d v="2025-03-25T00:00:00"/>
    <n v="0"/>
    <s v="BIGVAN"/>
    <n v="4100712"/>
    <n v="3.75"/>
    <n v="1"/>
    <n v="3.75"/>
  </r>
  <r>
    <x v="0"/>
    <x v="0"/>
    <d v="2025-03-25T00:00:00"/>
    <n v="0"/>
    <s v="WAV"/>
    <n v="4100715"/>
    <n v="0"/>
    <n v="0"/>
    <n v="0"/>
  </r>
  <r>
    <x v="0"/>
    <x v="2"/>
    <d v="2025-03-27T00:00:00"/>
    <n v="0"/>
    <s v="WAV"/>
    <n v="4100719"/>
    <n v="0"/>
    <n v="0"/>
    <n v="0"/>
  </r>
  <r>
    <x v="1"/>
    <x v="7"/>
    <d v="2025-03-27T00:00:00"/>
    <n v="0"/>
    <s v="WAV"/>
    <n v="4100720"/>
    <n v="3.75"/>
    <n v="1"/>
    <n v="3.75"/>
  </r>
  <r>
    <x v="2"/>
    <x v="0"/>
    <d v="2025-04-01T00:00:00"/>
    <n v="5"/>
    <s v="SEDAN"/>
    <n v="4100742"/>
    <n v="5"/>
    <n v="0"/>
    <n v="0"/>
  </r>
  <r>
    <x v="1"/>
    <x v="7"/>
    <d v="2025-04-01T00:00:00"/>
    <n v="0"/>
    <s v="WAV"/>
    <n v="4100744"/>
    <n v="3.75"/>
    <n v="1"/>
    <n v="3.75"/>
  </r>
  <r>
    <x v="1"/>
    <x v="11"/>
    <d v="2025-04-01T00:00:00"/>
    <n v="3.75"/>
    <s v="WAV"/>
    <n v="4100745"/>
    <n v="3.75"/>
    <n v="0"/>
    <n v="0"/>
  </r>
  <r>
    <x v="1"/>
    <x v="7"/>
    <d v="2025-04-01T00:00:00"/>
    <n v="0"/>
    <s v="WAV"/>
    <n v="4100746"/>
    <n v="3.75"/>
    <n v="1"/>
    <n v="3.75"/>
  </r>
  <r>
    <x v="1"/>
    <x v="1"/>
    <d v="2025-04-01T00:00:00"/>
    <n v="0"/>
    <s v="WAV"/>
    <n v="4100747"/>
    <n v="3.75"/>
    <n v="1"/>
    <n v="3.75"/>
  </r>
  <r>
    <x v="1"/>
    <x v="0"/>
    <d v="2025-04-01T00:00:00"/>
    <n v="0"/>
    <s v="WAV"/>
    <n v="4100748"/>
    <n v="3.75"/>
    <n v="1"/>
    <n v="3.75"/>
  </r>
  <r>
    <x v="1"/>
    <x v="11"/>
    <d v="2025-04-01T00:00:00"/>
    <n v="3.75"/>
    <s v="WAV"/>
    <n v="4100749"/>
    <n v="3.75"/>
    <n v="0"/>
    <n v="0"/>
  </r>
  <r>
    <x v="1"/>
    <x v="5"/>
    <d v="2025-04-01T00:00:00"/>
    <n v="3.75"/>
    <s v="BIGVAN"/>
    <n v="4100750"/>
    <n v="3.75"/>
    <n v="0"/>
    <n v="0"/>
  </r>
  <r>
    <x v="2"/>
    <x v="5"/>
    <d v="2025-04-01T00:00:00"/>
    <n v="0"/>
    <s v="WAV"/>
    <n v="4100756"/>
    <n v="0"/>
    <n v="0"/>
    <n v="0"/>
  </r>
  <r>
    <x v="0"/>
    <x v="5"/>
    <d v="2025-04-01T00:00:00"/>
    <n v="0"/>
    <s v="WAV"/>
    <n v="4100778"/>
    <n v="0"/>
    <n v="0"/>
    <n v="0"/>
  </r>
  <r>
    <x v="0"/>
    <x v="5"/>
    <d v="2025-04-01T00:00:00"/>
    <n v="0"/>
    <s v="WAV"/>
    <n v="4100779"/>
    <n v="0"/>
    <n v="0"/>
    <n v="0"/>
  </r>
  <r>
    <x v="1"/>
    <x v="11"/>
    <d v="2025-04-01T00:00:00"/>
    <n v="3.75"/>
    <s v="WAV"/>
    <n v="4100793"/>
    <n v="3.75"/>
    <n v="0"/>
    <n v="0"/>
  </r>
  <r>
    <x v="2"/>
    <x v="5"/>
    <d v="2025-04-01T00:00:00"/>
    <n v="0"/>
    <s v="WAV"/>
    <n v="4100800"/>
    <n v="0"/>
    <n v="0"/>
    <n v="0"/>
  </r>
  <r>
    <x v="0"/>
    <x v="5"/>
    <d v="2025-04-01T00:00:00"/>
    <n v="0"/>
    <s v="WAV"/>
    <n v="4100804"/>
    <n v="0"/>
    <n v="0"/>
    <n v="0"/>
  </r>
  <r>
    <x v="1"/>
    <x v="0"/>
    <d v="2025-04-01T00:00:00"/>
    <n v="0"/>
    <s v="WAV"/>
    <n v="4100806"/>
    <n v="3.75"/>
    <n v="1"/>
    <n v="3.75"/>
  </r>
  <r>
    <x v="1"/>
    <x v="0"/>
    <d v="2025-04-01T00:00:00"/>
    <n v="0"/>
    <s v="WAV"/>
    <n v="4100807"/>
    <n v="3.75"/>
    <n v="1"/>
    <n v="3.75"/>
  </r>
  <r>
    <x v="0"/>
    <x v="3"/>
    <d v="2025-04-01T00:00:00"/>
    <n v="0"/>
    <s v="WAV"/>
    <n v="4100808"/>
    <n v="0"/>
    <n v="0"/>
    <n v="0"/>
  </r>
  <r>
    <x v="0"/>
    <x v="5"/>
    <d v="2025-04-01T00:00:00"/>
    <n v="0"/>
    <s v="WAV"/>
    <n v="4100809"/>
    <n v="0"/>
    <n v="0"/>
    <n v="0"/>
  </r>
  <r>
    <x v="2"/>
    <x v="9"/>
    <d v="2025-04-01T00:00:00"/>
    <n v="0"/>
    <s v="SEDAN"/>
    <n v="4100829"/>
    <n v="0"/>
    <n v="0"/>
    <n v="0"/>
  </r>
  <r>
    <x v="2"/>
    <x v="10"/>
    <d v="2025-04-01T00:00:00"/>
    <n v="0"/>
    <s v="WAV"/>
    <n v="4100830"/>
    <n v="0"/>
    <n v="0"/>
    <n v="0"/>
  </r>
  <r>
    <x v="1"/>
    <x v="11"/>
    <d v="2025-04-01T00:00:00"/>
    <n v="3.75"/>
    <s v="WAV"/>
    <n v="4100831"/>
    <n v="3.75"/>
    <n v="0"/>
    <n v="0"/>
  </r>
  <r>
    <x v="1"/>
    <x v="0"/>
    <d v="2025-04-01T00:00:00"/>
    <n v="0"/>
    <s v="WAV"/>
    <n v="4100832"/>
    <n v="3.75"/>
    <n v="1"/>
    <n v="3.75"/>
  </r>
  <r>
    <x v="1"/>
    <x v="0"/>
    <d v="2025-04-01T00:00:00"/>
    <n v="0"/>
    <s v="WAV"/>
    <n v="4100833"/>
    <n v="3.75"/>
    <n v="1"/>
    <n v="3.75"/>
  </r>
  <r>
    <x v="1"/>
    <x v="0"/>
    <d v="2025-04-01T00:00:00"/>
    <n v="0"/>
    <s v="WAV"/>
    <n v="4100834"/>
    <n v="3.75"/>
    <n v="1"/>
    <n v="3.75"/>
  </r>
  <r>
    <x v="1"/>
    <x v="7"/>
    <d v="2025-04-01T00:00:00"/>
    <n v="0"/>
    <s v="WAV"/>
    <n v="4100842"/>
    <n v="3.75"/>
    <n v="1"/>
    <n v="3.75"/>
  </r>
  <r>
    <x v="2"/>
    <x v="5"/>
    <d v="2025-04-01T00:00:00"/>
    <n v="0"/>
    <s v="WAV"/>
    <n v="4100843"/>
    <n v="0"/>
    <n v="0"/>
    <n v="0"/>
  </r>
  <r>
    <x v="2"/>
    <x v="5"/>
    <d v="2025-04-01T00:00:00"/>
    <n v="0"/>
    <s v="WAV"/>
    <n v="4100844"/>
    <n v="0"/>
    <n v="0"/>
    <n v="0"/>
  </r>
  <r>
    <x v="2"/>
    <x v="9"/>
    <d v="2025-04-01T00:00:00"/>
    <n v="0"/>
    <s v="SEDAN"/>
    <n v="4100867"/>
    <n v="0"/>
    <n v="0"/>
    <n v="0"/>
  </r>
  <r>
    <x v="0"/>
    <x v="5"/>
    <d v="2025-04-01T00:00:00"/>
    <n v="0"/>
    <s v="WAV"/>
    <n v="4100880"/>
    <n v="0"/>
    <n v="0"/>
    <n v="0"/>
  </r>
  <r>
    <x v="1"/>
    <x v="0"/>
    <d v="2025-04-01T00:00:00"/>
    <n v="0"/>
    <s v="WAV"/>
    <n v="4100881"/>
    <n v="3.75"/>
    <n v="1"/>
    <n v="3.75"/>
  </r>
  <r>
    <x v="1"/>
    <x v="2"/>
    <d v="2025-04-01T00:00:00"/>
    <n v="0"/>
    <s v="WAV"/>
    <n v="4100882"/>
    <n v="3.75"/>
    <n v="1"/>
    <n v="3.75"/>
  </r>
  <r>
    <x v="1"/>
    <x v="0"/>
    <d v="2025-04-01T00:00:00"/>
    <n v="0"/>
    <s v="WAV"/>
    <n v="4100883"/>
    <n v="3.75"/>
    <n v="1"/>
    <n v="3.75"/>
  </r>
  <r>
    <x v="1"/>
    <x v="0"/>
    <d v="2025-04-01T00:00:00"/>
    <n v="0"/>
    <s v="WAV"/>
    <n v="4100884"/>
    <n v="3.75"/>
    <n v="1"/>
    <n v="3.75"/>
  </r>
  <r>
    <x v="1"/>
    <x v="0"/>
    <d v="2025-04-01T00:00:00"/>
    <n v="0"/>
    <s v="WAV"/>
    <n v="4100888"/>
    <n v="3.75"/>
    <n v="1"/>
    <n v="3.75"/>
  </r>
  <r>
    <x v="1"/>
    <x v="7"/>
    <d v="2025-04-01T00:00:00"/>
    <n v="0"/>
    <s v="WAV"/>
    <n v="4100889"/>
    <n v="3.75"/>
    <n v="1"/>
    <n v="3.75"/>
  </r>
  <r>
    <x v="1"/>
    <x v="7"/>
    <d v="2025-04-01T00:00:00"/>
    <n v="0"/>
    <s v="WAV"/>
    <n v="4100890"/>
    <n v="3.75"/>
    <n v="1"/>
    <n v="3.75"/>
  </r>
  <r>
    <x v="1"/>
    <x v="5"/>
    <d v="2025-04-01T00:00:00"/>
    <n v="3.75"/>
    <s v="BIGVAN"/>
    <n v="4100896"/>
    <n v="3.75"/>
    <n v="0"/>
    <n v="0"/>
  </r>
  <r>
    <x v="1"/>
    <x v="0"/>
    <d v="2025-04-01T00:00:00"/>
    <n v="0"/>
    <s v="WAV"/>
    <n v="4100897"/>
    <n v="3.75"/>
    <n v="1"/>
    <n v="3.75"/>
  </r>
  <r>
    <x v="0"/>
    <x v="5"/>
    <d v="2025-04-01T00:00:00"/>
    <n v="0"/>
    <s v="WAV"/>
    <n v="4100900"/>
    <n v="0"/>
    <n v="0"/>
    <n v="0"/>
  </r>
  <r>
    <x v="0"/>
    <x v="3"/>
    <d v="2025-04-01T00:00:00"/>
    <n v="0"/>
    <s v="WAV"/>
    <n v="4100901"/>
    <n v="0"/>
    <n v="0"/>
    <n v="0"/>
  </r>
  <r>
    <x v="1"/>
    <x v="1"/>
    <d v="2025-04-01T00:00:00"/>
    <n v="0"/>
    <s v="WAV"/>
    <n v="4100910"/>
    <n v="3.75"/>
    <n v="1"/>
    <n v="3.75"/>
  </r>
  <r>
    <x v="1"/>
    <x v="1"/>
    <d v="2025-04-01T00:00:00"/>
    <n v="0"/>
    <s v="WAV"/>
    <n v="4100911"/>
    <n v="3.75"/>
    <n v="1"/>
    <n v="3.75"/>
  </r>
  <r>
    <x v="0"/>
    <x v="3"/>
    <d v="2025-04-01T00:00:00"/>
    <n v="0"/>
    <s v="WAV"/>
    <n v="4100914"/>
    <n v="0"/>
    <n v="0"/>
    <n v="0"/>
  </r>
  <r>
    <x v="0"/>
    <x v="5"/>
    <d v="2025-04-01T00:00:00"/>
    <n v="0"/>
    <s v="WAV"/>
    <n v="4100915"/>
    <n v="0"/>
    <n v="0"/>
    <n v="0"/>
  </r>
  <r>
    <x v="2"/>
    <x v="0"/>
    <d v="2025-04-01T00:00:00"/>
    <n v="0"/>
    <s v="WAV"/>
    <n v="4100920"/>
    <n v="0"/>
    <n v="0"/>
    <n v="0"/>
  </r>
  <r>
    <x v="2"/>
    <x v="0"/>
    <d v="2025-04-01T00:00:00"/>
    <n v="0"/>
    <s v="SEDAN"/>
    <n v="4100921"/>
    <n v="0"/>
    <n v="0"/>
    <n v="0"/>
  </r>
  <r>
    <x v="0"/>
    <x v="10"/>
    <d v="2025-04-01T00:00:00"/>
    <n v="5.5"/>
    <s v="WAV"/>
    <n v="4100922"/>
    <n v="5.5"/>
    <n v="0"/>
    <n v="0"/>
  </r>
  <r>
    <x v="0"/>
    <x v="10"/>
    <d v="2025-04-01T00:00:00"/>
    <n v="5"/>
    <s v="WAV"/>
    <n v="4100923"/>
    <n v="5"/>
    <n v="0"/>
    <n v="0"/>
  </r>
  <r>
    <x v="2"/>
    <x v="9"/>
    <d v="2025-04-01T00:00:00"/>
    <n v="0"/>
    <s v="SEDAN"/>
    <n v="4100925"/>
    <n v="0"/>
    <n v="0"/>
    <n v="0"/>
  </r>
  <r>
    <x v="2"/>
    <x v="4"/>
    <d v="2025-04-01T00:00:00"/>
    <n v="0"/>
    <s v="SEDAN"/>
    <n v="4100926"/>
    <n v="0"/>
    <n v="0"/>
    <n v="0"/>
  </r>
  <r>
    <x v="2"/>
    <x v="3"/>
    <d v="2025-04-01T00:00:00"/>
    <n v="0"/>
    <s v="WAV"/>
    <n v="4100927"/>
    <n v="5"/>
    <n v="1"/>
    <n v="5"/>
  </r>
  <r>
    <x v="2"/>
    <x v="14"/>
    <d v="2025-04-01T00:00:00"/>
    <n v="0"/>
    <s v="WAV"/>
    <n v="4100928"/>
    <n v="0"/>
    <n v="0"/>
    <n v="0"/>
  </r>
  <r>
    <x v="2"/>
    <x v="0"/>
    <d v="2025-04-01T00:00:00"/>
    <n v="0"/>
    <s v="WAV"/>
    <n v="4100930"/>
    <n v="0"/>
    <n v="0"/>
    <n v="0"/>
  </r>
  <r>
    <x v="2"/>
    <x v="3"/>
    <d v="2025-04-01T00:00:00"/>
    <n v="0"/>
    <s v="WAV"/>
    <n v="4100953"/>
    <n v="0"/>
    <n v="0"/>
    <n v="0"/>
  </r>
  <r>
    <x v="0"/>
    <x v="5"/>
    <d v="2025-04-01T00:00:00"/>
    <n v="5.5"/>
    <s v="WAV"/>
    <n v="4100969"/>
    <n v="5.5"/>
    <n v="0"/>
    <n v="0"/>
  </r>
  <r>
    <x v="1"/>
    <x v="1"/>
    <d v="2025-04-01T00:00:00"/>
    <n v="0"/>
    <s v="WAV"/>
    <n v="4100977"/>
    <n v="3.75"/>
    <n v="1"/>
    <n v="3.75"/>
  </r>
  <r>
    <x v="1"/>
    <x v="0"/>
    <d v="2025-04-01T00:00:00"/>
    <n v="0"/>
    <s v="WAV"/>
    <n v="4100978"/>
    <n v="3.75"/>
    <n v="1"/>
    <n v="3.75"/>
  </r>
  <r>
    <x v="2"/>
    <x v="14"/>
    <d v="2025-04-01T00:00:00"/>
    <n v="0"/>
    <s v="WAV"/>
    <n v="4100979"/>
    <n v="0"/>
    <n v="0"/>
    <n v="0"/>
  </r>
  <r>
    <x v="1"/>
    <x v="1"/>
    <d v="2025-04-01T00:00:00"/>
    <n v="0"/>
    <s v="WAV"/>
    <n v="4100981"/>
    <n v="3.75"/>
    <n v="1"/>
    <n v="3.75"/>
  </r>
  <r>
    <x v="1"/>
    <x v="1"/>
    <d v="2025-04-01T00:00:00"/>
    <n v="0"/>
    <s v="WAV"/>
    <n v="4100982"/>
    <n v="3.75"/>
    <n v="1"/>
    <n v="3.75"/>
  </r>
  <r>
    <x v="1"/>
    <x v="2"/>
    <d v="2025-04-01T00:00:00"/>
    <n v="0"/>
    <s v="WAV"/>
    <n v="4100985"/>
    <n v="3.75"/>
    <n v="1"/>
    <n v="3.75"/>
  </r>
  <r>
    <x v="1"/>
    <x v="5"/>
    <d v="2025-04-01T00:00:00"/>
    <n v="3.75"/>
    <s v="BIGVAN"/>
    <n v="4100986"/>
    <n v="3.75"/>
    <n v="0"/>
    <n v="0"/>
  </r>
  <r>
    <x v="2"/>
    <x v="0"/>
    <d v="2025-04-01T00:00:00"/>
    <n v="5"/>
    <s v="SEDAN"/>
    <n v="4100987"/>
    <n v="5"/>
    <n v="0"/>
    <n v="0"/>
  </r>
  <r>
    <x v="2"/>
    <x v="9"/>
    <d v="2025-04-01T00:00:00"/>
    <n v="5"/>
    <s v="SEDAN"/>
    <n v="4100988"/>
    <n v="5"/>
    <n v="0"/>
    <n v="0"/>
  </r>
  <r>
    <x v="1"/>
    <x v="2"/>
    <d v="2025-04-01T00:00:00"/>
    <n v="0"/>
    <s v="WAV"/>
    <n v="4100991"/>
    <n v="3.75"/>
    <n v="1"/>
    <n v="3.75"/>
  </r>
  <r>
    <x v="1"/>
    <x v="1"/>
    <d v="2025-04-01T00:00:00"/>
    <n v="0"/>
    <s v="WAV"/>
    <n v="4100992"/>
    <n v="3.75"/>
    <n v="1"/>
    <n v="3.75"/>
  </r>
  <r>
    <x v="1"/>
    <x v="5"/>
    <d v="2025-04-01T00:00:00"/>
    <n v="3.75"/>
    <s v="BIGVAN"/>
    <n v="4100993"/>
    <n v="3.75"/>
    <n v="0"/>
    <n v="0"/>
  </r>
  <r>
    <x v="2"/>
    <x v="0"/>
    <d v="2025-04-01T00:00:00"/>
    <n v="0"/>
    <s v="WAV"/>
    <n v="4100994"/>
    <n v="0"/>
    <n v="0"/>
    <n v="0"/>
  </r>
  <r>
    <x v="1"/>
    <x v="1"/>
    <d v="2025-04-01T00:00:00"/>
    <n v="0"/>
    <s v="WAV"/>
    <n v="4100996"/>
    <n v="3.75"/>
    <n v="1"/>
    <n v="3.75"/>
  </r>
  <r>
    <x v="1"/>
    <x v="0"/>
    <d v="2025-04-01T00:00:00"/>
    <n v="0"/>
    <s v="WAV"/>
    <n v="4100997"/>
    <n v="3.75"/>
    <n v="1"/>
    <n v="3.75"/>
  </r>
  <r>
    <x v="2"/>
    <x v="5"/>
    <d v="2025-04-01T00:00:00"/>
    <n v="0"/>
    <s v="WAV"/>
    <n v="4100998"/>
    <n v="0"/>
    <n v="0"/>
    <n v="0"/>
  </r>
  <r>
    <x v="2"/>
    <x v="3"/>
    <d v="2025-04-01T00:00:00"/>
    <n v="0"/>
    <s v="WAV"/>
    <n v="4100999"/>
    <n v="0"/>
    <n v="0"/>
    <n v="0"/>
  </r>
  <r>
    <x v="2"/>
    <x v="0"/>
    <d v="2025-04-01T00:00:00"/>
    <n v="0"/>
    <s v="WAV"/>
    <n v="4101000"/>
    <n v="5"/>
    <n v="1"/>
    <n v="5"/>
  </r>
  <r>
    <x v="2"/>
    <x v="0"/>
    <d v="2025-04-01T00:00:00"/>
    <n v="0"/>
    <s v="WAV"/>
    <n v="4101005"/>
    <n v="0"/>
    <n v="0"/>
    <n v="0"/>
  </r>
  <r>
    <x v="2"/>
    <x v="0"/>
    <d v="2025-04-01T00:00:00"/>
    <n v="0"/>
    <s v="SEDAN"/>
    <n v="4101006"/>
    <n v="0"/>
    <n v="0"/>
    <n v="0"/>
  </r>
  <r>
    <x v="2"/>
    <x v="8"/>
    <d v="2025-04-01T00:00:00"/>
    <n v="5"/>
    <s v="WAV"/>
    <n v="4101008"/>
    <n v="5"/>
    <n v="0"/>
    <n v="0"/>
  </r>
  <r>
    <x v="2"/>
    <x v="5"/>
    <d v="2025-04-01T00:00:00"/>
    <n v="5"/>
    <s v="WAV"/>
    <n v="4101009"/>
    <n v="5"/>
    <n v="0"/>
    <n v="0"/>
  </r>
  <r>
    <x v="2"/>
    <x v="0"/>
    <d v="2025-04-01T00:00:00"/>
    <n v="0"/>
    <s v="SEDAN"/>
    <n v="4101011"/>
    <n v="0"/>
    <n v="0"/>
    <n v="0"/>
  </r>
  <r>
    <x v="1"/>
    <x v="5"/>
    <d v="2025-04-01T00:00:00"/>
    <n v="3.75"/>
    <s v="BIGVAN"/>
    <n v="4101015"/>
    <n v="3.75"/>
    <n v="0"/>
    <n v="0"/>
  </r>
  <r>
    <x v="1"/>
    <x v="2"/>
    <d v="2025-04-01T00:00:00"/>
    <n v="0"/>
    <s v="WAV"/>
    <n v="4101016"/>
    <n v="3.75"/>
    <n v="1"/>
    <n v="3.75"/>
  </r>
  <r>
    <x v="1"/>
    <x v="0"/>
    <d v="2025-04-01T00:00:00"/>
    <n v="0"/>
    <s v="WAV"/>
    <n v="4101019"/>
    <n v="3.75"/>
    <n v="1"/>
    <n v="3.75"/>
  </r>
  <r>
    <x v="1"/>
    <x v="11"/>
    <d v="2025-04-01T00:00:00"/>
    <n v="3.75"/>
    <s v="WAV"/>
    <n v="4101020"/>
    <n v="3.75"/>
    <n v="0"/>
    <n v="0"/>
  </r>
  <r>
    <x v="0"/>
    <x v="8"/>
    <d v="2025-04-01T00:00:00"/>
    <n v="0"/>
    <s v="WAV"/>
    <n v="4101021"/>
    <n v="0"/>
    <n v="0"/>
    <n v="0"/>
  </r>
  <r>
    <x v="0"/>
    <x v="6"/>
    <d v="2025-04-01T00:00:00"/>
    <n v="0"/>
    <s v="SEDAN"/>
    <n v="4101022"/>
    <n v="0"/>
    <n v="0"/>
    <n v="0"/>
  </r>
  <r>
    <x v="1"/>
    <x v="2"/>
    <d v="2025-04-01T00:00:00"/>
    <n v="0"/>
    <s v="WAV"/>
    <n v="4101023"/>
    <n v="3.75"/>
    <n v="1"/>
    <n v="3.75"/>
  </r>
  <r>
    <x v="1"/>
    <x v="5"/>
    <d v="2025-04-01T00:00:00"/>
    <n v="3.75"/>
    <s v="BIGVAN"/>
    <n v="4101024"/>
    <n v="3.75"/>
    <n v="0"/>
    <n v="0"/>
  </r>
  <r>
    <x v="0"/>
    <x v="6"/>
    <d v="2025-04-01T00:00:00"/>
    <n v="0"/>
    <s v="SEDAN"/>
    <n v="4101030"/>
    <n v="5"/>
    <n v="1"/>
    <n v="5"/>
  </r>
  <r>
    <x v="0"/>
    <x v="5"/>
    <d v="2025-04-01T00:00:00"/>
    <n v="0"/>
    <s v="WAV"/>
    <n v="4101033"/>
    <n v="0"/>
    <n v="0"/>
    <n v="0"/>
  </r>
  <r>
    <x v="0"/>
    <x v="12"/>
    <d v="2025-04-01T00:00:00"/>
    <n v="0"/>
    <s v="SEDAN"/>
    <n v="4101034"/>
    <n v="0"/>
    <n v="0"/>
    <n v="0"/>
  </r>
  <r>
    <x v="0"/>
    <x v="5"/>
    <d v="2025-04-01T00:00:00"/>
    <n v="0"/>
    <s v="WAV"/>
    <n v="4101036"/>
    <n v="0"/>
    <n v="0"/>
    <n v="0"/>
  </r>
  <r>
    <x v="0"/>
    <x v="13"/>
    <d v="2025-04-01T00:00:00"/>
    <n v="0"/>
    <s v="WAV"/>
    <n v="4101037"/>
    <n v="0"/>
    <n v="0"/>
    <n v="0"/>
  </r>
  <r>
    <x v="0"/>
    <x v="5"/>
    <d v="2025-04-01T00:00:00"/>
    <n v="0"/>
    <s v="WAV"/>
    <n v="4101038"/>
    <n v="0"/>
    <n v="0"/>
    <n v="0"/>
  </r>
  <r>
    <x v="0"/>
    <x v="4"/>
    <d v="2025-04-01T00:00:00"/>
    <n v="0"/>
    <s v="SEDAN"/>
    <n v="4101039"/>
    <n v="0"/>
    <n v="0"/>
    <n v="0"/>
  </r>
  <r>
    <x v="2"/>
    <x v="0"/>
    <d v="2025-04-01T00:00:00"/>
    <n v="0"/>
    <s v="WAV"/>
    <n v="4101040"/>
    <n v="0"/>
    <n v="0"/>
    <n v="0"/>
  </r>
  <r>
    <x v="2"/>
    <x v="5"/>
    <d v="2025-04-01T00:00:00"/>
    <n v="0"/>
    <s v="BIGVAN"/>
    <n v="4101041"/>
    <n v="0"/>
    <n v="0"/>
    <n v="0"/>
  </r>
  <r>
    <x v="2"/>
    <x v="3"/>
    <d v="2025-04-01T00:00:00"/>
    <n v="0"/>
    <s v="WAV"/>
    <n v="4101042"/>
    <n v="0"/>
    <n v="0"/>
    <n v="0"/>
  </r>
  <r>
    <x v="2"/>
    <x v="0"/>
    <d v="2025-04-01T00:00:00"/>
    <n v="0"/>
    <s v="WAV"/>
    <n v="4101043"/>
    <n v="0"/>
    <n v="0"/>
    <n v="0"/>
  </r>
  <r>
    <x v="2"/>
    <x v="8"/>
    <d v="2025-04-01T00:00:00"/>
    <n v="0"/>
    <s v="WAV"/>
    <n v="4101044"/>
    <n v="0"/>
    <n v="0"/>
    <n v="0"/>
  </r>
  <r>
    <x v="2"/>
    <x v="14"/>
    <d v="2025-04-01T00:00:00"/>
    <n v="0"/>
    <s v="WAV"/>
    <n v="4101045"/>
    <n v="0"/>
    <n v="0"/>
    <n v="0"/>
  </r>
  <r>
    <x v="2"/>
    <x v="0"/>
    <d v="2025-04-01T00:00:00"/>
    <n v="0"/>
    <s v="WAV"/>
    <n v="4101046"/>
    <n v="0"/>
    <n v="0"/>
    <n v="0"/>
  </r>
  <r>
    <x v="0"/>
    <x v="10"/>
    <d v="2025-04-01T00:00:00"/>
    <n v="0"/>
    <s v="WAV"/>
    <n v="4101063"/>
    <n v="0"/>
    <n v="0"/>
    <n v="0"/>
  </r>
  <r>
    <x v="0"/>
    <x v="13"/>
    <d v="2025-04-01T00:00:00"/>
    <n v="0"/>
    <s v="WAV"/>
    <n v="4101064"/>
    <n v="0"/>
    <n v="0"/>
    <n v="0"/>
  </r>
  <r>
    <x v="1"/>
    <x v="0"/>
    <d v="2025-04-01T00:00:00"/>
    <n v="0"/>
    <s v="WAV"/>
    <n v="4101067"/>
    <n v="3.75"/>
    <n v="1"/>
    <n v="3.75"/>
  </r>
  <r>
    <x v="2"/>
    <x v="9"/>
    <d v="2025-04-01T00:00:00"/>
    <n v="0"/>
    <s v="SEDAN"/>
    <n v="4101072"/>
    <n v="0"/>
    <n v="0"/>
    <n v="0"/>
  </r>
  <r>
    <x v="0"/>
    <x v="5"/>
    <d v="2025-04-01T00:00:00"/>
    <n v="0"/>
    <s v="WAV"/>
    <n v="4101074"/>
    <n v="0"/>
    <n v="0"/>
    <n v="0"/>
  </r>
  <r>
    <x v="0"/>
    <x v="13"/>
    <d v="2025-04-01T00:00:00"/>
    <n v="0"/>
    <s v="WAV"/>
    <n v="4101075"/>
    <n v="0"/>
    <n v="0"/>
    <n v="0"/>
  </r>
  <r>
    <x v="1"/>
    <x v="1"/>
    <d v="2025-04-01T00:00:00"/>
    <n v="0"/>
    <s v="WAV"/>
    <n v="4101078"/>
    <n v="3.75"/>
    <n v="1"/>
    <n v="3.75"/>
  </r>
  <r>
    <x v="2"/>
    <x v="5"/>
    <d v="2025-04-01T00:00:00"/>
    <n v="0"/>
    <s v="WAV"/>
    <n v="4101079"/>
    <n v="0"/>
    <n v="0"/>
    <n v="0"/>
  </r>
  <r>
    <x v="1"/>
    <x v="1"/>
    <d v="2025-04-01T00:00:00"/>
    <n v="0"/>
    <s v="WAV"/>
    <n v="4101081"/>
    <n v="3.75"/>
    <n v="1"/>
    <n v="3.75"/>
  </r>
  <r>
    <x v="1"/>
    <x v="5"/>
    <d v="2025-04-01T00:00:00"/>
    <n v="3.75"/>
    <s v="BIGVAN"/>
    <n v="4101082"/>
    <n v="3.75"/>
    <n v="0"/>
    <n v="0"/>
  </r>
  <r>
    <x v="1"/>
    <x v="1"/>
    <d v="2025-04-01T00:00:00"/>
    <n v="0"/>
    <s v="WAV"/>
    <n v="4101083"/>
    <n v="3.75"/>
    <n v="1"/>
    <n v="3.75"/>
  </r>
  <r>
    <x v="1"/>
    <x v="7"/>
    <d v="2025-04-01T00:00:00"/>
    <n v="3.75"/>
    <s v="WAV"/>
    <n v="4101084"/>
    <n v="3.75"/>
    <n v="0"/>
    <n v="0"/>
  </r>
  <r>
    <x v="1"/>
    <x v="7"/>
    <d v="2025-04-01T00:00:00"/>
    <n v="3.75"/>
    <s v="WAV"/>
    <n v="4101085"/>
    <n v="3.75"/>
    <n v="0"/>
    <n v="0"/>
  </r>
  <r>
    <x v="1"/>
    <x v="7"/>
    <d v="2025-04-01T00:00:00"/>
    <n v="3.75"/>
    <s v="WAV"/>
    <n v="4101086"/>
    <n v="3.75"/>
    <n v="0"/>
    <n v="0"/>
  </r>
  <r>
    <x v="1"/>
    <x v="1"/>
    <d v="2025-04-01T00:00:00"/>
    <n v="0"/>
    <s v="WAV"/>
    <n v="4101096"/>
    <n v="3.75"/>
    <n v="1"/>
    <n v="3.75"/>
  </r>
  <r>
    <x v="1"/>
    <x v="1"/>
    <d v="2025-04-01T00:00:00"/>
    <n v="0"/>
    <s v="WAV"/>
    <n v="4101097"/>
    <n v="3.75"/>
    <n v="1"/>
    <n v="3.75"/>
  </r>
  <r>
    <x v="0"/>
    <x v="5"/>
    <d v="2025-04-01T00:00:00"/>
    <n v="5.5"/>
    <s v="BIGVAN"/>
    <n v="4101098"/>
    <n v="5.5"/>
    <n v="0"/>
    <n v="0"/>
  </r>
  <r>
    <x v="0"/>
    <x v="5"/>
    <d v="2025-04-01T00:00:00"/>
    <n v="5"/>
    <s v="BIGVAN"/>
    <n v="4101099"/>
    <n v="5"/>
    <n v="0"/>
    <n v="0"/>
  </r>
  <r>
    <x v="1"/>
    <x v="7"/>
    <d v="2025-04-01T00:00:00"/>
    <n v="0"/>
    <s v="WAV"/>
    <n v="4101104"/>
    <n v="3.75"/>
    <n v="1"/>
    <n v="3.75"/>
  </r>
  <r>
    <x v="1"/>
    <x v="0"/>
    <d v="2025-04-01T00:00:00"/>
    <n v="0"/>
    <s v="WAV"/>
    <n v="4101105"/>
    <n v="3.75"/>
    <n v="1"/>
    <n v="3.75"/>
  </r>
  <r>
    <x v="1"/>
    <x v="1"/>
    <d v="2025-04-01T00:00:00"/>
    <n v="0"/>
    <s v="WAV"/>
    <n v="4101107"/>
    <n v="3.75"/>
    <n v="1"/>
    <n v="3.75"/>
  </r>
  <r>
    <x v="1"/>
    <x v="5"/>
    <d v="2025-04-01T00:00:00"/>
    <n v="3.75"/>
    <s v="BIGVAN"/>
    <n v="4101108"/>
    <n v="3.75"/>
    <n v="0"/>
    <n v="0"/>
  </r>
  <r>
    <x v="2"/>
    <x v="10"/>
    <d v="2025-04-01T00:00:00"/>
    <n v="0"/>
    <s v="WAV"/>
    <n v="4101110"/>
    <n v="0"/>
    <n v="0"/>
    <n v="0"/>
  </r>
  <r>
    <x v="0"/>
    <x v="10"/>
    <d v="2025-04-01T00:00:00"/>
    <n v="5"/>
    <s v="WAV"/>
    <n v="4101111"/>
    <n v="5"/>
    <n v="0"/>
    <n v="0"/>
  </r>
  <r>
    <x v="0"/>
    <x v="5"/>
    <d v="2025-04-01T00:00:00"/>
    <n v="5.5"/>
    <s v="WAV"/>
    <n v="4101112"/>
    <n v="5.5"/>
    <n v="0"/>
    <n v="0"/>
  </r>
  <r>
    <x v="2"/>
    <x v="8"/>
    <d v="2025-04-01T00:00:00"/>
    <n v="0"/>
    <s v="WAV"/>
    <n v="4101117"/>
    <n v="0"/>
    <n v="0"/>
    <n v="0"/>
  </r>
  <r>
    <x v="2"/>
    <x v="3"/>
    <d v="2025-04-01T00:00:00"/>
    <n v="0"/>
    <s v="WAV"/>
    <n v="4101118"/>
    <n v="0"/>
    <n v="0"/>
    <n v="0"/>
  </r>
  <r>
    <x v="2"/>
    <x v="3"/>
    <d v="2025-04-01T00:00:00"/>
    <n v="0"/>
    <s v="WAV"/>
    <n v="4101126"/>
    <n v="0"/>
    <n v="0"/>
    <n v="0"/>
  </r>
  <r>
    <x v="2"/>
    <x v="9"/>
    <d v="2025-04-01T00:00:00"/>
    <n v="0"/>
    <s v="SEDAN"/>
    <n v="4101131"/>
    <n v="0"/>
    <n v="0"/>
    <n v="0"/>
  </r>
  <r>
    <x v="0"/>
    <x v="5"/>
    <d v="2025-04-01T00:00:00"/>
    <n v="0"/>
    <s v="WAV"/>
    <n v="4101132"/>
    <n v="0"/>
    <n v="0"/>
    <n v="0"/>
  </r>
  <r>
    <x v="1"/>
    <x v="2"/>
    <d v="2025-04-01T00:00:00"/>
    <n v="0"/>
    <s v="WAV"/>
    <n v="4101133"/>
    <n v="0"/>
    <n v="0"/>
    <n v="0"/>
  </r>
  <r>
    <x v="1"/>
    <x v="1"/>
    <d v="2025-04-01T00:00:00"/>
    <n v="0"/>
    <s v="WAV"/>
    <n v="4101136"/>
    <n v="3.75"/>
    <n v="1"/>
    <n v="3.75"/>
  </r>
  <r>
    <x v="1"/>
    <x v="1"/>
    <d v="2025-04-01T00:00:00"/>
    <n v="0"/>
    <s v="WAV"/>
    <n v="4101137"/>
    <n v="3.75"/>
    <n v="1"/>
    <n v="3.75"/>
  </r>
  <r>
    <x v="2"/>
    <x v="5"/>
    <d v="2025-04-01T00:00:00"/>
    <n v="5"/>
    <s v="WAV"/>
    <n v="4101138"/>
    <n v="5"/>
    <n v="0"/>
    <n v="0"/>
  </r>
  <r>
    <x v="2"/>
    <x v="13"/>
    <d v="2025-04-01T00:00:00"/>
    <n v="5"/>
    <s v="WAV"/>
    <n v="4101139"/>
    <n v="5"/>
    <n v="0"/>
    <n v="0"/>
  </r>
  <r>
    <x v="1"/>
    <x v="1"/>
    <d v="2025-04-01T00:00:00"/>
    <n v="0"/>
    <s v="WAV"/>
    <n v="4101140"/>
    <n v="3.75"/>
    <n v="1"/>
    <n v="3.75"/>
  </r>
  <r>
    <x v="1"/>
    <x v="7"/>
    <d v="2025-04-01T00:00:00"/>
    <n v="0"/>
    <s v="WAV"/>
    <n v="4101141"/>
    <n v="3.75"/>
    <n v="1"/>
    <n v="3.75"/>
  </r>
  <r>
    <x v="2"/>
    <x v="5"/>
    <d v="2025-04-01T00:00:00"/>
    <n v="0"/>
    <s v="WAV"/>
    <n v="4101142"/>
    <n v="0"/>
    <n v="0"/>
    <n v="0"/>
  </r>
  <r>
    <x v="2"/>
    <x v="5"/>
    <d v="2025-04-01T00:00:00"/>
    <n v="0"/>
    <s v="WAV"/>
    <n v="4101143"/>
    <n v="0"/>
    <n v="0"/>
    <n v="0"/>
  </r>
  <r>
    <x v="2"/>
    <x v="3"/>
    <d v="2025-04-01T00:00:00"/>
    <n v="5"/>
    <s v="WAV"/>
    <n v="4101149"/>
    <n v="5"/>
    <n v="0"/>
    <n v="0"/>
  </r>
  <r>
    <x v="2"/>
    <x v="5"/>
    <d v="2025-04-01T00:00:00"/>
    <n v="0"/>
    <s v="WAV"/>
    <n v="4101154"/>
    <n v="0"/>
    <n v="0"/>
    <n v="0"/>
  </r>
  <r>
    <x v="2"/>
    <x v="10"/>
    <d v="2025-04-01T00:00:00"/>
    <n v="5"/>
    <s v="WAV"/>
    <n v="4101157"/>
    <n v="5"/>
    <n v="0"/>
    <n v="0"/>
  </r>
  <r>
    <x v="2"/>
    <x v="3"/>
    <d v="2025-04-01T00:00:00"/>
    <n v="0"/>
    <s v="WAV"/>
    <n v="4101161"/>
    <n v="0"/>
    <n v="0"/>
    <n v="0"/>
  </r>
  <r>
    <x v="2"/>
    <x v="14"/>
    <d v="2025-04-01T00:00:00"/>
    <n v="0"/>
    <s v="WAV"/>
    <n v="4101162"/>
    <n v="0"/>
    <n v="0"/>
    <n v="0"/>
  </r>
  <r>
    <x v="0"/>
    <x v="6"/>
    <d v="2025-04-01T00:00:00"/>
    <n v="0"/>
    <s v="SEDAN"/>
    <n v="4101183"/>
    <n v="0"/>
    <n v="0"/>
    <n v="0"/>
  </r>
  <r>
    <x v="0"/>
    <x v="5"/>
    <d v="2025-04-01T00:00:00"/>
    <n v="5"/>
    <s v="WAV"/>
    <n v="4101185"/>
    <n v="5"/>
    <n v="0"/>
    <n v="0"/>
  </r>
  <r>
    <x v="2"/>
    <x v="13"/>
    <d v="2025-04-01T00:00:00"/>
    <n v="5"/>
    <s v="WAV"/>
    <n v="4101187"/>
    <n v="5"/>
    <n v="0"/>
    <n v="0"/>
  </r>
  <r>
    <x v="2"/>
    <x v="12"/>
    <d v="2025-04-01T00:00:00"/>
    <n v="0"/>
    <s v="SEDAN"/>
    <n v="4101190"/>
    <n v="0"/>
    <n v="0"/>
    <n v="0"/>
  </r>
  <r>
    <x v="2"/>
    <x v="5"/>
    <d v="2025-04-01T00:00:00"/>
    <n v="0"/>
    <s v="BIGVAN"/>
    <n v="4101191"/>
    <n v="0"/>
    <n v="0"/>
    <n v="0"/>
  </r>
  <r>
    <x v="0"/>
    <x v="10"/>
    <d v="2025-04-01T00:00:00"/>
    <n v="0"/>
    <s v="WAV"/>
    <n v="4101192"/>
    <n v="0"/>
    <n v="0"/>
    <n v="0"/>
  </r>
  <r>
    <x v="0"/>
    <x v="8"/>
    <d v="2025-04-01T00:00:00"/>
    <n v="0"/>
    <s v="WAV"/>
    <n v="4101193"/>
    <n v="0"/>
    <n v="0"/>
    <n v="0"/>
  </r>
  <r>
    <x v="2"/>
    <x v="5"/>
    <d v="2025-04-01T00:00:00"/>
    <n v="0"/>
    <s v="WAV"/>
    <n v="4101196"/>
    <n v="0"/>
    <n v="0"/>
    <n v="0"/>
  </r>
  <r>
    <x v="1"/>
    <x v="2"/>
    <d v="2025-04-01T00:00:00"/>
    <n v="0"/>
    <s v="WAV"/>
    <n v="4101204"/>
    <n v="3.75"/>
    <n v="1"/>
    <n v="3.75"/>
  </r>
  <r>
    <x v="1"/>
    <x v="5"/>
    <d v="2025-04-01T00:00:00"/>
    <n v="3.75"/>
    <s v="BIGVAN"/>
    <n v="4101205"/>
    <n v="3.75"/>
    <n v="0"/>
    <n v="0"/>
  </r>
  <r>
    <x v="2"/>
    <x v="5"/>
    <d v="2025-04-01T00:00:00"/>
    <n v="0"/>
    <s v="WAV"/>
    <n v="4101206"/>
    <n v="0"/>
    <n v="0"/>
    <n v="0"/>
  </r>
  <r>
    <x v="1"/>
    <x v="0"/>
    <d v="2025-04-01T00:00:00"/>
    <n v="0"/>
    <s v="WAV"/>
    <n v="4101208"/>
    <n v="3.75"/>
    <n v="1"/>
    <n v="3.75"/>
  </r>
  <r>
    <x v="1"/>
    <x v="5"/>
    <d v="2025-04-01T00:00:00"/>
    <n v="3.75"/>
    <s v="BIGVAN"/>
    <n v="4101209"/>
    <n v="3.75"/>
    <n v="0"/>
    <n v="0"/>
  </r>
  <r>
    <x v="1"/>
    <x v="5"/>
    <d v="2025-04-01T00:00:00"/>
    <n v="3.75"/>
    <s v="BIGVAN"/>
    <n v="4101210"/>
    <n v="3.75"/>
    <n v="0"/>
    <n v="0"/>
  </r>
  <r>
    <x v="1"/>
    <x v="5"/>
    <d v="2025-04-01T00:00:00"/>
    <n v="0"/>
    <s v="BIGVAN"/>
    <n v="4101211"/>
    <n v="3.75"/>
    <n v="1"/>
    <n v="3.75"/>
  </r>
  <r>
    <x v="0"/>
    <x v="5"/>
    <d v="2025-04-01T00:00:00"/>
    <n v="3.75"/>
    <s v="WAV"/>
    <n v="4101214"/>
    <n v="3.75"/>
    <n v="0"/>
    <n v="0"/>
  </r>
  <r>
    <x v="0"/>
    <x v="0"/>
    <d v="2025-04-01T00:00:00"/>
    <n v="0"/>
    <s v="WAV"/>
    <n v="4101216"/>
    <n v="0"/>
    <n v="0"/>
    <n v="0"/>
  </r>
  <r>
    <x v="0"/>
    <x v="0"/>
    <d v="2025-03-26T00:00:00"/>
    <n v="5"/>
    <s v="SEDAN"/>
    <n v="4101218"/>
    <n v="5"/>
    <n v="0"/>
    <n v="0"/>
  </r>
  <r>
    <x v="0"/>
    <x v="0"/>
    <d v="2025-03-26T00:00:00"/>
    <n v="3.75"/>
    <s v="SEDAN"/>
    <n v="4101219"/>
    <n v="3.75"/>
    <n v="0"/>
    <n v="0"/>
  </r>
  <r>
    <x v="1"/>
    <x v="2"/>
    <d v="2025-03-28T00:00:00"/>
    <n v="0"/>
    <s v="WAV"/>
    <n v="4101236"/>
    <n v="3.75"/>
    <n v="1"/>
    <n v="3.75"/>
  </r>
  <r>
    <x v="1"/>
    <x v="7"/>
    <d v="2025-03-28T00:00:00"/>
    <n v="0"/>
    <s v="WAV"/>
    <n v="4101237"/>
    <n v="3.75"/>
    <n v="1"/>
    <n v="3.75"/>
  </r>
  <r>
    <x v="1"/>
    <x v="7"/>
    <d v="2025-03-26T00:00:00"/>
    <n v="0"/>
    <s v="WAV"/>
    <n v="4101238"/>
    <n v="3.75"/>
    <n v="1"/>
    <n v="3.75"/>
  </r>
  <r>
    <x v="1"/>
    <x v="1"/>
    <d v="2025-03-26T00:00:00"/>
    <n v="0"/>
    <s v="WAV"/>
    <n v="4101239"/>
    <n v="3.75"/>
    <n v="1"/>
    <n v="3.75"/>
  </r>
  <r>
    <x v="2"/>
    <x v="9"/>
    <d v="2025-04-01T00:00:00"/>
    <n v="5"/>
    <s v="SEDAN"/>
    <n v="4101240"/>
    <n v="5"/>
    <n v="0"/>
    <n v="0"/>
  </r>
  <r>
    <x v="2"/>
    <x v="0"/>
    <d v="2025-03-26T00:00:00"/>
    <n v="5"/>
    <s v="SEDAN"/>
    <n v="4101242"/>
    <n v="5"/>
    <n v="0"/>
    <n v="0"/>
  </r>
  <r>
    <x v="0"/>
    <x v="10"/>
    <d v="2025-03-26T00:00:00"/>
    <n v="5.5"/>
    <s v="WAV"/>
    <n v="4101244"/>
    <n v="5.5"/>
    <n v="0"/>
    <n v="0"/>
  </r>
  <r>
    <x v="0"/>
    <x v="6"/>
    <d v="2025-03-26T00:00:00"/>
    <n v="5.5"/>
    <s v="SEDAN"/>
    <n v="4101245"/>
    <n v="5.5"/>
    <n v="0"/>
    <n v="0"/>
  </r>
  <r>
    <x v="0"/>
    <x v="5"/>
    <d v="2025-03-26T00:00:00"/>
    <n v="5"/>
    <s v="WAV"/>
    <n v="4101246"/>
    <n v="5"/>
    <n v="0"/>
    <n v="0"/>
  </r>
  <r>
    <x v="0"/>
    <x v="13"/>
    <d v="2025-03-26T00:00:00"/>
    <n v="5"/>
    <s v="WAV"/>
    <n v="4101247"/>
    <n v="5"/>
    <n v="0"/>
    <n v="0"/>
  </r>
  <r>
    <x v="0"/>
    <x v="5"/>
    <d v="2025-03-27T00:00:00"/>
    <n v="5.5"/>
    <s v="WAV"/>
    <n v="4101248"/>
    <n v="5.5"/>
    <n v="0"/>
    <n v="0"/>
  </r>
  <r>
    <x v="0"/>
    <x v="8"/>
    <d v="2025-03-27T00:00:00"/>
    <n v="5"/>
    <s v="WAV"/>
    <n v="4101249"/>
    <n v="5"/>
    <n v="0"/>
    <n v="0"/>
  </r>
  <r>
    <x v="2"/>
    <x v="0"/>
    <d v="2025-03-26T00:00:00"/>
    <n v="5"/>
    <s v="SEDAN"/>
    <n v="4101253"/>
    <n v="5"/>
    <n v="0"/>
    <n v="0"/>
  </r>
  <r>
    <x v="2"/>
    <x v="5"/>
    <d v="2025-03-27T00:00:00"/>
    <n v="0"/>
    <s v="WAV"/>
    <n v="4101254"/>
    <n v="0"/>
    <n v="0"/>
    <n v="0"/>
  </r>
  <r>
    <x v="2"/>
    <x v="0"/>
    <d v="2025-03-27T00:00:00"/>
    <n v="0"/>
    <s v="SEDAN"/>
    <n v="4101255"/>
    <n v="0"/>
    <n v="0"/>
    <n v="0"/>
  </r>
  <r>
    <x v="0"/>
    <x v="0"/>
    <d v="2025-03-26T00:00:00"/>
    <n v="5"/>
    <s v="WAV"/>
    <n v="4101257"/>
    <n v="5"/>
    <n v="0"/>
    <n v="0"/>
  </r>
  <r>
    <x v="0"/>
    <x v="15"/>
    <d v="2025-03-28T00:00:00"/>
    <n v="5.5"/>
    <s v="WAV"/>
    <n v="4101260"/>
    <n v="5.5"/>
    <n v="0"/>
    <n v="0"/>
  </r>
  <r>
    <x v="1"/>
    <x v="5"/>
    <d v="2025-03-25T00:00:00"/>
    <n v="0"/>
    <s v="BIGVAN"/>
    <n v="4101263"/>
    <n v="3.75"/>
    <n v="1"/>
    <n v="3.75"/>
  </r>
  <r>
    <x v="0"/>
    <x v="10"/>
    <d v="2025-03-27T00:00:00"/>
    <n v="5.5"/>
    <s v="WAV"/>
    <n v="4101264"/>
    <n v="5.5"/>
    <n v="0"/>
    <n v="0"/>
  </r>
  <r>
    <x v="0"/>
    <x v="0"/>
    <d v="2025-03-28T00:00:00"/>
    <n v="5.5"/>
    <s v="WAV"/>
    <n v="4101265"/>
    <n v="5.5"/>
    <n v="0"/>
    <n v="0"/>
  </r>
  <r>
    <x v="0"/>
    <x v="9"/>
    <d v="2025-03-27T00:00:00"/>
    <n v="5"/>
    <s v="SEDAN"/>
    <n v="4101266"/>
    <n v="5"/>
    <n v="0"/>
    <n v="0"/>
  </r>
  <r>
    <x v="0"/>
    <x v="5"/>
    <d v="2025-03-28T00:00:00"/>
    <n v="5"/>
    <s v="WAV"/>
    <n v="4101267"/>
    <n v="5"/>
    <n v="0"/>
    <n v="0"/>
  </r>
  <r>
    <x v="0"/>
    <x v="13"/>
    <d v="2025-03-26T00:00:00"/>
    <n v="0"/>
    <s v="WAV"/>
    <n v="4101273"/>
    <n v="5"/>
    <n v="1"/>
    <n v="5"/>
  </r>
  <r>
    <x v="0"/>
    <x v="10"/>
    <d v="2025-03-26T00:00:00"/>
    <n v="5.5"/>
    <s v="WAV"/>
    <n v="4101277"/>
    <n v="5.5"/>
    <n v="0"/>
    <n v="0"/>
  </r>
  <r>
    <x v="2"/>
    <x v="5"/>
    <d v="2025-03-28T00:00:00"/>
    <n v="5"/>
    <s v="WAV"/>
    <n v="4101279"/>
    <n v="5"/>
    <n v="0"/>
    <n v="0"/>
  </r>
  <r>
    <x v="2"/>
    <x v="4"/>
    <d v="2025-03-31T00:00:00"/>
    <n v="5"/>
    <s v="SEDAN"/>
    <n v="4101280"/>
    <n v="5"/>
    <n v="0"/>
    <n v="0"/>
  </r>
  <r>
    <x v="0"/>
    <x v="13"/>
    <d v="2025-03-26T00:00:00"/>
    <n v="5.5"/>
    <s v="WAV"/>
    <n v="4101281"/>
    <n v="5.5"/>
    <n v="0"/>
    <n v="0"/>
  </r>
  <r>
    <x v="0"/>
    <x v="5"/>
    <d v="2025-03-28T00:00:00"/>
    <n v="5.5"/>
    <s v="WAV"/>
    <n v="4101282"/>
    <n v="5.5"/>
    <n v="0"/>
    <n v="0"/>
  </r>
  <r>
    <x v="0"/>
    <x v="0"/>
    <d v="2025-03-31T00:00:00"/>
    <n v="5.5"/>
    <s v="SEDAN"/>
    <n v="4101283"/>
    <n v="5.5"/>
    <n v="0"/>
    <n v="0"/>
  </r>
  <r>
    <x v="0"/>
    <x v="10"/>
    <d v="2025-03-26T00:00:00"/>
    <n v="5"/>
    <s v="WAV"/>
    <n v="4101284"/>
    <n v="5"/>
    <n v="0"/>
    <n v="0"/>
  </r>
  <r>
    <x v="0"/>
    <x v="10"/>
    <d v="2025-03-26T00:00:00"/>
    <n v="5"/>
    <s v="WAV"/>
    <n v="4101286"/>
    <n v="5"/>
    <n v="0"/>
    <n v="0"/>
  </r>
  <r>
    <x v="0"/>
    <x v="0"/>
    <d v="2025-03-31T00:00:00"/>
    <n v="5"/>
    <s v="WAV"/>
    <n v="4101288"/>
    <n v="5"/>
    <n v="0"/>
    <n v="0"/>
  </r>
  <r>
    <x v="2"/>
    <x v="4"/>
    <d v="2025-03-28T00:00:00"/>
    <n v="0"/>
    <s v="SEDAN"/>
    <n v="4101293"/>
    <n v="5"/>
    <n v="1"/>
    <n v="5"/>
  </r>
  <r>
    <x v="0"/>
    <x v="6"/>
    <d v="2025-03-26T00:00:00"/>
    <n v="5.5"/>
    <s v="SEDAN"/>
    <n v="4101294"/>
    <n v="5.5"/>
    <n v="0"/>
    <n v="0"/>
  </r>
  <r>
    <x v="1"/>
    <x v="5"/>
    <d v="2025-03-26T00:00:00"/>
    <n v="0"/>
    <s v="BIGVAN"/>
    <n v="4101295"/>
    <n v="0"/>
    <n v="0"/>
    <n v="0"/>
  </r>
  <r>
    <x v="0"/>
    <x v="0"/>
    <d v="2025-03-26T00:00:00"/>
    <n v="5"/>
    <s v="SEDAN"/>
    <n v="4101299"/>
    <n v="5"/>
    <n v="0"/>
    <n v="0"/>
  </r>
  <r>
    <x v="2"/>
    <x v="5"/>
    <d v="2025-03-28T00:00:00"/>
    <n v="5"/>
    <s v="WAV"/>
    <n v="4101305"/>
    <n v="5"/>
    <n v="0"/>
    <n v="0"/>
  </r>
  <r>
    <x v="2"/>
    <x v="6"/>
    <d v="2025-03-28T00:00:00"/>
    <n v="5"/>
    <s v="SEDAN"/>
    <n v="4101306"/>
    <n v="5"/>
    <n v="0"/>
    <n v="0"/>
  </r>
  <r>
    <x v="2"/>
    <x v="8"/>
    <d v="2025-03-26T00:00:00"/>
    <n v="0"/>
    <s v="WAV"/>
    <n v="4101311"/>
    <n v="0"/>
    <n v="0"/>
    <n v="0"/>
  </r>
  <r>
    <x v="1"/>
    <x v="7"/>
    <d v="2025-03-28T00:00:00"/>
    <n v="0"/>
    <s v="WAV"/>
    <n v="4101314"/>
    <n v="3.75"/>
    <n v="1"/>
    <n v="3.75"/>
  </r>
  <r>
    <x v="0"/>
    <x v="10"/>
    <d v="2025-03-26T00:00:00"/>
    <n v="5.5"/>
    <s v="WAV"/>
    <n v="4101316"/>
    <n v="5.5"/>
    <n v="0"/>
    <n v="0"/>
  </r>
  <r>
    <x v="0"/>
    <x v="0"/>
    <d v="2025-03-26T00:00:00"/>
    <n v="5"/>
    <s v="WAV"/>
    <n v="4101317"/>
    <n v="5"/>
    <n v="0"/>
    <n v="0"/>
  </r>
  <r>
    <x v="1"/>
    <x v="2"/>
    <d v="2025-03-31T00:00:00"/>
    <n v="0"/>
    <s v="WAV"/>
    <n v="4101318"/>
    <n v="3.75"/>
    <n v="1"/>
    <n v="3.75"/>
  </r>
  <r>
    <x v="1"/>
    <x v="7"/>
    <d v="2025-03-31T00:00:00"/>
    <n v="0"/>
    <s v="WAV"/>
    <n v="4101319"/>
    <n v="3.75"/>
    <n v="1"/>
    <n v="3.75"/>
  </r>
  <r>
    <x v="2"/>
    <x v="14"/>
    <d v="2025-03-25T00:00:00"/>
    <n v="5"/>
    <s v="WAV"/>
    <n v="4101326"/>
    <n v="5"/>
    <n v="0"/>
    <n v="0"/>
  </r>
  <r>
    <x v="0"/>
    <x v="5"/>
    <d v="2025-03-26T00:00:00"/>
    <n v="3"/>
    <s v="WAV"/>
    <n v="4101327"/>
    <n v="3"/>
    <n v="0"/>
    <n v="0"/>
  </r>
  <r>
    <x v="0"/>
    <x v="6"/>
    <d v="2025-03-26T00:00:00"/>
    <n v="5"/>
    <s v="SEDAN"/>
    <n v="4101328"/>
    <n v="5"/>
    <n v="0"/>
    <n v="0"/>
  </r>
  <r>
    <x v="0"/>
    <x v="5"/>
    <d v="2025-03-26T00:00:00"/>
    <n v="5.5"/>
    <s v="WAV"/>
    <n v="4101330"/>
    <n v="5.5"/>
    <n v="0"/>
    <n v="0"/>
  </r>
  <r>
    <x v="1"/>
    <x v="7"/>
    <d v="2025-03-26T00:00:00"/>
    <n v="0"/>
    <s v="WAV"/>
    <n v="4101332"/>
    <n v="3.75"/>
    <n v="1"/>
    <n v="3.75"/>
  </r>
  <r>
    <x v="0"/>
    <x v="15"/>
    <d v="2025-03-26T00:00:00"/>
    <n v="5"/>
    <s v="WAV"/>
    <n v="4101336"/>
    <n v="5"/>
    <n v="0"/>
    <n v="0"/>
  </r>
  <r>
    <x v="2"/>
    <x v="0"/>
    <d v="2025-03-28T00:00:00"/>
    <n v="5"/>
    <s v="SEDAN"/>
    <n v="4101337"/>
    <n v="5"/>
    <n v="0"/>
    <n v="0"/>
  </r>
  <r>
    <x v="2"/>
    <x v="5"/>
    <d v="2025-03-29T00:00:00"/>
    <n v="5"/>
    <s v="BIGVAN"/>
    <n v="4101338"/>
    <n v="5"/>
    <n v="0"/>
    <n v="0"/>
  </r>
  <r>
    <x v="2"/>
    <x v="5"/>
    <d v="2025-03-26T00:00:00"/>
    <n v="0"/>
    <s v="WAV"/>
    <n v="4101339"/>
    <n v="0"/>
    <n v="0"/>
    <n v="0"/>
  </r>
  <r>
    <x v="2"/>
    <x v="5"/>
    <d v="2025-03-26T00:00:00"/>
    <n v="0"/>
    <s v="WAV"/>
    <n v="4101340"/>
    <n v="0"/>
    <n v="0"/>
    <n v="0"/>
  </r>
  <r>
    <x v="2"/>
    <x v="0"/>
    <d v="2025-04-01T00:00:00"/>
    <n v="5"/>
    <s v="WAV"/>
    <n v="4101342"/>
    <n v="5"/>
    <n v="0"/>
    <n v="0"/>
  </r>
  <r>
    <x v="2"/>
    <x v="10"/>
    <d v="2025-03-26T00:00:00"/>
    <n v="5"/>
    <s v="WAV"/>
    <n v="4101344"/>
    <n v="5"/>
    <n v="0"/>
    <n v="0"/>
  </r>
  <r>
    <x v="1"/>
    <x v="2"/>
    <d v="2025-03-26T00:00:00"/>
    <n v="3.75"/>
    <s v="WAV"/>
    <n v="4101347"/>
    <n v="3.75"/>
    <n v="0"/>
    <n v="0"/>
  </r>
  <r>
    <x v="1"/>
    <x v="1"/>
    <d v="2025-03-26T00:00:00"/>
    <n v="0"/>
    <s v="WAV"/>
    <n v="4101349"/>
    <n v="3.75"/>
    <n v="1"/>
    <n v="3.75"/>
  </r>
  <r>
    <x v="1"/>
    <x v="0"/>
    <d v="2025-03-26T00:00:00"/>
    <n v="0"/>
    <s v="WAV"/>
    <n v="4101350"/>
    <n v="3.75"/>
    <n v="1"/>
    <n v="3.75"/>
  </r>
  <r>
    <x v="1"/>
    <x v="5"/>
    <d v="2025-03-26T00:00:00"/>
    <n v="0"/>
    <s v="BIGVAN"/>
    <n v="4101351"/>
    <n v="3.75"/>
    <n v="1"/>
    <n v="3.75"/>
  </r>
  <r>
    <x v="2"/>
    <x v="5"/>
    <d v="2025-04-01T00:00:00"/>
    <n v="5"/>
    <s v="WAV"/>
    <n v="4101356"/>
    <n v="5"/>
    <n v="0"/>
    <n v="0"/>
  </r>
  <r>
    <x v="1"/>
    <x v="5"/>
    <d v="2025-03-29T00:00:00"/>
    <n v="0"/>
    <s v="BIGVAN"/>
    <n v="4101360"/>
    <n v="3.75"/>
    <n v="1"/>
    <n v="3.75"/>
  </r>
  <r>
    <x v="1"/>
    <x v="5"/>
    <d v="2025-04-01T00:00:00"/>
    <n v="0"/>
    <s v="BIGVAN"/>
    <n v="4101361"/>
    <n v="3.75"/>
    <n v="1"/>
    <n v="3.75"/>
  </r>
  <r>
    <x v="1"/>
    <x v="5"/>
    <d v="2025-03-29T00:00:00"/>
    <n v="3.75"/>
    <s v="BIGVAN"/>
    <n v="4101362"/>
    <n v="3.75"/>
    <n v="0"/>
    <n v="0"/>
  </r>
  <r>
    <x v="1"/>
    <x v="5"/>
    <d v="2025-04-01T00:00:00"/>
    <n v="0"/>
    <s v="BIGVAN"/>
    <n v="4101363"/>
    <n v="3.75"/>
    <n v="1"/>
    <n v="3.75"/>
  </r>
  <r>
    <x v="1"/>
    <x v="0"/>
    <d v="2025-03-27T00:00:00"/>
    <n v="0"/>
    <s v="WAV"/>
    <n v="4101364"/>
    <n v="3.75"/>
    <n v="1"/>
    <n v="3.75"/>
  </r>
  <r>
    <x v="1"/>
    <x v="11"/>
    <d v="2025-04-01T00:00:00"/>
    <n v="0"/>
    <s v="WAV"/>
    <n v="4101365"/>
    <n v="3.75"/>
    <n v="1"/>
    <n v="3.75"/>
  </r>
  <r>
    <x v="1"/>
    <x v="5"/>
    <d v="2025-03-27T00:00:00"/>
    <n v="3.75"/>
    <s v="BIGVAN"/>
    <n v="4101366"/>
    <n v="3.75"/>
    <n v="0"/>
    <n v="0"/>
  </r>
  <r>
    <x v="1"/>
    <x v="5"/>
    <d v="2025-04-01T00:00:00"/>
    <n v="0"/>
    <s v="BIGVAN"/>
    <n v="4101367"/>
    <n v="3.75"/>
    <n v="1"/>
    <n v="3.75"/>
  </r>
  <r>
    <x v="0"/>
    <x v="0"/>
    <d v="2025-03-31T00:00:00"/>
    <n v="5.5"/>
    <s v="WAV"/>
    <n v="4101368"/>
    <n v="5.5"/>
    <n v="0"/>
    <n v="0"/>
  </r>
  <r>
    <x v="0"/>
    <x v="3"/>
    <d v="2025-03-31T00:00:00"/>
    <n v="5"/>
    <s v="WAV"/>
    <n v="4101369"/>
    <n v="5"/>
    <n v="0"/>
    <n v="0"/>
  </r>
  <r>
    <x v="2"/>
    <x v="5"/>
    <d v="2025-03-31T00:00:00"/>
    <n v="5"/>
    <s v="BIGVAN"/>
    <n v="4101372"/>
    <n v="5"/>
    <n v="0"/>
    <n v="0"/>
  </r>
  <r>
    <x v="1"/>
    <x v="11"/>
    <d v="2025-03-26T00:00:00"/>
    <n v="3.75"/>
    <s v="WAV"/>
    <n v="4101374"/>
    <n v="3.75"/>
    <n v="0"/>
    <n v="0"/>
  </r>
  <r>
    <x v="2"/>
    <x v="0"/>
    <d v="2025-04-01T00:00:00"/>
    <n v="5"/>
    <s v="SEDAN"/>
    <n v="4101380"/>
    <n v="5"/>
    <n v="0"/>
    <n v="0"/>
  </r>
  <r>
    <x v="1"/>
    <x v="5"/>
    <d v="2025-03-26T00:00:00"/>
    <n v="0"/>
    <s v="BIGVAN"/>
    <n v="4101381"/>
    <n v="3.75"/>
    <n v="1"/>
    <n v="3.75"/>
  </r>
  <r>
    <x v="1"/>
    <x v="5"/>
    <d v="2025-03-26T00:00:00"/>
    <n v="0"/>
    <s v="BIGVAN"/>
    <n v="4101382"/>
    <n v="3.75"/>
    <n v="1"/>
    <n v="3.75"/>
  </r>
  <r>
    <x v="2"/>
    <x v="8"/>
    <d v="2025-03-26T00:00:00"/>
    <n v="5"/>
    <s v="WAV"/>
    <n v="4101385"/>
    <n v="5"/>
    <n v="0"/>
    <n v="0"/>
  </r>
  <r>
    <x v="2"/>
    <x v="5"/>
    <d v="2025-04-02T00:00:00"/>
    <n v="0"/>
    <s v="WAV"/>
    <n v="4101395"/>
    <n v="0"/>
    <n v="0"/>
    <n v="0"/>
  </r>
  <r>
    <x v="2"/>
    <x v="8"/>
    <d v="2025-03-27T00:00:00"/>
    <n v="0"/>
    <s v="WAV"/>
    <n v="4101396"/>
    <n v="0"/>
    <n v="0"/>
    <n v="0"/>
  </r>
  <r>
    <x v="2"/>
    <x v="4"/>
    <d v="2025-03-28T00:00:00"/>
    <n v="0"/>
    <s v="SEDAN"/>
    <n v="4101397"/>
    <n v="0"/>
    <n v="0"/>
    <n v="0"/>
  </r>
  <r>
    <x v="2"/>
    <x v="4"/>
    <d v="2025-04-02T00:00:00"/>
    <n v="0"/>
    <s v="SEDAN"/>
    <n v="4101400"/>
    <n v="0"/>
    <n v="0"/>
    <n v="0"/>
  </r>
  <r>
    <x v="0"/>
    <x v="5"/>
    <d v="2025-04-01T00:00:00"/>
    <n v="3"/>
    <s v="WAV"/>
    <n v="4101402"/>
    <n v="3"/>
    <n v="0"/>
    <n v="0"/>
  </r>
  <r>
    <x v="0"/>
    <x v="5"/>
    <d v="2025-04-01T00:00:00"/>
    <n v="5"/>
    <s v="WAV"/>
    <n v="4101404"/>
    <n v="5"/>
    <n v="0"/>
    <n v="0"/>
  </r>
  <r>
    <x v="2"/>
    <x v="12"/>
    <d v="2025-03-27T00:00:00"/>
    <n v="5"/>
    <s v="SEDAN"/>
    <n v="4101412"/>
    <n v="5"/>
    <n v="0"/>
    <n v="0"/>
  </r>
  <r>
    <x v="0"/>
    <x v="5"/>
    <d v="2025-03-28T00:00:00"/>
    <n v="5.5"/>
    <s v="WAV"/>
    <n v="4101414"/>
    <n v="5.5"/>
    <n v="0"/>
    <n v="0"/>
  </r>
  <r>
    <x v="2"/>
    <x v="6"/>
    <d v="2025-03-26T00:00:00"/>
    <n v="5"/>
    <s v="SEDAN"/>
    <n v="4101415"/>
    <n v="5"/>
    <n v="0"/>
    <n v="0"/>
  </r>
  <r>
    <x v="2"/>
    <x v="6"/>
    <d v="2025-03-26T00:00:00"/>
    <n v="5"/>
    <s v="SEDAN"/>
    <n v="4101416"/>
    <n v="5"/>
    <n v="0"/>
    <n v="0"/>
  </r>
  <r>
    <x v="1"/>
    <x v="7"/>
    <d v="2025-03-27T00:00:00"/>
    <n v="0"/>
    <s v="WAV"/>
    <n v="4101418"/>
    <n v="0"/>
    <n v="0"/>
    <n v="0"/>
  </r>
  <r>
    <x v="0"/>
    <x v="15"/>
    <d v="2025-03-27T00:00:00"/>
    <n v="3.75"/>
    <s v="WAV"/>
    <n v="4101419"/>
    <n v="3.75"/>
    <n v="0"/>
    <n v="0"/>
  </r>
  <r>
    <x v="2"/>
    <x v="9"/>
    <d v="2025-03-26T00:00:00"/>
    <n v="5"/>
    <s v="SEDAN"/>
    <n v="4101420"/>
    <n v="5"/>
    <n v="0"/>
    <n v="0"/>
  </r>
  <r>
    <x v="0"/>
    <x v="13"/>
    <d v="2025-03-27T00:00:00"/>
    <n v="5"/>
    <s v="WAV"/>
    <n v="4101422"/>
    <n v="5"/>
    <n v="0"/>
    <n v="0"/>
  </r>
  <r>
    <x v="0"/>
    <x v="4"/>
    <d v="2025-03-26T00:00:00"/>
    <n v="5.5"/>
    <s v="SEDAN"/>
    <n v="4101423"/>
    <n v="5.5"/>
    <n v="0"/>
    <n v="0"/>
  </r>
  <r>
    <x v="0"/>
    <x v="0"/>
    <d v="2025-03-27T00:00:00"/>
    <n v="5.5"/>
    <s v="SEDAN"/>
    <n v="4101424"/>
    <n v="5.5"/>
    <n v="0"/>
    <n v="0"/>
  </r>
  <r>
    <x v="0"/>
    <x v="0"/>
    <d v="2025-03-28T00:00:00"/>
    <n v="5.5"/>
    <s v="WAV"/>
    <n v="4101425"/>
    <n v="5.5"/>
    <n v="0"/>
    <n v="0"/>
  </r>
  <r>
    <x v="0"/>
    <x v="10"/>
    <d v="2025-03-26T00:00:00"/>
    <n v="5"/>
    <s v="WAV"/>
    <n v="4101426"/>
    <n v="5"/>
    <n v="0"/>
    <n v="0"/>
  </r>
  <r>
    <x v="0"/>
    <x v="10"/>
    <d v="2025-03-27T00:00:00"/>
    <n v="5"/>
    <s v="WAV"/>
    <n v="4101427"/>
    <n v="5"/>
    <n v="0"/>
    <n v="0"/>
  </r>
  <r>
    <x v="0"/>
    <x v="4"/>
    <d v="2025-03-28T00:00:00"/>
    <n v="5"/>
    <s v="SEDAN"/>
    <n v="4101428"/>
    <n v="5"/>
    <n v="0"/>
    <n v="0"/>
  </r>
  <r>
    <x v="2"/>
    <x v="15"/>
    <d v="2025-03-26T00:00:00"/>
    <n v="5"/>
    <s v="WAV"/>
    <n v="4101432"/>
    <n v="5"/>
    <n v="0"/>
    <n v="0"/>
  </r>
  <r>
    <x v="0"/>
    <x v="0"/>
    <d v="2025-03-27T00:00:00"/>
    <n v="0"/>
    <s v="WAV"/>
    <n v="4101436"/>
    <n v="0"/>
    <n v="0"/>
    <n v="0"/>
  </r>
  <r>
    <x v="0"/>
    <x v="4"/>
    <d v="2025-03-27T00:00:00"/>
    <n v="5"/>
    <s v="SEDAN"/>
    <n v="4101437"/>
    <n v="5"/>
    <n v="0"/>
    <n v="0"/>
  </r>
  <r>
    <x v="2"/>
    <x v="0"/>
    <d v="2025-03-27T00:00:00"/>
    <n v="0"/>
    <s v="WAV"/>
    <n v="4101438"/>
    <n v="0"/>
    <n v="0"/>
    <n v="0"/>
  </r>
  <r>
    <x v="1"/>
    <x v="5"/>
    <d v="2025-03-26T00:00:00"/>
    <n v="0"/>
    <s v="BIGVAN"/>
    <n v="4101440"/>
    <n v="3.75"/>
    <n v="1"/>
    <n v="3.75"/>
  </r>
  <r>
    <x v="1"/>
    <x v="0"/>
    <d v="2025-03-26T00:00:00"/>
    <n v="0"/>
    <s v="WAV"/>
    <n v="4101441"/>
    <n v="3.75"/>
    <n v="1"/>
    <n v="3.75"/>
  </r>
  <r>
    <x v="0"/>
    <x v="10"/>
    <d v="2025-03-27T00:00:00"/>
    <n v="0"/>
    <s v="WAV"/>
    <n v="4101442"/>
    <n v="0"/>
    <n v="0"/>
    <n v="0"/>
  </r>
  <r>
    <x v="0"/>
    <x v="13"/>
    <d v="2025-03-27T00:00:00"/>
    <n v="0"/>
    <s v="WAV"/>
    <n v="4101443"/>
    <n v="5.5"/>
    <n v="1"/>
    <n v="5.5"/>
  </r>
  <r>
    <x v="1"/>
    <x v="7"/>
    <d v="2025-03-27T00:00:00"/>
    <n v="0"/>
    <s v="WAV"/>
    <n v="4101444"/>
    <n v="0"/>
    <n v="0"/>
    <n v="0"/>
  </r>
  <r>
    <x v="2"/>
    <x v="0"/>
    <d v="2025-03-27T00:00:00"/>
    <n v="5"/>
    <s v="SEDAN"/>
    <n v="4101447"/>
    <n v="5"/>
    <n v="0"/>
    <n v="0"/>
  </r>
  <r>
    <x v="1"/>
    <x v="11"/>
    <d v="2025-03-27T00:00:00"/>
    <n v="0"/>
    <s v="WAV"/>
    <n v="4101450"/>
    <n v="3.75"/>
    <n v="1"/>
    <n v="3.75"/>
  </r>
  <r>
    <x v="2"/>
    <x v="10"/>
    <d v="2025-03-27T00:00:00"/>
    <n v="0"/>
    <s v="WAV"/>
    <n v="4101451"/>
    <n v="0"/>
    <n v="0"/>
    <n v="0"/>
  </r>
  <r>
    <x v="2"/>
    <x v="0"/>
    <d v="2025-03-27T00:00:00"/>
    <n v="0"/>
    <s v="WAV"/>
    <n v="4101452"/>
    <n v="0"/>
    <n v="0"/>
    <n v="0"/>
  </r>
  <r>
    <x v="0"/>
    <x v="9"/>
    <d v="2025-03-26T00:00:00"/>
    <n v="5.5"/>
    <s v="SEDAN"/>
    <n v="4101453"/>
    <n v="5.5"/>
    <n v="0"/>
    <n v="0"/>
  </r>
  <r>
    <x v="0"/>
    <x v="8"/>
    <d v="2025-03-26T00:00:00"/>
    <n v="5"/>
    <s v="WAV"/>
    <n v="4101454"/>
    <n v="5"/>
    <n v="0"/>
    <n v="0"/>
  </r>
  <r>
    <x v="0"/>
    <x v="8"/>
    <d v="2025-03-28T00:00:00"/>
    <n v="0"/>
    <s v="WAV"/>
    <n v="4101457"/>
    <n v="3.75"/>
    <n v="1"/>
    <n v="3.75"/>
  </r>
  <r>
    <x v="0"/>
    <x v="12"/>
    <d v="2025-03-28T00:00:00"/>
    <n v="5"/>
    <s v="WAV"/>
    <n v="4101458"/>
    <n v="5"/>
    <n v="0"/>
    <n v="0"/>
  </r>
  <r>
    <x v="1"/>
    <x v="0"/>
    <d v="2025-03-26T00:00:00"/>
    <n v="0"/>
    <s v="WAV"/>
    <n v="4101459"/>
    <n v="3.75"/>
    <n v="1"/>
    <n v="3.75"/>
  </r>
  <r>
    <x v="1"/>
    <x v="5"/>
    <d v="2025-03-26T00:00:00"/>
    <n v="0"/>
    <s v="BIGVAN"/>
    <n v="4101460"/>
    <n v="3.75"/>
    <n v="1"/>
    <n v="3.75"/>
  </r>
  <r>
    <x v="1"/>
    <x v="7"/>
    <d v="2025-04-01T00:00:00"/>
    <n v="0"/>
    <s v="WAV"/>
    <n v="4101462"/>
    <n v="3.75"/>
    <n v="1"/>
    <n v="3.75"/>
  </r>
  <r>
    <x v="1"/>
    <x v="7"/>
    <d v="2025-04-01T00:00:00"/>
    <n v="0"/>
    <s v="WAV"/>
    <n v="4101464"/>
    <n v="3.75"/>
    <n v="1"/>
    <n v="3.75"/>
  </r>
  <r>
    <x v="1"/>
    <x v="0"/>
    <d v="2025-03-26T00:00:00"/>
    <n v="0"/>
    <s v="WAV"/>
    <n v="4101465"/>
    <n v="3.75"/>
    <n v="1"/>
    <n v="3.75"/>
  </r>
  <r>
    <x v="2"/>
    <x v="8"/>
    <d v="2025-03-26T00:00:00"/>
    <n v="5"/>
    <s v="WAV"/>
    <n v="4101473"/>
    <n v="5"/>
    <n v="0"/>
    <n v="0"/>
  </r>
  <r>
    <x v="2"/>
    <x v="5"/>
    <d v="2025-03-27T00:00:00"/>
    <n v="5"/>
    <s v="WAV"/>
    <n v="4101474"/>
    <n v="5"/>
    <n v="0"/>
    <n v="0"/>
  </r>
  <r>
    <x v="1"/>
    <x v="5"/>
    <d v="2025-03-26T00:00:00"/>
    <n v="0"/>
    <s v="BIGVAN"/>
    <n v="4101476"/>
    <n v="3.75"/>
    <n v="1"/>
    <n v="3.75"/>
  </r>
  <r>
    <x v="2"/>
    <x v="15"/>
    <d v="2025-03-28T00:00:00"/>
    <n v="5"/>
    <s v="WAV"/>
    <n v="4101477"/>
    <n v="5"/>
    <n v="0"/>
    <n v="0"/>
  </r>
  <r>
    <x v="1"/>
    <x v="2"/>
    <d v="2025-03-26T00:00:00"/>
    <n v="0"/>
    <s v="WAV"/>
    <n v="4101478"/>
    <n v="3.75"/>
    <n v="1"/>
    <n v="3.75"/>
  </r>
  <r>
    <x v="2"/>
    <x v="10"/>
    <d v="2025-03-28T00:00:00"/>
    <n v="5"/>
    <s v="WAV"/>
    <n v="4101479"/>
    <n v="5"/>
    <n v="0"/>
    <n v="0"/>
  </r>
  <r>
    <x v="2"/>
    <x v="4"/>
    <d v="2025-03-28T00:00:00"/>
    <n v="5"/>
    <s v="SEDAN"/>
    <n v="4101480"/>
    <n v="5"/>
    <n v="0"/>
    <n v="0"/>
  </r>
  <r>
    <x v="2"/>
    <x v="0"/>
    <d v="2025-03-29T00:00:00"/>
    <n v="5"/>
    <s v="SEDAN"/>
    <n v="4101481"/>
    <n v="5"/>
    <n v="0"/>
    <n v="0"/>
  </r>
  <r>
    <x v="2"/>
    <x v="14"/>
    <d v="2025-03-29T00:00:00"/>
    <n v="5"/>
    <s v="WAV"/>
    <n v="4101482"/>
    <n v="5"/>
    <n v="0"/>
    <n v="0"/>
  </r>
  <r>
    <x v="2"/>
    <x v="5"/>
    <d v="2025-03-27T00:00:00"/>
    <n v="5"/>
    <s v="WAV"/>
    <n v="4101492"/>
    <n v="5"/>
    <n v="0"/>
    <n v="0"/>
  </r>
  <r>
    <x v="2"/>
    <x v="4"/>
    <d v="2025-03-27T00:00:00"/>
    <n v="5"/>
    <s v="SEDAN"/>
    <n v="4101493"/>
    <n v="5"/>
    <n v="0"/>
    <n v="0"/>
  </r>
  <r>
    <x v="1"/>
    <x v="5"/>
    <d v="2025-03-29T00:00:00"/>
    <n v="0"/>
    <s v="BIGVAN"/>
    <n v="4101494"/>
    <n v="3.75"/>
    <n v="1"/>
    <n v="3.75"/>
  </r>
  <r>
    <x v="1"/>
    <x v="2"/>
    <d v="2025-03-29T00:00:00"/>
    <n v="0"/>
    <s v="WAV"/>
    <n v="4101495"/>
    <n v="3.75"/>
    <n v="1"/>
    <n v="3.75"/>
  </r>
  <r>
    <x v="2"/>
    <x v="4"/>
    <d v="2025-03-28T00:00:00"/>
    <n v="0"/>
    <s v="SEDAN"/>
    <n v="4101497"/>
    <n v="0"/>
    <n v="0"/>
    <n v="0"/>
  </r>
  <r>
    <x v="2"/>
    <x v="5"/>
    <d v="2025-04-02T00:00:00"/>
    <n v="5"/>
    <s v="WAV"/>
    <n v="4101502"/>
    <n v="5"/>
    <n v="0"/>
    <n v="0"/>
  </r>
  <r>
    <x v="1"/>
    <x v="0"/>
    <d v="2025-04-02T00:00:00"/>
    <n v="0"/>
    <s v="WAV"/>
    <n v="4101503"/>
    <n v="3.75"/>
    <n v="1"/>
    <n v="3.75"/>
  </r>
  <r>
    <x v="1"/>
    <x v="5"/>
    <d v="2025-04-02T00:00:00"/>
    <n v="0"/>
    <s v="BIGVAN"/>
    <n v="4101504"/>
    <n v="3.75"/>
    <n v="1"/>
    <n v="3.75"/>
  </r>
  <r>
    <x v="1"/>
    <x v="11"/>
    <d v="2025-04-02T00:00:00"/>
    <n v="3.75"/>
    <s v="WAV"/>
    <n v="4101505"/>
    <n v="3.75"/>
    <n v="0"/>
    <n v="0"/>
  </r>
  <r>
    <x v="1"/>
    <x v="7"/>
    <d v="2025-04-02T00:00:00"/>
    <n v="0"/>
    <s v="WAV"/>
    <n v="4101506"/>
    <n v="3.75"/>
    <n v="1"/>
    <n v="3.75"/>
  </r>
  <r>
    <x v="1"/>
    <x v="11"/>
    <d v="2025-04-02T00:00:00"/>
    <n v="3.75"/>
    <s v="WAV"/>
    <n v="4101507"/>
    <n v="3.75"/>
    <n v="0"/>
    <n v="0"/>
  </r>
  <r>
    <x v="1"/>
    <x v="7"/>
    <d v="2025-04-02T00:00:00"/>
    <n v="0"/>
    <s v="WAV"/>
    <n v="4101508"/>
    <n v="3.75"/>
    <n v="1"/>
    <n v="3.75"/>
  </r>
  <r>
    <x v="1"/>
    <x v="0"/>
    <d v="2025-04-02T00:00:00"/>
    <n v="0"/>
    <s v="WAV"/>
    <n v="4101511"/>
    <n v="3.75"/>
    <n v="1"/>
    <n v="3.75"/>
  </r>
  <r>
    <x v="0"/>
    <x v="0"/>
    <d v="2025-04-02T00:00:00"/>
    <n v="0"/>
    <s v="WAV"/>
    <n v="4101540"/>
    <n v="0"/>
    <n v="0"/>
    <n v="0"/>
  </r>
  <r>
    <x v="0"/>
    <x v="3"/>
    <d v="2025-04-02T00:00:00"/>
    <n v="0"/>
    <s v="WAV"/>
    <n v="4101541"/>
    <n v="0"/>
    <n v="0"/>
    <n v="0"/>
  </r>
  <r>
    <x v="0"/>
    <x v="13"/>
    <d v="2025-04-02T00:00:00"/>
    <n v="0"/>
    <s v="WAV"/>
    <n v="4101563"/>
    <n v="0"/>
    <n v="0"/>
    <n v="0"/>
  </r>
  <r>
    <x v="1"/>
    <x v="0"/>
    <d v="2025-04-02T00:00:00"/>
    <n v="0"/>
    <s v="WAV"/>
    <n v="4101564"/>
    <n v="3.75"/>
    <n v="1"/>
    <n v="3.75"/>
  </r>
  <r>
    <x v="1"/>
    <x v="0"/>
    <d v="2025-04-02T00:00:00"/>
    <n v="0"/>
    <s v="WAV"/>
    <n v="4101565"/>
    <n v="3.75"/>
    <n v="1"/>
    <n v="3.75"/>
  </r>
  <r>
    <x v="0"/>
    <x v="5"/>
    <d v="2025-04-02T00:00:00"/>
    <n v="0"/>
    <s v="WAV"/>
    <n v="4101567"/>
    <n v="0"/>
    <n v="0"/>
    <n v="0"/>
  </r>
  <r>
    <x v="2"/>
    <x v="10"/>
    <d v="2025-04-02T00:00:00"/>
    <n v="0"/>
    <s v="WAV"/>
    <n v="4101572"/>
    <n v="0"/>
    <n v="0"/>
    <n v="0"/>
  </r>
  <r>
    <x v="2"/>
    <x v="4"/>
    <d v="2025-04-02T00:00:00"/>
    <n v="0"/>
    <s v="SEDAN"/>
    <n v="4101573"/>
    <n v="0"/>
    <n v="0"/>
    <n v="0"/>
  </r>
  <r>
    <x v="2"/>
    <x v="3"/>
    <d v="2025-04-02T00:00:00"/>
    <n v="0"/>
    <s v="WAV"/>
    <n v="4101581"/>
    <n v="0"/>
    <n v="0"/>
    <n v="0"/>
  </r>
  <r>
    <x v="2"/>
    <x v="10"/>
    <d v="2025-04-02T00:00:00"/>
    <n v="0"/>
    <s v="WAV"/>
    <n v="4101588"/>
    <n v="0"/>
    <n v="0"/>
    <n v="0"/>
  </r>
  <r>
    <x v="1"/>
    <x v="0"/>
    <d v="2025-04-02T00:00:00"/>
    <n v="0"/>
    <s v="WAV"/>
    <n v="4101590"/>
    <n v="3.75"/>
    <n v="1"/>
    <n v="3.75"/>
  </r>
  <r>
    <x v="1"/>
    <x v="0"/>
    <d v="2025-04-02T00:00:00"/>
    <n v="0"/>
    <s v="WAV"/>
    <n v="4101591"/>
    <n v="3.75"/>
    <n v="1"/>
    <n v="3.75"/>
  </r>
  <r>
    <x v="1"/>
    <x v="0"/>
    <d v="2025-04-02T00:00:00"/>
    <n v="0"/>
    <s v="WAV"/>
    <n v="4101592"/>
    <n v="3.75"/>
    <n v="1"/>
    <n v="3.75"/>
  </r>
  <r>
    <x v="1"/>
    <x v="0"/>
    <d v="2025-04-02T00:00:00"/>
    <n v="0"/>
    <s v="WAV"/>
    <n v="4101593"/>
    <n v="3.75"/>
    <n v="1"/>
    <n v="3.75"/>
  </r>
  <r>
    <x v="2"/>
    <x v="9"/>
    <d v="2025-04-02T00:00:00"/>
    <n v="5"/>
    <s v="SEDAN"/>
    <n v="4101598"/>
    <n v="5"/>
    <n v="0"/>
    <n v="0"/>
  </r>
  <r>
    <x v="1"/>
    <x v="5"/>
    <d v="2025-04-02T00:00:00"/>
    <n v="0"/>
    <s v="WAV"/>
    <n v="4101602"/>
    <n v="3.75"/>
    <n v="1"/>
    <n v="3.75"/>
  </r>
  <r>
    <x v="1"/>
    <x v="11"/>
    <d v="2025-04-02T00:00:00"/>
    <n v="3.75"/>
    <s v="WAV"/>
    <n v="4101608"/>
    <n v="3.75"/>
    <n v="0"/>
    <n v="0"/>
  </r>
  <r>
    <x v="2"/>
    <x v="10"/>
    <d v="2025-04-02T00:00:00"/>
    <n v="0"/>
    <s v="WAV"/>
    <n v="4101629"/>
    <n v="0"/>
    <n v="0"/>
    <n v="0"/>
  </r>
  <r>
    <x v="0"/>
    <x v="13"/>
    <d v="2025-04-02T00:00:00"/>
    <n v="5.5"/>
    <s v="WAV"/>
    <n v="4101641"/>
    <n v="5.5"/>
    <n v="0"/>
    <n v="0"/>
  </r>
  <r>
    <x v="0"/>
    <x v="5"/>
    <d v="2025-04-02T00:00:00"/>
    <n v="0"/>
    <s v="WAV"/>
    <n v="4101642"/>
    <n v="0"/>
    <n v="0"/>
    <n v="0"/>
  </r>
  <r>
    <x v="0"/>
    <x v="5"/>
    <d v="2025-04-02T00:00:00"/>
    <n v="0"/>
    <s v="WAV"/>
    <n v="4101643"/>
    <n v="5.5"/>
    <n v="1"/>
    <n v="5.5"/>
  </r>
  <r>
    <x v="0"/>
    <x v="15"/>
    <d v="2025-04-02T00:00:00"/>
    <n v="0"/>
    <s v="WAV"/>
    <n v="4101644"/>
    <n v="0"/>
    <n v="0"/>
    <n v="0"/>
  </r>
  <r>
    <x v="1"/>
    <x v="0"/>
    <d v="2025-04-02T00:00:00"/>
    <n v="0"/>
    <s v="WAV"/>
    <n v="4101645"/>
    <n v="3.75"/>
    <n v="1"/>
    <n v="3.75"/>
  </r>
  <r>
    <x v="1"/>
    <x v="1"/>
    <d v="2025-04-02T00:00:00"/>
    <n v="0"/>
    <s v="WAV"/>
    <n v="4101646"/>
    <n v="3.75"/>
    <n v="1"/>
    <n v="3.75"/>
  </r>
  <r>
    <x v="1"/>
    <x v="0"/>
    <d v="2025-04-02T00:00:00"/>
    <n v="0"/>
    <s v="WAV"/>
    <n v="4101647"/>
    <n v="3.75"/>
    <n v="1"/>
    <n v="3.75"/>
  </r>
  <r>
    <x v="1"/>
    <x v="0"/>
    <d v="2025-04-02T00:00:00"/>
    <n v="0"/>
    <s v="WAV"/>
    <n v="4101648"/>
    <n v="3.75"/>
    <n v="1"/>
    <n v="3.75"/>
  </r>
  <r>
    <x v="0"/>
    <x v="12"/>
    <d v="2025-04-02T00:00:00"/>
    <n v="3.75"/>
    <s v="WAV"/>
    <n v="4101652"/>
    <n v="3.75"/>
    <n v="0"/>
    <n v="0"/>
  </r>
  <r>
    <x v="1"/>
    <x v="0"/>
    <d v="2025-04-02T00:00:00"/>
    <n v="0"/>
    <s v="WAV"/>
    <n v="4101654"/>
    <n v="3.75"/>
    <n v="1"/>
    <n v="3.75"/>
  </r>
  <r>
    <x v="1"/>
    <x v="5"/>
    <d v="2025-04-02T00:00:00"/>
    <n v="3.75"/>
    <s v="BIGVAN"/>
    <n v="4101660"/>
    <n v="3.75"/>
    <n v="0"/>
    <n v="0"/>
  </r>
  <r>
    <x v="1"/>
    <x v="0"/>
    <d v="2025-04-02T00:00:00"/>
    <n v="0"/>
    <s v="WAV"/>
    <n v="4101661"/>
    <n v="3.75"/>
    <n v="1"/>
    <n v="3.75"/>
  </r>
  <r>
    <x v="0"/>
    <x v="5"/>
    <d v="2025-04-02T00:00:00"/>
    <n v="0"/>
    <s v="WAV"/>
    <n v="4101673"/>
    <n v="0"/>
    <n v="0"/>
    <n v="0"/>
  </r>
  <r>
    <x v="2"/>
    <x v="5"/>
    <d v="2025-04-02T00:00:00"/>
    <n v="0"/>
    <s v="WAV"/>
    <n v="4101682"/>
    <n v="0"/>
    <n v="0"/>
    <n v="0"/>
  </r>
  <r>
    <x v="2"/>
    <x v="0"/>
    <d v="2025-04-02T00:00:00"/>
    <n v="0"/>
    <s v="SEDAN"/>
    <n v="4101683"/>
    <n v="0"/>
    <n v="0"/>
    <n v="0"/>
  </r>
  <r>
    <x v="0"/>
    <x v="0"/>
    <d v="2025-04-02T00:00:00"/>
    <n v="5"/>
    <s v="WAV"/>
    <n v="4101684"/>
    <n v="5"/>
    <n v="0"/>
    <n v="0"/>
  </r>
  <r>
    <x v="0"/>
    <x v="10"/>
    <d v="2025-04-02T00:00:00"/>
    <n v="5.5"/>
    <s v="WAV"/>
    <n v="4101686"/>
    <n v="5.5"/>
    <n v="0"/>
    <n v="0"/>
  </r>
  <r>
    <x v="0"/>
    <x v="9"/>
    <d v="2025-04-02T00:00:00"/>
    <n v="5"/>
    <s v="SEDAN"/>
    <n v="4101687"/>
    <n v="5"/>
    <n v="0"/>
    <n v="0"/>
  </r>
  <r>
    <x v="2"/>
    <x v="5"/>
    <d v="2025-04-02T00:00:00"/>
    <n v="5"/>
    <s v="WAV"/>
    <n v="4101691"/>
    <n v="5"/>
    <n v="0"/>
    <n v="0"/>
  </r>
  <r>
    <x v="2"/>
    <x v="5"/>
    <d v="2025-04-02T00:00:00"/>
    <n v="0"/>
    <s v="BIGVAN"/>
    <n v="4101692"/>
    <n v="0"/>
    <n v="0"/>
    <n v="0"/>
  </r>
  <r>
    <x v="1"/>
    <x v="11"/>
    <d v="2025-04-02T00:00:00"/>
    <n v="3.75"/>
    <s v="WAV"/>
    <n v="4101693"/>
    <n v="3.75"/>
    <n v="0"/>
    <n v="0"/>
  </r>
  <r>
    <x v="1"/>
    <x v="2"/>
    <d v="2025-04-02T00:00:00"/>
    <n v="0"/>
    <s v="WAV"/>
    <n v="4101694"/>
    <n v="3.75"/>
    <n v="1"/>
    <n v="3.75"/>
  </r>
  <r>
    <x v="2"/>
    <x v="3"/>
    <d v="2025-04-02T00:00:00"/>
    <n v="0"/>
    <s v="WAV"/>
    <n v="4101703"/>
    <n v="0"/>
    <n v="0"/>
    <n v="0"/>
  </r>
  <r>
    <x v="2"/>
    <x v="10"/>
    <d v="2025-04-02T00:00:00"/>
    <n v="0"/>
    <s v="WAV"/>
    <n v="4101704"/>
    <n v="0"/>
    <n v="0"/>
    <n v="0"/>
  </r>
  <r>
    <x v="2"/>
    <x v="0"/>
    <d v="2025-04-02T00:00:00"/>
    <n v="0"/>
    <s v="WAV"/>
    <n v="4101720"/>
    <n v="0"/>
    <n v="0"/>
    <n v="0"/>
  </r>
  <r>
    <x v="2"/>
    <x v="12"/>
    <d v="2025-04-02T00:00:00"/>
    <n v="0"/>
    <s v="WAV"/>
    <n v="4101721"/>
    <n v="0"/>
    <n v="0"/>
    <n v="0"/>
  </r>
  <r>
    <x v="1"/>
    <x v="1"/>
    <d v="2025-04-02T00:00:00"/>
    <n v="0"/>
    <s v="WAV"/>
    <n v="4101743"/>
    <n v="3.75"/>
    <n v="1"/>
    <n v="3.75"/>
  </r>
  <r>
    <x v="1"/>
    <x v="5"/>
    <d v="2025-04-02T00:00:00"/>
    <n v="0"/>
    <s v="BIGVAN"/>
    <n v="4101744"/>
    <n v="3.75"/>
    <n v="1"/>
    <n v="3.75"/>
  </r>
  <r>
    <x v="2"/>
    <x v="5"/>
    <d v="2025-04-02T00:00:00"/>
    <n v="0"/>
    <s v="BIGVAN"/>
    <n v="4101745"/>
    <n v="0"/>
    <n v="0"/>
    <n v="0"/>
  </r>
  <r>
    <x v="1"/>
    <x v="2"/>
    <d v="2025-04-02T00:00:00"/>
    <n v="0"/>
    <s v="WAV"/>
    <n v="4101747"/>
    <n v="3.75"/>
    <n v="1"/>
    <n v="3.75"/>
  </r>
  <r>
    <x v="1"/>
    <x v="1"/>
    <d v="2025-04-02T00:00:00"/>
    <n v="0"/>
    <s v="WAV"/>
    <n v="4101752"/>
    <n v="3.75"/>
    <n v="1"/>
    <n v="3.75"/>
  </r>
  <r>
    <x v="1"/>
    <x v="1"/>
    <d v="2025-04-02T00:00:00"/>
    <n v="0"/>
    <s v="WAV"/>
    <n v="4101755"/>
    <n v="3.75"/>
    <n v="1"/>
    <n v="3.75"/>
  </r>
  <r>
    <x v="1"/>
    <x v="5"/>
    <d v="2025-04-02T00:00:00"/>
    <n v="0"/>
    <s v="BIGVAN"/>
    <n v="4101756"/>
    <n v="3.75"/>
    <n v="1"/>
    <n v="3.75"/>
  </r>
  <r>
    <x v="2"/>
    <x v="5"/>
    <d v="2025-04-02T00:00:00"/>
    <n v="0"/>
    <s v="WAV"/>
    <n v="4101757"/>
    <n v="0"/>
    <n v="0"/>
    <n v="0"/>
  </r>
  <r>
    <x v="2"/>
    <x v="5"/>
    <d v="2025-04-02T00:00:00"/>
    <n v="0"/>
    <s v="WAV"/>
    <n v="4101758"/>
    <n v="0"/>
    <n v="0"/>
    <n v="0"/>
  </r>
  <r>
    <x v="2"/>
    <x v="5"/>
    <d v="2025-04-02T00:00:00"/>
    <n v="5"/>
    <s v="WAV"/>
    <n v="4101759"/>
    <n v="5"/>
    <n v="0"/>
    <n v="0"/>
  </r>
  <r>
    <x v="2"/>
    <x v="0"/>
    <d v="2025-04-02T00:00:00"/>
    <n v="5"/>
    <s v="SEDAN"/>
    <n v="4101760"/>
    <n v="5"/>
    <n v="0"/>
    <n v="0"/>
  </r>
  <r>
    <x v="1"/>
    <x v="5"/>
    <d v="2025-04-02T00:00:00"/>
    <n v="0"/>
    <s v="WAV"/>
    <n v="4101765"/>
    <n v="3.75"/>
    <n v="1"/>
    <n v="3.75"/>
  </r>
  <r>
    <x v="2"/>
    <x v="15"/>
    <d v="2025-04-02T00:00:00"/>
    <n v="0"/>
    <s v="WAV"/>
    <n v="4101770"/>
    <n v="0"/>
    <n v="0"/>
    <n v="0"/>
  </r>
  <r>
    <x v="2"/>
    <x v="14"/>
    <d v="2025-04-02T00:00:00"/>
    <n v="0"/>
    <s v="WAV"/>
    <n v="4101771"/>
    <n v="0"/>
    <n v="0"/>
    <n v="0"/>
  </r>
  <r>
    <x v="2"/>
    <x v="5"/>
    <d v="2025-04-02T00:00:00"/>
    <n v="0"/>
    <s v="WAV"/>
    <n v="4101772"/>
    <n v="0"/>
    <n v="0"/>
    <n v="0"/>
  </r>
  <r>
    <x v="2"/>
    <x v="0"/>
    <d v="2025-04-02T00:00:00"/>
    <n v="0"/>
    <s v="SEDAN"/>
    <n v="4101773"/>
    <n v="0"/>
    <n v="0"/>
    <n v="0"/>
  </r>
  <r>
    <x v="2"/>
    <x v="5"/>
    <d v="2025-04-02T00:00:00"/>
    <n v="5"/>
    <s v="WAV"/>
    <n v="4101776"/>
    <n v="5"/>
    <n v="0"/>
    <n v="0"/>
  </r>
  <r>
    <x v="2"/>
    <x v="12"/>
    <d v="2025-04-02T00:00:00"/>
    <n v="5"/>
    <s v="WAV"/>
    <n v="4101777"/>
    <n v="5"/>
    <n v="0"/>
    <n v="0"/>
  </r>
  <r>
    <x v="1"/>
    <x v="0"/>
    <d v="2025-04-02T00:00:00"/>
    <n v="0"/>
    <s v="WAV"/>
    <n v="4101780"/>
    <n v="3.75"/>
    <n v="1"/>
    <n v="3.75"/>
  </r>
  <r>
    <x v="0"/>
    <x v="5"/>
    <d v="2025-04-02T00:00:00"/>
    <n v="0"/>
    <s v="WAV"/>
    <n v="4101783"/>
    <n v="0"/>
    <n v="0"/>
    <n v="0"/>
  </r>
  <r>
    <x v="1"/>
    <x v="2"/>
    <d v="2025-04-02T00:00:00"/>
    <n v="0"/>
    <s v="WAV"/>
    <n v="4101784"/>
    <n v="3.75"/>
    <n v="1"/>
    <n v="3.75"/>
  </r>
  <r>
    <x v="1"/>
    <x v="0"/>
    <d v="2025-04-02T00:00:00"/>
    <n v="0"/>
    <s v="WAV"/>
    <n v="4101785"/>
    <n v="3.75"/>
    <n v="1"/>
    <n v="3.75"/>
  </r>
  <r>
    <x v="2"/>
    <x v="3"/>
    <d v="2025-04-02T00:00:00"/>
    <n v="0"/>
    <s v="WAV"/>
    <n v="4101787"/>
    <n v="0"/>
    <n v="0"/>
    <n v="0"/>
  </r>
  <r>
    <x v="1"/>
    <x v="0"/>
    <d v="2025-04-02T00:00:00"/>
    <n v="0"/>
    <s v="WAV"/>
    <n v="4101788"/>
    <n v="3.75"/>
    <n v="1"/>
    <n v="3.75"/>
  </r>
  <r>
    <x v="1"/>
    <x v="11"/>
    <d v="2025-04-02T00:00:00"/>
    <n v="3.75"/>
    <s v="WAV"/>
    <n v="4101789"/>
    <n v="3.75"/>
    <n v="0"/>
    <n v="0"/>
  </r>
  <r>
    <x v="0"/>
    <x v="13"/>
    <d v="2025-04-02T00:00:00"/>
    <n v="0"/>
    <s v="WAV"/>
    <n v="4101790"/>
    <n v="0"/>
    <n v="0"/>
    <n v="0"/>
  </r>
  <r>
    <x v="0"/>
    <x v="9"/>
    <d v="2025-04-02T00:00:00"/>
    <n v="0"/>
    <s v="SEDAN"/>
    <n v="4101791"/>
    <n v="0"/>
    <n v="0"/>
    <n v="0"/>
  </r>
  <r>
    <x v="1"/>
    <x v="2"/>
    <d v="2025-04-02T00:00:00"/>
    <n v="0"/>
    <s v="WAV"/>
    <n v="4101792"/>
    <n v="3.75"/>
    <n v="1"/>
    <n v="3.75"/>
  </r>
  <r>
    <x v="1"/>
    <x v="0"/>
    <d v="2025-04-02T00:00:00"/>
    <n v="0"/>
    <s v="WAV"/>
    <n v="4101793"/>
    <n v="3.75"/>
    <n v="1"/>
    <n v="3.75"/>
  </r>
  <r>
    <x v="1"/>
    <x v="1"/>
    <d v="2025-04-02T00:00:00"/>
    <n v="0"/>
    <s v="WAV"/>
    <n v="4101794"/>
    <n v="3.75"/>
    <n v="1"/>
    <n v="3.75"/>
  </r>
  <r>
    <x v="2"/>
    <x v="14"/>
    <d v="2025-04-02T00:00:00"/>
    <n v="0"/>
    <s v="WAV"/>
    <n v="4101796"/>
    <n v="0"/>
    <n v="0"/>
    <n v="0"/>
  </r>
  <r>
    <x v="0"/>
    <x v="0"/>
    <d v="2025-04-02T00:00:00"/>
    <n v="5"/>
    <s v="WAV"/>
    <n v="4101801"/>
    <n v="5"/>
    <n v="0"/>
    <n v="0"/>
  </r>
  <r>
    <x v="0"/>
    <x v="3"/>
    <d v="2025-04-02T00:00:00"/>
    <n v="0"/>
    <s v="WAV"/>
    <n v="4101804"/>
    <n v="0"/>
    <n v="0"/>
    <n v="0"/>
  </r>
  <r>
    <x v="0"/>
    <x v="3"/>
    <d v="2025-04-02T00:00:00"/>
    <n v="0"/>
    <s v="WAV"/>
    <n v="4101805"/>
    <n v="0"/>
    <n v="0"/>
    <n v="0"/>
  </r>
  <r>
    <x v="0"/>
    <x v="9"/>
    <d v="2025-04-02T00:00:00"/>
    <n v="5.5"/>
    <s v="SEDAN"/>
    <n v="4101806"/>
    <n v="5.5"/>
    <n v="0"/>
    <n v="0"/>
  </r>
  <r>
    <x v="0"/>
    <x v="0"/>
    <d v="2025-04-02T00:00:00"/>
    <n v="0"/>
    <s v="WAV"/>
    <n v="4101807"/>
    <n v="0"/>
    <n v="0"/>
    <n v="0"/>
  </r>
  <r>
    <x v="0"/>
    <x v="0"/>
    <d v="2025-04-02T00:00:00"/>
    <n v="0"/>
    <s v="SEDAN"/>
    <n v="4101808"/>
    <n v="0"/>
    <n v="0"/>
    <n v="0"/>
  </r>
  <r>
    <x v="0"/>
    <x v="0"/>
    <d v="2025-04-02T00:00:00"/>
    <n v="0"/>
    <s v="WAV"/>
    <n v="4101809"/>
    <n v="0"/>
    <n v="0"/>
    <n v="0"/>
  </r>
  <r>
    <x v="2"/>
    <x v="5"/>
    <d v="2025-04-02T00:00:00"/>
    <n v="0"/>
    <s v="WAV"/>
    <n v="4101810"/>
    <n v="0"/>
    <n v="0"/>
    <n v="0"/>
  </r>
  <r>
    <x v="2"/>
    <x v="13"/>
    <d v="2025-04-02T00:00:00"/>
    <n v="0"/>
    <s v="WAV"/>
    <n v="4101811"/>
    <n v="0"/>
    <n v="0"/>
    <n v="0"/>
  </r>
  <r>
    <x v="1"/>
    <x v="5"/>
    <d v="2025-04-02T00:00:00"/>
    <n v="0"/>
    <s v="BIGVAN"/>
    <n v="4101812"/>
    <n v="3.75"/>
    <n v="1"/>
    <n v="3.75"/>
  </r>
  <r>
    <x v="1"/>
    <x v="5"/>
    <d v="2025-04-02T00:00:00"/>
    <n v="0"/>
    <s v="BIGVAN"/>
    <n v="4101813"/>
    <n v="3.75"/>
    <n v="1"/>
    <n v="3.75"/>
  </r>
  <r>
    <x v="2"/>
    <x v="5"/>
    <d v="2025-04-02T00:00:00"/>
    <n v="0"/>
    <s v="WAV"/>
    <n v="4101814"/>
    <n v="0"/>
    <n v="0"/>
    <n v="0"/>
  </r>
  <r>
    <x v="2"/>
    <x v="3"/>
    <d v="2025-04-02T00:00:00"/>
    <n v="0"/>
    <s v="WAV"/>
    <n v="4101815"/>
    <n v="0"/>
    <n v="0"/>
    <n v="0"/>
  </r>
  <r>
    <x v="2"/>
    <x v="12"/>
    <d v="2025-04-02T00:00:00"/>
    <n v="0"/>
    <s v="SEDAN"/>
    <n v="4101816"/>
    <n v="0"/>
    <n v="0"/>
    <n v="0"/>
  </r>
  <r>
    <x v="2"/>
    <x v="5"/>
    <d v="2025-04-02T00:00:00"/>
    <n v="0"/>
    <s v="BIGVAN"/>
    <n v="4101817"/>
    <n v="0"/>
    <n v="0"/>
    <n v="0"/>
  </r>
  <r>
    <x v="2"/>
    <x v="13"/>
    <d v="2025-04-02T00:00:00"/>
    <n v="5"/>
    <s v="WAV"/>
    <n v="4101835"/>
    <n v="5"/>
    <n v="0"/>
    <n v="0"/>
  </r>
  <r>
    <x v="2"/>
    <x v="4"/>
    <d v="2025-04-02T00:00:00"/>
    <n v="5"/>
    <s v="SEDAN"/>
    <n v="4101836"/>
    <n v="5"/>
    <n v="0"/>
    <n v="0"/>
  </r>
  <r>
    <x v="0"/>
    <x v="9"/>
    <d v="2025-04-02T00:00:00"/>
    <n v="0"/>
    <s v="SEDAN"/>
    <n v="4101837"/>
    <n v="0"/>
    <n v="0"/>
    <n v="0"/>
  </r>
  <r>
    <x v="0"/>
    <x v="0"/>
    <d v="2025-04-02T00:00:00"/>
    <n v="0"/>
    <s v="SEDAN"/>
    <n v="4101838"/>
    <n v="0"/>
    <n v="0"/>
    <n v="0"/>
  </r>
  <r>
    <x v="1"/>
    <x v="7"/>
    <d v="2025-04-02T00:00:00"/>
    <n v="0"/>
    <s v="WAV"/>
    <n v="4101839"/>
    <n v="3.75"/>
    <n v="1"/>
    <n v="3.75"/>
  </r>
  <r>
    <x v="1"/>
    <x v="11"/>
    <d v="2025-04-02T00:00:00"/>
    <n v="3.75"/>
    <s v="WAV"/>
    <n v="4101840"/>
    <n v="3.75"/>
    <n v="0"/>
    <n v="0"/>
  </r>
  <r>
    <x v="1"/>
    <x v="0"/>
    <d v="2025-04-02T00:00:00"/>
    <n v="0"/>
    <s v="WAV"/>
    <n v="4101841"/>
    <n v="3.75"/>
    <n v="1"/>
    <n v="3.75"/>
  </r>
  <r>
    <x v="1"/>
    <x v="7"/>
    <d v="2025-04-02T00:00:00"/>
    <n v="0"/>
    <s v="WAV"/>
    <n v="4101842"/>
    <n v="3.75"/>
    <n v="1"/>
    <n v="3.75"/>
  </r>
  <r>
    <x v="1"/>
    <x v="1"/>
    <d v="2025-04-02T00:00:00"/>
    <n v="0"/>
    <s v="WAV"/>
    <n v="4101847"/>
    <n v="3.75"/>
    <n v="1"/>
    <n v="3.75"/>
  </r>
  <r>
    <x v="2"/>
    <x v="5"/>
    <d v="2025-04-02T00:00:00"/>
    <n v="0"/>
    <s v="WAV"/>
    <n v="4101850"/>
    <n v="0"/>
    <n v="0"/>
    <n v="0"/>
  </r>
  <r>
    <x v="1"/>
    <x v="1"/>
    <d v="2025-04-02T00:00:00"/>
    <n v="0"/>
    <s v="WAV"/>
    <n v="4101852"/>
    <n v="3.75"/>
    <n v="1"/>
    <n v="3.75"/>
  </r>
  <r>
    <x v="1"/>
    <x v="0"/>
    <d v="2025-04-02T00:00:00"/>
    <n v="0"/>
    <s v="WAV"/>
    <n v="4101853"/>
    <n v="3.75"/>
    <n v="1"/>
    <n v="3.75"/>
  </r>
  <r>
    <x v="2"/>
    <x v="12"/>
    <d v="2025-04-02T00:00:00"/>
    <n v="5"/>
    <s v="WAV"/>
    <n v="4101857"/>
    <n v="5"/>
    <n v="0"/>
    <n v="0"/>
  </r>
  <r>
    <x v="1"/>
    <x v="0"/>
    <d v="2025-04-02T00:00:00"/>
    <n v="0"/>
    <s v="WAV"/>
    <n v="4101859"/>
    <n v="3.75"/>
    <n v="1"/>
    <n v="3.75"/>
  </r>
  <r>
    <x v="1"/>
    <x v="1"/>
    <d v="2025-04-02T00:00:00"/>
    <n v="0"/>
    <s v="WAV"/>
    <n v="4101865"/>
    <n v="3.75"/>
    <n v="1"/>
    <n v="3.75"/>
  </r>
  <r>
    <x v="1"/>
    <x v="11"/>
    <d v="2025-04-02T00:00:00"/>
    <n v="3.75"/>
    <s v="WAV"/>
    <n v="4101866"/>
    <n v="3.75"/>
    <n v="0"/>
    <n v="0"/>
  </r>
  <r>
    <x v="1"/>
    <x v="1"/>
    <d v="2025-04-02T00:00:00"/>
    <n v="0"/>
    <s v="WAV"/>
    <n v="4101870"/>
    <n v="3.75"/>
    <n v="1"/>
    <n v="3.75"/>
  </r>
  <r>
    <x v="1"/>
    <x v="0"/>
    <d v="2025-04-02T00:00:00"/>
    <n v="0"/>
    <s v="WAV"/>
    <n v="4101871"/>
    <n v="3.75"/>
    <n v="1"/>
    <n v="3.75"/>
  </r>
  <r>
    <x v="1"/>
    <x v="0"/>
    <d v="2025-04-02T00:00:00"/>
    <n v="0"/>
    <s v="WAV"/>
    <n v="4101872"/>
    <n v="3.75"/>
    <n v="1"/>
    <n v="3.75"/>
  </r>
  <r>
    <x v="1"/>
    <x v="7"/>
    <d v="2025-04-02T00:00:00"/>
    <n v="0"/>
    <s v="WAV"/>
    <n v="4101873"/>
    <n v="3.75"/>
    <n v="1"/>
    <n v="3.75"/>
  </r>
  <r>
    <x v="1"/>
    <x v="1"/>
    <d v="2025-04-02T00:00:00"/>
    <n v="0"/>
    <s v="WAV"/>
    <n v="4101874"/>
    <n v="3.75"/>
    <n v="1"/>
    <n v="3.75"/>
  </r>
  <r>
    <x v="1"/>
    <x v="5"/>
    <d v="2025-04-02T00:00:00"/>
    <n v="0"/>
    <s v="BIGVAN"/>
    <n v="4101875"/>
    <n v="3.75"/>
    <n v="1"/>
    <n v="3.75"/>
  </r>
  <r>
    <x v="1"/>
    <x v="5"/>
    <d v="2025-04-02T00:00:00"/>
    <n v="0"/>
    <s v="WAV"/>
    <n v="4101878"/>
    <n v="3.75"/>
    <n v="1"/>
    <n v="3.75"/>
  </r>
  <r>
    <x v="1"/>
    <x v="1"/>
    <d v="2025-04-02T00:00:00"/>
    <n v="0"/>
    <s v="WAV"/>
    <n v="4101879"/>
    <n v="3.75"/>
    <n v="1"/>
    <n v="3.75"/>
  </r>
  <r>
    <x v="1"/>
    <x v="0"/>
    <d v="2025-04-02T00:00:00"/>
    <n v="0"/>
    <s v="WAV"/>
    <n v="4101880"/>
    <n v="3.75"/>
    <n v="1"/>
    <n v="3.75"/>
  </r>
  <r>
    <x v="1"/>
    <x v="5"/>
    <d v="2025-04-02T00:00:00"/>
    <n v="0"/>
    <s v="BIGVAN"/>
    <n v="4101881"/>
    <n v="3.75"/>
    <n v="1"/>
    <n v="3.75"/>
  </r>
  <r>
    <x v="2"/>
    <x v="5"/>
    <d v="2025-04-02T00:00:00"/>
    <n v="0"/>
    <s v="WAV"/>
    <n v="4101884"/>
    <n v="0"/>
    <n v="0"/>
    <n v="0"/>
  </r>
  <r>
    <x v="2"/>
    <x v="0"/>
    <d v="2025-04-02T00:00:00"/>
    <n v="0"/>
    <s v="WAV"/>
    <n v="4101885"/>
    <n v="0"/>
    <n v="0"/>
    <n v="0"/>
  </r>
  <r>
    <x v="0"/>
    <x v="13"/>
    <d v="2025-04-02T00:00:00"/>
    <n v="0"/>
    <s v="WAV"/>
    <n v="4101892"/>
    <n v="0"/>
    <n v="0"/>
    <n v="0"/>
  </r>
  <r>
    <x v="2"/>
    <x v="5"/>
    <d v="2025-04-02T00:00:00"/>
    <n v="0"/>
    <s v="BIGVAN"/>
    <n v="4101894"/>
    <n v="0"/>
    <n v="0"/>
    <n v="0"/>
  </r>
  <r>
    <x v="2"/>
    <x v="13"/>
    <d v="2025-04-02T00:00:00"/>
    <n v="0"/>
    <s v="WAV"/>
    <n v="4101896"/>
    <n v="0"/>
    <n v="0"/>
    <n v="0"/>
  </r>
  <r>
    <x v="1"/>
    <x v="5"/>
    <d v="2025-04-02T00:00:00"/>
    <n v="0"/>
    <s v="BIGVAN"/>
    <n v="4101899"/>
    <n v="3.75"/>
    <n v="1"/>
    <n v="3.75"/>
  </r>
  <r>
    <x v="1"/>
    <x v="0"/>
    <d v="2025-04-02T00:00:00"/>
    <n v="0"/>
    <s v="WAV"/>
    <n v="4101900"/>
    <n v="3.75"/>
    <n v="1"/>
    <n v="3.75"/>
  </r>
  <r>
    <x v="1"/>
    <x v="1"/>
    <d v="2025-04-02T00:00:00"/>
    <n v="0"/>
    <s v="WAV"/>
    <n v="4101901"/>
    <n v="3.75"/>
    <n v="1"/>
    <n v="3.75"/>
  </r>
  <r>
    <x v="1"/>
    <x v="5"/>
    <d v="2025-04-02T00:00:00"/>
    <n v="0"/>
    <s v="BIGVAN"/>
    <n v="4101902"/>
    <n v="3.75"/>
    <n v="1"/>
    <n v="3.75"/>
  </r>
  <r>
    <x v="2"/>
    <x v="12"/>
    <d v="2025-04-02T00:00:00"/>
    <n v="0"/>
    <s v="SEDAN"/>
    <n v="4101906"/>
    <n v="0"/>
    <n v="0"/>
    <n v="0"/>
  </r>
  <r>
    <x v="1"/>
    <x v="5"/>
    <d v="2025-04-02T00:00:00"/>
    <n v="3.75"/>
    <s v="BIGVAN"/>
    <n v="4101907"/>
    <n v="3.75"/>
    <n v="0"/>
    <n v="0"/>
  </r>
  <r>
    <x v="1"/>
    <x v="7"/>
    <d v="2025-04-02T00:00:00"/>
    <n v="3.75"/>
    <s v="WAV"/>
    <n v="4101908"/>
    <n v="3.75"/>
    <n v="0"/>
    <n v="0"/>
  </r>
  <r>
    <x v="1"/>
    <x v="11"/>
    <d v="2025-04-02T00:00:00"/>
    <n v="3.75"/>
    <s v="WAV"/>
    <n v="4101912"/>
    <n v="3.75"/>
    <n v="0"/>
    <n v="0"/>
  </r>
  <r>
    <x v="2"/>
    <x v="5"/>
    <d v="2025-04-02T00:00:00"/>
    <n v="0"/>
    <s v="WAV"/>
    <n v="4101913"/>
    <n v="0"/>
    <n v="0"/>
    <n v="0"/>
  </r>
  <r>
    <x v="2"/>
    <x v="15"/>
    <d v="2025-04-02T00:00:00"/>
    <n v="0"/>
    <s v="WAV"/>
    <n v="4101916"/>
    <n v="0"/>
    <n v="0"/>
    <n v="0"/>
  </r>
  <r>
    <x v="2"/>
    <x v="5"/>
    <d v="2025-04-02T00:00:00"/>
    <n v="0"/>
    <s v="WAV"/>
    <n v="4101917"/>
    <n v="0"/>
    <n v="0"/>
    <n v="0"/>
  </r>
  <r>
    <x v="2"/>
    <x v="0"/>
    <d v="2025-04-02T00:00:00"/>
    <n v="0"/>
    <s v="WAV"/>
    <n v="4101918"/>
    <n v="0"/>
    <n v="0"/>
    <n v="0"/>
  </r>
  <r>
    <x v="2"/>
    <x v="12"/>
    <d v="2025-04-02T00:00:00"/>
    <n v="0"/>
    <s v="SEDAN"/>
    <n v="4101921"/>
    <n v="0"/>
    <n v="0"/>
    <n v="0"/>
  </r>
  <r>
    <x v="2"/>
    <x v="14"/>
    <d v="2025-04-02T00:00:00"/>
    <n v="0"/>
    <s v="WAV"/>
    <n v="4101922"/>
    <n v="0"/>
    <n v="0"/>
    <n v="0"/>
  </r>
  <r>
    <x v="2"/>
    <x v="5"/>
    <d v="2025-04-02T00:00:00"/>
    <n v="0"/>
    <s v="WAV"/>
    <n v="4101927"/>
    <n v="0"/>
    <n v="0"/>
    <n v="0"/>
  </r>
  <r>
    <x v="2"/>
    <x v="10"/>
    <d v="2025-04-02T00:00:00"/>
    <n v="5"/>
    <s v="WAV"/>
    <n v="4101934"/>
    <n v="5"/>
    <n v="0"/>
    <n v="0"/>
  </r>
  <r>
    <x v="0"/>
    <x v="12"/>
    <d v="2025-04-02T00:00:00"/>
    <n v="0"/>
    <s v="WAV"/>
    <n v="4101935"/>
    <n v="0"/>
    <n v="0"/>
    <n v="0"/>
  </r>
  <r>
    <x v="0"/>
    <x v="15"/>
    <d v="2025-04-02T00:00:00"/>
    <n v="0"/>
    <s v="WAV"/>
    <n v="4101936"/>
    <n v="0"/>
    <n v="0"/>
    <n v="0"/>
  </r>
  <r>
    <x v="2"/>
    <x v="10"/>
    <d v="2025-04-02T00:00:00"/>
    <n v="0"/>
    <s v="WAV"/>
    <n v="4101944"/>
    <n v="0"/>
    <n v="0"/>
    <n v="0"/>
  </r>
  <r>
    <x v="2"/>
    <x v="3"/>
    <d v="2025-04-02T00:00:00"/>
    <n v="0"/>
    <s v="WAV"/>
    <n v="4101951"/>
    <n v="0"/>
    <n v="0"/>
    <n v="0"/>
  </r>
  <r>
    <x v="2"/>
    <x v="0"/>
    <d v="2025-04-02T00:00:00"/>
    <n v="0"/>
    <s v="SEDAN"/>
    <n v="4101952"/>
    <n v="0"/>
    <n v="0"/>
    <n v="0"/>
  </r>
  <r>
    <x v="2"/>
    <x v="15"/>
    <d v="2025-04-02T00:00:00"/>
    <n v="0"/>
    <s v="WAV"/>
    <n v="4101959"/>
    <n v="0"/>
    <n v="0"/>
    <n v="0"/>
  </r>
  <r>
    <x v="1"/>
    <x v="2"/>
    <d v="2025-04-02T00:00:00"/>
    <n v="5"/>
    <s v="WAV"/>
    <n v="4101963"/>
    <n v="5"/>
    <n v="0"/>
    <n v="0"/>
  </r>
  <r>
    <x v="2"/>
    <x v="14"/>
    <d v="2025-04-02T00:00:00"/>
    <n v="5"/>
    <s v="WAV"/>
    <n v="4101964"/>
    <n v="5"/>
    <n v="0"/>
    <n v="0"/>
  </r>
  <r>
    <x v="2"/>
    <x v="2"/>
    <d v="2025-03-27T00:00:00"/>
    <n v="5"/>
    <s v="WAV"/>
    <n v="4101968"/>
    <n v="5"/>
    <n v="0"/>
    <n v="0"/>
  </r>
  <r>
    <x v="1"/>
    <x v="5"/>
    <d v="2025-03-28T00:00:00"/>
    <n v="0"/>
    <s v="BIGVAN"/>
    <n v="4101983"/>
    <n v="3.75"/>
    <n v="1"/>
    <n v="3.75"/>
  </r>
  <r>
    <x v="1"/>
    <x v="11"/>
    <d v="2025-03-27T00:00:00"/>
    <n v="0"/>
    <s v="WAV"/>
    <n v="4101986"/>
    <n v="0"/>
    <n v="0"/>
    <n v="0"/>
  </r>
  <r>
    <x v="1"/>
    <x v="0"/>
    <d v="2025-03-28T00:00:00"/>
    <n v="0"/>
    <s v="WAV"/>
    <n v="4101988"/>
    <n v="0"/>
    <n v="0"/>
    <n v="0"/>
  </r>
  <r>
    <x v="1"/>
    <x v="0"/>
    <d v="2025-03-31T00:00:00"/>
    <n v="0"/>
    <s v="WAV"/>
    <n v="4101989"/>
    <n v="0"/>
    <n v="0"/>
    <n v="0"/>
  </r>
  <r>
    <x v="1"/>
    <x v="0"/>
    <d v="2025-04-01T00:00:00"/>
    <n v="0"/>
    <s v="WAV"/>
    <n v="4101990"/>
    <n v="3.75"/>
    <n v="1"/>
    <n v="3.75"/>
  </r>
  <r>
    <x v="1"/>
    <x v="0"/>
    <d v="2025-04-02T00:00:00"/>
    <n v="0"/>
    <s v="WAV"/>
    <n v="4101991"/>
    <n v="3.75"/>
    <n v="1"/>
    <n v="3.75"/>
  </r>
  <r>
    <x v="1"/>
    <x v="11"/>
    <d v="2025-03-27T00:00:00"/>
    <n v="0"/>
    <s v="WAV"/>
    <n v="4101993"/>
    <n v="0"/>
    <n v="0"/>
    <n v="0"/>
  </r>
  <r>
    <x v="1"/>
    <x v="5"/>
    <d v="2025-03-28T00:00:00"/>
    <n v="0"/>
    <s v="BIGVAN"/>
    <n v="4101994"/>
    <n v="0"/>
    <n v="0"/>
    <n v="0"/>
  </r>
  <r>
    <x v="1"/>
    <x v="0"/>
    <d v="2025-03-31T00:00:00"/>
    <n v="0"/>
    <s v="WAV"/>
    <n v="4101995"/>
    <n v="3.75"/>
    <n v="1"/>
    <n v="3.75"/>
  </r>
  <r>
    <x v="1"/>
    <x v="11"/>
    <d v="2025-04-01T00:00:00"/>
    <n v="0"/>
    <s v="WAV"/>
    <n v="4101996"/>
    <n v="0"/>
    <n v="0"/>
    <n v="0"/>
  </r>
  <r>
    <x v="1"/>
    <x v="11"/>
    <d v="2025-04-02T00:00:00"/>
    <n v="0"/>
    <s v="WAV"/>
    <n v="4101997"/>
    <n v="0"/>
    <n v="0"/>
    <n v="0"/>
  </r>
  <r>
    <x v="0"/>
    <x v="5"/>
    <d v="2025-03-27T00:00:00"/>
    <n v="5.5"/>
    <s v="WAV"/>
    <n v="4101998"/>
    <n v="5.5"/>
    <n v="0"/>
    <n v="0"/>
  </r>
  <r>
    <x v="0"/>
    <x v="5"/>
    <d v="2025-03-28T00:00:00"/>
    <n v="0"/>
    <s v="WAV"/>
    <n v="4101999"/>
    <n v="5.5"/>
    <n v="1"/>
    <n v="5.5"/>
  </r>
  <r>
    <x v="0"/>
    <x v="5"/>
    <d v="2025-03-27T00:00:00"/>
    <n v="0"/>
    <s v="WAV"/>
    <n v="4102000"/>
    <n v="5.5"/>
    <n v="1"/>
    <n v="5.5"/>
  </r>
  <r>
    <x v="0"/>
    <x v="6"/>
    <d v="2025-03-28T00:00:00"/>
    <n v="5.5"/>
    <s v="SEDAN"/>
    <n v="4102001"/>
    <n v="5.5"/>
    <n v="0"/>
    <n v="0"/>
  </r>
  <r>
    <x v="2"/>
    <x v="0"/>
    <d v="2025-04-02T00:00:00"/>
    <n v="5"/>
    <s v="WAV"/>
    <n v="4102003"/>
    <n v="5"/>
    <n v="0"/>
    <n v="0"/>
  </r>
  <r>
    <x v="2"/>
    <x v="15"/>
    <d v="2025-03-28T00:00:00"/>
    <n v="0"/>
    <s v="WAV"/>
    <n v="4102004"/>
    <n v="0"/>
    <n v="0"/>
    <n v="0"/>
  </r>
  <r>
    <x v="2"/>
    <x v="5"/>
    <d v="2025-03-27T00:00:00"/>
    <n v="0"/>
    <s v="WAV"/>
    <n v="4102006"/>
    <n v="0"/>
    <n v="0"/>
    <n v="0"/>
  </r>
  <r>
    <x v="2"/>
    <x v="8"/>
    <d v="2025-03-28T00:00:00"/>
    <n v="0"/>
    <s v="WAV"/>
    <n v="4102007"/>
    <n v="0"/>
    <n v="0"/>
    <n v="0"/>
  </r>
  <r>
    <x v="2"/>
    <x v="6"/>
    <d v="2025-03-27T00:00:00"/>
    <n v="0"/>
    <s v="SEDAN"/>
    <n v="4102008"/>
    <n v="0"/>
    <n v="0"/>
    <n v="0"/>
  </r>
  <r>
    <x v="2"/>
    <x v="9"/>
    <d v="2025-03-28T00:00:00"/>
    <n v="0"/>
    <s v="SEDAN"/>
    <n v="4102009"/>
    <n v="0"/>
    <n v="0"/>
    <n v="0"/>
  </r>
  <r>
    <x v="1"/>
    <x v="1"/>
    <d v="2025-03-31T00:00:00"/>
    <n v="0"/>
    <s v="WAV"/>
    <n v="4102010"/>
    <n v="3.75"/>
    <n v="1"/>
    <n v="3.75"/>
  </r>
  <r>
    <x v="1"/>
    <x v="7"/>
    <d v="2025-04-02T00:00:00"/>
    <n v="0"/>
    <s v="WAV"/>
    <n v="4102011"/>
    <n v="3.75"/>
    <n v="1"/>
    <n v="3.75"/>
  </r>
  <r>
    <x v="1"/>
    <x v="5"/>
    <d v="2025-03-31T00:00:00"/>
    <n v="3.75"/>
    <s v="BIGVAN"/>
    <n v="4102012"/>
    <n v="3.75"/>
    <n v="0"/>
    <n v="0"/>
  </r>
  <r>
    <x v="1"/>
    <x v="5"/>
    <d v="2025-04-02T00:00:00"/>
    <n v="3.75"/>
    <s v="BIGVAN"/>
    <n v="4102013"/>
    <n v="3.75"/>
    <n v="0"/>
    <n v="0"/>
  </r>
  <r>
    <x v="2"/>
    <x v="12"/>
    <d v="2025-03-27T00:00:00"/>
    <n v="0"/>
    <s v="SEDAN"/>
    <n v="4102014"/>
    <n v="0"/>
    <n v="0"/>
    <n v="0"/>
  </r>
  <r>
    <x v="1"/>
    <x v="1"/>
    <d v="2025-04-02T00:00:00"/>
    <n v="0"/>
    <s v="WAV"/>
    <n v="4102015"/>
    <n v="3.75"/>
    <n v="1"/>
    <n v="3.75"/>
  </r>
  <r>
    <x v="1"/>
    <x v="5"/>
    <d v="2025-04-02T00:00:00"/>
    <n v="3.75"/>
    <s v="BIGVAN"/>
    <n v="4102016"/>
    <n v="3.75"/>
    <n v="0"/>
    <n v="0"/>
  </r>
  <r>
    <x v="1"/>
    <x v="5"/>
    <d v="2025-03-27T00:00:00"/>
    <n v="0"/>
    <s v="BIGVAN"/>
    <n v="4102018"/>
    <n v="3.75"/>
    <n v="1"/>
    <n v="3.75"/>
  </r>
  <r>
    <x v="0"/>
    <x v="0"/>
    <d v="2025-03-27T00:00:00"/>
    <n v="5.5"/>
    <s v="WAV"/>
    <n v="4102019"/>
    <n v="5.5"/>
    <n v="0"/>
    <n v="0"/>
  </r>
  <r>
    <x v="0"/>
    <x v="0"/>
    <d v="2025-03-27T00:00:00"/>
    <n v="0"/>
    <s v="SEDAN"/>
    <n v="4102020"/>
    <n v="0"/>
    <n v="0"/>
    <n v="0"/>
  </r>
  <r>
    <x v="0"/>
    <x v="5"/>
    <d v="2025-03-27T00:00:00"/>
    <n v="0"/>
    <s v="WAV"/>
    <n v="4102023"/>
    <n v="5.5"/>
    <n v="1"/>
    <n v="5.5"/>
  </r>
  <r>
    <x v="1"/>
    <x v="5"/>
    <d v="2025-03-30T00:00:00"/>
    <n v="0"/>
    <s v="BIGVAN"/>
    <n v="4102025"/>
    <n v="3.75"/>
    <n v="1"/>
    <n v="3.75"/>
  </r>
  <r>
    <x v="0"/>
    <x v="2"/>
    <d v="2025-03-27T00:00:00"/>
    <n v="5"/>
    <s v="WAV"/>
    <n v="4102026"/>
    <n v="5"/>
    <n v="0"/>
    <n v="0"/>
  </r>
  <r>
    <x v="1"/>
    <x v="5"/>
    <d v="2025-03-30T00:00:00"/>
    <n v="3.75"/>
    <s v="BIGVAN"/>
    <n v="4102028"/>
    <n v="3.75"/>
    <n v="0"/>
    <n v="0"/>
  </r>
  <r>
    <x v="2"/>
    <x v="5"/>
    <d v="2025-03-28T00:00:00"/>
    <n v="5"/>
    <s v="WAV"/>
    <n v="4102034"/>
    <n v="5"/>
    <n v="0"/>
    <n v="0"/>
  </r>
  <r>
    <x v="2"/>
    <x v="5"/>
    <d v="2025-03-31T00:00:00"/>
    <n v="5"/>
    <s v="BIGVAN"/>
    <n v="4102035"/>
    <n v="5"/>
    <n v="0"/>
    <n v="0"/>
  </r>
  <r>
    <x v="2"/>
    <x v="12"/>
    <d v="2025-04-01T00:00:00"/>
    <n v="0"/>
    <s v="WAV"/>
    <n v="4102041"/>
    <n v="0"/>
    <n v="0"/>
    <n v="0"/>
  </r>
  <r>
    <x v="0"/>
    <x v="5"/>
    <d v="2025-03-28T00:00:00"/>
    <n v="3.75"/>
    <s v="WAV"/>
    <n v="4102047"/>
    <n v="3.75"/>
    <n v="0"/>
    <n v="0"/>
  </r>
  <r>
    <x v="0"/>
    <x v="0"/>
    <d v="2025-03-28T00:00:00"/>
    <n v="3.75"/>
    <s v="SEDAN"/>
    <n v="4102048"/>
    <n v="3.75"/>
    <n v="0"/>
    <n v="0"/>
  </r>
  <r>
    <x v="2"/>
    <x v="15"/>
    <d v="2025-03-29T00:00:00"/>
    <n v="0"/>
    <s v="WAV"/>
    <n v="4102049"/>
    <n v="0"/>
    <n v="0"/>
    <n v="0"/>
  </r>
  <r>
    <x v="2"/>
    <x v="0"/>
    <d v="2025-03-29T00:00:00"/>
    <n v="0"/>
    <s v="WAV"/>
    <n v="4102050"/>
    <n v="0"/>
    <n v="0"/>
    <n v="0"/>
  </r>
  <r>
    <x v="2"/>
    <x v="13"/>
    <d v="2025-03-27T00:00:00"/>
    <n v="0"/>
    <s v="WAV"/>
    <n v="4102052"/>
    <n v="0"/>
    <n v="0"/>
    <n v="0"/>
  </r>
  <r>
    <x v="0"/>
    <x v="8"/>
    <d v="2025-03-27T00:00:00"/>
    <n v="0"/>
    <s v="WAV"/>
    <n v="4102053"/>
    <n v="0"/>
    <n v="0"/>
    <n v="0"/>
  </r>
  <r>
    <x v="0"/>
    <x v="8"/>
    <d v="2025-03-27T00:00:00"/>
    <n v="0"/>
    <s v="WAV"/>
    <n v="4102054"/>
    <n v="0"/>
    <n v="0"/>
    <n v="0"/>
  </r>
  <r>
    <x v="1"/>
    <x v="0"/>
    <d v="2025-03-27T00:00:00"/>
    <n v="0"/>
    <s v="WAV"/>
    <n v="4102055"/>
    <n v="3.75"/>
    <n v="1"/>
    <n v="3.75"/>
  </r>
  <r>
    <x v="1"/>
    <x v="9"/>
    <d v="2025-03-29T00:00:00"/>
    <n v="3.75"/>
    <s v="SEDAN"/>
    <n v="4102056"/>
    <n v="3.75"/>
    <n v="0"/>
    <n v="0"/>
  </r>
  <r>
    <x v="1"/>
    <x v="7"/>
    <d v="2025-04-01T00:00:00"/>
    <n v="0"/>
    <s v="WAV"/>
    <n v="4102057"/>
    <n v="3.75"/>
    <n v="1"/>
    <n v="3.75"/>
  </r>
  <r>
    <x v="1"/>
    <x v="7"/>
    <d v="2025-03-27T00:00:00"/>
    <n v="3.75"/>
    <s v="WAV"/>
    <n v="4102058"/>
    <n v="3.75"/>
    <n v="0"/>
    <n v="0"/>
  </r>
  <r>
    <x v="1"/>
    <x v="5"/>
    <d v="2025-03-29T00:00:00"/>
    <n v="3.75"/>
    <s v="BIGVAN"/>
    <n v="4102059"/>
    <n v="3.75"/>
    <n v="0"/>
    <n v="0"/>
  </r>
  <r>
    <x v="1"/>
    <x v="5"/>
    <d v="2025-04-01T00:00:00"/>
    <n v="0"/>
    <s v="BIGVAN"/>
    <n v="4102060"/>
    <n v="3.75"/>
    <n v="1"/>
    <n v="3.75"/>
  </r>
  <r>
    <x v="2"/>
    <x v="10"/>
    <d v="2025-04-01T00:00:00"/>
    <n v="5"/>
    <s v="WAV"/>
    <n v="4102064"/>
    <n v="5"/>
    <n v="0"/>
    <n v="0"/>
  </r>
  <r>
    <x v="1"/>
    <x v="1"/>
    <d v="2025-03-27T00:00:00"/>
    <n v="0"/>
    <s v="WAV"/>
    <n v="4102065"/>
    <n v="3.75"/>
    <n v="1"/>
    <n v="3.75"/>
  </r>
  <r>
    <x v="0"/>
    <x v="15"/>
    <d v="2025-03-27T00:00:00"/>
    <n v="5.5"/>
    <s v="WAV"/>
    <n v="4102067"/>
    <n v="5.5"/>
    <n v="0"/>
    <n v="0"/>
  </r>
  <r>
    <x v="0"/>
    <x v="2"/>
    <d v="2025-03-27T00:00:00"/>
    <n v="5"/>
    <s v="WAV"/>
    <n v="4102068"/>
    <n v="5"/>
    <n v="0"/>
    <n v="0"/>
  </r>
  <r>
    <x v="0"/>
    <x v="5"/>
    <d v="2025-04-02T00:00:00"/>
    <n v="5.5"/>
    <s v="BIGVAN"/>
    <n v="4102070"/>
    <n v="5.5"/>
    <n v="0"/>
    <n v="0"/>
  </r>
  <r>
    <x v="0"/>
    <x v="4"/>
    <d v="2025-04-02T00:00:00"/>
    <n v="5"/>
    <s v="SEDAN"/>
    <n v="4102072"/>
    <n v="5"/>
    <n v="0"/>
    <n v="0"/>
  </r>
  <r>
    <x v="2"/>
    <x v="15"/>
    <d v="2025-03-28T00:00:00"/>
    <n v="0"/>
    <s v="WAV"/>
    <n v="4102075"/>
    <n v="0"/>
    <n v="0"/>
    <n v="0"/>
  </r>
  <r>
    <x v="2"/>
    <x v="12"/>
    <d v="2025-03-28T00:00:00"/>
    <n v="5"/>
    <s v="SEDAN"/>
    <n v="4102076"/>
    <n v="5"/>
    <n v="0"/>
    <n v="0"/>
  </r>
  <r>
    <x v="1"/>
    <x v="0"/>
    <d v="2025-03-28T00:00:00"/>
    <n v="0"/>
    <s v="WAV"/>
    <n v="4102079"/>
    <n v="3.75"/>
    <n v="1"/>
    <n v="3.75"/>
  </r>
  <r>
    <x v="2"/>
    <x v="0"/>
    <d v="2025-03-28T00:00:00"/>
    <n v="0"/>
    <s v="WAV"/>
    <n v="4102080"/>
    <n v="0"/>
    <n v="0"/>
    <n v="0"/>
  </r>
  <r>
    <x v="0"/>
    <x v="5"/>
    <d v="2025-03-28T00:00:00"/>
    <n v="5.5"/>
    <s v="WAV"/>
    <n v="4102081"/>
    <n v="5.5"/>
    <n v="0"/>
    <n v="0"/>
  </r>
  <r>
    <x v="0"/>
    <x v="12"/>
    <d v="2025-03-28T00:00:00"/>
    <n v="5.5"/>
    <s v="WAV"/>
    <n v="4102084"/>
    <n v="5.5"/>
    <n v="0"/>
    <n v="0"/>
  </r>
  <r>
    <x v="1"/>
    <x v="1"/>
    <d v="2025-04-02T00:00:00"/>
    <n v="0"/>
    <s v="WAV"/>
    <n v="4102085"/>
    <n v="3.75"/>
    <n v="1"/>
    <n v="3.75"/>
  </r>
  <r>
    <x v="1"/>
    <x v="1"/>
    <d v="2025-04-02T00:00:00"/>
    <n v="0"/>
    <s v="WAV"/>
    <n v="4102086"/>
    <n v="3.75"/>
    <n v="1"/>
    <n v="3.75"/>
  </r>
  <r>
    <x v="1"/>
    <x v="5"/>
    <d v="2025-03-29T00:00:00"/>
    <n v="0"/>
    <s v="WAV"/>
    <n v="4102087"/>
    <n v="3.75"/>
    <n v="1"/>
    <n v="3.75"/>
  </r>
  <r>
    <x v="1"/>
    <x v="5"/>
    <d v="2025-03-29T00:00:00"/>
    <n v="0"/>
    <s v="WAV"/>
    <n v="4102088"/>
    <n v="3.75"/>
    <n v="1"/>
    <n v="3.75"/>
  </r>
  <r>
    <x v="0"/>
    <x v="3"/>
    <d v="2025-03-28T00:00:00"/>
    <n v="5.5"/>
    <s v="WAV"/>
    <n v="4102089"/>
    <n v="5.5"/>
    <n v="0"/>
    <n v="0"/>
  </r>
  <r>
    <x v="2"/>
    <x v="0"/>
    <d v="2025-03-29T00:00:00"/>
    <n v="0"/>
    <s v="SEDAN"/>
    <n v="4102093"/>
    <n v="0"/>
    <n v="0"/>
    <n v="0"/>
  </r>
  <r>
    <x v="2"/>
    <x v="14"/>
    <d v="2025-03-29T00:00:00"/>
    <n v="5"/>
    <s v="WAV"/>
    <n v="4102094"/>
    <n v="5"/>
    <n v="0"/>
    <n v="0"/>
  </r>
  <r>
    <x v="0"/>
    <x v="15"/>
    <d v="2025-04-02T00:00:00"/>
    <n v="3"/>
    <s v="WAV"/>
    <n v="4102095"/>
    <n v="3"/>
    <n v="0"/>
    <n v="0"/>
  </r>
  <r>
    <x v="1"/>
    <x v="5"/>
    <d v="2025-03-28T00:00:00"/>
    <n v="0"/>
    <s v="BIGVAN"/>
    <n v="4102097"/>
    <n v="3.75"/>
    <n v="1"/>
    <n v="3.75"/>
  </r>
  <r>
    <x v="0"/>
    <x v="13"/>
    <d v="2025-04-02T00:00:00"/>
    <n v="5"/>
    <s v="WAV"/>
    <n v="4102098"/>
    <n v="5"/>
    <n v="0"/>
    <n v="0"/>
  </r>
  <r>
    <x v="1"/>
    <x v="5"/>
    <d v="2025-03-28T00:00:00"/>
    <n v="0"/>
    <s v="BIGVAN"/>
    <n v="4102099"/>
    <n v="3.75"/>
    <n v="1"/>
    <n v="3.75"/>
  </r>
  <r>
    <x v="0"/>
    <x v="0"/>
    <d v="2025-03-30T00:00:00"/>
    <n v="5"/>
    <s v="WAV"/>
    <n v="4102100"/>
    <n v="5"/>
    <n v="0"/>
    <n v="0"/>
  </r>
  <r>
    <x v="0"/>
    <x v="4"/>
    <d v="2025-03-31T00:00:00"/>
    <n v="5"/>
    <s v="SEDAN"/>
    <n v="4102101"/>
    <n v="5"/>
    <n v="0"/>
    <n v="0"/>
  </r>
  <r>
    <x v="0"/>
    <x v="10"/>
    <d v="2025-04-01T00:00:00"/>
    <n v="5"/>
    <s v="WAV"/>
    <n v="4102111"/>
    <n v="5"/>
    <n v="0"/>
    <n v="0"/>
  </r>
  <r>
    <x v="1"/>
    <x v="5"/>
    <d v="2025-03-26T00:00:00"/>
    <n v="0"/>
    <s v="BIGVAN"/>
    <n v="4102112"/>
    <n v="3.75"/>
    <n v="1"/>
    <n v="3.75"/>
  </r>
  <r>
    <x v="0"/>
    <x v="5"/>
    <d v="2025-04-01T00:00:00"/>
    <n v="5.5"/>
    <s v="WAV"/>
    <n v="4102113"/>
    <n v="5.5"/>
    <n v="0"/>
    <n v="0"/>
  </r>
  <r>
    <x v="0"/>
    <x v="0"/>
    <d v="2025-03-28T00:00:00"/>
    <n v="5.5"/>
    <s v="WAV"/>
    <n v="4102114"/>
    <n v="5.5"/>
    <n v="0"/>
    <n v="0"/>
  </r>
  <r>
    <x v="0"/>
    <x v="8"/>
    <d v="2025-03-28T00:00:00"/>
    <n v="5"/>
    <s v="WAV"/>
    <n v="4102115"/>
    <n v="5"/>
    <n v="0"/>
    <n v="0"/>
  </r>
  <r>
    <x v="2"/>
    <x v="5"/>
    <d v="2025-03-28T00:00:00"/>
    <n v="0"/>
    <s v="WAV"/>
    <n v="4102119"/>
    <n v="0"/>
    <n v="0"/>
    <n v="0"/>
  </r>
  <r>
    <x v="1"/>
    <x v="5"/>
    <d v="2025-03-27T00:00:00"/>
    <n v="3.75"/>
    <s v="BIGVAN"/>
    <n v="4102121"/>
    <n v="3.75"/>
    <n v="0"/>
    <n v="0"/>
  </r>
  <r>
    <x v="0"/>
    <x v="5"/>
    <d v="2025-03-27T00:00:00"/>
    <n v="5"/>
    <s v="BIGVAN"/>
    <n v="4102122"/>
    <n v="5"/>
    <n v="0"/>
    <n v="0"/>
  </r>
  <r>
    <x v="2"/>
    <x v="0"/>
    <d v="2025-03-27T00:00:00"/>
    <n v="5"/>
    <s v="SEDAN"/>
    <n v="4102124"/>
    <n v="5"/>
    <n v="0"/>
    <n v="0"/>
  </r>
  <r>
    <x v="0"/>
    <x v="5"/>
    <d v="2025-03-27T00:00:00"/>
    <n v="5"/>
    <s v="WAV"/>
    <n v="4102125"/>
    <n v="5"/>
    <n v="0"/>
    <n v="0"/>
  </r>
  <r>
    <x v="1"/>
    <x v="5"/>
    <d v="2025-03-27T00:00:00"/>
    <n v="3.75"/>
    <s v="BIGVAN"/>
    <n v="4102126"/>
    <n v="3.75"/>
    <n v="0"/>
    <n v="0"/>
  </r>
  <r>
    <x v="1"/>
    <x v="1"/>
    <d v="2025-03-27T00:00:00"/>
    <n v="0"/>
    <s v="WAV"/>
    <n v="4102127"/>
    <n v="3.75"/>
    <n v="1"/>
    <n v="3.75"/>
  </r>
  <r>
    <x v="2"/>
    <x v="5"/>
    <d v="2025-03-30T00:00:00"/>
    <n v="10"/>
    <s v="BIGVAN"/>
    <n v="4102133"/>
    <n v="10"/>
    <n v="0"/>
    <n v="0"/>
  </r>
  <r>
    <x v="2"/>
    <x v="5"/>
    <d v="2025-03-30T00:00:00"/>
    <n v="10"/>
    <s v="BIGVAN"/>
    <n v="4102134"/>
    <n v="10"/>
    <n v="0"/>
    <n v="0"/>
  </r>
  <r>
    <x v="2"/>
    <x v="0"/>
    <d v="2025-03-27T00:00:00"/>
    <n v="5"/>
    <s v="WAV"/>
    <n v="4102136"/>
    <n v="5"/>
    <n v="0"/>
    <n v="0"/>
  </r>
  <r>
    <x v="2"/>
    <x v="10"/>
    <d v="2025-03-27T00:00:00"/>
    <n v="5"/>
    <s v="WAV"/>
    <n v="4102137"/>
    <n v="5"/>
    <n v="0"/>
    <n v="0"/>
  </r>
  <r>
    <x v="1"/>
    <x v="7"/>
    <d v="2025-03-27T00:00:00"/>
    <n v="3.75"/>
    <s v="WAV"/>
    <n v="4102138"/>
    <n v="3.75"/>
    <n v="0"/>
    <n v="0"/>
  </r>
  <r>
    <x v="1"/>
    <x v="5"/>
    <d v="2025-03-27T00:00:00"/>
    <n v="0"/>
    <s v="BIGVAN"/>
    <n v="4102141"/>
    <n v="3.75"/>
    <n v="1"/>
    <n v="3.75"/>
  </r>
  <r>
    <x v="1"/>
    <x v="5"/>
    <d v="2025-03-27T00:00:00"/>
    <n v="3.75"/>
    <s v="BIGVAN"/>
    <n v="4102142"/>
    <n v="3.75"/>
    <n v="0"/>
    <n v="0"/>
  </r>
  <r>
    <x v="1"/>
    <x v="1"/>
    <d v="2025-03-28T00:00:00"/>
    <n v="0"/>
    <s v="WAV"/>
    <n v="4102144"/>
    <n v="3.75"/>
    <n v="1"/>
    <n v="3.75"/>
  </r>
  <r>
    <x v="1"/>
    <x v="5"/>
    <d v="2025-03-28T00:00:00"/>
    <n v="0"/>
    <s v="BIGVAN"/>
    <n v="4102145"/>
    <n v="3.75"/>
    <n v="1"/>
    <n v="3.75"/>
  </r>
  <r>
    <x v="0"/>
    <x v="15"/>
    <d v="2025-03-29T00:00:00"/>
    <n v="5.5"/>
    <s v="WAV"/>
    <n v="4102148"/>
    <n v="5.5"/>
    <n v="0"/>
    <n v="0"/>
  </r>
  <r>
    <x v="1"/>
    <x v="5"/>
    <d v="2025-03-30T00:00:00"/>
    <n v="3.75"/>
    <s v="BIGVAN"/>
    <n v="4102149"/>
    <n v="3.75"/>
    <n v="0"/>
    <n v="0"/>
  </r>
  <r>
    <x v="1"/>
    <x v="15"/>
    <d v="2025-03-30T00:00:00"/>
    <n v="3.75"/>
    <s v="WAV"/>
    <n v="4102151"/>
    <n v="3.75"/>
    <n v="0"/>
    <n v="0"/>
  </r>
  <r>
    <x v="0"/>
    <x v="0"/>
    <d v="2025-03-31T00:00:00"/>
    <n v="0"/>
    <s v="SEDAN"/>
    <n v="4102153"/>
    <n v="0"/>
    <n v="0"/>
    <n v="0"/>
  </r>
  <r>
    <x v="1"/>
    <x v="5"/>
    <d v="2025-03-30T00:00:00"/>
    <n v="3.75"/>
    <s v="BIGVAN"/>
    <n v="4102154"/>
    <n v="3.75"/>
    <n v="0"/>
    <n v="0"/>
  </r>
  <r>
    <x v="1"/>
    <x v="5"/>
    <d v="2025-03-30T00:00:00"/>
    <n v="3.75"/>
    <s v="BIGVAN"/>
    <n v="4102156"/>
    <n v="3.75"/>
    <n v="0"/>
    <n v="0"/>
  </r>
  <r>
    <x v="1"/>
    <x v="0"/>
    <d v="2025-03-31T00:00:00"/>
    <n v="0"/>
    <s v="WAV"/>
    <n v="4102157"/>
    <n v="3.75"/>
    <n v="1"/>
    <n v="3.75"/>
  </r>
  <r>
    <x v="1"/>
    <x v="1"/>
    <d v="2025-03-31T00:00:00"/>
    <n v="0"/>
    <s v="WAV"/>
    <n v="4102158"/>
    <n v="3.75"/>
    <n v="1"/>
    <n v="3.75"/>
  </r>
  <r>
    <x v="0"/>
    <x v="15"/>
    <d v="2025-03-29T00:00:00"/>
    <n v="5.5"/>
    <s v="WAV"/>
    <n v="4102161"/>
    <n v="5.5"/>
    <n v="0"/>
    <n v="0"/>
  </r>
  <r>
    <x v="0"/>
    <x v="0"/>
    <d v="2025-03-31T00:00:00"/>
    <n v="0"/>
    <s v="SEDAN"/>
    <n v="4102163"/>
    <n v="0"/>
    <n v="0"/>
    <n v="0"/>
  </r>
  <r>
    <x v="2"/>
    <x v="5"/>
    <d v="2025-03-29T00:00:00"/>
    <n v="0"/>
    <s v="WAV"/>
    <n v="4102167"/>
    <n v="0"/>
    <n v="0"/>
    <n v="0"/>
  </r>
  <r>
    <x v="1"/>
    <x v="1"/>
    <d v="2025-03-27T00:00:00"/>
    <n v="0"/>
    <s v="WAV"/>
    <n v="4102168"/>
    <n v="3.75"/>
    <n v="1"/>
    <n v="3.75"/>
  </r>
  <r>
    <x v="1"/>
    <x v="1"/>
    <d v="2025-03-27T00:00:00"/>
    <n v="0"/>
    <s v="WAV"/>
    <n v="4102169"/>
    <n v="3.75"/>
    <n v="1"/>
    <n v="3.75"/>
  </r>
  <r>
    <x v="0"/>
    <x v="12"/>
    <d v="2025-03-31T00:00:00"/>
    <n v="0"/>
    <s v="SEDAN"/>
    <n v="4102170"/>
    <n v="5.5"/>
    <n v="1"/>
    <n v="5.5"/>
  </r>
  <r>
    <x v="1"/>
    <x v="1"/>
    <d v="2025-03-27T00:00:00"/>
    <n v="0"/>
    <s v="WAV"/>
    <n v="4102178"/>
    <n v="3.75"/>
    <n v="1"/>
    <n v="3.75"/>
  </r>
  <r>
    <x v="1"/>
    <x v="11"/>
    <d v="2025-03-27T00:00:00"/>
    <n v="0"/>
    <s v="WAV"/>
    <n v="4102179"/>
    <n v="3.75"/>
    <n v="1"/>
    <n v="3.75"/>
  </r>
  <r>
    <x v="0"/>
    <x v="8"/>
    <d v="2025-03-27T00:00:00"/>
    <n v="0"/>
    <s v="WAV"/>
    <n v="4102180"/>
    <n v="5.5"/>
    <n v="1"/>
    <n v="5.5"/>
  </r>
  <r>
    <x v="1"/>
    <x v="7"/>
    <d v="2025-04-02T00:00:00"/>
    <n v="0"/>
    <s v="WAV"/>
    <n v="4102183"/>
    <n v="3.75"/>
    <n v="1"/>
    <n v="3.75"/>
  </r>
  <r>
    <x v="1"/>
    <x v="5"/>
    <d v="2025-04-02T00:00:00"/>
    <n v="3.75"/>
    <s v="BIGVAN"/>
    <n v="4102184"/>
    <n v="3.75"/>
    <n v="0"/>
    <n v="0"/>
  </r>
  <r>
    <x v="1"/>
    <x v="9"/>
    <d v="2025-03-29T00:00:00"/>
    <n v="3.75"/>
    <s v="SEDAN"/>
    <n v="4102189"/>
    <n v="3.75"/>
    <n v="0"/>
    <n v="0"/>
  </r>
  <r>
    <x v="0"/>
    <x v="5"/>
    <d v="2025-03-27T00:00:00"/>
    <n v="5.5"/>
    <s v="WAV"/>
    <n v="4102190"/>
    <n v="5.5"/>
    <n v="0"/>
    <n v="0"/>
  </r>
  <r>
    <x v="1"/>
    <x v="5"/>
    <d v="2025-03-28T00:00:00"/>
    <n v="3.75"/>
    <s v="BIGVAN"/>
    <n v="4102192"/>
    <n v="3.75"/>
    <n v="0"/>
    <n v="0"/>
  </r>
  <r>
    <x v="1"/>
    <x v="7"/>
    <d v="2025-04-02T00:00:00"/>
    <n v="0"/>
    <s v="WAV"/>
    <n v="4102198"/>
    <n v="3.75"/>
    <n v="1"/>
    <n v="3.75"/>
  </r>
  <r>
    <x v="1"/>
    <x v="7"/>
    <d v="2025-04-02T00:00:00"/>
    <n v="0"/>
    <s v="WAV"/>
    <n v="4102201"/>
    <n v="3.75"/>
    <n v="1"/>
    <n v="3.75"/>
  </r>
  <r>
    <x v="1"/>
    <x v="5"/>
    <d v="2025-04-01T00:00:00"/>
    <n v="3.75"/>
    <s v="BIGVAN"/>
    <n v="4102203"/>
    <n v="3.75"/>
    <n v="0"/>
    <n v="0"/>
  </r>
  <r>
    <x v="2"/>
    <x v="9"/>
    <d v="2025-03-27T00:00:00"/>
    <n v="5"/>
    <s v="SEDAN"/>
    <n v="4102207"/>
    <n v="5"/>
    <n v="0"/>
    <n v="0"/>
  </r>
  <r>
    <x v="1"/>
    <x v="11"/>
    <d v="2025-03-27T00:00:00"/>
    <n v="0"/>
    <s v="WAV"/>
    <n v="4102211"/>
    <n v="3.75"/>
    <n v="1"/>
    <n v="3.75"/>
  </r>
  <r>
    <x v="1"/>
    <x v="0"/>
    <d v="2025-03-27T00:00:00"/>
    <n v="0"/>
    <s v="WAV"/>
    <n v="4102212"/>
    <n v="3.75"/>
    <n v="1"/>
    <n v="3.75"/>
  </r>
  <r>
    <x v="1"/>
    <x v="2"/>
    <d v="2025-03-28T00:00:00"/>
    <n v="0"/>
    <s v="WAV"/>
    <n v="4102218"/>
    <n v="3.75"/>
    <n v="1"/>
    <n v="3.75"/>
  </r>
  <r>
    <x v="1"/>
    <x v="1"/>
    <d v="2025-03-28T00:00:00"/>
    <n v="0"/>
    <s v="WAV"/>
    <n v="4102219"/>
    <n v="3.75"/>
    <n v="1"/>
    <n v="3.75"/>
  </r>
  <r>
    <x v="1"/>
    <x v="11"/>
    <d v="2025-04-03T00:00:00"/>
    <n v="3.75"/>
    <s v="WAV"/>
    <n v="4102233"/>
    <n v="3.75"/>
    <n v="0"/>
    <n v="0"/>
  </r>
  <r>
    <x v="1"/>
    <x v="7"/>
    <d v="2025-04-03T00:00:00"/>
    <n v="0"/>
    <s v="WAV"/>
    <n v="4102234"/>
    <n v="3.75"/>
    <n v="1"/>
    <n v="3.75"/>
  </r>
  <r>
    <x v="1"/>
    <x v="1"/>
    <d v="2025-04-03T00:00:00"/>
    <n v="0"/>
    <s v="WAV"/>
    <n v="4102235"/>
    <n v="3.75"/>
    <n v="1"/>
    <n v="3.75"/>
  </r>
  <r>
    <x v="1"/>
    <x v="7"/>
    <d v="2025-04-03T00:00:00"/>
    <n v="0"/>
    <s v="WAV"/>
    <n v="4102236"/>
    <n v="3.75"/>
    <n v="1"/>
    <n v="3.75"/>
  </r>
  <r>
    <x v="1"/>
    <x v="7"/>
    <d v="2025-04-03T00:00:00"/>
    <n v="0"/>
    <s v="WAV"/>
    <n v="4102237"/>
    <n v="3.75"/>
    <n v="1"/>
    <n v="3.75"/>
  </r>
  <r>
    <x v="1"/>
    <x v="5"/>
    <d v="2025-04-03T00:00:00"/>
    <n v="0"/>
    <s v="BIGVAN"/>
    <n v="4102238"/>
    <n v="3.75"/>
    <n v="1"/>
    <n v="3.75"/>
  </r>
  <r>
    <x v="1"/>
    <x v="11"/>
    <d v="2025-04-03T00:00:00"/>
    <n v="3.75"/>
    <s v="WAV"/>
    <n v="4102239"/>
    <n v="3.75"/>
    <n v="0"/>
    <n v="0"/>
  </r>
  <r>
    <x v="1"/>
    <x v="5"/>
    <d v="2025-04-03T00:00:00"/>
    <n v="0"/>
    <s v="BIGVAN"/>
    <n v="4102240"/>
    <n v="3.75"/>
    <n v="1"/>
    <n v="3.75"/>
  </r>
  <r>
    <x v="2"/>
    <x v="5"/>
    <d v="2025-04-03T00:00:00"/>
    <n v="0"/>
    <s v="WAV"/>
    <n v="4102246"/>
    <n v="0"/>
    <n v="0"/>
    <n v="0"/>
  </r>
  <r>
    <x v="0"/>
    <x v="5"/>
    <d v="2025-04-03T00:00:00"/>
    <n v="0"/>
    <s v="WAV"/>
    <n v="4102271"/>
    <n v="0"/>
    <n v="0"/>
    <n v="0"/>
  </r>
  <r>
    <x v="0"/>
    <x v="5"/>
    <d v="2025-04-03T00:00:00"/>
    <n v="0"/>
    <s v="WAV"/>
    <n v="4102272"/>
    <n v="0"/>
    <n v="0"/>
    <n v="0"/>
  </r>
  <r>
    <x v="0"/>
    <x v="13"/>
    <d v="2025-04-03T00:00:00"/>
    <n v="0"/>
    <s v="WAV"/>
    <n v="4102296"/>
    <n v="0"/>
    <n v="0"/>
    <n v="0"/>
  </r>
  <r>
    <x v="0"/>
    <x v="6"/>
    <d v="2025-04-03T00:00:00"/>
    <n v="0"/>
    <s v="SEDAN"/>
    <n v="4102297"/>
    <n v="0"/>
    <n v="0"/>
    <n v="0"/>
  </r>
  <r>
    <x v="1"/>
    <x v="0"/>
    <d v="2025-04-03T00:00:00"/>
    <n v="3.75"/>
    <s v="WAV"/>
    <n v="4102298"/>
    <n v="3.75"/>
    <n v="0"/>
    <n v="0"/>
  </r>
  <r>
    <x v="1"/>
    <x v="0"/>
    <d v="2025-04-03T00:00:00"/>
    <n v="3.75"/>
    <s v="WAV"/>
    <n v="4102299"/>
    <n v="3.75"/>
    <n v="0"/>
    <n v="0"/>
  </r>
  <r>
    <x v="0"/>
    <x v="6"/>
    <d v="2025-04-03T00:00:00"/>
    <n v="0"/>
    <s v="SEDAN"/>
    <n v="4102300"/>
    <n v="0"/>
    <n v="0"/>
    <n v="0"/>
  </r>
  <r>
    <x v="0"/>
    <x v="0"/>
    <d v="2025-04-03T00:00:00"/>
    <n v="0"/>
    <s v="WAV"/>
    <n v="4102301"/>
    <n v="0"/>
    <n v="0"/>
    <n v="0"/>
  </r>
  <r>
    <x v="2"/>
    <x v="8"/>
    <d v="2025-04-03T00:00:00"/>
    <n v="0"/>
    <s v="WAV"/>
    <n v="4102318"/>
    <n v="0"/>
    <n v="0"/>
    <n v="0"/>
  </r>
  <r>
    <x v="2"/>
    <x v="8"/>
    <d v="2025-04-03T00:00:00"/>
    <n v="0"/>
    <s v="WAV"/>
    <n v="4102323"/>
    <n v="0"/>
    <n v="0"/>
    <n v="0"/>
  </r>
  <r>
    <x v="2"/>
    <x v="14"/>
    <d v="2025-04-03T00:00:00"/>
    <n v="0"/>
    <s v="WAV"/>
    <n v="4102324"/>
    <n v="0"/>
    <n v="0"/>
    <n v="0"/>
  </r>
  <r>
    <x v="1"/>
    <x v="0"/>
    <d v="2025-04-03T00:00:00"/>
    <n v="0"/>
    <s v="WAV"/>
    <n v="4102325"/>
    <n v="3.75"/>
    <n v="1"/>
    <n v="3.75"/>
  </r>
  <r>
    <x v="1"/>
    <x v="0"/>
    <d v="2025-04-03T00:00:00"/>
    <n v="0"/>
    <s v="WAV"/>
    <n v="4102326"/>
    <n v="3.75"/>
    <n v="1"/>
    <n v="3.75"/>
  </r>
  <r>
    <x v="1"/>
    <x v="0"/>
    <d v="2025-04-03T00:00:00"/>
    <n v="0"/>
    <s v="WAV"/>
    <n v="4102327"/>
    <n v="3.75"/>
    <n v="1"/>
    <n v="3.75"/>
  </r>
  <r>
    <x v="1"/>
    <x v="0"/>
    <d v="2025-04-03T00:00:00"/>
    <n v="3.75"/>
    <s v="WAV"/>
    <n v="4102328"/>
    <n v="3.75"/>
    <n v="0"/>
    <n v="0"/>
  </r>
  <r>
    <x v="1"/>
    <x v="0"/>
    <d v="2025-04-03T00:00:00"/>
    <n v="3.75"/>
    <s v="WAV"/>
    <n v="4102335"/>
    <n v="3.75"/>
    <n v="0"/>
    <n v="0"/>
  </r>
  <r>
    <x v="2"/>
    <x v="0"/>
    <d v="2025-04-03T00:00:00"/>
    <n v="0"/>
    <s v="WAV"/>
    <n v="4102345"/>
    <n v="0"/>
    <n v="0"/>
    <n v="0"/>
  </r>
  <r>
    <x v="2"/>
    <x v="8"/>
    <d v="2025-04-03T00:00:00"/>
    <n v="0"/>
    <s v="WAV"/>
    <n v="4102346"/>
    <n v="0"/>
    <n v="0"/>
    <n v="0"/>
  </r>
  <r>
    <x v="2"/>
    <x v="8"/>
    <d v="2025-04-03T00:00:00"/>
    <n v="0"/>
    <s v="WAV"/>
    <n v="4102359"/>
    <n v="0"/>
    <n v="0"/>
    <n v="0"/>
  </r>
  <r>
    <x v="0"/>
    <x v="13"/>
    <d v="2025-04-03T00:00:00"/>
    <n v="5.5"/>
    <s v="WAV"/>
    <n v="4102371"/>
    <n v="5.5"/>
    <n v="0"/>
    <n v="0"/>
  </r>
  <r>
    <x v="0"/>
    <x v="9"/>
    <d v="2025-04-03T00:00:00"/>
    <n v="0"/>
    <s v="SEDAN"/>
    <n v="4102372"/>
    <n v="0"/>
    <n v="0"/>
    <n v="0"/>
  </r>
  <r>
    <x v="1"/>
    <x v="0"/>
    <d v="2025-04-03T00:00:00"/>
    <n v="3.75"/>
    <s v="WAV"/>
    <n v="4102373"/>
    <n v="3.75"/>
    <n v="0"/>
    <n v="0"/>
  </r>
  <r>
    <x v="1"/>
    <x v="0"/>
    <d v="2025-04-03T00:00:00"/>
    <n v="3.75"/>
    <s v="WAV"/>
    <n v="4102374"/>
    <n v="3.75"/>
    <n v="0"/>
    <n v="0"/>
  </r>
  <r>
    <x v="1"/>
    <x v="0"/>
    <d v="2025-04-03T00:00:00"/>
    <n v="3.75"/>
    <s v="WAV"/>
    <n v="4102377"/>
    <n v="3.75"/>
    <n v="0"/>
    <n v="0"/>
  </r>
  <r>
    <x v="1"/>
    <x v="0"/>
    <d v="2025-04-03T00:00:00"/>
    <n v="3.75"/>
    <s v="WAV"/>
    <n v="4102378"/>
    <n v="3.75"/>
    <n v="0"/>
    <n v="0"/>
  </r>
  <r>
    <x v="1"/>
    <x v="7"/>
    <d v="2025-04-03T00:00:00"/>
    <n v="0"/>
    <s v="WAV"/>
    <n v="4102383"/>
    <n v="3.75"/>
    <n v="1"/>
    <n v="3.75"/>
  </r>
  <r>
    <x v="1"/>
    <x v="5"/>
    <d v="2025-04-03T00:00:00"/>
    <n v="0"/>
    <s v="BIGVAN"/>
    <n v="4102384"/>
    <n v="3.75"/>
    <n v="1"/>
    <n v="3.75"/>
  </r>
  <r>
    <x v="1"/>
    <x v="5"/>
    <d v="2025-04-03T00:00:00"/>
    <n v="0"/>
    <s v="BIGVAN"/>
    <n v="4102390"/>
    <n v="3.75"/>
    <n v="1"/>
    <n v="3.75"/>
  </r>
  <r>
    <x v="1"/>
    <x v="5"/>
    <d v="2025-04-03T00:00:00"/>
    <n v="0"/>
    <s v="BIGVAN"/>
    <n v="4102391"/>
    <n v="3.75"/>
    <n v="1"/>
    <n v="3.75"/>
  </r>
  <r>
    <x v="0"/>
    <x v="5"/>
    <d v="2025-04-03T00:00:00"/>
    <n v="0"/>
    <s v="WAV"/>
    <n v="4102392"/>
    <n v="0"/>
    <n v="0"/>
    <n v="0"/>
  </r>
  <r>
    <x v="0"/>
    <x v="5"/>
    <d v="2025-04-03T00:00:00"/>
    <n v="0"/>
    <s v="WAV"/>
    <n v="4102394"/>
    <n v="0"/>
    <n v="0"/>
    <n v="0"/>
  </r>
  <r>
    <x v="0"/>
    <x v="6"/>
    <d v="2025-04-03T00:00:00"/>
    <n v="0"/>
    <s v="SEDAN"/>
    <n v="4102395"/>
    <n v="0"/>
    <n v="0"/>
    <n v="0"/>
  </r>
  <r>
    <x v="2"/>
    <x v="8"/>
    <d v="2025-04-03T00:00:00"/>
    <n v="0"/>
    <s v="WAV"/>
    <n v="4102402"/>
    <n v="0"/>
    <n v="0"/>
    <n v="0"/>
  </r>
  <r>
    <x v="1"/>
    <x v="1"/>
    <d v="2025-04-03T00:00:00"/>
    <n v="0"/>
    <s v="WAV"/>
    <n v="4102404"/>
    <n v="3.75"/>
    <n v="1"/>
    <n v="3.75"/>
  </r>
  <r>
    <x v="1"/>
    <x v="1"/>
    <d v="2025-04-03T00:00:00"/>
    <n v="0"/>
    <s v="WAV"/>
    <n v="4102405"/>
    <n v="3.75"/>
    <n v="1"/>
    <n v="3.75"/>
  </r>
  <r>
    <x v="0"/>
    <x v="6"/>
    <d v="2025-04-03T00:00:00"/>
    <n v="0"/>
    <s v="SEDAN"/>
    <n v="4102408"/>
    <n v="0"/>
    <n v="0"/>
    <n v="0"/>
  </r>
  <r>
    <x v="0"/>
    <x v="0"/>
    <d v="2025-04-03T00:00:00"/>
    <n v="0"/>
    <s v="WAV"/>
    <n v="4102409"/>
    <n v="0"/>
    <n v="0"/>
    <n v="0"/>
  </r>
  <r>
    <x v="2"/>
    <x v="10"/>
    <d v="2025-04-03T00:00:00"/>
    <n v="0"/>
    <s v="WAV"/>
    <n v="4102413"/>
    <n v="0"/>
    <n v="0"/>
    <n v="0"/>
  </r>
  <r>
    <x v="2"/>
    <x v="5"/>
    <d v="2025-04-03T00:00:00"/>
    <n v="0"/>
    <s v="WAV"/>
    <n v="4102414"/>
    <n v="0"/>
    <n v="0"/>
    <n v="0"/>
  </r>
  <r>
    <x v="2"/>
    <x v="0"/>
    <d v="2025-04-03T00:00:00"/>
    <n v="0"/>
    <s v="WAV"/>
    <n v="4102415"/>
    <n v="0"/>
    <n v="0"/>
    <n v="0"/>
  </r>
  <r>
    <x v="2"/>
    <x v="10"/>
    <d v="2025-04-03T00:00:00"/>
    <n v="0"/>
    <s v="WAV"/>
    <n v="4102420"/>
    <n v="0"/>
    <n v="0"/>
    <n v="0"/>
  </r>
  <r>
    <x v="2"/>
    <x v="0"/>
    <d v="2025-04-03T00:00:00"/>
    <n v="0"/>
    <s v="WAV"/>
    <n v="4102430"/>
    <n v="0"/>
    <n v="0"/>
    <n v="0"/>
  </r>
  <r>
    <x v="2"/>
    <x v="4"/>
    <d v="2025-04-03T00:00:00"/>
    <n v="0"/>
    <s v="SEDAN"/>
    <n v="4102431"/>
    <n v="0"/>
    <n v="0"/>
    <n v="0"/>
  </r>
  <r>
    <x v="2"/>
    <x v="3"/>
    <d v="2025-04-03T00:00:00"/>
    <n v="0"/>
    <s v="WAV"/>
    <n v="4102451"/>
    <n v="0"/>
    <n v="0"/>
    <n v="0"/>
  </r>
  <r>
    <x v="0"/>
    <x v="15"/>
    <d v="2025-04-03T00:00:00"/>
    <n v="5.5"/>
    <s v="WAV"/>
    <n v="4102458"/>
    <n v="5.5"/>
    <n v="0"/>
    <n v="0"/>
  </r>
  <r>
    <x v="1"/>
    <x v="1"/>
    <d v="2025-04-03T00:00:00"/>
    <n v="0"/>
    <s v="WAV"/>
    <n v="4102465"/>
    <n v="3.75"/>
    <n v="1"/>
    <n v="3.75"/>
  </r>
  <r>
    <x v="1"/>
    <x v="5"/>
    <d v="2025-04-03T00:00:00"/>
    <n v="0"/>
    <s v="BIGVAN"/>
    <n v="4102466"/>
    <n v="3.75"/>
    <n v="1"/>
    <n v="3.75"/>
  </r>
  <r>
    <x v="2"/>
    <x v="10"/>
    <d v="2025-04-03T00:00:00"/>
    <n v="0"/>
    <s v="WAV"/>
    <n v="4102467"/>
    <n v="0"/>
    <n v="0"/>
    <n v="0"/>
  </r>
  <r>
    <x v="1"/>
    <x v="1"/>
    <d v="2025-04-03T00:00:00"/>
    <n v="0"/>
    <s v="WAV"/>
    <n v="4102469"/>
    <n v="3.75"/>
    <n v="1"/>
    <n v="3.75"/>
  </r>
  <r>
    <x v="1"/>
    <x v="2"/>
    <d v="2025-04-03T00:00:00"/>
    <n v="3.75"/>
    <s v="WAV"/>
    <n v="4102470"/>
    <n v="3.75"/>
    <n v="0"/>
    <n v="0"/>
  </r>
  <r>
    <x v="1"/>
    <x v="0"/>
    <d v="2025-04-03T00:00:00"/>
    <n v="3.75"/>
    <s v="WAV"/>
    <n v="4102479"/>
    <n v="3.75"/>
    <n v="0"/>
    <n v="0"/>
  </r>
  <r>
    <x v="1"/>
    <x v="11"/>
    <d v="2025-04-03T00:00:00"/>
    <n v="3.75"/>
    <s v="WAV"/>
    <n v="4102480"/>
    <n v="3.75"/>
    <n v="0"/>
    <n v="0"/>
  </r>
  <r>
    <x v="1"/>
    <x v="5"/>
    <d v="2025-04-03T00:00:00"/>
    <n v="0"/>
    <s v="BIGVAN"/>
    <n v="4102481"/>
    <n v="3.75"/>
    <n v="1"/>
    <n v="3.75"/>
  </r>
  <r>
    <x v="1"/>
    <x v="1"/>
    <d v="2025-04-03T00:00:00"/>
    <n v="0"/>
    <s v="WAV"/>
    <n v="4102484"/>
    <n v="3.75"/>
    <n v="1"/>
    <n v="3.75"/>
  </r>
  <r>
    <x v="1"/>
    <x v="5"/>
    <d v="2025-04-03T00:00:00"/>
    <n v="0"/>
    <s v="BIGVAN"/>
    <n v="4102485"/>
    <n v="3.75"/>
    <n v="1"/>
    <n v="3.75"/>
  </r>
  <r>
    <x v="2"/>
    <x v="5"/>
    <d v="2025-04-03T00:00:00"/>
    <n v="0"/>
    <s v="WAV"/>
    <n v="4102486"/>
    <n v="0"/>
    <n v="0"/>
    <n v="0"/>
  </r>
  <r>
    <x v="2"/>
    <x v="3"/>
    <d v="2025-04-03T00:00:00"/>
    <n v="0"/>
    <s v="WAV"/>
    <n v="4102487"/>
    <n v="0"/>
    <n v="0"/>
    <n v="0"/>
  </r>
  <r>
    <x v="2"/>
    <x v="4"/>
    <d v="2025-04-03T00:00:00"/>
    <n v="5"/>
    <s v="SEDAN"/>
    <n v="4102488"/>
    <n v="5"/>
    <n v="0"/>
    <n v="0"/>
  </r>
  <r>
    <x v="1"/>
    <x v="11"/>
    <d v="2025-04-03T00:00:00"/>
    <n v="3.75"/>
    <s v="WAV"/>
    <n v="4102492"/>
    <n v="3.75"/>
    <n v="0"/>
    <n v="0"/>
  </r>
  <r>
    <x v="1"/>
    <x v="2"/>
    <d v="2025-04-03T00:00:00"/>
    <n v="3.75"/>
    <s v="WAV"/>
    <n v="4102493"/>
    <n v="3.75"/>
    <n v="0"/>
    <n v="0"/>
  </r>
  <r>
    <x v="2"/>
    <x v="12"/>
    <d v="2025-04-03T00:00:00"/>
    <n v="0"/>
    <s v="WAV"/>
    <n v="4102495"/>
    <n v="0"/>
    <n v="0"/>
    <n v="0"/>
  </r>
  <r>
    <x v="2"/>
    <x v="5"/>
    <d v="2025-04-03T00:00:00"/>
    <n v="0"/>
    <s v="WAV"/>
    <n v="4102496"/>
    <n v="0"/>
    <n v="0"/>
    <n v="0"/>
  </r>
  <r>
    <x v="2"/>
    <x v="5"/>
    <d v="2025-04-03T00:00:00"/>
    <n v="0"/>
    <s v="WAV"/>
    <n v="4102498"/>
    <n v="0"/>
    <n v="0"/>
    <n v="0"/>
  </r>
  <r>
    <x v="2"/>
    <x v="0"/>
    <d v="2025-04-03T00:00:00"/>
    <n v="0"/>
    <s v="WAV"/>
    <n v="4102499"/>
    <n v="0"/>
    <n v="0"/>
    <n v="0"/>
  </r>
  <r>
    <x v="2"/>
    <x v="5"/>
    <d v="2025-04-03T00:00:00"/>
    <n v="5"/>
    <s v="WAV"/>
    <n v="4102501"/>
    <n v="5"/>
    <n v="0"/>
    <n v="0"/>
  </r>
  <r>
    <x v="2"/>
    <x v="4"/>
    <d v="2025-04-03T00:00:00"/>
    <n v="5"/>
    <s v="SEDAN"/>
    <n v="4102502"/>
    <n v="5"/>
    <n v="0"/>
    <n v="0"/>
  </r>
  <r>
    <x v="2"/>
    <x v="4"/>
    <d v="2025-04-03T00:00:00"/>
    <n v="0"/>
    <s v="SEDAN"/>
    <n v="4102504"/>
    <n v="0"/>
    <n v="0"/>
    <n v="0"/>
  </r>
  <r>
    <x v="0"/>
    <x v="6"/>
    <d v="2025-04-03T00:00:00"/>
    <n v="0"/>
    <s v="SEDAN"/>
    <n v="4102506"/>
    <n v="0"/>
    <n v="0"/>
    <n v="0"/>
  </r>
  <r>
    <x v="0"/>
    <x v="0"/>
    <d v="2025-04-03T00:00:00"/>
    <n v="0"/>
    <s v="SEDAN"/>
    <n v="4102507"/>
    <n v="0"/>
    <n v="0"/>
    <n v="0"/>
  </r>
  <r>
    <x v="1"/>
    <x v="7"/>
    <d v="2025-04-03T00:00:00"/>
    <n v="0"/>
    <s v="WAV"/>
    <n v="4102508"/>
    <n v="3.75"/>
    <n v="1"/>
    <n v="3.75"/>
  </r>
  <r>
    <x v="1"/>
    <x v="2"/>
    <d v="2025-04-03T00:00:00"/>
    <n v="0"/>
    <s v="WAV"/>
    <n v="4102509"/>
    <n v="3.75"/>
    <n v="1"/>
    <n v="3.75"/>
  </r>
  <r>
    <x v="1"/>
    <x v="11"/>
    <d v="2025-04-03T00:00:00"/>
    <n v="3.75"/>
    <s v="WAV"/>
    <n v="4102514"/>
    <n v="3.75"/>
    <n v="0"/>
    <n v="0"/>
  </r>
  <r>
    <x v="1"/>
    <x v="0"/>
    <d v="2025-04-03T00:00:00"/>
    <n v="0"/>
    <s v="WAV"/>
    <n v="4102515"/>
    <n v="3.75"/>
    <n v="1"/>
    <n v="3.75"/>
  </r>
  <r>
    <x v="0"/>
    <x v="13"/>
    <d v="2025-04-03T00:00:00"/>
    <n v="0"/>
    <s v="WAV"/>
    <n v="4102516"/>
    <n v="0"/>
    <n v="0"/>
    <n v="0"/>
  </r>
  <r>
    <x v="0"/>
    <x v="12"/>
    <d v="2025-04-03T00:00:00"/>
    <n v="0"/>
    <s v="SEDAN"/>
    <n v="4102517"/>
    <n v="0"/>
    <n v="0"/>
    <n v="0"/>
  </r>
  <r>
    <x v="1"/>
    <x v="2"/>
    <d v="2025-04-03T00:00:00"/>
    <n v="0"/>
    <s v="WAV"/>
    <n v="4102518"/>
    <n v="3.75"/>
    <n v="1"/>
    <n v="3.75"/>
  </r>
  <r>
    <x v="1"/>
    <x v="7"/>
    <d v="2025-04-03T00:00:00"/>
    <n v="0"/>
    <s v="WAV"/>
    <n v="4102519"/>
    <n v="3.75"/>
    <n v="1"/>
    <n v="3.75"/>
  </r>
  <r>
    <x v="1"/>
    <x v="0"/>
    <d v="2025-04-03T00:00:00"/>
    <n v="0"/>
    <s v="WAV"/>
    <n v="4102522"/>
    <n v="3.75"/>
    <n v="1"/>
    <n v="3.75"/>
  </r>
  <r>
    <x v="1"/>
    <x v="0"/>
    <d v="2025-04-03T00:00:00"/>
    <n v="0"/>
    <s v="WAV"/>
    <n v="4102523"/>
    <n v="3.75"/>
    <n v="1"/>
    <n v="3.75"/>
  </r>
  <r>
    <x v="0"/>
    <x v="6"/>
    <d v="2025-04-03T00:00:00"/>
    <n v="5.5"/>
    <s v="SEDAN"/>
    <n v="4102524"/>
    <n v="5.5"/>
    <n v="0"/>
    <n v="0"/>
  </r>
  <r>
    <x v="0"/>
    <x v="5"/>
    <d v="2025-04-03T00:00:00"/>
    <n v="5"/>
    <s v="WAV"/>
    <n v="4102525"/>
    <n v="5"/>
    <n v="0"/>
    <n v="0"/>
  </r>
  <r>
    <x v="0"/>
    <x v="5"/>
    <d v="2025-04-03T00:00:00"/>
    <n v="0"/>
    <s v="WAV"/>
    <n v="4102528"/>
    <n v="0"/>
    <n v="0"/>
    <n v="0"/>
  </r>
  <r>
    <x v="0"/>
    <x v="12"/>
    <d v="2025-04-03T00:00:00"/>
    <n v="0"/>
    <s v="WAV"/>
    <n v="4102529"/>
    <n v="0"/>
    <n v="0"/>
    <n v="0"/>
  </r>
  <r>
    <x v="0"/>
    <x v="12"/>
    <d v="2025-04-03T00:00:00"/>
    <n v="5.5"/>
    <s v="SEDAN"/>
    <n v="4102530"/>
    <n v="5.5"/>
    <n v="0"/>
    <n v="0"/>
  </r>
  <r>
    <x v="0"/>
    <x v="9"/>
    <d v="2025-04-03T00:00:00"/>
    <n v="0"/>
    <s v="SEDAN"/>
    <n v="4102531"/>
    <n v="0"/>
    <n v="0"/>
    <n v="0"/>
  </r>
  <r>
    <x v="0"/>
    <x v="5"/>
    <d v="2025-04-03T00:00:00"/>
    <n v="0"/>
    <s v="WAV"/>
    <n v="4102532"/>
    <n v="0"/>
    <n v="0"/>
    <n v="0"/>
  </r>
  <r>
    <x v="0"/>
    <x v="9"/>
    <d v="2025-04-03T00:00:00"/>
    <n v="0"/>
    <s v="SEDAN"/>
    <n v="4102533"/>
    <n v="0"/>
    <n v="0"/>
    <n v="0"/>
  </r>
  <r>
    <x v="0"/>
    <x v="3"/>
    <d v="2025-04-03T00:00:00"/>
    <n v="0"/>
    <s v="WAV"/>
    <n v="4102534"/>
    <n v="0"/>
    <n v="0"/>
    <n v="0"/>
  </r>
  <r>
    <x v="2"/>
    <x v="5"/>
    <d v="2025-04-03T00:00:00"/>
    <n v="0"/>
    <s v="WAV"/>
    <n v="4102535"/>
    <n v="0"/>
    <n v="0"/>
    <n v="0"/>
  </r>
  <r>
    <x v="2"/>
    <x v="14"/>
    <d v="2025-04-03T00:00:00"/>
    <n v="0"/>
    <s v="WAV"/>
    <n v="4102536"/>
    <n v="0"/>
    <n v="0"/>
    <n v="0"/>
  </r>
  <r>
    <x v="2"/>
    <x v="15"/>
    <d v="2025-04-03T00:00:00"/>
    <n v="0"/>
    <s v="WAV"/>
    <n v="4102537"/>
    <n v="0"/>
    <n v="0"/>
    <n v="0"/>
  </r>
  <r>
    <x v="2"/>
    <x v="15"/>
    <d v="2025-04-03T00:00:00"/>
    <n v="0"/>
    <s v="WAV"/>
    <n v="4102538"/>
    <n v="0"/>
    <n v="0"/>
    <n v="0"/>
  </r>
  <r>
    <x v="0"/>
    <x v="12"/>
    <d v="2025-04-03T00:00:00"/>
    <n v="0"/>
    <s v="SEDAN"/>
    <n v="4102556"/>
    <n v="0"/>
    <n v="0"/>
    <n v="0"/>
  </r>
  <r>
    <x v="0"/>
    <x v="5"/>
    <d v="2025-04-03T00:00:00"/>
    <n v="0"/>
    <s v="WAV"/>
    <n v="4102557"/>
    <n v="0"/>
    <n v="0"/>
    <n v="0"/>
  </r>
  <r>
    <x v="1"/>
    <x v="7"/>
    <d v="2025-04-03T00:00:00"/>
    <n v="0"/>
    <s v="WAV"/>
    <n v="4102560"/>
    <n v="3.75"/>
    <n v="1"/>
    <n v="3.75"/>
  </r>
  <r>
    <x v="1"/>
    <x v="2"/>
    <d v="2025-04-03T00:00:00"/>
    <n v="0"/>
    <s v="WAV"/>
    <n v="4102561"/>
    <n v="3.75"/>
    <n v="1"/>
    <n v="3.75"/>
  </r>
  <r>
    <x v="1"/>
    <x v="0"/>
    <d v="2025-04-03T00:00:00"/>
    <n v="0"/>
    <s v="WAV"/>
    <n v="4102562"/>
    <n v="3.75"/>
    <n v="1"/>
    <n v="3.75"/>
  </r>
  <r>
    <x v="1"/>
    <x v="2"/>
    <d v="2025-04-03T00:00:00"/>
    <n v="0"/>
    <s v="WAV"/>
    <n v="4102566"/>
    <n v="3.75"/>
    <n v="1"/>
    <n v="3.75"/>
  </r>
  <r>
    <x v="1"/>
    <x v="1"/>
    <d v="2025-04-03T00:00:00"/>
    <n v="0"/>
    <s v="WAV"/>
    <n v="4102567"/>
    <n v="3.75"/>
    <n v="1"/>
    <n v="3.75"/>
  </r>
  <r>
    <x v="1"/>
    <x v="1"/>
    <d v="2025-04-03T00:00:00"/>
    <n v="0"/>
    <s v="WAV"/>
    <n v="4102575"/>
    <n v="3.75"/>
    <n v="1"/>
    <n v="3.75"/>
  </r>
  <r>
    <x v="2"/>
    <x v="13"/>
    <d v="2025-04-03T00:00:00"/>
    <n v="0"/>
    <s v="WAV"/>
    <n v="4102577"/>
    <n v="0"/>
    <n v="0"/>
    <n v="0"/>
  </r>
  <r>
    <x v="0"/>
    <x v="8"/>
    <d v="2025-04-03T00:00:00"/>
    <n v="5"/>
    <s v="WAV"/>
    <n v="4102578"/>
    <n v="5"/>
    <n v="0"/>
    <n v="0"/>
  </r>
  <r>
    <x v="1"/>
    <x v="1"/>
    <d v="2025-04-03T00:00:00"/>
    <n v="0"/>
    <s v="WAV"/>
    <n v="4102581"/>
    <n v="3.75"/>
    <n v="1"/>
    <n v="3.75"/>
  </r>
  <r>
    <x v="1"/>
    <x v="7"/>
    <d v="2025-04-03T00:00:00"/>
    <n v="0"/>
    <s v="WAV"/>
    <n v="4102582"/>
    <n v="3.75"/>
    <n v="1"/>
    <n v="3.75"/>
  </r>
  <r>
    <x v="1"/>
    <x v="1"/>
    <d v="2025-04-03T00:00:00"/>
    <n v="0"/>
    <s v="WAV"/>
    <n v="4102593"/>
    <n v="3.75"/>
    <n v="1"/>
    <n v="3.75"/>
  </r>
  <r>
    <x v="1"/>
    <x v="1"/>
    <d v="2025-04-03T00:00:00"/>
    <n v="0"/>
    <s v="WAV"/>
    <n v="4102594"/>
    <n v="3.75"/>
    <n v="1"/>
    <n v="3.75"/>
  </r>
  <r>
    <x v="0"/>
    <x v="5"/>
    <d v="2025-04-03T00:00:00"/>
    <n v="5.5"/>
    <s v="BIGVAN"/>
    <n v="4102595"/>
    <n v="5.5"/>
    <n v="0"/>
    <n v="0"/>
  </r>
  <r>
    <x v="0"/>
    <x v="5"/>
    <d v="2025-04-03T00:00:00"/>
    <n v="5"/>
    <s v="BIGVAN"/>
    <n v="4102596"/>
    <n v="5"/>
    <n v="0"/>
    <n v="0"/>
  </r>
  <r>
    <x v="2"/>
    <x v="8"/>
    <d v="2025-04-03T00:00:00"/>
    <n v="0"/>
    <s v="WAV"/>
    <n v="4102597"/>
    <n v="0"/>
    <n v="0"/>
    <n v="0"/>
  </r>
  <r>
    <x v="1"/>
    <x v="1"/>
    <d v="2025-04-03T00:00:00"/>
    <n v="0"/>
    <s v="WAV"/>
    <n v="4102601"/>
    <n v="3.75"/>
    <n v="1"/>
    <n v="3.75"/>
  </r>
  <r>
    <x v="1"/>
    <x v="2"/>
    <d v="2025-04-03T00:00:00"/>
    <n v="0"/>
    <s v="WAV"/>
    <n v="4102604"/>
    <n v="3.75"/>
    <n v="1"/>
    <n v="3.75"/>
  </r>
  <r>
    <x v="1"/>
    <x v="1"/>
    <d v="2025-04-03T00:00:00"/>
    <n v="0"/>
    <s v="WAV"/>
    <n v="4102605"/>
    <n v="3.75"/>
    <n v="1"/>
    <n v="3.75"/>
  </r>
  <r>
    <x v="2"/>
    <x v="5"/>
    <d v="2025-04-03T00:00:00"/>
    <n v="0"/>
    <s v="WAV"/>
    <n v="4102609"/>
    <n v="0"/>
    <n v="0"/>
    <n v="0"/>
  </r>
  <r>
    <x v="2"/>
    <x v="10"/>
    <d v="2025-04-03T00:00:00"/>
    <n v="0"/>
    <s v="WAV"/>
    <n v="4102613"/>
    <n v="0"/>
    <n v="0"/>
    <n v="0"/>
  </r>
  <r>
    <x v="1"/>
    <x v="5"/>
    <d v="2025-04-03T00:00:00"/>
    <n v="0"/>
    <s v="BIGVAN"/>
    <n v="4102625"/>
    <n v="3.75"/>
    <n v="1"/>
    <n v="3.75"/>
  </r>
  <r>
    <x v="1"/>
    <x v="1"/>
    <d v="2025-04-03T00:00:00"/>
    <n v="0"/>
    <s v="WAV"/>
    <n v="4102632"/>
    <n v="3.75"/>
    <n v="1"/>
    <n v="3.75"/>
  </r>
  <r>
    <x v="1"/>
    <x v="1"/>
    <d v="2025-04-03T00:00:00"/>
    <n v="0"/>
    <s v="WAV"/>
    <n v="4102633"/>
    <n v="3.75"/>
    <n v="1"/>
    <n v="3.75"/>
  </r>
  <r>
    <x v="2"/>
    <x v="13"/>
    <d v="2025-04-03T00:00:00"/>
    <n v="5"/>
    <s v="WAV"/>
    <n v="4102634"/>
    <n v="5"/>
    <n v="0"/>
    <n v="0"/>
  </r>
  <r>
    <x v="2"/>
    <x v="5"/>
    <d v="2025-04-03T00:00:00"/>
    <n v="5"/>
    <s v="WAV"/>
    <n v="4102635"/>
    <n v="5"/>
    <n v="0"/>
    <n v="0"/>
  </r>
  <r>
    <x v="1"/>
    <x v="7"/>
    <d v="2025-04-03T00:00:00"/>
    <n v="0"/>
    <s v="WAV"/>
    <n v="4102636"/>
    <n v="3.75"/>
    <n v="1"/>
    <n v="3.75"/>
  </r>
  <r>
    <x v="1"/>
    <x v="7"/>
    <d v="2025-04-03T00:00:00"/>
    <n v="0"/>
    <s v="WAV"/>
    <n v="4102637"/>
    <n v="3.75"/>
    <n v="1"/>
    <n v="3.75"/>
  </r>
  <r>
    <x v="2"/>
    <x v="5"/>
    <d v="2025-04-03T00:00:00"/>
    <n v="0"/>
    <s v="WAV"/>
    <n v="4102638"/>
    <n v="0"/>
    <n v="0"/>
    <n v="0"/>
  </r>
  <r>
    <x v="2"/>
    <x v="5"/>
    <d v="2025-04-03T00:00:00"/>
    <n v="0"/>
    <s v="WAV"/>
    <n v="4102639"/>
    <n v="0"/>
    <n v="0"/>
    <n v="0"/>
  </r>
  <r>
    <x v="2"/>
    <x v="14"/>
    <d v="2025-04-03T00:00:00"/>
    <n v="5"/>
    <s v="WAV"/>
    <n v="4102645"/>
    <n v="5"/>
    <n v="0"/>
    <n v="0"/>
  </r>
  <r>
    <x v="2"/>
    <x v="5"/>
    <d v="2025-04-03T00:00:00"/>
    <n v="0"/>
    <s v="WAV"/>
    <n v="4102648"/>
    <n v="0"/>
    <n v="0"/>
    <n v="0"/>
  </r>
  <r>
    <x v="2"/>
    <x v="0"/>
    <d v="2025-04-03T00:00:00"/>
    <n v="0"/>
    <s v="WAV"/>
    <n v="4102649"/>
    <n v="0"/>
    <n v="0"/>
    <n v="0"/>
  </r>
  <r>
    <x v="2"/>
    <x v="5"/>
    <d v="2025-04-03T00:00:00"/>
    <n v="0"/>
    <s v="WAV"/>
    <n v="4102659"/>
    <n v="0"/>
    <n v="0"/>
    <n v="0"/>
  </r>
  <r>
    <x v="2"/>
    <x v="5"/>
    <d v="2025-04-03T00:00:00"/>
    <n v="5"/>
    <s v="WAV"/>
    <n v="4102664"/>
    <n v="5"/>
    <n v="0"/>
    <n v="0"/>
  </r>
  <r>
    <x v="2"/>
    <x v="0"/>
    <d v="2025-04-03T00:00:00"/>
    <n v="0"/>
    <s v="WAV"/>
    <n v="4102668"/>
    <n v="0"/>
    <n v="0"/>
    <n v="0"/>
  </r>
  <r>
    <x v="2"/>
    <x v="13"/>
    <d v="2025-04-03T00:00:00"/>
    <n v="0"/>
    <s v="WAV"/>
    <n v="4102669"/>
    <n v="0"/>
    <n v="0"/>
    <n v="0"/>
  </r>
  <r>
    <x v="0"/>
    <x v="10"/>
    <d v="2025-04-03T00:00:00"/>
    <n v="0"/>
    <s v="WAV"/>
    <n v="4102680"/>
    <n v="0"/>
    <n v="0"/>
    <n v="0"/>
  </r>
  <r>
    <x v="0"/>
    <x v="8"/>
    <d v="2025-04-03T00:00:00"/>
    <n v="0"/>
    <s v="WAV"/>
    <n v="4102681"/>
    <n v="0"/>
    <n v="0"/>
    <n v="0"/>
  </r>
  <r>
    <x v="0"/>
    <x v="3"/>
    <d v="2025-04-03T00:00:00"/>
    <n v="5"/>
    <s v="WAV"/>
    <n v="4102682"/>
    <n v="5"/>
    <n v="0"/>
    <n v="0"/>
  </r>
  <r>
    <x v="2"/>
    <x v="0"/>
    <d v="2025-04-03T00:00:00"/>
    <n v="0"/>
    <s v="WAV"/>
    <n v="4102688"/>
    <n v="0"/>
    <n v="0"/>
    <n v="0"/>
  </r>
  <r>
    <x v="2"/>
    <x v="10"/>
    <d v="2025-04-03T00:00:00"/>
    <n v="0"/>
    <s v="WAV"/>
    <n v="4102689"/>
    <n v="0"/>
    <n v="0"/>
    <n v="0"/>
  </r>
  <r>
    <x v="0"/>
    <x v="0"/>
    <d v="2025-04-03T00:00:00"/>
    <n v="0"/>
    <s v="SEDAN"/>
    <n v="4102690"/>
    <n v="0"/>
    <n v="0"/>
    <n v="0"/>
  </r>
  <r>
    <x v="0"/>
    <x v="9"/>
    <d v="2025-04-03T00:00:00"/>
    <n v="0"/>
    <s v="SEDAN"/>
    <n v="4102691"/>
    <n v="0"/>
    <n v="0"/>
    <n v="0"/>
  </r>
  <r>
    <x v="2"/>
    <x v="10"/>
    <d v="2025-04-03T00:00:00"/>
    <n v="0"/>
    <s v="WAV"/>
    <n v="4102694"/>
    <n v="0"/>
    <n v="0"/>
    <n v="0"/>
  </r>
  <r>
    <x v="2"/>
    <x v="13"/>
    <d v="2025-04-03T00:00:00"/>
    <n v="0"/>
    <s v="WAV"/>
    <n v="4102697"/>
    <n v="0"/>
    <n v="0"/>
    <n v="0"/>
  </r>
  <r>
    <x v="2"/>
    <x v="13"/>
    <d v="2025-04-03T00:00:00"/>
    <n v="0"/>
    <s v="WAV"/>
    <n v="4102702"/>
    <n v="0"/>
    <n v="0"/>
    <n v="0"/>
  </r>
  <r>
    <x v="1"/>
    <x v="2"/>
    <d v="2025-04-03T00:00:00"/>
    <n v="0"/>
    <s v="WAV"/>
    <n v="4102704"/>
    <n v="3.75"/>
    <n v="1"/>
    <n v="3.75"/>
  </r>
  <r>
    <x v="1"/>
    <x v="7"/>
    <d v="2025-04-03T00:00:00"/>
    <n v="3.75"/>
    <s v="WAV"/>
    <n v="4102705"/>
    <n v="3.75"/>
    <n v="0"/>
    <n v="0"/>
  </r>
  <r>
    <x v="1"/>
    <x v="5"/>
    <d v="2025-04-03T00:00:00"/>
    <n v="3.75"/>
    <s v="BIGVAN"/>
    <n v="4102706"/>
    <n v="3.75"/>
    <n v="0"/>
    <n v="0"/>
  </r>
  <r>
    <x v="1"/>
    <x v="5"/>
    <d v="2025-04-03T00:00:00"/>
    <n v="3.75"/>
    <s v="BIGVAN"/>
    <n v="4102707"/>
    <n v="3.75"/>
    <n v="0"/>
    <n v="0"/>
  </r>
  <r>
    <x v="0"/>
    <x v="12"/>
    <d v="2025-03-29T00:00:00"/>
    <n v="5.5"/>
    <s v="WAV"/>
    <n v="4102720"/>
    <n v="5.5"/>
    <n v="0"/>
    <n v="0"/>
  </r>
  <r>
    <x v="0"/>
    <x v="0"/>
    <d v="2025-03-29T00:00:00"/>
    <n v="5"/>
    <s v="SEDAN"/>
    <n v="4102721"/>
    <n v="5"/>
    <n v="0"/>
    <n v="0"/>
  </r>
  <r>
    <x v="1"/>
    <x v="5"/>
    <d v="2025-03-28T00:00:00"/>
    <n v="0"/>
    <s v="BIGVAN"/>
    <n v="4102725"/>
    <n v="3.75"/>
    <n v="1"/>
    <n v="3.75"/>
  </r>
  <r>
    <x v="1"/>
    <x v="5"/>
    <d v="2025-03-28T00:00:00"/>
    <n v="0"/>
    <s v="BIGVAN"/>
    <n v="4102726"/>
    <n v="3.75"/>
    <n v="1"/>
    <n v="3.75"/>
  </r>
  <r>
    <x v="1"/>
    <x v="11"/>
    <d v="2025-04-02T00:00:00"/>
    <n v="3.75"/>
    <s v="WAV"/>
    <n v="4102727"/>
    <n v="3.75"/>
    <n v="0"/>
    <n v="0"/>
  </r>
  <r>
    <x v="1"/>
    <x v="7"/>
    <d v="2025-04-02T00:00:00"/>
    <n v="0"/>
    <s v="WAV"/>
    <n v="4102728"/>
    <n v="3.75"/>
    <n v="1"/>
    <n v="3.75"/>
  </r>
  <r>
    <x v="1"/>
    <x v="0"/>
    <d v="2025-03-28T00:00:00"/>
    <n v="0"/>
    <s v="WAV"/>
    <n v="4102729"/>
    <n v="3.75"/>
    <n v="1"/>
    <n v="3.75"/>
  </r>
  <r>
    <x v="1"/>
    <x v="7"/>
    <d v="2025-03-28T00:00:00"/>
    <n v="0"/>
    <s v="WAV"/>
    <n v="4102730"/>
    <n v="3.75"/>
    <n v="1"/>
    <n v="3.75"/>
  </r>
  <r>
    <x v="0"/>
    <x v="6"/>
    <d v="2025-04-01T00:00:00"/>
    <n v="5"/>
    <s v="SEDAN"/>
    <n v="4102732"/>
    <n v="5"/>
    <n v="0"/>
    <n v="0"/>
  </r>
  <r>
    <x v="0"/>
    <x v="6"/>
    <d v="2025-04-01T00:00:00"/>
    <n v="5.5"/>
    <s v="SEDAN"/>
    <n v="4102733"/>
    <n v="5.5"/>
    <n v="0"/>
    <n v="0"/>
  </r>
  <r>
    <x v="2"/>
    <x v="8"/>
    <d v="2025-04-03T00:00:00"/>
    <n v="5"/>
    <s v="WAV"/>
    <n v="4102734"/>
    <n v="5"/>
    <n v="0"/>
    <n v="0"/>
  </r>
  <r>
    <x v="2"/>
    <x v="0"/>
    <d v="2025-04-03T00:00:00"/>
    <n v="5"/>
    <s v="SEDAN"/>
    <n v="4102735"/>
    <n v="5"/>
    <n v="0"/>
    <n v="0"/>
  </r>
  <r>
    <x v="0"/>
    <x v="13"/>
    <d v="2025-03-28T00:00:00"/>
    <n v="0"/>
    <s v="WAV"/>
    <n v="4102737"/>
    <n v="5.5"/>
    <n v="1"/>
    <n v="5.5"/>
  </r>
  <r>
    <x v="0"/>
    <x v="3"/>
    <d v="2025-03-28T00:00:00"/>
    <n v="0"/>
    <s v="WAV"/>
    <n v="4102738"/>
    <n v="5"/>
    <n v="1"/>
    <n v="5"/>
  </r>
  <r>
    <x v="0"/>
    <x v="5"/>
    <d v="2025-03-28T00:00:00"/>
    <n v="0"/>
    <s v="WAV"/>
    <n v="4102740"/>
    <n v="0"/>
    <n v="0"/>
    <n v="0"/>
  </r>
  <r>
    <x v="1"/>
    <x v="1"/>
    <d v="2025-03-28T00:00:00"/>
    <n v="0"/>
    <s v="WAV"/>
    <n v="4102741"/>
    <n v="3.75"/>
    <n v="1"/>
    <n v="3.75"/>
  </r>
  <r>
    <x v="2"/>
    <x v="5"/>
    <d v="2025-03-30T00:00:00"/>
    <n v="0"/>
    <s v="WAV"/>
    <n v="4102744"/>
    <n v="0"/>
    <n v="0"/>
    <n v="0"/>
  </r>
  <r>
    <x v="2"/>
    <x v="5"/>
    <d v="2025-03-31T00:00:00"/>
    <n v="0"/>
    <s v="WAV"/>
    <n v="4102745"/>
    <n v="0"/>
    <n v="0"/>
    <n v="0"/>
  </r>
  <r>
    <x v="2"/>
    <x v="0"/>
    <d v="2025-03-29T00:00:00"/>
    <n v="0"/>
    <s v="SEDAN"/>
    <n v="4102747"/>
    <n v="0"/>
    <n v="0"/>
    <n v="0"/>
  </r>
  <r>
    <x v="2"/>
    <x v="0"/>
    <d v="2025-03-31T00:00:00"/>
    <n v="0"/>
    <s v="WAV"/>
    <n v="4102749"/>
    <n v="0"/>
    <n v="0"/>
    <n v="0"/>
  </r>
  <r>
    <x v="2"/>
    <x v="4"/>
    <d v="2025-04-01T00:00:00"/>
    <n v="5"/>
    <s v="SEDAN"/>
    <n v="4102750"/>
    <n v="5"/>
    <n v="0"/>
    <n v="0"/>
  </r>
  <r>
    <x v="2"/>
    <x v="0"/>
    <d v="2025-04-01T00:00:00"/>
    <n v="0"/>
    <s v="SEDAN"/>
    <n v="4102751"/>
    <n v="0"/>
    <n v="0"/>
    <n v="0"/>
  </r>
  <r>
    <x v="2"/>
    <x v="4"/>
    <d v="2025-04-03T00:00:00"/>
    <n v="5"/>
    <s v="SEDAN"/>
    <n v="4102754"/>
    <n v="5"/>
    <n v="0"/>
    <n v="0"/>
  </r>
  <r>
    <x v="1"/>
    <x v="2"/>
    <d v="2025-03-28T00:00:00"/>
    <n v="3.75"/>
    <s v="WAV"/>
    <n v="4102755"/>
    <n v="3.75"/>
    <n v="0"/>
    <n v="0"/>
  </r>
  <r>
    <x v="1"/>
    <x v="1"/>
    <d v="2025-03-28T00:00:00"/>
    <n v="0"/>
    <s v="WAV"/>
    <n v="4102757"/>
    <n v="3.75"/>
    <n v="1"/>
    <n v="3.75"/>
  </r>
  <r>
    <x v="1"/>
    <x v="10"/>
    <d v="2025-03-28T00:00:00"/>
    <n v="3.75"/>
    <s v="WAV"/>
    <n v="4102758"/>
    <n v="3.75"/>
    <n v="0"/>
    <n v="0"/>
  </r>
  <r>
    <x v="1"/>
    <x v="10"/>
    <d v="2025-03-28T00:00:00"/>
    <n v="3.75"/>
    <s v="WAV"/>
    <n v="4102759"/>
    <n v="3.75"/>
    <n v="0"/>
    <n v="0"/>
  </r>
  <r>
    <x v="1"/>
    <x v="2"/>
    <d v="2025-03-28T00:00:00"/>
    <n v="3.75"/>
    <s v="WAV"/>
    <n v="4102760"/>
    <n v="3.75"/>
    <n v="0"/>
    <n v="0"/>
  </r>
  <r>
    <x v="2"/>
    <x v="13"/>
    <d v="2025-03-28T00:00:00"/>
    <n v="5"/>
    <s v="WAV"/>
    <n v="4102763"/>
    <n v="5"/>
    <n v="0"/>
    <n v="0"/>
  </r>
  <r>
    <x v="1"/>
    <x v="5"/>
    <d v="2025-03-28T00:00:00"/>
    <n v="0"/>
    <s v="BIGVAN"/>
    <n v="4102769"/>
    <n v="3.75"/>
    <n v="1"/>
    <n v="3.75"/>
  </r>
  <r>
    <x v="2"/>
    <x v="5"/>
    <d v="2025-03-30T00:00:00"/>
    <n v="0"/>
    <s v="WAV"/>
    <n v="4102770"/>
    <n v="0"/>
    <n v="0"/>
    <n v="0"/>
  </r>
  <r>
    <x v="2"/>
    <x v="5"/>
    <d v="2025-03-30T00:00:00"/>
    <n v="0"/>
    <s v="WAV"/>
    <n v="4102771"/>
    <n v="0"/>
    <n v="0"/>
    <n v="0"/>
  </r>
  <r>
    <x v="2"/>
    <x v="5"/>
    <d v="2025-03-30T00:00:00"/>
    <n v="0"/>
    <s v="BIGVAN"/>
    <n v="4102772"/>
    <n v="0"/>
    <n v="0"/>
    <n v="0"/>
  </r>
  <r>
    <x v="2"/>
    <x v="5"/>
    <d v="2025-03-31T00:00:00"/>
    <n v="5"/>
    <s v="BIGVAN"/>
    <n v="4102775"/>
    <n v="5"/>
    <n v="0"/>
    <n v="0"/>
  </r>
  <r>
    <x v="2"/>
    <x v="5"/>
    <d v="2025-04-01T00:00:00"/>
    <n v="5"/>
    <s v="WAV"/>
    <n v="4102776"/>
    <n v="5"/>
    <n v="0"/>
    <n v="0"/>
  </r>
  <r>
    <x v="2"/>
    <x v="5"/>
    <d v="2025-04-03T00:00:00"/>
    <n v="5"/>
    <s v="BIGVAN"/>
    <n v="4102779"/>
    <n v="5"/>
    <n v="0"/>
    <n v="0"/>
  </r>
  <r>
    <x v="2"/>
    <x v="5"/>
    <d v="2025-04-02T00:00:00"/>
    <n v="5"/>
    <s v="WAV"/>
    <n v="4102781"/>
    <n v="5"/>
    <n v="0"/>
    <n v="0"/>
  </r>
  <r>
    <x v="0"/>
    <x v="0"/>
    <d v="2025-03-31T00:00:00"/>
    <n v="5.5"/>
    <s v="SEDAN"/>
    <n v="4102784"/>
    <n v="5.5"/>
    <n v="0"/>
    <n v="0"/>
  </r>
  <r>
    <x v="0"/>
    <x v="9"/>
    <d v="2025-03-31T00:00:00"/>
    <n v="0"/>
    <s v="SEDAN"/>
    <n v="4102785"/>
    <n v="5"/>
    <n v="1"/>
    <n v="5"/>
  </r>
  <r>
    <x v="0"/>
    <x v="12"/>
    <d v="2025-03-29T00:00:00"/>
    <n v="0"/>
    <s v="SEDAN"/>
    <n v="4102788"/>
    <n v="0"/>
    <n v="0"/>
    <n v="0"/>
  </r>
  <r>
    <x v="0"/>
    <x v="4"/>
    <d v="2025-03-28T00:00:00"/>
    <n v="5.5"/>
    <s v="SEDAN"/>
    <n v="4102789"/>
    <n v="5.5"/>
    <n v="0"/>
    <n v="0"/>
  </r>
  <r>
    <x v="0"/>
    <x v="10"/>
    <d v="2025-03-28T00:00:00"/>
    <n v="5"/>
    <s v="WAV"/>
    <n v="4102790"/>
    <n v="5"/>
    <n v="0"/>
    <n v="0"/>
  </r>
  <r>
    <x v="2"/>
    <x v="0"/>
    <d v="2025-03-29T00:00:00"/>
    <n v="3.75"/>
    <s v="SEDAN"/>
    <n v="4102798"/>
    <n v="3.75"/>
    <n v="0"/>
    <n v="0"/>
  </r>
  <r>
    <x v="1"/>
    <x v="5"/>
    <d v="2025-03-27T00:00:00"/>
    <n v="3.75"/>
    <s v="BIGVAN"/>
    <n v="4102799"/>
    <n v="3.75"/>
    <n v="0"/>
    <n v="0"/>
  </r>
  <r>
    <x v="0"/>
    <x v="6"/>
    <d v="2025-03-28T00:00:00"/>
    <n v="5"/>
    <s v="SEDAN"/>
    <n v="4102800"/>
    <n v="5"/>
    <n v="0"/>
    <n v="0"/>
  </r>
  <r>
    <x v="1"/>
    <x v="7"/>
    <d v="2025-03-31T00:00:00"/>
    <n v="0"/>
    <s v="WAV"/>
    <n v="4102806"/>
    <n v="3.75"/>
    <n v="1"/>
    <n v="3.75"/>
  </r>
  <r>
    <x v="1"/>
    <x v="2"/>
    <d v="2025-03-31T00:00:00"/>
    <n v="0"/>
    <s v="WAV"/>
    <n v="4102807"/>
    <n v="3.75"/>
    <n v="1"/>
    <n v="3.75"/>
  </r>
  <r>
    <x v="0"/>
    <x v="5"/>
    <d v="2025-03-30T00:00:00"/>
    <n v="5"/>
    <s v="WAV"/>
    <n v="4102811"/>
    <n v="5"/>
    <n v="0"/>
    <n v="0"/>
  </r>
  <r>
    <x v="0"/>
    <x v="5"/>
    <d v="2025-03-30T00:00:00"/>
    <n v="5"/>
    <s v="WAV"/>
    <n v="4102812"/>
    <n v="5"/>
    <n v="0"/>
    <n v="0"/>
  </r>
  <r>
    <x v="2"/>
    <x v="5"/>
    <d v="2025-03-30T00:00:00"/>
    <n v="5"/>
    <s v="WAV"/>
    <n v="4102813"/>
    <n v="5"/>
    <n v="0"/>
    <n v="0"/>
  </r>
  <r>
    <x v="2"/>
    <x v="0"/>
    <d v="2025-04-01T00:00:00"/>
    <n v="0"/>
    <s v="WAV"/>
    <n v="4102815"/>
    <n v="0"/>
    <n v="0"/>
    <n v="0"/>
  </r>
  <r>
    <x v="2"/>
    <x v="0"/>
    <d v="2025-04-03T00:00:00"/>
    <n v="0"/>
    <s v="WAV"/>
    <n v="4102816"/>
    <n v="0"/>
    <n v="0"/>
    <n v="0"/>
  </r>
  <r>
    <x v="2"/>
    <x v="0"/>
    <d v="2025-04-03T00:00:00"/>
    <n v="0"/>
    <s v="SEDAN"/>
    <n v="4102818"/>
    <n v="0"/>
    <n v="0"/>
    <n v="0"/>
  </r>
  <r>
    <x v="2"/>
    <x v="5"/>
    <d v="2025-03-28T00:00:00"/>
    <n v="0"/>
    <s v="WAV"/>
    <n v="4102822"/>
    <n v="0"/>
    <n v="0"/>
    <n v="0"/>
  </r>
  <r>
    <x v="2"/>
    <x v="5"/>
    <d v="2025-03-28T00:00:00"/>
    <n v="0"/>
    <s v="WAV"/>
    <n v="4102823"/>
    <n v="0"/>
    <n v="0"/>
    <n v="0"/>
  </r>
  <r>
    <x v="2"/>
    <x v="0"/>
    <d v="2025-03-30T00:00:00"/>
    <n v="0"/>
    <s v="SEDAN"/>
    <n v="4102830"/>
    <n v="0"/>
    <n v="0"/>
    <n v="0"/>
  </r>
  <r>
    <x v="1"/>
    <x v="11"/>
    <d v="2025-04-01T00:00:00"/>
    <n v="0"/>
    <s v="WAV"/>
    <n v="4102832"/>
    <n v="3.75"/>
    <n v="1"/>
    <n v="3.75"/>
  </r>
  <r>
    <x v="2"/>
    <x v="3"/>
    <d v="2025-03-28T00:00:00"/>
    <n v="5"/>
    <s v="WAV"/>
    <n v="4102833"/>
    <n v="5"/>
    <n v="0"/>
    <n v="0"/>
  </r>
  <r>
    <x v="1"/>
    <x v="11"/>
    <d v="2025-04-01T00:00:00"/>
    <n v="0"/>
    <s v="WAV"/>
    <n v="4102834"/>
    <n v="3.75"/>
    <n v="1"/>
    <n v="3.75"/>
  </r>
  <r>
    <x v="2"/>
    <x v="5"/>
    <d v="2025-03-28T00:00:00"/>
    <n v="5"/>
    <s v="WAV"/>
    <n v="4102836"/>
    <n v="5"/>
    <n v="0"/>
    <n v="0"/>
  </r>
  <r>
    <x v="2"/>
    <x v="5"/>
    <d v="2025-03-28T00:00:00"/>
    <n v="5"/>
    <s v="WAV"/>
    <n v="4102837"/>
    <n v="5"/>
    <n v="0"/>
    <n v="0"/>
  </r>
  <r>
    <x v="1"/>
    <x v="5"/>
    <d v="2025-03-30T00:00:00"/>
    <n v="3.75"/>
    <s v="BIGVAN"/>
    <n v="4102842"/>
    <n v="3.75"/>
    <n v="0"/>
    <n v="0"/>
  </r>
  <r>
    <x v="0"/>
    <x v="5"/>
    <d v="2025-03-29T00:00:00"/>
    <n v="5"/>
    <s v="WAV"/>
    <n v="4102849"/>
    <n v="5"/>
    <n v="0"/>
    <n v="0"/>
  </r>
  <r>
    <x v="0"/>
    <x v="15"/>
    <d v="2025-03-29T00:00:00"/>
    <n v="5.5"/>
    <s v="WAV"/>
    <n v="4102850"/>
    <n v="5.5"/>
    <n v="0"/>
    <n v="0"/>
  </r>
  <r>
    <x v="0"/>
    <x v="4"/>
    <d v="2025-03-28T00:00:00"/>
    <n v="5.5"/>
    <s v="SEDAN"/>
    <n v="4102853"/>
    <n v="5.5"/>
    <n v="0"/>
    <n v="0"/>
  </r>
  <r>
    <x v="1"/>
    <x v="5"/>
    <d v="2025-03-28T00:00:00"/>
    <n v="0"/>
    <s v="BIGVAN"/>
    <n v="4102856"/>
    <n v="3.75"/>
    <n v="1"/>
    <n v="3.75"/>
  </r>
  <r>
    <x v="0"/>
    <x v="12"/>
    <d v="2025-03-28T00:00:00"/>
    <n v="5.5"/>
    <s v="SEDAN"/>
    <n v="4102858"/>
    <n v="5.5"/>
    <n v="0"/>
    <n v="0"/>
  </r>
  <r>
    <x v="0"/>
    <x v="0"/>
    <d v="2025-03-28T00:00:00"/>
    <n v="3.75"/>
    <s v="WAV"/>
    <n v="4102859"/>
    <n v="3.75"/>
    <n v="0"/>
    <n v="0"/>
  </r>
  <r>
    <x v="1"/>
    <x v="5"/>
    <d v="2025-04-01T00:00:00"/>
    <n v="0"/>
    <s v="BIGVAN"/>
    <n v="4102860"/>
    <n v="3.75"/>
    <n v="1"/>
    <n v="3.75"/>
  </r>
  <r>
    <x v="1"/>
    <x v="5"/>
    <d v="2025-04-01T00:00:00"/>
    <n v="0"/>
    <s v="BIGVAN"/>
    <n v="4102861"/>
    <n v="3.75"/>
    <n v="1"/>
    <n v="3.75"/>
  </r>
  <r>
    <x v="1"/>
    <x v="0"/>
    <d v="2025-03-31T00:00:00"/>
    <n v="0"/>
    <s v="WAV"/>
    <n v="4102867"/>
    <n v="3.75"/>
    <n v="1"/>
    <n v="3.75"/>
  </r>
  <r>
    <x v="1"/>
    <x v="5"/>
    <d v="2025-03-31T00:00:00"/>
    <n v="0"/>
    <s v="BIGVAN"/>
    <n v="4102868"/>
    <n v="3.75"/>
    <n v="1"/>
    <n v="3.75"/>
  </r>
  <r>
    <x v="1"/>
    <x v="7"/>
    <d v="2025-04-01T00:00:00"/>
    <n v="0"/>
    <s v="WAV"/>
    <n v="4102874"/>
    <n v="3.75"/>
    <n v="1"/>
    <n v="3.75"/>
  </r>
  <r>
    <x v="2"/>
    <x v="9"/>
    <d v="2025-03-29T00:00:00"/>
    <n v="0"/>
    <s v="SEDAN"/>
    <n v="4102883"/>
    <n v="0"/>
    <n v="0"/>
    <n v="0"/>
  </r>
  <r>
    <x v="0"/>
    <x v="8"/>
    <d v="2025-04-01T00:00:00"/>
    <n v="3"/>
    <s v="WAV"/>
    <n v="4102884"/>
    <n v="3"/>
    <n v="0"/>
    <n v="0"/>
  </r>
  <r>
    <x v="0"/>
    <x v="10"/>
    <d v="2025-04-01T00:00:00"/>
    <n v="3"/>
    <s v="WAV"/>
    <n v="4102885"/>
    <n v="3"/>
    <n v="0"/>
    <n v="0"/>
  </r>
  <r>
    <x v="2"/>
    <x v="4"/>
    <d v="2025-04-04T00:00:00"/>
    <n v="0"/>
    <s v="SEDAN"/>
    <n v="4102886"/>
    <n v="0"/>
    <n v="0"/>
    <n v="0"/>
  </r>
  <r>
    <x v="2"/>
    <x v="0"/>
    <d v="2025-04-04T00:00:00"/>
    <n v="5"/>
    <s v="SEDAN"/>
    <n v="4102890"/>
    <n v="5"/>
    <n v="0"/>
    <n v="0"/>
  </r>
  <r>
    <x v="1"/>
    <x v="0"/>
    <d v="2025-04-04T00:00:00"/>
    <n v="3.75"/>
    <s v="WAV"/>
    <n v="4102891"/>
    <n v="3.75"/>
    <n v="0"/>
    <n v="0"/>
  </r>
  <r>
    <x v="1"/>
    <x v="10"/>
    <d v="2025-04-04T00:00:00"/>
    <n v="3.75"/>
    <s v="WAV"/>
    <n v="4102892"/>
    <n v="3.75"/>
    <n v="0"/>
    <n v="0"/>
  </r>
  <r>
    <x v="1"/>
    <x v="1"/>
    <d v="2025-04-04T00:00:00"/>
    <n v="0"/>
    <s v="WAV"/>
    <n v="4102893"/>
    <n v="3.75"/>
    <n v="1"/>
    <n v="3.75"/>
  </r>
  <r>
    <x v="1"/>
    <x v="7"/>
    <d v="2025-04-04T00:00:00"/>
    <n v="0"/>
    <s v="WAV"/>
    <n v="4102894"/>
    <n v="3.75"/>
    <n v="1"/>
    <n v="3.75"/>
  </r>
  <r>
    <x v="0"/>
    <x v="12"/>
    <d v="2025-04-04T00:00:00"/>
    <n v="0"/>
    <s v="SEDAN"/>
    <n v="4102928"/>
    <n v="0"/>
    <n v="0"/>
    <n v="0"/>
  </r>
  <r>
    <x v="0"/>
    <x v="3"/>
    <d v="2025-04-04T00:00:00"/>
    <n v="0"/>
    <s v="WAV"/>
    <n v="4102929"/>
    <n v="0"/>
    <n v="0"/>
    <n v="0"/>
  </r>
  <r>
    <x v="0"/>
    <x v="13"/>
    <d v="2025-04-04T00:00:00"/>
    <n v="0"/>
    <s v="WAV"/>
    <n v="4102952"/>
    <n v="0"/>
    <n v="0"/>
    <n v="0"/>
  </r>
  <r>
    <x v="0"/>
    <x v="5"/>
    <d v="2025-04-04T00:00:00"/>
    <n v="0"/>
    <s v="WAV"/>
    <n v="4102953"/>
    <n v="0"/>
    <n v="0"/>
    <n v="0"/>
  </r>
  <r>
    <x v="1"/>
    <x v="0"/>
    <d v="2025-04-04T00:00:00"/>
    <n v="3.75"/>
    <s v="WAV"/>
    <n v="4102954"/>
    <n v="3.75"/>
    <n v="0"/>
    <n v="0"/>
  </r>
  <r>
    <x v="1"/>
    <x v="0"/>
    <d v="2025-04-04T00:00:00"/>
    <n v="3.75"/>
    <s v="WAV"/>
    <n v="4102955"/>
    <n v="3.75"/>
    <n v="0"/>
    <n v="0"/>
  </r>
  <r>
    <x v="2"/>
    <x v="5"/>
    <d v="2025-04-04T00:00:00"/>
    <n v="0"/>
    <s v="WAV"/>
    <n v="4102963"/>
    <n v="0"/>
    <n v="0"/>
    <n v="0"/>
  </r>
  <r>
    <x v="2"/>
    <x v="4"/>
    <d v="2025-04-04T00:00:00"/>
    <n v="0"/>
    <s v="SEDAN"/>
    <n v="4102964"/>
    <n v="0"/>
    <n v="0"/>
    <n v="0"/>
  </r>
  <r>
    <x v="2"/>
    <x v="3"/>
    <d v="2025-04-04T00:00:00"/>
    <n v="0"/>
    <s v="WAV"/>
    <n v="4102975"/>
    <n v="0"/>
    <n v="0"/>
    <n v="0"/>
  </r>
  <r>
    <x v="2"/>
    <x v="8"/>
    <d v="2025-04-04T00:00:00"/>
    <n v="0"/>
    <s v="WAV"/>
    <n v="4102977"/>
    <n v="0"/>
    <n v="0"/>
    <n v="0"/>
  </r>
  <r>
    <x v="2"/>
    <x v="0"/>
    <d v="2025-04-04T00:00:00"/>
    <n v="0"/>
    <s v="WAV"/>
    <n v="4102978"/>
    <n v="0"/>
    <n v="0"/>
    <n v="0"/>
  </r>
  <r>
    <x v="1"/>
    <x v="0"/>
    <d v="2025-04-04T00:00:00"/>
    <n v="3.75"/>
    <s v="WAV"/>
    <n v="4102979"/>
    <n v="3.75"/>
    <n v="0"/>
    <n v="0"/>
  </r>
  <r>
    <x v="1"/>
    <x v="0"/>
    <d v="2025-04-04T00:00:00"/>
    <n v="3.75"/>
    <s v="WAV"/>
    <n v="4102980"/>
    <n v="3.75"/>
    <n v="0"/>
    <n v="0"/>
  </r>
  <r>
    <x v="1"/>
    <x v="0"/>
    <d v="2025-04-04T00:00:00"/>
    <n v="3.75"/>
    <s v="WAV"/>
    <n v="4102981"/>
    <n v="3.75"/>
    <n v="0"/>
    <n v="0"/>
  </r>
  <r>
    <x v="1"/>
    <x v="0"/>
    <d v="2025-04-04T00:00:00"/>
    <n v="3.75"/>
    <s v="WAV"/>
    <n v="4102982"/>
    <n v="3.75"/>
    <n v="0"/>
    <n v="0"/>
  </r>
  <r>
    <x v="2"/>
    <x v="12"/>
    <d v="2025-04-04T00:00:00"/>
    <n v="5"/>
    <s v="SEDAN"/>
    <n v="4102988"/>
    <n v="5"/>
    <n v="0"/>
    <n v="0"/>
  </r>
  <r>
    <x v="2"/>
    <x v="0"/>
    <d v="2025-04-04T00:00:00"/>
    <n v="5"/>
    <s v="SEDAN"/>
    <n v="4102989"/>
    <n v="5"/>
    <n v="0"/>
    <n v="0"/>
  </r>
  <r>
    <x v="1"/>
    <x v="0"/>
    <d v="2025-04-04T00:00:00"/>
    <n v="3.75"/>
    <s v="WAV"/>
    <n v="4102992"/>
    <n v="3.75"/>
    <n v="0"/>
    <n v="0"/>
  </r>
  <r>
    <x v="2"/>
    <x v="10"/>
    <d v="2025-04-04T00:00:00"/>
    <n v="5"/>
    <s v="WAV"/>
    <n v="4102994"/>
    <n v="5"/>
    <n v="0"/>
    <n v="0"/>
  </r>
  <r>
    <x v="2"/>
    <x v="5"/>
    <d v="2025-04-04T00:00:00"/>
    <n v="0"/>
    <s v="WAV"/>
    <n v="4102995"/>
    <n v="5"/>
    <n v="1"/>
    <n v="5"/>
  </r>
  <r>
    <x v="2"/>
    <x v="13"/>
    <d v="2025-04-04T00:00:00"/>
    <n v="0"/>
    <s v="WAV"/>
    <n v="4102996"/>
    <n v="0"/>
    <n v="0"/>
    <n v="0"/>
  </r>
  <r>
    <x v="1"/>
    <x v="0"/>
    <d v="2025-04-04T00:00:00"/>
    <n v="0"/>
    <s v="WAV"/>
    <n v="4102999"/>
    <n v="3.75"/>
    <n v="1"/>
    <n v="3.75"/>
  </r>
  <r>
    <x v="2"/>
    <x v="15"/>
    <d v="2025-04-04T00:00:00"/>
    <n v="0"/>
    <s v="WAV"/>
    <n v="4103004"/>
    <n v="0"/>
    <n v="0"/>
    <n v="0"/>
  </r>
  <r>
    <x v="2"/>
    <x v="3"/>
    <d v="2025-04-04T00:00:00"/>
    <n v="0"/>
    <s v="WAV"/>
    <n v="4103005"/>
    <n v="0"/>
    <n v="0"/>
    <n v="0"/>
  </r>
  <r>
    <x v="2"/>
    <x v="8"/>
    <d v="2025-04-04T00:00:00"/>
    <n v="0"/>
    <s v="WAV"/>
    <n v="4103018"/>
    <n v="0"/>
    <n v="0"/>
    <n v="0"/>
  </r>
  <r>
    <x v="0"/>
    <x v="13"/>
    <d v="2025-04-04T00:00:00"/>
    <n v="5.5"/>
    <s v="WAV"/>
    <n v="4103028"/>
    <n v="5.5"/>
    <n v="0"/>
    <n v="0"/>
  </r>
  <r>
    <x v="0"/>
    <x v="9"/>
    <d v="2025-04-04T00:00:00"/>
    <n v="0"/>
    <s v="SEDAN"/>
    <n v="4103029"/>
    <n v="0"/>
    <n v="0"/>
    <n v="0"/>
  </r>
  <r>
    <x v="0"/>
    <x v="13"/>
    <d v="2025-04-04T00:00:00"/>
    <n v="5.5"/>
    <s v="WAV"/>
    <n v="4103030"/>
    <n v="5.5"/>
    <n v="0"/>
    <n v="0"/>
  </r>
  <r>
    <x v="0"/>
    <x v="5"/>
    <d v="2025-04-04T00:00:00"/>
    <n v="0"/>
    <s v="WAV"/>
    <n v="4103031"/>
    <n v="0"/>
    <n v="0"/>
    <n v="0"/>
  </r>
  <r>
    <x v="1"/>
    <x v="0"/>
    <d v="2025-04-04T00:00:00"/>
    <n v="3.75"/>
    <s v="WAV"/>
    <n v="4103032"/>
    <n v="3.75"/>
    <n v="0"/>
    <n v="0"/>
  </r>
  <r>
    <x v="1"/>
    <x v="0"/>
    <d v="2025-04-04T00:00:00"/>
    <n v="0"/>
    <s v="WAV"/>
    <n v="4103033"/>
    <n v="3.75"/>
    <n v="1"/>
    <n v="3.75"/>
  </r>
  <r>
    <x v="1"/>
    <x v="0"/>
    <d v="2025-04-04T00:00:00"/>
    <n v="3.75"/>
    <s v="WAV"/>
    <n v="4103034"/>
    <n v="3.75"/>
    <n v="0"/>
    <n v="0"/>
  </r>
  <r>
    <x v="1"/>
    <x v="0"/>
    <d v="2025-04-04T00:00:00"/>
    <n v="3.75"/>
    <s v="WAV"/>
    <n v="4103035"/>
    <n v="3.75"/>
    <n v="0"/>
    <n v="0"/>
  </r>
  <r>
    <x v="0"/>
    <x v="0"/>
    <d v="2025-04-04T00:00:00"/>
    <n v="5"/>
    <s v="WAV"/>
    <n v="4103038"/>
    <n v="5"/>
    <n v="0"/>
    <n v="0"/>
  </r>
  <r>
    <x v="0"/>
    <x v="8"/>
    <d v="2025-04-04T00:00:00"/>
    <n v="3.75"/>
    <s v="WAV"/>
    <n v="4103039"/>
    <n v="3.75"/>
    <n v="0"/>
    <n v="0"/>
  </r>
  <r>
    <x v="1"/>
    <x v="5"/>
    <d v="2025-04-04T00:00:00"/>
    <n v="3.75"/>
    <s v="BIGVAN"/>
    <n v="4103047"/>
    <n v="3.75"/>
    <n v="0"/>
    <n v="0"/>
  </r>
  <r>
    <x v="0"/>
    <x v="12"/>
    <d v="2025-04-04T00:00:00"/>
    <n v="0"/>
    <s v="SEDAN"/>
    <n v="4103050"/>
    <n v="0"/>
    <n v="0"/>
    <n v="0"/>
  </r>
  <r>
    <x v="0"/>
    <x v="6"/>
    <d v="2025-04-04T00:00:00"/>
    <n v="0"/>
    <s v="SEDAN"/>
    <n v="4103059"/>
    <n v="0"/>
    <n v="0"/>
    <n v="0"/>
  </r>
  <r>
    <x v="0"/>
    <x v="5"/>
    <d v="2025-04-04T00:00:00"/>
    <n v="0"/>
    <s v="WAV"/>
    <n v="4103060"/>
    <n v="0"/>
    <n v="0"/>
    <n v="0"/>
  </r>
  <r>
    <x v="1"/>
    <x v="7"/>
    <d v="2025-04-04T00:00:00"/>
    <n v="0"/>
    <s v="WAV"/>
    <n v="4103067"/>
    <n v="3.75"/>
    <n v="1"/>
    <n v="3.75"/>
  </r>
  <r>
    <x v="1"/>
    <x v="5"/>
    <d v="2025-04-04T00:00:00"/>
    <n v="0"/>
    <s v="BIGVAN"/>
    <n v="4103068"/>
    <n v="3.75"/>
    <n v="1"/>
    <n v="3.75"/>
  </r>
  <r>
    <x v="2"/>
    <x v="5"/>
    <d v="2025-04-04T00:00:00"/>
    <n v="0"/>
    <s v="WAV"/>
    <n v="4103069"/>
    <n v="0"/>
    <n v="0"/>
    <n v="0"/>
  </r>
  <r>
    <x v="2"/>
    <x v="0"/>
    <d v="2025-04-04T00:00:00"/>
    <n v="0"/>
    <s v="SEDAN"/>
    <n v="4103070"/>
    <n v="0"/>
    <n v="0"/>
    <n v="0"/>
  </r>
  <r>
    <x v="0"/>
    <x v="0"/>
    <d v="2025-04-04T00:00:00"/>
    <n v="5"/>
    <s v="WAV"/>
    <n v="4103071"/>
    <n v="5"/>
    <n v="0"/>
    <n v="0"/>
  </r>
  <r>
    <x v="2"/>
    <x v="8"/>
    <d v="2025-04-04T00:00:00"/>
    <n v="0"/>
    <s v="WAV"/>
    <n v="4103076"/>
    <n v="0"/>
    <n v="0"/>
    <n v="0"/>
  </r>
  <r>
    <x v="2"/>
    <x v="0"/>
    <d v="2025-04-04T00:00:00"/>
    <n v="0"/>
    <s v="SEDAN"/>
    <n v="4103077"/>
    <n v="0"/>
    <n v="0"/>
    <n v="0"/>
  </r>
  <r>
    <x v="2"/>
    <x v="5"/>
    <d v="2025-04-04T00:00:00"/>
    <n v="0"/>
    <s v="WAV"/>
    <n v="4103078"/>
    <n v="0"/>
    <n v="0"/>
    <n v="0"/>
  </r>
  <r>
    <x v="2"/>
    <x v="12"/>
    <d v="2025-04-04T00:00:00"/>
    <n v="0"/>
    <s v="SEDAN"/>
    <n v="4103079"/>
    <n v="0"/>
    <n v="0"/>
    <n v="0"/>
  </r>
  <r>
    <x v="1"/>
    <x v="10"/>
    <d v="2025-04-04T00:00:00"/>
    <n v="3.75"/>
    <s v="WAV"/>
    <n v="4103080"/>
    <n v="3.75"/>
    <n v="0"/>
    <n v="0"/>
  </r>
  <r>
    <x v="1"/>
    <x v="5"/>
    <d v="2025-04-04T00:00:00"/>
    <n v="0"/>
    <s v="BIGVAN"/>
    <n v="4103081"/>
    <n v="3.75"/>
    <n v="1"/>
    <n v="3.75"/>
  </r>
  <r>
    <x v="2"/>
    <x v="0"/>
    <d v="2025-04-04T00:00:00"/>
    <n v="0"/>
    <s v="SEDAN"/>
    <n v="4103088"/>
    <n v="0"/>
    <n v="0"/>
    <n v="0"/>
  </r>
  <r>
    <x v="2"/>
    <x v="3"/>
    <d v="2025-04-04T00:00:00"/>
    <n v="0"/>
    <s v="WAV"/>
    <n v="4103104"/>
    <n v="0"/>
    <n v="0"/>
    <n v="0"/>
  </r>
  <r>
    <x v="2"/>
    <x v="8"/>
    <d v="2025-04-04T00:00:00"/>
    <n v="0"/>
    <s v="WAV"/>
    <n v="4103106"/>
    <n v="0"/>
    <n v="0"/>
    <n v="0"/>
  </r>
  <r>
    <x v="2"/>
    <x v="3"/>
    <d v="2025-04-04T00:00:00"/>
    <n v="0"/>
    <s v="WAV"/>
    <n v="4103112"/>
    <n v="0"/>
    <n v="0"/>
    <n v="0"/>
  </r>
  <r>
    <x v="2"/>
    <x v="0"/>
    <d v="2025-04-04T00:00:00"/>
    <n v="0"/>
    <s v="WAV"/>
    <n v="4103118"/>
    <n v="5"/>
    <n v="1"/>
    <n v="5"/>
  </r>
  <r>
    <x v="1"/>
    <x v="1"/>
    <d v="2025-04-04T00:00:00"/>
    <n v="3.75"/>
    <s v="WAV"/>
    <n v="4103126"/>
    <n v="3.75"/>
    <n v="0"/>
    <n v="0"/>
  </r>
  <r>
    <x v="1"/>
    <x v="1"/>
    <d v="2025-04-04T00:00:00"/>
    <n v="3.75"/>
    <s v="WAV"/>
    <n v="4103129"/>
    <n v="3.75"/>
    <n v="0"/>
    <n v="0"/>
  </r>
  <r>
    <x v="1"/>
    <x v="1"/>
    <d v="2025-04-04T00:00:00"/>
    <n v="3.75"/>
    <s v="WAV"/>
    <n v="4103130"/>
    <n v="3.75"/>
    <n v="0"/>
    <n v="0"/>
  </r>
  <r>
    <x v="2"/>
    <x v="3"/>
    <d v="2025-04-04T00:00:00"/>
    <n v="0"/>
    <s v="WAV"/>
    <n v="4103131"/>
    <n v="0"/>
    <n v="0"/>
    <n v="0"/>
  </r>
  <r>
    <x v="2"/>
    <x v="5"/>
    <d v="2025-04-04T00:00:00"/>
    <n v="5"/>
    <s v="WAV"/>
    <n v="4103135"/>
    <n v="5"/>
    <n v="0"/>
    <n v="0"/>
  </r>
  <r>
    <x v="1"/>
    <x v="0"/>
    <d v="2025-04-04T00:00:00"/>
    <n v="0"/>
    <s v="WAV"/>
    <n v="4103139"/>
    <n v="3.75"/>
    <n v="1"/>
    <n v="3.75"/>
  </r>
  <r>
    <x v="2"/>
    <x v="0"/>
    <d v="2025-04-04T00:00:00"/>
    <n v="0"/>
    <s v="SEDAN"/>
    <n v="4103140"/>
    <n v="0"/>
    <n v="0"/>
    <n v="0"/>
  </r>
  <r>
    <x v="1"/>
    <x v="1"/>
    <d v="2025-04-04T00:00:00"/>
    <n v="3.75"/>
    <s v="WAV"/>
    <n v="4103142"/>
    <n v="3.75"/>
    <n v="0"/>
    <n v="0"/>
  </r>
  <r>
    <x v="1"/>
    <x v="7"/>
    <d v="2025-04-04T00:00:00"/>
    <n v="0"/>
    <s v="WAV"/>
    <n v="4103143"/>
    <n v="3.75"/>
    <n v="1"/>
    <n v="3.75"/>
  </r>
  <r>
    <x v="2"/>
    <x v="5"/>
    <d v="2025-04-04T00:00:00"/>
    <n v="0"/>
    <s v="WAV"/>
    <n v="4103145"/>
    <n v="0"/>
    <n v="0"/>
    <n v="0"/>
  </r>
  <r>
    <x v="2"/>
    <x v="10"/>
    <d v="2025-04-04T00:00:00"/>
    <n v="5"/>
    <s v="WAV"/>
    <n v="4103146"/>
    <n v="5"/>
    <n v="0"/>
    <n v="0"/>
  </r>
  <r>
    <x v="2"/>
    <x v="15"/>
    <d v="2025-04-04T00:00:00"/>
    <n v="5"/>
    <s v="WAV"/>
    <n v="4103147"/>
    <n v="5"/>
    <n v="0"/>
    <n v="0"/>
  </r>
  <r>
    <x v="2"/>
    <x v="5"/>
    <d v="2025-04-04T00:00:00"/>
    <n v="5"/>
    <s v="WAV"/>
    <n v="4103151"/>
    <n v="5"/>
    <n v="0"/>
    <n v="0"/>
  </r>
  <r>
    <x v="1"/>
    <x v="2"/>
    <d v="2025-04-04T00:00:00"/>
    <n v="3.75"/>
    <s v="WAV"/>
    <n v="4103153"/>
    <n v="3.75"/>
    <n v="0"/>
    <n v="0"/>
  </r>
  <r>
    <x v="2"/>
    <x v="0"/>
    <d v="2025-04-04T00:00:00"/>
    <n v="5"/>
    <s v="SEDAN"/>
    <n v="4103154"/>
    <n v="5"/>
    <n v="0"/>
    <n v="0"/>
  </r>
  <r>
    <x v="2"/>
    <x v="0"/>
    <d v="2025-04-04T00:00:00"/>
    <n v="5"/>
    <s v="WAV"/>
    <n v="4103155"/>
    <n v="5"/>
    <n v="0"/>
    <n v="0"/>
  </r>
  <r>
    <x v="2"/>
    <x v="5"/>
    <d v="2025-04-04T00:00:00"/>
    <n v="0"/>
    <s v="WAV"/>
    <n v="4103157"/>
    <n v="0"/>
    <n v="0"/>
    <n v="0"/>
  </r>
  <r>
    <x v="2"/>
    <x v="14"/>
    <d v="2025-04-04T00:00:00"/>
    <n v="0"/>
    <s v="WAV"/>
    <n v="4103158"/>
    <n v="0"/>
    <n v="0"/>
    <n v="0"/>
  </r>
  <r>
    <x v="2"/>
    <x v="5"/>
    <d v="2025-04-04T00:00:00"/>
    <n v="0"/>
    <s v="WAV"/>
    <n v="4103159"/>
    <n v="0"/>
    <n v="0"/>
    <n v="0"/>
  </r>
  <r>
    <x v="2"/>
    <x v="0"/>
    <d v="2025-04-04T00:00:00"/>
    <n v="0"/>
    <s v="SEDAN"/>
    <n v="4103160"/>
    <n v="0"/>
    <n v="0"/>
    <n v="0"/>
  </r>
  <r>
    <x v="1"/>
    <x v="7"/>
    <d v="2025-04-04T00:00:00"/>
    <n v="0"/>
    <s v="WAV"/>
    <n v="4103161"/>
    <n v="3.75"/>
    <n v="1"/>
    <n v="3.75"/>
  </r>
  <r>
    <x v="1"/>
    <x v="5"/>
    <d v="2025-04-04T00:00:00"/>
    <n v="0"/>
    <s v="BIGVAN"/>
    <n v="4103162"/>
    <n v="3.75"/>
    <n v="1"/>
    <n v="3.75"/>
  </r>
  <r>
    <x v="2"/>
    <x v="9"/>
    <d v="2025-04-04T00:00:00"/>
    <n v="0"/>
    <s v="SEDAN"/>
    <n v="4103163"/>
    <n v="0"/>
    <n v="0"/>
    <n v="0"/>
  </r>
  <r>
    <x v="2"/>
    <x v="6"/>
    <d v="2025-04-04T00:00:00"/>
    <n v="0"/>
    <s v="SEDAN"/>
    <n v="4103164"/>
    <n v="0"/>
    <n v="0"/>
    <n v="0"/>
  </r>
  <r>
    <x v="2"/>
    <x v="5"/>
    <d v="2025-04-04T00:00:00"/>
    <n v="5"/>
    <s v="WAV"/>
    <n v="4103165"/>
    <n v="5"/>
    <n v="0"/>
    <n v="0"/>
  </r>
  <r>
    <x v="2"/>
    <x v="8"/>
    <d v="2025-04-04T00:00:00"/>
    <n v="5"/>
    <s v="WAV"/>
    <n v="4103166"/>
    <n v="5"/>
    <n v="0"/>
    <n v="0"/>
  </r>
  <r>
    <x v="2"/>
    <x v="5"/>
    <d v="2025-04-04T00:00:00"/>
    <n v="0"/>
    <s v="WAV"/>
    <n v="4103167"/>
    <n v="0"/>
    <n v="0"/>
    <n v="0"/>
  </r>
  <r>
    <x v="0"/>
    <x v="6"/>
    <d v="2025-04-04T00:00:00"/>
    <n v="0"/>
    <s v="SEDAN"/>
    <n v="4103170"/>
    <n v="0"/>
    <n v="0"/>
    <n v="0"/>
  </r>
  <r>
    <x v="0"/>
    <x v="5"/>
    <d v="2025-04-04T00:00:00"/>
    <n v="0"/>
    <s v="WAV"/>
    <n v="4103171"/>
    <n v="0"/>
    <n v="0"/>
    <n v="0"/>
  </r>
  <r>
    <x v="1"/>
    <x v="1"/>
    <d v="2025-04-04T00:00:00"/>
    <n v="0"/>
    <s v="WAV"/>
    <n v="4103172"/>
    <n v="3.75"/>
    <n v="1"/>
    <n v="3.75"/>
  </r>
  <r>
    <x v="1"/>
    <x v="10"/>
    <d v="2025-04-04T00:00:00"/>
    <n v="3.75"/>
    <s v="WAV"/>
    <n v="4103173"/>
    <n v="3.75"/>
    <n v="0"/>
    <n v="0"/>
  </r>
  <r>
    <x v="2"/>
    <x v="13"/>
    <d v="2025-04-04T00:00:00"/>
    <n v="0"/>
    <s v="WAV"/>
    <n v="4103174"/>
    <n v="0"/>
    <n v="0"/>
    <n v="0"/>
  </r>
  <r>
    <x v="2"/>
    <x v="14"/>
    <d v="2025-04-04T00:00:00"/>
    <n v="0"/>
    <s v="WAV"/>
    <n v="4103175"/>
    <n v="0"/>
    <n v="0"/>
    <n v="0"/>
  </r>
  <r>
    <x v="2"/>
    <x v="5"/>
    <d v="2025-04-04T00:00:00"/>
    <n v="0"/>
    <s v="WAV"/>
    <n v="4103176"/>
    <n v="0"/>
    <n v="0"/>
    <n v="0"/>
  </r>
  <r>
    <x v="2"/>
    <x v="3"/>
    <d v="2025-04-04T00:00:00"/>
    <n v="0"/>
    <s v="WAV"/>
    <n v="4103177"/>
    <n v="0"/>
    <n v="0"/>
    <n v="0"/>
  </r>
  <r>
    <x v="1"/>
    <x v="0"/>
    <d v="2025-04-04T00:00:00"/>
    <n v="3.75"/>
    <s v="WAV"/>
    <n v="4103178"/>
    <n v="3.75"/>
    <n v="0"/>
    <n v="0"/>
  </r>
  <r>
    <x v="1"/>
    <x v="0"/>
    <d v="2025-04-04T00:00:00"/>
    <n v="3.75"/>
    <s v="WAV"/>
    <n v="4103179"/>
    <n v="3.75"/>
    <n v="0"/>
    <n v="0"/>
  </r>
  <r>
    <x v="0"/>
    <x v="5"/>
    <d v="2025-04-04T00:00:00"/>
    <n v="0"/>
    <s v="WAV"/>
    <n v="4103180"/>
    <n v="0"/>
    <n v="0"/>
    <n v="0"/>
  </r>
  <r>
    <x v="0"/>
    <x v="9"/>
    <d v="2025-04-04T00:00:00"/>
    <n v="0"/>
    <s v="SEDAN"/>
    <n v="4103181"/>
    <n v="0"/>
    <n v="0"/>
    <n v="0"/>
  </r>
  <r>
    <x v="1"/>
    <x v="10"/>
    <d v="2025-04-04T00:00:00"/>
    <n v="3.75"/>
    <s v="WAV"/>
    <n v="4103182"/>
    <n v="3.75"/>
    <n v="0"/>
    <n v="0"/>
  </r>
  <r>
    <x v="1"/>
    <x v="1"/>
    <d v="2025-04-04T00:00:00"/>
    <n v="0"/>
    <s v="WAV"/>
    <n v="4103183"/>
    <n v="3.75"/>
    <n v="1"/>
    <n v="3.75"/>
  </r>
  <r>
    <x v="1"/>
    <x v="0"/>
    <d v="2025-04-04T00:00:00"/>
    <n v="0"/>
    <s v="WAV"/>
    <n v="4103186"/>
    <n v="0"/>
    <n v="0"/>
    <n v="0"/>
  </r>
  <r>
    <x v="1"/>
    <x v="0"/>
    <d v="2025-04-04T00:00:00"/>
    <n v="0"/>
    <s v="WAV"/>
    <n v="4103187"/>
    <n v="0"/>
    <n v="0"/>
    <n v="0"/>
  </r>
  <r>
    <x v="0"/>
    <x v="3"/>
    <d v="2025-04-04T00:00:00"/>
    <n v="0"/>
    <s v="WAV"/>
    <n v="4103190"/>
    <n v="0"/>
    <n v="0"/>
    <n v="0"/>
  </r>
  <r>
    <x v="0"/>
    <x v="5"/>
    <d v="2025-04-04T00:00:00"/>
    <n v="0"/>
    <s v="WAV"/>
    <n v="4103191"/>
    <n v="0"/>
    <n v="0"/>
    <n v="0"/>
  </r>
  <r>
    <x v="0"/>
    <x v="9"/>
    <d v="2025-04-04T00:00:00"/>
    <n v="5.5"/>
    <s v="SEDAN"/>
    <n v="4103192"/>
    <n v="5.5"/>
    <n v="0"/>
    <n v="0"/>
  </r>
  <r>
    <x v="0"/>
    <x v="0"/>
    <d v="2025-04-04T00:00:00"/>
    <n v="0"/>
    <s v="SEDAN"/>
    <n v="4103193"/>
    <n v="0"/>
    <n v="0"/>
    <n v="0"/>
  </r>
  <r>
    <x v="0"/>
    <x v="5"/>
    <d v="2025-04-04T00:00:00"/>
    <n v="0"/>
    <s v="WAV"/>
    <n v="4103194"/>
    <n v="0"/>
    <n v="0"/>
    <n v="0"/>
  </r>
  <r>
    <x v="0"/>
    <x v="0"/>
    <d v="2025-04-04T00:00:00"/>
    <n v="0"/>
    <s v="SEDAN"/>
    <n v="4103195"/>
    <n v="0"/>
    <n v="0"/>
    <n v="0"/>
  </r>
  <r>
    <x v="0"/>
    <x v="13"/>
    <d v="2025-04-04T00:00:00"/>
    <n v="0"/>
    <s v="WAV"/>
    <n v="4103196"/>
    <n v="0"/>
    <n v="0"/>
    <n v="0"/>
  </r>
  <r>
    <x v="2"/>
    <x v="3"/>
    <d v="2025-04-04T00:00:00"/>
    <n v="0"/>
    <s v="WAV"/>
    <n v="4103197"/>
    <n v="0"/>
    <n v="0"/>
    <n v="0"/>
  </r>
  <r>
    <x v="2"/>
    <x v="13"/>
    <d v="2025-04-04T00:00:00"/>
    <n v="0"/>
    <s v="WAV"/>
    <n v="4103198"/>
    <n v="0"/>
    <n v="0"/>
    <n v="0"/>
  </r>
  <r>
    <x v="1"/>
    <x v="5"/>
    <d v="2025-04-04T00:00:00"/>
    <n v="3.75"/>
    <s v="BIGVAN"/>
    <n v="4103199"/>
    <n v="3.75"/>
    <n v="0"/>
    <n v="0"/>
  </r>
  <r>
    <x v="1"/>
    <x v="5"/>
    <d v="2025-04-04T00:00:00"/>
    <n v="0"/>
    <s v="BIGVAN"/>
    <n v="4103200"/>
    <n v="3.75"/>
    <n v="1"/>
    <n v="3.75"/>
  </r>
  <r>
    <x v="2"/>
    <x v="10"/>
    <d v="2025-04-04T00:00:00"/>
    <n v="0"/>
    <s v="WAV"/>
    <n v="4103201"/>
    <n v="0"/>
    <n v="0"/>
    <n v="0"/>
  </r>
  <r>
    <x v="2"/>
    <x v="5"/>
    <d v="2025-04-04T00:00:00"/>
    <n v="0"/>
    <s v="WAV"/>
    <n v="4103202"/>
    <n v="0"/>
    <n v="0"/>
    <n v="0"/>
  </r>
  <r>
    <x v="2"/>
    <x v="5"/>
    <d v="2025-04-04T00:00:00"/>
    <n v="0"/>
    <s v="WAV"/>
    <n v="4103203"/>
    <n v="0"/>
    <n v="0"/>
    <n v="0"/>
  </r>
  <r>
    <x v="2"/>
    <x v="12"/>
    <d v="2025-04-04T00:00:00"/>
    <n v="0"/>
    <s v="SEDAN"/>
    <n v="4103204"/>
    <n v="0"/>
    <n v="0"/>
    <n v="0"/>
  </r>
  <r>
    <x v="0"/>
    <x v="9"/>
    <d v="2025-04-04T00:00:00"/>
    <n v="0"/>
    <s v="SEDAN"/>
    <n v="4103222"/>
    <n v="0"/>
    <n v="0"/>
    <n v="0"/>
  </r>
  <r>
    <x v="0"/>
    <x v="5"/>
    <d v="2025-04-04T00:00:00"/>
    <n v="0"/>
    <s v="WAV"/>
    <n v="4103223"/>
    <n v="0"/>
    <n v="0"/>
    <n v="0"/>
  </r>
  <r>
    <x v="1"/>
    <x v="1"/>
    <d v="2025-04-04T00:00:00"/>
    <n v="0"/>
    <s v="WAV"/>
    <n v="4103224"/>
    <n v="3.75"/>
    <n v="1"/>
    <n v="3.75"/>
  </r>
  <r>
    <x v="1"/>
    <x v="0"/>
    <d v="2025-04-04T00:00:00"/>
    <n v="3.75"/>
    <s v="WAV"/>
    <n v="4103226"/>
    <n v="3.75"/>
    <n v="0"/>
    <n v="0"/>
  </r>
  <r>
    <x v="1"/>
    <x v="7"/>
    <d v="2025-04-04T00:00:00"/>
    <n v="0"/>
    <s v="WAV"/>
    <n v="4103227"/>
    <n v="3.75"/>
    <n v="1"/>
    <n v="3.75"/>
  </r>
  <r>
    <x v="1"/>
    <x v="1"/>
    <d v="2025-04-04T00:00:00"/>
    <n v="0"/>
    <s v="WAV"/>
    <n v="4103234"/>
    <n v="3.75"/>
    <n v="1"/>
    <n v="3.75"/>
  </r>
  <r>
    <x v="2"/>
    <x v="5"/>
    <d v="2025-04-04T00:00:00"/>
    <n v="0"/>
    <s v="WAV"/>
    <n v="4103235"/>
    <n v="0"/>
    <n v="0"/>
    <n v="0"/>
  </r>
  <r>
    <x v="1"/>
    <x v="1"/>
    <d v="2025-04-04T00:00:00"/>
    <n v="0"/>
    <s v="WAV"/>
    <n v="4103239"/>
    <n v="3.75"/>
    <n v="1"/>
    <n v="3.75"/>
  </r>
  <r>
    <x v="1"/>
    <x v="1"/>
    <d v="2025-04-04T00:00:00"/>
    <n v="0"/>
    <s v="WAV"/>
    <n v="4103240"/>
    <n v="3.75"/>
    <n v="1"/>
    <n v="3.75"/>
  </r>
  <r>
    <x v="1"/>
    <x v="1"/>
    <d v="2025-04-04T00:00:00"/>
    <n v="0"/>
    <s v="WAV"/>
    <n v="4103241"/>
    <n v="3.75"/>
    <n v="1"/>
    <n v="3.75"/>
  </r>
  <r>
    <x v="2"/>
    <x v="8"/>
    <d v="2025-04-04T00:00:00"/>
    <n v="5"/>
    <s v="WAV"/>
    <n v="4103245"/>
    <n v="5"/>
    <n v="0"/>
    <n v="0"/>
  </r>
  <r>
    <x v="2"/>
    <x v="0"/>
    <d v="2025-04-04T00:00:00"/>
    <n v="5"/>
    <s v="WAV"/>
    <n v="4103246"/>
    <n v="5"/>
    <n v="0"/>
    <n v="0"/>
  </r>
  <r>
    <x v="1"/>
    <x v="7"/>
    <d v="2025-04-04T00:00:00"/>
    <n v="0"/>
    <s v="WAV"/>
    <n v="4103249"/>
    <n v="3.75"/>
    <n v="1"/>
    <n v="3.75"/>
  </r>
  <r>
    <x v="1"/>
    <x v="2"/>
    <d v="2025-04-04T00:00:00"/>
    <n v="0"/>
    <s v="WAV"/>
    <n v="4103250"/>
    <n v="3.75"/>
    <n v="1"/>
    <n v="3.75"/>
  </r>
  <r>
    <x v="1"/>
    <x v="2"/>
    <d v="2025-04-04T00:00:00"/>
    <n v="3.75"/>
    <s v="WAV"/>
    <n v="4103256"/>
    <n v="3.75"/>
    <n v="0"/>
    <n v="0"/>
  </r>
  <r>
    <x v="1"/>
    <x v="7"/>
    <d v="2025-04-04T00:00:00"/>
    <n v="0"/>
    <s v="WAV"/>
    <n v="4103257"/>
    <n v="3.75"/>
    <n v="1"/>
    <n v="3.75"/>
  </r>
  <r>
    <x v="1"/>
    <x v="1"/>
    <d v="2025-04-04T00:00:00"/>
    <n v="0"/>
    <s v="WAV"/>
    <n v="4103258"/>
    <n v="3.75"/>
    <n v="1"/>
    <n v="3.75"/>
  </r>
  <r>
    <x v="1"/>
    <x v="7"/>
    <d v="2025-04-04T00:00:00"/>
    <n v="0"/>
    <s v="WAV"/>
    <n v="4103259"/>
    <n v="3.75"/>
    <n v="1"/>
    <n v="3.75"/>
  </r>
  <r>
    <x v="1"/>
    <x v="1"/>
    <d v="2025-04-04T00:00:00"/>
    <n v="0"/>
    <s v="WAV"/>
    <n v="4103262"/>
    <n v="3.75"/>
    <n v="1"/>
    <n v="3.75"/>
  </r>
  <r>
    <x v="1"/>
    <x v="7"/>
    <d v="2025-04-04T00:00:00"/>
    <n v="0"/>
    <s v="WAV"/>
    <n v="4103263"/>
    <n v="3.75"/>
    <n v="1"/>
    <n v="3.75"/>
  </r>
  <r>
    <x v="1"/>
    <x v="1"/>
    <d v="2025-04-04T00:00:00"/>
    <n v="0"/>
    <s v="WAV"/>
    <n v="4103265"/>
    <n v="3.75"/>
    <n v="1"/>
    <n v="3.75"/>
  </r>
  <r>
    <x v="1"/>
    <x v="2"/>
    <d v="2025-04-04T00:00:00"/>
    <n v="0"/>
    <s v="WAV"/>
    <n v="4103266"/>
    <n v="3.75"/>
    <n v="1"/>
    <n v="3.75"/>
  </r>
  <r>
    <x v="1"/>
    <x v="7"/>
    <d v="2025-04-04T00:00:00"/>
    <n v="0"/>
    <s v="WAV"/>
    <n v="4103267"/>
    <n v="3.75"/>
    <n v="1"/>
    <n v="3.75"/>
  </r>
  <r>
    <x v="2"/>
    <x v="5"/>
    <d v="2025-04-04T00:00:00"/>
    <n v="0"/>
    <s v="WAV"/>
    <n v="4103272"/>
    <n v="0"/>
    <n v="0"/>
    <n v="0"/>
  </r>
  <r>
    <x v="2"/>
    <x v="12"/>
    <d v="2025-04-04T00:00:00"/>
    <n v="0"/>
    <s v="SEDAN"/>
    <n v="4103273"/>
    <n v="0"/>
    <n v="0"/>
    <n v="0"/>
  </r>
  <r>
    <x v="2"/>
    <x v="12"/>
    <d v="2025-04-04T00:00:00"/>
    <n v="0"/>
    <s v="WAV"/>
    <n v="4103279"/>
    <n v="0"/>
    <n v="0"/>
    <n v="0"/>
  </r>
  <r>
    <x v="1"/>
    <x v="7"/>
    <d v="2025-04-04T00:00:00"/>
    <n v="0"/>
    <s v="WAV"/>
    <n v="4103281"/>
    <n v="3.75"/>
    <n v="1"/>
    <n v="3.75"/>
  </r>
  <r>
    <x v="2"/>
    <x v="3"/>
    <d v="2025-04-04T00:00:00"/>
    <n v="0"/>
    <s v="WAV"/>
    <n v="4103282"/>
    <n v="0"/>
    <n v="0"/>
    <n v="0"/>
  </r>
  <r>
    <x v="2"/>
    <x v="6"/>
    <d v="2025-04-04T00:00:00"/>
    <n v="0"/>
    <s v="SEDAN"/>
    <n v="4103283"/>
    <n v="0"/>
    <n v="0"/>
    <n v="0"/>
  </r>
  <r>
    <x v="1"/>
    <x v="10"/>
    <d v="2025-04-04T00:00:00"/>
    <n v="3.75"/>
    <s v="WAV"/>
    <n v="4103289"/>
    <n v="3.75"/>
    <n v="0"/>
    <n v="0"/>
  </r>
  <r>
    <x v="1"/>
    <x v="2"/>
    <d v="2025-04-04T00:00:00"/>
    <n v="0"/>
    <s v="WAV"/>
    <n v="4103290"/>
    <n v="3.75"/>
    <n v="1"/>
    <n v="3.75"/>
  </r>
  <r>
    <x v="1"/>
    <x v="2"/>
    <d v="2025-04-04T00:00:00"/>
    <n v="0"/>
    <s v="WAV"/>
    <n v="4103294"/>
    <n v="3.75"/>
    <n v="1"/>
    <n v="3.75"/>
  </r>
  <r>
    <x v="2"/>
    <x v="3"/>
    <d v="2025-04-04T00:00:00"/>
    <n v="0"/>
    <s v="WAV"/>
    <n v="4103295"/>
    <n v="0"/>
    <n v="0"/>
    <n v="0"/>
  </r>
  <r>
    <x v="2"/>
    <x v="5"/>
    <d v="2025-04-04T00:00:00"/>
    <n v="0"/>
    <s v="WAV"/>
    <n v="4103296"/>
    <n v="0"/>
    <n v="0"/>
    <n v="0"/>
  </r>
  <r>
    <x v="1"/>
    <x v="5"/>
    <d v="2025-04-04T00:00:00"/>
    <n v="3.75"/>
    <s v="BIGVAN"/>
    <n v="4103297"/>
    <n v="3.75"/>
    <n v="0"/>
    <n v="0"/>
  </r>
  <r>
    <x v="2"/>
    <x v="5"/>
    <d v="2025-04-04T00:00:00"/>
    <n v="5"/>
    <s v="WAV"/>
    <n v="4103299"/>
    <n v="5"/>
    <n v="0"/>
    <n v="0"/>
  </r>
  <r>
    <x v="2"/>
    <x v="12"/>
    <d v="2025-04-04T00:00:00"/>
    <n v="5"/>
    <s v="SEDAN"/>
    <n v="4103300"/>
    <n v="5"/>
    <n v="0"/>
    <n v="0"/>
  </r>
  <r>
    <x v="2"/>
    <x v="5"/>
    <d v="2025-04-04T00:00:00"/>
    <n v="0"/>
    <s v="WAV"/>
    <n v="4103301"/>
    <n v="0"/>
    <n v="0"/>
    <n v="0"/>
  </r>
  <r>
    <x v="2"/>
    <x v="5"/>
    <d v="2025-04-04T00:00:00"/>
    <n v="0"/>
    <s v="WAV"/>
    <n v="4103305"/>
    <n v="0"/>
    <n v="0"/>
    <n v="0"/>
  </r>
  <r>
    <x v="2"/>
    <x v="4"/>
    <d v="2025-04-04T00:00:00"/>
    <n v="0"/>
    <s v="SEDAN"/>
    <n v="4103306"/>
    <n v="0"/>
    <n v="0"/>
    <n v="0"/>
  </r>
  <r>
    <x v="2"/>
    <x v="8"/>
    <d v="2025-04-04T00:00:00"/>
    <n v="0"/>
    <s v="WAV"/>
    <n v="4103307"/>
    <n v="0"/>
    <n v="0"/>
    <n v="0"/>
  </r>
  <r>
    <x v="2"/>
    <x v="10"/>
    <d v="2025-04-04T00:00:00"/>
    <n v="0"/>
    <s v="WAV"/>
    <n v="4103308"/>
    <n v="0"/>
    <n v="0"/>
    <n v="0"/>
  </r>
  <r>
    <x v="2"/>
    <x v="0"/>
    <d v="2025-04-04T00:00:00"/>
    <n v="0"/>
    <s v="SEDAN"/>
    <n v="4103314"/>
    <n v="0"/>
    <n v="0"/>
    <n v="0"/>
  </r>
  <r>
    <x v="2"/>
    <x v="3"/>
    <d v="2025-04-04T00:00:00"/>
    <n v="0"/>
    <s v="WAV"/>
    <n v="4103315"/>
    <n v="0"/>
    <n v="0"/>
    <n v="0"/>
  </r>
  <r>
    <x v="2"/>
    <x v="5"/>
    <d v="2025-04-04T00:00:00"/>
    <n v="5"/>
    <s v="WAV"/>
    <n v="4103317"/>
    <n v="5"/>
    <n v="0"/>
    <n v="0"/>
  </r>
  <r>
    <x v="2"/>
    <x v="10"/>
    <d v="2025-04-04T00:00:00"/>
    <n v="5"/>
    <s v="WAV"/>
    <n v="4103318"/>
    <n v="5"/>
    <n v="0"/>
    <n v="0"/>
  </r>
  <r>
    <x v="0"/>
    <x v="5"/>
    <d v="2025-04-04T00:00:00"/>
    <n v="0"/>
    <s v="WAV"/>
    <n v="4103319"/>
    <n v="0"/>
    <n v="0"/>
    <n v="0"/>
  </r>
  <r>
    <x v="2"/>
    <x v="0"/>
    <d v="2025-04-04T00:00:00"/>
    <n v="0"/>
    <s v="WAV"/>
    <n v="4103327"/>
    <n v="0"/>
    <n v="0"/>
    <n v="0"/>
  </r>
  <r>
    <x v="2"/>
    <x v="4"/>
    <d v="2025-04-04T00:00:00"/>
    <n v="0"/>
    <s v="SEDAN"/>
    <n v="4103328"/>
    <n v="0"/>
    <n v="0"/>
    <n v="0"/>
  </r>
  <r>
    <x v="1"/>
    <x v="1"/>
    <d v="2025-04-04T00:00:00"/>
    <n v="3.75"/>
    <s v="WAV"/>
    <n v="4103334"/>
    <n v="3.75"/>
    <n v="0"/>
    <n v="0"/>
  </r>
  <r>
    <x v="1"/>
    <x v="5"/>
    <d v="2025-04-04T00:00:00"/>
    <n v="3.75"/>
    <s v="BIGVAN"/>
    <n v="4103335"/>
    <n v="3.75"/>
    <n v="0"/>
    <n v="0"/>
  </r>
  <r>
    <x v="2"/>
    <x v="5"/>
    <d v="2025-04-04T00:00:00"/>
    <n v="0"/>
    <s v="WAV"/>
    <n v="4103336"/>
    <n v="0"/>
    <n v="0"/>
    <n v="0"/>
  </r>
  <r>
    <x v="2"/>
    <x v="5"/>
    <d v="2025-04-04T00:00:00"/>
    <n v="0"/>
    <s v="WAV"/>
    <n v="4103339"/>
    <n v="0"/>
    <n v="0"/>
    <n v="0"/>
  </r>
  <r>
    <x v="2"/>
    <x v="10"/>
    <d v="2025-04-04T00:00:00"/>
    <n v="5"/>
    <s v="WAV"/>
    <n v="4103344"/>
    <n v="5"/>
    <n v="0"/>
    <n v="0"/>
  </r>
  <r>
    <x v="1"/>
    <x v="10"/>
    <d v="2025-04-04T00:00:00"/>
    <n v="5"/>
    <s v="WAV"/>
    <n v="4103347"/>
    <n v="5"/>
    <n v="0"/>
    <n v="0"/>
  </r>
  <r>
    <x v="2"/>
    <x v="6"/>
    <d v="2025-03-28T00:00:00"/>
    <n v="0"/>
    <s v="SEDAN"/>
    <n v="4103350"/>
    <n v="0"/>
    <n v="0"/>
    <n v="0"/>
  </r>
  <r>
    <x v="2"/>
    <x v="6"/>
    <d v="2025-03-28T00:00:00"/>
    <n v="0"/>
    <s v="SEDAN"/>
    <n v="4103351"/>
    <n v="0"/>
    <n v="0"/>
    <n v="0"/>
  </r>
  <r>
    <x v="2"/>
    <x v="6"/>
    <d v="2025-04-01T00:00:00"/>
    <n v="0"/>
    <s v="SEDAN"/>
    <n v="4103354"/>
    <n v="0"/>
    <n v="0"/>
    <n v="0"/>
  </r>
  <r>
    <x v="2"/>
    <x v="3"/>
    <d v="2025-04-01T00:00:00"/>
    <n v="0"/>
    <s v="WAV"/>
    <n v="4103355"/>
    <n v="0"/>
    <n v="0"/>
    <n v="0"/>
  </r>
  <r>
    <x v="2"/>
    <x v="0"/>
    <d v="2025-04-02T00:00:00"/>
    <n v="0"/>
    <s v="WAV"/>
    <n v="4103356"/>
    <n v="0"/>
    <n v="0"/>
    <n v="0"/>
  </r>
  <r>
    <x v="2"/>
    <x v="12"/>
    <d v="2025-04-02T00:00:00"/>
    <n v="0"/>
    <s v="SEDAN"/>
    <n v="4103357"/>
    <n v="0"/>
    <n v="0"/>
    <n v="0"/>
  </r>
  <r>
    <x v="2"/>
    <x v="9"/>
    <d v="2025-04-03T00:00:00"/>
    <n v="0"/>
    <s v="SEDAN"/>
    <n v="4103358"/>
    <n v="0"/>
    <n v="0"/>
    <n v="0"/>
  </r>
  <r>
    <x v="2"/>
    <x v="5"/>
    <d v="2025-04-03T00:00:00"/>
    <n v="0"/>
    <s v="WAV"/>
    <n v="4103359"/>
    <n v="0"/>
    <n v="0"/>
    <n v="0"/>
  </r>
  <r>
    <x v="1"/>
    <x v="5"/>
    <d v="2025-04-01T00:00:00"/>
    <n v="0"/>
    <s v="BIGVAN"/>
    <n v="4103361"/>
    <n v="3.75"/>
    <n v="1"/>
    <n v="3.75"/>
  </r>
  <r>
    <x v="0"/>
    <x v="13"/>
    <d v="2025-04-01T00:00:00"/>
    <n v="0"/>
    <s v="WAV"/>
    <n v="4103364"/>
    <n v="5"/>
    <n v="1"/>
    <n v="5"/>
  </r>
  <r>
    <x v="0"/>
    <x v="13"/>
    <d v="2025-04-01T00:00:00"/>
    <n v="0"/>
    <s v="WAV"/>
    <n v="4103365"/>
    <n v="5.5"/>
    <n v="1"/>
    <n v="5.5"/>
  </r>
  <r>
    <x v="2"/>
    <x v="5"/>
    <d v="2025-04-01T00:00:00"/>
    <n v="0"/>
    <s v="WAV"/>
    <n v="4103368"/>
    <n v="0"/>
    <n v="0"/>
    <n v="0"/>
  </r>
  <r>
    <x v="2"/>
    <x v="5"/>
    <d v="2025-03-31T00:00:00"/>
    <n v="0"/>
    <s v="WAV"/>
    <n v="4103372"/>
    <n v="0"/>
    <n v="0"/>
    <n v="0"/>
  </r>
  <r>
    <x v="2"/>
    <x v="5"/>
    <d v="2025-04-04T00:00:00"/>
    <n v="0"/>
    <s v="WAV"/>
    <n v="4103373"/>
    <n v="0"/>
    <n v="0"/>
    <n v="0"/>
  </r>
  <r>
    <x v="0"/>
    <x v="5"/>
    <d v="2025-03-31T00:00:00"/>
    <n v="3"/>
    <s v="WAV"/>
    <n v="4103374"/>
    <n v="3"/>
    <n v="0"/>
    <n v="0"/>
  </r>
  <r>
    <x v="1"/>
    <x v="1"/>
    <d v="2025-04-01T00:00:00"/>
    <n v="0"/>
    <s v="WAV"/>
    <n v="4103381"/>
    <n v="3.75"/>
    <n v="1"/>
    <n v="3.75"/>
  </r>
  <r>
    <x v="1"/>
    <x v="7"/>
    <d v="2025-04-03T00:00:00"/>
    <n v="0"/>
    <s v="WAV"/>
    <n v="4103385"/>
    <n v="3.75"/>
    <n v="1"/>
    <n v="3.75"/>
  </r>
  <r>
    <x v="1"/>
    <x v="7"/>
    <d v="2025-04-01T00:00:00"/>
    <n v="0"/>
    <s v="WAV"/>
    <n v="4103387"/>
    <n v="3.75"/>
    <n v="1"/>
    <n v="3.75"/>
  </r>
  <r>
    <x v="1"/>
    <x v="7"/>
    <d v="2025-04-03T00:00:00"/>
    <n v="0"/>
    <s v="WAV"/>
    <n v="4103390"/>
    <n v="3.75"/>
    <n v="1"/>
    <n v="3.75"/>
  </r>
  <r>
    <x v="2"/>
    <x v="5"/>
    <d v="2025-04-03T00:00:00"/>
    <n v="0"/>
    <s v="WAV"/>
    <n v="4103391"/>
    <n v="0"/>
    <n v="0"/>
    <n v="0"/>
  </r>
  <r>
    <x v="2"/>
    <x v="5"/>
    <d v="2025-03-30T00:00:00"/>
    <n v="0"/>
    <s v="WAV"/>
    <n v="4103392"/>
    <n v="0"/>
    <n v="0"/>
    <n v="0"/>
  </r>
  <r>
    <x v="2"/>
    <x v="5"/>
    <d v="2025-03-30T00:00:00"/>
    <n v="0"/>
    <s v="WAV"/>
    <n v="4103393"/>
    <n v="0"/>
    <n v="0"/>
    <n v="0"/>
  </r>
  <r>
    <x v="2"/>
    <x v="8"/>
    <d v="2025-03-31T00:00:00"/>
    <n v="5"/>
    <s v="WAV"/>
    <n v="4103399"/>
    <n v="5"/>
    <n v="0"/>
    <n v="0"/>
  </r>
  <r>
    <x v="0"/>
    <x v="13"/>
    <d v="2025-03-29T00:00:00"/>
    <n v="0"/>
    <s v="WAV"/>
    <n v="4103406"/>
    <n v="5.5"/>
    <n v="1"/>
    <n v="5.5"/>
  </r>
  <r>
    <x v="0"/>
    <x v="14"/>
    <d v="2025-03-29T00:00:00"/>
    <n v="0"/>
    <s v="WAV"/>
    <n v="4103407"/>
    <n v="0"/>
    <n v="0"/>
    <n v="0"/>
  </r>
  <r>
    <x v="1"/>
    <x v="5"/>
    <d v="2025-04-04T00:00:00"/>
    <n v="3.75"/>
    <s v="BIGVAN"/>
    <n v="4103409"/>
    <n v="3.75"/>
    <n v="0"/>
    <n v="0"/>
  </r>
  <r>
    <x v="0"/>
    <x v="13"/>
    <d v="2025-04-01T00:00:00"/>
    <n v="0"/>
    <s v="WAV"/>
    <n v="4103411"/>
    <n v="0"/>
    <n v="0"/>
    <n v="0"/>
  </r>
  <r>
    <x v="0"/>
    <x v="3"/>
    <d v="2025-04-02T00:00:00"/>
    <n v="0"/>
    <s v="WAV"/>
    <n v="4103412"/>
    <n v="0"/>
    <n v="0"/>
    <n v="0"/>
  </r>
  <r>
    <x v="0"/>
    <x v="15"/>
    <d v="2025-04-03T00:00:00"/>
    <n v="0"/>
    <s v="WAV"/>
    <n v="4103413"/>
    <n v="0"/>
    <n v="0"/>
    <n v="0"/>
  </r>
  <r>
    <x v="0"/>
    <x v="5"/>
    <d v="2025-04-04T00:00:00"/>
    <n v="0"/>
    <s v="WAV"/>
    <n v="4103414"/>
    <n v="0"/>
    <n v="0"/>
    <n v="0"/>
  </r>
  <r>
    <x v="0"/>
    <x v="4"/>
    <d v="2025-04-01T00:00:00"/>
    <n v="0"/>
    <s v="SEDAN"/>
    <n v="4103416"/>
    <n v="0"/>
    <n v="0"/>
    <n v="0"/>
  </r>
  <r>
    <x v="0"/>
    <x v="9"/>
    <d v="2025-04-02T00:00:00"/>
    <n v="0"/>
    <s v="SEDAN"/>
    <n v="4103417"/>
    <n v="0"/>
    <n v="0"/>
    <n v="0"/>
  </r>
  <r>
    <x v="0"/>
    <x v="6"/>
    <d v="2025-04-03T00:00:00"/>
    <n v="0"/>
    <s v="SEDAN"/>
    <n v="4103418"/>
    <n v="0"/>
    <n v="0"/>
    <n v="0"/>
  </r>
  <r>
    <x v="0"/>
    <x v="6"/>
    <d v="2025-04-04T00:00:00"/>
    <n v="0"/>
    <s v="SEDAN"/>
    <n v="4103419"/>
    <n v="0"/>
    <n v="0"/>
    <n v="0"/>
  </r>
  <r>
    <x v="1"/>
    <x v="5"/>
    <d v="2025-04-04T00:00:00"/>
    <n v="3.75"/>
    <s v="BIGVAN"/>
    <n v="4103420"/>
    <n v="3.75"/>
    <n v="0"/>
    <n v="0"/>
  </r>
  <r>
    <x v="2"/>
    <x v="5"/>
    <d v="2025-04-01T00:00:00"/>
    <n v="0"/>
    <s v="WAV"/>
    <n v="4103425"/>
    <n v="5"/>
    <n v="1"/>
    <n v="5"/>
  </r>
  <r>
    <x v="2"/>
    <x v="13"/>
    <d v="2025-03-29T00:00:00"/>
    <n v="0"/>
    <s v="WAV"/>
    <n v="4103426"/>
    <n v="0"/>
    <n v="0"/>
    <n v="0"/>
  </r>
  <r>
    <x v="1"/>
    <x v="1"/>
    <d v="2025-04-02T00:00:00"/>
    <n v="0"/>
    <s v="WAV"/>
    <n v="4103428"/>
    <n v="3.75"/>
    <n v="1"/>
    <n v="3.75"/>
  </r>
  <r>
    <x v="1"/>
    <x v="7"/>
    <d v="2025-04-02T00:00:00"/>
    <n v="0"/>
    <s v="WAV"/>
    <n v="4103430"/>
    <n v="3.75"/>
    <n v="1"/>
    <n v="3.75"/>
  </r>
  <r>
    <x v="2"/>
    <x v="15"/>
    <d v="2025-03-29T00:00:00"/>
    <n v="0"/>
    <s v="WAV"/>
    <n v="4103434"/>
    <n v="0"/>
    <n v="0"/>
    <n v="0"/>
  </r>
  <r>
    <x v="2"/>
    <x v="14"/>
    <d v="2025-03-29T00:00:00"/>
    <n v="5"/>
    <s v="WAV"/>
    <n v="4103435"/>
    <n v="5"/>
    <n v="0"/>
    <n v="0"/>
  </r>
  <r>
    <x v="0"/>
    <x v="5"/>
    <d v="2025-03-29T00:00:00"/>
    <n v="0"/>
    <s v="WAV"/>
    <n v="4103439"/>
    <n v="0"/>
    <n v="0"/>
    <n v="0"/>
  </r>
  <r>
    <x v="0"/>
    <x v="5"/>
    <d v="2025-04-04T00:00:00"/>
    <n v="3"/>
    <s v="WAV"/>
    <n v="4103440"/>
    <n v="3"/>
    <n v="0"/>
    <n v="0"/>
  </r>
  <r>
    <x v="0"/>
    <x v="10"/>
    <d v="2025-04-04T00:00:00"/>
    <n v="5"/>
    <s v="WAV"/>
    <n v="4103441"/>
    <n v="5"/>
    <n v="0"/>
    <n v="0"/>
  </r>
  <r>
    <x v="0"/>
    <x v="15"/>
    <d v="2025-03-29T00:00:00"/>
    <n v="0"/>
    <s v="WAV"/>
    <n v="4103442"/>
    <n v="0"/>
    <n v="0"/>
    <n v="0"/>
  </r>
  <r>
    <x v="1"/>
    <x v="5"/>
    <d v="2025-03-29T00:00:00"/>
    <n v="0"/>
    <s v="WAV"/>
    <n v="4103453"/>
    <n v="0"/>
    <n v="0"/>
    <n v="0"/>
  </r>
  <r>
    <x v="1"/>
    <x v="5"/>
    <d v="2025-03-29T00:00:00"/>
    <n v="3.75"/>
    <s v="BIGVAN"/>
    <n v="4103454"/>
    <n v="3.75"/>
    <n v="0"/>
    <n v="0"/>
  </r>
  <r>
    <x v="0"/>
    <x v="9"/>
    <d v="2025-03-31T00:00:00"/>
    <n v="5.5"/>
    <s v="SEDAN"/>
    <n v="4103461"/>
    <n v="5.5"/>
    <n v="0"/>
    <n v="0"/>
  </r>
  <r>
    <x v="0"/>
    <x v="15"/>
    <d v="2025-03-30T00:00:00"/>
    <n v="5.5"/>
    <s v="WAV"/>
    <n v="4103464"/>
    <n v="5.5"/>
    <n v="0"/>
    <n v="0"/>
  </r>
  <r>
    <x v="0"/>
    <x v="15"/>
    <d v="2025-03-30T00:00:00"/>
    <n v="0"/>
    <s v="WAV"/>
    <n v="4103466"/>
    <n v="0"/>
    <n v="0"/>
    <n v="0"/>
  </r>
  <r>
    <x v="2"/>
    <x v="0"/>
    <d v="2025-03-29T00:00:00"/>
    <n v="5"/>
    <s v="WAV"/>
    <n v="4103467"/>
    <n v="5"/>
    <n v="0"/>
    <n v="0"/>
  </r>
  <r>
    <x v="2"/>
    <x v="0"/>
    <d v="2025-03-30T00:00:00"/>
    <n v="5"/>
    <s v="SEDAN"/>
    <n v="4103468"/>
    <n v="5"/>
    <n v="0"/>
    <n v="0"/>
  </r>
  <r>
    <x v="2"/>
    <x v="4"/>
    <d v="2025-03-30T00:00:00"/>
    <n v="5"/>
    <s v="SEDAN"/>
    <n v="4103470"/>
    <n v="5"/>
    <n v="0"/>
    <n v="0"/>
  </r>
  <r>
    <x v="2"/>
    <x v="0"/>
    <d v="2025-03-30T00:00:00"/>
    <n v="5"/>
    <s v="SEDAN"/>
    <n v="4103471"/>
    <n v="5"/>
    <n v="0"/>
    <n v="0"/>
  </r>
  <r>
    <x v="2"/>
    <x v="0"/>
    <d v="2025-03-30T00:00:00"/>
    <n v="5"/>
    <s v="SEDAN"/>
    <n v="4103472"/>
    <n v="5"/>
    <n v="0"/>
    <n v="0"/>
  </r>
  <r>
    <x v="2"/>
    <x v="4"/>
    <d v="2025-03-31T00:00:00"/>
    <n v="0"/>
    <s v="SEDAN"/>
    <n v="4103477"/>
    <n v="0"/>
    <n v="0"/>
    <n v="0"/>
  </r>
  <r>
    <x v="2"/>
    <x v="5"/>
    <d v="2025-03-29T00:00:00"/>
    <n v="5"/>
    <s v="WAV"/>
    <n v="4103485"/>
    <n v="5"/>
    <n v="0"/>
    <n v="0"/>
  </r>
  <r>
    <x v="2"/>
    <x v="0"/>
    <d v="2025-03-29T00:00:00"/>
    <n v="5"/>
    <s v="SEDAN"/>
    <n v="4103486"/>
    <n v="5"/>
    <n v="0"/>
    <n v="0"/>
  </r>
  <r>
    <x v="0"/>
    <x v="9"/>
    <d v="2025-04-04T00:00:00"/>
    <n v="5.5"/>
    <s v="SEDAN"/>
    <n v="4103489"/>
    <n v="5.5"/>
    <n v="0"/>
    <n v="0"/>
  </r>
  <r>
    <x v="0"/>
    <x v="5"/>
    <d v="2025-03-30T00:00:00"/>
    <n v="0"/>
    <s v="WAV"/>
    <n v="4103491"/>
    <n v="0"/>
    <n v="0"/>
    <n v="0"/>
  </r>
  <r>
    <x v="2"/>
    <x v="5"/>
    <d v="2025-03-31T00:00:00"/>
    <n v="5"/>
    <s v="BIGVAN"/>
    <n v="4103492"/>
    <n v="5"/>
    <n v="0"/>
    <n v="0"/>
  </r>
  <r>
    <x v="2"/>
    <x v="0"/>
    <d v="2025-04-02T00:00:00"/>
    <n v="5"/>
    <s v="WAV"/>
    <n v="4103493"/>
    <n v="5"/>
    <n v="0"/>
    <n v="0"/>
  </r>
  <r>
    <x v="2"/>
    <x v="4"/>
    <d v="2025-04-04T00:00:00"/>
    <n v="5"/>
    <s v="SEDAN"/>
    <n v="4103497"/>
    <n v="5"/>
    <n v="0"/>
    <n v="0"/>
  </r>
  <r>
    <x v="2"/>
    <x v="0"/>
    <d v="2025-03-29T00:00:00"/>
    <n v="5"/>
    <s v="WAV"/>
    <n v="4103498"/>
    <n v="5"/>
    <n v="0"/>
    <n v="0"/>
  </r>
  <r>
    <x v="2"/>
    <x v="0"/>
    <d v="2025-03-29T00:00:00"/>
    <n v="5"/>
    <s v="SEDAN"/>
    <n v="4103499"/>
    <n v="5"/>
    <n v="0"/>
    <n v="0"/>
  </r>
  <r>
    <x v="1"/>
    <x v="2"/>
    <d v="2025-03-31T00:00:00"/>
    <n v="3.75"/>
    <s v="WAV"/>
    <n v="4103505"/>
    <n v="3.75"/>
    <n v="0"/>
    <n v="0"/>
  </r>
  <r>
    <x v="1"/>
    <x v="1"/>
    <d v="2025-04-04T00:00:00"/>
    <n v="3.75"/>
    <s v="WAV"/>
    <n v="4103507"/>
    <n v="3.75"/>
    <n v="0"/>
    <n v="0"/>
  </r>
  <r>
    <x v="1"/>
    <x v="1"/>
    <d v="2025-04-01T00:00:00"/>
    <n v="0"/>
    <s v="WAV"/>
    <n v="4103508"/>
    <n v="3.75"/>
    <n v="1"/>
    <n v="3.75"/>
  </r>
  <r>
    <x v="1"/>
    <x v="5"/>
    <d v="2025-03-31T00:00:00"/>
    <n v="0"/>
    <s v="BIGVAN"/>
    <n v="4103509"/>
    <n v="3.75"/>
    <n v="1"/>
    <n v="3.75"/>
  </r>
  <r>
    <x v="1"/>
    <x v="5"/>
    <d v="2025-04-04T00:00:00"/>
    <n v="0"/>
    <s v="BIGVAN"/>
    <n v="4103511"/>
    <n v="3.75"/>
    <n v="1"/>
    <n v="3.75"/>
  </r>
  <r>
    <x v="1"/>
    <x v="1"/>
    <d v="2025-04-01T00:00:00"/>
    <n v="0"/>
    <s v="WAV"/>
    <n v="4103512"/>
    <n v="3.75"/>
    <n v="1"/>
    <n v="3.75"/>
  </r>
  <r>
    <x v="2"/>
    <x v="13"/>
    <d v="2025-04-01T00:00:00"/>
    <n v="5"/>
    <s v="WAV"/>
    <n v="4103514"/>
    <n v="5"/>
    <n v="0"/>
    <n v="0"/>
  </r>
  <r>
    <x v="2"/>
    <x v="0"/>
    <d v="2025-04-02T00:00:00"/>
    <n v="5"/>
    <s v="WAV"/>
    <n v="4103515"/>
    <n v="5"/>
    <n v="0"/>
    <n v="0"/>
  </r>
  <r>
    <x v="1"/>
    <x v="7"/>
    <d v="2025-04-01T00:00:00"/>
    <n v="0"/>
    <s v="WAV"/>
    <n v="4103516"/>
    <n v="3.75"/>
    <n v="1"/>
    <n v="3.75"/>
  </r>
  <r>
    <x v="1"/>
    <x v="7"/>
    <d v="2025-04-03T00:00:00"/>
    <n v="0"/>
    <s v="WAV"/>
    <n v="4103517"/>
    <n v="3.75"/>
    <n v="1"/>
    <n v="3.75"/>
  </r>
  <r>
    <x v="1"/>
    <x v="7"/>
    <d v="2025-04-04T00:00:00"/>
    <n v="3.75"/>
    <s v="WAV"/>
    <n v="4103518"/>
    <n v="3.75"/>
    <n v="0"/>
    <n v="0"/>
  </r>
  <r>
    <x v="2"/>
    <x v="10"/>
    <d v="2025-04-01T00:00:00"/>
    <n v="5"/>
    <s v="WAV"/>
    <n v="4103520"/>
    <n v="5"/>
    <n v="0"/>
    <n v="0"/>
  </r>
  <r>
    <x v="2"/>
    <x v="9"/>
    <d v="2025-04-02T00:00:00"/>
    <n v="5"/>
    <s v="SEDAN"/>
    <n v="4103521"/>
    <n v="5"/>
    <n v="0"/>
    <n v="0"/>
  </r>
  <r>
    <x v="1"/>
    <x v="11"/>
    <d v="2025-04-03T00:00:00"/>
    <n v="3.75"/>
    <s v="WAV"/>
    <n v="4103523"/>
    <n v="3.75"/>
    <n v="0"/>
    <n v="0"/>
  </r>
  <r>
    <x v="1"/>
    <x v="7"/>
    <d v="2025-04-04T00:00:00"/>
    <n v="0"/>
    <s v="WAV"/>
    <n v="4103524"/>
    <n v="3.75"/>
    <n v="1"/>
    <n v="3.75"/>
  </r>
  <r>
    <x v="1"/>
    <x v="2"/>
    <d v="2025-04-04T00:00:00"/>
    <n v="0"/>
    <s v="WAV"/>
    <n v="4103525"/>
    <n v="3.75"/>
    <n v="1"/>
    <n v="3.75"/>
  </r>
  <r>
    <x v="2"/>
    <x v="5"/>
    <d v="2025-04-02T00:00:00"/>
    <n v="0"/>
    <s v="WAV"/>
    <n v="4103528"/>
    <n v="0"/>
    <n v="0"/>
    <n v="0"/>
  </r>
  <r>
    <x v="2"/>
    <x v="0"/>
    <d v="2025-04-04T00:00:00"/>
    <n v="0"/>
    <s v="WAV"/>
    <n v="4103529"/>
    <n v="0"/>
    <n v="0"/>
    <n v="0"/>
  </r>
  <r>
    <x v="2"/>
    <x v="5"/>
    <d v="2025-03-31T00:00:00"/>
    <n v="0"/>
    <s v="WAV"/>
    <n v="4103530"/>
    <n v="0"/>
    <n v="0"/>
    <n v="0"/>
  </r>
  <r>
    <x v="2"/>
    <x v="13"/>
    <d v="2025-04-02T00:00:00"/>
    <n v="0"/>
    <s v="WAV"/>
    <n v="4103531"/>
    <n v="0"/>
    <n v="0"/>
    <n v="0"/>
  </r>
  <r>
    <x v="2"/>
    <x v="13"/>
    <d v="2025-04-04T00:00:00"/>
    <n v="0"/>
    <s v="WAV"/>
    <n v="4103532"/>
    <n v="0"/>
    <n v="0"/>
    <n v="0"/>
  </r>
  <r>
    <x v="2"/>
    <x v="0"/>
    <d v="2025-04-02T00:00:00"/>
    <n v="0"/>
    <s v="WAV"/>
    <n v="4103534"/>
    <n v="0"/>
    <n v="0"/>
    <n v="0"/>
  </r>
  <r>
    <x v="2"/>
    <x v="0"/>
    <d v="2025-04-03T00:00:00"/>
    <n v="0"/>
    <s v="WAV"/>
    <n v="4103535"/>
    <n v="0"/>
    <n v="0"/>
    <n v="0"/>
  </r>
  <r>
    <x v="2"/>
    <x v="5"/>
    <d v="2025-04-04T00:00:00"/>
    <n v="0"/>
    <s v="WAV"/>
    <n v="4103536"/>
    <n v="0"/>
    <n v="0"/>
    <n v="0"/>
  </r>
  <r>
    <x v="2"/>
    <x v="10"/>
    <d v="2025-03-31T00:00:00"/>
    <n v="0"/>
    <s v="WAV"/>
    <n v="4103543"/>
    <n v="0"/>
    <n v="0"/>
    <n v="0"/>
  </r>
  <r>
    <x v="0"/>
    <x v="13"/>
    <d v="2025-03-29T00:00:00"/>
    <n v="3"/>
    <s v="WAV"/>
    <n v="4103547"/>
    <n v="3"/>
    <n v="0"/>
    <n v="0"/>
  </r>
  <r>
    <x v="0"/>
    <x v="0"/>
    <d v="2025-03-29T00:00:00"/>
    <n v="3"/>
    <s v="WAV"/>
    <n v="4103552"/>
    <n v="3"/>
    <n v="0"/>
    <n v="0"/>
  </r>
  <r>
    <x v="2"/>
    <x v="15"/>
    <d v="2025-04-03T00:00:00"/>
    <n v="5"/>
    <s v="WAV"/>
    <n v="4103553"/>
    <n v="5"/>
    <n v="0"/>
    <n v="0"/>
  </r>
  <r>
    <x v="1"/>
    <x v="1"/>
    <d v="2025-04-03T00:00:00"/>
    <n v="3.75"/>
    <s v="WAV"/>
    <n v="4103555"/>
    <n v="7.5"/>
    <n v="1"/>
    <n v="3.75"/>
  </r>
  <r>
    <x v="1"/>
    <x v="1"/>
    <d v="2025-04-03T00:00:00"/>
    <n v="3.75"/>
    <s v="WAV"/>
    <n v="4103556"/>
    <n v="7.5"/>
    <n v="1"/>
    <n v="3.75"/>
  </r>
  <r>
    <x v="2"/>
    <x v="5"/>
    <d v="2025-03-31T00:00:00"/>
    <n v="5"/>
    <s v="WAV"/>
    <n v="4103558"/>
    <n v="5"/>
    <n v="0"/>
    <n v="0"/>
  </r>
  <r>
    <x v="2"/>
    <x v="5"/>
    <d v="2025-04-02T00:00:00"/>
    <n v="5"/>
    <s v="WAV"/>
    <n v="4103559"/>
    <n v="5"/>
    <n v="0"/>
    <n v="0"/>
  </r>
  <r>
    <x v="2"/>
    <x v="4"/>
    <d v="2025-04-04T00:00:00"/>
    <n v="5"/>
    <s v="SEDAN"/>
    <n v="4103560"/>
    <n v="5"/>
    <n v="0"/>
    <n v="0"/>
  </r>
  <r>
    <x v="2"/>
    <x v="0"/>
    <d v="2025-03-30T00:00:00"/>
    <n v="5"/>
    <s v="WAV"/>
    <n v="4103561"/>
    <n v="5"/>
    <n v="0"/>
    <n v="0"/>
  </r>
  <r>
    <x v="2"/>
    <x v="0"/>
    <d v="2025-03-30T00:00:00"/>
    <n v="5"/>
    <s v="WAV"/>
    <n v="4103562"/>
    <n v="5"/>
    <n v="0"/>
    <n v="0"/>
  </r>
  <r>
    <x v="2"/>
    <x v="5"/>
    <d v="2025-03-28T00:00:00"/>
    <n v="0"/>
    <s v="WAV"/>
    <n v="4103569"/>
    <n v="0"/>
    <n v="0"/>
    <n v="0"/>
  </r>
  <r>
    <x v="1"/>
    <x v="2"/>
    <d v="2025-04-01T00:00:00"/>
    <n v="0"/>
    <s v="WAV"/>
    <n v="4103573"/>
    <n v="3.75"/>
    <n v="1"/>
    <n v="3.75"/>
  </r>
  <r>
    <x v="1"/>
    <x v="7"/>
    <d v="2025-04-01T00:00:00"/>
    <n v="0"/>
    <s v="WAV"/>
    <n v="4103574"/>
    <n v="3.75"/>
    <n v="1"/>
    <n v="3.75"/>
  </r>
  <r>
    <x v="1"/>
    <x v="0"/>
    <d v="2025-03-31T00:00:00"/>
    <n v="3.75"/>
    <s v="WAV"/>
    <n v="4103575"/>
    <n v="3.75"/>
    <n v="0"/>
    <n v="0"/>
  </r>
  <r>
    <x v="1"/>
    <x v="1"/>
    <d v="2025-03-31T00:00:00"/>
    <n v="0"/>
    <s v="WAV"/>
    <n v="4103578"/>
    <n v="3.75"/>
    <n v="1"/>
    <n v="3.75"/>
  </r>
  <r>
    <x v="2"/>
    <x v="5"/>
    <d v="2025-03-29T00:00:00"/>
    <n v="0"/>
    <s v="WAV"/>
    <n v="4103579"/>
    <n v="0"/>
    <n v="0"/>
    <n v="0"/>
  </r>
  <r>
    <x v="0"/>
    <x v="5"/>
    <d v="2025-03-30T00:00:00"/>
    <n v="0"/>
    <s v="WAV"/>
    <n v="4103582"/>
    <n v="5.5"/>
    <n v="1"/>
    <n v="5.5"/>
  </r>
  <r>
    <x v="2"/>
    <x v="0"/>
    <d v="2025-04-01T00:00:00"/>
    <n v="0"/>
    <s v="WAV"/>
    <n v="4103583"/>
    <n v="0"/>
    <n v="0"/>
    <n v="0"/>
  </r>
  <r>
    <x v="2"/>
    <x v="4"/>
    <d v="2025-04-01T00:00:00"/>
    <n v="0"/>
    <s v="SEDAN"/>
    <n v="4103584"/>
    <n v="0"/>
    <n v="0"/>
    <n v="0"/>
  </r>
  <r>
    <x v="2"/>
    <x v="4"/>
    <d v="2025-04-01T00:00:00"/>
    <n v="0"/>
    <s v="SEDAN"/>
    <n v="4103587"/>
    <n v="0"/>
    <n v="0"/>
    <n v="0"/>
  </r>
  <r>
    <x v="2"/>
    <x v="10"/>
    <d v="2025-04-01T00:00:00"/>
    <n v="5"/>
    <s v="WAV"/>
    <n v="4103597"/>
    <n v="5"/>
    <n v="0"/>
    <n v="0"/>
  </r>
  <r>
    <x v="2"/>
    <x v="0"/>
    <d v="2025-04-03T00:00:00"/>
    <n v="5"/>
    <s v="SEDAN"/>
    <n v="4103599"/>
    <n v="5"/>
    <n v="0"/>
    <n v="0"/>
  </r>
  <r>
    <x v="1"/>
    <x v="15"/>
    <d v="2025-03-30T00:00:00"/>
    <n v="3.75"/>
    <s v="WAV"/>
    <n v="4103600"/>
    <n v="3.75"/>
    <n v="0"/>
    <n v="0"/>
  </r>
  <r>
    <x v="0"/>
    <x v="8"/>
    <d v="2025-03-31T00:00:00"/>
    <n v="5.5"/>
    <s v="WAV"/>
    <n v="4103601"/>
    <n v="5.5"/>
    <n v="0"/>
    <n v="0"/>
  </r>
  <r>
    <x v="0"/>
    <x v="12"/>
    <d v="2025-03-31T00:00:00"/>
    <n v="5"/>
    <s v="SEDAN"/>
    <n v="4103602"/>
    <n v="5"/>
    <n v="0"/>
    <n v="0"/>
  </r>
  <r>
    <x v="0"/>
    <x v="5"/>
    <d v="2025-03-31T00:00:00"/>
    <n v="5.5"/>
    <s v="WAV"/>
    <n v="4103604"/>
    <n v="5.5"/>
    <n v="0"/>
    <n v="0"/>
  </r>
  <r>
    <x v="0"/>
    <x v="5"/>
    <d v="2025-03-31T00:00:00"/>
    <n v="0"/>
    <s v="WAV"/>
    <n v="4103605"/>
    <n v="5.5"/>
    <n v="1"/>
    <n v="5.5"/>
  </r>
  <r>
    <x v="2"/>
    <x v="0"/>
    <d v="2025-04-03T00:00:00"/>
    <n v="0"/>
    <s v="WAV"/>
    <n v="4103609"/>
    <n v="0"/>
    <n v="0"/>
    <n v="0"/>
  </r>
  <r>
    <x v="2"/>
    <x v="0"/>
    <d v="2025-04-02T00:00:00"/>
    <n v="0"/>
    <s v="WAV"/>
    <n v="4103613"/>
    <n v="0"/>
    <n v="0"/>
    <n v="0"/>
  </r>
  <r>
    <x v="2"/>
    <x v="10"/>
    <d v="2025-04-01T00:00:00"/>
    <n v="5"/>
    <s v="WAV"/>
    <n v="4103615"/>
    <n v="5"/>
    <n v="0"/>
    <n v="0"/>
  </r>
  <r>
    <x v="2"/>
    <x v="9"/>
    <d v="2025-04-02T00:00:00"/>
    <n v="0"/>
    <s v="SEDAN"/>
    <n v="4103616"/>
    <n v="0"/>
    <n v="0"/>
    <n v="0"/>
  </r>
  <r>
    <x v="1"/>
    <x v="5"/>
    <d v="2025-03-29T00:00:00"/>
    <n v="0"/>
    <s v="BIGVAN"/>
    <n v="4103618"/>
    <n v="3.75"/>
    <n v="1"/>
    <n v="3.75"/>
  </r>
  <r>
    <x v="2"/>
    <x v="5"/>
    <d v="2025-03-31T00:00:00"/>
    <n v="5"/>
    <s v="BIGVAN"/>
    <n v="4103620"/>
    <n v="5"/>
    <n v="0"/>
    <n v="0"/>
  </r>
  <r>
    <x v="0"/>
    <x v="10"/>
    <d v="2025-04-01T00:00:00"/>
    <n v="5.5"/>
    <s v="WAV"/>
    <n v="4103621"/>
    <n v="5.5"/>
    <n v="0"/>
    <n v="0"/>
  </r>
  <r>
    <x v="0"/>
    <x v="12"/>
    <d v="2025-04-01T00:00:00"/>
    <n v="0"/>
    <s v="SEDAN"/>
    <n v="4103623"/>
    <n v="0"/>
    <n v="0"/>
    <n v="0"/>
  </r>
  <r>
    <x v="1"/>
    <x v="2"/>
    <d v="2025-03-29T00:00:00"/>
    <n v="0"/>
    <s v="WAV"/>
    <n v="4103625"/>
    <n v="3.75"/>
    <n v="1"/>
    <n v="3.75"/>
  </r>
  <r>
    <x v="0"/>
    <x v="0"/>
    <d v="2025-04-02T00:00:00"/>
    <n v="0"/>
    <s v="WAV"/>
    <n v="4103627"/>
    <n v="0"/>
    <n v="0"/>
    <n v="0"/>
  </r>
  <r>
    <x v="1"/>
    <x v="5"/>
    <d v="2025-03-31T00:00:00"/>
    <n v="0"/>
    <s v="BIGVAN"/>
    <n v="4103628"/>
    <n v="3.75"/>
    <n v="1"/>
    <n v="3.75"/>
  </r>
  <r>
    <x v="1"/>
    <x v="2"/>
    <d v="2025-04-01T00:00:00"/>
    <n v="3.75"/>
    <s v="WAV"/>
    <n v="4103629"/>
    <n v="3.75"/>
    <n v="0"/>
    <n v="0"/>
  </r>
  <r>
    <x v="1"/>
    <x v="1"/>
    <d v="2025-04-01T00:00:00"/>
    <n v="0"/>
    <s v="WAV"/>
    <n v="4103630"/>
    <n v="3.75"/>
    <n v="1"/>
    <n v="3.75"/>
  </r>
  <r>
    <x v="2"/>
    <x v="0"/>
    <d v="2025-04-04T00:00:00"/>
    <n v="5"/>
    <s v="WAV"/>
    <n v="4103632"/>
    <n v="5"/>
    <n v="0"/>
    <n v="0"/>
  </r>
  <r>
    <x v="0"/>
    <x v="12"/>
    <d v="2025-04-01T00:00:00"/>
    <n v="0"/>
    <s v="WAV"/>
    <n v="4103633"/>
    <n v="5.5"/>
    <n v="1"/>
    <n v="5.5"/>
  </r>
  <r>
    <x v="0"/>
    <x v="5"/>
    <d v="2025-04-01T00:00:00"/>
    <n v="5"/>
    <s v="BIGVAN"/>
    <n v="4103634"/>
    <n v="5"/>
    <n v="0"/>
    <n v="0"/>
  </r>
  <r>
    <x v="0"/>
    <x v="5"/>
    <d v="2025-04-04T00:00:00"/>
    <n v="5.5"/>
    <s v="WAV"/>
    <n v="4103635"/>
    <n v="5.5"/>
    <n v="0"/>
    <n v="0"/>
  </r>
  <r>
    <x v="2"/>
    <x v="5"/>
    <d v="2025-03-30T00:00:00"/>
    <n v="5"/>
    <s v="WAV"/>
    <n v="4103636"/>
    <n v="5"/>
    <n v="0"/>
    <n v="0"/>
  </r>
  <r>
    <x v="0"/>
    <x v="12"/>
    <d v="2025-04-04T00:00:00"/>
    <n v="5.5"/>
    <s v="SEDAN"/>
    <n v="4103637"/>
    <n v="5.5"/>
    <n v="0"/>
    <n v="0"/>
  </r>
  <r>
    <x v="1"/>
    <x v="5"/>
    <d v="2025-04-04T00:00:00"/>
    <n v="3.75"/>
    <s v="BIGVAN"/>
    <n v="4103638"/>
    <n v="3.75"/>
    <n v="0"/>
    <n v="0"/>
  </r>
  <r>
    <x v="1"/>
    <x v="5"/>
    <d v="2025-04-04T00:00:00"/>
    <n v="0"/>
    <s v="BIGVAN"/>
    <n v="4103639"/>
    <n v="3.75"/>
    <n v="1"/>
    <n v="3.75"/>
  </r>
  <r>
    <x v="2"/>
    <x v="3"/>
    <d v="2025-04-04T00:00:00"/>
    <n v="0"/>
    <s v="WAV"/>
    <n v="4103641"/>
    <n v="0"/>
    <n v="0"/>
    <n v="0"/>
  </r>
  <r>
    <x v="2"/>
    <x v="10"/>
    <d v="2025-04-04T00:00:00"/>
    <n v="0"/>
    <s v="WAV"/>
    <n v="4103643"/>
    <n v="0"/>
    <n v="0"/>
    <n v="0"/>
  </r>
  <r>
    <x v="0"/>
    <x v="5"/>
    <d v="2025-04-01T00:00:00"/>
    <n v="5"/>
    <s v="WAV"/>
    <n v="4103653"/>
    <n v="5"/>
    <n v="0"/>
    <n v="0"/>
  </r>
  <r>
    <x v="1"/>
    <x v="5"/>
    <d v="2025-04-04T00:00:00"/>
    <n v="3.75"/>
    <s v="BIGVAN"/>
    <n v="4103659"/>
    <n v="3.75"/>
    <n v="0"/>
    <n v="0"/>
  </r>
  <r>
    <x v="1"/>
    <x v="5"/>
    <d v="2025-04-04T00:00:00"/>
    <n v="0"/>
    <s v="BIGVAN"/>
    <n v="4103661"/>
    <n v="3.75"/>
    <n v="1"/>
    <n v="3.75"/>
  </r>
  <r>
    <x v="1"/>
    <x v="5"/>
    <d v="2025-03-31T00:00:00"/>
    <n v="0"/>
    <s v="BIGVAN"/>
    <n v="4103668"/>
    <n v="3.75"/>
    <n v="1"/>
    <n v="3.75"/>
  </r>
  <r>
    <x v="1"/>
    <x v="5"/>
    <d v="2025-03-31T00:00:00"/>
    <n v="0"/>
    <s v="BIGVAN"/>
    <n v="4103670"/>
    <n v="3.75"/>
    <n v="1"/>
    <n v="3.75"/>
  </r>
  <r>
    <x v="1"/>
    <x v="5"/>
    <d v="2025-03-31T00:00:00"/>
    <n v="0"/>
    <s v="BIGVAN"/>
    <n v="4103671"/>
    <n v="3.75"/>
    <n v="1"/>
    <n v="3.75"/>
  </r>
  <r>
    <x v="2"/>
    <x v="0"/>
    <d v="2025-04-02T00:00:00"/>
    <n v="5"/>
    <s v="SEDAN"/>
    <n v="4103674"/>
    <n v="5"/>
    <n v="0"/>
    <n v="0"/>
  </r>
  <r>
    <x v="2"/>
    <x v="0"/>
    <d v="2025-04-02T00:00:00"/>
    <n v="5"/>
    <s v="SEDAN"/>
    <n v="4103676"/>
    <n v="5"/>
    <n v="0"/>
    <n v="0"/>
  </r>
  <r>
    <x v="2"/>
    <x v="3"/>
    <d v="2025-03-31T00:00:00"/>
    <n v="0"/>
    <s v="WAV"/>
    <n v="4103677"/>
    <n v="0"/>
    <n v="0"/>
    <n v="0"/>
  </r>
  <r>
    <x v="1"/>
    <x v="1"/>
    <d v="2025-04-01T00:00:00"/>
    <n v="0"/>
    <s v="WAV"/>
    <n v="4103682"/>
    <n v="3.75"/>
    <n v="1"/>
    <n v="3.75"/>
  </r>
  <r>
    <x v="1"/>
    <x v="1"/>
    <d v="2025-04-01T00:00:00"/>
    <n v="0"/>
    <s v="WAV"/>
    <n v="4103683"/>
    <n v="3.75"/>
    <n v="1"/>
    <n v="3.75"/>
  </r>
  <r>
    <x v="2"/>
    <x v="8"/>
    <d v="2025-04-01T00:00:00"/>
    <n v="0"/>
    <s v="WAV"/>
    <n v="4103687"/>
    <n v="0"/>
    <n v="0"/>
    <n v="0"/>
  </r>
  <r>
    <x v="2"/>
    <x v="5"/>
    <d v="2025-04-03T00:00:00"/>
    <n v="0"/>
    <s v="WAV"/>
    <n v="4103688"/>
    <n v="0"/>
    <n v="0"/>
    <n v="0"/>
  </r>
  <r>
    <x v="0"/>
    <x v="0"/>
    <d v="2025-03-30T00:00:00"/>
    <n v="0"/>
    <s v="SEDAN"/>
    <n v="4103689"/>
    <n v="0"/>
    <n v="0"/>
    <n v="0"/>
  </r>
  <r>
    <x v="2"/>
    <x v="5"/>
    <d v="2025-03-30T00:00:00"/>
    <n v="0"/>
    <s v="WAV"/>
    <n v="4103690"/>
    <n v="0"/>
    <n v="0"/>
    <n v="0"/>
  </r>
  <r>
    <x v="2"/>
    <x v="10"/>
    <d v="2025-04-01T00:00:00"/>
    <n v="0"/>
    <s v="WAV"/>
    <n v="4103691"/>
    <n v="0"/>
    <n v="0"/>
    <n v="0"/>
  </r>
  <r>
    <x v="2"/>
    <x v="5"/>
    <d v="2025-03-30T00:00:00"/>
    <n v="0"/>
    <s v="BIGVAN"/>
    <n v="4103694"/>
    <n v="0"/>
    <n v="0"/>
    <n v="0"/>
  </r>
  <r>
    <x v="2"/>
    <x v="5"/>
    <d v="2025-03-30T00:00:00"/>
    <n v="0"/>
    <s v="WAV"/>
    <n v="4103695"/>
    <n v="0"/>
    <n v="0"/>
    <n v="0"/>
  </r>
  <r>
    <x v="0"/>
    <x v="0"/>
    <d v="2025-04-02T00:00:00"/>
    <n v="5"/>
    <s v="WAV"/>
    <n v="4103698"/>
    <n v="5"/>
    <n v="0"/>
    <n v="0"/>
  </r>
  <r>
    <x v="0"/>
    <x v="0"/>
    <d v="2025-04-03T00:00:00"/>
    <n v="5"/>
    <s v="WAV"/>
    <n v="4103699"/>
    <n v="5"/>
    <n v="0"/>
    <n v="0"/>
  </r>
  <r>
    <x v="0"/>
    <x v="0"/>
    <d v="2025-04-04T00:00:00"/>
    <n v="5"/>
    <s v="SEDAN"/>
    <n v="4103700"/>
    <n v="5"/>
    <n v="0"/>
    <n v="0"/>
  </r>
  <r>
    <x v="0"/>
    <x v="5"/>
    <d v="2025-04-04T00:00:00"/>
    <n v="3.75"/>
    <s v="WAV"/>
    <n v="4103703"/>
    <n v="3.75"/>
    <n v="0"/>
    <n v="0"/>
  </r>
  <r>
    <x v="0"/>
    <x v="0"/>
    <d v="2025-04-03T00:00:00"/>
    <n v="3.75"/>
    <s v="WAV"/>
    <n v="4103707"/>
    <n v="3.75"/>
    <n v="0"/>
    <n v="0"/>
  </r>
  <r>
    <x v="1"/>
    <x v="5"/>
    <d v="2025-04-02T00:00:00"/>
    <n v="0"/>
    <s v="BIGVAN"/>
    <n v="4103713"/>
    <n v="3.75"/>
    <n v="1"/>
    <n v="3.75"/>
  </r>
  <r>
    <x v="1"/>
    <x v="5"/>
    <d v="2025-04-03T00:00:00"/>
    <n v="3.75"/>
    <s v="BIGVAN"/>
    <n v="4103714"/>
    <n v="3.75"/>
    <n v="0"/>
    <n v="0"/>
  </r>
  <r>
    <x v="1"/>
    <x v="2"/>
    <d v="2025-04-05T00:00:00"/>
    <n v="0"/>
    <s v="WAV"/>
    <n v="4103718"/>
    <n v="3.75"/>
    <n v="1"/>
    <n v="3.75"/>
  </r>
  <r>
    <x v="1"/>
    <x v="2"/>
    <d v="2025-04-05T00:00:00"/>
    <n v="0"/>
    <s v="WAV"/>
    <n v="4103719"/>
    <n v="3.75"/>
    <n v="1"/>
    <n v="3.75"/>
  </r>
  <r>
    <x v="2"/>
    <x v="6"/>
    <d v="2025-04-05T00:00:00"/>
    <n v="0"/>
    <s v="SEDAN"/>
    <n v="4103721"/>
    <n v="0"/>
    <n v="0"/>
    <n v="0"/>
  </r>
  <r>
    <x v="2"/>
    <x v="14"/>
    <d v="2025-04-05T00:00:00"/>
    <n v="0"/>
    <s v="WAV"/>
    <n v="4103722"/>
    <n v="0"/>
    <n v="0"/>
    <n v="0"/>
  </r>
  <r>
    <x v="2"/>
    <x v="15"/>
    <d v="2025-04-05T00:00:00"/>
    <n v="5"/>
    <s v="WAV"/>
    <n v="4103727"/>
    <n v="5"/>
    <n v="0"/>
    <n v="0"/>
  </r>
  <r>
    <x v="1"/>
    <x v="2"/>
    <d v="2025-04-05T00:00:00"/>
    <n v="0"/>
    <s v="WAV"/>
    <n v="4103729"/>
    <n v="3.75"/>
    <n v="1"/>
    <n v="3.75"/>
  </r>
  <r>
    <x v="1"/>
    <x v="5"/>
    <d v="2025-04-05T00:00:00"/>
    <n v="0"/>
    <s v="BIGVAN"/>
    <n v="4103730"/>
    <n v="3.75"/>
    <n v="1"/>
    <n v="3.75"/>
  </r>
  <r>
    <x v="2"/>
    <x v="0"/>
    <d v="2025-04-05T00:00:00"/>
    <n v="5"/>
    <s v="WAV"/>
    <n v="4103731"/>
    <n v="5"/>
    <n v="0"/>
    <n v="0"/>
  </r>
  <r>
    <x v="2"/>
    <x v="6"/>
    <d v="2025-04-05T00:00:00"/>
    <n v="0"/>
    <s v="SEDAN"/>
    <n v="4103732"/>
    <n v="0"/>
    <n v="0"/>
    <n v="0"/>
  </r>
  <r>
    <x v="2"/>
    <x v="14"/>
    <d v="2025-04-05T00:00:00"/>
    <n v="0"/>
    <s v="WAV"/>
    <n v="4103733"/>
    <n v="0"/>
    <n v="0"/>
    <n v="0"/>
  </r>
  <r>
    <x v="0"/>
    <x v="5"/>
    <d v="2025-04-05T00:00:00"/>
    <n v="5.5"/>
    <s v="WAV"/>
    <n v="4103735"/>
    <n v="5.5"/>
    <n v="0"/>
    <n v="0"/>
  </r>
  <r>
    <x v="0"/>
    <x v="6"/>
    <d v="2025-04-05T00:00:00"/>
    <n v="5.5"/>
    <s v="SEDAN"/>
    <n v="4103737"/>
    <n v="5.5"/>
    <n v="0"/>
    <n v="0"/>
  </r>
  <r>
    <x v="0"/>
    <x v="14"/>
    <d v="2025-04-05T00:00:00"/>
    <n v="5"/>
    <s v="WAV"/>
    <n v="4103738"/>
    <n v="5"/>
    <n v="0"/>
    <n v="0"/>
  </r>
  <r>
    <x v="2"/>
    <x v="14"/>
    <d v="2025-04-05T00:00:00"/>
    <n v="0"/>
    <s v="WAV"/>
    <n v="4103744"/>
    <n v="0"/>
    <n v="0"/>
    <n v="0"/>
  </r>
  <r>
    <x v="2"/>
    <x v="10"/>
    <d v="2025-04-05T00:00:00"/>
    <n v="3.75"/>
    <s v="WAV"/>
    <n v="4103746"/>
    <n v="3.75"/>
    <n v="0"/>
    <n v="0"/>
  </r>
  <r>
    <x v="2"/>
    <x v="14"/>
    <d v="2025-04-05T00:00:00"/>
    <n v="5"/>
    <s v="WAV"/>
    <n v="4103747"/>
    <n v="5"/>
    <n v="0"/>
    <n v="0"/>
  </r>
  <r>
    <x v="1"/>
    <x v="11"/>
    <d v="2025-04-05T00:00:00"/>
    <n v="0"/>
    <s v="WAV"/>
    <n v="4103748"/>
    <n v="3.75"/>
    <n v="1"/>
    <n v="3.75"/>
  </r>
  <r>
    <x v="1"/>
    <x v="5"/>
    <d v="2025-04-05T00:00:00"/>
    <n v="0"/>
    <s v="BIGVAN"/>
    <n v="4103749"/>
    <n v="3.75"/>
    <n v="1"/>
    <n v="3.75"/>
  </r>
  <r>
    <x v="2"/>
    <x v="5"/>
    <d v="2025-04-05T00:00:00"/>
    <n v="5"/>
    <s v="WAV"/>
    <n v="4103752"/>
    <n v="5"/>
    <n v="0"/>
    <n v="0"/>
  </r>
  <r>
    <x v="2"/>
    <x v="5"/>
    <d v="2025-04-05T00:00:00"/>
    <n v="5"/>
    <s v="WAV"/>
    <n v="4103753"/>
    <n v="5"/>
    <n v="0"/>
    <n v="0"/>
  </r>
  <r>
    <x v="2"/>
    <x v="5"/>
    <d v="2025-04-05T00:00:00"/>
    <n v="5"/>
    <s v="WAV"/>
    <n v="4103754"/>
    <n v="5"/>
    <n v="0"/>
    <n v="0"/>
  </r>
  <r>
    <x v="2"/>
    <x v="6"/>
    <d v="2025-04-05T00:00:00"/>
    <n v="5"/>
    <s v="SEDAN"/>
    <n v="4103755"/>
    <n v="5"/>
    <n v="0"/>
    <n v="0"/>
  </r>
  <r>
    <x v="2"/>
    <x v="10"/>
    <d v="2025-04-05T00:00:00"/>
    <n v="5"/>
    <s v="WAV"/>
    <n v="4103763"/>
    <n v="5"/>
    <n v="0"/>
    <n v="0"/>
  </r>
  <r>
    <x v="0"/>
    <x v="10"/>
    <d v="2025-04-05T00:00:00"/>
    <n v="5"/>
    <s v="WAV"/>
    <n v="4103769"/>
    <n v="5"/>
    <n v="0"/>
    <n v="0"/>
  </r>
  <r>
    <x v="0"/>
    <x v="10"/>
    <d v="2025-04-05T00:00:00"/>
    <n v="3.75"/>
    <s v="WAV"/>
    <n v="4103770"/>
    <n v="3.75"/>
    <n v="0"/>
    <n v="0"/>
  </r>
  <r>
    <x v="2"/>
    <x v="13"/>
    <d v="2025-04-05T00:00:00"/>
    <n v="5"/>
    <s v="WAV"/>
    <n v="4103771"/>
    <n v="5"/>
    <n v="0"/>
    <n v="0"/>
  </r>
  <r>
    <x v="1"/>
    <x v="11"/>
    <d v="2025-04-05T00:00:00"/>
    <n v="0"/>
    <s v="WAV"/>
    <n v="4103775"/>
    <n v="3.75"/>
    <n v="1"/>
    <n v="3.75"/>
  </r>
  <r>
    <x v="1"/>
    <x v="2"/>
    <d v="2025-04-05T00:00:00"/>
    <n v="0"/>
    <s v="WAV"/>
    <n v="4103776"/>
    <n v="3.75"/>
    <n v="1"/>
    <n v="3.75"/>
  </r>
  <r>
    <x v="1"/>
    <x v="5"/>
    <d v="2025-04-05T00:00:00"/>
    <n v="3.75"/>
    <s v="BIGVAN"/>
    <n v="4103777"/>
    <n v="3.75"/>
    <n v="0"/>
    <n v="0"/>
  </r>
  <r>
    <x v="1"/>
    <x v="5"/>
    <d v="2025-04-05T00:00:00"/>
    <n v="3.75"/>
    <s v="BIGVAN"/>
    <n v="4103778"/>
    <n v="3.75"/>
    <n v="0"/>
    <n v="0"/>
  </r>
  <r>
    <x v="2"/>
    <x v="0"/>
    <d v="2025-03-30T00:00:00"/>
    <n v="0"/>
    <s v="WAV"/>
    <n v="4103786"/>
    <n v="0"/>
    <n v="0"/>
    <n v="0"/>
  </r>
  <r>
    <x v="0"/>
    <x v="5"/>
    <d v="2025-03-30T00:00:00"/>
    <n v="0"/>
    <s v="WAV"/>
    <n v="4103787"/>
    <n v="5.5"/>
    <n v="1"/>
    <n v="5.5"/>
  </r>
  <r>
    <x v="0"/>
    <x v="5"/>
    <d v="2025-03-30T00:00:00"/>
    <n v="5"/>
    <s v="WAV"/>
    <n v="4103788"/>
    <n v="5"/>
    <n v="0"/>
    <n v="0"/>
  </r>
  <r>
    <x v="2"/>
    <x v="5"/>
    <d v="2025-03-30T00:00:00"/>
    <n v="5"/>
    <s v="BIGVAN"/>
    <n v="4103791"/>
    <n v="5"/>
    <n v="0"/>
    <n v="0"/>
  </r>
  <r>
    <x v="1"/>
    <x v="0"/>
    <d v="2025-04-03T00:00:00"/>
    <n v="0"/>
    <s v="WAV"/>
    <n v="4103792"/>
    <n v="3.75"/>
    <n v="1"/>
    <n v="3.75"/>
  </r>
  <r>
    <x v="1"/>
    <x v="5"/>
    <d v="2025-04-03T00:00:00"/>
    <n v="0"/>
    <s v="BIGVAN"/>
    <n v="4103793"/>
    <n v="3.75"/>
    <n v="1"/>
    <n v="3.75"/>
  </r>
  <r>
    <x v="1"/>
    <x v="7"/>
    <d v="2025-04-04T00:00:00"/>
    <n v="3.75"/>
    <s v="WAV"/>
    <n v="4103799"/>
    <n v="3.75"/>
    <n v="0"/>
    <n v="0"/>
  </r>
  <r>
    <x v="1"/>
    <x v="1"/>
    <d v="2025-04-04T00:00:00"/>
    <n v="3.75"/>
    <s v="WAV"/>
    <n v="4103800"/>
    <n v="3.75"/>
    <n v="0"/>
    <n v="0"/>
  </r>
  <r>
    <x v="2"/>
    <x v="0"/>
    <d v="2025-04-01T00:00:00"/>
    <n v="0"/>
    <s v="SEDAN"/>
    <n v="4103804"/>
    <n v="0"/>
    <n v="0"/>
    <n v="0"/>
  </r>
  <r>
    <x v="2"/>
    <x v="0"/>
    <d v="2025-04-02T00:00:00"/>
    <n v="0"/>
    <s v="WAV"/>
    <n v="4103805"/>
    <n v="0"/>
    <n v="0"/>
    <n v="0"/>
  </r>
  <r>
    <x v="2"/>
    <x v="10"/>
    <d v="2025-04-02T00:00:00"/>
    <n v="0"/>
    <s v="WAV"/>
    <n v="4103806"/>
    <n v="0"/>
    <n v="0"/>
    <n v="0"/>
  </r>
  <r>
    <x v="2"/>
    <x v="15"/>
    <d v="2025-04-04T00:00:00"/>
    <n v="0"/>
    <s v="WAV"/>
    <n v="4103807"/>
    <n v="0"/>
    <n v="0"/>
    <n v="0"/>
  </r>
  <r>
    <x v="2"/>
    <x v="0"/>
    <d v="2025-04-04T00:00:00"/>
    <n v="0"/>
    <s v="WAV"/>
    <n v="4103808"/>
    <n v="0"/>
    <n v="0"/>
    <n v="0"/>
  </r>
  <r>
    <x v="2"/>
    <x v="13"/>
    <d v="2025-04-05T00:00:00"/>
    <n v="0"/>
    <s v="WAV"/>
    <n v="4103810"/>
    <n v="0"/>
    <n v="0"/>
    <n v="0"/>
  </r>
  <r>
    <x v="2"/>
    <x v="0"/>
    <d v="2025-04-05T00:00:00"/>
    <n v="0"/>
    <s v="WAV"/>
    <n v="4103811"/>
    <n v="0"/>
    <n v="0"/>
    <n v="0"/>
  </r>
  <r>
    <x v="2"/>
    <x v="5"/>
    <d v="2025-04-05T00:00:00"/>
    <n v="5"/>
    <s v="WAV"/>
    <n v="4103814"/>
    <n v="5"/>
    <n v="0"/>
    <n v="0"/>
  </r>
  <r>
    <x v="0"/>
    <x v="0"/>
    <d v="2025-03-30T00:00:00"/>
    <n v="5.5"/>
    <s v="WAV"/>
    <n v="4103819"/>
    <n v="5.5"/>
    <n v="0"/>
    <n v="0"/>
  </r>
  <r>
    <x v="1"/>
    <x v="11"/>
    <d v="2025-04-05T00:00:00"/>
    <n v="0"/>
    <s v="WAV"/>
    <n v="4103820"/>
    <n v="3.75"/>
    <n v="1"/>
    <n v="3.75"/>
  </r>
  <r>
    <x v="1"/>
    <x v="5"/>
    <d v="2025-04-05T00:00:00"/>
    <n v="3.75"/>
    <s v="BIGVAN"/>
    <n v="4103821"/>
    <n v="3.75"/>
    <n v="0"/>
    <n v="0"/>
  </r>
  <r>
    <x v="2"/>
    <x v="5"/>
    <d v="2025-04-05T00:00:00"/>
    <n v="0"/>
    <s v="WAV"/>
    <n v="4103822"/>
    <n v="0"/>
    <n v="0"/>
    <n v="0"/>
  </r>
  <r>
    <x v="2"/>
    <x v="12"/>
    <d v="2025-04-01T00:00:00"/>
    <n v="0"/>
    <s v="SEDAN"/>
    <n v="4103830"/>
    <n v="0"/>
    <n v="0"/>
    <n v="0"/>
  </r>
  <r>
    <x v="2"/>
    <x v="0"/>
    <d v="2025-04-02T00:00:00"/>
    <n v="0"/>
    <s v="WAV"/>
    <n v="4103831"/>
    <n v="0"/>
    <n v="0"/>
    <n v="0"/>
  </r>
  <r>
    <x v="2"/>
    <x v="0"/>
    <d v="2025-04-03T00:00:00"/>
    <n v="0"/>
    <s v="SEDAN"/>
    <n v="4103832"/>
    <n v="0"/>
    <n v="0"/>
    <n v="0"/>
  </r>
  <r>
    <x v="2"/>
    <x v="9"/>
    <d v="2025-03-31T00:00:00"/>
    <n v="0"/>
    <s v="SEDAN"/>
    <n v="4103838"/>
    <n v="0"/>
    <n v="0"/>
    <n v="0"/>
  </r>
  <r>
    <x v="2"/>
    <x v="5"/>
    <d v="2025-03-31T00:00:00"/>
    <n v="0"/>
    <s v="WAV"/>
    <n v="4103841"/>
    <n v="0"/>
    <n v="0"/>
    <n v="0"/>
  </r>
  <r>
    <x v="0"/>
    <x v="4"/>
    <d v="2025-03-30T00:00:00"/>
    <n v="5"/>
    <s v="SEDAN"/>
    <n v="4103847"/>
    <n v="10"/>
    <n v="1"/>
    <n v="5"/>
  </r>
  <r>
    <x v="2"/>
    <x v="15"/>
    <d v="2025-03-30T00:00:00"/>
    <n v="5"/>
    <s v="WAV"/>
    <n v="4103852"/>
    <n v="5"/>
    <n v="0"/>
    <n v="0"/>
  </r>
  <r>
    <x v="2"/>
    <x v="0"/>
    <d v="2025-03-31T00:00:00"/>
    <n v="5"/>
    <s v="WAV"/>
    <n v="4103854"/>
    <n v="5"/>
    <n v="0"/>
    <n v="0"/>
  </r>
  <r>
    <x v="1"/>
    <x v="0"/>
    <d v="2025-04-01T00:00:00"/>
    <n v="0"/>
    <s v="WAV"/>
    <n v="4103856"/>
    <n v="3.75"/>
    <n v="1"/>
    <n v="3.75"/>
  </r>
  <r>
    <x v="1"/>
    <x v="11"/>
    <d v="2025-04-01T00:00:00"/>
    <n v="3.75"/>
    <s v="WAV"/>
    <n v="4103857"/>
    <n v="3.75"/>
    <n v="0"/>
    <n v="0"/>
  </r>
  <r>
    <x v="1"/>
    <x v="5"/>
    <d v="2025-03-30T00:00:00"/>
    <n v="0"/>
    <s v="BIGVAN"/>
    <n v="4103858"/>
    <n v="3.75"/>
    <n v="1"/>
    <n v="3.75"/>
  </r>
  <r>
    <x v="1"/>
    <x v="15"/>
    <d v="2025-03-30T00:00:00"/>
    <n v="3.75"/>
    <s v="WAV"/>
    <n v="4103859"/>
    <n v="3.75"/>
    <n v="0"/>
    <n v="0"/>
  </r>
  <r>
    <x v="0"/>
    <x v="12"/>
    <d v="2025-03-31T00:00:00"/>
    <n v="0"/>
    <s v="SEDAN"/>
    <n v="4103860"/>
    <n v="5.5"/>
    <n v="1"/>
    <n v="5.5"/>
  </r>
  <r>
    <x v="1"/>
    <x v="2"/>
    <d v="2025-04-02T00:00:00"/>
    <n v="3.75"/>
    <s v="WAV"/>
    <n v="4103863"/>
    <n v="3.75"/>
    <n v="0"/>
    <n v="0"/>
  </r>
  <r>
    <x v="1"/>
    <x v="7"/>
    <d v="2025-04-02T00:00:00"/>
    <n v="0"/>
    <s v="WAV"/>
    <n v="4103864"/>
    <n v="3.75"/>
    <n v="1"/>
    <n v="3.75"/>
  </r>
  <r>
    <x v="1"/>
    <x v="11"/>
    <d v="2025-04-05T00:00:00"/>
    <n v="0"/>
    <s v="WAV"/>
    <n v="4103865"/>
    <n v="3.75"/>
    <n v="1"/>
    <n v="3.75"/>
  </r>
  <r>
    <x v="1"/>
    <x v="11"/>
    <d v="2025-04-05T00:00:00"/>
    <n v="0"/>
    <s v="WAV"/>
    <n v="4103866"/>
    <n v="3.75"/>
    <n v="1"/>
    <n v="3.75"/>
  </r>
  <r>
    <x v="0"/>
    <x v="5"/>
    <d v="2025-03-30T00:00:00"/>
    <n v="0"/>
    <s v="BIGVAN"/>
    <n v="4103867"/>
    <n v="0"/>
    <n v="0"/>
    <n v="0"/>
  </r>
  <r>
    <x v="2"/>
    <x v="15"/>
    <d v="2025-03-30T00:00:00"/>
    <n v="5"/>
    <s v="WAV"/>
    <n v="4103869"/>
    <n v="5"/>
    <n v="0"/>
    <n v="0"/>
  </r>
  <r>
    <x v="2"/>
    <x v="5"/>
    <d v="2025-03-30T00:00:00"/>
    <n v="5"/>
    <s v="WAV"/>
    <n v="4103870"/>
    <n v="5"/>
    <n v="0"/>
    <n v="0"/>
  </r>
  <r>
    <x v="2"/>
    <x v="4"/>
    <d v="2025-04-04T00:00:00"/>
    <n v="5"/>
    <s v="SEDAN"/>
    <n v="4103871"/>
    <n v="5"/>
    <n v="0"/>
    <n v="0"/>
  </r>
  <r>
    <x v="2"/>
    <x v="14"/>
    <d v="2025-04-04T00:00:00"/>
    <n v="5"/>
    <s v="WAV"/>
    <n v="4103872"/>
    <n v="5"/>
    <n v="0"/>
    <n v="0"/>
  </r>
  <r>
    <x v="0"/>
    <x v="14"/>
    <d v="2025-04-04T00:00:00"/>
    <n v="5"/>
    <s v="WAV"/>
    <n v="4103874"/>
    <n v="5"/>
    <n v="0"/>
    <n v="0"/>
  </r>
  <r>
    <x v="1"/>
    <x v="5"/>
    <d v="2025-03-31T00:00:00"/>
    <n v="0"/>
    <s v="BIGVAN"/>
    <n v="4103875"/>
    <n v="0"/>
    <n v="0"/>
    <n v="0"/>
  </r>
  <r>
    <x v="1"/>
    <x v="5"/>
    <d v="2025-03-31T00:00:00"/>
    <n v="0"/>
    <s v="BIGVAN"/>
    <n v="4103876"/>
    <n v="3.75"/>
    <n v="1"/>
    <n v="3.75"/>
  </r>
  <r>
    <x v="2"/>
    <x v="0"/>
    <d v="2025-04-01T00:00:00"/>
    <n v="0"/>
    <s v="WAV"/>
    <n v="4103879"/>
    <n v="0"/>
    <n v="0"/>
    <n v="0"/>
  </r>
  <r>
    <x v="2"/>
    <x v="5"/>
    <d v="2025-04-02T00:00:00"/>
    <n v="5"/>
    <s v="WAV"/>
    <n v="4103887"/>
    <n v="5"/>
    <n v="0"/>
    <n v="0"/>
  </r>
  <r>
    <x v="2"/>
    <x v="10"/>
    <d v="2025-04-02T00:00:00"/>
    <n v="10"/>
    <s v="WAV"/>
    <n v="4103889"/>
    <n v="10"/>
    <n v="0"/>
    <n v="0"/>
  </r>
  <r>
    <x v="2"/>
    <x v="12"/>
    <d v="2025-03-31T00:00:00"/>
    <n v="0"/>
    <s v="WAV"/>
    <n v="4103891"/>
    <n v="0"/>
    <n v="0"/>
    <n v="0"/>
  </r>
  <r>
    <x v="1"/>
    <x v="5"/>
    <d v="2025-03-31T00:00:00"/>
    <n v="0"/>
    <s v="BIGVAN"/>
    <n v="4103893"/>
    <n v="0"/>
    <n v="0"/>
    <n v="0"/>
  </r>
  <r>
    <x v="2"/>
    <x v="6"/>
    <d v="2025-04-01T00:00:00"/>
    <n v="5"/>
    <s v="SEDAN"/>
    <n v="4103894"/>
    <n v="5"/>
    <n v="0"/>
    <n v="0"/>
  </r>
  <r>
    <x v="2"/>
    <x v="5"/>
    <d v="2025-04-03T00:00:00"/>
    <n v="0"/>
    <s v="WAV"/>
    <n v="4103914"/>
    <n v="0"/>
    <n v="0"/>
    <n v="0"/>
  </r>
  <r>
    <x v="2"/>
    <x v="0"/>
    <d v="2025-04-03T00:00:00"/>
    <n v="0"/>
    <s v="SEDAN"/>
    <n v="4103915"/>
    <n v="0"/>
    <n v="0"/>
    <n v="0"/>
  </r>
  <r>
    <x v="2"/>
    <x v="5"/>
    <d v="2025-03-31T00:00:00"/>
    <n v="5"/>
    <s v="BIGVAN"/>
    <n v="4103919"/>
    <n v="5"/>
    <n v="0"/>
    <n v="0"/>
  </r>
  <r>
    <x v="2"/>
    <x v="5"/>
    <d v="2025-03-31T00:00:00"/>
    <n v="5"/>
    <s v="WAV"/>
    <n v="4103921"/>
    <n v="5"/>
    <n v="0"/>
    <n v="0"/>
  </r>
  <r>
    <x v="2"/>
    <x v="5"/>
    <d v="2025-04-04T00:00:00"/>
    <n v="5"/>
    <s v="WAV"/>
    <n v="4103923"/>
    <n v="5"/>
    <n v="0"/>
    <n v="0"/>
  </r>
  <r>
    <x v="2"/>
    <x v="8"/>
    <d v="2025-03-31T00:00:00"/>
    <n v="5"/>
    <s v="WAV"/>
    <n v="4103924"/>
    <n v="5"/>
    <n v="0"/>
    <n v="0"/>
  </r>
  <r>
    <x v="2"/>
    <x v="12"/>
    <d v="2025-04-02T00:00:00"/>
    <n v="5"/>
    <s v="WAV"/>
    <n v="4103925"/>
    <n v="5"/>
    <n v="0"/>
    <n v="0"/>
  </r>
  <r>
    <x v="2"/>
    <x v="5"/>
    <d v="2025-04-04T00:00:00"/>
    <n v="5"/>
    <s v="WAV"/>
    <n v="4103926"/>
    <n v="5"/>
    <n v="0"/>
    <n v="0"/>
  </r>
  <r>
    <x v="2"/>
    <x v="5"/>
    <d v="2025-03-30T00:00:00"/>
    <n v="5"/>
    <s v="BIGVAN"/>
    <n v="4103931"/>
    <n v="5"/>
    <n v="0"/>
    <n v="0"/>
  </r>
  <r>
    <x v="1"/>
    <x v="5"/>
    <d v="2025-04-03T00:00:00"/>
    <n v="0"/>
    <s v="BIGVAN"/>
    <n v="4103934"/>
    <n v="3.75"/>
    <n v="1"/>
    <n v="3.75"/>
  </r>
  <r>
    <x v="1"/>
    <x v="5"/>
    <d v="2025-04-03T00:00:00"/>
    <n v="0"/>
    <s v="BIGVAN"/>
    <n v="4103936"/>
    <n v="3.75"/>
    <n v="1"/>
    <n v="3.75"/>
  </r>
  <r>
    <x v="1"/>
    <x v="11"/>
    <d v="2025-04-05T00:00:00"/>
    <n v="3.75"/>
    <s v="WAV"/>
    <n v="4103941"/>
    <n v="3.75"/>
    <n v="0"/>
    <n v="0"/>
  </r>
  <r>
    <x v="1"/>
    <x v="11"/>
    <d v="2025-04-06T00:00:00"/>
    <n v="0"/>
    <s v="WAV"/>
    <n v="4103943"/>
    <n v="3.75"/>
    <n v="1"/>
    <n v="3.75"/>
  </r>
  <r>
    <x v="1"/>
    <x v="5"/>
    <d v="2025-04-06T00:00:00"/>
    <n v="3.75"/>
    <s v="BIGVAN"/>
    <n v="4103944"/>
    <n v="3.75"/>
    <n v="0"/>
    <n v="0"/>
  </r>
  <r>
    <x v="1"/>
    <x v="5"/>
    <d v="2025-04-06T00:00:00"/>
    <n v="0"/>
    <s v="BIGVAN"/>
    <n v="4103945"/>
    <n v="3.75"/>
    <n v="1"/>
    <n v="3.75"/>
  </r>
  <r>
    <x v="1"/>
    <x v="5"/>
    <d v="2025-04-06T00:00:00"/>
    <n v="3.75"/>
    <s v="BIGVAN"/>
    <n v="4103947"/>
    <n v="3.75"/>
    <n v="0"/>
    <n v="0"/>
  </r>
  <r>
    <x v="2"/>
    <x v="0"/>
    <d v="2025-04-06T00:00:00"/>
    <n v="0"/>
    <s v="SEDAN"/>
    <n v="4103949"/>
    <n v="0"/>
    <n v="0"/>
    <n v="0"/>
  </r>
  <r>
    <x v="2"/>
    <x v="10"/>
    <d v="2025-04-06T00:00:00"/>
    <n v="0"/>
    <s v="WAV"/>
    <n v="4103952"/>
    <n v="0"/>
    <n v="0"/>
    <n v="0"/>
  </r>
  <r>
    <x v="1"/>
    <x v="11"/>
    <d v="2025-04-05T00:00:00"/>
    <n v="0"/>
    <s v="WAV"/>
    <n v="4103965"/>
    <n v="3.75"/>
    <n v="1"/>
    <n v="3.75"/>
  </r>
  <r>
    <x v="1"/>
    <x v="5"/>
    <d v="2025-04-06T00:00:00"/>
    <n v="0"/>
    <s v="BIGVAN"/>
    <n v="4103975"/>
    <n v="3.75"/>
    <n v="1"/>
    <n v="3.75"/>
  </r>
  <r>
    <x v="2"/>
    <x v="0"/>
    <d v="2025-03-31T00:00:00"/>
    <n v="5"/>
    <s v="SEDAN"/>
    <n v="4103976"/>
    <n v="5"/>
    <n v="0"/>
    <n v="0"/>
  </r>
  <r>
    <x v="1"/>
    <x v="5"/>
    <d v="2025-04-06T00:00:00"/>
    <n v="3.75"/>
    <s v="BIGVAN"/>
    <n v="4103977"/>
    <n v="3.75"/>
    <n v="0"/>
    <n v="0"/>
  </r>
  <r>
    <x v="2"/>
    <x v="0"/>
    <d v="2025-03-31T00:00:00"/>
    <n v="0"/>
    <s v="SEDAN"/>
    <n v="4103978"/>
    <n v="5"/>
    <n v="1"/>
    <n v="5"/>
  </r>
  <r>
    <x v="0"/>
    <x v="5"/>
    <d v="2025-03-31T00:00:00"/>
    <n v="5.5"/>
    <s v="WAV"/>
    <n v="4103979"/>
    <n v="5.5"/>
    <n v="0"/>
    <n v="0"/>
  </r>
  <r>
    <x v="0"/>
    <x v="12"/>
    <d v="2025-03-31T00:00:00"/>
    <n v="5"/>
    <s v="SEDAN"/>
    <n v="4103980"/>
    <n v="5"/>
    <n v="0"/>
    <n v="0"/>
  </r>
  <r>
    <x v="2"/>
    <x v="5"/>
    <d v="2025-03-31T00:00:00"/>
    <n v="0"/>
    <s v="WAV"/>
    <n v="4103985"/>
    <n v="0"/>
    <n v="0"/>
    <n v="0"/>
  </r>
  <r>
    <x v="2"/>
    <x v="5"/>
    <d v="2025-04-06T00:00:00"/>
    <n v="5"/>
    <s v="BIGVAN"/>
    <n v="4103988"/>
    <n v="5"/>
    <n v="0"/>
    <n v="0"/>
  </r>
  <r>
    <x v="2"/>
    <x v="0"/>
    <d v="2025-04-06T00:00:00"/>
    <n v="5"/>
    <s v="WAV"/>
    <n v="4103989"/>
    <n v="5"/>
    <n v="0"/>
    <n v="0"/>
  </r>
  <r>
    <x v="1"/>
    <x v="1"/>
    <d v="2025-03-31T00:00:00"/>
    <n v="0"/>
    <s v="WAV"/>
    <n v="4103996"/>
    <n v="3.75"/>
    <n v="1"/>
    <n v="3.75"/>
  </r>
  <r>
    <x v="1"/>
    <x v="1"/>
    <d v="2025-03-31T00:00:00"/>
    <n v="0"/>
    <s v="WAV"/>
    <n v="4103997"/>
    <n v="3.75"/>
    <n v="1"/>
    <n v="3.75"/>
  </r>
  <r>
    <x v="2"/>
    <x v="5"/>
    <d v="2025-03-31T00:00:00"/>
    <n v="5"/>
    <s v="BIGVAN"/>
    <n v="4103998"/>
    <n v="5"/>
    <n v="0"/>
    <n v="0"/>
  </r>
  <r>
    <x v="2"/>
    <x v="0"/>
    <d v="2025-04-03T00:00:00"/>
    <n v="5"/>
    <s v="WAV"/>
    <n v="4104000"/>
    <n v="5"/>
    <n v="0"/>
    <n v="0"/>
  </r>
  <r>
    <x v="2"/>
    <x v="0"/>
    <d v="2025-03-31T00:00:00"/>
    <n v="5"/>
    <s v="WAV"/>
    <n v="4104001"/>
    <n v="5"/>
    <n v="0"/>
    <n v="0"/>
  </r>
  <r>
    <x v="2"/>
    <x v="10"/>
    <d v="2025-04-02T00:00:00"/>
    <n v="5"/>
    <s v="WAV"/>
    <n v="4104002"/>
    <n v="5"/>
    <n v="0"/>
    <n v="0"/>
  </r>
  <r>
    <x v="2"/>
    <x v="0"/>
    <d v="2025-04-03T00:00:00"/>
    <n v="5"/>
    <s v="SEDAN"/>
    <n v="4104003"/>
    <n v="5"/>
    <n v="0"/>
    <n v="0"/>
  </r>
  <r>
    <x v="0"/>
    <x v="5"/>
    <d v="2025-03-31T00:00:00"/>
    <n v="0"/>
    <s v="WAV"/>
    <n v="4104004"/>
    <n v="0"/>
    <n v="0"/>
    <n v="0"/>
  </r>
  <r>
    <x v="0"/>
    <x v="5"/>
    <d v="2025-04-01T00:00:00"/>
    <n v="0"/>
    <s v="WAV"/>
    <n v="4104005"/>
    <n v="0"/>
    <n v="0"/>
    <n v="0"/>
  </r>
  <r>
    <x v="0"/>
    <x v="13"/>
    <d v="2025-04-02T00:00:00"/>
    <n v="0"/>
    <s v="WAV"/>
    <n v="4104006"/>
    <n v="0"/>
    <n v="0"/>
    <n v="0"/>
  </r>
  <r>
    <x v="0"/>
    <x v="15"/>
    <d v="2025-04-03T00:00:00"/>
    <n v="0"/>
    <s v="WAV"/>
    <n v="4104007"/>
    <n v="0"/>
    <n v="0"/>
    <n v="0"/>
  </r>
  <r>
    <x v="0"/>
    <x v="13"/>
    <d v="2025-04-04T00:00:00"/>
    <n v="0"/>
    <s v="WAV"/>
    <n v="4104008"/>
    <n v="0"/>
    <n v="0"/>
    <n v="0"/>
  </r>
  <r>
    <x v="0"/>
    <x v="5"/>
    <d v="2025-03-31T00:00:00"/>
    <n v="0"/>
    <s v="WAV"/>
    <n v="4104009"/>
    <n v="0"/>
    <n v="0"/>
    <n v="0"/>
  </r>
  <r>
    <x v="0"/>
    <x v="13"/>
    <d v="2025-04-01T00:00:00"/>
    <n v="0"/>
    <s v="WAV"/>
    <n v="4104010"/>
    <n v="0"/>
    <n v="0"/>
    <n v="0"/>
  </r>
  <r>
    <x v="0"/>
    <x v="0"/>
    <d v="2025-04-02T00:00:00"/>
    <n v="0"/>
    <s v="WAV"/>
    <n v="4104011"/>
    <n v="0"/>
    <n v="0"/>
    <n v="0"/>
  </r>
  <r>
    <x v="0"/>
    <x v="5"/>
    <d v="2025-04-03T00:00:00"/>
    <n v="0"/>
    <s v="WAV"/>
    <n v="4104012"/>
    <n v="0"/>
    <n v="0"/>
    <n v="0"/>
  </r>
  <r>
    <x v="0"/>
    <x v="6"/>
    <d v="2025-04-04T00:00:00"/>
    <n v="0"/>
    <s v="SEDAN"/>
    <n v="4104013"/>
    <n v="0"/>
    <n v="0"/>
    <n v="0"/>
  </r>
  <r>
    <x v="2"/>
    <x v="0"/>
    <d v="2025-03-31T00:00:00"/>
    <n v="5"/>
    <s v="WAV"/>
    <n v="4104018"/>
    <n v="5"/>
    <n v="0"/>
    <n v="0"/>
  </r>
  <r>
    <x v="2"/>
    <x v="0"/>
    <d v="2025-04-02T00:00:00"/>
    <n v="0"/>
    <s v="WAV"/>
    <n v="4104028"/>
    <n v="0"/>
    <n v="0"/>
    <n v="0"/>
  </r>
  <r>
    <x v="2"/>
    <x v="0"/>
    <d v="2025-04-03T00:00:00"/>
    <n v="0"/>
    <s v="SEDAN"/>
    <n v="4104033"/>
    <n v="0"/>
    <n v="0"/>
    <n v="0"/>
  </r>
  <r>
    <x v="2"/>
    <x v="5"/>
    <d v="2025-03-30T00:00:00"/>
    <n v="0"/>
    <s v="WAV"/>
    <n v="4104038"/>
    <n v="0"/>
    <n v="0"/>
    <n v="0"/>
  </r>
  <r>
    <x v="1"/>
    <x v="11"/>
    <d v="2025-04-02T00:00:00"/>
    <n v="3.75"/>
    <s v="WAV"/>
    <n v="4104041"/>
    <n v="3.75"/>
    <n v="0"/>
    <n v="0"/>
  </r>
  <r>
    <x v="1"/>
    <x v="7"/>
    <d v="2025-04-04T00:00:00"/>
    <n v="3.75"/>
    <s v="WAV"/>
    <n v="4104042"/>
    <n v="3.75"/>
    <n v="0"/>
    <n v="0"/>
  </r>
  <r>
    <x v="1"/>
    <x v="5"/>
    <d v="2025-04-04T00:00:00"/>
    <n v="0"/>
    <s v="BIGVAN"/>
    <n v="4104043"/>
    <n v="3.75"/>
    <n v="1"/>
    <n v="3.75"/>
  </r>
  <r>
    <x v="2"/>
    <x v="5"/>
    <d v="2025-03-31T00:00:00"/>
    <n v="5"/>
    <s v="WAV"/>
    <n v="4104044"/>
    <n v="5"/>
    <n v="0"/>
    <n v="0"/>
  </r>
  <r>
    <x v="2"/>
    <x v="5"/>
    <d v="2025-03-31T00:00:00"/>
    <n v="5"/>
    <s v="WAV"/>
    <n v="4104045"/>
    <n v="5"/>
    <n v="0"/>
    <n v="0"/>
  </r>
  <r>
    <x v="2"/>
    <x v="0"/>
    <d v="2025-04-01T00:00:00"/>
    <n v="5"/>
    <s v="WAV"/>
    <n v="4104050"/>
    <n v="5"/>
    <n v="0"/>
    <n v="0"/>
  </r>
  <r>
    <x v="1"/>
    <x v="7"/>
    <d v="2025-03-31T00:00:00"/>
    <n v="0"/>
    <s v="WAV"/>
    <n v="4104053"/>
    <n v="3.75"/>
    <n v="1"/>
    <n v="3.75"/>
  </r>
  <r>
    <x v="1"/>
    <x v="1"/>
    <d v="2025-03-31T00:00:00"/>
    <n v="0"/>
    <s v="WAV"/>
    <n v="4104054"/>
    <n v="3.75"/>
    <n v="1"/>
    <n v="3.75"/>
  </r>
  <r>
    <x v="1"/>
    <x v="1"/>
    <d v="2025-03-31T00:00:00"/>
    <n v="0"/>
    <s v="WAV"/>
    <n v="4104055"/>
    <n v="3.75"/>
    <n v="1"/>
    <n v="3.75"/>
  </r>
  <r>
    <x v="1"/>
    <x v="0"/>
    <d v="2025-04-01T00:00:00"/>
    <n v="0"/>
    <s v="WAV"/>
    <n v="4104056"/>
    <n v="3.75"/>
    <n v="1"/>
    <n v="3.75"/>
  </r>
  <r>
    <x v="1"/>
    <x v="2"/>
    <d v="2025-04-01T00:00:00"/>
    <n v="3.75"/>
    <s v="WAV"/>
    <n v="4104057"/>
    <n v="3.75"/>
    <n v="0"/>
    <n v="0"/>
  </r>
  <r>
    <x v="1"/>
    <x v="7"/>
    <d v="2025-04-02T00:00:00"/>
    <n v="0"/>
    <s v="WAV"/>
    <n v="4104058"/>
    <n v="3.75"/>
    <n v="1"/>
    <n v="3.75"/>
  </r>
  <r>
    <x v="1"/>
    <x v="2"/>
    <d v="2025-04-02T00:00:00"/>
    <n v="3.75"/>
    <s v="WAV"/>
    <n v="4104059"/>
    <n v="3.75"/>
    <n v="0"/>
    <n v="0"/>
  </r>
  <r>
    <x v="1"/>
    <x v="2"/>
    <d v="2025-04-02T00:00:00"/>
    <n v="3.75"/>
    <s v="WAV"/>
    <n v="4104060"/>
    <n v="3.75"/>
    <n v="0"/>
    <n v="0"/>
  </r>
  <r>
    <x v="2"/>
    <x v="0"/>
    <d v="2025-03-31T00:00:00"/>
    <n v="5"/>
    <s v="WAV"/>
    <n v="4104062"/>
    <n v="5"/>
    <n v="0"/>
    <n v="0"/>
  </r>
  <r>
    <x v="1"/>
    <x v="0"/>
    <d v="2025-03-31T00:00:00"/>
    <n v="0"/>
    <s v="WAV"/>
    <n v="4104063"/>
    <n v="3.75"/>
    <n v="1"/>
    <n v="3.75"/>
  </r>
  <r>
    <x v="1"/>
    <x v="0"/>
    <d v="2025-04-01T00:00:00"/>
    <n v="0"/>
    <s v="WAV"/>
    <n v="4104064"/>
    <n v="3.75"/>
    <n v="1"/>
    <n v="3.75"/>
  </r>
  <r>
    <x v="1"/>
    <x v="0"/>
    <d v="2025-04-02T00:00:00"/>
    <n v="0"/>
    <s v="WAV"/>
    <n v="4104065"/>
    <n v="3.75"/>
    <n v="1"/>
    <n v="3.75"/>
  </r>
  <r>
    <x v="2"/>
    <x v="5"/>
    <d v="2025-03-31T00:00:00"/>
    <n v="0"/>
    <s v="WAV"/>
    <n v="4104077"/>
    <n v="0"/>
    <n v="0"/>
    <n v="0"/>
  </r>
  <r>
    <x v="2"/>
    <x v="13"/>
    <d v="2025-04-03T00:00:00"/>
    <n v="0"/>
    <s v="WAV"/>
    <n v="4104078"/>
    <n v="0"/>
    <n v="0"/>
    <n v="0"/>
  </r>
  <r>
    <x v="2"/>
    <x v="0"/>
    <d v="2025-04-04T00:00:00"/>
    <n v="5"/>
    <s v="SEDAN"/>
    <n v="4104084"/>
    <n v="5"/>
    <n v="0"/>
    <n v="0"/>
  </r>
  <r>
    <x v="2"/>
    <x v="0"/>
    <d v="2025-04-02T00:00:00"/>
    <n v="5"/>
    <s v="WAV"/>
    <n v="4104086"/>
    <n v="5"/>
    <n v="0"/>
    <n v="0"/>
  </r>
  <r>
    <x v="2"/>
    <x v="0"/>
    <d v="2025-04-04T00:00:00"/>
    <n v="5"/>
    <s v="SEDAN"/>
    <n v="4104087"/>
    <n v="5"/>
    <n v="0"/>
    <n v="0"/>
  </r>
  <r>
    <x v="0"/>
    <x v="10"/>
    <d v="2025-04-01T00:00:00"/>
    <n v="5.5"/>
    <s v="WAV"/>
    <n v="4104089"/>
    <n v="5.5"/>
    <n v="0"/>
    <n v="0"/>
  </r>
  <r>
    <x v="0"/>
    <x v="8"/>
    <d v="2025-04-01T00:00:00"/>
    <n v="5"/>
    <s v="WAV"/>
    <n v="4104093"/>
    <n v="5"/>
    <n v="0"/>
    <n v="0"/>
  </r>
  <r>
    <x v="0"/>
    <x v="13"/>
    <d v="2025-04-04T00:00:00"/>
    <n v="0"/>
    <s v="WAV"/>
    <n v="4104095"/>
    <n v="5.5"/>
    <n v="1"/>
    <n v="5.5"/>
  </r>
  <r>
    <x v="0"/>
    <x v="14"/>
    <d v="2025-04-02T00:00:00"/>
    <n v="5"/>
    <s v="WAV"/>
    <n v="4104096"/>
    <n v="5"/>
    <n v="0"/>
    <n v="0"/>
  </r>
  <r>
    <x v="0"/>
    <x v="12"/>
    <d v="2025-04-04T00:00:00"/>
    <n v="5"/>
    <s v="WAV"/>
    <n v="4104097"/>
    <n v="5"/>
    <n v="0"/>
    <n v="0"/>
  </r>
  <r>
    <x v="0"/>
    <x v="13"/>
    <d v="2025-04-04T00:00:00"/>
    <n v="5.5"/>
    <s v="WAV"/>
    <n v="4104099"/>
    <n v="5.5"/>
    <n v="0"/>
    <n v="0"/>
  </r>
  <r>
    <x v="1"/>
    <x v="1"/>
    <d v="2025-03-31T00:00:00"/>
    <n v="0"/>
    <s v="WAV"/>
    <n v="4104101"/>
    <n v="3.75"/>
    <n v="1"/>
    <n v="3.75"/>
  </r>
  <r>
    <x v="1"/>
    <x v="7"/>
    <d v="2025-03-31T00:00:00"/>
    <n v="0"/>
    <s v="WAV"/>
    <n v="4104102"/>
    <n v="3.75"/>
    <n v="1"/>
    <n v="3.75"/>
  </r>
  <r>
    <x v="1"/>
    <x v="7"/>
    <d v="2025-04-01T00:00:00"/>
    <n v="0"/>
    <s v="WAV"/>
    <n v="4104103"/>
    <n v="3.75"/>
    <n v="1"/>
    <n v="3.75"/>
  </r>
  <r>
    <x v="1"/>
    <x v="11"/>
    <d v="2025-04-01T00:00:00"/>
    <n v="0"/>
    <s v="WAV"/>
    <n v="4104104"/>
    <n v="3.75"/>
    <n v="1"/>
    <n v="3.75"/>
  </r>
  <r>
    <x v="2"/>
    <x v="5"/>
    <d v="2025-03-31T00:00:00"/>
    <n v="5"/>
    <s v="WAV"/>
    <n v="4104105"/>
    <n v="5"/>
    <n v="0"/>
    <n v="0"/>
  </r>
  <r>
    <x v="2"/>
    <x v="3"/>
    <d v="2025-03-31T00:00:00"/>
    <n v="5"/>
    <s v="WAV"/>
    <n v="4104107"/>
    <n v="5"/>
    <n v="0"/>
    <n v="0"/>
  </r>
  <r>
    <x v="2"/>
    <x v="5"/>
    <d v="2025-04-03T00:00:00"/>
    <n v="0"/>
    <s v="WAV"/>
    <n v="4104111"/>
    <n v="0"/>
    <n v="0"/>
    <n v="0"/>
  </r>
  <r>
    <x v="2"/>
    <x v="0"/>
    <d v="2025-03-31T00:00:00"/>
    <n v="0"/>
    <s v="WAV"/>
    <n v="4104112"/>
    <n v="0"/>
    <n v="0"/>
    <n v="0"/>
  </r>
  <r>
    <x v="2"/>
    <x v="0"/>
    <d v="2025-04-01T00:00:00"/>
    <n v="0"/>
    <s v="SEDAN"/>
    <n v="4104113"/>
    <n v="0"/>
    <n v="0"/>
    <n v="0"/>
  </r>
  <r>
    <x v="2"/>
    <x v="0"/>
    <d v="2025-04-02T00:00:00"/>
    <n v="0"/>
    <s v="SEDAN"/>
    <n v="4104114"/>
    <n v="0"/>
    <n v="0"/>
    <n v="0"/>
  </r>
  <r>
    <x v="1"/>
    <x v="0"/>
    <d v="2025-03-31T00:00:00"/>
    <n v="0"/>
    <s v="WAV"/>
    <n v="4104116"/>
    <n v="3.75"/>
    <n v="1"/>
    <n v="3.75"/>
  </r>
  <r>
    <x v="1"/>
    <x v="2"/>
    <d v="2025-03-31T00:00:00"/>
    <n v="0"/>
    <s v="WAV"/>
    <n v="4104117"/>
    <n v="3.75"/>
    <n v="1"/>
    <n v="3.75"/>
  </r>
  <r>
    <x v="1"/>
    <x v="2"/>
    <d v="2025-03-31T00:00:00"/>
    <n v="3.75"/>
    <s v="WAV"/>
    <n v="4104118"/>
    <n v="3.75"/>
    <n v="0"/>
    <n v="0"/>
  </r>
  <r>
    <x v="1"/>
    <x v="2"/>
    <d v="2025-03-31T00:00:00"/>
    <n v="3.75"/>
    <s v="WAV"/>
    <n v="4104119"/>
    <n v="3.75"/>
    <n v="0"/>
    <n v="0"/>
  </r>
  <r>
    <x v="1"/>
    <x v="11"/>
    <d v="2025-04-01T00:00:00"/>
    <n v="0"/>
    <s v="WAV"/>
    <n v="4104120"/>
    <n v="3.75"/>
    <n v="1"/>
    <n v="3.75"/>
  </r>
  <r>
    <x v="1"/>
    <x v="0"/>
    <d v="2025-04-03T00:00:00"/>
    <n v="0"/>
    <s v="WAV"/>
    <n v="4104121"/>
    <n v="3.75"/>
    <n v="1"/>
    <n v="3.75"/>
  </r>
  <r>
    <x v="1"/>
    <x v="11"/>
    <d v="2025-04-01T00:00:00"/>
    <n v="0"/>
    <s v="WAV"/>
    <n v="4104123"/>
    <n v="3.75"/>
    <n v="1"/>
    <n v="3.75"/>
  </r>
  <r>
    <x v="1"/>
    <x v="11"/>
    <d v="2025-04-03T00:00:00"/>
    <n v="3.75"/>
    <s v="WAV"/>
    <n v="4104124"/>
    <n v="3.75"/>
    <n v="0"/>
    <n v="0"/>
  </r>
  <r>
    <x v="1"/>
    <x v="5"/>
    <d v="2025-04-04T00:00:00"/>
    <n v="3.75"/>
    <s v="BIGVAN"/>
    <n v="4104125"/>
    <n v="3.75"/>
    <n v="0"/>
    <n v="0"/>
  </r>
  <r>
    <x v="0"/>
    <x v="10"/>
    <d v="2025-04-02T00:00:00"/>
    <n v="5.5"/>
    <s v="WAV"/>
    <n v="4104129"/>
    <n v="5.5"/>
    <n v="0"/>
    <n v="0"/>
  </r>
  <r>
    <x v="0"/>
    <x v="0"/>
    <d v="2025-04-02T00:00:00"/>
    <n v="0"/>
    <s v="SEDAN"/>
    <n v="4104130"/>
    <n v="0"/>
    <n v="0"/>
    <n v="0"/>
  </r>
  <r>
    <x v="1"/>
    <x v="11"/>
    <d v="2025-04-02T00:00:00"/>
    <n v="3.75"/>
    <s v="WAV"/>
    <n v="4104131"/>
    <n v="3.75"/>
    <n v="0"/>
    <n v="0"/>
  </r>
  <r>
    <x v="1"/>
    <x v="11"/>
    <d v="2025-04-02T00:00:00"/>
    <n v="3.75"/>
    <s v="WAV"/>
    <n v="4104132"/>
    <n v="3.75"/>
    <n v="0"/>
    <n v="0"/>
  </r>
  <r>
    <x v="0"/>
    <x v="12"/>
    <d v="2025-04-01T00:00:00"/>
    <n v="0"/>
    <s v="SEDAN"/>
    <n v="4104133"/>
    <n v="5.5"/>
    <n v="1"/>
    <n v="5.5"/>
  </r>
  <r>
    <x v="0"/>
    <x v="5"/>
    <d v="2025-04-01T00:00:00"/>
    <n v="5"/>
    <s v="WAV"/>
    <n v="4104134"/>
    <n v="5"/>
    <n v="0"/>
    <n v="0"/>
  </r>
  <r>
    <x v="2"/>
    <x v="5"/>
    <d v="2025-03-30T00:00:00"/>
    <n v="5"/>
    <s v="BIGVAN"/>
    <n v="4104143"/>
    <n v="5"/>
    <n v="0"/>
    <n v="0"/>
  </r>
  <r>
    <x v="1"/>
    <x v="11"/>
    <d v="2025-04-01T00:00:00"/>
    <n v="0"/>
    <s v="WAV"/>
    <n v="4104147"/>
    <n v="3.75"/>
    <n v="1"/>
    <n v="3.75"/>
  </r>
  <r>
    <x v="1"/>
    <x v="5"/>
    <d v="2025-04-01T00:00:00"/>
    <n v="3.75"/>
    <s v="BIGVAN"/>
    <n v="4104148"/>
    <n v="3.75"/>
    <n v="0"/>
    <n v="0"/>
  </r>
  <r>
    <x v="1"/>
    <x v="7"/>
    <d v="2025-04-02T00:00:00"/>
    <n v="0"/>
    <s v="WAV"/>
    <n v="4104149"/>
    <n v="3.75"/>
    <n v="1"/>
    <n v="3.75"/>
  </r>
  <r>
    <x v="1"/>
    <x v="5"/>
    <d v="2025-04-02T00:00:00"/>
    <n v="0"/>
    <s v="BIGVAN"/>
    <n v="4104150"/>
    <n v="3.75"/>
    <n v="1"/>
    <n v="3.75"/>
  </r>
  <r>
    <x v="1"/>
    <x v="7"/>
    <d v="2025-04-03T00:00:00"/>
    <n v="0"/>
    <s v="WAV"/>
    <n v="4104151"/>
    <n v="3.75"/>
    <n v="1"/>
    <n v="3.75"/>
  </r>
  <r>
    <x v="1"/>
    <x v="5"/>
    <d v="2025-04-06T00:00:00"/>
    <n v="0"/>
    <s v="BIGVAN"/>
    <n v="4104639"/>
    <n v="3.75"/>
    <n v="1"/>
    <n v="3.75"/>
  </r>
  <r>
    <x v="1"/>
    <x v="5"/>
    <d v="2025-04-06T00:00:00"/>
    <n v="3.75"/>
    <s v="BIGVAN"/>
    <n v="4104640"/>
    <n v="3.75"/>
    <n v="0"/>
    <n v="0"/>
  </r>
  <r>
    <x v="0"/>
    <x v="6"/>
    <d v="2025-04-01T00:00:00"/>
    <n v="0"/>
    <s v="SEDAN"/>
    <n v="4104641"/>
    <n v="0"/>
    <n v="0"/>
    <n v="0"/>
  </r>
  <r>
    <x v="2"/>
    <x v="4"/>
    <d v="2025-04-01T00:00:00"/>
    <n v="5"/>
    <s v="SEDAN"/>
    <n v="4104643"/>
    <n v="5"/>
    <n v="0"/>
    <n v="0"/>
  </r>
  <r>
    <x v="0"/>
    <x v="4"/>
    <d v="2025-03-31T00:00:00"/>
    <n v="0"/>
    <s v="SEDAN"/>
    <n v="4104645"/>
    <n v="0"/>
    <n v="0"/>
    <n v="0"/>
  </r>
  <r>
    <x v="1"/>
    <x v="2"/>
    <d v="2025-04-03T00:00:00"/>
    <n v="0"/>
    <s v="WAV"/>
    <n v="4104646"/>
    <n v="3.75"/>
    <n v="1"/>
    <n v="3.75"/>
  </r>
  <r>
    <x v="0"/>
    <x v="12"/>
    <d v="2025-04-01T00:00:00"/>
    <n v="5"/>
    <s v="SEDAN"/>
    <n v="4104648"/>
    <n v="5"/>
    <n v="0"/>
    <n v="0"/>
  </r>
  <r>
    <x v="0"/>
    <x v="10"/>
    <d v="2025-04-01T00:00:00"/>
    <n v="5"/>
    <s v="WAV"/>
    <n v="4104649"/>
    <n v="5"/>
    <n v="0"/>
    <n v="0"/>
  </r>
  <r>
    <x v="0"/>
    <x v="4"/>
    <d v="2025-04-01T00:00:00"/>
    <n v="5.5"/>
    <s v="SEDAN"/>
    <n v="4104650"/>
    <n v="5.5"/>
    <n v="0"/>
    <n v="0"/>
  </r>
  <r>
    <x v="1"/>
    <x v="5"/>
    <d v="2025-04-02T00:00:00"/>
    <n v="0"/>
    <s v="BIGVAN"/>
    <n v="4104651"/>
    <n v="3.75"/>
    <n v="1"/>
    <n v="3.75"/>
  </r>
  <r>
    <x v="0"/>
    <x v="13"/>
    <d v="2025-04-01T00:00:00"/>
    <n v="5"/>
    <s v="WAV"/>
    <n v="4104652"/>
    <n v="5"/>
    <n v="0"/>
    <n v="0"/>
  </r>
  <r>
    <x v="0"/>
    <x v="14"/>
    <d v="2025-04-01T00:00:00"/>
    <n v="0"/>
    <s v="WAV"/>
    <n v="4104653"/>
    <n v="5.5"/>
    <n v="1"/>
    <n v="5.5"/>
  </r>
  <r>
    <x v="0"/>
    <x v="0"/>
    <d v="2025-04-01T00:00:00"/>
    <n v="5.5"/>
    <s v="SEDAN"/>
    <n v="4104654"/>
    <n v="5.5"/>
    <n v="0"/>
    <n v="0"/>
  </r>
  <r>
    <x v="0"/>
    <x v="5"/>
    <d v="2025-04-02T00:00:00"/>
    <n v="3.75"/>
    <s v="WAV"/>
    <n v="4104663"/>
    <n v="3.75"/>
    <n v="0"/>
    <n v="0"/>
  </r>
  <r>
    <x v="2"/>
    <x v="4"/>
    <d v="2025-04-03T00:00:00"/>
    <n v="5"/>
    <s v="SEDAN"/>
    <n v="4104664"/>
    <n v="5"/>
    <n v="0"/>
    <n v="0"/>
  </r>
  <r>
    <x v="2"/>
    <x v="12"/>
    <d v="2025-04-03T00:00:00"/>
    <n v="5"/>
    <s v="SEDAN"/>
    <n v="4104665"/>
    <n v="5"/>
    <n v="0"/>
    <n v="0"/>
  </r>
  <r>
    <x v="2"/>
    <x v="14"/>
    <d v="2025-04-03T00:00:00"/>
    <n v="5"/>
    <s v="WAV"/>
    <n v="4104668"/>
    <n v="5"/>
    <n v="0"/>
    <n v="0"/>
  </r>
  <r>
    <x v="0"/>
    <x v="5"/>
    <d v="2025-04-02T00:00:00"/>
    <n v="5.5"/>
    <s v="WAV"/>
    <n v="4104669"/>
    <n v="5.5"/>
    <n v="0"/>
    <n v="0"/>
  </r>
  <r>
    <x v="0"/>
    <x v="12"/>
    <d v="2025-04-02T00:00:00"/>
    <n v="5"/>
    <s v="WAV"/>
    <n v="4104670"/>
    <n v="5"/>
    <n v="0"/>
    <n v="0"/>
  </r>
  <r>
    <x v="0"/>
    <x v="5"/>
    <d v="2025-04-01T00:00:00"/>
    <n v="5"/>
    <s v="WAV"/>
    <n v="4104672"/>
    <n v="5"/>
    <n v="0"/>
    <n v="0"/>
  </r>
  <r>
    <x v="1"/>
    <x v="2"/>
    <d v="2025-04-04T00:00:00"/>
    <n v="0"/>
    <s v="WAV"/>
    <n v="4104687"/>
    <n v="3.75"/>
    <n v="1"/>
    <n v="3.75"/>
  </r>
  <r>
    <x v="1"/>
    <x v="1"/>
    <d v="2025-04-04T00:00:00"/>
    <n v="0"/>
    <s v="WAV"/>
    <n v="4104688"/>
    <n v="3.75"/>
    <n v="1"/>
    <n v="3.75"/>
  </r>
  <r>
    <x v="0"/>
    <x v="13"/>
    <d v="2025-04-01T00:00:00"/>
    <n v="0"/>
    <s v="WAV"/>
    <n v="4104689"/>
    <n v="0"/>
    <n v="0"/>
    <n v="0"/>
  </r>
  <r>
    <x v="0"/>
    <x v="5"/>
    <d v="2025-04-01T00:00:00"/>
    <n v="0"/>
    <s v="WAV"/>
    <n v="4104690"/>
    <n v="0"/>
    <n v="0"/>
    <n v="0"/>
  </r>
  <r>
    <x v="2"/>
    <x v="10"/>
    <d v="2025-04-05T00:00:00"/>
    <n v="0"/>
    <s v="WAV"/>
    <n v="4104691"/>
    <n v="0"/>
    <n v="0"/>
    <n v="0"/>
  </r>
  <r>
    <x v="2"/>
    <x v="5"/>
    <d v="2025-04-05T00:00:00"/>
    <n v="0"/>
    <s v="WAV"/>
    <n v="4104692"/>
    <n v="0"/>
    <n v="0"/>
    <n v="0"/>
  </r>
  <r>
    <x v="2"/>
    <x v="9"/>
    <d v="2025-04-01T00:00:00"/>
    <n v="5"/>
    <s v="SEDAN"/>
    <n v="4104693"/>
    <n v="5"/>
    <n v="0"/>
    <n v="0"/>
  </r>
  <r>
    <x v="2"/>
    <x v="9"/>
    <d v="2025-04-01T00:00:00"/>
    <n v="5"/>
    <s v="SEDAN"/>
    <n v="4104694"/>
    <n v="5"/>
    <n v="0"/>
    <n v="0"/>
  </r>
  <r>
    <x v="1"/>
    <x v="7"/>
    <d v="2025-04-01T00:00:00"/>
    <n v="0"/>
    <s v="WAV"/>
    <n v="4104697"/>
    <n v="3.75"/>
    <n v="1"/>
    <n v="3.75"/>
  </r>
  <r>
    <x v="2"/>
    <x v="9"/>
    <d v="2025-04-02T00:00:00"/>
    <n v="5"/>
    <s v="SEDAN"/>
    <n v="4104701"/>
    <n v="5"/>
    <n v="0"/>
    <n v="0"/>
  </r>
  <r>
    <x v="2"/>
    <x v="0"/>
    <d v="2025-04-01T00:00:00"/>
    <n v="0"/>
    <s v="SEDAN"/>
    <n v="4104705"/>
    <n v="0"/>
    <n v="0"/>
    <n v="0"/>
  </r>
  <r>
    <x v="2"/>
    <x v="5"/>
    <d v="2025-04-02T00:00:00"/>
    <n v="5"/>
    <s v="BIGVAN"/>
    <n v="4104706"/>
    <n v="5"/>
    <n v="0"/>
    <n v="0"/>
  </r>
  <r>
    <x v="2"/>
    <x v="5"/>
    <d v="2025-04-06T00:00:00"/>
    <n v="0"/>
    <s v="BIGVAN"/>
    <n v="4104708"/>
    <n v="0"/>
    <n v="0"/>
    <n v="0"/>
  </r>
  <r>
    <x v="2"/>
    <x v="0"/>
    <d v="2025-04-01T00:00:00"/>
    <n v="5"/>
    <s v="WAV"/>
    <n v="4104710"/>
    <n v="5"/>
    <n v="0"/>
    <n v="0"/>
  </r>
  <r>
    <x v="2"/>
    <x v="0"/>
    <d v="2025-04-01T00:00:00"/>
    <n v="5"/>
    <s v="WAV"/>
    <n v="4104711"/>
    <n v="5"/>
    <n v="0"/>
    <n v="0"/>
  </r>
  <r>
    <x v="2"/>
    <x v="0"/>
    <d v="2025-04-02T00:00:00"/>
    <n v="5"/>
    <s v="SEDAN"/>
    <n v="4104713"/>
    <n v="5"/>
    <n v="0"/>
    <n v="0"/>
  </r>
  <r>
    <x v="2"/>
    <x v="4"/>
    <d v="2025-04-03T00:00:00"/>
    <n v="5"/>
    <s v="SEDAN"/>
    <n v="4104714"/>
    <n v="5"/>
    <n v="0"/>
    <n v="0"/>
  </r>
  <r>
    <x v="2"/>
    <x v="14"/>
    <d v="2025-04-04T00:00:00"/>
    <n v="5"/>
    <s v="WAV"/>
    <n v="4104715"/>
    <n v="5"/>
    <n v="0"/>
    <n v="0"/>
  </r>
  <r>
    <x v="2"/>
    <x v="13"/>
    <d v="2025-04-05T00:00:00"/>
    <n v="5"/>
    <s v="WAV"/>
    <n v="4104716"/>
    <n v="5"/>
    <n v="0"/>
    <n v="0"/>
  </r>
  <r>
    <x v="2"/>
    <x v="5"/>
    <d v="2025-04-06T00:00:00"/>
    <n v="5"/>
    <s v="WAV"/>
    <n v="4104717"/>
    <n v="5"/>
    <n v="0"/>
    <n v="0"/>
  </r>
  <r>
    <x v="2"/>
    <x v="0"/>
    <d v="2025-04-05T00:00:00"/>
    <n v="5"/>
    <s v="WAV"/>
    <n v="4104718"/>
    <n v="5"/>
    <n v="0"/>
    <n v="0"/>
  </r>
  <r>
    <x v="2"/>
    <x v="0"/>
    <d v="2025-04-06T00:00:00"/>
    <n v="5"/>
    <s v="WAV"/>
    <n v="4104719"/>
    <n v="5"/>
    <n v="0"/>
    <n v="0"/>
  </r>
  <r>
    <x v="1"/>
    <x v="5"/>
    <d v="2025-04-04T00:00:00"/>
    <n v="0"/>
    <s v="BIGVAN"/>
    <n v="4104723"/>
    <n v="3.75"/>
    <n v="1"/>
    <n v="3.75"/>
  </r>
  <r>
    <x v="2"/>
    <x v="3"/>
    <d v="2025-04-01T00:00:00"/>
    <n v="5"/>
    <s v="WAV"/>
    <n v="4104726"/>
    <n v="5"/>
    <n v="0"/>
    <n v="0"/>
  </r>
  <r>
    <x v="1"/>
    <x v="5"/>
    <d v="2025-04-03T00:00:00"/>
    <n v="0"/>
    <s v="BIGVAN"/>
    <n v="4104732"/>
    <n v="3.75"/>
    <n v="1"/>
    <n v="3.75"/>
  </r>
  <r>
    <x v="1"/>
    <x v="5"/>
    <d v="2025-04-03T00:00:00"/>
    <n v="0"/>
    <s v="BIGVAN"/>
    <n v="4104733"/>
    <n v="3.75"/>
    <n v="1"/>
    <n v="3.75"/>
  </r>
  <r>
    <x v="1"/>
    <x v="5"/>
    <d v="2025-04-05T00:00:00"/>
    <n v="0"/>
    <s v="BIGVAN"/>
    <n v="4104736"/>
    <n v="3.75"/>
    <n v="1"/>
    <n v="3.75"/>
  </r>
  <r>
    <x v="2"/>
    <x v="15"/>
    <d v="2025-04-06T00:00:00"/>
    <n v="5"/>
    <s v="WAV"/>
    <n v="4104737"/>
    <n v="5"/>
    <n v="0"/>
    <n v="0"/>
  </r>
  <r>
    <x v="1"/>
    <x v="5"/>
    <d v="2025-04-05T00:00:00"/>
    <n v="0"/>
    <s v="BIGVAN"/>
    <n v="4104739"/>
    <n v="3.75"/>
    <n v="1"/>
    <n v="3.75"/>
  </r>
  <r>
    <x v="0"/>
    <x v="3"/>
    <d v="2025-04-02T00:00:00"/>
    <n v="0"/>
    <s v="WAV"/>
    <n v="4104744"/>
    <n v="0"/>
    <n v="0"/>
    <n v="0"/>
  </r>
  <r>
    <x v="2"/>
    <x v="5"/>
    <d v="2025-04-06T00:00:00"/>
    <n v="5"/>
    <s v="BIGVAN"/>
    <n v="4104746"/>
    <n v="5"/>
    <n v="0"/>
    <n v="0"/>
  </r>
  <r>
    <x v="0"/>
    <x v="12"/>
    <d v="2025-04-02T00:00:00"/>
    <n v="0"/>
    <s v="WAV"/>
    <n v="4104748"/>
    <n v="0"/>
    <n v="0"/>
    <n v="0"/>
  </r>
  <r>
    <x v="1"/>
    <x v="5"/>
    <d v="2025-04-01T00:00:00"/>
    <n v="0"/>
    <s v="BIGVAN"/>
    <n v="4104750"/>
    <n v="0"/>
    <n v="0"/>
    <n v="0"/>
  </r>
  <r>
    <x v="2"/>
    <x v="0"/>
    <d v="2025-04-01T00:00:00"/>
    <n v="5"/>
    <s v="WAV"/>
    <n v="4104754"/>
    <n v="5"/>
    <n v="0"/>
    <n v="0"/>
  </r>
  <r>
    <x v="0"/>
    <x v="0"/>
    <d v="2025-04-01T00:00:00"/>
    <n v="0"/>
    <s v="SEDAN"/>
    <n v="4104757"/>
    <n v="0"/>
    <n v="0"/>
    <n v="0"/>
  </r>
  <r>
    <x v="0"/>
    <x v="4"/>
    <d v="2025-04-01T00:00:00"/>
    <n v="5"/>
    <s v="SEDAN"/>
    <n v="4104760"/>
    <n v="5"/>
    <n v="0"/>
    <n v="0"/>
  </r>
  <r>
    <x v="1"/>
    <x v="11"/>
    <d v="2025-04-01T00:00:00"/>
    <n v="0"/>
    <s v="WAV"/>
    <n v="4104762"/>
    <n v="3.75"/>
    <n v="1"/>
    <n v="3.75"/>
  </r>
  <r>
    <x v="1"/>
    <x v="1"/>
    <d v="2025-04-04T00:00:00"/>
    <n v="0"/>
    <s v="WAV"/>
    <n v="4104763"/>
    <n v="3.75"/>
    <n v="1"/>
    <n v="3.75"/>
  </r>
  <r>
    <x v="2"/>
    <x v="8"/>
    <d v="2025-04-01T00:00:00"/>
    <n v="5"/>
    <s v="WAV"/>
    <n v="4104766"/>
    <n v="5"/>
    <n v="0"/>
    <n v="0"/>
  </r>
  <r>
    <x v="2"/>
    <x v="0"/>
    <d v="2025-04-01T00:00:00"/>
    <n v="5"/>
    <s v="WAV"/>
    <n v="4104768"/>
    <n v="5"/>
    <n v="0"/>
    <n v="0"/>
  </r>
  <r>
    <x v="2"/>
    <x v="0"/>
    <d v="2025-04-01T00:00:00"/>
    <n v="0"/>
    <s v="SEDAN"/>
    <n v="4104769"/>
    <n v="0"/>
    <n v="0"/>
    <n v="0"/>
  </r>
  <r>
    <x v="0"/>
    <x v="13"/>
    <d v="2025-04-01T00:00:00"/>
    <n v="5"/>
    <s v="WAV"/>
    <n v="4104770"/>
    <n v="5"/>
    <n v="0"/>
    <n v="0"/>
  </r>
  <r>
    <x v="2"/>
    <x v="0"/>
    <d v="2025-04-01T00:00:00"/>
    <n v="5"/>
    <s v="WAV"/>
    <n v="4104777"/>
    <n v="5"/>
    <n v="0"/>
    <n v="0"/>
  </r>
  <r>
    <x v="2"/>
    <x v="0"/>
    <d v="2025-04-01T00:00:00"/>
    <n v="5"/>
    <s v="SEDAN"/>
    <n v="4104778"/>
    <n v="5"/>
    <n v="0"/>
    <n v="0"/>
  </r>
  <r>
    <x v="2"/>
    <x v="5"/>
    <d v="2025-04-01T00:00:00"/>
    <n v="5"/>
    <s v="WAV"/>
    <n v="4104779"/>
    <n v="5"/>
    <n v="0"/>
    <n v="0"/>
  </r>
  <r>
    <x v="2"/>
    <x v="5"/>
    <d v="2025-04-01T00:00:00"/>
    <n v="5"/>
    <s v="WAV"/>
    <n v="4104780"/>
    <n v="5"/>
    <n v="0"/>
    <n v="0"/>
  </r>
  <r>
    <x v="1"/>
    <x v="5"/>
    <d v="2025-04-01T00:00:00"/>
    <n v="5"/>
    <s v="BIGVAN"/>
    <n v="4104782"/>
    <n v="5"/>
    <n v="0"/>
    <n v="0"/>
  </r>
  <r>
    <x v="2"/>
    <x v="5"/>
    <d v="2025-04-01T00:00:00"/>
    <n v="0"/>
    <s v="WAV"/>
    <n v="4104783"/>
    <n v="0"/>
    <n v="0"/>
    <n v="0"/>
  </r>
  <r>
    <x v="2"/>
    <x v="0"/>
    <d v="2025-04-03T00:00:00"/>
    <n v="0"/>
    <s v="SEDAN"/>
    <n v="4104784"/>
    <n v="0"/>
    <n v="0"/>
    <n v="0"/>
  </r>
  <r>
    <x v="2"/>
    <x v="0"/>
    <d v="2025-04-03T00:00:00"/>
    <n v="0"/>
    <s v="SEDAN"/>
    <n v="4104786"/>
    <n v="0"/>
    <n v="0"/>
    <n v="0"/>
  </r>
  <r>
    <x v="1"/>
    <x v="2"/>
    <d v="2025-04-02T00:00:00"/>
    <n v="0"/>
    <s v="WAV"/>
    <n v="4104794"/>
    <n v="3.75"/>
    <n v="1"/>
    <n v="3.75"/>
  </r>
  <r>
    <x v="1"/>
    <x v="5"/>
    <d v="2025-04-02T00:00:00"/>
    <n v="0"/>
    <s v="BIGVAN"/>
    <n v="4104802"/>
    <n v="3.75"/>
    <n v="1"/>
    <n v="3.75"/>
  </r>
  <r>
    <x v="1"/>
    <x v="5"/>
    <d v="2025-04-06T00:00:00"/>
    <n v="3.75"/>
    <s v="BIGVAN"/>
    <n v="4104813"/>
    <n v="3.75"/>
    <n v="0"/>
    <n v="0"/>
  </r>
  <r>
    <x v="1"/>
    <x v="5"/>
    <d v="2025-04-06T00:00:00"/>
    <n v="0"/>
    <s v="BIGVAN"/>
    <n v="4104815"/>
    <n v="3.75"/>
    <n v="1"/>
    <n v="3.75"/>
  </r>
  <r>
    <x v="1"/>
    <x v="1"/>
    <d v="2025-04-01T00:00:00"/>
    <n v="0"/>
    <s v="WAV"/>
    <n v="4104820"/>
    <n v="3.75"/>
    <n v="1"/>
    <n v="3.75"/>
  </r>
  <r>
    <x v="1"/>
    <x v="1"/>
    <d v="2025-04-01T00:00:00"/>
    <n v="0"/>
    <s v="WAV"/>
    <n v="4104821"/>
    <n v="3.75"/>
    <n v="1"/>
    <n v="3.75"/>
  </r>
  <r>
    <x v="1"/>
    <x v="1"/>
    <d v="2025-04-01T00:00:00"/>
    <n v="0"/>
    <s v="WAV"/>
    <n v="4104823"/>
    <n v="3.75"/>
    <n v="1"/>
    <n v="3.75"/>
  </r>
  <r>
    <x v="0"/>
    <x v="3"/>
    <d v="2025-04-02T00:00:00"/>
    <n v="5.5"/>
    <s v="WAV"/>
    <n v="4104824"/>
    <n v="5.5"/>
    <n v="0"/>
    <n v="0"/>
  </r>
  <r>
    <x v="1"/>
    <x v="2"/>
    <d v="2025-04-01T00:00:00"/>
    <n v="0"/>
    <s v="WAV"/>
    <n v="4104825"/>
    <n v="3.75"/>
    <n v="1"/>
    <n v="3.75"/>
  </r>
  <r>
    <x v="0"/>
    <x v="5"/>
    <d v="2025-04-02T00:00:00"/>
    <n v="5"/>
    <s v="BIGVAN"/>
    <n v="4104826"/>
    <n v="5"/>
    <n v="0"/>
    <n v="0"/>
  </r>
  <r>
    <x v="0"/>
    <x v="5"/>
    <d v="2025-04-03T00:00:00"/>
    <n v="5.5"/>
    <s v="BIGVAN"/>
    <n v="4104827"/>
    <n v="5.5"/>
    <n v="0"/>
    <n v="0"/>
  </r>
  <r>
    <x v="0"/>
    <x v="0"/>
    <d v="2025-04-04T00:00:00"/>
    <n v="5.5"/>
    <s v="WAV"/>
    <n v="4104828"/>
    <n v="5.5"/>
    <n v="0"/>
    <n v="0"/>
  </r>
  <r>
    <x v="0"/>
    <x v="5"/>
    <d v="2025-04-03T00:00:00"/>
    <n v="5"/>
    <s v="WAV"/>
    <n v="4104830"/>
    <n v="5"/>
    <n v="0"/>
    <n v="0"/>
  </r>
  <r>
    <x v="0"/>
    <x v="5"/>
    <d v="2025-04-04T00:00:00"/>
    <n v="5"/>
    <s v="WAV"/>
    <n v="4104831"/>
    <n v="5"/>
    <n v="0"/>
    <n v="0"/>
  </r>
  <r>
    <x v="0"/>
    <x v="5"/>
    <d v="2025-04-05T00:00:00"/>
    <n v="0"/>
    <s v="WAV"/>
    <n v="4104837"/>
    <n v="0"/>
    <n v="0"/>
    <n v="0"/>
  </r>
  <r>
    <x v="0"/>
    <x v="15"/>
    <d v="2025-04-05T00:00:00"/>
    <n v="0"/>
    <s v="WAV"/>
    <n v="4104838"/>
    <n v="0"/>
    <n v="0"/>
    <n v="0"/>
  </r>
  <r>
    <x v="2"/>
    <x v="5"/>
    <d v="2025-04-02T00:00:00"/>
    <n v="5"/>
    <s v="WAV"/>
    <n v="4104840"/>
    <n v="5"/>
    <n v="0"/>
    <n v="0"/>
  </r>
  <r>
    <x v="1"/>
    <x v="5"/>
    <d v="2025-04-01T00:00:00"/>
    <n v="3.75"/>
    <s v="BIGVAN"/>
    <n v="4104841"/>
    <n v="3.75"/>
    <n v="0"/>
    <n v="0"/>
  </r>
  <r>
    <x v="1"/>
    <x v="5"/>
    <d v="2025-04-01T00:00:00"/>
    <n v="0"/>
    <s v="BIGVAN"/>
    <n v="4104843"/>
    <n v="3.75"/>
    <n v="1"/>
    <n v="3.75"/>
  </r>
  <r>
    <x v="2"/>
    <x v="10"/>
    <d v="2025-04-01T00:00:00"/>
    <n v="0"/>
    <s v="WAV"/>
    <n v="4104844"/>
    <n v="0"/>
    <n v="0"/>
    <n v="0"/>
  </r>
  <r>
    <x v="1"/>
    <x v="2"/>
    <d v="2025-04-01T00:00:00"/>
    <n v="0"/>
    <s v="WAV"/>
    <n v="4104847"/>
    <n v="3.75"/>
    <n v="1"/>
    <n v="3.75"/>
  </r>
  <r>
    <x v="1"/>
    <x v="5"/>
    <d v="2025-04-01T00:00:00"/>
    <n v="3.75"/>
    <s v="BIGVAN"/>
    <n v="4104848"/>
    <n v="3.75"/>
    <n v="0"/>
    <n v="0"/>
  </r>
  <r>
    <x v="2"/>
    <x v="9"/>
    <d v="2025-04-02T00:00:00"/>
    <n v="5"/>
    <s v="SEDAN"/>
    <n v="4104850"/>
    <n v="5"/>
    <n v="0"/>
    <n v="0"/>
  </r>
  <r>
    <x v="2"/>
    <x v="15"/>
    <d v="2025-04-03T00:00:00"/>
    <n v="0"/>
    <s v="WAV"/>
    <n v="4104868"/>
    <n v="0"/>
    <n v="0"/>
    <n v="0"/>
  </r>
  <r>
    <x v="2"/>
    <x v="5"/>
    <d v="2025-04-02T00:00:00"/>
    <n v="0"/>
    <s v="WAV"/>
    <n v="4104870"/>
    <n v="0"/>
    <n v="0"/>
    <n v="0"/>
  </r>
  <r>
    <x v="1"/>
    <x v="2"/>
    <d v="2025-04-01T00:00:00"/>
    <n v="3.75"/>
    <s v="WAV"/>
    <n v="4104871"/>
    <n v="3.75"/>
    <n v="0"/>
    <n v="0"/>
  </r>
  <r>
    <x v="1"/>
    <x v="1"/>
    <d v="2025-04-01T00:00:00"/>
    <n v="0"/>
    <s v="WAV"/>
    <n v="4104872"/>
    <n v="3.75"/>
    <n v="1"/>
    <n v="3.75"/>
  </r>
  <r>
    <x v="2"/>
    <x v="5"/>
    <d v="2025-04-05T00:00:00"/>
    <n v="0"/>
    <s v="WAV"/>
    <n v="4104878"/>
    <n v="0"/>
    <n v="0"/>
    <n v="0"/>
  </r>
  <r>
    <x v="1"/>
    <x v="0"/>
    <d v="2025-04-01T00:00:00"/>
    <n v="0"/>
    <s v="WAV"/>
    <n v="4104879"/>
    <n v="3.75"/>
    <n v="1"/>
    <n v="3.75"/>
  </r>
  <r>
    <x v="1"/>
    <x v="7"/>
    <d v="2025-04-01T00:00:00"/>
    <n v="0"/>
    <s v="WAV"/>
    <n v="4104881"/>
    <n v="3.75"/>
    <n v="1"/>
    <n v="3.75"/>
  </r>
  <r>
    <x v="1"/>
    <x v="2"/>
    <d v="2025-04-02T00:00:00"/>
    <n v="0"/>
    <s v="WAV"/>
    <n v="4104883"/>
    <n v="3.75"/>
    <n v="1"/>
    <n v="3.75"/>
  </r>
  <r>
    <x v="1"/>
    <x v="2"/>
    <d v="2025-04-01T00:00:00"/>
    <n v="0"/>
    <s v="WAV"/>
    <n v="4104887"/>
    <n v="0"/>
    <n v="0"/>
    <n v="0"/>
  </r>
  <r>
    <x v="1"/>
    <x v="11"/>
    <d v="2025-04-03T00:00:00"/>
    <n v="0"/>
    <s v="WAV"/>
    <n v="4104889"/>
    <n v="0"/>
    <n v="0"/>
    <n v="0"/>
  </r>
  <r>
    <x v="1"/>
    <x v="5"/>
    <d v="2025-04-05T00:00:00"/>
    <n v="0"/>
    <s v="BIGVAN"/>
    <n v="4104893"/>
    <n v="3.75"/>
    <n v="1"/>
    <n v="3.75"/>
  </r>
  <r>
    <x v="1"/>
    <x v="2"/>
    <d v="2025-04-01T00:00:00"/>
    <n v="3.75"/>
    <s v="WAV"/>
    <n v="4104895"/>
    <n v="3.75"/>
    <n v="0"/>
    <n v="0"/>
  </r>
  <r>
    <x v="0"/>
    <x v="14"/>
    <d v="2025-04-03T00:00:00"/>
    <n v="0"/>
    <s v="WAV"/>
    <n v="4104907"/>
    <n v="5.5"/>
    <n v="1"/>
    <n v="5.5"/>
  </r>
  <r>
    <x v="2"/>
    <x v="4"/>
    <d v="2025-04-02T00:00:00"/>
    <n v="0"/>
    <s v="SEDAN"/>
    <n v="4104908"/>
    <n v="5"/>
    <n v="1"/>
    <n v="5"/>
  </r>
  <r>
    <x v="0"/>
    <x v="5"/>
    <d v="2025-04-03T00:00:00"/>
    <n v="0"/>
    <s v="WAV"/>
    <n v="4104911"/>
    <n v="5"/>
    <n v="1"/>
    <n v="5"/>
  </r>
  <r>
    <x v="2"/>
    <x v="0"/>
    <d v="2025-04-04T00:00:00"/>
    <n v="0"/>
    <s v="WAV"/>
    <n v="4104914"/>
    <n v="5"/>
    <n v="1"/>
    <n v="5"/>
  </r>
  <r>
    <x v="0"/>
    <x v="14"/>
    <d v="2025-04-01T00:00:00"/>
    <n v="5.5"/>
    <s v="WAV"/>
    <n v="4104915"/>
    <n v="5.5"/>
    <n v="0"/>
    <n v="0"/>
  </r>
  <r>
    <x v="2"/>
    <x v="5"/>
    <d v="2025-04-01T00:00:00"/>
    <n v="5"/>
    <s v="WAV"/>
    <n v="4104916"/>
    <n v="5"/>
    <n v="0"/>
    <n v="0"/>
  </r>
  <r>
    <x v="1"/>
    <x v="0"/>
    <d v="2025-04-01T00:00:00"/>
    <n v="0"/>
    <s v="WAV"/>
    <n v="4104918"/>
    <n v="3.75"/>
    <n v="1"/>
    <n v="3.75"/>
  </r>
  <r>
    <x v="1"/>
    <x v="0"/>
    <d v="2025-04-03T00:00:00"/>
    <n v="0"/>
    <s v="WAV"/>
    <n v="4104919"/>
    <n v="3.75"/>
    <n v="1"/>
    <n v="3.75"/>
  </r>
  <r>
    <x v="1"/>
    <x v="11"/>
    <d v="2025-04-05T00:00:00"/>
    <n v="0"/>
    <s v="WAV"/>
    <n v="4104920"/>
    <n v="3.75"/>
    <n v="1"/>
    <n v="3.75"/>
  </r>
  <r>
    <x v="1"/>
    <x v="11"/>
    <d v="2025-04-01T00:00:00"/>
    <n v="0"/>
    <s v="WAV"/>
    <n v="4104921"/>
    <n v="3.75"/>
    <n v="1"/>
    <n v="3.75"/>
  </r>
  <r>
    <x v="1"/>
    <x v="1"/>
    <d v="2025-04-03T00:00:00"/>
    <n v="0"/>
    <s v="WAV"/>
    <n v="4104922"/>
    <n v="3.75"/>
    <n v="1"/>
    <n v="3.75"/>
  </r>
  <r>
    <x v="1"/>
    <x v="11"/>
    <d v="2025-04-05T00:00:00"/>
    <n v="0"/>
    <s v="WAV"/>
    <n v="4104923"/>
    <n v="3.75"/>
    <n v="1"/>
    <n v="3.75"/>
  </r>
  <r>
    <x v="1"/>
    <x v="11"/>
    <d v="2025-04-02T00:00:00"/>
    <n v="3.75"/>
    <s v="WAV"/>
    <n v="4104931"/>
    <n v="3.75"/>
    <n v="0"/>
    <n v="0"/>
  </r>
  <r>
    <x v="1"/>
    <x v="11"/>
    <d v="2025-04-02T00:00:00"/>
    <n v="3.75"/>
    <s v="WAV"/>
    <n v="4104932"/>
    <n v="3.75"/>
    <n v="0"/>
    <n v="0"/>
  </r>
  <r>
    <x v="1"/>
    <x v="2"/>
    <d v="2025-04-02T00:00:00"/>
    <n v="3.75"/>
    <s v="WAV"/>
    <n v="4104933"/>
    <n v="3.75"/>
    <n v="0"/>
    <n v="0"/>
  </r>
  <r>
    <x v="1"/>
    <x v="5"/>
    <d v="2025-04-02T00:00:00"/>
    <n v="0"/>
    <s v="BIGVAN"/>
    <n v="4104934"/>
    <n v="3.75"/>
    <n v="1"/>
    <n v="3.75"/>
  </r>
  <r>
    <x v="0"/>
    <x v="15"/>
    <d v="2025-04-02T00:00:00"/>
    <n v="5.5"/>
    <s v="WAV"/>
    <n v="4104941"/>
    <n v="5.5"/>
    <n v="0"/>
    <n v="0"/>
  </r>
  <r>
    <x v="0"/>
    <x v="13"/>
    <d v="2025-04-04T00:00:00"/>
    <n v="0"/>
    <s v="WAV"/>
    <n v="4104942"/>
    <n v="5.5"/>
    <n v="1"/>
    <n v="5.5"/>
  </r>
  <r>
    <x v="0"/>
    <x v="10"/>
    <d v="2025-04-02T00:00:00"/>
    <n v="3"/>
    <s v="WAV"/>
    <n v="4104943"/>
    <n v="3"/>
    <n v="0"/>
    <n v="0"/>
  </r>
  <r>
    <x v="0"/>
    <x v="14"/>
    <d v="2025-04-04T00:00:00"/>
    <n v="0"/>
    <s v="WAV"/>
    <n v="4104944"/>
    <n v="3"/>
    <n v="1"/>
    <n v="3"/>
  </r>
  <r>
    <x v="0"/>
    <x v="0"/>
    <d v="2025-04-01T00:00:00"/>
    <n v="5.5"/>
    <s v="WAV"/>
    <n v="4104945"/>
    <n v="5.5"/>
    <n v="0"/>
    <n v="0"/>
  </r>
  <r>
    <x v="0"/>
    <x v="14"/>
    <d v="2025-04-01T00:00:00"/>
    <n v="0"/>
    <s v="WAV"/>
    <n v="4104946"/>
    <n v="3"/>
    <n v="1"/>
    <n v="3"/>
  </r>
  <r>
    <x v="0"/>
    <x v="5"/>
    <d v="2025-04-01T00:00:00"/>
    <n v="5"/>
    <s v="WAV"/>
    <n v="4105459"/>
    <n v="5"/>
    <n v="0"/>
    <n v="0"/>
  </r>
  <r>
    <x v="0"/>
    <x v="14"/>
    <d v="2025-04-01T00:00:00"/>
    <n v="5"/>
    <s v="WAV"/>
    <n v="4105460"/>
    <n v="5"/>
    <n v="0"/>
    <n v="0"/>
  </r>
  <r>
    <x v="1"/>
    <x v="2"/>
    <d v="2025-04-02T00:00:00"/>
    <n v="0"/>
    <s v="WAV"/>
    <n v="4105461"/>
    <n v="0"/>
    <n v="0"/>
    <n v="0"/>
  </r>
  <r>
    <x v="0"/>
    <x v="3"/>
    <d v="2025-04-03T00:00:00"/>
    <n v="0"/>
    <s v="WAV"/>
    <n v="4105462"/>
    <n v="0"/>
    <n v="0"/>
    <n v="0"/>
  </r>
  <r>
    <x v="0"/>
    <x v="5"/>
    <d v="2025-04-04T00:00:00"/>
    <n v="0"/>
    <s v="WAV"/>
    <n v="4105463"/>
    <n v="0"/>
    <n v="0"/>
    <n v="0"/>
  </r>
  <r>
    <x v="0"/>
    <x v="4"/>
    <d v="2025-04-03T00:00:00"/>
    <n v="0"/>
    <s v="SEDAN"/>
    <n v="4105465"/>
    <n v="0"/>
    <n v="0"/>
    <n v="0"/>
  </r>
  <r>
    <x v="0"/>
    <x v="5"/>
    <d v="2025-04-02T00:00:00"/>
    <n v="0"/>
    <s v="WAV"/>
    <n v="4105471"/>
    <n v="5.5"/>
    <n v="1"/>
    <n v="5.5"/>
  </r>
  <r>
    <x v="0"/>
    <x v="14"/>
    <d v="2025-04-04T00:00:00"/>
    <n v="5.5"/>
    <s v="WAV"/>
    <n v="4105472"/>
    <n v="5.5"/>
    <n v="0"/>
    <n v="0"/>
  </r>
  <r>
    <x v="2"/>
    <x v="13"/>
    <d v="2025-04-01T00:00:00"/>
    <n v="5"/>
    <s v="WAV"/>
    <n v="4105474"/>
    <n v="5"/>
    <n v="0"/>
    <n v="0"/>
  </r>
  <r>
    <x v="0"/>
    <x v="4"/>
    <d v="2025-04-02T00:00:00"/>
    <n v="5.5"/>
    <s v="SEDAN"/>
    <n v="4105479"/>
    <n v="5.5"/>
    <n v="0"/>
    <n v="0"/>
  </r>
  <r>
    <x v="0"/>
    <x v="4"/>
    <d v="2025-04-04T00:00:00"/>
    <n v="5.5"/>
    <s v="SEDAN"/>
    <n v="4105480"/>
    <n v="5.5"/>
    <n v="0"/>
    <n v="0"/>
  </r>
  <r>
    <x v="2"/>
    <x v="0"/>
    <d v="2025-04-02T00:00:00"/>
    <n v="0"/>
    <s v="WAV"/>
    <n v="4105496"/>
    <n v="0"/>
    <n v="0"/>
    <n v="0"/>
  </r>
  <r>
    <x v="1"/>
    <x v="5"/>
    <d v="2025-04-04T00:00:00"/>
    <n v="0"/>
    <s v="BIGVAN"/>
    <n v="4105499"/>
    <n v="3.75"/>
    <n v="1"/>
    <n v="3.75"/>
  </r>
  <r>
    <x v="1"/>
    <x v="5"/>
    <d v="2025-04-04T00:00:00"/>
    <n v="0"/>
    <s v="BIGVAN"/>
    <n v="4105500"/>
    <n v="3.75"/>
    <n v="1"/>
    <n v="3.75"/>
  </r>
  <r>
    <x v="2"/>
    <x v="0"/>
    <d v="2025-04-03T00:00:00"/>
    <n v="5"/>
    <s v="SEDAN"/>
    <n v="4105502"/>
    <n v="5"/>
    <n v="0"/>
    <n v="0"/>
  </r>
  <r>
    <x v="2"/>
    <x v="5"/>
    <d v="2025-04-03T00:00:00"/>
    <n v="0"/>
    <s v="BIGVAN"/>
    <n v="4105503"/>
    <n v="5"/>
    <n v="1"/>
    <n v="5"/>
  </r>
  <r>
    <x v="0"/>
    <x v="5"/>
    <d v="2025-04-03T00:00:00"/>
    <n v="5.5"/>
    <s v="WAV"/>
    <n v="4105505"/>
    <n v="5.5"/>
    <n v="0"/>
    <n v="0"/>
  </r>
  <r>
    <x v="0"/>
    <x v="3"/>
    <d v="2025-04-03T00:00:00"/>
    <n v="5"/>
    <s v="WAV"/>
    <n v="4105506"/>
    <n v="5"/>
    <n v="0"/>
    <n v="0"/>
  </r>
  <r>
    <x v="0"/>
    <x v="5"/>
    <d v="2025-04-03T00:00:00"/>
    <n v="0"/>
    <s v="WAV"/>
    <n v="4105508"/>
    <n v="5.5"/>
    <n v="1"/>
    <n v="5.5"/>
  </r>
  <r>
    <x v="0"/>
    <x v="6"/>
    <d v="2025-04-03T00:00:00"/>
    <n v="5"/>
    <s v="SEDAN"/>
    <n v="4105509"/>
    <n v="5"/>
    <n v="0"/>
    <n v="0"/>
  </r>
  <r>
    <x v="0"/>
    <x v="14"/>
    <d v="2025-04-02T00:00:00"/>
    <n v="5"/>
    <s v="WAV"/>
    <n v="4105511"/>
    <n v="5"/>
    <n v="0"/>
    <n v="0"/>
  </r>
  <r>
    <x v="0"/>
    <x v="0"/>
    <d v="2025-04-02T00:00:00"/>
    <n v="5.5"/>
    <s v="WAV"/>
    <n v="4105512"/>
    <n v="5.5"/>
    <n v="0"/>
    <n v="0"/>
  </r>
  <r>
    <x v="0"/>
    <x v="5"/>
    <d v="2025-04-02T00:00:00"/>
    <n v="5"/>
    <s v="WAV"/>
    <n v="4105513"/>
    <n v="5"/>
    <n v="0"/>
    <n v="0"/>
  </r>
  <r>
    <x v="0"/>
    <x v="3"/>
    <d v="2025-04-03T00:00:00"/>
    <n v="0"/>
    <s v="WAV"/>
    <n v="4105522"/>
    <n v="0"/>
    <n v="0"/>
    <n v="0"/>
  </r>
  <r>
    <x v="2"/>
    <x v="10"/>
    <d v="2025-04-02T00:00:00"/>
    <n v="0"/>
    <s v="WAV"/>
    <n v="4105523"/>
    <n v="0"/>
    <n v="0"/>
    <n v="0"/>
  </r>
  <r>
    <x v="0"/>
    <x v="3"/>
    <d v="2025-04-03T00:00:00"/>
    <n v="5.5"/>
    <s v="WAV"/>
    <n v="4105532"/>
    <n v="5.5"/>
    <n v="0"/>
    <n v="0"/>
  </r>
  <r>
    <x v="0"/>
    <x v="14"/>
    <d v="2025-04-03T00:00:00"/>
    <n v="5"/>
    <s v="WAV"/>
    <n v="4105533"/>
    <n v="5"/>
    <n v="0"/>
    <n v="0"/>
  </r>
  <r>
    <x v="0"/>
    <x v="13"/>
    <d v="2025-04-02T00:00:00"/>
    <n v="0"/>
    <s v="WAV"/>
    <n v="4105540"/>
    <n v="5.5"/>
    <n v="1"/>
    <n v="5.5"/>
  </r>
  <r>
    <x v="2"/>
    <x v="0"/>
    <d v="2025-04-02T00:00:00"/>
    <n v="5"/>
    <s v="WAV"/>
    <n v="4105546"/>
    <n v="5"/>
    <n v="0"/>
    <n v="0"/>
  </r>
  <r>
    <x v="0"/>
    <x v="10"/>
    <d v="2025-04-02T00:00:00"/>
    <n v="5.5"/>
    <s v="WAV"/>
    <n v="4105549"/>
    <n v="5.5"/>
    <n v="0"/>
    <n v="0"/>
  </r>
  <r>
    <x v="0"/>
    <x v="3"/>
    <d v="2025-04-02T00:00:00"/>
    <n v="0"/>
    <s v="WAV"/>
    <n v="4105550"/>
    <n v="5"/>
    <n v="1"/>
    <n v="5"/>
  </r>
  <r>
    <x v="2"/>
    <x v="0"/>
    <d v="2025-04-01T00:00:00"/>
    <n v="5"/>
    <s v="WAV"/>
    <n v="4105553"/>
    <n v="5"/>
    <n v="0"/>
    <n v="0"/>
  </r>
  <r>
    <x v="1"/>
    <x v="5"/>
    <d v="2025-04-02T00:00:00"/>
    <n v="0"/>
    <s v="BIGVAN"/>
    <n v="4105562"/>
    <n v="0"/>
    <n v="0"/>
    <n v="0"/>
  </r>
  <r>
    <x v="1"/>
    <x v="5"/>
    <d v="2025-04-02T00:00:00"/>
    <n v="0"/>
    <s v="BIGVAN"/>
    <n v="4105563"/>
    <n v="3.75"/>
    <n v="1"/>
    <n v="3.75"/>
  </r>
  <r>
    <x v="2"/>
    <x v="0"/>
    <d v="2025-04-02T00:00:00"/>
    <n v="0"/>
    <s v="SEDAN"/>
    <n v="4105564"/>
    <n v="0"/>
    <n v="0"/>
    <n v="0"/>
  </r>
  <r>
    <x v="2"/>
    <x v="15"/>
    <d v="2025-04-02T00:00:00"/>
    <n v="0"/>
    <s v="WAV"/>
    <n v="4105571"/>
    <n v="0"/>
    <n v="0"/>
    <n v="0"/>
  </r>
  <r>
    <x v="2"/>
    <x v="13"/>
    <d v="2025-04-04T00:00:00"/>
    <n v="5"/>
    <s v="WAV"/>
    <n v="4105575"/>
    <n v="5"/>
    <n v="0"/>
    <n v="0"/>
  </r>
  <r>
    <x v="2"/>
    <x v="9"/>
    <d v="2025-04-02T00:00:00"/>
    <n v="5"/>
    <s v="SEDAN"/>
    <n v="4105580"/>
    <n v="5"/>
    <n v="0"/>
    <n v="0"/>
  </r>
  <r>
    <x v="2"/>
    <x v="5"/>
    <d v="2025-04-04T00:00:00"/>
    <n v="5"/>
    <s v="WAV"/>
    <n v="4105581"/>
    <n v="5"/>
    <n v="0"/>
    <n v="0"/>
  </r>
  <r>
    <x v="1"/>
    <x v="2"/>
    <d v="2025-04-02T00:00:00"/>
    <n v="0"/>
    <s v="WAV"/>
    <n v="4105588"/>
    <n v="3.75"/>
    <n v="1"/>
    <n v="3.75"/>
  </r>
  <r>
    <x v="1"/>
    <x v="2"/>
    <d v="2025-04-02T00:00:00"/>
    <n v="0"/>
    <s v="WAV"/>
    <n v="4105589"/>
    <n v="3.75"/>
    <n v="1"/>
    <n v="3.75"/>
  </r>
  <r>
    <x v="2"/>
    <x v="5"/>
    <d v="2025-04-04T00:00:00"/>
    <n v="0"/>
    <s v="WAV"/>
    <n v="4105596"/>
    <n v="5"/>
    <n v="1"/>
    <n v="5"/>
  </r>
  <r>
    <x v="2"/>
    <x v="0"/>
    <d v="2025-04-03T00:00:00"/>
    <n v="5"/>
    <s v="WAV"/>
    <n v="4105602"/>
    <n v="5"/>
    <n v="0"/>
    <n v="0"/>
  </r>
  <r>
    <x v="2"/>
    <x v="10"/>
    <d v="2025-04-03T00:00:00"/>
    <n v="5"/>
    <s v="WAV"/>
    <n v="4105603"/>
    <n v="5"/>
    <n v="0"/>
    <n v="0"/>
  </r>
  <r>
    <x v="1"/>
    <x v="5"/>
    <d v="2025-04-03T00:00:00"/>
    <n v="0"/>
    <s v="BIGVAN"/>
    <n v="4105608"/>
    <n v="3.75"/>
    <n v="1"/>
    <n v="3.75"/>
  </r>
  <r>
    <x v="0"/>
    <x v="5"/>
    <d v="2025-04-02T00:00:00"/>
    <n v="5"/>
    <s v="WAV"/>
    <n v="4105609"/>
    <n v="5"/>
    <n v="0"/>
    <n v="0"/>
  </r>
  <r>
    <x v="0"/>
    <x v="5"/>
    <d v="2025-04-02T00:00:00"/>
    <n v="5"/>
    <s v="WAV"/>
    <n v="4105610"/>
    <n v="5"/>
    <n v="0"/>
    <n v="0"/>
  </r>
  <r>
    <x v="1"/>
    <x v="7"/>
    <d v="2025-04-02T00:00:00"/>
    <n v="0"/>
    <s v="WAV"/>
    <n v="4105613"/>
    <n v="3.75"/>
    <n v="1"/>
    <n v="3.75"/>
  </r>
  <r>
    <x v="2"/>
    <x v="9"/>
    <d v="2025-04-01T00:00:00"/>
    <n v="0"/>
    <s v="SEDAN"/>
    <n v="4105614"/>
    <n v="0"/>
    <n v="0"/>
    <n v="0"/>
  </r>
  <r>
    <x v="0"/>
    <x v="8"/>
    <d v="2025-04-04T00:00:00"/>
    <n v="0"/>
    <s v="WAV"/>
    <n v="4105615"/>
    <n v="0"/>
    <n v="0"/>
    <n v="0"/>
  </r>
  <r>
    <x v="0"/>
    <x v="8"/>
    <d v="2025-04-04T00:00:00"/>
    <n v="0"/>
    <s v="WAV"/>
    <n v="4105616"/>
    <n v="0"/>
    <n v="0"/>
    <n v="0"/>
  </r>
  <r>
    <x v="0"/>
    <x v="13"/>
    <d v="2025-04-05T00:00:00"/>
    <n v="0"/>
    <s v="WAV"/>
    <n v="4105619"/>
    <n v="5.5"/>
    <n v="1"/>
    <n v="5.5"/>
  </r>
  <r>
    <x v="0"/>
    <x v="5"/>
    <d v="2025-04-05T00:00:00"/>
    <n v="5"/>
    <s v="WAV"/>
    <n v="4105620"/>
    <n v="5"/>
    <n v="0"/>
    <n v="0"/>
  </r>
  <r>
    <x v="1"/>
    <x v="2"/>
    <d v="2025-04-05T00:00:00"/>
    <n v="0"/>
    <s v="WAV"/>
    <n v="4105621"/>
    <n v="3.75"/>
    <n v="1"/>
    <n v="3.75"/>
  </r>
  <r>
    <x v="0"/>
    <x v="9"/>
    <d v="2025-04-03T00:00:00"/>
    <n v="5.5"/>
    <s v="SEDAN"/>
    <n v="4105627"/>
    <n v="5.5"/>
    <n v="0"/>
    <n v="0"/>
  </r>
  <r>
    <x v="2"/>
    <x v="4"/>
    <d v="2025-04-03T00:00:00"/>
    <n v="0"/>
    <s v="SEDAN"/>
    <n v="4105629"/>
    <n v="0"/>
    <n v="0"/>
    <n v="0"/>
  </r>
  <r>
    <x v="1"/>
    <x v="5"/>
    <d v="2025-04-06T00:00:00"/>
    <n v="0"/>
    <s v="BIGVAN"/>
    <n v="4105633"/>
    <n v="3.75"/>
    <n v="1"/>
    <n v="3.75"/>
  </r>
  <r>
    <x v="2"/>
    <x v="4"/>
    <d v="2025-04-04T00:00:00"/>
    <n v="0"/>
    <s v="SEDAN"/>
    <n v="4105637"/>
    <n v="0"/>
    <n v="0"/>
    <n v="0"/>
  </r>
  <r>
    <x v="0"/>
    <x v="0"/>
    <d v="2025-04-05T00:00:00"/>
    <n v="5"/>
    <s v="SEDAN"/>
    <n v="4105639"/>
    <n v="5"/>
    <n v="0"/>
    <n v="0"/>
  </r>
  <r>
    <x v="1"/>
    <x v="1"/>
    <d v="2025-04-03T00:00:00"/>
    <n v="0"/>
    <s v="WAV"/>
    <n v="4105642"/>
    <n v="3.75"/>
    <n v="1"/>
    <n v="3.75"/>
  </r>
  <r>
    <x v="1"/>
    <x v="5"/>
    <d v="2025-04-04T00:00:00"/>
    <n v="0"/>
    <s v="BIGVAN"/>
    <n v="4105643"/>
    <n v="3.75"/>
    <n v="1"/>
    <n v="3.75"/>
  </r>
  <r>
    <x v="1"/>
    <x v="11"/>
    <d v="2025-04-06T00:00:00"/>
    <n v="0"/>
    <s v="WAV"/>
    <n v="4105644"/>
    <n v="3.75"/>
    <n v="1"/>
    <n v="3.75"/>
  </r>
  <r>
    <x v="1"/>
    <x v="1"/>
    <d v="2025-04-03T00:00:00"/>
    <n v="0"/>
    <s v="WAV"/>
    <n v="4105645"/>
    <n v="3.75"/>
    <n v="1"/>
    <n v="3.75"/>
  </r>
  <r>
    <x v="1"/>
    <x v="5"/>
    <d v="2025-04-04T00:00:00"/>
    <n v="0"/>
    <s v="BIGVAN"/>
    <n v="4105646"/>
    <n v="3.75"/>
    <n v="1"/>
    <n v="3.75"/>
  </r>
  <r>
    <x v="1"/>
    <x v="5"/>
    <d v="2025-04-06T00:00:00"/>
    <n v="0"/>
    <s v="BIGVAN"/>
    <n v="4105647"/>
    <n v="3.75"/>
    <n v="1"/>
    <n v="3.75"/>
  </r>
  <r>
    <x v="1"/>
    <x v="5"/>
    <d v="2025-04-06T00:00:00"/>
    <n v="0"/>
    <s v="BIGVAN"/>
    <n v="4105648"/>
    <n v="3.75"/>
    <n v="1"/>
    <n v="3.75"/>
  </r>
  <r>
    <x v="1"/>
    <x v="5"/>
    <d v="2025-04-06T00:00:00"/>
    <n v="0"/>
    <s v="BIGVAN"/>
    <n v="4105649"/>
    <n v="3.75"/>
    <n v="1"/>
    <n v="3.75"/>
  </r>
  <r>
    <x v="1"/>
    <x v="11"/>
    <d v="2025-04-02T00:00:00"/>
    <n v="3.75"/>
    <s v="WAV"/>
    <n v="4105652"/>
    <n v="3.75"/>
    <n v="0"/>
    <n v="0"/>
  </r>
  <r>
    <x v="1"/>
    <x v="7"/>
    <d v="2025-04-02T00:00:00"/>
    <n v="0"/>
    <s v="WAV"/>
    <n v="4105653"/>
    <n v="3.75"/>
    <n v="1"/>
    <n v="3.75"/>
  </r>
  <r>
    <x v="0"/>
    <x v="9"/>
    <d v="2025-04-02T00:00:00"/>
    <n v="5.5"/>
    <s v="SEDAN"/>
    <n v="4105654"/>
    <n v="5.5"/>
    <n v="0"/>
    <n v="0"/>
  </r>
  <r>
    <x v="0"/>
    <x v="0"/>
    <d v="2025-04-02T00:00:00"/>
    <n v="5"/>
    <s v="SEDAN"/>
    <n v="4105655"/>
    <n v="5"/>
    <n v="0"/>
    <n v="0"/>
  </r>
  <r>
    <x v="1"/>
    <x v="5"/>
    <d v="2025-04-02T00:00:00"/>
    <n v="0"/>
    <s v="BIGVAN"/>
    <n v="4105656"/>
    <n v="3.75"/>
    <n v="1"/>
    <n v="3.75"/>
  </r>
  <r>
    <x v="0"/>
    <x v="5"/>
    <d v="2025-04-04T00:00:00"/>
    <n v="0"/>
    <s v="WAV"/>
    <n v="4105659"/>
    <n v="0"/>
    <n v="0"/>
    <n v="0"/>
  </r>
  <r>
    <x v="0"/>
    <x v="0"/>
    <d v="2025-04-02T00:00:00"/>
    <n v="5.5"/>
    <s v="WAV"/>
    <n v="4105663"/>
    <n v="5.5"/>
    <n v="0"/>
    <n v="0"/>
  </r>
  <r>
    <x v="2"/>
    <x v="14"/>
    <d v="2025-04-04T00:00:00"/>
    <n v="0"/>
    <s v="WAV"/>
    <n v="4105667"/>
    <n v="0"/>
    <n v="0"/>
    <n v="0"/>
  </r>
  <r>
    <x v="1"/>
    <x v="7"/>
    <d v="2025-04-04T00:00:00"/>
    <n v="0"/>
    <s v="WAV"/>
    <n v="4105668"/>
    <n v="3.75"/>
    <n v="1"/>
    <n v="3.75"/>
  </r>
  <r>
    <x v="1"/>
    <x v="10"/>
    <d v="2025-04-04T00:00:00"/>
    <n v="3.75"/>
    <s v="WAV"/>
    <n v="4105669"/>
    <n v="3.75"/>
    <n v="0"/>
    <n v="0"/>
  </r>
  <r>
    <x v="2"/>
    <x v="10"/>
    <d v="2025-04-03T00:00:00"/>
    <n v="0"/>
    <s v="WAV"/>
    <n v="4105679"/>
    <n v="0"/>
    <n v="0"/>
    <n v="0"/>
  </r>
  <r>
    <x v="0"/>
    <x v="10"/>
    <d v="2025-04-03T00:00:00"/>
    <n v="0"/>
    <s v="WAV"/>
    <n v="4105680"/>
    <n v="0"/>
    <n v="0"/>
    <n v="0"/>
  </r>
  <r>
    <x v="0"/>
    <x v="15"/>
    <d v="2025-04-03T00:00:00"/>
    <n v="5"/>
    <s v="WAV"/>
    <n v="4105681"/>
    <n v="5"/>
    <n v="0"/>
    <n v="0"/>
  </r>
  <r>
    <x v="2"/>
    <x v="8"/>
    <d v="2025-04-03T00:00:00"/>
    <n v="0"/>
    <s v="WAV"/>
    <n v="4105686"/>
    <n v="0"/>
    <n v="0"/>
    <n v="0"/>
  </r>
  <r>
    <x v="0"/>
    <x v="5"/>
    <d v="2025-04-03T00:00:00"/>
    <n v="0"/>
    <s v="WAV"/>
    <n v="4105690"/>
    <n v="0"/>
    <n v="0"/>
    <n v="0"/>
  </r>
  <r>
    <x v="0"/>
    <x v="13"/>
    <d v="2025-04-03T00:00:00"/>
    <n v="5"/>
    <s v="WAV"/>
    <n v="4105691"/>
    <n v="5"/>
    <n v="0"/>
    <n v="0"/>
  </r>
  <r>
    <x v="2"/>
    <x v="10"/>
    <d v="2025-04-03T00:00:00"/>
    <n v="5"/>
    <s v="WAV"/>
    <n v="4105696"/>
    <n v="5"/>
    <n v="0"/>
    <n v="0"/>
  </r>
  <r>
    <x v="2"/>
    <x v="15"/>
    <d v="2025-04-03T00:00:00"/>
    <n v="0"/>
    <s v="WAV"/>
    <n v="4106181"/>
    <n v="0"/>
    <n v="0"/>
    <n v="0"/>
  </r>
  <r>
    <x v="1"/>
    <x v="11"/>
    <d v="2025-04-03T00:00:00"/>
    <n v="3.75"/>
    <s v="WAV"/>
    <n v="4106197"/>
    <n v="3.75"/>
    <n v="0"/>
    <n v="0"/>
  </r>
  <r>
    <x v="0"/>
    <x v="5"/>
    <d v="2025-04-03T00:00:00"/>
    <n v="3.75"/>
    <s v="BIGVAN"/>
    <n v="4106198"/>
    <n v="3.75"/>
    <n v="0"/>
    <n v="0"/>
  </r>
  <r>
    <x v="0"/>
    <x v="15"/>
    <d v="2025-04-04T00:00:00"/>
    <n v="5.5"/>
    <s v="WAV"/>
    <n v="4106199"/>
    <n v="5.5"/>
    <n v="0"/>
    <n v="0"/>
  </r>
  <r>
    <x v="0"/>
    <x v="15"/>
    <d v="2025-04-04T00:00:00"/>
    <n v="5.5"/>
    <s v="WAV"/>
    <n v="4106200"/>
    <n v="5.5"/>
    <n v="0"/>
    <n v="0"/>
  </r>
  <r>
    <x v="0"/>
    <x v="10"/>
    <d v="2025-04-03T00:00:00"/>
    <n v="5.5"/>
    <s v="WAV"/>
    <n v="4106201"/>
    <n v="5.5"/>
    <n v="0"/>
    <n v="0"/>
  </r>
  <r>
    <x v="0"/>
    <x v="8"/>
    <d v="2025-04-03T00:00:00"/>
    <n v="5"/>
    <s v="WAV"/>
    <n v="4106203"/>
    <n v="5"/>
    <n v="0"/>
    <n v="0"/>
  </r>
  <r>
    <x v="0"/>
    <x v="10"/>
    <d v="2025-04-02T00:00:00"/>
    <n v="5"/>
    <s v="WAV"/>
    <n v="4106206"/>
    <n v="5"/>
    <n v="0"/>
    <n v="0"/>
  </r>
  <r>
    <x v="0"/>
    <x v="0"/>
    <d v="2025-04-06T00:00:00"/>
    <n v="5.5"/>
    <s v="WAV"/>
    <n v="4106207"/>
    <n v="5.5"/>
    <n v="0"/>
    <n v="0"/>
  </r>
  <r>
    <x v="2"/>
    <x v="0"/>
    <d v="2025-04-02T00:00:00"/>
    <n v="0"/>
    <s v="SEDAN"/>
    <n v="4106211"/>
    <n v="0"/>
    <n v="0"/>
    <n v="0"/>
  </r>
  <r>
    <x v="2"/>
    <x v="0"/>
    <d v="2025-04-02T00:00:00"/>
    <n v="0"/>
    <s v="SEDAN"/>
    <n v="4106212"/>
    <n v="0"/>
    <n v="0"/>
    <n v="0"/>
  </r>
  <r>
    <x v="2"/>
    <x v="0"/>
    <d v="2025-04-02T00:00:00"/>
    <n v="0"/>
    <s v="SEDAN"/>
    <n v="4106213"/>
    <n v="0"/>
    <n v="0"/>
    <n v="0"/>
  </r>
  <r>
    <x v="0"/>
    <x v="5"/>
    <d v="2025-04-03T00:00:00"/>
    <n v="5.5"/>
    <s v="WAV"/>
    <n v="4106220"/>
    <n v="5.5"/>
    <n v="0"/>
    <n v="0"/>
  </r>
  <r>
    <x v="0"/>
    <x v="0"/>
    <d v="2025-04-03T00:00:00"/>
    <n v="0"/>
    <s v="SEDAN"/>
    <n v="4106221"/>
    <n v="0"/>
    <n v="0"/>
    <n v="0"/>
  </r>
  <r>
    <x v="1"/>
    <x v="7"/>
    <d v="2025-04-03T00:00:00"/>
    <n v="0"/>
    <s v="WAV"/>
    <n v="4106224"/>
    <n v="3.75"/>
    <n v="1"/>
    <n v="3.75"/>
  </r>
  <r>
    <x v="1"/>
    <x v="2"/>
    <d v="2025-04-04T00:00:00"/>
    <n v="0"/>
    <s v="WAV"/>
    <n v="4106226"/>
    <n v="3.75"/>
    <n v="1"/>
    <n v="3.75"/>
  </r>
  <r>
    <x v="1"/>
    <x v="7"/>
    <d v="2025-04-04T00:00:00"/>
    <n v="0"/>
    <s v="WAV"/>
    <n v="4106229"/>
    <n v="3.75"/>
    <n v="1"/>
    <n v="3.75"/>
  </r>
  <r>
    <x v="0"/>
    <x v="10"/>
    <d v="2025-04-06T00:00:00"/>
    <n v="5.5"/>
    <s v="WAV"/>
    <n v="4106232"/>
    <n v="5.5"/>
    <n v="0"/>
    <n v="0"/>
  </r>
  <r>
    <x v="0"/>
    <x v="0"/>
    <d v="2025-04-06T00:00:00"/>
    <n v="5.5"/>
    <s v="WAV"/>
    <n v="4106233"/>
    <n v="5.5"/>
    <n v="0"/>
    <n v="0"/>
  </r>
  <r>
    <x v="1"/>
    <x v="7"/>
    <d v="2025-04-04T00:00:00"/>
    <n v="0"/>
    <s v="WAV"/>
    <n v="4106242"/>
    <n v="3.75"/>
    <n v="1"/>
    <n v="3.75"/>
  </r>
  <r>
    <x v="1"/>
    <x v="11"/>
    <d v="2025-04-05T00:00:00"/>
    <n v="0"/>
    <s v="WAV"/>
    <n v="4106243"/>
    <n v="3.75"/>
    <n v="1"/>
    <n v="3.75"/>
  </r>
  <r>
    <x v="0"/>
    <x v="8"/>
    <d v="2025-04-04T00:00:00"/>
    <n v="0"/>
    <s v="WAV"/>
    <n v="4106244"/>
    <n v="0"/>
    <n v="1"/>
    <n v="0"/>
  </r>
  <r>
    <x v="1"/>
    <x v="7"/>
    <d v="2025-04-03T00:00:00"/>
    <n v="0"/>
    <s v="WAV"/>
    <n v="4106252"/>
    <n v="3.75"/>
    <n v="1"/>
    <n v="3.75"/>
  </r>
  <r>
    <x v="1"/>
    <x v="7"/>
    <d v="2025-04-03T00:00:00"/>
    <n v="0"/>
    <s v="WAV"/>
    <n v="4106254"/>
    <n v="3.75"/>
    <n v="1"/>
    <n v="3.75"/>
  </r>
  <r>
    <x v="1"/>
    <x v="0"/>
    <d v="2025-04-04T00:00:00"/>
    <n v="3.75"/>
    <s v="WAV"/>
    <n v="4106255"/>
    <n v="3.75"/>
    <n v="0"/>
    <n v="0"/>
  </r>
  <r>
    <x v="1"/>
    <x v="1"/>
    <d v="2025-04-04T00:00:00"/>
    <n v="0"/>
    <s v="WAV"/>
    <n v="4106256"/>
    <n v="3.75"/>
    <n v="1"/>
    <n v="3.75"/>
  </r>
  <r>
    <x v="1"/>
    <x v="5"/>
    <d v="2025-04-03T00:00:00"/>
    <n v="0"/>
    <s v="BIGVAN"/>
    <n v="4106265"/>
    <n v="3.75"/>
    <n v="1"/>
    <n v="3.75"/>
  </r>
  <r>
    <x v="1"/>
    <x v="1"/>
    <d v="2025-04-02T00:00:00"/>
    <n v="0"/>
    <s v="WAV"/>
    <n v="4106269"/>
    <n v="3.75"/>
    <n v="1"/>
    <n v="3.75"/>
  </r>
  <r>
    <x v="2"/>
    <x v="8"/>
    <d v="2025-04-04T00:00:00"/>
    <n v="5"/>
    <s v="WAV"/>
    <n v="4106273"/>
    <n v="5"/>
    <n v="0"/>
    <n v="0"/>
  </r>
  <r>
    <x v="0"/>
    <x v="6"/>
    <d v="2025-04-03T00:00:00"/>
    <n v="5.5"/>
    <s v="SEDAN"/>
    <n v="4106280"/>
    <n v="5.5"/>
    <n v="0"/>
    <n v="0"/>
  </r>
  <r>
    <x v="0"/>
    <x v="6"/>
    <d v="2025-04-03T00:00:00"/>
    <n v="5"/>
    <s v="SEDAN"/>
    <n v="4106281"/>
    <n v="5"/>
    <n v="0"/>
    <n v="0"/>
  </r>
  <r>
    <x v="0"/>
    <x v="10"/>
    <d v="2025-04-03T00:00:00"/>
    <n v="3"/>
    <s v="WAV"/>
    <n v="4106282"/>
    <n v="3"/>
    <n v="0"/>
    <n v="0"/>
  </r>
  <r>
    <x v="1"/>
    <x v="1"/>
    <d v="2025-04-03T00:00:00"/>
    <n v="0"/>
    <s v="WAV"/>
    <n v="4106285"/>
    <n v="3.75"/>
    <n v="1"/>
    <n v="3.75"/>
  </r>
  <r>
    <x v="1"/>
    <x v="5"/>
    <d v="2025-04-05T00:00:00"/>
    <n v="3.75"/>
    <s v="BIGVAN"/>
    <n v="4106286"/>
    <n v="3.75"/>
    <n v="0"/>
    <n v="0"/>
  </r>
  <r>
    <x v="1"/>
    <x v="7"/>
    <d v="2025-04-03T00:00:00"/>
    <n v="0"/>
    <s v="WAV"/>
    <n v="4106288"/>
    <n v="3.75"/>
    <n v="1"/>
    <n v="3.75"/>
  </r>
  <r>
    <x v="1"/>
    <x v="5"/>
    <d v="2025-04-05T00:00:00"/>
    <n v="3.75"/>
    <s v="BIGVAN"/>
    <n v="4106289"/>
    <n v="3.75"/>
    <n v="0"/>
    <n v="0"/>
  </r>
  <r>
    <x v="2"/>
    <x v="5"/>
    <d v="2025-04-03T00:00:00"/>
    <n v="5"/>
    <s v="WAV"/>
    <n v="4106299"/>
    <n v="5"/>
    <n v="0"/>
    <n v="0"/>
  </r>
  <r>
    <x v="2"/>
    <x v="5"/>
    <d v="2025-04-03T00:00:00"/>
    <n v="5"/>
    <s v="WAV"/>
    <n v="4106300"/>
    <n v="5"/>
    <n v="0"/>
    <n v="0"/>
  </r>
  <r>
    <x v="1"/>
    <x v="5"/>
    <d v="2025-04-03T00:00:00"/>
    <n v="3.75"/>
    <s v="BIGVAN"/>
    <n v="4106301"/>
    <n v="3.75"/>
    <n v="0"/>
    <n v="0"/>
  </r>
  <r>
    <x v="1"/>
    <x v="7"/>
    <d v="2025-04-04T00:00:00"/>
    <n v="0"/>
    <s v="WAV"/>
    <n v="4106302"/>
    <n v="3.75"/>
    <n v="1"/>
    <n v="3.75"/>
  </r>
  <r>
    <x v="1"/>
    <x v="5"/>
    <d v="2025-04-04T00:00:00"/>
    <n v="0"/>
    <s v="BIGVAN"/>
    <n v="4106303"/>
    <n v="3.75"/>
    <n v="1"/>
    <n v="3.75"/>
  </r>
  <r>
    <x v="1"/>
    <x v="2"/>
    <d v="2025-04-03T00:00:00"/>
    <n v="3.75"/>
    <s v="WAV"/>
    <n v="4106304"/>
    <n v="3.75"/>
    <n v="0"/>
    <n v="0"/>
  </r>
  <r>
    <x v="1"/>
    <x v="2"/>
    <d v="2025-04-03T00:00:00"/>
    <n v="3.75"/>
    <s v="WAV"/>
    <n v="4106305"/>
    <n v="3.75"/>
    <n v="0"/>
    <n v="0"/>
  </r>
  <r>
    <x v="0"/>
    <x v="10"/>
    <d v="2025-04-02T00:00:00"/>
    <n v="5.5"/>
    <s v="WAV"/>
    <n v="4106307"/>
    <n v="5.5"/>
    <n v="0"/>
    <n v="0"/>
  </r>
  <r>
    <x v="1"/>
    <x v="11"/>
    <d v="2025-04-03T00:00:00"/>
    <n v="3.75"/>
    <s v="WAV"/>
    <n v="4106312"/>
    <n v="3.75"/>
    <n v="0"/>
    <n v="0"/>
  </r>
  <r>
    <x v="1"/>
    <x v="5"/>
    <d v="2025-04-03T00:00:00"/>
    <n v="3.75"/>
    <s v="BIGVAN"/>
    <n v="4106313"/>
    <n v="3.75"/>
    <n v="0"/>
    <n v="0"/>
  </r>
  <r>
    <x v="1"/>
    <x v="5"/>
    <d v="2025-04-03T00:00:00"/>
    <n v="0"/>
    <s v="BIGVAN"/>
    <n v="4106314"/>
    <n v="3.75"/>
    <n v="1"/>
    <n v="3.75"/>
  </r>
  <r>
    <x v="1"/>
    <x v="2"/>
    <d v="2025-04-03T00:00:00"/>
    <n v="0"/>
    <s v="WAV"/>
    <n v="4106315"/>
    <n v="3.75"/>
    <n v="1"/>
    <n v="3.75"/>
  </r>
  <r>
    <x v="0"/>
    <x v="5"/>
    <d v="2025-04-03T00:00:00"/>
    <n v="5.5"/>
    <s v="WAV"/>
    <n v="4106320"/>
    <n v="5.5"/>
    <n v="0"/>
    <n v="0"/>
  </r>
  <r>
    <x v="0"/>
    <x v="9"/>
    <d v="2025-04-03T00:00:00"/>
    <n v="0"/>
    <s v="SEDAN"/>
    <n v="4106321"/>
    <n v="5.5"/>
    <n v="1"/>
    <n v="5.5"/>
  </r>
  <r>
    <x v="2"/>
    <x v="15"/>
    <d v="2025-04-02T00:00:00"/>
    <n v="5"/>
    <s v="WAV"/>
    <n v="4106322"/>
    <n v="5"/>
    <n v="0"/>
    <n v="0"/>
  </r>
  <r>
    <x v="1"/>
    <x v="11"/>
    <d v="2025-04-03T00:00:00"/>
    <n v="7.5"/>
    <s v="WAV"/>
    <n v="4106323"/>
    <n v="7.5"/>
    <n v="0"/>
    <n v="0"/>
  </r>
  <r>
    <x v="0"/>
    <x v="8"/>
    <d v="2025-04-04T00:00:00"/>
    <n v="5"/>
    <s v="WAV"/>
    <n v="4106334"/>
    <n v="5"/>
    <n v="0"/>
    <n v="0"/>
  </r>
  <r>
    <x v="0"/>
    <x v="0"/>
    <d v="2025-04-04T00:00:00"/>
    <n v="5.5"/>
    <s v="WAV"/>
    <n v="4106335"/>
    <n v="5.5"/>
    <n v="0"/>
    <n v="0"/>
  </r>
  <r>
    <x v="0"/>
    <x v="5"/>
    <d v="2025-04-04T00:00:00"/>
    <n v="0"/>
    <s v="WAV"/>
    <n v="4106336"/>
    <n v="0"/>
    <n v="0"/>
    <n v="0"/>
  </r>
  <r>
    <x v="0"/>
    <x v="15"/>
    <d v="2025-04-04T00:00:00"/>
    <n v="0"/>
    <s v="WAV"/>
    <n v="4106337"/>
    <n v="0"/>
    <n v="0"/>
    <n v="0"/>
  </r>
  <r>
    <x v="0"/>
    <x v="0"/>
    <d v="2025-04-06T00:00:00"/>
    <n v="0"/>
    <s v="WAV"/>
    <n v="4106338"/>
    <n v="0"/>
    <n v="0"/>
    <n v="0"/>
  </r>
  <r>
    <x v="2"/>
    <x v="5"/>
    <d v="2025-04-03T00:00:00"/>
    <n v="5"/>
    <s v="BIGVAN"/>
    <n v="4106339"/>
    <n v="5"/>
    <n v="0"/>
    <n v="0"/>
  </r>
  <r>
    <x v="2"/>
    <x v="12"/>
    <d v="2025-04-03T00:00:00"/>
    <n v="5"/>
    <s v="SEDAN"/>
    <n v="4106341"/>
    <n v="5"/>
    <n v="0"/>
    <n v="0"/>
  </r>
  <r>
    <x v="1"/>
    <x v="1"/>
    <d v="2025-04-03T00:00:00"/>
    <n v="0"/>
    <s v="WAV"/>
    <n v="4106344"/>
    <n v="3.75"/>
    <n v="1"/>
    <n v="3.75"/>
  </r>
  <r>
    <x v="1"/>
    <x v="2"/>
    <d v="2025-04-03T00:00:00"/>
    <n v="3.75"/>
    <s v="WAV"/>
    <n v="4106345"/>
    <n v="3.75"/>
    <n v="0"/>
    <n v="0"/>
  </r>
  <r>
    <x v="0"/>
    <x v="5"/>
    <d v="2025-04-04T00:00:00"/>
    <n v="3.75"/>
    <s v="WAV"/>
    <n v="4106348"/>
    <n v="3.75"/>
    <n v="0"/>
    <n v="0"/>
  </r>
  <r>
    <x v="2"/>
    <x v="0"/>
    <d v="2025-04-03T00:00:00"/>
    <n v="5"/>
    <s v="WAV"/>
    <n v="4106351"/>
    <n v="5"/>
    <n v="0"/>
    <n v="0"/>
  </r>
  <r>
    <x v="2"/>
    <x v="0"/>
    <d v="2025-04-03T00:00:00"/>
    <n v="5"/>
    <s v="WAV"/>
    <n v="4106352"/>
    <n v="5"/>
    <n v="0"/>
    <n v="0"/>
  </r>
  <r>
    <x v="0"/>
    <x v="14"/>
    <d v="2025-04-03T00:00:00"/>
    <n v="5.5"/>
    <s v="WAV"/>
    <n v="4106353"/>
    <n v="5.5"/>
    <n v="0"/>
    <n v="0"/>
  </r>
  <r>
    <x v="0"/>
    <x v="0"/>
    <d v="2025-04-03T00:00:00"/>
    <n v="5"/>
    <s v="SEDAN"/>
    <n v="4106354"/>
    <n v="5"/>
    <n v="0"/>
    <n v="0"/>
  </r>
  <r>
    <x v="2"/>
    <x v="0"/>
    <d v="2025-04-03T00:00:00"/>
    <n v="5"/>
    <s v="SEDAN"/>
    <n v="4106359"/>
    <n v="5"/>
    <n v="0"/>
    <n v="0"/>
  </r>
  <r>
    <x v="2"/>
    <x v="14"/>
    <d v="2025-04-04T00:00:00"/>
    <n v="5"/>
    <s v="WAV"/>
    <n v="4106365"/>
    <n v="5"/>
    <n v="0"/>
    <n v="0"/>
  </r>
  <r>
    <x v="0"/>
    <x v="6"/>
    <d v="2025-04-04T00:00:00"/>
    <n v="5.5"/>
    <s v="SEDAN"/>
    <n v="4106368"/>
    <n v="5.5"/>
    <n v="0"/>
    <n v="0"/>
  </r>
  <r>
    <x v="2"/>
    <x v="5"/>
    <d v="2025-04-05T00:00:00"/>
    <n v="5"/>
    <s v="WAV"/>
    <n v="4106378"/>
    <n v="5"/>
    <n v="0"/>
    <n v="0"/>
  </r>
  <r>
    <x v="2"/>
    <x v="13"/>
    <d v="2025-04-05T00:00:00"/>
    <n v="0"/>
    <s v="WAV"/>
    <n v="4106379"/>
    <n v="0"/>
    <n v="0"/>
    <n v="0"/>
  </r>
  <r>
    <x v="1"/>
    <x v="5"/>
    <d v="2025-04-04T00:00:00"/>
    <n v="0"/>
    <s v="BIGVAN"/>
    <n v="4106383"/>
    <n v="3.75"/>
    <n v="1"/>
    <n v="3.75"/>
  </r>
  <r>
    <x v="1"/>
    <x v="5"/>
    <d v="2025-04-04T00:00:00"/>
    <n v="3.75"/>
    <s v="BIGVAN"/>
    <n v="4106384"/>
    <n v="3.75"/>
    <n v="0"/>
    <n v="0"/>
  </r>
  <r>
    <x v="2"/>
    <x v="14"/>
    <d v="2025-04-03T00:00:00"/>
    <n v="5"/>
    <s v="WAV"/>
    <n v="4106390"/>
    <n v="5"/>
    <n v="0"/>
    <n v="0"/>
  </r>
  <r>
    <x v="1"/>
    <x v="7"/>
    <d v="2025-04-03T00:00:00"/>
    <n v="3.75"/>
    <s v="WAV"/>
    <n v="4106391"/>
    <n v="3.75"/>
    <n v="0"/>
    <n v="0"/>
  </r>
  <r>
    <x v="1"/>
    <x v="2"/>
    <d v="2025-04-03T00:00:00"/>
    <n v="3.75"/>
    <s v="WAV"/>
    <n v="4106392"/>
    <n v="3.75"/>
    <n v="0"/>
    <n v="0"/>
  </r>
  <r>
    <x v="1"/>
    <x v="1"/>
    <d v="2025-04-04T00:00:00"/>
    <n v="0"/>
    <s v="WAV"/>
    <n v="4106893"/>
    <n v="3.75"/>
    <n v="1"/>
    <n v="3.75"/>
  </r>
  <r>
    <x v="2"/>
    <x v="5"/>
    <d v="2025-04-04T00:00:00"/>
    <n v="5"/>
    <s v="WAV"/>
    <n v="4106899"/>
    <n v="5"/>
    <n v="0"/>
    <n v="0"/>
  </r>
  <r>
    <x v="2"/>
    <x v="8"/>
    <d v="2025-04-04T00:00:00"/>
    <n v="5"/>
    <s v="WAV"/>
    <n v="4106902"/>
    <n v="5"/>
    <n v="0"/>
    <n v="0"/>
  </r>
  <r>
    <x v="2"/>
    <x v="4"/>
    <d v="2025-04-04T00:00:00"/>
    <n v="0"/>
    <s v="SEDAN"/>
    <n v="4106907"/>
    <n v="0"/>
    <n v="0"/>
    <n v="0"/>
  </r>
  <r>
    <x v="2"/>
    <x v="0"/>
    <d v="2025-04-04T00:00:00"/>
    <n v="0"/>
    <s v="WAV"/>
    <n v="4106908"/>
    <n v="0"/>
    <n v="0"/>
    <n v="0"/>
  </r>
  <r>
    <x v="2"/>
    <x v="3"/>
    <d v="2025-04-04T00:00:00"/>
    <n v="5"/>
    <s v="WAV"/>
    <n v="4106911"/>
    <n v="5"/>
    <n v="0"/>
    <n v="0"/>
  </r>
  <r>
    <x v="2"/>
    <x v="5"/>
    <d v="2025-04-04T00:00:00"/>
    <n v="5"/>
    <s v="WAV"/>
    <n v="4106912"/>
    <n v="5"/>
    <n v="0"/>
    <n v="0"/>
  </r>
  <r>
    <x v="1"/>
    <x v="5"/>
    <d v="2025-04-04T00:00:00"/>
    <n v="0"/>
    <s v="BIGVAN"/>
    <n v="4106924"/>
    <n v="0"/>
    <n v="0"/>
    <n v="0"/>
  </r>
  <r>
    <x v="0"/>
    <x v="5"/>
    <d v="2025-04-04T00:00:00"/>
    <n v="0"/>
    <s v="WAV"/>
    <n v="4106929"/>
    <n v="0"/>
    <n v="0"/>
    <n v="0"/>
  </r>
  <r>
    <x v="0"/>
    <x v="15"/>
    <d v="2025-04-05T00:00:00"/>
    <n v="5.5"/>
    <s v="WAV"/>
    <n v="4106930"/>
    <n v="5.5"/>
    <n v="0"/>
    <n v="0"/>
  </r>
  <r>
    <x v="0"/>
    <x v="10"/>
    <d v="2025-04-04T00:00:00"/>
    <n v="10"/>
    <s v="WAV"/>
    <n v="4106934"/>
    <n v="10"/>
    <n v="0"/>
    <n v="0"/>
  </r>
  <r>
    <x v="0"/>
    <x v="15"/>
    <d v="2025-04-05T00:00:00"/>
    <n v="5"/>
    <s v="WAV"/>
    <n v="4106936"/>
    <n v="5"/>
    <n v="0"/>
    <n v="0"/>
  </r>
  <r>
    <x v="2"/>
    <x v="9"/>
    <d v="2025-04-04T00:00:00"/>
    <n v="0"/>
    <s v="SEDAN"/>
    <n v="4106940"/>
    <n v="0"/>
    <n v="0"/>
    <n v="0"/>
  </r>
  <r>
    <x v="2"/>
    <x v="13"/>
    <d v="2025-04-04T00:00:00"/>
    <n v="5"/>
    <s v="WAV"/>
    <n v="4106947"/>
    <n v="5"/>
    <n v="0"/>
    <n v="0"/>
  </r>
  <r>
    <x v="1"/>
    <x v="0"/>
    <d v="2025-04-04T00:00:00"/>
    <n v="3.75"/>
    <s v="WAV"/>
    <n v="4106948"/>
    <n v="3.75"/>
    <n v="0"/>
    <n v="0"/>
  </r>
  <r>
    <x v="2"/>
    <x v="5"/>
    <d v="2025-04-04T00:00:00"/>
    <n v="0"/>
    <s v="WAV"/>
    <n v="4106959"/>
    <n v="0"/>
    <n v="0"/>
    <n v="0"/>
  </r>
  <r>
    <x v="2"/>
    <x v="15"/>
    <d v="2025-04-05T00:00:00"/>
    <n v="0"/>
    <s v="WAV"/>
    <n v="4106960"/>
    <n v="0"/>
    <n v="0"/>
    <n v="0"/>
  </r>
  <r>
    <x v="2"/>
    <x v="5"/>
    <d v="2025-04-06T00:00:00"/>
    <n v="0"/>
    <s v="BIGVAN"/>
    <n v="4106961"/>
    <n v="0"/>
    <n v="0"/>
    <n v="0"/>
  </r>
  <r>
    <x v="2"/>
    <x v="10"/>
    <d v="2025-04-04T00:00:00"/>
    <n v="0"/>
    <s v="WAV"/>
    <n v="4106963"/>
    <n v="0"/>
    <n v="0"/>
    <n v="0"/>
  </r>
  <r>
    <x v="1"/>
    <x v="2"/>
    <d v="2025-04-04T00:00:00"/>
    <n v="0"/>
    <s v="WAV"/>
    <n v="4106967"/>
    <n v="3.75"/>
    <n v="1"/>
    <n v="3.75"/>
  </r>
  <r>
    <x v="1"/>
    <x v="7"/>
    <d v="2025-04-04T00:00:00"/>
    <n v="0"/>
    <s v="WAV"/>
    <n v="4106968"/>
    <n v="3.75"/>
    <n v="1"/>
    <n v="3.75"/>
  </r>
  <r>
    <x v="0"/>
    <x v="5"/>
    <d v="2025-04-05T00:00:00"/>
    <n v="3"/>
    <s v="WAV"/>
    <n v="4106969"/>
    <n v="3"/>
    <n v="0"/>
    <n v="0"/>
  </r>
  <r>
    <x v="0"/>
    <x v="0"/>
    <d v="2025-04-05T00:00:00"/>
    <n v="5"/>
    <s v="SEDAN"/>
    <n v="4106970"/>
    <n v="5"/>
    <n v="0"/>
    <n v="0"/>
  </r>
  <r>
    <x v="2"/>
    <x v="5"/>
    <d v="2025-04-04T00:00:00"/>
    <n v="5"/>
    <s v="WAV"/>
    <n v="4106976"/>
    <n v="5"/>
    <n v="0"/>
    <n v="0"/>
  </r>
  <r>
    <x v="1"/>
    <x v="0"/>
    <d v="2025-04-03T00:00:00"/>
    <n v="0"/>
    <s v="WAV"/>
    <n v="4106977"/>
    <n v="3.75"/>
    <n v="1"/>
    <n v="3.75"/>
  </r>
  <r>
    <x v="2"/>
    <x v="15"/>
    <d v="2025-04-05T00:00:00"/>
    <n v="10"/>
    <s v="WAV"/>
    <n v="4106982"/>
    <n v="10"/>
    <n v="0"/>
    <n v="0"/>
  </r>
  <r>
    <x v="1"/>
    <x v="5"/>
    <d v="2025-04-04T00:00:00"/>
    <n v="0"/>
    <s v="BIGVAN"/>
    <n v="4106989"/>
    <n v="3.75"/>
    <n v="1"/>
    <n v="3.75"/>
  </r>
  <r>
    <x v="1"/>
    <x v="1"/>
    <d v="2025-04-04T00:00:00"/>
    <n v="0"/>
    <s v="WAV"/>
    <n v="4106990"/>
    <n v="3.75"/>
    <n v="1"/>
    <n v="3.75"/>
  </r>
  <r>
    <x v="1"/>
    <x v="0"/>
    <d v="2025-04-04T00:00:00"/>
    <n v="3.75"/>
    <s v="WAV"/>
    <n v="4106991"/>
    <n v="3.75"/>
    <n v="0"/>
    <n v="0"/>
  </r>
  <r>
    <x v="2"/>
    <x v="0"/>
    <d v="2025-04-03T00:00:00"/>
    <n v="5"/>
    <s v="SEDAN"/>
    <n v="4106996"/>
    <n v="5"/>
    <n v="0"/>
    <n v="0"/>
  </r>
  <r>
    <x v="0"/>
    <x v="0"/>
    <d v="2025-04-05T00:00:00"/>
    <n v="0"/>
    <s v="WAV"/>
    <n v="4106999"/>
    <n v="0"/>
    <n v="0"/>
    <n v="0"/>
  </r>
  <r>
    <x v="0"/>
    <x v="0"/>
    <d v="2025-04-05T00:00:00"/>
    <n v="5.5"/>
    <s v="WAV"/>
    <n v="4107000"/>
    <n v="5.5"/>
    <n v="0"/>
    <n v="0"/>
  </r>
  <r>
    <x v="2"/>
    <x v="14"/>
    <d v="2025-04-04T00:00:00"/>
    <n v="5"/>
    <s v="WAV"/>
    <n v="4107004"/>
    <n v="5"/>
    <n v="0"/>
    <n v="0"/>
  </r>
  <r>
    <x v="2"/>
    <x v="14"/>
    <d v="2025-04-05T00:00:00"/>
    <n v="0"/>
    <s v="WAV"/>
    <n v="4107007"/>
    <n v="0"/>
    <n v="0"/>
    <n v="0"/>
  </r>
  <r>
    <x v="0"/>
    <x v="8"/>
    <d v="2025-04-04T00:00:00"/>
    <n v="0"/>
    <s v="WAV"/>
    <n v="4107015"/>
    <n v="5"/>
    <n v="1"/>
    <n v="5"/>
  </r>
  <r>
    <x v="1"/>
    <x v="2"/>
    <d v="2025-04-04T00:00:00"/>
    <n v="0"/>
    <s v="WAV"/>
    <n v="4107016"/>
    <n v="3.75"/>
    <n v="1"/>
    <n v="3.75"/>
  </r>
  <r>
    <x v="0"/>
    <x v="8"/>
    <d v="2025-04-04T00:00:00"/>
    <n v="0"/>
    <s v="WAV"/>
    <n v="4107017"/>
    <n v="5"/>
    <n v="1"/>
    <n v="5"/>
  </r>
  <r>
    <x v="1"/>
    <x v="2"/>
    <d v="2025-04-04T00:00:00"/>
    <n v="0"/>
    <s v="WAV"/>
    <n v="4107018"/>
    <n v="3.75"/>
    <n v="1"/>
    <n v="3.75"/>
  </r>
  <r>
    <x v="2"/>
    <x v="0"/>
    <d v="2025-04-03T00:00:00"/>
    <n v="0"/>
    <s v="SEDAN"/>
    <n v="4107020"/>
    <n v="0"/>
    <n v="0"/>
    <n v="0"/>
  </r>
  <r>
    <x v="2"/>
    <x v="5"/>
    <d v="2025-04-04T00:00:00"/>
    <n v="5"/>
    <s v="WAV"/>
    <n v="4107024"/>
    <n v="5"/>
    <n v="0"/>
    <n v="0"/>
  </r>
  <r>
    <x v="1"/>
    <x v="2"/>
    <d v="2025-04-05T00:00:00"/>
    <n v="3.75"/>
    <s v="WAV"/>
    <n v="4107028"/>
    <n v="3.75"/>
    <n v="0"/>
    <n v="0"/>
  </r>
  <r>
    <x v="1"/>
    <x v="1"/>
    <d v="2025-04-03T00:00:00"/>
    <n v="0"/>
    <s v="WAV"/>
    <n v="4107037"/>
    <n v="3.75"/>
    <n v="1"/>
    <n v="3.75"/>
  </r>
  <r>
    <x v="2"/>
    <x v="10"/>
    <d v="2025-04-04T00:00:00"/>
    <n v="5"/>
    <s v="WAV"/>
    <n v="4107038"/>
    <n v="5"/>
    <n v="0"/>
    <n v="0"/>
  </r>
  <r>
    <x v="1"/>
    <x v="5"/>
    <d v="2025-04-05T00:00:00"/>
    <n v="0"/>
    <s v="BIGVAN"/>
    <n v="4107041"/>
    <n v="0"/>
    <n v="0"/>
    <n v="0"/>
  </r>
  <r>
    <x v="0"/>
    <x v="9"/>
    <d v="2025-04-04T00:00:00"/>
    <n v="5.5"/>
    <s v="SEDAN"/>
    <n v="4107046"/>
    <n v="5.5"/>
    <n v="0"/>
    <n v="0"/>
  </r>
  <r>
    <x v="0"/>
    <x v="15"/>
    <d v="2025-04-06T00:00:00"/>
    <n v="5.5"/>
    <s v="WAV"/>
    <n v="4107047"/>
    <n v="5.5"/>
    <n v="0"/>
    <n v="0"/>
  </r>
  <r>
    <x v="0"/>
    <x v="0"/>
    <d v="2025-04-06T00:00:00"/>
    <n v="3"/>
    <s v="WAV"/>
    <n v="4107051"/>
    <n v="3"/>
    <n v="0"/>
    <n v="0"/>
  </r>
  <r>
    <x v="0"/>
    <x v="13"/>
    <d v="2025-04-05T00:00:00"/>
    <n v="0"/>
    <s v="WAV"/>
    <n v="4107054"/>
    <n v="5.5"/>
    <n v="1"/>
    <n v="5.5"/>
  </r>
  <r>
    <x v="0"/>
    <x v="0"/>
    <d v="2025-04-05T00:00:00"/>
    <n v="3"/>
    <s v="WAV"/>
    <n v="4107056"/>
    <n v="3"/>
    <n v="0"/>
    <n v="0"/>
  </r>
  <r>
    <x v="1"/>
    <x v="10"/>
    <d v="2025-04-04T00:00:00"/>
    <n v="3.75"/>
    <s v="WAV"/>
    <n v="4107061"/>
    <n v="3.75"/>
    <n v="0"/>
    <n v="0"/>
  </r>
  <r>
    <x v="1"/>
    <x v="10"/>
    <d v="2025-04-04T00:00:00"/>
    <n v="3.75"/>
    <s v="WAV"/>
    <n v="4107063"/>
    <n v="3.75"/>
    <n v="0"/>
    <n v="0"/>
  </r>
  <r>
    <x v="2"/>
    <x v="0"/>
    <d v="2025-04-04T00:00:00"/>
    <n v="5"/>
    <s v="WAV"/>
    <n v="4107064"/>
    <n v="5"/>
    <n v="0"/>
    <n v="0"/>
  </r>
  <r>
    <x v="2"/>
    <x v="9"/>
    <d v="2025-04-04T00:00:00"/>
    <n v="5"/>
    <s v="SEDAN"/>
    <n v="4107066"/>
    <n v="5"/>
    <n v="0"/>
    <n v="0"/>
  </r>
  <r>
    <x v="2"/>
    <x v="15"/>
    <d v="2025-04-04T00:00:00"/>
    <n v="5"/>
    <s v="WAV"/>
    <n v="4107075"/>
    <n v="5"/>
    <n v="0"/>
    <n v="0"/>
  </r>
  <r>
    <x v="1"/>
    <x v="2"/>
    <d v="2025-04-04T00:00:00"/>
    <n v="3.75"/>
    <s v="WAV"/>
    <n v="4107077"/>
    <n v="3.75"/>
    <n v="0"/>
    <n v="0"/>
  </r>
  <r>
    <x v="1"/>
    <x v="2"/>
    <d v="2025-04-04T00:00:00"/>
    <n v="3.75"/>
    <s v="WAV"/>
    <n v="4107079"/>
    <n v="3.75"/>
    <n v="0"/>
    <n v="0"/>
  </r>
  <r>
    <x v="1"/>
    <x v="5"/>
    <d v="2025-04-05T00:00:00"/>
    <n v="3.75"/>
    <s v="BIGVAN"/>
    <n v="4107080"/>
    <n v="3.75"/>
    <n v="0"/>
    <n v="0"/>
  </r>
  <r>
    <x v="1"/>
    <x v="5"/>
    <d v="2025-04-04T00:00:00"/>
    <n v="0"/>
    <s v="BIGVAN"/>
    <n v="4107090"/>
    <n v="3.75"/>
    <n v="1"/>
    <n v="3.75"/>
  </r>
  <r>
    <x v="1"/>
    <x v="7"/>
    <d v="2025-04-04T00:00:00"/>
    <n v="0"/>
    <s v="WAV"/>
    <n v="4107093"/>
    <n v="3.75"/>
    <n v="1"/>
    <n v="3.75"/>
  </r>
  <r>
    <x v="1"/>
    <x v="5"/>
    <d v="2025-04-04T00:00:00"/>
    <n v="0"/>
    <s v="BIGVAN"/>
    <n v="4107094"/>
    <n v="0"/>
    <n v="0"/>
    <n v="0"/>
  </r>
  <r>
    <x v="0"/>
    <x v="13"/>
    <d v="2025-04-05T00:00:00"/>
    <n v="0"/>
    <s v="WAV"/>
    <n v="4107097"/>
    <n v="0"/>
    <n v="0"/>
    <n v="0"/>
  </r>
  <r>
    <x v="0"/>
    <x v="0"/>
    <d v="2025-04-05T00:00:00"/>
    <n v="5"/>
    <s v="WAV"/>
    <n v="4107099"/>
    <n v="5"/>
    <n v="0"/>
    <n v="0"/>
  </r>
  <r>
    <x v="2"/>
    <x v="15"/>
    <d v="2025-04-06T00:00:00"/>
    <n v="5"/>
    <s v="WAV"/>
    <n v="4107100"/>
    <n v="5"/>
    <n v="0"/>
    <n v="0"/>
  </r>
  <r>
    <x v="2"/>
    <x v="5"/>
    <d v="2025-04-06T00:00:00"/>
    <n v="5"/>
    <s v="BIGVAN"/>
    <n v="4107101"/>
    <n v="5"/>
    <n v="0"/>
    <n v="0"/>
  </r>
  <r>
    <x v="2"/>
    <x v="4"/>
    <d v="2025-04-03T00:00:00"/>
    <n v="5"/>
    <s v="SEDAN"/>
    <n v="4107110"/>
    <n v="5"/>
    <n v="0"/>
    <n v="0"/>
  </r>
  <r>
    <x v="2"/>
    <x v="5"/>
    <d v="2025-04-05T00:00:00"/>
    <n v="5"/>
    <s v="WAV"/>
    <n v="4107609"/>
    <n v="5"/>
    <n v="0"/>
    <n v="0"/>
  </r>
  <r>
    <x v="0"/>
    <x v="0"/>
    <d v="2025-04-06T00:00:00"/>
    <n v="5.5"/>
    <s v="WAV"/>
    <n v="4107616"/>
    <n v="5.5"/>
    <n v="0"/>
    <n v="0"/>
  </r>
  <r>
    <x v="0"/>
    <x v="15"/>
    <d v="2025-04-06T00:00:00"/>
    <n v="0"/>
    <s v="WAV"/>
    <n v="4107617"/>
    <n v="0"/>
    <n v="0"/>
    <n v="0"/>
  </r>
  <r>
    <x v="0"/>
    <x v="5"/>
    <d v="2025-04-06T00:00:00"/>
    <n v="5.5"/>
    <s v="WAV"/>
    <n v="4107618"/>
    <n v="5.5"/>
    <n v="0"/>
    <n v="0"/>
  </r>
  <r>
    <x v="0"/>
    <x v="5"/>
    <d v="2025-04-06T00:00:00"/>
    <n v="0"/>
    <s v="WAV"/>
    <n v="4107619"/>
    <n v="0"/>
    <n v="0"/>
    <n v="0"/>
  </r>
  <r>
    <x v="2"/>
    <x v="4"/>
    <d v="2025-04-04T00:00:00"/>
    <n v="5"/>
    <s v="SEDAN"/>
    <n v="4107622"/>
    <n v="5"/>
    <n v="0"/>
    <n v="0"/>
  </r>
  <r>
    <x v="2"/>
    <x v="0"/>
    <d v="2025-04-05T00:00:00"/>
    <n v="5"/>
    <s v="WAV"/>
    <n v="4107632"/>
    <n v="5"/>
    <n v="0"/>
    <n v="0"/>
  </r>
  <r>
    <x v="0"/>
    <x v="13"/>
    <d v="2025-04-05T00:00:00"/>
    <n v="0"/>
    <s v="WAV"/>
    <n v="4107640"/>
    <n v="0"/>
    <n v="0"/>
    <n v="0"/>
  </r>
  <r>
    <x v="2"/>
    <x v="5"/>
    <d v="2025-04-05T00:00:00"/>
    <n v="0"/>
    <s v="WAV"/>
    <n v="4107641"/>
    <n v="0"/>
    <n v="0"/>
    <n v="0"/>
  </r>
  <r>
    <x v="0"/>
    <x v="0"/>
    <d v="2025-04-05T00:00:00"/>
    <n v="0"/>
    <s v="WAV"/>
    <n v="4107642"/>
    <n v="0"/>
    <n v="0"/>
    <n v="0"/>
  </r>
  <r>
    <x v="2"/>
    <x v="5"/>
    <d v="2025-04-06T00:00:00"/>
    <n v="5"/>
    <s v="WAV"/>
    <n v="4107647"/>
    <n v="5"/>
    <n v="0"/>
    <n v="0"/>
  </r>
  <r>
    <x v="2"/>
    <x v="0"/>
    <d v="2025-04-06T00:00:00"/>
    <n v="0"/>
    <s v="WAV"/>
    <n v="4107649"/>
    <n v="0"/>
    <n v="0"/>
    <n v="0"/>
  </r>
  <r>
    <x v="0"/>
    <x v="5"/>
    <d v="2025-04-05T00:00:00"/>
    <n v="5"/>
    <s v="WAV"/>
    <n v="4107662"/>
    <n v="5"/>
    <n v="0"/>
    <n v="0"/>
  </r>
  <r>
    <x v="0"/>
    <x v="15"/>
    <d v="2025-04-05T00:00:00"/>
    <n v="5"/>
    <s v="WAV"/>
    <n v="4107664"/>
    <n v="5"/>
    <n v="0"/>
    <n v="0"/>
  </r>
  <r>
    <x v="1"/>
    <x v="11"/>
    <d v="2025-04-05T00:00:00"/>
    <n v="0"/>
    <s v="WAV"/>
    <n v="4107668"/>
    <n v="0"/>
    <n v="0"/>
    <n v="0"/>
  </r>
  <r>
    <x v="1"/>
    <x v="5"/>
    <d v="2025-04-05T00:00:00"/>
    <n v="3.75"/>
    <s v="BIGVAN"/>
    <n v="4107684"/>
    <n v="3.75"/>
    <n v="0"/>
    <n v="0"/>
  </r>
  <r>
    <x v="1"/>
    <x v="5"/>
    <d v="2025-04-05T00:00:00"/>
    <n v="0"/>
    <s v="BIGVAN"/>
    <n v="4107685"/>
    <n v="3.75"/>
    <n v="1"/>
    <n v="3.75"/>
  </r>
  <r>
    <x v="2"/>
    <x v="10"/>
    <d v="2025-04-06T00:00:00"/>
    <n v="5"/>
    <s v="WAV"/>
    <n v="4107688"/>
    <n v="5"/>
    <n v="0"/>
    <n v="0"/>
  </r>
  <r>
    <x v="2"/>
    <x v="10"/>
    <d v="2025-04-06T00:00:00"/>
    <n v="0"/>
    <s v="WAV"/>
    <n v="4107689"/>
    <n v="0"/>
    <n v="0"/>
    <n v="0"/>
  </r>
  <r>
    <x v="1"/>
    <x v="5"/>
    <d v="2025-04-05T00:00:00"/>
    <n v="0"/>
    <s v="BIGVAN"/>
    <n v="4107690"/>
    <n v="3.75"/>
    <n v="1"/>
    <n v="3.75"/>
  </r>
  <r>
    <x v="1"/>
    <x v="2"/>
    <d v="2025-04-05T00:00:00"/>
    <n v="3.75"/>
    <s v="WAV"/>
    <n v="4107691"/>
    <n v="3.75"/>
    <n v="0"/>
    <n v="0"/>
  </r>
  <r>
    <x v="2"/>
    <x v="5"/>
    <d v="2025-04-05T00:00:00"/>
    <n v="0"/>
    <s v="WAV"/>
    <n v="4107702"/>
    <n v="5"/>
    <n v="1"/>
    <n v="5"/>
  </r>
  <r>
    <x v="2"/>
    <x v="5"/>
    <d v="2025-04-05T00:00:00"/>
    <n v="5"/>
    <s v="WAV"/>
    <n v="4107705"/>
    <n v="5"/>
    <n v="0"/>
    <n v="0"/>
  </r>
  <r>
    <x v="0"/>
    <x v="0"/>
    <d v="2025-04-06T00:00:00"/>
    <n v="5.5"/>
    <s v="WAV"/>
    <n v="4107723"/>
    <n v="5.5"/>
    <n v="0"/>
    <n v="0"/>
  </r>
  <r>
    <x v="2"/>
    <x v="10"/>
    <d v="2025-04-05T00:00:00"/>
    <n v="5"/>
    <s v="WAV"/>
    <n v="4107730"/>
    <n v="5"/>
    <n v="0"/>
    <n v="0"/>
  </r>
  <r>
    <x v="2"/>
    <x v="10"/>
    <d v="2025-04-05T00:00:00"/>
    <n v="5"/>
    <s v="WAV"/>
    <n v="4107731"/>
    <n v="5"/>
    <n v="0"/>
    <n v="0"/>
  </r>
  <r>
    <x v="0"/>
    <x v="15"/>
    <d v="2025-04-04T00:00:00"/>
    <n v="5"/>
    <s v="WAV"/>
    <n v="4107737"/>
    <n v="5"/>
    <n v="0"/>
    <n v="0"/>
  </r>
  <r>
    <x v="0"/>
    <x v="0"/>
    <d v="2025-04-05T00:00:00"/>
    <n v="3"/>
    <s v="SEDAN"/>
    <n v="4107746"/>
    <n v="3"/>
    <n v="0"/>
    <n v="0"/>
  </r>
  <r>
    <x v="0"/>
    <x v="0"/>
    <d v="2025-04-05T00:00:00"/>
    <n v="3"/>
    <s v="WAV"/>
    <n v="4107753"/>
    <n v="3"/>
    <n v="0"/>
    <n v="0"/>
  </r>
  <r>
    <x v="0"/>
    <x v="6"/>
    <d v="2025-04-05T00:00:00"/>
    <n v="3"/>
    <s v="SEDAN"/>
    <n v="4107768"/>
    <n v="3"/>
    <n v="0"/>
    <n v="0"/>
  </r>
  <r>
    <x v="0"/>
    <x v="13"/>
    <d v="2025-04-05T00:00:00"/>
    <n v="5.5"/>
    <s v="WAV"/>
    <n v="4107771"/>
    <n v="5.5"/>
    <n v="0"/>
    <n v="0"/>
  </r>
  <r>
    <x v="2"/>
    <x v="9"/>
    <d v="2025-04-04T00:00:00"/>
    <n v="0"/>
    <s v="SEDAN"/>
    <n v="4107781"/>
    <n v="0"/>
    <n v="0"/>
    <n v="0"/>
  </r>
  <r>
    <x v="2"/>
    <x v="0"/>
    <d v="2025-04-05T00:00:00"/>
    <n v="0"/>
    <s v="SEDAN"/>
    <n v="4107792"/>
    <n v="0"/>
    <n v="0"/>
    <n v="0"/>
  </r>
  <r>
    <x v="1"/>
    <x v="11"/>
    <d v="2025-04-06T00:00:00"/>
    <n v="0"/>
    <s v="WAV"/>
    <n v="4107810"/>
    <n v="3.75"/>
    <n v="1"/>
    <n v="3.75"/>
  </r>
  <r>
    <x v="1"/>
    <x v="11"/>
    <d v="2025-04-06T00:00:00"/>
    <n v="0"/>
    <s v="WAV"/>
    <n v="4107811"/>
    <n v="3.75"/>
    <n v="1"/>
    <n v="3.75"/>
  </r>
  <r>
    <x v="0"/>
    <x v="10"/>
    <d v="2025-04-06T00:00:00"/>
    <n v="0"/>
    <s v="WAV"/>
    <n v="4107822"/>
    <n v="0"/>
    <n v="0"/>
    <n v="0"/>
  </r>
  <r>
    <x v="0"/>
    <x v="5"/>
    <d v="2025-04-06T00:00:00"/>
    <n v="0"/>
    <s v="BIGVAN"/>
    <n v="4107823"/>
    <n v="0"/>
    <n v="0"/>
    <n v="0"/>
  </r>
  <r>
    <x v="1"/>
    <x v="11"/>
    <d v="2025-04-05T00:00:00"/>
    <n v="0"/>
    <s v="WAV"/>
    <n v="4107824"/>
    <n v="3.75"/>
    <n v="1"/>
    <n v="3.75"/>
  </r>
  <r>
    <x v="1"/>
    <x v="5"/>
    <d v="2025-04-05T00:00:00"/>
    <n v="3.75"/>
    <s v="BIGVAN"/>
    <n v="4107825"/>
    <n v="3.75"/>
    <n v="0"/>
    <n v="0"/>
  </r>
  <r>
    <x v="1"/>
    <x v="5"/>
    <d v="2025-04-05T00:00:00"/>
    <n v="0"/>
    <s v="BIGVAN"/>
    <n v="4107826"/>
    <n v="3.75"/>
    <n v="1"/>
    <n v="3.75"/>
  </r>
  <r>
    <x v="1"/>
    <x v="2"/>
    <d v="2025-04-05T00:00:00"/>
    <n v="0"/>
    <s v="WAV"/>
    <n v="4107827"/>
    <n v="3.75"/>
    <n v="1"/>
    <n v="3.75"/>
  </r>
  <r>
    <x v="1"/>
    <x v="2"/>
    <d v="2025-04-05T00:00:00"/>
    <n v="3.75"/>
    <s v="WAV"/>
    <n v="4107828"/>
    <n v="3.75"/>
    <n v="0"/>
    <n v="0"/>
  </r>
  <r>
    <x v="2"/>
    <x v="5"/>
    <d v="2025-04-06T00:00:00"/>
    <n v="5"/>
    <s v="WAV"/>
    <n v="4107836"/>
    <n v="5"/>
    <n v="0"/>
    <n v="0"/>
  </r>
  <r>
    <x v="1"/>
    <x v="2"/>
    <d v="2025-04-05T00:00:00"/>
    <n v="3.75"/>
    <s v="WAV"/>
    <n v="4107838"/>
    <n v="3.75"/>
    <n v="0"/>
    <n v="0"/>
  </r>
  <r>
    <x v="1"/>
    <x v="11"/>
    <d v="2025-04-05T00:00:00"/>
    <n v="0"/>
    <s v="WAV"/>
    <n v="4107839"/>
    <n v="3.75"/>
    <n v="1"/>
    <n v="3.75"/>
  </r>
  <r>
    <x v="2"/>
    <x v="5"/>
    <d v="2025-04-06T00:00:00"/>
    <n v="0"/>
    <s v="WAV"/>
    <n v="4107841"/>
    <n v="0"/>
    <n v="0"/>
    <n v="0"/>
  </r>
  <r>
    <x v="2"/>
    <x v="5"/>
    <d v="2025-04-06T00:00:00"/>
    <n v="0"/>
    <s v="BIGVAN"/>
    <n v="4107842"/>
    <n v="0"/>
    <n v="0"/>
    <n v="0"/>
  </r>
  <r>
    <x v="2"/>
    <x v="15"/>
    <d v="2025-04-05T00:00:00"/>
    <n v="5"/>
    <s v="WAV"/>
    <n v="4107854"/>
    <n v="5"/>
    <n v="0"/>
    <n v="0"/>
  </r>
  <r>
    <x v="2"/>
    <x v="0"/>
    <d v="2025-04-05T00:00:00"/>
    <n v="5"/>
    <s v="WAV"/>
    <n v="4107856"/>
    <n v="5"/>
    <n v="0"/>
    <n v="0"/>
  </r>
  <r>
    <x v="2"/>
    <x v="5"/>
    <d v="2025-04-06T00:00:00"/>
    <n v="5"/>
    <s v="WAV"/>
    <n v="4107858"/>
    <n v="5"/>
    <n v="0"/>
    <n v="0"/>
  </r>
  <r>
    <x v="2"/>
    <x v="0"/>
    <d v="2025-04-05T00:00:00"/>
    <n v="5"/>
    <s v="WAV"/>
    <n v="4107873"/>
    <n v="5"/>
    <n v="0"/>
    <n v="0"/>
  </r>
  <r>
    <x v="2"/>
    <x v="10"/>
    <d v="2025-04-05T00:00:00"/>
    <n v="5"/>
    <s v="WAV"/>
    <n v="4107874"/>
    <n v="5"/>
    <n v="0"/>
    <n v="0"/>
  </r>
  <r>
    <x v="2"/>
    <x v="14"/>
    <d v="2025-04-04T00:00:00"/>
    <n v="5"/>
    <s v="WAV"/>
    <n v="4107880"/>
    <n v="5"/>
    <n v="0"/>
    <n v="0"/>
  </r>
  <r>
    <x v="0"/>
    <x v="5"/>
    <d v="2025-04-06T00:00:00"/>
    <n v="5"/>
    <s v="BIGVAN"/>
    <n v="4107948"/>
    <n v="5"/>
    <n v="0"/>
    <n v="0"/>
  </r>
  <r>
    <x v="2"/>
    <x v="5"/>
    <d v="2025-04-06T00:00:00"/>
    <n v="5"/>
    <s v="WAV"/>
    <n v="4107953"/>
    <n v="5"/>
    <n v="0"/>
    <n v="0"/>
  </r>
  <r>
    <x v="2"/>
    <x v="15"/>
    <d v="2025-04-06T00:00:00"/>
    <n v="0"/>
    <s v="WAV"/>
    <n v="4107954"/>
    <n v="0"/>
    <n v="0"/>
    <n v="0"/>
  </r>
  <r>
    <x v="2"/>
    <x v="5"/>
    <d v="2025-04-06T00:00:00"/>
    <n v="0"/>
    <s v="WAV"/>
    <n v="4107955"/>
    <n v="0"/>
    <n v="0"/>
    <n v="0"/>
  </r>
  <r>
    <x v="0"/>
    <x v="5"/>
    <d v="2025-04-06T00:00:00"/>
    <n v="5.5"/>
    <s v="WAV"/>
    <n v="4107960"/>
    <n v="5.5"/>
    <n v="0"/>
    <n v="0"/>
  </r>
  <r>
    <x v="1"/>
    <x v="5"/>
    <d v="2025-04-06T00:00:00"/>
    <n v="0"/>
    <s v="BIGVAN"/>
    <n v="4107978"/>
    <n v="3.75"/>
    <n v="1"/>
    <n v="3.75"/>
  </r>
  <r>
    <x v="0"/>
    <x v="0"/>
    <d v="2025-04-06T00:00:00"/>
    <n v="0"/>
    <s v="WAV"/>
    <n v="4107981"/>
    <n v="0"/>
    <n v="0"/>
    <n v="0"/>
  </r>
  <r>
    <x v="2"/>
    <x v="15"/>
    <d v="2025-04-05T00:00:00"/>
    <n v="5"/>
    <s v="WAV"/>
    <n v="4107997"/>
    <n v="5"/>
    <n v="0"/>
    <n v="0"/>
  </r>
  <r>
    <x v="2"/>
    <x v="15"/>
    <d v="2025-04-05T00:00:00"/>
    <n v="5"/>
    <s v="WAV"/>
    <n v="4108015"/>
    <n v="5"/>
    <n v="0"/>
    <n v="0"/>
  </r>
  <r>
    <x v="2"/>
    <x v="0"/>
    <d v="2025-04-05T00:00:00"/>
    <n v="5"/>
    <s v="SEDAN"/>
    <n v="4108016"/>
    <n v="5"/>
    <n v="0"/>
    <n v="0"/>
  </r>
  <r>
    <x v="2"/>
    <x v="5"/>
    <d v="2025-04-06T00:00:00"/>
    <n v="5"/>
    <s v="WAV"/>
    <n v="4108021"/>
    <n v="5"/>
    <n v="0"/>
    <n v="0"/>
  </r>
  <r>
    <x v="1"/>
    <x v="5"/>
    <d v="2025-04-06T00:00:00"/>
    <n v="0"/>
    <s v="BIGVAN"/>
    <n v="4108051"/>
    <n v="3.75"/>
    <n v="1"/>
    <n v="3.75"/>
  </r>
  <r>
    <x v="1"/>
    <x v="11"/>
    <d v="2025-04-06T00:00:00"/>
    <n v="0"/>
    <s v="WAV"/>
    <n v="4108052"/>
    <n v="3.75"/>
    <n v="1"/>
    <n v="3.75"/>
  </r>
  <r>
    <x v="1"/>
    <x v="11"/>
    <d v="2025-04-06T00:00:00"/>
    <n v="0"/>
    <s v="WAV"/>
    <n v="4108054"/>
    <n v="3.75"/>
    <n v="1"/>
    <n v="3.75"/>
  </r>
  <r>
    <x v="1"/>
    <x v="11"/>
    <d v="2025-04-06T00:00:00"/>
    <n v="0"/>
    <s v="WAV"/>
    <n v="4108055"/>
    <n v="3.75"/>
    <n v="1"/>
    <n v="3.75"/>
  </r>
  <r>
    <x v="1"/>
    <x v="5"/>
    <d v="2025-04-06T00:00:00"/>
    <n v="0"/>
    <s v="BIGVAN"/>
    <n v="4108067"/>
    <n v="3.75"/>
    <n v="1"/>
    <n v="3.75"/>
  </r>
  <r>
    <x v="2"/>
    <x v="15"/>
    <d v="2025-04-06T00:00:00"/>
    <n v="5"/>
    <s v="WAV"/>
    <n v="4108068"/>
    <n v="5"/>
    <n v="0"/>
    <n v="0"/>
  </r>
  <r>
    <x v="2"/>
    <x v="15"/>
    <d v="2025-04-06T00:00:00"/>
    <n v="5"/>
    <s v="WAV"/>
    <n v="4108069"/>
    <n v="5"/>
    <n v="0"/>
    <n v="0"/>
  </r>
  <r>
    <x v="1"/>
    <x v="11"/>
    <d v="2025-04-06T00:00:00"/>
    <n v="0"/>
    <s v="WAV"/>
    <n v="4108074"/>
    <n v="3.75"/>
    <n v="1"/>
    <n v="3.75"/>
  </r>
  <r>
    <x v="1"/>
    <x v="5"/>
    <d v="2025-04-06T00:00:00"/>
    <n v="0"/>
    <s v="BIGVAN"/>
    <n v="4108075"/>
    <n v="3.75"/>
    <n v="1"/>
    <n v="3.75"/>
  </r>
  <r>
    <x v="0"/>
    <x v="5"/>
    <d v="2025-04-06T00:00:00"/>
    <n v="0"/>
    <s v="WAV"/>
    <n v="4108184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9">
  <r>
    <x v="0"/>
    <s v="09:37"/>
    <s v="10:16"/>
    <n v="0"/>
    <s v="One-Seat"/>
    <s v="OXCAL, SERGIO"/>
    <d v="2025-03-24T00:00:00"/>
    <n v="4095060"/>
    <s v="204A"/>
    <s v="AM1"/>
    <n v="10.91"/>
    <n v="38"/>
    <x v="0"/>
    <x v="0"/>
    <n v="10.91"/>
    <x v="0"/>
    <n v="19.092500000000001"/>
    <n v="24.092500000000001"/>
    <n v="5.5"/>
    <n v="0"/>
    <n v="5.5"/>
    <n v="32.5"/>
    <n v="0.6333333333333333"/>
    <n v="20.583333333333332"/>
    <n v="3.5091999999999999"/>
    <s v="WAV"/>
    <b v="1"/>
    <n v="20.583333333333332"/>
  </r>
  <r>
    <x v="1"/>
    <s v="14:33"/>
    <s v="14:47"/>
    <n v="0"/>
    <s v="One-Seat"/>
    <s v="BANKS, LENARD"/>
    <d v="2025-03-24T00:00:00"/>
    <n v="4095913"/>
    <s v="221"/>
    <s v="WH1"/>
    <n v="5.55"/>
    <n v="14"/>
    <x v="1"/>
    <x v="1"/>
    <n v="5.55"/>
    <x v="1"/>
    <n v="11.1"/>
    <n v="17.600000000000001"/>
    <n v="0"/>
    <n v="0"/>
    <n v="0"/>
    <n v="35.787500000000001"/>
    <n v="0.23333333333333334"/>
    <n v="8.3504166666666677"/>
    <n v="9.2495999999999992"/>
    <s v="WAV"/>
    <b v="1"/>
    <n v="8.3504166666666677"/>
  </r>
  <r>
    <x v="2"/>
    <s v="11:43"/>
    <s v="12:26"/>
    <n v="0"/>
    <s v="One-Seat"/>
    <s v="BROWN, LOVIE"/>
    <d v="2025-03-24T00:00:00"/>
    <n v="4095962"/>
    <s v="216"/>
    <s v="AM1"/>
    <n v="19.12"/>
    <n v="43"/>
    <x v="0"/>
    <x v="0"/>
    <n v="19.12"/>
    <x v="0"/>
    <n v="33.46"/>
    <n v="38.46"/>
    <n v="5"/>
    <n v="0"/>
    <n v="5"/>
    <n v="29"/>
    <n v="0.71666666666666667"/>
    <n v="20.783333333333335"/>
    <n v="17.6767"/>
    <s v="SEDAN"/>
    <b v="1"/>
    <n v="20.783333333333335"/>
  </r>
  <r>
    <x v="3"/>
    <s v="08:04"/>
    <s v="08:29"/>
    <n v="0"/>
    <s v="One-Seat"/>
    <s v="VILCHEZ, CHARLENNE"/>
    <d v="2025-03-24T00:00:00"/>
    <n v="4095959"/>
    <s v="217"/>
    <s v="WH1"/>
    <n v="15.16"/>
    <n v="28"/>
    <x v="1"/>
    <x v="1"/>
    <n v="15.16"/>
    <x v="1"/>
    <n v="30.32"/>
    <n v="36.82"/>
    <n v="5"/>
    <n v="0"/>
    <n v="5"/>
    <n v="32.5"/>
    <n v="0.46666666666666667"/>
    <n v="15.166666666666666"/>
    <n v="21.653300000000002"/>
    <s v="WAV"/>
    <b v="1"/>
    <n v="15.166666666666666"/>
  </r>
  <r>
    <x v="1"/>
    <s v="06:30"/>
    <s v="07:31"/>
    <n v="0"/>
    <s v="One-Seat"/>
    <s v="UMANA, DOMINGO"/>
    <d v="2025-03-24T00:00:00"/>
    <n v="4096006"/>
    <s v="210"/>
    <s v="AM1"/>
    <n v="19.39"/>
    <n v="60"/>
    <x v="0"/>
    <x v="1"/>
    <n v="19.39"/>
    <x v="1"/>
    <n v="38.78"/>
    <n v="45.28"/>
    <n v="5.5"/>
    <n v="0"/>
    <n v="5.5"/>
    <n v="35.787500000000001"/>
    <n v="1"/>
    <n v="35.787500000000001"/>
    <n v="9.4924999999999997"/>
    <s v="WAV"/>
    <b v="1"/>
    <n v="35.787500000000001"/>
  </r>
  <r>
    <x v="3"/>
    <s v="13:51"/>
    <s v="14:19"/>
    <n v="0"/>
    <s v="One-Seat"/>
    <s v="VILCHEZ, CHARLENNE"/>
    <d v="2025-03-24T00:00:00"/>
    <n v="4095960"/>
    <s v="217"/>
    <s v="WK1"/>
    <n v="15.16"/>
    <n v="31"/>
    <x v="0"/>
    <x v="0"/>
    <n v="15.16"/>
    <x v="0"/>
    <n v="26.53"/>
    <n v="31.53"/>
    <n v="5.5"/>
    <n v="0"/>
    <n v="5.5"/>
    <n v="32.5"/>
    <n v="0.51666666666666672"/>
    <n v="16.791666666666668"/>
    <n v="14.738300000000001"/>
    <s v="WAV"/>
    <b v="1"/>
    <n v="16.791666666666668"/>
  </r>
  <r>
    <x v="4"/>
    <s v="07:07"/>
    <s v="07:45"/>
    <n v="0"/>
    <s v="One-Seat"/>
    <s v="HUGO, TAMA"/>
    <d v="2025-03-24T00:00:00"/>
    <n v="4095936"/>
    <s v="211"/>
    <s v="AM1"/>
    <n v="7.08"/>
    <n v="38"/>
    <x v="0"/>
    <x v="0"/>
    <n v="7.08"/>
    <x v="0"/>
    <n v="12.39"/>
    <n v="17.39"/>
    <n v="0"/>
    <n v="0"/>
    <n v="0"/>
    <n v="32.5"/>
    <n v="0.6333333333333333"/>
    <n v="20.583333333333332"/>
    <n v="-3.1932999999999998"/>
    <s v="WAV"/>
    <b v="1"/>
    <n v="20.583333333333332"/>
  </r>
  <r>
    <x v="1"/>
    <s v="07:47"/>
    <s v="09:00"/>
    <n v="0"/>
    <s v="One-Seat"/>
    <s v="ROGERS, JAMES"/>
    <d v="2025-03-24T00:00:00"/>
    <n v="4095827"/>
    <s v="207"/>
    <s v="AM1"/>
    <n v="13.14"/>
    <n v="73"/>
    <x v="0"/>
    <x v="1"/>
    <n v="13.14"/>
    <x v="1"/>
    <n v="26.28"/>
    <n v="32.78"/>
    <n v="0"/>
    <n v="0"/>
    <n v="0"/>
    <n v="35.787500000000001"/>
    <n v="1.2166666666666666"/>
    <n v="43.541458333333331"/>
    <n v="-10.7615"/>
    <s v="WAV"/>
    <b v="1"/>
    <n v="43.541458333333338"/>
  </r>
  <r>
    <x v="4"/>
    <s v="16:25"/>
    <s v="16:44"/>
    <n v="0"/>
    <s v="One-Seat"/>
    <s v="HUGO, TAMA"/>
    <d v="2025-03-24T00:00:00"/>
    <n v="4095937"/>
    <s v="211"/>
    <s v="AM1"/>
    <n v="7.08"/>
    <n v="18"/>
    <x v="0"/>
    <x v="0"/>
    <n v="7.08"/>
    <x v="0"/>
    <n v="12.39"/>
    <n v="17.39"/>
    <n v="0"/>
    <n v="0"/>
    <n v="0"/>
    <n v="32.5"/>
    <n v="0.3"/>
    <n v="9.75"/>
    <n v="7.64"/>
    <s v="WAV"/>
    <b v="1"/>
    <n v="9.75"/>
  </r>
  <r>
    <x v="5"/>
    <s v="08:59"/>
    <s v="09:15"/>
    <n v="0"/>
    <s v="One-Seat"/>
    <s v="TILLMAN, ROSALYN"/>
    <d v="2025-03-24T00:00:00"/>
    <n v="4095955"/>
    <s v="205A"/>
    <s v="AM1"/>
    <n v="4.6399999999999997"/>
    <n v="15"/>
    <x v="0"/>
    <x v="0"/>
    <n v="4.6399999999999997"/>
    <x v="0"/>
    <n v="8.1199999999999992"/>
    <n v="13.12"/>
    <n v="3.75"/>
    <n v="0"/>
    <n v="3.75"/>
    <n v="32.5"/>
    <n v="0.25"/>
    <n v="8.125"/>
    <n v="4.9950000000000001"/>
    <s v="WAV"/>
    <b v="1"/>
    <n v="8.125"/>
  </r>
  <r>
    <x v="6"/>
    <s v="11:22"/>
    <s v="12:04"/>
    <n v="0"/>
    <s v="One-Seat"/>
    <s v="MOLLIQUE, ROMESHA"/>
    <d v="2025-03-24T00:00:00"/>
    <n v="4098454"/>
    <s v="203"/>
    <s v="AM2"/>
    <n v="25.67"/>
    <n v="41"/>
    <x v="0"/>
    <x v="0"/>
    <n v="25.67"/>
    <x v="0"/>
    <n v="44.922499999999999"/>
    <n v="49.922499999999999"/>
    <n v="3.75"/>
    <n v="0"/>
    <n v="3.75"/>
    <n v="29"/>
    <n v="0.68333333333333335"/>
    <n v="19.816666666666666"/>
    <n v="30.105799999999999"/>
    <s v="SEDAN"/>
    <b v="1"/>
    <n v="19.816666666666666"/>
  </r>
  <r>
    <x v="0"/>
    <s v="11:31"/>
    <s v="11:51"/>
    <n v="0"/>
    <s v="One-Seat"/>
    <s v="OXCAL, SERGIO"/>
    <d v="2025-03-24T00:00:00"/>
    <n v="4100535"/>
    <s v="204A"/>
    <s v="PW1"/>
    <n v="11.56"/>
    <n v="20"/>
    <x v="1"/>
    <x v="1"/>
    <n v="11.56"/>
    <x v="1"/>
    <n v="23.12"/>
    <n v="29.62"/>
    <n v="0"/>
    <n v="0"/>
    <n v="0"/>
    <n v="32.5"/>
    <n v="0.33333333333333331"/>
    <n v="10.833333333333332"/>
    <n v="18.7867"/>
    <s v="WAV"/>
    <b v="1"/>
    <n v="10.833333333333334"/>
  </r>
  <r>
    <x v="7"/>
    <s v="14:03"/>
    <s v="14:32"/>
    <n v="0"/>
    <s v="One-Seat"/>
    <s v="MAINESS, RYAN"/>
    <d v="2025-03-24T00:00:00"/>
    <n v="4099843"/>
    <s v="215"/>
    <s v="AM1"/>
    <n v="17.97"/>
    <n v="29"/>
    <x v="0"/>
    <x v="0"/>
    <n v="17.97"/>
    <x v="0"/>
    <n v="31.447499999999998"/>
    <n v="36.447499999999998"/>
    <n v="5.5"/>
    <n v="0"/>
    <n v="5.5"/>
    <n v="29"/>
    <n v="0.48333333333333334"/>
    <n v="14.016666666666667"/>
    <n v="22.430800000000001"/>
    <s v="SEDAN"/>
    <b v="1"/>
    <n v="14.016666666666667"/>
  </r>
  <r>
    <x v="5"/>
    <s v="09:37"/>
    <s v="10:37"/>
    <n v="0"/>
    <s v="One-Seat"/>
    <s v="TILLMAN, ROSALYN"/>
    <d v="2025-03-24T00:00:00"/>
    <n v="4099814"/>
    <s v="205A"/>
    <s v="WH1"/>
    <n v="21.39"/>
    <n v="62"/>
    <x v="1"/>
    <x v="1"/>
    <n v="21.39"/>
    <x v="1"/>
    <n v="42.78"/>
    <n v="49.28"/>
    <n v="3.75"/>
    <n v="0"/>
    <n v="3.75"/>
    <n v="32.5"/>
    <n v="1.0333333333333334"/>
    <n v="33.583333333333336"/>
    <n v="15.6967"/>
    <s v="WAV"/>
    <b v="1"/>
    <n v="33.583333333333336"/>
  </r>
  <r>
    <x v="3"/>
    <s v="14:43"/>
    <s v="15:17"/>
    <n v="0"/>
    <s v="One-Seat"/>
    <s v="VILCHEZ, CHARLENNE"/>
    <d v="2025-03-24T00:00:00"/>
    <n v="4096205"/>
    <s v="217"/>
    <s v="AM1"/>
    <n v="8.08"/>
    <n v="34"/>
    <x v="0"/>
    <x v="0"/>
    <n v="8.08"/>
    <x v="0"/>
    <n v="14.14"/>
    <n v="19.14"/>
    <n v="0"/>
    <n v="0"/>
    <n v="0"/>
    <n v="32.5"/>
    <n v="0.56666666666666665"/>
    <n v="18.416666666666668"/>
    <n v="0.72330000000000005"/>
    <s v="WAV"/>
    <b v="1"/>
    <n v="18.416666666666668"/>
  </r>
  <r>
    <x v="7"/>
    <s v="08:01"/>
    <s v="08:51"/>
    <n v="0"/>
    <s v="One-Seat"/>
    <s v="MAINESS, RYAN"/>
    <d v="2025-03-24T00:00:00"/>
    <n v="4095947"/>
    <s v="215"/>
    <s v="AM1"/>
    <n v="17.43"/>
    <n v="50"/>
    <x v="0"/>
    <x v="0"/>
    <n v="17.43"/>
    <x v="0"/>
    <n v="30.502499999999998"/>
    <n v="35.502499999999998"/>
    <n v="0"/>
    <n v="0"/>
    <n v="0"/>
    <n v="29"/>
    <n v="0.83333333333333337"/>
    <n v="24.166666666666668"/>
    <n v="11.335800000000001"/>
    <s v="SEDAN"/>
    <b v="1"/>
    <n v="24.166666666666668"/>
  </r>
  <r>
    <x v="3"/>
    <s v="11:55"/>
    <s v="12:12"/>
    <n v="0"/>
    <s v="One-Seat"/>
    <s v="VILCHEZ, CHARLENNE"/>
    <d v="2025-03-24T00:00:00"/>
    <n v="4099351"/>
    <s v="217"/>
    <s v="WK1"/>
    <n v="7.01"/>
    <n v="18"/>
    <x v="0"/>
    <x v="0"/>
    <n v="7.01"/>
    <x v="0"/>
    <n v="12.2675"/>
    <n v="17.267499999999998"/>
    <n v="3.75"/>
    <n v="0"/>
    <n v="3.75"/>
    <n v="32.5"/>
    <n v="0.3"/>
    <n v="9.75"/>
    <n v="7.5175000000000001"/>
    <s v="WAV"/>
    <b v="1"/>
    <n v="9.75"/>
  </r>
  <r>
    <x v="7"/>
    <s v="07:46"/>
    <s v="08:51"/>
    <n v="0"/>
    <s v="One-Seat"/>
    <s v="MAINESS, RYAN"/>
    <d v="2025-03-24T00:00:00"/>
    <n v="4095831"/>
    <s v="215"/>
    <s v="AM1"/>
    <n v="20.329999999999998"/>
    <n v="65"/>
    <x v="0"/>
    <x v="0"/>
    <n v="20.329999999999998"/>
    <x v="0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4"/>
    <s v="14:42"/>
    <s v="15:07"/>
    <n v="0"/>
    <s v="One-Seat"/>
    <s v="HUGO, TAMA"/>
    <d v="2025-03-24T00:00:00"/>
    <n v="4095800"/>
    <s v="211"/>
    <s v="AM1"/>
    <n v="11.47"/>
    <n v="25"/>
    <x v="0"/>
    <x v="0"/>
    <n v="11.47"/>
    <x v="0"/>
    <n v="20.072500000000002"/>
    <n v="25.072500000000002"/>
    <n v="0"/>
    <n v="0"/>
    <n v="0"/>
    <n v="32.5"/>
    <n v="0.41666666666666669"/>
    <n v="13.541666666666668"/>
    <n v="11.530799999999999"/>
    <s v="WAV"/>
    <b v="1"/>
    <n v="13.541666666666666"/>
  </r>
  <r>
    <x v="2"/>
    <s v="14:59"/>
    <s v="15:36"/>
    <n v="0"/>
    <s v="One-Seat"/>
    <s v="BROWN, LOVIE"/>
    <d v="2025-03-24T00:00:00"/>
    <n v="4096060"/>
    <s v="216"/>
    <s v="AM1"/>
    <n v="10.039999999999999"/>
    <n v="37"/>
    <x v="0"/>
    <x v="0"/>
    <n v="10.039999999999999"/>
    <x v="0"/>
    <n v="17.57"/>
    <n v="22.57"/>
    <n v="0"/>
    <n v="0"/>
    <n v="0"/>
    <n v="29"/>
    <n v="0.6166666666666667"/>
    <n v="17.883333333333333"/>
    <n v="4.6867000000000001"/>
    <s v="SEDAN"/>
    <b v="1"/>
    <n v="17.883333333333333"/>
  </r>
  <r>
    <x v="1"/>
    <s v="08:02"/>
    <s v="09:05"/>
    <n v="0"/>
    <s v="One-Seat"/>
    <s v="ROGERS, JAMES"/>
    <d v="2025-03-24T00:00:00"/>
    <n v="4096059"/>
    <s v="207"/>
    <s v="AM1"/>
    <n v="10.039999999999999"/>
    <n v="63"/>
    <x v="0"/>
    <x v="1"/>
    <n v="10.039999999999999"/>
    <x v="1"/>
    <n v="20.079999999999998"/>
    <n v="26.58"/>
    <n v="0"/>
    <n v="0"/>
    <n v="0"/>
    <n v="35.787500000000001"/>
    <n v="1.05"/>
    <n v="37.576875000000001"/>
    <n v="-10.9969"/>
    <s v="WAV"/>
    <b v="1"/>
    <n v="37.576875000000001"/>
  </r>
  <r>
    <x v="7"/>
    <s v="08:21"/>
    <s v="08:51"/>
    <n v="0"/>
    <s v="One-Seat"/>
    <s v="MAINESS, RYAN"/>
    <d v="2025-03-24T00:00:00"/>
    <n v="4096052"/>
    <s v="215"/>
    <s v="AM1"/>
    <n v="7.27"/>
    <n v="30"/>
    <x v="0"/>
    <x v="0"/>
    <n v="7.27"/>
    <x v="0"/>
    <n v="12.7225"/>
    <n v="17.7225"/>
    <n v="0"/>
    <n v="0"/>
    <n v="0"/>
    <n v="29"/>
    <n v="0.5"/>
    <n v="14.5"/>
    <n v="3.2225000000000001"/>
    <s v="SEDAN"/>
    <b v="1"/>
    <n v="14.5"/>
  </r>
  <r>
    <x v="4"/>
    <s v="15:58"/>
    <s v="17:05"/>
    <n v="0"/>
    <s v="One-Seat"/>
    <s v="HUGO, TAMA"/>
    <d v="2025-03-24T00:00:00"/>
    <n v="4096075"/>
    <s v="211"/>
    <s v="AM2"/>
    <n v="15.66"/>
    <n v="67"/>
    <x v="0"/>
    <x v="0"/>
    <n v="15.66"/>
    <x v="0"/>
    <n v="27.405000000000001"/>
    <n v="32.405000000000001"/>
    <n v="0"/>
    <n v="0"/>
    <n v="0"/>
    <n v="32.5"/>
    <n v="1.1166666666666667"/>
    <n v="36.291666666666664"/>
    <n v="-3.8866999999999998"/>
    <s v="WAV"/>
    <b v="1"/>
    <n v="36.291666666666664"/>
  </r>
  <r>
    <x v="4"/>
    <s v="07:22"/>
    <s v="07:45"/>
    <n v="0"/>
    <s v="One-Seat"/>
    <s v="HUGO, TAMA"/>
    <d v="2025-03-24T00:00:00"/>
    <n v="4096069"/>
    <s v="211"/>
    <s v="WH1"/>
    <n v="4.88"/>
    <n v="23"/>
    <x v="1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2"/>
    <s v="14:59"/>
    <s v="15:21"/>
    <n v="0"/>
    <s v="One-Seat"/>
    <s v="BROWN, LOVIE"/>
    <d v="2025-03-24T00:00:00"/>
    <n v="4096071"/>
    <s v="216"/>
    <s v="AM1"/>
    <n v="4.38"/>
    <n v="22"/>
    <x v="0"/>
    <x v="0"/>
    <n v="4.38"/>
    <x v="0"/>
    <n v="7.665"/>
    <n v="12.664999999999999"/>
    <n v="5.5"/>
    <n v="0"/>
    <n v="5.5"/>
    <n v="29"/>
    <n v="0.36666666666666664"/>
    <n v="10.633333333333333"/>
    <n v="2.0316999999999998"/>
    <s v="SEDAN"/>
    <b v="1"/>
    <n v="10.633333333333333"/>
  </r>
  <r>
    <x v="0"/>
    <s v="08:42"/>
    <s v="09:47"/>
    <n v="0"/>
    <s v="One-Seat"/>
    <s v="VAUGHN, DUSTIN"/>
    <d v="2025-03-24T00:00:00"/>
    <n v="4095799"/>
    <s v="218B"/>
    <s v="AM1"/>
    <n v="11.47"/>
    <n v="65"/>
    <x v="0"/>
    <x v="0"/>
    <n v="11.47"/>
    <x v="0"/>
    <n v="20.072500000000002"/>
    <n v="25.072500000000002"/>
    <n v="0"/>
    <n v="0"/>
    <n v="0"/>
    <n v="32.5"/>
    <n v="1.0833333333333333"/>
    <n v="35.208333333333329"/>
    <n v="-10.1358"/>
    <s v="SEDAN"/>
    <b v="0"/>
    <n v="35.208333333333336"/>
  </r>
  <r>
    <x v="3"/>
    <s v="08:54"/>
    <s v="09:41"/>
    <n v="0"/>
    <s v="One-Seat"/>
    <s v="VILCHEZ, CHARLENNE"/>
    <d v="2025-03-24T00:00:00"/>
    <n v="4096072"/>
    <s v="217"/>
    <s v="AM1"/>
    <n v="17.3"/>
    <n v="48"/>
    <x v="0"/>
    <x v="0"/>
    <n v="17.3"/>
    <x v="0"/>
    <n v="30.275000000000002"/>
    <n v="35.275000000000006"/>
    <n v="0"/>
    <n v="0"/>
    <n v="0"/>
    <n v="32.5"/>
    <n v="0.8"/>
    <n v="26"/>
    <n v="9.2750000000000004"/>
    <s v="WAV"/>
    <b v="1"/>
    <n v="26"/>
  </r>
  <r>
    <x v="3"/>
    <s v="08:46"/>
    <s v="09:42"/>
    <n v="0"/>
    <s v="One-Seat"/>
    <s v="VILCHEZ, CHARLENNE"/>
    <d v="2025-03-24T00:00:00"/>
    <n v="4096074"/>
    <s v="217"/>
    <s v="AM2"/>
    <n v="15.66"/>
    <n v="56"/>
    <x v="0"/>
    <x v="0"/>
    <n v="15.66"/>
    <x v="0"/>
    <n v="27.405000000000001"/>
    <n v="32.405000000000001"/>
    <n v="0"/>
    <n v="0"/>
    <n v="0"/>
    <n v="32.5"/>
    <n v="0.93333333333333335"/>
    <n v="30.333333333333332"/>
    <n v="2.0716999999999999"/>
    <s v="WAV"/>
    <b v="1"/>
    <n v="30.333333333333332"/>
  </r>
  <r>
    <x v="1"/>
    <s v="10:03"/>
    <s v="10:32"/>
    <n v="0"/>
    <s v="One-Seat"/>
    <s v="BANKS, LENARD"/>
    <d v="2025-03-24T00:00:00"/>
    <n v="4096101"/>
    <s v="221"/>
    <s v="AM1"/>
    <n v="24.57"/>
    <n v="28"/>
    <x v="0"/>
    <x v="1"/>
    <n v="24.57"/>
    <x v="1"/>
    <n v="49.14"/>
    <n v="55.64"/>
    <n v="5.5"/>
    <n v="0"/>
    <n v="5.5"/>
    <n v="35.787500000000001"/>
    <n v="0.46666666666666667"/>
    <n v="16.700833333333335"/>
    <n v="38.9392"/>
    <s v="WAV"/>
    <b v="1"/>
    <n v="16.700833333333335"/>
  </r>
  <r>
    <x v="8"/>
    <s v="18:30"/>
    <s v="19:23"/>
    <n v="0"/>
    <s v="One-Seat"/>
    <s v="FOWLER, ANTOINE"/>
    <d v="2025-03-24T00:00:00"/>
    <n v="4096102"/>
    <s v="222"/>
    <s v="AM1"/>
    <n v="24.57"/>
    <n v="53"/>
    <x v="0"/>
    <x v="0"/>
    <n v="24.57"/>
    <x v="0"/>
    <n v="42.997500000000002"/>
    <n v="47.997500000000002"/>
    <n v="5"/>
    <n v="0"/>
    <n v="5"/>
    <n v="29"/>
    <n v="0.8833333333333333"/>
    <n v="25.616666666666667"/>
    <n v="22.380800000000001"/>
    <s v="SEDAN"/>
    <b v="1"/>
    <n v="25.616666666666667"/>
  </r>
  <r>
    <x v="2"/>
    <s v="08:57"/>
    <s v="09:13"/>
    <n v="0"/>
    <s v="One-Seat"/>
    <s v="BROWN, LOVIE"/>
    <d v="2025-03-24T00:00:00"/>
    <n v="4096103"/>
    <s v="216"/>
    <s v="AM1"/>
    <n v="8.24"/>
    <n v="19"/>
    <x v="0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3"/>
    <s v="14:58"/>
    <s v="15:25"/>
    <n v="0"/>
    <s v="One-Seat"/>
    <s v="VILCHEZ, CHARLENNE"/>
    <d v="2025-03-24T00:00:00"/>
    <n v="4096104"/>
    <s v="217"/>
    <s v="AM1"/>
    <n v="8.24"/>
    <n v="27"/>
    <x v="0"/>
    <x v="0"/>
    <n v="8.24"/>
    <x v="0"/>
    <n v="14.42"/>
    <n v="19.420000000000002"/>
    <n v="0"/>
    <n v="0"/>
    <n v="0"/>
    <n v="32.5"/>
    <n v="0.45"/>
    <n v="14.625"/>
    <n v="4.7949999999999999"/>
    <s v="WAV"/>
    <b v="1"/>
    <n v="14.625"/>
  </r>
  <r>
    <x v="3"/>
    <s v="09:56"/>
    <s v="10:11"/>
    <n v="0"/>
    <s v="One-Seat"/>
    <s v="VILCHEZ, CHARLENNE"/>
    <d v="2025-03-24T00:00:00"/>
    <n v="4095912"/>
    <s v="217"/>
    <s v="WH1"/>
    <n v="5.55"/>
    <n v="16"/>
    <x v="1"/>
    <x v="1"/>
    <n v="5.55"/>
    <x v="1"/>
    <n v="11.1"/>
    <n v="17.600000000000001"/>
    <n v="5.5"/>
    <n v="0"/>
    <n v="5.5"/>
    <n v="32.5"/>
    <n v="0.26666666666666666"/>
    <n v="8.6666666666666661"/>
    <n v="8.9332999999999991"/>
    <s v="WAV"/>
    <b v="1"/>
    <n v="8.6666666666666661"/>
  </r>
  <r>
    <x v="1"/>
    <s v="15:07"/>
    <s v="16:00"/>
    <n v="0"/>
    <s v="One-Seat"/>
    <s v="SILVA, PAUL"/>
    <d v="2025-03-24T00:00:00"/>
    <n v="4096073"/>
    <s v="213"/>
    <s v="AM1"/>
    <n v="17.3"/>
    <n v="53"/>
    <x v="0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6"/>
    <s v="09:31"/>
    <s v="10:54"/>
    <n v="0"/>
    <s v="One-Seat"/>
    <s v="MOLLIQUE, ROMESHA"/>
    <d v="2025-03-24T00:00:00"/>
    <n v="4098453"/>
    <s v="203"/>
    <s v="AM2"/>
    <n v="25.67"/>
    <n v="83"/>
    <x v="0"/>
    <x v="0"/>
    <n v="25.67"/>
    <x v="0"/>
    <n v="44.922499999999999"/>
    <n v="49.922499999999999"/>
    <n v="5"/>
    <n v="0"/>
    <n v="5"/>
    <n v="29"/>
    <n v="1.3833333333333333"/>
    <n v="40.116666666666667"/>
    <n v="9.8057999999999996"/>
    <s v="SEDAN"/>
    <b v="1"/>
    <n v="40.116666666666667"/>
  </r>
  <r>
    <x v="1"/>
    <s v="17:11"/>
    <s v="17:31"/>
    <n v="0"/>
    <s v="One-Seat"/>
    <s v="EVANS, JOHN"/>
    <d v="2025-03-24T00:00:00"/>
    <n v="4096070"/>
    <s v="208"/>
    <s v="WH1"/>
    <n v="4.88"/>
    <n v="20"/>
    <x v="1"/>
    <x v="1"/>
    <n v="4.88"/>
    <x v="1"/>
    <n v="9.76"/>
    <n v="16.259999999999998"/>
    <n v="0"/>
    <n v="0"/>
    <n v="0"/>
    <n v="35.787500000000001"/>
    <n v="0.33333333333333331"/>
    <n v="11.929166666666667"/>
    <n v="4.3308"/>
    <s v="WAV"/>
    <b v="1"/>
    <n v="11.929166666666667"/>
  </r>
  <r>
    <x v="4"/>
    <s v="07:27"/>
    <s v="07:55"/>
    <n v="0"/>
    <s v="One-Seat"/>
    <s v="HUGO, TAMA"/>
    <d v="2025-03-24T00:00:00"/>
    <n v="4096206"/>
    <s v="211"/>
    <s v="AM1"/>
    <n v="8.08"/>
    <n v="28"/>
    <x v="0"/>
    <x v="0"/>
    <n v="8.08"/>
    <x v="0"/>
    <n v="14.14"/>
    <n v="19.14"/>
    <n v="0"/>
    <n v="0"/>
    <n v="0"/>
    <n v="32.5"/>
    <n v="0.46666666666666667"/>
    <n v="15.166666666666666"/>
    <n v="3.9733000000000001"/>
    <s v="WAV"/>
    <b v="1"/>
    <n v="15.166666666666666"/>
  </r>
  <r>
    <x v="0"/>
    <s v="14:58"/>
    <s v="15:26"/>
    <n v="0"/>
    <s v="One-Seat"/>
    <s v="MARZI, SAMI JAN"/>
    <d v="2025-03-24T00:00:00"/>
    <n v="4099472"/>
    <s v="220"/>
    <s v="AM1"/>
    <n v="26.64"/>
    <n v="27"/>
    <x v="0"/>
    <x v="0"/>
    <n v="26.64"/>
    <x v="0"/>
    <n v="46.620000000000005"/>
    <n v="51.620000000000005"/>
    <n v="5"/>
    <n v="0"/>
    <n v="5"/>
    <n v="32.5"/>
    <n v="0.45"/>
    <n v="14.625"/>
    <n v="36.994999999999997"/>
    <s v="WAV"/>
    <b v="1"/>
    <n v="14.625"/>
  </r>
  <r>
    <x v="5"/>
    <s v="05:26"/>
    <s v="06:19"/>
    <n v="0"/>
    <s v="One-Seat"/>
    <s v="TILLMAN, ROSALYN"/>
    <d v="2025-03-24T00:00:00"/>
    <n v="4099190"/>
    <s v="205A"/>
    <s v="AM1"/>
    <n v="26.9"/>
    <n v="56"/>
    <x v="0"/>
    <x v="0"/>
    <n v="26.9"/>
    <x v="0"/>
    <n v="47.074999999999996"/>
    <n v="52.074999999999996"/>
    <n v="5"/>
    <n v="0"/>
    <n v="5"/>
    <n v="32.5"/>
    <n v="0.93333333333333335"/>
    <n v="30.333333333333332"/>
    <n v="21.741700000000002"/>
    <s v="WAV"/>
    <b v="1"/>
    <n v="30.333333333333332"/>
  </r>
  <r>
    <x v="0"/>
    <s v="17:27"/>
    <s v="17:58"/>
    <n v="0"/>
    <s v="One-Seat"/>
    <s v="VAUGHN, DUSTIN"/>
    <d v="2025-03-24T00:00:00"/>
    <n v="4099473"/>
    <s v="218B"/>
    <s v="AM1"/>
    <n v="26.64"/>
    <n v="31"/>
    <x v="0"/>
    <x v="0"/>
    <n v="26.64"/>
    <x v="0"/>
    <n v="46.620000000000005"/>
    <n v="51.620000000000005"/>
    <n v="3.75"/>
    <n v="0"/>
    <n v="3.75"/>
    <n v="32.5"/>
    <n v="0.51666666666666672"/>
    <n v="16.791666666666668"/>
    <n v="34.828299999999999"/>
    <s v="SEDAN"/>
    <b v="0"/>
    <n v="16.791666666666668"/>
  </r>
  <r>
    <x v="0"/>
    <s v="12:17"/>
    <s v="13:17"/>
    <n v="0"/>
    <s v="One-Seat"/>
    <s v="VAUGHN, DUSTIN"/>
    <d v="2025-03-24T00:00:00"/>
    <n v="4096436"/>
    <s v="218B"/>
    <s v="AM1"/>
    <n v="30.06"/>
    <n v="59"/>
    <x v="0"/>
    <x v="0"/>
    <n v="30.06"/>
    <x v="0"/>
    <n v="52.604999999999997"/>
    <n v="57.604999999999997"/>
    <n v="5"/>
    <n v="0"/>
    <n v="5"/>
    <n v="32.5"/>
    <n v="0.98333333333333328"/>
    <n v="31.958333333333332"/>
    <n v="25.646699999999999"/>
    <s v="WAV"/>
    <b v="1"/>
    <n v="31.958333333333332"/>
  </r>
  <r>
    <x v="5"/>
    <s v="05:38"/>
    <s v="06:19"/>
    <n v="0"/>
    <s v="One-Seat"/>
    <s v="TILLMAN, ROSALYN"/>
    <d v="2025-03-24T00:00:00"/>
    <n v="4097791"/>
    <s v="205A"/>
    <s v="AM2"/>
    <n v="25.07"/>
    <n v="45"/>
    <x v="0"/>
    <x v="0"/>
    <n v="25.07"/>
    <x v="0"/>
    <n v="43.872500000000002"/>
    <n v="48.872500000000002"/>
    <n v="5.5"/>
    <n v="0"/>
    <n v="5.5"/>
    <n v="32.5"/>
    <n v="0.75"/>
    <n v="24.375"/>
    <n v="24.497499999999999"/>
    <s v="WAV"/>
    <b v="1"/>
    <n v="24.375"/>
  </r>
  <r>
    <x v="0"/>
    <s v="09:46"/>
    <s v="10:23"/>
    <n v="0"/>
    <s v="One-Seat"/>
    <s v="OXCAL, SERGIO"/>
    <d v="2025-03-24T00:00:00"/>
    <n v="4098637"/>
    <s v="204A"/>
    <s v="LW1"/>
    <n v="7.91"/>
    <n v="37"/>
    <x v="0"/>
    <x v="0"/>
    <n v="7.91"/>
    <x v="0"/>
    <n v="13.842500000000001"/>
    <n v="18.842500000000001"/>
    <n v="5.5"/>
    <n v="0"/>
    <n v="5.5"/>
    <n v="32.5"/>
    <n v="0.6166666666666667"/>
    <n v="20.041666666666668"/>
    <n v="-1.1992"/>
    <s v="WAV"/>
    <b v="1"/>
    <n v="20.041666666666668"/>
  </r>
  <r>
    <x v="1"/>
    <s v="11:45"/>
    <s v="12:35"/>
    <n v="0"/>
    <s v="One-Seat"/>
    <s v="BANKS, LENARD"/>
    <d v="2025-03-24T00:00:00"/>
    <n v="4099815"/>
    <s v="221"/>
    <s v="WH1"/>
    <n v="21.39"/>
    <n v="50"/>
    <x v="1"/>
    <x v="1"/>
    <n v="21.39"/>
    <x v="1"/>
    <n v="42.78"/>
    <n v="49.28"/>
    <n v="5"/>
    <n v="0"/>
    <n v="5"/>
    <n v="35.787500000000001"/>
    <n v="0.83333333333333337"/>
    <n v="29.822916666666668"/>
    <n v="19.457100000000001"/>
    <s v="WAV"/>
    <b v="1"/>
    <n v="29.822916666666668"/>
  </r>
  <r>
    <x v="0"/>
    <s v="06:13"/>
    <s v="06:45"/>
    <n v="0"/>
    <s v="One-Seat"/>
    <s v="MARZI, SAMI JAN"/>
    <d v="2025-03-24T00:00:00"/>
    <n v="4097060"/>
    <s v="220"/>
    <s v="AM1"/>
    <n v="24.87"/>
    <n v="31"/>
    <x v="0"/>
    <x v="0"/>
    <n v="24.87"/>
    <x v="0"/>
    <n v="43.522500000000001"/>
    <n v="48.522500000000001"/>
    <n v="5"/>
    <n v="0"/>
    <n v="5"/>
    <n v="32.5"/>
    <n v="0.51666666666666672"/>
    <n v="16.791666666666668"/>
    <n v="31.730799999999999"/>
    <s v="WAV"/>
    <b v="1"/>
    <n v="16.791666666666668"/>
  </r>
  <r>
    <x v="0"/>
    <s v="12:04"/>
    <s v="12:16"/>
    <n v="0"/>
    <s v="One-Seat"/>
    <s v="OXCAL, SERGIO"/>
    <d v="2025-03-24T00:00:00"/>
    <n v="4098643"/>
    <s v="204A"/>
    <s v="LW1"/>
    <n v="7.91"/>
    <n v="11"/>
    <x v="0"/>
    <x v="0"/>
    <n v="7.91"/>
    <x v="0"/>
    <n v="13.842500000000001"/>
    <n v="18.842500000000001"/>
    <n v="5"/>
    <n v="0"/>
    <n v="5"/>
    <n v="32.5"/>
    <n v="0.18333333333333332"/>
    <n v="5.958333333333333"/>
    <n v="12.8842"/>
    <s v="WAV"/>
    <b v="1"/>
    <n v="5.958333333333333"/>
  </r>
  <r>
    <x v="1"/>
    <s v="12:37"/>
    <s v="13:10"/>
    <n v="0"/>
    <s v="One-Seat"/>
    <s v="SILVA, PAUL"/>
    <d v="2025-03-24T00:00:00"/>
    <n v="4099611"/>
    <s v="213"/>
    <s v="AM1"/>
    <n v="19.04"/>
    <n v="34"/>
    <x v="0"/>
    <x v="1"/>
    <n v="19.04"/>
    <x v="1"/>
    <n v="38.08"/>
    <n v="44.58"/>
    <n v="5.5"/>
    <n v="0"/>
    <n v="5.5"/>
    <n v="35.787500000000001"/>
    <n v="0.56666666666666665"/>
    <n v="20.279583333333335"/>
    <n v="24.3004"/>
    <s v="WAV"/>
    <b v="1"/>
    <n v="20.279583333333335"/>
  </r>
  <r>
    <x v="1"/>
    <s v="15:02"/>
    <s v="15:42"/>
    <n v="0"/>
    <s v="One-Seat"/>
    <s v="ALLGOOD, SCOTT"/>
    <d v="2025-03-24T00:00:00"/>
    <n v="4100640"/>
    <s v="201"/>
    <s v="PW1"/>
    <n v="16.48"/>
    <n v="39"/>
    <x v="1"/>
    <x v="1"/>
    <n v="16.48"/>
    <x v="1"/>
    <n v="32.96"/>
    <n v="39.46"/>
    <n v="5.5"/>
    <n v="0"/>
    <n v="5.5"/>
    <n v="35.787500000000001"/>
    <n v="0.65"/>
    <n v="23.261875000000003"/>
    <n v="16.1981"/>
    <s v="BIGVAN"/>
    <b v="1"/>
    <n v="23.261875"/>
  </r>
  <r>
    <x v="1"/>
    <s v="13:14"/>
    <s v="13:45"/>
    <n v="0"/>
    <s v="One-Seat"/>
    <s v="BANKS, LENARD"/>
    <d v="2025-03-24T00:00:00"/>
    <n v="4096257"/>
    <s v="221"/>
    <s v="WH1"/>
    <n v="15.72"/>
    <n v="30"/>
    <x v="1"/>
    <x v="1"/>
    <n v="15.72"/>
    <x v="1"/>
    <n v="31.44"/>
    <n v="37.94"/>
    <n v="0"/>
    <n v="0"/>
    <n v="0"/>
    <n v="35.787500000000001"/>
    <n v="0.5"/>
    <n v="17.893750000000001"/>
    <n v="20.046199999999999"/>
    <s v="WAV"/>
    <b v="1"/>
    <n v="17.893750000000001"/>
  </r>
  <r>
    <x v="1"/>
    <s v="06:46"/>
    <s v="07:31"/>
    <n v="0"/>
    <s v="One-Seat"/>
    <s v="UMANA, DOMINGO"/>
    <d v="2025-03-24T00:00:00"/>
    <n v="4099653"/>
    <s v="210"/>
    <s v="WK1"/>
    <n v="22.99"/>
    <n v="65"/>
    <x v="0"/>
    <x v="1"/>
    <n v="22.99"/>
    <x v="1"/>
    <n v="45.98"/>
    <n v="52.48"/>
    <n v="5.5"/>
    <n v="0"/>
    <n v="5.5"/>
    <n v="35.787500000000001"/>
    <n v="1.0833333333333333"/>
    <n v="38.769791666666663"/>
    <n v="13.7102"/>
    <s v="WAV"/>
    <b v="1"/>
    <n v="38.76979166666667"/>
  </r>
  <r>
    <x v="1"/>
    <s v="14:06"/>
    <s v="15:41"/>
    <n v="0"/>
    <s v="One-Seat"/>
    <s v="SILVA, PAUL"/>
    <d v="2025-03-24T00:00:00"/>
    <n v="4099604"/>
    <s v="213"/>
    <s v="AM1"/>
    <n v="22.51"/>
    <n v="95"/>
    <x v="0"/>
    <x v="1"/>
    <n v="22.51"/>
    <x v="1"/>
    <n v="45.02"/>
    <n v="51.52"/>
    <n v="5"/>
    <n v="0"/>
    <n v="5"/>
    <n v="35.787500000000001"/>
    <n v="1.5833333333333333"/>
    <n v="56.663541666666667"/>
    <n v="-5.1435000000000004"/>
    <s v="WAV"/>
    <b v="1"/>
    <n v="56.663541666666667"/>
  </r>
  <r>
    <x v="1"/>
    <s v="09:21"/>
    <s v="09:41"/>
    <n v="0"/>
    <s v="One-Seat"/>
    <s v="ROGERS, JAMES"/>
    <d v="2025-03-24T00:00:00"/>
    <n v="4099272"/>
    <s v="207"/>
    <s v="PW1"/>
    <n v="11.56"/>
    <n v="19"/>
    <x v="1"/>
    <x v="1"/>
    <n v="11.56"/>
    <x v="1"/>
    <n v="23.12"/>
    <n v="29.62"/>
    <n v="0"/>
    <n v="0"/>
    <n v="0"/>
    <n v="35.787500000000001"/>
    <n v="0.31666666666666665"/>
    <n v="11.332708333333333"/>
    <n v="18.287299999999998"/>
    <s v="WAV"/>
    <b v="1"/>
    <n v="11.332708333333333"/>
  </r>
  <r>
    <x v="1"/>
    <s v="15:10"/>
    <s v="16:07"/>
    <n v="1"/>
    <s v="One-Seat"/>
    <s v="ALLGOOD, SCOTT"/>
    <d v="2025-03-24T00:00:00"/>
    <n v="4099697"/>
    <s v="201"/>
    <s v="AM1"/>
    <n v="26.67"/>
    <n v="56"/>
    <x v="0"/>
    <x v="1"/>
    <n v="26.67"/>
    <x v="1"/>
    <n v="53.34"/>
    <n v="59.84"/>
    <n v="5.5"/>
    <n v="5.5"/>
    <n v="0"/>
    <n v="35.787500000000001"/>
    <n v="0.93333333333333335"/>
    <n v="33.401666666666671"/>
    <n v="26.438300000000002"/>
    <s v="BIGVAN"/>
    <b v="1"/>
    <n v="33.401666666666671"/>
  </r>
  <r>
    <x v="1"/>
    <s v="14:37"/>
    <s v="15:53"/>
    <n v="0"/>
    <s v="One-Seat"/>
    <s v="SILVA, PAUL"/>
    <d v="2025-03-24T00:00:00"/>
    <n v="4099184"/>
    <s v="213"/>
    <s v="AM1"/>
    <n v="17.22"/>
    <n v="75"/>
    <x v="0"/>
    <x v="1"/>
    <n v="17.22"/>
    <x v="1"/>
    <n v="34.44"/>
    <n v="40.94"/>
    <n v="5"/>
    <n v="0"/>
    <n v="5"/>
    <n v="35.787500000000001"/>
    <n v="1.25"/>
    <n v="44.734375"/>
    <n v="-3.7944"/>
    <s v="WAV"/>
    <b v="1"/>
    <n v="44.734375"/>
  </r>
  <r>
    <x v="1"/>
    <s v="07:49"/>
    <s v="08:32"/>
    <n v="0"/>
    <s v="One-Seat"/>
    <s v="SILVA, PAUL"/>
    <d v="2025-03-24T00:00:00"/>
    <n v="4099696"/>
    <s v="213"/>
    <s v="AM1"/>
    <n v="26.67"/>
    <n v="42"/>
    <x v="0"/>
    <x v="1"/>
    <n v="26.67"/>
    <x v="1"/>
    <n v="53.34"/>
    <n v="59.84"/>
    <n v="5.5"/>
    <n v="0"/>
    <n v="5.5"/>
    <n v="35.787500000000001"/>
    <n v="0.7"/>
    <n v="25.05125"/>
    <n v="34.788800000000002"/>
    <s v="WAV"/>
    <b v="1"/>
    <n v="25.05125"/>
  </r>
  <r>
    <x v="1"/>
    <s v="11:03"/>
    <s v="11:25"/>
    <n v="0"/>
    <s v="One-Seat"/>
    <s v="EVANS, JOHN"/>
    <d v="2025-03-24T00:00:00"/>
    <n v="4096435"/>
    <s v="208"/>
    <s v="AM1"/>
    <n v="30.06"/>
    <n v="22"/>
    <x v="0"/>
    <x v="1"/>
    <n v="30.06"/>
    <x v="1"/>
    <n v="60.12"/>
    <n v="66.62"/>
    <n v="3.75"/>
    <n v="0"/>
    <n v="3.75"/>
    <n v="35.787500000000001"/>
    <n v="0.36666666666666664"/>
    <n v="13.122083333333332"/>
    <n v="53.497900000000001"/>
    <s v="WAV"/>
    <b v="1"/>
    <n v="13.122083333333334"/>
  </r>
  <r>
    <x v="0"/>
    <s v="09:04"/>
    <s v="09:26"/>
    <n v="0"/>
    <s v="One-Seat"/>
    <s v="VAUGHN, DUSTIN"/>
    <d v="2025-03-24T00:00:00"/>
    <n v="4098447"/>
    <s v="218B"/>
    <s v="AM1"/>
    <n v="8.2200000000000006"/>
    <n v="28"/>
    <x v="0"/>
    <x v="0"/>
    <n v="8.2200000000000006"/>
    <x v="0"/>
    <n v="14.385000000000002"/>
    <n v="19.385000000000002"/>
    <n v="3"/>
    <n v="0"/>
    <n v="3"/>
    <n v="32.5"/>
    <n v="0.46666666666666667"/>
    <n v="15.166666666666666"/>
    <n v="4.2183000000000002"/>
    <s v="WAV"/>
    <b v="1"/>
    <n v="15.166666666666666"/>
  </r>
  <r>
    <x v="0"/>
    <s v="09:17"/>
    <s v="10:05"/>
    <n v="0"/>
    <s v="One-Seat"/>
    <s v="OXCAL, SERGIO"/>
    <d v="2025-03-24T00:00:00"/>
    <n v="4099183"/>
    <s v="204A"/>
    <s v="AM1"/>
    <n v="17.22"/>
    <n v="48"/>
    <x v="0"/>
    <x v="0"/>
    <n v="17.22"/>
    <x v="0"/>
    <n v="30.134999999999998"/>
    <n v="35.134999999999998"/>
    <n v="5"/>
    <n v="0"/>
    <n v="5"/>
    <n v="32.5"/>
    <n v="0.8"/>
    <n v="26"/>
    <n v="9.1349999999999998"/>
    <s v="WAV"/>
    <b v="1"/>
    <n v="26"/>
  </r>
  <r>
    <x v="5"/>
    <s v="05:08"/>
    <s v="06:19"/>
    <n v="0"/>
    <s v="One-Seat"/>
    <s v="TILLMAN, ROSALYN"/>
    <d v="2025-03-24T00:00:00"/>
    <n v="4098595"/>
    <s v="205A"/>
    <s v="AM1"/>
    <n v="29.88"/>
    <n v="75"/>
    <x v="0"/>
    <x v="0"/>
    <n v="29.88"/>
    <x v="0"/>
    <n v="52.29"/>
    <n v="57.29"/>
    <n v="5.5"/>
    <n v="0"/>
    <n v="5.5"/>
    <n v="32.5"/>
    <n v="1.25"/>
    <n v="40.625"/>
    <n v="16.664999999999999"/>
    <s v="WAV"/>
    <b v="1"/>
    <n v="40.625"/>
  </r>
  <r>
    <x v="1"/>
    <s v="07:17"/>
    <s v="07:47"/>
    <n v="0"/>
    <s v="One-Seat"/>
    <s v="BANKS, LENARD"/>
    <d v="2025-03-24T00:00:00"/>
    <n v="4098579"/>
    <s v="221"/>
    <s v="AM1"/>
    <n v="7.95"/>
    <n v="32"/>
    <x v="0"/>
    <x v="1"/>
    <n v="7.95"/>
    <x v="1"/>
    <n v="15.9"/>
    <n v="22.4"/>
    <n v="5.5"/>
    <n v="0"/>
    <n v="5.5"/>
    <n v="35.787500000000001"/>
    <n v="0.53333333333333333"/>
    <n v="19.086666666666666"/>
    <n v="3.3132999999999999"/>
    <s v="WAV"/>
    <b v="1"/>
    <n v="19.086666666666666"/>
  </r>
  <r>
    <x v="8"/>
    <s v="18:50"/>
    <s v="19:05"/>
    <n v="0"/>
    <s v="One-Seat"/>
    <s v="FOWLER, ANTOINE"/>
    <d v="2025-03-24T00:00:00"/>
    <n v="4096993"/>
    <s v="222"/>
    <s v="AM1"/>
    <n v="9.59"/>
    <n v="15"/>
    <x v="0"/>
    <x v="0"/>
    <n v="9.59"/>
    <x v="0"/>
    <n v="16.782499999999999"/>
    <n v="21.782499999999999"/>
    <n v="5"/>
    <n v="0"/>
    <n v="5"/>
    <n v="29"/>
    <n v="0.25"/>
    <n v="7.25"/>
    <n v="14.532500000000001"/>
    <s v="SEDAN"/>
    <b v="1"/>
    <n v="7.25"/>
  </r>
  <r>
    <x v="8"/>
    <s v="11:32"/>
    <s v="11:46"/>
    <n v="0"/>
    <s v="One-Seat"/>
    <s v="FOWLER, ANTOINE"/>
    <d v="2025-03-24T00:00:00"/>
    <n v="4096360"/>
    <s v="222"/>
    <s v="AM1"/>
    <n v="10.91"/>
    <n v="15"/>
    <x v="0"/>
    <x v="0"/>
    <n v="10.91"/>
    <x v="0"/>
    <n v="19.092500000000001"/>
    <n v="24.092500000000001"/>
    <n v="5"/>
    <n v="0"/>
    <n v="5"/>
    <n v="29"/>
    <n v="0.25"/>
    <n v="7.25"/>
    <n v="16.842500000000001"/>
    <s v="SEDAN"/>
    <b v="1"/>
    <n v="7.25"/>
  </r>
  <r>
    <x v="8"/>
    <s v="13:13"/>
    <s v="13:28"/>
    <n v="0"/>
    <s v="One-Seat"/>
    <s v="FOWLER, ANTOINE"/>
    <d v="2025-03-24T00:00:00"/>
    <n v="4096990"/>
    <s v="222"/>
    <s v="AM1"/>
    <n v="9.59"/>
    <n v="15"/>
    <x v="0"/>
    <x v="0"/>
    <n v="9.59"/>
    <x v="0"/>
    <n v="16.782499999999999"/>
    <n v="21.782499999999999"/>
    <n v="5.5"/>
    <n v="0"/>
    <n v="5.5"/>
    <n v="29"/>
    <n v="0.25"/>
    <n v="7.25"/>
    <n v="14.532500000000001"/>
    <s v="SEDAN"/>
    <b v="1"/>
    <n v="7.25"/>
  </r>
  <r>
    <x v="2"/>
    <s v="12:47"/>
    <s v="13:25"/>
    <n v="0"/>
    <s v="One-Seat"/>
    <s v="BROWN, LOVIE"/>
    <d v="2025-03-24T00:00:00"/>
    <n v="4099601"/>
    <s v="216"/>
    <s v="AM1"/>
    <n v="22.51"/>
    <n v="38"/>
    <x v="0"/>
    <x v="0"/>
    <n v="22.51"/>
    <x v="0"/>
    <n v="39.392500000000005"/>
    <n v="44.392500000000005"/>
    <n v="5"/>
    <n v="0"/>
    <n v="5"/>
    <n v="29"/>
    <n v="0.6333333333333333"/>
    <n v="18.366666666666667"/>
    <n v="26.0258"/>
    <s v="SEDAN"/>
    <b v="1"/>
    <n v="18.366666666666667"/>
  </r>
  <r>
    <x v="5"/>
    <s v="11:44"/>
    <s v="12:15"/>
    <n v="0"/>
    <s v="One-Seat"/>
    <s v="TILLMAN, ROSALYN"/>
    <d v="2025-03-24T00:00:00"/>
    <n v="4098448"/>
    <s v="205A"/>
    <s v="AM1"/>
    <n v="8.2200000000000006"/>
    <n v="30"/>
    <x v="0"/>
    <x v="0"/>
    <n v="8.2200000000000006"/>
    <x v="0"/>
    <n v="14.385000000000002"/>
    <n v="19.385000000000002"/>
    <n v="3"/>
    <n v="0"/>
    <n v="3"/>
    <n v="32.5"/>
    <n v="0.5"/>
    <n v="16.25"/>
    <n v="3.1349999999999998"/>
    <s v="WAV"/>
    <b v="1"/>
    <n v="16.25"/>
  </r>
  <r>
    <x v="4"/>
    <s v="10:07"/>
    <s v="10:38"/>
    <n v="0"/>
    <s v="One-Seat"/>
    <s v="HUGO, TAMA"/>
    <d v="2025-03-24T00:00:00"/>
    <n v="4096256"/>
    <s v="211"/>
    <s v="WH1"/>
    <n v="15.72"/>
    <n v="31"/>
    <x v="1"/>
    <x v="1"/>
    <n v="15.72"/>
    <x v="1"/>
    <n v="31.44"/>
    <n v="37.94"/>
    <n v="5"/>
    <n v="0"/>
    <n v="5"/>
    <n v="32.5"/>
    <n v="0.51666666666666672"/>
    <n v="16.791666666666668"/>
    <n v="21.148299999999999"/>
    <s v="WAV"/>
    <b v="1"/>
    <n v="16.791666666666668"/>
  </r>
  <r>
    <x v="4"/>
    <s v="12:05"/>
    <s v="12:37"/>
    <n v="1"/>
    <s v="One-Seat"/>
    <s v="HUGO, TAMA"/>
    <d v="2025-03-24T00:00:00"/>
    <n v="4099715"/>
    <s v="211"/>
    <s v="PW1"/>
    <n v="16.45"/>
    <n v="32"/>
    <x v="1"/>
    <x v="1"/>
    <n v="16.45"/>
    <x v="1"/>
    <n v="32.9"/>
    <n v="39.4"/>
    <n v="5.5"/>
    <n v="5.5"/>
    <n v="0"/>
    <n v="32.5"/>
    <n v="0.53333333333333333"/>
    <n v="17.333333333333332"/>
    <n v="22.066700000000001"/>
    <s v="WAV"/>
    <b v="1"/>
    <n v="17.333333333333332"/>
  </r>
  <r>
    <x v="2"/>
    <s v="14:36"/>
    <s v="15:47"/>
    <n v="0"/>
    <s v="One-Seat"/>
    <s v="BROWN, LOVIE"/>
    <d v="2025-03-24T00:00:00"/>
    <n v="4099612"/>
    <s v="216"/>
    <s v="AM1"/>
    <n v="19.04"/>
    <n v="71"/>
    <x v="0"/>
    <x v="0"/>
    <n v="19.04"/>
    <x v="0"/>
    <n v="33.32"/>
    <n v="38.32"/>
    <n v="5"/>
    <n v="0"/>
    <n v="5"/>
    <n v="29"/>
    <n v="1.1833333333333333"/>
    <n v="34.31666666666667"/>
    <n v="4.0033000000000003"/>
    <s v="SEDAN"/>
    <b v="1"/>
    <n v="34.31666666666667"/>
  </r>
  <r>
    <x v="6"/>
    <s v="08:36"/>
    <s v="09:19"/>
    <n v="1"/>
    <s v="One-Seat"/>
    <s v="MOLLIQUE, ROMESHA"/>
    <d v="2025-03-24T00:00:00"/>
    <n v="4099163"/>
    <s v="203"/>
    <s v="AM1"/>
    <n v="13.77"/>
    <n v="43"/>
    <x v="0"/>
    <x v="0"/>
    <n v="13.77"/>
    <x v="0"/>
    <n v="24.0975"/>
    <n v="29.0975"/>
    <n v="5.5"/>
    <n v="5.5"/>
    <n v="0"/>
    <n v="29"/>
    <n v="0.71666666666666667"/>
    <n v="20.783333333333335"/>
    <n v="8.3141999999999996"/>
    <s v="SEDAN"/>
    <b v="1"/>
    <n v="20.783333333333335"/>
  </r>
  <r>
    <x v="0"/>
    <s v="08:11"/>
    <s v="08:35"/>
    <n v="0"/>
    <s v="One-Seat"/>
    <s v="MARZI, SAMI JAN"/>
    <d v="2025-03-25T00:00:00"/>
    <n v="4100424"/>
    <s v="220"/>
    <s v="AM1"/>
    <n v="13.7"/>
    <n v="24"/>
    <x v="0"/>
    <x v="0"/>
    <n v="13.7"/>
    <x v="0"/>
    <n v="23.974999999999998"/>
    <n v="28.974999999999998"/>
    <n v="3.75"/>
    <n v="0"/>
    <n v="3.75"/>
    <n v="32.5"/>
    <n v="0.4"/>
    <n v="13"/>
    <n v="15.975"/>
    <s v="WAV"/>
    <b v="1"/>
    <n v="13"/>
  </r>
  <r>
    <x v="1"/>
    <s v="07:31"/>
    <s v="07:49"/>
    <n v="0"/>
    <s v="One-Seat"/>
    <s v="UMANA, DOMINGO"/>
    <d v="2025-03-25T00:00:00"/>
    <n v="4099578"/>
    <s v="210"/>
    <s v="AM1"/>
    <n v="7.5"/>
    <n v="18"/>
    <x v="0"/>
    <x v="1"/>
    <n v="7.5"/>
    <x v="1"/>
    <n v="15"/>
    <n v="21.5"/>
    <n v="3"/>
    <n v="0"/>
    <n v="3"/>
    <n v="35.787500000000001"/>
    <n v="0.3"/>
    <n v="10.73625"/>
    <n v="10.7638"/>
    <s v="WAV"/>
    <b v="1"/>
    <n v="10.736250000000002"/>
  </r>
  <r>
    <x v="1"/>
    <s v="13:01"/>
    <s v="13:21"/>
    <n v="0"/>
    <s v="One-Seat"/>
    <s v="KEITH , CLYDE"/>
    <d v="2025-03-25T00:00:00"/>
    <n v="4099585"/>
    <s v="212"/>
    <s v="AM1"/>
    <n v="11.83"/>
    <n v="20"/>
    <x v="0"/>
    <x v="1"/>
    <n v="11.83"/>
    <x v="1"/>
    <n v="23.66"/>
    <n v="30.16"/>
    <n v="0"/>
    <n v="0"/>
    <n v="0"/>
    <n v="35.787500000000001"/>
    <n v="0.33333333333333331"/>
    <n v="11.929166666666667"/>
    <n v="18.230799999999999"/>
    <s v="WAV"/>
    <b v="1"/>
    <n v="11.929166666666667"/>
  </r>
  <r>
    <x v="2"/>
    <s v="11:26"/>
    <s v="12:03"/>
    <n v="0"/>
    <s v="One-Seat"/>
    <s v="BROWN, LOVIE"/>
    <d v="2025-03-25T00:00:00"/>
    <n v="4099464"/>
    <s v="216"/>
    <s v="AM2"/>
    <n v="17.54"/>
    <n v="37"/>
    <x v="0"/>
    <x v="0"/>
    <n v="17.54"/>
    <x v="0"/>
    <n v="30.695"/>
    <n v="35.695"/>
    <n v="5"/>
    <n v="0"/>
    <n v="5"/>
    <n v="29"/>
    <n v="0.6166666666666667"/>
    <n v="17.883333333333333"/>
    <n v="17.811699999999998"/>
    <s v="SEDAN"/>
    <b v="1"/>
    <n v="17.883333333333333"/>
  </r>
  <r>
    <x v="3"/>
    <s v="15:15"/>
    <s v="16:02"/>
    <n v="0"/>
    <s v="One-Seat"/>
    <s v="VILCHEZ, CHARLENNE"/>
    <d v="2025-03-25T00:00:00"/>
    <n v="4100383"/>
    <s v="217"/>
    <s v="AM1"/>
    <n v="13.9"/>
    <n v="47"/>
    <x v="0"/>
    <x v="0"/>
    <n v="13.9"/>
    <x v="0"/>
    <n v="24.324999999999999"/>
    <n v="29.324999999999999"/>
    <n v="0"/>
    <n v="0"/>
    <n v="0"/>
    <n v="32.5"/>
    <n v="0.78333333333333333"/>
    <n v="25.458333333333332"/>
    <n v="3.8666999999999998"/>
    <s v="WAV"/>
    <b v="1"/>
    <n v="25.458333333333332"/>
  </r>
  <r>
    <x v="1"/>
    <s v="09:12"/>
    <s v="09:58"/>
    <n v="0"/>
    <s v="One-Seat"/>
    <s v="UMANA, DOMINGO"/>
    <d v="2025-03-25T00:00:00"/>
    <n v="4099463"/>
    <s v="210"/>
    <s v="AM2"/>
    <n v="17.54"/>
    <n v="46"/>
    <x v="0"/>
    <x v="1"/>
    <n v="17.54"/>
    <x v="1"/>
    <n v="35.08"/>
    <n v="41.58"/>
    <n v="3.75"/>
    <n v="0"/>
    <n v="3.75"/>
    <n v="35.787500000000001"/>
    <n v="0.76666666666666672"/>
    <n v="27.437083333333337"/>
    <n v="14.142899999999999"/>
    <s v="WAV"/>
    <b v="1"/>
    <n v="27.437083333333337"/>
  </r>
  <r>
    <x v="0"/>
    <s v="10:03"/>
    <s v="10:31"/>
    <n v="0"/>
    <s v="One-Seat"/>
    <s v="VAUGHN, DUSTIN"/>
    <d v="2025-03-25T00:00:00"/>
    <n v="4100425"/>
    <s v="218B"/>
    <s v="AM1"/>
    <n v="13.7"/>
    <n v="29"/>
    <x v="0"/>
    <x v="0"/>
    <n v="13.7"/>
    <x v="0"/>
    <n v="23.974999999999998"/>
    <n v="28.974999999999998"/>
    <n v="5"/>
    <n v="0"/>
    <n v="5"/>
    <n v="32.5"/>
    <n v="0.48333333333333334"/>
    <n v="15.708333333333334"/>
    <n v="13.2667"/>
    <s v="WAV"/>
    <b v="1"/>
    <n v="15.708333333333334"/>
  </r>
  <r>
    <x v="2"/>
    <s v="09:10"/>
    <s v="09:55"/>
    <n v="0"/>
    <s v="One-Seat"/>
    <s v="BROWN, LOVIE"/>
    <d v="2025-03-25T00:00:00"/>
    <n v="4099584"/>
    <s v="216"/>
    <s v="AM1"/>
    <n v="11.83"/>
    <n v="45"/>
    <x v="0"/>
    <x v="0"/>
    <n v="11.83"/>
    <x v="0"/>
    <n v="20.702500000000001"/>
    <n v="25.702500000000001"/>
    <n v="0"/>
    <n v="0"/>
    <n v="0"/>
    <n v="29"/>
    <n v="0.75"/>
    <n v="21.75"/>
    <n v="3.9525000000000001"/>
    <s v="SEDAN"/>
    <b v="1"/>
    <n v="21.75"/>
  </r>
  <r>
    <x v="0"/>
    <s v="12:32"/>
    <s v="13:10"/>
    <n v="0"/>
    <s v="One-Seat"/>
    <s v="OXCAL, SERGIO"/>
    <d v="2025-03-25T00:00:00"/>
    <n v="4099602"/>
    <s v="204A"/>
    <s v="AM1"/>
    <n v="22.51"/>
    <n v="38"/>
    <x v="0"/>
    <x v="0"/>
    <n v="22.51"/>
    <x v="0"/>
    <n v="39.392500000000005"/>
    <n v="44.392500000000005"/>
    <n v="5"/>
    <n v="0"/>
    <n v="5"/>
    <n v="32.5"/>
    <n v="0.6333333333333333"/>
    <n v="20.583333333333332"/>
    <n v="23.809200000000001"/>
    <s v="WAV"/>
    <b v="1"/>
    <n v="20.583333333333332"/>
  </r>
  <r>
    <x v="9"/>
    <s v="15:29"/>
    <s v="16:26"/>
    <n v="0"/>
    <s v="One-Seat"/>
    <s v="BOGALE, GETU"/>
    <d v="2025-03-25T00:00:00"/>
    <n v="4100520"/>
    <s v="214"/>
    <s v="WH1"/>
    <n v="12.53"/>
    <n v="56"/>
    <x v="1"/>
    <x v="1"/>
    <n v="12.53"/>
    <x v="1"/>
    <n v="25.06"/>
    <n v="31.56"/>
    <n v="3.75"/>
    <n v="0"/>
    <n v="3.75"/>
    <n v="32.5"/>
    <n v="0.93333333333333335"/>
    <n v="30.333333333333332"/>
    <n v="1.2266999999999999"/>
    <s v="WAV"/>
    <b v="1"/>
    <n v="30.333333333333332"/>
  </r>
  <r>
    <x v="1"/>
    <s v="14:03"/>
    <s v="15:06"/>
    <n v="0"/>
    <s v="One-Seat"/>
    <s v="SILVA, PAUL"/>
    <d v="2025-03-25T00:00:00"/>
    <n v="4099605"/>
    <s v="213"/>
    <s v="AM1"/>
    <n v="22.51"/>
    <n v="63"/>
    <x v="0"/>
    <x v="1"/>
    <n v="22.51"/>
    <x v="1"/>
    <n v="45.02"/>
    <n v="51.52"/>
    <n v="5"/>
    <n v="0"/>
    <n v="5"/>
    <n v="35.787500000000001"/>
    <n v="1.05"/>
    <n v="37.576875000000001"/>
    <n v="13.943099999999999"/>
    <s v="WAV"/>
    <b v="1"/>
    <n v="37.576875000000001"/>
  </r>
  <r>
    <x v="1"/>
    <s v="11:20"/>
    <s v="12:00"/>
    <n v="0"/>
    <s v="One-Seat"/>
    <s v="KEITH , CLYDE"/>
    <d v="2025-03-25T00:00:00"/>
    <n v="4099355"/>
    <s v="212"/>
    <s v="AM2"/>
    <n v="11.08"/>
    <n v="40"/>
    <x v="0"/>
    <x v="1"/>
    <n v="11.08"/>
    <x v="1"/>
    <n v="22.16"/>
    <n v="28.66"/>
    <n v="5"/>
    <n v="0"/>
    <n v="5"/>
    <n v="35.787500000000001"/>
    <n v="0.66666666666666663"/>
    <n v="23.858333333333334"/>
    <n v="4.8017000000000003"/>
    <s v="WAV"/>
    <b v="1"/>
    <n v="23.858333333333334"/>
  </r>
  <r>
    <x v="10"/>
    <s v="09:16"/>
    <s v="09:52"/>
    <n v="0"/>
    <s v="One-Seat"/>
    <s v="ALLISON, AARON"/>
    <d v="2025-03-25T00:00:00"/>
    <n v="4099354"/>
    <s v="202"/>
    <s v="AM2"/>
    <n v="11.08"/>
    <n v="37"/>
    <x v="0"/>
    <x v="0"/>
    <n v="11.08"/>
    <x v="0"/>
    <n v="19.39"/>
    <n v="24.39"/>
    <n v="5.5"/>
    <n v="0"/>
    <n v="5.5"/>
    <n v="32.5"/>
    <n v="0.6166666666666667"/>
    <n v="20.041666666666668"/>
    <n v="4.3483000000000001"/>
    <s v="WAV"/>
    <b v="1"/>
    <n v="20.041666666666668"/>
  </r>
  <r>
    <x v="2"/>
    <s v="15:03"/>
    <s v="16:09"/>
    <n v="0"/>
    <s v="One-Seat"/>
    <s v="BROWN, LOVIE"/>
    <d v="2025-03-25T00:00:00"/>
    <n v="4100362"/>
    <s v="216"/>
    <s v="AM1,SA1"/>
    <n v="31.62"/>
    <n v="66"/>
    <x v="0"/>
    <x v="0"/>
    <n v="31.62"/>
    <x v="0"/>
    <n v="55.335000000000001"/>
    <n v="60.335000000000001"/>
    <n v="0"/>
    <n v="0"/>
    <n v="0"/>
    <n v="29"/>
    <n v="1.1000000000000001"/>
    <n v="31.900000000000002"/>
    <n v="28.434999999999999"/>
    <s v="SEDAN"/>
    <b v="1"/>
    <n v="31.9"/>
  </r>
  <r>
    <x v="0"/>
    <s v="18:14"/>
    <s v="18:36"/>
    <n v="0"/>
    <s v="One-Seat"/>
    <s v="VAUGHN, DUSTIN"/>
    <d v="2025-03-25T00:00:00"/>
    <n v="4100451"/>
    <s v="218B"/>
    <s v="AM1"/>
    <n v="10.62"/>
    <n v="22"/>
    <x v="0"/>
    <x v="0"/>
    <n v="10.62"/>
    <x v="0"/>
    <n v="18.584999999999997"/>
    <n v="23.584999999999997"/>
    <n v="0"/>
    <n v="0"/>
    <n v="0"/>
    <n v="32.5"/>
    <n v="0.36666666666666664"/>
    <n v="11.916666666666666"/>
    <n v="11.6683"/>
    <s v="WAV"/>
    <b v="1"/>
    <n v="11.916666666666666"/>
  </r>
  <r>
    <x v="1"/>
    <s v="11:28"/>
    <s v="11:58"/>
    <n v="0"/>
    <s v="One-Seat"/>
    <s v="SILVA, PAUL"/>
    <d v="2025-03-25T00:00:00"/>
    <n v="4100552"/>
    <s v="213"/>
    <s v="AM1,WK1"/>
    <n v="26.93"/>
    <n v="68"/>
    <x v="0"/>
    <x v="1"/>
    <n v="26.93"/>
    <x v="1"/>
    <n v="53.86"/>
    <n v="60.36"/>
    <n v="5"/>
    <n v="0"/>
    <n v="5"/>
    <n v="35.787500000000001"/>
    <n v="1.1333333333333333"/>
    <n v="40.55916666666667"/>
    <n v="19.800799999999999"/>
    <s v="WAV"/>
    <b v="1"/>
    <n v="40.55916666666667"/>
  </r>
  <r>
    <x v="8"/>
    <s v="20:15"/>
    <s v="20:30"/>
    <n v="0"/>
    <s v="One-Seat"/>
    <s v="FOWLER, ANTOINE"/>
    <d v="2025-03-25T00:00:00"/>
    <n v="4100549"/>
    <s v="222"/>
    <s v="AM1"/>
    <n v="28.22"/>
    <n v="16"/>
    <x v="0"/>
    <x v="0"/>
    <n v="28.22"/>
    <x v="0"/>
    <n v="49.384999999999998"/>
    <n v="54.384999999999998"/>
    <n v="5.5"/>
    <n v="0"/>
    <n v="5.5"/>
    <n v="29"/>
    <n v="0.26666666666666666"/>
    <n v="7.7333333333333334"/>
    <n v="46.651699999999998"/>
    <s v="SEDAN"/>
    <b v="1"/>
    <n v="7.7333333333333334"/>
  </r>
  <r>
    <x v="3"/>
    <s v="13:11"/>
    <s v="13:54"/>
    <n v="0"/>
    <s v="One-Seat"/>
    <s v="VILCHEZ, CHARLENNE"/>
    <d v="2025-03-25T00:00:00"/>
    <n v="4100427"/>
    <s v="217"/>
    <s v="PW1"/>
    <n v="24.5"/>
    <n v="47"/>
    <x v="1"/>
    <x v="1"/>
    <n v="24.5"/>
    <x v="1"/>
    <n v="49"/>
    <n v="55.5"/>
    <n v="5"/>
    <n v="0"/>
    <n v="5"/>
    <n v="32.5"/>
    <n v="0.78333333333333333"/>
    <n v="25.458333333333332"/>
    <n v="30.041699999999999"/>
    <s v="WAV"/>
    <b v="1"/>
    <n v="25.458333333333332"/>
  </r>
  <r>
    <x v="5"/>
    <s v="10:46"/>
    <s v="11:23"/>
    <n v="0"/>
    <s v="One-Seat"/>
    <s v="TILLMAN, ROSALYN"/>
    <d v="2025-03-25T00:00:00"/>
    <n v="4099338"/>
    <s v="205A"/>
    <s v="WH1"/>
    <n v="17.89"/>
    <n v="39"/>
    <x v="1"/>
    <x v="1"/>
    <n v="17.89"/>
    <x v="1"/>
    <n v="35.78"/>
    <n v="42.28"/>
    <n v="0"/>
    <n v="0"/>
    <n v="0"/>
    <n v="32.5"/>
    <n v="0.65"/>
    <n v="21.125"/>
    <n v="21.155000000000001"/>
    <s v="WAV"/>
    <b v="1"/>
    <n v="21.125"/>
  </r>
  <r>
    <x v="1"/>
    <s v="09:33"/>
    <s v="10:28"/>
    <n v="0"/>
    <s v="One-Seat"/>
    <s v="UMANA, DOMINGO"/>
    <d v="2025-03-25T00:00:00"/>
    <n v="4099313"/>
    <s v="210"/>
    <s v="AM1"/>
    <n v="24.87"/>
    <n v="54"/>
    <x v="0"/>
    <x v="1"/>
    <n v="24.87"/>
    <x v="1"/>
    <n v="49.74"/>
    <n v="56.24"/>
    <n v="3.75"/>
    <n v="0"/>
    <n v="3.75"/>
    <n v="35.787500000000001"/>
    <n v="0.9"/>
    <n v="32.208750000000002"/>
    <n v="24.031199999999998"/>
    <s v="WAV"/>
    <b v="1"/>
    <n v="32.208750000000002"/>
  </r>
  <r>
    <x v="1"/>
    <s v="09:06"/>
    <s v="10:11"/>
    <n v="0"/>
    <s v="One-Seat"/>
    <s v="BANKS, LENARD"/>
    <d v="2025-03-25T00:00:00"/>
    <n v="4099830"/>
    <s v="221"/>
    <s v="WK1"/>
    <n v="21.9"/>
    <n v="65"/>
    <x v="0"/>
    <x v="1"/>
    <n v="21.9"/>
    <x v="1"/>
    <n v="43.8"/>
    <n v="50.3"/>
    <n v="5.5"/>
    <n v="0"/>
    <n v="5.5"/>
    <n v="35.787500000000001"/>
    <n v="1.0833333333333333"/>
    <n v="38.769791666666663"/>
    <n v="11.530200000000001"/>
    <s v="WAV"/>
    <b v="1"/>
    <n v="38.76979166666667"/>
  </r>
  <r>
    <x v="1"/>
    <s v="08:02"/>
    <s v="09:05"/>
    <n v="0"/>
    <s v="One-Seat"/>
    <s v="ROGERS, JAMES"/>
    <d v="2025-03-25T00:00:00"/>
    <n v="4100377"/>
    <s v="207"/>
    <s v="AM1"/>
    <n v="13.9"/>
    <n v="63"/>
    <x v="0"/>
    <x v="1"/>
    <n v="13.9"/>
    <x v="1"/>
    <n v="27.8"/>
    <n v="34.299999999999997"/>
    <n v="5.5"/>
    <n v="0"/>
    <n v="5.5"/>
    <n v="35.787500000000001"/>
    <n v="1.05"/>
    <n v="37.576875000000001"/>
    <n v="-3.2768999999999999"/>
    <s v="WAV"/>
    <b v="1"/>
    <n v="37.576875000000001"/>
  </r>
  <r>
    <x v="4"/>
    <s v="09:16"/>
    <s v="09:49"/>
    <n v="0"/>
    <s v="One-Seat"/>
    <s v="HUGO, TAMA"/>
    <d v="2025-03-25T00:00:00"/>
    <n v="4100547"/>
    <s v="211"/>
    <s v="AM1"/>
    <n v="28.22"/>
    <n v="33"/>
    <x v="0"/>
    <x v="0"/>
    <n v="28.22"/>
    <x v="0"/>
    <n v="49.384999999999998"/>
    <n v="54.384999999999998"/>
    <n v="0"/>
    <n v="0"/>
    <n v="0"/>
    <n v="32.5"/>
    <n v="0.55000000000000004"/>
    <n v="17.875"/>
    <n v="36.51"/>
    <s v="WAV"/>
    <b v="1"/>
    <n v="17.875"/>
  </r>
  <r>
    <x v="7"/>
    <s v="15:22"/>
    <s v="16:08"/>
    <n v="0"/>
    <s v="One-Seat"/>
    <s v="MAINESS, RYAN"/>
    <d v="2025-03-25T00:00:00"/>
    <n v="4096784"/>
    <s v="215"/>
    <s v="AM2"/>
    <n v="15.66"/>
    <n v="45"/>
    <x v="0"/>
    <x v="0"/>
    <n v="15.66"/>
    <x v="0"/>
    <n v="27.405000000000001"/>
    <n v="32.405000000000001"/>
    <n v="0"/>
    <n v="0"/>
    <n v="0"/>
    <n v="29"/>
    <n v="0.75"/>
    <n v="21.75"/>
    <n v="10.654999999999999"/>
    <s v="SEDAN"/>
    <b v="1"/>
    <n v="21.75"/>
  </r>
  <r>
    <x v="1"/>
    <s v="08:34"/>
    <s v="09:31"/>
    <n v="0"/>
    <s v="One-Seat"/>
    <s v="SILVA, PAUL"/>
    <d v="2025-03-25T00:00:00"/>
    <n v="4096781"/>
    <s v="213"/>
    <s v="AM1"/>
    <n v="17.3"/>
    <n v="57"/>
    <x v="0"/>
    <x v="1"/>
    <n v="17.3"/>
    <x v="1"/>
    <n v="34.6"/>
    <n v="41.1"/>
    <n v="0"/>
    <n v="0"/>
    <n v="0"/>
    <n v="35.787500000000001"/>
    <n v="0.95"/>
    <n v="33.998125000000002"/>
    <n v="7.1018999999999997"/>
    <s v="WAV"/>
    <b v="1"/>
    <n v="33.998125000000002"/>
  </r>
  <r>
    <x v="5"/>
    <s v="16:19"/>
    <s v="17:26"/>
    <n v="0"/>
    <s v="One-Seat"/>
    <s v="BUTLER, JACQUELINE"/>
    <d v="2025-03-25T00:00:00"/>
    <n v="4097045"/>
    <s v="205B"/>
    <s v="AM2"/>
    <n v="16.350000000000001"/>
    <n v="69"/>
    <x v="0"/>
    <x v="0"/>
    <n v="16.350000000000001"/>
    <x v="0"/>
    <n v="28.612500000000004"/>
    <n v="33.612500000000004"/>
    <n v="5.5"/>
    <n v="0"/>
    <n v="5.5"/>
    <n v="32.5"/>
    <n v="1.1499999999999999"/>
    <n v="37.375"/>
    <n v="-3.7625000000000002"/>
    <s v="WAV"/>
    <b v="1"/>
    <n v="37.375"/>
  </r>
  <r>
    <x v="1"/>
    <s v="11:31"/>
    <s v="12:11"/>
    <n v="0"/>
    <s v="One-Seat"/>
    <s v="ALLGOOD, SCOTT"/>
    <d v="2025-03-25T00:00:00"/>
    <n v="4097044"/>
    <s v="201A"/>
    <s v="AM2"/>
    <n v="16.350000000000001"/>
    <n v="40"/>
    <x v="0"/>
    <x v="1"/>
    <n v="16.350000000000001"/>
    <x v="1"/>
    <n v="32.700000000000003"/>
    <n v="39.200000000000003"/>
    <n v="5.5"/>
    <n v="0"/>
    <n v="5.5"/>
    <n v="35.787500000000001"/>
    <n v="0.66666666666666663"/>
    <n v="23.858333333333334"/>
    <n v="15.341699999999999"/>
    <s v="BIGVAN"/>
    <b v="1"/>
    <n v="23.858333333333334"/>
  </r>
  <r>
    <x v="1"/>
    <s v="08:03"/>
    <s v="08:38"/>
    <n v="0"/>
    <s v="One-Seat"/>
    <s v="ROGERS, JAMES"/>
    <d v="2025-03-25T00:00:00"/>
    <n v="4096626"/>
    <s v="207"/>
    <s v="AM1"/>
    <n v="10.39"/>
    <n v="35"/>
    <x v="0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1"/>
    <s v="14:31"/>
    <s v="15:00"/>
    <n v="0"/>
    <s v="One-Seat"/>
    <s v="ROGERS, JAMES"/>
    <d v="2025-03-25T00:00:00"/>
    <n v="4096627"/>
    <s v="207"/>
    <s v="AM1"/>
    <n v="10.39"/>
    <n v="29"/>
    <x v="0"/>
    <x v="1"/>
    <n v="10.39"/>
    <x v="1"/>
    <n v="20.78"/>
    <n v="27.28"/>
    <n v="0"/>
    <n v="0"/>
    <n v="0"/>
    <n v="35.787500000000001"/>
    <n v="0.48333333333333334"/>
    <n v="17.297291666666666"/>
    <n v="9.9826999999999995"/>
    <s v="WAV"/>
    <b v="1"/>
    <n v="17.29729166666667"/>
  </r>
  <r>
    <x v="1"/>
    <s v="14:25"/>
    <s v="15:26"/>
    <n v="0"/>
    <s v="One-Seat"/>
    <s v="SILVA, PAUL"/>
    <d v="2025-03-25T00:00:00"/>
    <n v="4096556"/>
    <s v="213"/>
    <s v="AM1"/>
    <n v="20.329999999999998"/>
    <n v="60"/>
    <x v="0"/>
    <x v="1"/>
    <n v="20.329999999999998"/>
    <x v="1"/>
    <n v="40.659999999999997"/>
    <n v="47.16"/>
    <n v="0"/>
    <n v="0"/>
    <n v="0"/>
    <n v="35.787500000000001"/>
    <n v="1"/>
    <n v="35.787500000000001"/>
    <n v="11.3725"/>
    <s v="WAV"/>
    <b v="1"/>
    <n v="35.787500000000001"/>
  </r>
  <r>
    <x v="4"/>
    <s v="07:35"/>
    <s v="08:49"/>
    <n v="0"/>
    <s v="One-Seat"/>
    <s v="HUGO, TAMA"/>
    <d v="2025-03-25T00:00:00"/>
    <n v="4096555"/>
    <s v="211"/>
    <s v="AM1"/>
    <n v="20.329999999999998"/>
    <n v="74"/>
    <x v="0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1"/>
    <s v="08:24"/>
    <s v="09:34"/>
    <n v="0"/>
    <s v="One-Seat"/>
    <s v="KEITH , CLYDE"/>
    <d v="2025-03-25T00:00:00"/>
    <n v="4096523"/>
    <s v="212"/>
    <s v="AM1"/>
    <n v="11.47"/>
    <n v="69"/>
    <x v="0"/>
    <x v="1"/>
    <n v="11.47"/>
    <x v="1"/>
    <n v="22.94"/>
    <n v="29.44"/>
    <n v="0"/>
    <n v="0"/>
    <n v="0"/>
    <n v="35.787500000000001"/>
    <n v="1.1499999999999999"/>
    <n v="41.155625000000001"/>
    <n v="-11.7156"/>
    <s v="WAV"/>
    <b v="1"/>
    <n v="41.155625000000001"/>
  </r>
  <r>
    <x v="5"/>
    <s v="09:27"/>
    <s v="10:00"/>
    <n v="0"/>
    <s v="One-Seat"/>
    <s v="TILLMAN, ROSALYN"/>
    <d v="2025-03-25T00:00:00"/>
    <n v="4096937"/>
    <s v="205A"/>
    <s v="AM1"/>
    <n v="6.33"/>
    <n v="33"/>
    <x v="0"/>
    <x v="0"/>
    <n v="6.33"/>
    <x v="0"/>
    <n v="11.077500000000001"/>
    <n v="16.077500000000001"/>
    <n v="0"/>
    <n v="0"/>
    <n v="0"/>
    <n v="32.5"/>
    <n v="0.55000000000000004"/>
    <n v="17.875"/>
    <n v="-1.7975000000000001"/>
    <s v="WAV"/>
    <b v="1"/>
    <n v="17.875"/>
  </r>
  <r>
    <x v="1"/>
    <s v="14:52"/>
    <s v="15:09"/>
    <n v="0"/>
    <s v="One-Seat"/>
    <s v="KEITH , CLYDE"/>
    <d v="2025-03-25T00:00:00"/>
    <n v="4096524"/>
    <s v="212"/>
    <s v="AM1"/>
    <n v="11.47"/>
    <n v="17"/>
    <x v="0"/>
    <x v="1"/>
    <n v="11.47"/>
    <x v="1"/>
    <n v="22.94"/>
    <n v="29.44"/>
    <n v="0"/>
    <n v="0"/>
    <n v="0"/>
    <n v="35.787500000000001"/>
    <n v="0.28333333333333333"/>
    <n v="10.139791666666667"/>
    <n v="19.3002"/>
    <s v="WAV"/>
    <b v="1"/>
    <n v="10.139791666666667"/>
  </r>
  <r>
    <x v="11"/>
    <s v="12:41"/>
    <s v="14:17"/>
    <n v="0"/>
    <s v="One-Seat"/>
    <s v="MALCOM, LANDREW"/>
    <d v="2025-03-25T00:00:00"/>
    <n v="4097041"/>
    <s v="209"/>
    <s v="AM1"/>
    <n v="19.89"/>
    <n v="96"/>
    <x v="0"/>
    <x v="0"/>
    <n v="19.89"/>
    <x v="0"/>
    <n v="34.807500000000005"/>
    <n v="39.807500000000005"/>
    <n v="5"/>
    <n v="0"/>
    <n v="5"/>
    <n v="32.5"/>
    <n v="1.6"/>
    <n v="52"/>
    <n v="-12.192500000000001"/>
    <s v="WAV"/>
    <b v="1"/>
    <n v="52"/>
  </r>
  <r>
    <x v="1"/>
    <s v="08:43"/>
    <s v="09:34"/>
    <n v="0"/>
    <s v="One-Seat"/>
    <s v="KEITH , CLYDE"/>
    <d v="2025-03-25T00:00:00"/>
    <n v="4097040"/>
    <s v="212"/>
    <s v="AM1"/>
    <n v="19.89"/>
    <n v="50"/>
    <x v="0"/>
    <x v="1"/>
    <n v="19.89"/>
    <x v="1"/>
    <n v="39.78"/>
    <n v="46.28"/>
    <n v="3"/>
    <n v="0"/>
    <n v="3"/>
    <n v="35.787500000000001"/>
    <n v="0.83333333333333337"/>
    <n v="29.822916666666668"/>
    <n v="16.457100000000001"/>
    <s v="WAV"/>
    <b v="1"/>
    <n v="29.822916666666668"/>
  </r>
  <r>
    <x v="1"/>
    <s v="13:00"/>
    <s v="13:28"/>
    <n v="0"/>
    <s v="One-Seat"/>
    <s v="ALLGOOD, SCOTT"/>
    <d v="2025-03-25T00:00:00"/>
    <n v="4096967"/>
    <s v="201A"/>
    <s v="AM1"/>
    <n v="20.05"/>
    <n v="28"/>
    <x v="0"/>
    <x v="1"/>
    <n v="20.05"/>
    <x v="1"/>
    <n v="40.1"/>
    <n v="46.6"/>
    <n v="5"/>
    <n v="0"/>
    <n v="5"/>
    <n v="35.787500000000001"/>
    <n v="0.46666666666666667"/>
    <n v="16.700833333333335"/>
    <n v="29.8992"/>
    <s v="BIGVAN"/>
    <b v="1"/>
    <n v="16.700833333333335"/>
  </r>
  <r>
    <x v="10"/>
    <s v="07:07"/>
    <s v="08:08"/>
    <n v="0"/>
    <s v="One-Seat"/>
    <s v="ALLISON, AARON"/>
    <d v="2025-03-25T00:00:00"/>
    <n v="4096645"/>
    <s v="202"/>
    <s v="AM1"/>
    <n v="7.08"/>
    <n v="61"/>
    <x v="0"/>
    <x v="0"/>
    <n v="7.08"/>
    <x v="0"/>
    <n v="12.39"/>
    <n v="17.39"/>
    <n v="0"/>
    <n v="0"/>
    <n v="0"/>
    <n v="32.5"/>
    <n v="1.0166666666666666"/>
    <n v="33.041666666666664"/>
    <n v="-15.6517"/>
    <s v="WAV"/>
    <b v="1"/>
    <n v="33.041666666666664"/>
  </r>
  <r>
    <x v="4"/>
    <s v="08:00"/>
    <s v="08:49"/>
    <n v="0"/>
    <s v="One-Seat"/>
    <s v="HUGO, TAMA"/>
    <d v="2025-03-25T00:00:00"/>
    <n v="4096659"/>
    <s v="211"/>
    <s v="AM1"/>
    <n v="17.43"/>
    <n v="49"/>
    <x v="0"/>
    <x v="0"/>
    <n v="17.43"/>
    <x v="0"/>
    <n v="30.502499999999998"/>
    <n v="35.502499999999998"/>
    <n v="0"/>
    <n v="0"/>
    <n v="0"/>
    <n v="32.5"/>
    <n v="0.81666666666666665"/>
    <n v="26.541666666666668"/>
    <n v="8.9608000000000008"/>
    <s v="WAV"/>
    <b v="1"/>
    <n v="26.541666666666668"/>
  </r>
  <r>
    <x v="1"/>
    <s v="14:25"/>
    <s v="15:03"/>
    <n v="0"/>
    <s v="One-Seat"/>
    <s v="SILVA, PAUL"/>
    <d v="2025-03-25T00:00:00"/>
    <n v="4096660"/>
    <s v="213"/>
    <s v="AM1"/>
    <n v="17.43"/>
    <n v="37"/>
    <x v="0"/>
    <x v="1"/>
    <n v="17.43"/>
    <x v="1"/>
    <n v="34.86"/>
    <n v="41.36"/>
    <n v="0"/>
    <n v="0"/>
    <n v="0"/>
    <n v="35.787500000000001"/>
    <n v="0.6166666666666667"/>
    <n v="22.068958333333335"/>
    <n v="19.291"/>
    <s v="WAV"/>
    <b v="1"/>
    <n v="22.068958333333335"/>
  </r>
  <r>
    <x v="8"/>
    <s v="10:51"/>
    <s v="11:37"/>
    <n v="0"/>
    <s v="One-Seat"/>
    <s v="FOWLER, ANTOINE"/>
    <d v="2025-03-25T00:00:00"/>
    <n v="4096668"/>
    <s v="222"/>
    <s v="AM1"/>
    <n v="19.12"/>
    <n v="47"/>
    <x v="0"/>
    <x v="0"/>
    <n v="19.12"/>
    <x v="0"/>
    <n v="33.46"/>
    <n v="38.46"/>
    <n v="5"/>
    <n v="0"/>
    <n v="5"/>
    <n v="29"/>
    <n v="0.78333333333333333"/>
    <n v="22.716666666666665"/>
    <n v="15.7433"/>
    <s v="SEDAN"/>
    <b v="1"/>
    <n v="22.716666666666665"/>
  </r>
  <r>
    <x v="1"/>
    <s v="07:43"/>
    <s v="09:09"/>
    <n v="0"/>
    <s v="One-Seat"/>
    <s v="ROGERS, JAMES"/>
    <d v="2025-03-25T00:00:00"/>
    <n v="4096551"/>
    <s v="207"/>
    <s v="AM1"/>
    <n v="13.14"/>
    <n v="85"/>
    <x v="0"/>
    <x v="1"/>
    <n v="13.14"/>
    <x v="1"/>
    <n v="26.28"/>
    <n v="32.78"/>
    <n v="0"/>
    <n v="0"/>
    <n v="0"/>
    <n v="35.787500000000001"/>
    <n v="1.4166666666666667"/>
    <n v="50.698958333333337"/>
    <n v="-17.919"/>
    <s v="WAV"/>
    <b v="1"/>
    <n v="50.69895833333333"/>
  </r>
  <r>
    <x v="3"/>
    <s v="14:31"/>
    <s v="15:36"/>
    <n v="0"/>
    <s v="One-Seat"/>
    <s v="VILCHEZ, CHARLENNE"/>
    <d v="2025-03-25T00:00:00"/>
    <n v="4096938"/>
    <s v="217"/>
    <s v="AM1"/>
    <n v="6.33"/>
    <n v="65"/>
    <x v="0"/>
    <x v="0"/>
    <n v="6.33"/>
    <x v="0"/>
    <n v="11.077500000000001"/>
    <n v="16.077500000000001"/>
    <n v="0"/>
    <n v="0"/>
    <n v="0"/>
    <n v="32.5"/>
    <n v="1.0833333333333333"/>
    <n v="35.208333333333329"/>
    <n v="-19.130800000000001"/>
    <s v="WAV"/>
    <b v="1"/>
    <n v="35.208333333333336"/>
  </r>
  <r>
    <x v="5"/>
    <s v="07:14"/>
    <s v="07:29"/>
    <n v="0"/>
    <s v="One-Seat"/>
    <s v="TILLMAN, ROSALYN"/>
    <d v="2025-03-25T00:00:00"/>
    <n v="4096856"/>
    <s v="205A"/>
    <s v="AM1"/>
    <n v="8.0299999999999994"/>
    <n v="22"/>
    <x v="0"/>
    <x v="0"/>
    <n v="8.0299999999999994"/>
    <x v="0"/>
    <n v="14.052499999999998"/>
    <n v="19.052499999999998"/>
    <n v="5"/>
    <n v="0"/>
    <n v="5"/>
    <n v="32.5"/>
    <n v="0.36666666666666664"/>
    <n v="11.916666666666666"/>
    <n v="7.1357999999999997"/>
    <s v="WAV"/>
    <b v="1"/>
    <n v="11.916666666666666"/>
  </r>
  <r>
    <x v="1"/>
    <s v="17:15"/>
    <s v="18:06"/>
    <n v="0"/>
    <s v="One-Seat"/>
    <s v="ALLGOOD, SCOTT"/>
    <d v="2025-03-25T00:00:00"/>
    <n v="4096844"/>
    <s v="201B"/>
    <s v="AM1,OW1"/>
    <n v="20.73"/>
    <n v="57"/>
    <x v="0"/>
    <x v="1"/>
    <n v="20.73"/>
    <x v="1"/>
    <n v="41.46"/>
    <n v="47.96"/>
    <n v="5"/>
    <n v="0"/>
    <n v="5"/>
    <n v="35.787500000000001"/>
    <n v="0.95"/>
    <n v="33.998125000000002"/>
    <n v="13.9619"/>
    <s v="BIGVAN"/>
    <b v="1"/>
    <n v="33.998125000000002"/>
  </r>
  <r>
    <x v="5"/>
    <s v="09:13"/>
    <s v="09:42"/>
    <n v="0"/>
    <s v="One-Seat"/>
    <s v="TILLMAN, ROSALYN"/>
    <d v="2025-03-25T00:00:00"/>
    <n v="4096808"/>
    <s v="205A"/>
    <s v="AM1"/>
    <n v="8.24"/>
    <n v="29"/>
    <x v="0"/>
    <x v="0"/>
    <n v="8.24"/>
    <x v="0"/>
    <n v="14.42"/>
    <n v="19.420000000000002"/>
    <n v="0"/>
    <n v="0"/>
    <n v="0"/>
    <n v="32.5"/>
    <n v="0.48333333333333334"/>
    <n v="15.708333333333334"/>
    <n v="3.7117"/>
    <s v="WAV"/>
    <b v="1"/>
    <n v="15.708333333333334"/>
  </r>
  <r>
    <x v="10"/>
    <s v="15:46"/>
    <s v="16:44"/>
    <n v="0"/>
    <s v="One-Seat"/>
    <s v="ALLISON, AARON"/>
    <d v="2025-03-25T00:00:00"/>
    <n v="4096809"/>
    <s v="202"/>
    <s v="AM1"/>
    <n v="8.24"/>
    <n v="59"/>
    <x v="0"/>
    <x v="0"/>
    <n v="8.24"/>
    <x v="0"/>
    <n v="14.42"/>
    <n v="19.420000000000002"/>
    <n v="0"/>
    <n v="0"/>
    <n v="0"/>
    <n v="32.5"/>
    <n v="0.98333333333333328"/>
    <n v="31.958333333333332"/>
    <n v="-12.5383"/>
    <s v="WAV"/>
    <b v="1"/>
    <n v="31.958333333333332"/>
  </r>
  <r>
    <x v="1"/>
    <s v="08:02"/>
    <s v="09:17"/>
    <n v="0"/>
    <s v="One-Seat"/>
    <s v="ROGERS, JAMES"/>
    <d v="2025-03-25T00:00:00"/>
    <n v="4096819"/>
    <s v="207"/>
    <s v="WH1"/>
    <n v="14.9"/>
    <n v="74"/>
    <x v="1"/>
    <x v="1"/>
    <n v="14.9"/>
    <x v="1"/>
    <n v="29.8"/>
    <n v="36.299999999999997"/>
    <n v="0"/>
    <n v="0"/>
    <n v="0"/>
    <n v="35.787500000000001"/>
    <n v="1.2333333333333334"/>
    <n v="44.137916666666669"/>
    <n v="-7.8379000000000003"/>
    <s v="WAV"/>
    <b v="1"/>
    <n v="44.137916666666669"/>
  </r>
  <r>
    <x v="10"/>
    <s v="15:46"/>
    <s v="17:16"/>
    <n v="0"/>
    <s v="One-Seat"/>
    <s v="ALLISON, AARON"/>
    <d v="2025-03-25T00:00:00"/>
    <n v="4096820"/>
    <s v="202"/>
    <s v="WH1"/>
    <n v="14.9"/>
    <n v="90"/>
    <x v="1"/>
    <x v="1"/>
    <n v="14.9"/>
    <x v="1"/>
    <n v="29.8"/>
    <n v="36.299999999999997"/>
    <n v="0"/>
    <n v="0"/>
    <n v="0"/>
    <n v="32.5"/>
    <n v="1.5"/>
    <n v="48.75"/>
    <n v="-12.45"/>
    <s v="WAV"/>
    <b v="1"/>
    <n v="48.75"/>
  </r>
  <r>
    <x v="10"/>
    <s v="08:35"/>
    <s v="09:52"/>
    <n v="0"/>
    <s v="One-Seat"/>
    <s v="ALLISON, AARON"/>
    <d v="2025-03-25T00:00:00"/>
    <n v="4099337"/>
    <s v="202"/>
    <s v="WH1"/>
    <n v="17.89"/>
    <n v="77"/>
    <x v="1"/>
    <x v="1"/>
    <n v="17.89"/>
    <x v="1"/>
    <n v="35.78"/>
    <n v="42.28"/>
    <n v="0"/>
    <n v="0"/>
    <n v="0"/>
    <n v="32.5"/>
    <n v="1.2833333333333334"/>
    <n v="41.708333333333336"/>
    <n v="0.57169999999999999"/>
    <s v="WAV"/>
    <b v="1"/>
    <n v="41.708333333333336"/>
  </r>
  <r>
    <x v="1"/>
    <s v="08:23"/>
    <s v="09:31"/>
    <n v="0"/>
    <s v="One-Seat"/>
    <s v="SILVA, PAUL"/>
    <d v="2025-03-25T00:00:00"/>
    <n v="4096783"/>
    <s v="213"/>
    <s v="AM2"/>
    <n v="15.66"/>
    <n v="67"/>
    <x v="0"/>
    <x v="1"/>
    <n v="15.66"/>
    <x v="1"/>
    <n v="31.32"/>
    <n v="37.82"/>
    <n v="0"/>
    <n v="0"/>
    <n v="0"/>
    <n v="35.787500000000001"/>
    <n v="1.1166666666666667"/>
    <n v="39.962708333333339"/>
    <n v="-2.1427"/>
    <s v="WAV"/>
    <b v="1"/>
    <n v="39.962708333333339"/>
  </r>
  <r>
    <x v="10"/>
    <s v="15:46"/>
    <s v="17:30"/>
    <n v="0"/>
    <s v="One-Seat"/>
    <s v="ALLISON, AARON"/>
    <d v="2025-03-25T00:00:00"/>
    <n v="4096782"/>
    <s v="202"/>
    <s v="AM1"/>
    <n v="17.3"/>
    <n v="105"/>
    <x v="0"/>
    <x v="0"/>
    <n v="17.3"/>
    <x v="0"/>
    <n v="30.275000000000002"/>
    <n v="35.275000000000006"/>
    <n v="0"/>
    <n v="0"/>
    <n v="0"/>
    <n v="32.5"/>
    <n v="1.75"/>
    <n v="56.875"/>
    <n v="-21.6"/>
    <s v="WAV"/>
    <b v="1"/>
    <n v="56.875"/>
  </r>
  <r>
    <x v="4"/>
    <s v="08:32"/>
    <s v="08:49"/>
    <n v="0"/>
    <s v="One-Seat"/>
    <s v="HUGO, TAMA"/>
    <d v="2025-03-25T00:00:00"/>
    <n v="4096758"/>
    <s v="211"/>
    <s v="AM1"/>
    <n v="7.27"/>
    <n v="17"/>
    <x v="0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1"/>
    <s v="14:25"/>
    <s v="14:44"/>
    <n v="0"/>
    <s v="One-Seat"/>
    <s v="SILVA, PAUL"/>
    <d v="2025-03-25T00:00:00"/>
    <n v="4096759"/>
    <s v="213"/>
    <s v="AM1"/>
    <n v="7.27"/>
    <n v="18"/>
    <x v="0"/>
    <x v="1"/>
    <n v="7.27"/>
    <x v="1"/>
    <n v="14.54"/>
    <n v="21.04"/>
    <n v="0"/>
    <n v="0"/>
    <n v="0"/>
    <n v="35.787500000000001"/>
    <n v="0.3"/>
    <n v="10.73625"/>
    <n v="10.303800000000001"/>
    <s v="WAV"/>
    <b v="1"/>
    <n v="10.736250000000002"/>
  </r>
  <r>
    <x v="3"/>
    <s v="08:23"/>
    <s v="08:50"/>
    <n v="0"/>
    <s v="One-Seat"/>
    <s v="VILCHEZ, CHARLENNE"/>
    <d v="2025-03-25T00:00:00"/>
    <n v="4096766"/>
    <s v="217"/>
    <s v="AM1"/>
    <n v="10.039999999999999"/>
    <n v="27"/>
    <x v="0"/>
    <x v="0"/>
    <n v="10.039999999999999"/>
    <x v="0"/>
    <n v="17.57"/>
    <n v="22.57"/>
    <n v="0"/>
    <n v="0"/>
    <n v="0"/>
    <n v="32.5"/>
    <n v="0.45"/>
    <n v="14.625"/>
    <n v="7.9450000000000003"/>
    <s v="WAV"/>
    <b v="1"/>
    <n v="14.625"/>
  </r>
  <r>
    <x v="7"/>
    <s v="15:06"/>
    <s v="15:43"/>
    <n v="0"/>
    <s v="One-Seat"/>
    <s v="MAINESS, RYAN"/>
    <d v="2025-03-25T00:00:00"/>
    <n v="4096767"/>
    <s v="215"/>
    <s v="AM1"/>
    <n v="10.039999999999999"/>
    <n v="36"/>
    <x v="0"/>
    <x v="0"/>
    <n v="10.039999999999999"/>
    <x v="0"/>
    <n v="17.57"/>
    <n v="22.57"/>
    <n v="0"/>
    <n v="0"/>
    <n v="0"/>
    <n v="29"/>
    <n v="0.6"/>
    <n v="17.399999999999999"/>
    <n v="5.17"/>
    <s v="SEDAN"/>
    <b v="1"/>
    <n v="17.399999999999999"/>
  </r>
  <r>
    <x v="1"/>
    <s v="08:36"/>
    <s v="09:42"/>
    <n v="0"/>
    <s v="One-Seat"/>
    <s v="BANKS, LENARD"/>
    <d v="2025-03-25T00:00:00"/>
    <n v="4096928"/>
    <s v="221"/>
    <s v="AM1"/>
    <n v="8.08"/>
    <n v="66"/>
    <x v="0"/>
    <x v="1"/>
    <n v="8.08"/>
    <x v="1"/>
    <n v="16.16"/>
    <n v="22.66"/>
    <n v="0"/>
    <n v="0"/>
    <n v="0"/>
    <n v="35.787500000000001"/>
    <n v="1.1000000000000001"/>
    <n v="39.366250000000008"/>
    <n v="-16.706199999999999"/>
    <s v="WAV"/>
    <b v="1"/>
    <n v="39.366250000000001"/>
  </r>
  <r>
    <x v="1"/>
    <s v="08:36"/>
    <s v="09:19"/>
    <n v="0"/>
    <s v="One-Seat"/>
    <s v="UMANA, DOMINGO"/>
    <d v="2025-03-25T00:00:00"/>
    <n v="4096877"/>
    <s v="210"/>
    <s v="AM1"/>
    <n v="10.88"/>
    <n v="42"/>
    <x v="0"/>
    <x v="1"/>
    <n v="10.88"/>
    <x v="1"/>
    <n v="21.76"/>
    <n v="28.26"/>
    <n v="0"/>
    <n v="0"/>
    <n v="0"/>
    <n v="35.787500000000001"/>
    <n v="0.7"/>
    <n v="25.05125"/>
    <n v="3.2088000000000001"/>
    <s v="WAV"/>
    <b v="1"/>
    <n v="25.05125"/>
  </r>
  <r>
    <x v="9"/>
    <s v="15:10"/>
    <s v="16:26"/>
    <n v="0"/>
    <s v="One-Seat"/>
    <s v="BOGALE, GETU"/>
    <d v="2025-03-25T00:00:00"/>
    <n v="4096878"/>
    <s v="214"/>
    <s v="AM1"/>
    <n v="10.88"/>
    <n v="76"/>
    <x v="0"/>
    <x v="0"/>
    <n v="10.88"/>
    <x v="0"/>
    <n v="19.040000000000003"/>
    <n v="24.040000000000003"/>
    <n v="0"/>
    <n v="0"/>
    <n v="0"/>
    <n v="32.5"/>
    <n v="1.2666666666666666"/>
    <n v="41.166666666666664"/>
    <n v="-17.1267"/>
    <s v="WAV"/>
    <b v="1"/>
    <n v="41.166666666666664"/>
  </r>
  <r>
    <x v="3"/>
    <s v="14:30"/>
    <s v="15:50"/>
    <n v="0"/>
    <s v="One-Seat"/>
    <s v="VILCHEZ, CHARLENNE"/>
    <d v="2025-03-25T00:00:00"/>
    <n v="4096917"/>
    <s v="217"/>
    <s v="LW1"/>
    <n v="14.12"/>
    <n v="82"/>
    <x v="0"/>
    <x v="0"/>
    <n v="14.12"/>
    <x v="0"/>
    <n v="24.709999999999997"/>
    <n v="29.709999999999997"/>
    <n v="0"/>
    <n v="0"/>
    <n v="0"/>
    <n v="32.5"/>
    <n v="1.3666666666666667"/>
    <n v="44.416666666666664"/>
    <n v="-14.7067"/>
    <s v="WAV"/>
    <b v="1"/>
    <n v="44.416666666666664"/>
  </r>
  <r>
    <x v="5"/>
    <s v="09:27"/>
    <s v="10:00"/>
    <n v="0"/>
    <s v="One-Seat"/>
    <s v="TILLMAN, ROSALYN"/>
    <d v="2025-03-25T00:00:00"/>
    <n v="4096916"/>
    <s v="205A"/>
    <s v="AM1"/>
    <n v="14.12"/>
    <n v="34"/>
    <x v="0"/>
    <x v="0"/>
    <n v="14.12"/>
    <x v="0"/>
    <n v="24.709999999999997"/>
    <n v="29.709999999999997"/>
    <n v="0"/>
    <n v="0"/>
    <n v="0"/>
    <n v="32.5"/>
    <n v="0.56666666666666665"/>
    <n v="18.416666666666668"/>
    <n v="11.2933"/>
    <s v="WAV"/>
    <b v="1"/>
    <n v="18.416666666666668"/>
  </r>
  <r>
    <x v="1"/>
    <s v="13:40"/>
    <s v="14:25"/>
    <n v="0"/>
    <s v="One-Seat"/>
    <s v="ALLGOOD, SCOTT"/>
    <d v="2025-03-25T00:00:00"/>
    <n v="4096843"/>
    <s v="201A"/>
    <s v="AM1,OW1"/>
    <n v="20.73"/>
    <n v="44"/>
    <x v="0"/>
    <x v="1"/>
    <n v="20.73"/>
    <x v="1"/>
    <n v="41.46"/>
    <n v="47.96"/>
    <n v="5.5"/>
    <n v="0"/>
    <n v="5.5"/>
    <n v="35.787500000000001"/>
    <n v="0.73333333333333328"/>
    <n v="26.244166666666665"/>
    <n v="21.715800000000002"/>
    <s v="BIGVAN"/>
    <b v="1"/>
    <n v="26.244166666666668"/>
  </r>
  <r>
    <x v="0"/>
    <s v="15:29"/>
    <s v="16:20"/>
    <n v="0"/>
    <s v="One-Seat"/>
    <s v="VAUGHN, DUSTIN"/>
    <d v="2025-03-25T00:00:00"/>
    <n v="4099498"/>
    <s v="218B"/>
    <s v="AM2"/>
    <n v="35.29"/>
    <n v="53"/>
    <x v="0"/>
    <x v="0"/>
    <n v="35.29"/>
    <x v="0"/>
    <n v="61.7575"/>
    <n v="66.757499999999993"/>
    <n v="10"/>
    <n v="0"/>
    <n v="10"/>
    <n v="32.5"/>
    <n v="0.8833333333333333"/>
    <n v="28.708333333333332"/>
    <n v="38.049199999999999"/>
    <s v="SEDAN"/>
    <b v="0"/>
    <n v="28.708333333333332"/>
  </r>
  <r>
    <x v="1"/>
    <s v="07:36"/>
    <s v="08:19"/>
    <n v="0"/>
    <s v="One-Seat"/>
    <s v="BANKS, LENARD"/>
    <d v="2025-03-25T00:00:00"/>
    <n v="4099179"/>
    <s v="221"/>
    <s v="AM1"/>
    <n v="14.12"/>
    <n v="42"/>
    <x v="0"/>
    <x v="1"/>
    <n v="14.12"/>
    <x v="1"/>
    <n v="28.24"/>
    <n v="34.739999999999995"/>
    <n v="0"/>
    <n v="0"/>
    <n v="0"/>
    <n v="35.787500000000001"/>
    <n v="0.7"/>
    <n v="25.05125"/>
    <n v="9.6888000000000005"/>
    <s v="WAV"/>
    <b v="1"/>
    <n v="25.05125"/>
  </r>
  <r>
    <x v="1"/>
    <s v="10:44"/>
    <s v="11:02"/>
    <n v="0"/>
    <s v="One-Seat"/>
    <s v="ROGERS, JAMES"/>
    <d v="2025-03-25T00:00:00"/>
    <n v="4097907"/>
    <s v="207"/>
    <s v="WK1"/>
    <n v="14.81"/>
    <n v="18"/>
    <x v="0"/>
    <x v="1"/>
    <n v="14.81"/>
    <x v="1"/>
    <n v="29.62"/>
    <n v="36.120000000000005"/>
    <n v="5"/>
    <n v="0"/>
    <n v="5"/>
    <n v="35.787500000000001"/>
    <n v="0.3"/>
    <n v="10.73625"/>
    <n v="25.383800000000001"/>
    <s v="WAV"/>
    <b v="1"/>
    <n v="10.736250000000002"/>
  </r>
  <r>
    <x v="4"/>
    <s v="09:56"/>
    <s v="10:48"/>
    <n v="0"/>
    <s v="One-Seat"/>
    <s v="HUGO, TAMA"/>
    <d v="2025-03-25T00:00:00"/>
    <n v="4099185"/>
    <s v="211"/>
    <s v="WK1"/>
    <n v="21.4"/>
    <n v="51"/>
    <x v="0"/>
    <x v="0"/>
    <n v="21.4"/>
    <x v="0"/>
    <n v="37.449999999999996"/>
    <n v="42.449999999999996"/>
    <n v="5.5"/>
    <n v="0"/>
    <n v="5.5"/>
    <n v="32.5"/>
    <n v="0.85"/>
    <n v="27.625"/>
    <n v="14.824999999999999"/>
    <s v="WAV"/>
    <b v="1"/>
    <n v="27.625"/>
  </r>
  <r>
    <x v="7"/>
    <s v="08:49"/>
    <s v="09:06"/>
    <n v="1"/>
    <s v="One-Seat"/>
    <s v="MAINESS, RYAN"/>
    <d v="2025-03-25T00:00:00"/>
    <n v="4099153"/>
    <s v="215"/>
    <s v="AM1"/>
    <n v="9.57"/>
    <n v="17"/>
    <x v="0"/>
    <x v="0"/>
    <n v="9.57"/>
    <x v="0"/>
    <n v="16.747500000000002"/>
    <n v="21.747500000000002"/>
    <n v="5"/>
    <n v="5"/>
    <n v="0"/>
    <n v="29"/>
    <n v="0.28333333333333333"/>
    <n v="8.2166666666666668"/>
    <n v="13.530799999999999"/>
    <s v="SEDAN"/>
    <b v="1"/>
    <n v="8.2166666666666668"/>
  </r>
  <r>
    <x v="8"/>
    <s v="12:55"/>
    <s v="13:35"/>
    <n v="1"/>
    <s v="One-Seat"/>
    <s v="FOWLER, ANTOINE"/>
    <d v="2025-03-25T00:00:00"/>
    <n v="4097899"/>
    <s v="222"/>
    <s v="AM1"/>
    <n v="11.69"/>
    <n v="41"/>
    <x v="0"/>
    <x v="0"/>
    <n v="11.69"/>
    <x v="0"/>
    <n v="20.4575"/>
    <n v="25.4575"/>
    <n v="5.5"/>
    <n v="5.5"/>
    <n v="0"/>
    <n v="29"/>
    <n v="0.68333333333333335"/>
    <n v="19.816666666666666"/>
    <n v="5.6407999999999996"/>
    <s v="SEDAN"/>
    <b v="1"/>
    <n v="19.816666666666666"/>
  </r>
  <r>
    <x v="10"/>
    <s v="16:13"/>
    <s v="17:06"/>
    <n v="0"/>
    <s v="One-Seat"/>
    <s v="ALLISON, AARON"/>
    <d v="2025-03-25T00:00:00"/>
    <n v="4099181"/>
    <s v="202"/>
    <s v="AM1"/>
    <n v="14.12"/>
    <n v="52"/>
    <x v="0"/>
    <x v="0"/>
    <n v="14.12"/>
    <x v="0"/>
    <n v="24.709999999999997"/>
    <n v="29.709999999999997"/>
    <n v="0"/>
    <n v="0"/>
    <n v="0"/>
    <n v="32.5"/>
    <n v="0.8666666666666667"/>
    <n v="28.166666666666668"/>
    <n v="1.5432999999999999"/>
    <s v="WAV"/>
    <b v="1"/>
    <n v="28.166666666666668"/>
  </r>
  <r>
    <x v="1"/>
    <s v="13:28"/>
    <s v="13:49"/>
    <n v="1"/>
    <s v="One-Seat"/>
    <s v="ROGERS, JAMES"/>
    <d v="2025-03-25T00:00:00"/>
    <n v="4097076"/>
    <s v="207"/>
    <s v="AM1,SA1"/>
    <n v="9.6"/>
    <n v="21"/>
    <x v="0"/>
    <x v="1"/>
    <n v="9.6"/>
    <x v="1"/>
    <n v="19.2"/>
    <n v="25.7"/>
    <n v="5.5"/>
    <n v="5.5"/>
    <n v="0"/>
    <n v="35.787500000000001"/>
    <n v="0.35"/>
    <n v="12.525625"/>
    <n v="13.1744"/>
    <s v="WAV"/>
    <b v="1"/>
    <n v="12.525625"/>
  </r>
  <r>
    <x v="1"/>
    <s v=""/>
    <s v="10:12"/>
    <n v="1"/>
    <s v="One-Seat"/>
    <s v="ROGERS, JAMES"/>
    <d v="2025-03-25T00:00:00"/>
    <n v="4096774"/>
    <s v="207"/>
    <s v="WK1"/>
    <n v="12.08"/>
    <n v="612"/>
    <x v="0"/>
    <x v="1"/>
    <n v="12.08"/>
    <x v="1"/>
    <n v="24.16"/>
    <n v="30.66"/>
    <n v="5.5"/>
    <n v="5.5"/>
    <n v="0"/>
    <n v="35.787500000000001"/>
    <n v="10.199999999999999"/>
    <n v="365.03249999999997"/>
    <n v="-334.3725"/>
    <s v="WAV"/>
    <b v="1"/>
    <n v="365.03250000000003"/>
  </r>
  <r>
    <x v="1"/>
    <s v="13:28"/>
    <s v="13:55"/>
    <n v="1"/>
    <s v="One-Seat"/>
    <s v="ROGERS, JAMES"/>
    <d v="2025-03-25T00:00:00"/>
    <n v="4096857"/>
    <s v="207"/>
    <s v="AM1"/>
    <n v="8.0299999999999994"/>
    <n v="26"/>
    <x v="0"/>
    <x v="1"/>
    <n v="8.0299999999999994"/>
    <x v="1"/>
    <n v="16.059999999999999"/>
    <n v="22.56"/>
    <n v="5.5"/>
    <n v="5.5"/>
    <n v="0"/>
    <n v="35.787500000000001"/>
    <n v="0.43333333333333335"/>
    <n v="15.507916666666668"/>
    <n v="7.0521000000000003"/>
    <s v="WAV"/>
    <b v="1"/>
    <n v="15.507916666666667"/>
  </r>
  <r>
    <x v="10"/>
    <s v="08:44"/>
    <s v="10:13"/>
    <n v="1"/>
    <s v="One-Seat"/>
    <s v="ALLISON, AARON"/>
    <d v="2025-03-25T00:00:00"/>
    <n v="4096966"/>
    <s v="202"/>
    <s v="AM1"/>
    <n v="20.05"/>
    <n v="89"/>
    <x v="0"/>
    <x v="0"/>
    <n v="20.05"/>
    <x v="0"/>
    <n v="35.087499999999999"/>
    <n v="40.087499999999999"/>
    <n v="5.5"/>
    <n v="5.5"/>
    <n v="0"/>
    <n v="32.5"/>
    <n v="1.4833333333333334"/>
    <n v="48.208333333333336"/>
    <n v="-8.1207999999999991"/>
    <s v="WAV"/>
    <b v="1"/>
    <n v="48.208333333333336"/>
  </r>
  <r>
    <x v="1"/>
    <s v="08:56"/>
    <s v="09:33"/>
    <n v="1"/>
    <s v="One-Seat"/>
    <s v="ROGERS, JAMES"/>
    <d v="2025-03-25T00:00:00"/>
    <n v="4097898"/>
    <s v="207"/>
    <s v="AM1"/>
    <n v="11.69"/>
    <n v="37"/>
    <x v="0"/>
    <x v="1"/>
    <n v="11.69"/>
    <x v="1"/>
    <n v="23.38"/>
    <n v="29.88"/>
    <n v="5"/>
    <n v="5"/>
    <n v="0"/>
    <n v="35.787500000000001"/>
    <n v="0.6166666666666667"/>
    <n v="22.068958333333335"/>
    <n v="7.8109999999999999"/>
    <s v="WAV"/>
    <b v="1"/>
    <n v="22.068958333333335"/>
  </r>
  <r>
    <x v="2"/>
    <s v="13:09"/>
    <s v="13:21"/>
    <n v="1"/>
    <s v="One-Seat"/>
    <s v="BROWN, LOVIE"/>
    <d v="2025-03-25T00:00:00"/>
    <n v="4097865"/>
    <s v="216"/>
    <s v="AM1"/>
    <n v="2.0099999999999998"/>
    <n v="12"/>
    <x v="0"/>
    <x v="0"/>
    <n v="2.0099999999999998"/>
    <x v="0"/>
    <n v="3.5174999999999996"/>
    <n v="8.5175000000000001"/>
    <n v="0"/>
    <n v="0"/>
    <n v="0"/>
    <n v="29"/>
    <n v="0.2"/>
    <n v="5.8000000000000007"/>
    <n v="2.7174999999999998"/>
    <s v="SEDAN"/>
    <b v="1"/>
    <n v="5.8"/>
  </r>
  <r>
    <x v="4"/>
    <s v="10:11"/>
    <s v="10:48"/>
    <n v="1"/>
    <s v="One-Seat"/>
    <s v="HUGO, TAMA"/>
    <d v="2025-03-25T00:00:00"/>
    <n v="4099708"/>
    <s v="211"/>
    <s v="WK1"/>
    <n v="25.54"/>
    <n v="36"/>
    <x v="0"/>
    <x v="0"/>
    <n v="25.54"/>
    <x v="0"/>
    <n v="44.695"/>
    <n v="49.695"/>
    <n v="5"/>
    <n v="5"/>
    <n v="0"/>
    <n v="32.5"/>
    <n v="0.6"/>
    <n v="19.5"/>
    <n v="30.195"/>
    <s v="WAV"/>
    <b v="1"/>
    <n v="19.5"/>
  </r>
  <r>
    <x v="2"/>
    <s v="13:36"/>
    <s v="14:00"/>
    <n v="1"/>
    <s v="One-Seat"/>
    <s v="BROWN, LOVIE"/>
    <d v="2025-03-25T00:00:00"/>
    <n v="4096495"/>
    <s v="216"/>
    <s v="AM1"/>
    <n v="1.32"/>
    <n v="24"/>
    <x v="0"/>
    <x v="0"/>
    <n v="1.32"/>
    <x v="0"/>
    <n v="2.31"/>
    <n v="7.3100000000000005"/>
    <n v="0"/>
    <n v="0"/>
    <n v="0"/>
    <n v="29"/>
    <n v="0.4"/>
    <n v="11.600000000000001"/>
    <n v="-4.29"/>
    <s v="SEDAN"/>
    <b v="1"/>
    <n v="11.6"/>
  </r>
  <r>
    <x v="0"/>
    <s v="12:39"/>
    <s v="12:57"/>
    <n v="0"/>
    <s v="One-Seat"/>
    <s v="MARZI, SAMI JAN"/>
    <d v="2025-03-25T00:00:00"/>
    <n v="4100686"/>
    <s v="220"/>
    <s v="AM1"/>
    <n v="8.19"/>
    <n v="17"/>
    <x v="0"/>
    <x v="0"/>
    <n v="8.19"/>
    <x v="0"/>
    <n v="14.3325"/>
    <n v="19.3325"/>
    <n v="3"/>
    <n v="0"/>
    <n v="3"/>
    <n v="32.5"/>
    <n v="0.28333333333333333"/>
    <n v="9.2083333333333339"/>
    <n v="10.1242"/>
    <s v="WAV"/>
    <b v="1"/>
    <n v="9.2083333333333339"/>
  </r>
  <r>
    <x v="0"/>
    <s v="17:32"/>
    <s v="18:02"/>
    <n v="1"/>
    <s v="One-Seat"/>
    <s v="VAUGHN, DUSTIN"/>
    <d v="2025-03-25T00:00:00"/>
    <n v="4100663"/>
    <s v="218B"/>
    <s v="AM1"/>
    <n v="16.53"/>
    <n v="29"/>
    <x v="0"/>
    <x v="0"/>
    <n v="16.53"/>
    <x v="0"/>
    <n v="28.927500000000002"/>
    <n v="33.927500000000002"/>
    <n v="5.5"/>
    <n v="5.5"/>
    <n v="0"/>
    <n v="32.5"/>
    <n v="0.48333333333333334"/>
    <n v="15.708333333333334"/>
    <n v="18.219200000000001"/>
    <s v="SEDAN"/>
    <b v="0"/>
    <n v="15.708333333333334"/>
  </r>
  <r>
    <x v="0"/>
    <s v="18:58"/>
    <s v="19:16"/>
    <n v="0"/>
    <s v="One-Seat"/>
    <s v="VAUGHN, DUSTIN"/>
    <d v="2025-03-25T00:00:00"/>
    <n v="4100687"/>
    <s v="218B"/>
    <s v="AM1"/>
    <n v="8.19"/>
    <n v="19"/>
    <x v="0"/>
    <x v="0"/>
    <n v="8.19"/>
    <x v="0"/>
    <n v="14.3325"/>
    <n v="19.3325"/>
    <n v="3"/>
    <n v="0"/>
    <n v="3"/>
    <n v="32.5"/>
    <n v="0.31666666666666665"/>
    <n v="10.291666666666666"/>
    <n v="9.0408000000000008"/>
    <s v="SEDAN"/>
    <b v="0"/>
    <n v="10.291666666666666"/>
  </r>
  <r>
    <x v="0"/>
    <s v="06:58"/>
    <s v="07:26"/>
    <n v="0"/>
    <s v="One-Seat"/>
    <s v="OXCAL, SERGIO"/>
    <d v="2025-03-25T00:00:00"/>
    <n v="4100715"/>
    <s v="204A"/>
    <s v="AM1"/>
    <n v="12.94"/>
    <n v="28"/>
    <x v="0"/>
    <x v="0"/>
    <n v="12.94"/>
    <x v="0"/>
    <n v="22.645"/>
    <n v="27.645"/>
    <n v="0"/>
    <n v="0"/>
    <n v="0"/>
    <n v="32.5"/>
    <n v="0.46666666666666667"/>
    <n v="15.166666666666666"/>
    <n v="12.478300000000001"/>
    <s v="WAV"/>
    <b v="1"/>
    <n v="15.166666666666666"/>
  </r>
  <r>
    <x v="1"/>
    <s v="06:32"/>
    <s v="07:31"/>
    <n v="0"/>
    <s v="One-Seat"/>
    <s v="UMANA, DOMINGO"/>
    <d v="2025-03-25T00:00:00"/>
    <n v="4097805"/>
    <s v="210"/>
    <s v="WK1"/>
    <n v="31.58"/>
    <n v="59"/>
    <x v="0"/>
    <x v="1"/>
    <n v="31.58"/>
    <x v="1"/>
    <n v="63.16"/>
    <n v="69.66"/>
    <n v="5.5"/>
    <n v="0"/>
    <n v="5.5"/>
    <n v="35.787500000000001"/>
    <n v="0.98333333333333328"/>
    <n v="35.191041666666663"/>
    <n v="34.469000000000001"/>
    <s v="WAV"/>
    <b v="1"/>
    <n v="35.191041666666671"/>
  </r>
  <r>
    <x v="11"/>
    <s v="16:48"/>
    <s v="17:41"/>
    <n v="0"/>
    <s v="One-Seat"/>
    <s v="MALCOM, LANDREW"/>
    <d v="2025-03-25T00:00:00"/>
    <n v="4097809"/>
    <s v="209"/>
    <s v="WK1"/>
    <n v="31.58"/>
    <n v="53"/>
    <x v="0"/>
    <x v="0"/>
    <n v="31.58"/>
    <x v="0"/>
    <n v="55.265000000000001"/>
    <n v="60.265000000000001"/>
    <n v="5.5"/>
    <n v="0"/>
    <n v="5.5"/>
    <n v="32.5"/>
    <n v="0.8833333333333333"/>
    <n v="28.708333333333332"/>
    <n v="31.556699999999999"/>
    <s v="WAV"/>
    <b v="1"/>
    <n v="28.708333333333332"/>
  </r>
  <r>
    <x v="7"/>
    <s v="08:02"/>
    <s v="09:06"/>
    <n v="0"/>
    <s v="One-Seat"/>
    <s v="MAINESS, RYAN"/>
    <d v="2025-03-25T00:00:00"/>
    <n v="4097812"/>
    <s v="215"/>
    <s v="AM1"/>
    <n v="7.53"/>
    <n v="64"/>
    <x v="0"/>
    <x v="0"/>
    <n v="7.53"/>
    <x v="0"/>
    <n v="13.1775"/>
    <n v="18.177500000000002"/>
    <n v="0"/>
    <n v="0"/>
    <n v="0"/>
    <n v="29"/>
    <n v="1.0666666666666667"/>
    <n v="30.933333333333334"/>
    <n v="-12.755800000000001"/>
    <s v="SEDAN"/>
    <b v="1"/>
    <n v="30.933333333333334"/>
  </r>
  <r>
    <x v="8"/>
    <s v="12:58"/>
    <s v="13:14"/>
    <n v="0"/>
    <s v="One-Seat"/>
    <s v="FOWLER, ANTOINE"/>
    <d v="2025-03-25T00:00:00"/>
    <n v="4097813"/>
    <s v="222"/>
    <s v="AM1"/>
    <n v="7.53"/>
    <n v="17"/>
    <x v="0"/>
    <x v="0"/>
    <n v="7.53"/>
    <x v="0"/>
    <n v="13.1775"/>
    <n v="18.177500000000002"/>
    <n v="5.5"/>
    <n v="0"/>
    <n v="5.5"/>
    <n v="29"/>
    <n v="0.28333333333333333"/>
    <n v="8.2166666666666668"/>
    <n v="9.9608000000000008"/>
    <s v="SEDAN"/>
    <b v="1"/>
    <n v="8.2166666666666668"/>
  </r>
  <r>
    <x v="1"/>
    <s v="08:46"/>
    <s v="09:56"/>
    <n v="0"/>
    <s v="One-Seat"/>
    <s v="BANKS, LENARD"/>
    <d v="2025-03-25T00:00:00"/>
    <n v="4097906"/>
    <s v="221"/>
    <s v="WK1"/>
    <n v="14.81"/>
    <n v="70"/>
    <x v="0"/>
    <x v="1"/>
    <n v="14.81"/>
    <x v="1"/>
    <n v="29.62"/>
    <n v="36.120000000000005"/>
    <n v="5.5"/>
    <n v="0"/>
    <n v="5.5"/>
    <n v="35.787500000000001"/>
    <n v="1.1666666666666667"/>
    <n v="41.752083333333339"/>
    <n v="-5.6321000000000003"/>
    <s v="WAV"/>
    <b v="1"/>
    <n v="41.752083333333331"/>
  </r>
  <r>
    <x v="5"/>
    <s v="05:01"/>
    <s v="06:09"/>
    <n v="0"/>
    <s v="One-Seat"/>
    <s v="TILLMAN, ROSALYN"/>
    <d v="2025-03-25T00:00:00"/>
    <n v="4098603"/>
    <s v="205A"/>
    <s v="AM1"/>
    <n v="29.88"/>
    <n v="86"/>
    <x v="0"/>
    <x v="0"/>
    <n v="29.88"/>
    <x v="0"/>
    <n v="52.29"/>
    <n v="57.29"/>
    <n v="5.5"/>
    <n v="0"/>
    <n v="5.5"/>
    <n v="32.5"/>
    <n v="1.4333333333333333"/>
    <n v="46.583333333333336"/>
    <n v="10.7067"/>
    <s v="WAV"/>
    <b v="1"/>
    <n v="46.583333333333336"/>
  </r>
  <r>
    <x v="1"/>
    <s v="12:44"/>
    <s v="14:58"/>
    <n v="0"/>
    <s v="One-Seat"/>
    <s v="BANKS, LENARD"/>
    <d v="2025-03-25T00:00:00"/>
    <n v="4098605"/>
    <s v="221"/>
    <s v="AM1"/>
    <n v="26.78"/>
    <n v="133"/>
    <x v="0"/>
    <x v="1"/>
    <n v="26.78"/>
    <x v="1"/>
    <n v="53.56"/>
    <n v="60.06"/>
    <n v="0"/>
    <n v="0"/>
    <n v="0"/>
    <n v="35.787500000000001"/>
    <n v="2.2166666666666668"/>
    <n v="79.328958333333347"/>
    <n v="-19.268999999999998"/>
    <s v="WAV"/>
    <b v="1"/>
    <n v="79.328958333333333"/>
  </r>
  <r>
    <x v="5"/>
    <s v="05:34"/>
    <s v="06:09"/>
    <n v="0"/>
    <s v="One-Seat"/>
    <s v="TILLMAN, ROSALYN"/>
    <d v="2025-03-25T00:00:00"/>
    <n v="4097792"/>
    <s v="205A"/>
    <s v="AM2"/>
    <n v="25.07"/>
    <n v="53"/>
    <x v="0"/>
    <x v="0"/>
    <n v="25.07"/>
    <x v="0"/>
    <n v="43.872500000000002"/>
    <n v="48.872500000000002"/>
    <n v="5.5"/>
    <n v="0"/>
    <n v="5.5"/>
    <n v="32.5"/>
    <n v="0.8833333333333333"/>
    <n v="28.708333333333332"/>
    <n v="20.164200000000001"/>
    <s v="WAV"/>
    <b v="1"/>
    <n v="28.708333333333332"/>
  </r>
  <r>
    <x v="0"/>
    <s v="18:48"/>
    <s v="19:22"/>
    <n v="0"/>
    <s v="One-Seat"/>
    <s v="BROWN, GREG"/>
    <d v="2025-03-25T00:00:00"/>
    <n v="4099196"/>
    <s v="204B"/>
    <s v="AM1"/>
    <n v="26.9"/>
    <n v="33"/>
    <x v="0"/>
    <x v="0"/>
    <n v="26.9"/>
    <x v="0"/>
    <n v="47.074999999999996"/>
    <n v="52.074999999999996"/>
    <n v="0"/>
    <n v="0"/>
    <n v="0"/>
    <n v="32.5"/>
    <n v="0.55000000000000004"/>
    <n v="17.875"/>
    <n v="34.200000000000003"/>
    <s v="SEDAN"/>
    <b v="0"/>
    <n v="17.875"/>
  </r>
  <r>
    <x v="5"/>
    <s v="05:20"/>
    <s v="06:09"/>
    <n v="0"/>
    <s v="One-Seat"/>
    <s v="TILLMAN, ROSALYN"/>
    <d v="2025-03-25T00:00:00"/>
    <n v="4099191"/>
    <s v="205A"/>
    <s v="AM1"/>
    <n v="26.9"/>
    <n v="67"/>
    <x v="0"/>
    <x v="0"/>
    <n v="26.9"/>
    <x v="0"/>
    <n v="47.074999999999996"/>
    <n v="52.074999999999996"/>
    <n v="5"/>
    <n v="0"/>
    <n v="5"/>
    <n v="32.5"/>
    <n v="1.1166666666666667"/>
    <n v="36.291666666666664"/>
    <n v="15.783300000000001"/>
    <s v="WAV"/>
    <b v="1"/>
    <n v="36.291666666666664"/>
  </r>
  <r>
    <x v="4"/>
    <s v="13:05"/>
    <s v="13:55"/>
    <n v="0"/>
    <s v="One-Seat"/>
    <s v="HUGO, TAMA"/>
    <d v="2025-03-25T00:00:00"/>
    <n v="4099186"/>
    <s v="211"/>
    <s v="WK1"/>
    <n v="21.4"/>
    <n v="50"/>
    <x v="0"/>
    <x v="0"/>
    <n v="21.4"/>
    <x v="0"/>
    <n v="37.449999999999996"/>
    <n v="42.449999999999996"/>
    <n v="5"/>
    <n v="0"/>
    <n v="5"/>
    <n v="32.5"/>
    <n v="0.83333333333333337"/>
    <n v="27.083333333333336"/>
    <n v="15.3667"/>
    <s v="WAV"/>
    <b v="1"/>
    <n v="27.083333333333332"/>
  </r>
  <r>
    <x v="0"/>
    <s v="11:17"/>
    <s v="11:36"/>
    <n v="0"/>
    <s v="One-Seat"/>
    <s v="OXCAL, SERGIO"/>
    <d v="2025-03-25T00:00:00"/>
    <n v="4100641"/>
    <s v="204A"/>
    <s v="AM1"/>
    <n v="10.49"/>
    <n v="19"/>
    <x v="0"/>
    <x v="0"/>
    <n v="10.49"/>
    <x v="0"/>
    <n v="18.357500000000002"/>
    <n v="23.357500000000002"/>
    <n v="5.5"/>
    <n v="0"/>
    <n v="5.5"/>
    <n v="32.5"/>
    <n v="0.31666666666666665"/>
    <n v="10.291666666666666"/>
    <n v="13.065799999999999"/>
    <s v="WAV"/>
    <b v="1"/>
    <n v="10.291666666666666"/>
  </r>
  <r>
    <x v="0"/>
    <s v="13:03"/>
    <s v="13:22"/>
    <n v="1"/>
    <s v="One-Seat"/>
    <s v="VAUGHN, DUSTIN"/>
    <d v="2025-03-25T00:00:00"/>
    <n v="4099154"/>
    <s v="218B"/>
    <s v="AM1"/>
    <n v="9.57"/>
    <n v="22"/>
    <x v="0"/>
    <x v="0"/>
    <n v="9.57"/>
    <x v="0"/>
    <n v="16.747500000000002"/>
    <n v="21.747500000000002"/>
    <n v="5.5"/>
    <n v="5.5"/>
    <n v="0"/>
    <n v="32.5"/>
    <n v="0.36666666666666664"/>
    <n v="11.916666666666666"/>
    <n v="9.8308"/>
    <s v="WAV"/>
    <b v="1"/>
    <n v="11.916666666666666"/>
  </r>
  <r>
    <x v="10"/>
    <s v="13:32"/>
    <s v="13:49"/>
    <n v="0"/>
    <s v="One-Seat"/>
    <s v="ALLISON, AARON"/>
    <d v="2025-03-26T00:00:00"/>
    <n v="4101247"/>
    <s v="202"/>
    <s v="LW1"/>
    <n v="11.44"/>
    <n v="18"/>
    <x v="0"/>
    <x v="0"/>
    <n v="11.44"/>
    <x v="0"/>
    <n v="20.02"/>
    <n v="25.02"/>
    <n v="5"/>
    <n v="0"/>
    <n v="5"/>
    <n v="32.5"/>
    <n v="0.3"/>
    <n v="9.75"/>
    <n v="15.27"/>
    <s v="WAV"/>
    <b v="1"/>
    <n v="9.75"/>
  </r>
  <r>
    <x v="1"/>
    <s v="14:06"/>
    <s v="14:51"/>
    <n v="0"/>
    <s v="One-Seat"/>
    <s v="BANKS, LENARD"/>
    <d v="2025-03-26T00:00:00"/>
    <n v="4097420"/>
    <s v="221"/>
    <s v="AM1"/>
    <n v="17.43"/>
    <n v="44"/>
    <x v="0"/>
    <x v="1"/>
    <n v="17.43"/>
    <x v="1"/>
    <n v="34.86"/>
    <n v="41.36"/>
    <n v="0"/>
    <n v="0"/>
    <n v="0"/>
    <n v="35.787500000000001"/>
    <n v="0.73333333333333328"/>
    <n v="26.244166666666665"/>
    <n v="15.1158"/>
    <s v="WAV"/>
    <b v="1"/>
    <n v="26.244166666666668"/>
  </r>
  <r>
    <x v="0"/>
    <s v="18:08"/>
    <s v="18:42"/>
    <n v="0"/>
    <s v="One-Seat"/>
    <s v="VAUGHN, DUSTIN"/>
    <d v="2025-03-26T00:00:00"/>
    <n v="4101257"/>
    <s v="218B"/>
    <s v="AM1"/>
    <n v="16.440000000000001"/>
    <n v="34"/>
    <x v="0"/>
    <x v="0"/>
    <n v="16.440000000000001"/>
    <x v="0"/>
    <n v="28.770000000000003"/>
    <n v="33.770000000000003"/>
    <n v="5"/>
    <n v="0"/>
    <n v="5"/>
    <n v="32.5"/>
    <n v="0.56666666666666665"/>
    <n v="18.416666666666668"/>
    <n v="15.353300000000001"/>
    <s v="WAV"/>
    <b v="1"/>
    <n v="18.416666666666668"/>
  </r>
  <r>
    <x v="0"/>
    <s v="15:26"/>
    <s v="15:46"/>
    <n v="0"/>
    <s v="One-Seat"/>
    <s v="BROWN, GREG"/>
    <d v="2025-03-26T00:00:00"/>
    <n v="4101218"/>
    <s v="204B"/>
    <s v="AM1"/>
    <n v="6.65"/>
    <n v="19"/>
    <x v="0"/>
    <x v="0"/>
    <n v="6.65"/>
    <x v="0"/>
    <n v="11.637500000000001"/>
    <n v="16.637500000000003"/>
    <n v="5"/>
    <n v="0"/>
    <n v="5"/>
    <n v="32.5"/>
    <n v="0.31666666666666665"/>
    <n v="10.291666666666666"/>
    <n v="6.3457999999999997"/>
    <s v="SEDAN"/>
    <b v="0"/>
    <n v="10.291666666666666"/>
  </r>
  <r>
    <x v="1"/>
    <s v="15:22"/>
    <s v="16:22"/>
    <n v="0"/>
    <s v="One-Seat"/>
    <s v="SILVA, PAUL"/>
    <d v="2025-03-26T00:00:00"/>
    <n v="4101246"/>
    <s v="213"/>
    <s v="AM1"/>
    <n v="17.22"/>
    <n v="61"/>
    <x v="0"/>
    <x v="1"/>
    <n v="17.22"/>
    <x v="1"/>
    <n v="34.44"/>
    <n v="40.94"/>
    <n v="5"/>
    <n v="0"/>
    <n v="5"/>
    <n v="35.787500000000001"/>
    <n v="1.0166666666666666"/>
    <n v="36.383958333333332"/>
    <n v="4.556"/>
    <s v="WAV"/>
    <b v="1"/>
    <n v="36.383958333333332"/>
  </r>
  <r>
    <x v="10"/>
    <s v="13:58"/>
    <s v="14:13"/>
    <n v="0"/>
    <s v="One-Seat"/>
    <s v="ALLISON, AARON"/>
    <d v="2025-03-26T00:00:00"/>
    <n v="4101281"/>
    <s v="202"/>
    <s v="AM1"/>
    <n v="9.59"/>
    <n v="15"/>
    <x v="0"/>
    <x v="0"/>
    <n v="9.59"/>
    <x v="0"/>
    <n v="16.782499999999999"/>
    <n v="21.782499999999999"/>
    <n v="5.5"/>
    <n v="0"/>
    <n v="5.5"/>
    <n v="32.5"/>
    <n v="0.25"/>
    <n v="8.125"/>
    <n v="13.657500000000001"/>
    <s v="WAV"/>
    <b v="1"/>
    <n v="8.125"/>
  </r>
  <r>
    <x v="5"/>
    <s v="09:23"/>
    <s v="09:58"/>
    <n v="0"/>
    <s v="One-Seat"/>
    <s v="TILLMAN, ROSALYN"/>
    <d v="2025-03-26T00:00:00"/>
    <n v="4101277"/>
    <s v="205A"/>
    <s v="SC1"/>
    <n v="21.68"/>
    <n v="42"/>
    <x v="1"/>
    <x v="1"/>
    <n v="21.68"/>
    <x v="1"/>
    <n v="43.36"/>
    <n v="49.86"/>
    <n v="5.5"/>
    <n v="0"/>
    <n v="5.5"/>
    <n v="32.5"/>
    <n v="0.7"/>
    <n v="22.75"/>
    <n v="27.11"/>
    <s v="WAV"/>
    <b v="1"/>
    <n v="22.75"/>
  </r>
  <r>
    <x v="12"/>
    <s v="14:35"/>
    <s v="15:54"/>
    <n v="0"/>
    <s v="One-Seat"/>
    <s v="STEPHENS, MARITZA"/>
    <d v="2025-03-26T00:00:00"/>
    <n v="4097683"/>
    <s v="206"/>
    <s v="AM1"/>
    <n v="8.08"/>
    <n v="79"/>
    <x v="0"/>
    <x v="0"/>
    <n v="8.08"/>
    <x v="0"/>
    <n v="14.14"/>
    <n v="19.14"/>
    <n v="0"/>
    <n v="0"/>
    <n v="0"/>
    <n v="32.5"/>
    <n v="1.3166666666666667"/>
    <n v="42.791666666666664"/>
    <n v="-23.651700000000002"/>
    <s v="WAV"/>
    <b v="1"/>
    <n v="42.791666666666664"/>
  </r>
  <r>
    <x v="5"/>
    <s v="05:45"/>
    <s v="06:24"/>
    <n v="0"/>
    <s v="One-Seat"/>
    <s v="TILLMAN, ROSALYN"/>
    <d v="2025-03-26T00:00:00"/>
    <n v="4097793"/>
    <s v="205A"/>
    <s v="AM2"/>
    <n v="25.07"/>
    <n v="42"/>
    <x v="0"/>
    <x v="0"/>
    <n v="25.07"/>
    <x v="0"/>
    <n v="43.872500000000002"/>
    <n v="48.872500000000002"/>
    <n v="5.5"/>
    <n v="0"/>
    <n v="5.5"/>
    <n v="32.5"/>
    <n v="0.7"/>
    <n v="22.75"/>
    <n v="26.122499999999999"/>
    <s v="WAV"/>
    <b v="1"/>
    <n v="22.75"/>
  </r>
  <r>
    <x v="4"/>
    <s v="15:32"/>
    <s v="15:53"/>
    <n v="0"/>
    <s v="One-Seat"/>
    <s v="HUGO, TAMA"/>
    <d v="2025-03-26T00:00:00"/>
    <n v="4100587"/>
    <s v="211"/>
    <s v="AM1"/>
    <n v="9.1999999999999993"/>
    <n v="21"/>
    <x v="0"/>
    <x v="0"/>
    <n v="9.1999999999999993"/>
    <x v="0"/>
    <n v="16.099999999999998"/>
    <n v="21.099999999999998"/>
    <n v="3"/>
    <n v="0"/>
    <n v="3"/>
    <n v="32.5"/>
    <n v="0.35"/>
    <n v="11.375"/>
    <n v="9.7249999999999996"/>
    <s v="WAV"/>
    <b v="1"/>
    <n v="11.375"/>
  </r>
  <r>
    <x v="4"/>
    <s v="12:40"/>
    <s v="12:41"/>
    <n v="0"/>
    <s v="One-Seat"/>
    <s v="HUGO, TAMA"/>
    <d v="2025-03-26T00:00:00"/>
    <n v="4100586"/>
    <s v="211"/>
    <s v="AM1"/>
    <n v="9.1999999999999993"/>
    <n v="0"/>
    <x v="0"/>
    <x v="0"/>
    <n v="9.1999999999999993"/>
    <x v="0"/>
    <n v="16.099999999999998"/>
    <n v="21.099999999999998"/>
    <n v="3"/>
    <n v="0"/>
    <n v="3"/>
    <n v="32.5"/>
    <n v="0"/>
    <n v="0"/>
    <n v="21.1"/>
    <s v="WAV"/>
    <b v="1"/>
    <n v="0"/>
  </r>
  <r>
    <x v="12"/>
    <s v="09:03"/>
    <s v="09:47"/>
    <n v="0"/>
    <s v="One-Seat"/>
    <s v="STEPHENS, MARITZA"/>
    <d v="2025-03-26T00:00:00"/>
    <n v="4100671"/>
    <s v="206"/>
    <s v="AM1"/>
    <n v="15.37"/>
    <n v="43"/>
    <x v="0"/>
    <x v="0"/>
    <n v="15.37"/>
    <x v="0"/>
    <n v="26.897499999999997"/>
    <n v="31.897499999999997"/>
    <n v="3"/>
    <n v="0"/>
    <n v="3"/>
    <n v="32.5"/>
    <n v="0.71666666666666667"/>
    <n v="23.291666666666668"/>
    <n v="8.6058000000000003"/>
    <s v="WAV"/>
    <b v="1"/>
    <n v="23.291666666666668"/>
  </r>
  <r>
    <x v="1"/>
    <s v="16:04"/>
    <s v="16:49"/>
    <n v="0"/>
    <s v="One-Seat"/>
    <s v="ALLGOOD, SCOTT"/>
    <d v="2025-03-26T00:00:00"/>
    <n v="4100446"/>
    <s v="201"/>
    <s v="WH1"/>
    <n v="9.58"/>
    <n v="45"/>
    <x v="1"/>
    <x v="1"/>
    <n v="9.58"/>
    <x v="1"/>
    <n v="19.16"/>
    <n v="25.66"/>
    <n v="5"/>
    <n v="0"/>
    <n v="5"/>
    <n v="35.787500000000001"/>
    <n v="0.75"/>
    <n v="26.840625000000003"/>
    <n v="-1.1806000000000001"/>
    <s v="BIGVAN"/>
    <b v="1"/>
    <n v="26.840624999999999"/>
  </r>
  <r>
    <x v="0"/>
    <s v="07:07"/>
    <s v="07:51"/>
    <n v="0"/>
    <s v="One-Seat"/>
    <s v="OXCAL, SERGIO"/>
    <d v="2025-03-26T00:00:00"/>
    <n v="4100443"/>
    <s v="204A"/>
    <s v="WH1"/>
    <n v="10.19"/>
    <n v="48"/>
    <x v="1"/>
    <x v="1"/>
    <n v="10.19"/>
    <x v="1"/>
    <n v="20.38"/>
    <n v="26.88"/>
    <n v="5.5"/>
    <n v="0"/>
    <n v="5.5"/>
    <n v="32.5"/>
    <n v="0.8"/>
    <n v="26"/>
    <n v="0.88"/>
    <s v="WAV"/>
    <b v="1"/>
    <n v="26"/>
  </r>
  <r>
    <x v="12"/>
    <s v="15:17"/>
    <s v="16:13"/>
    <n v="0"/>
    <s v="One-Seat"/>
    <s v="STEPHENS, MARITZA"/>
    <d v="2025-03-26T00:00:00"/>
    <n v="4100384"/>
    <s v="206"/>
    <s v="AM1"/>
    <n v="13.9"/>
    <n v="55"/>
    <x v="0"/>
    <x v="0"/>
    <n v="13.9"/>
    <x v="0"/>
    <n v="24.324999999999999"/>
    <n v="29.324999999999999"/>
    <n v="0"/>
    <n v="0"/>
    <n v="0"/>
    <n v="32.5"/>
    <n v="0.91666666666666663"/>
    <n v="29.791666666666664"/>
    <n v="-0.4667"/>
    <s v="WAV"/>
    <b v="1"/>
    <n v="29.791666666666668"/>
  </r>
  <r>
    <x v="0"/>
    <s v="17:02"/>
    <s v="17:24"/>
    <n v="0"/>
    <s v="One-Seat"/>
    <s v="BROWN, GREG"/>
    <d v="2025-03-26T00:00:00"/>
    <n v="4101219"/>
    <s v="204B"/>
    <s v="AM1"/>
    <n v="6.65"/>
    <n v="22"/>
    <x v="0"/>
    <x v="0"/>
    <n v="6.65"/>
    <x v="0"/>
    <n v="11.637500000000001"/>
    <n v="16.637500000000003"/>
    <n v="3.75"/>
    <n v="0"/>
    <n v="3.75"/>
    <n v="32.5"/>
    <n v="0.36666666666666664"/>
    <n v="11.916666666666666"/>
    <n v="4.7207999999999997"/>
    <s v="SEDAN"/>
    <b v="0"/>
    <n v="11.916666666666666"/>
  </r>
  <r>
    <x v="10"/>
    <s v="07:43"/>
    <s v="08:52"/>
    <n v="0"/>
    <s v="One-Seat"/>
    <s v="ALLISON, AARON"/>
    <d v="2025-03-26T00:00:00"/>
    <n v="4100378"/>
    <s v="202"/>
    <s v="AM1"/>
    <n v="13.9"/>
    <n v="69"/>
    <x v="0"/>
    <x v="0"/>
    <n v="13.9"/>
    <x v="0"/>
    <n v="24.324999999999999"/>
    <n v="29.324999999999999"/>
    <n v="5.5"/>
    <n v="0"/>
    <n v="5.5"/>
    <n v="32.5"/>
    <n v="1.1499999999999999"/>
    <n v="37.375"/>
    <n v="-8.0500000000000007"/>
    <s v="WAV"/>
    <b v="1"/>
    <n v="37.375"/>
  </r>
  <r>
    <x v="7"/>
    <s v="08:02"/>
    <s v="08:41"/>
    <n v="0"/>
    <s v="One-Seat"/>
    <s v="MAINESS, RYAN"/>
    <d v="2025-03-26T00:00:00"/>
    <n v="4097419"/>
    <s v="215"/>
    <s v="AM1"/>
    <n v="17.43"/>
    <n v="39"/>
    <x v="0"/>
    <x v="0"/>
    <n v="17.43"/>
    <x v="0"/>
    <n v="30.502499999999998"/>
    <n v="35.502499999999998"/>
    <n v="0"/>
    <n v="0"/>
    <n v="0"/>
    <n v="29"/>
    <n v="0.65"/>
    <n v="18.850000000000001"/>
    <n v="16.6525"/>
    <s v="SEDAN"/>
    <b v="1"/>
    <n v="18.850000000000001"/>
  </r>
  <r>
    <x v="7"/>
    <s v="10:06"/>
    <s v="10:39"/>
    <n v="0"/>
    <s v="One-Seat"/>
    <s v="MAINESS, RYAN"/>
    <d v="2025-03-26T00:00:00"/>
    <n v="4101245"/>
    <s v="215"/>
    <s v="AM1"/>
    <n v="17.22"/>
    <n v="32"/>
    <x v="0"/>
    <x v="0"/>
    <n v="17.22"/>
    <x v="0"/>
    <n v="30.134999999999998"/>
    <n v="35.134999999999998"/>
    <n v="5.5"/>
    <n v="0"/>
    <n v="5.5"/>
    <n v="29"/>
    <n v="0.53333333333333333"/>
    <n v="15.466666666666667"/>
    <n v="19.668299999999999"/>
    <s v="SEDAN"/>
    <b v="1"/>
    <n v="15.466666666666667"/>
  </r>
  <r>
    <x v="10"/>
    <s v="08:20"/>
    <s v="09:18"/>
    <n v="0"/>
    <s v="One-Seat"/>
    <s v="ALLISON, AARON"/>
    <d v="2025-03-26T00:00:00"/>
    <n v="4097682"/>
    <s v="202"/>
    <s v="AM1"/>
    <n v="8.08"/>
    <n v="57"/>
    <x v="0"/>
    <x v="0"/>
    <n v="8.08"/>
    <x v="0"/>
    <n v="14.14"/>
    <n v="19.14"/>
    <n v="0"/>
    <n v="0"/>
    <n v="0"/>
    <n v="32.5"/>
    <n v="0.95"/>
    <n v="30.875"/>
    <n v="-11.734999999999999"/>
    <s v="WAV"/>
    <b v="1"/>
    <n v="30.875"/>
  </r>
  <r>
    <x v="0"/>
    <s v="08:27"/>
    <s v="09:04"/>
    <n v="0"/>
    <s v="One-Seat"/>
    <s v="OXCAL, SERGIO"/>
    <d v="2025-03-26T00:00:00"/>
    <n v="4097431"/>
    <s v="204A"/>
    <s v="WH1"/>
    <n v="15.16"/>
    <n v="36"/>
    <x v="1"/>
    <x v="1"/>
    <n v="15.16"/>
    <x v="1"/>
    <n v="30.32"/>
    <n v="36.82"/>
    <n v="5"/>
    <n v="0"/>
    <n v="5"/>
    <n v="32.5"/>
    <n v="0.6"/>
    <n v="19.5"/>
    <n v="17.32"/>
    <s v="WAV"/>
    <b v="1"/>
    <n v="19.5"/>
  </r>
  <r>
    <x v="0"/>
    <s v="13:14"/>
    <s v="13:58"/>
    <n v="0"/>
    <s v="One-Seat"/>
    <s v="MARZI, SAMI JAN"/>
    <d v="2025-03-26T00:00:00"/>
    <n v="4097434"/>
    <s v="220"/>
    <s v="AM1"/>
    <n v="19.36"/>
    <n v="44"/>
    <x v="0"/>
    <x v="0"/>
    <n v="19.36"/>
    <x v="0"/>
    <n v="33.879999999999995"/>
    <n v="38.879999999999995"/>
    <n v="5"/>
    <n v="0"/>
    <n v="5"/>
    <n v="32.5"/>
    <n v="0.73333333333333328"/>
    <n v="23.833333333333332"/>
    <n v="15.0467"/>
    <s v="WAV"/>
    <b v="1"/>
    <n v="23.833333333333332"/>
  </r>
  <r>
    <x v="7"/>
    <s v="15:58"/>
    <s v="17:02"/>
    <n v="0"/>
    <s v="One-Seat"/>
    <s v="MAINESS, RYAN"/>
    <d v="2025-03-26T00:00:00"/>
    <n v="4097794"/>
    <s v="215"/>
    <s v="AM2"/>
    <n v="25.07"/>
    <n v="64"/>
    <x v="0"/>
    <x v="0"/>
    <n v="25.07"/>
    <x v="0"/>
    <n v="43.872500000000002"/>
    <n v="48.872500000000002"/>
    <n v="0"/>
    <n v="0"/>
    <n v="0"/>
    <n v="29"/>
    <n v="1.0666666666666667"/>
    <n v="30.933333333333334"/>
    <n v="17.9392"/>
    <s v="SEDAN"/>
    <b v="1"/>
    <n v="30.933333333333334"/>
  </r>
  <r>
    <x v="1"/>
    <s v="17:19"/>
    <s v="17:56"/>
    <n v="0"/>
    <s v="One-Seat"/>
    <s v="ALLGOOD, SCOTT"/>
    <d v="2025-03-26T00:00:00"/>
    <n v="4099824"/>
    <s v="201"/>
    <s v="WK1"/>
    <n v="17.760000000000002"/>
    <n v="36"/>
    <x v="0"/>
    <x v="1"/>
    <n v="17.760000000000002"/>
    <x v="1"/>
    <n v="35.520000000000003"/>
    <n v="42.02"/>
    <n v="5"/>
    <n v="0"/>
    <n v="5"/>
    <n v="35.787500000000001"/>
    <n v="0.6"/>
    <n v="21.4725"/>
    <n v="20.547499999999999"/>
    <s v="BIGVAN"/>
    <b v="1"/>
    <n v="21.472500000000004"/>
  </r>
  <r>
    <x v="5"/>
    <s v="10:29"/>
    <s v="11:19"/>
    <n v="0"/>
    <s v="One-Seat"/>
    <s v="TILLMAN, ROSALYN"/>
    <d v="2025-03-26T00:00:00"/>
    <n v="4101244"/>
    <s v="205A"/>
    <s v="LW1"/>
    <n v="11.44"/>
    <n v="52"/>
    <x v="0"/>
    <x v="0"/>
    <n v="11.44"/>
    <x v="0"/>
    <n v="20.02"/>
    <n v="25.02"/>
    <n v="5.5"/>
    <n v="0"/>
    <n v="5.5"/>
    <n v="32.5"/>
    <n v="0.8666666666666667"/>
    <n v="28.166666666666668"/>
    <n v="-3.1467000000000001"/>
    <s v="WAV"/>
    <b v="1"/>
    <n v="28.166666666666668"/>
  </r>
  <r>
    <x v="5"/>
    <s v="10:47"/>
    <s v="11:05"/>
    <n v="0"/>
    <s v="One-Seat"/>
    <s v="TILLMAN, ROSALYN"/>
    <d v="2025-03-26T00:00:00"/>
    <n v="4101316"/>
    <s v="205A"/>
    <s v="WK1"/>
    <n v="10.08"/>
    <n v="20"/>
    <x v="0"/>
    <x v="0"/>
    <n v="10.08"/>
    <x v="0"/>
    <n v="17.64"/>
    <n v="22.64"/>
    <n v="5.5"/>
    <n v="0"/>
    <n v="5.5"/>
    <n v="32.5"/>
    <n v="0.33333333333333331"/>
    <n v="10.833333333333332"/>
    <n v="11.806699999999999"/>
    <s v="WAV"/>
    <b v="1"/>
    <n v="10.833333333333334"/>
  </r>
  <r>
    <x v="5"/>
    <s v="12:05"/>
    <s v="12:40"/>
    <n v="0"/>
    <s v="One-Seat"/>
    <s v="TILLMAN, ROSALYN"/>
    <d v="2025-03-26T00:00:00"/>
    <n v="4101284"/>
    <s v="205A"/>
    <s v="SC1"/>
    <n v="21.29"/>
    <n v="35"/>
    <x v="1"/>
    <x v="1"/>
    <n v="21.29"/>
    <x v="1"/>
    <n v="42.58"/>
    <n v="49.08"/>
    <n v="5"/>
    <n v="0"/>
    <n v="5"/>
    <n v="32.5"/>
    <n v="0.58333333333333337"/>
    <n v="18.958333333333336"/>
    <n v="30.121700000000001"/>
    <s v="WAV"/>
    <b v="1"/>
    <n v="18.958333333333332"/>
  </r>
  <r>
    <x v="0"/>
    <s v="09:01"/>
    <s v="09:40"/>
    <n v="0"/>
    <s v="One-Seat"/>
    <s v="OXCAL, SERGIO"/>
    <d v="2025-03-26T00:00:00"/>
    <n v="4097763"/>
    <s v="204A"/>
    <s v="WK1"/>
    <n v="14.12"/>
    <n v="38"/>
    <x v="0"/>
    <x v="0"/>
    <n v="14.12"/>
    <x v="0"/>
    <n v="24.709999999999997"/>
    <n v="29.709999999999997"/>
    <n v="0"/>
    <n v="0"/>
    <n v="0"/>
    <n v="32.5"/>
    <n v="0.6333333333333333"/>
    <n v="20.583333333333332"/>
    <n v="9.1266999999999996"/>
    <s v="WAV"/>
    <b v="1"/>
    <n v="20.583333333333332"/>
  </r>
  <r>
    <x v="0"/>
    <s v="08:12"/>
    <s v="08:58"/>
    <n v="0"/>
    <s v="One-Seat"/>
    <s v="MARZI, SAMI JAN"/>
    <d v="2025-03-26T00:00:00"/>
    <n v="4097556"/>
    <s v="220"/>
    <s v="AM2"/>
    <n v="15.66"/>
    <n v="45"/>
    <x v="0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0"/>
    <s v="15:02"/>
    <s v="15:52"/>
    <n v="0"/>
    <s v="One-Seat"/>
    <s v="VAUGHN, DUSTIN"/>
    <d v="2025-03-26T00:00:00"/>
    <n v="4097555"/>
    <s v="218B"/>
    <s v="AM1"/>
    <n v="17.3"/>
    <n v="51"/>
    <x v="0"/>
    <x v="0"/>
    <n v="17.3"/>
    <x v="0"/>
    <n v="30.275000000000002"/>
    <n v="35.275000000000006"/>
    <n v="0"/>
    <n v="0"/>
    <n v="0"/>
    <n v="32.5"/>
    <n v="0.85"/>
    <n v="27.625"/>
    <n v="7.65"/>
    <s v="SEDAN"/>
    <b v="0"/>
    <n v="27.625"/>
  </r>
  <r>
    <x v="0"/>
    <s v="17:32"/>
    <s v="19:01"/>
    <n v="0"/>
    <s v="One-Seat"/>
    <s v="VAUGHN, DUSTIN"/>
    <d v="2025-03-26T00:00:00"/>
    <n v="4097039"/>
    <s v="218B"/>
    <s v="AM1,SA1"/>
    <n v="29.43"/>
    <n v="90"/>
    <x v="0"/>
    <x v="0"/>
    <n v="29.43"/>
    <x v="0"/>
    <n v="51.502499999999998"/>
    <n v="56.502499999999998"/>
    <n v="0"/>
    <n v="0"/>
    <n v="0"/>
    <n v="32.5"/>
    <n v="1.5"/>
    <n v="48.75"/>
    <n v="7.7525000000000004"/>
    <s v="WAV"/>
    <b v="1"/>
    <n v="48.75"/>
  </r>
  <r>
    <x v="0"/>
    <s v="08:23"/>
    <s v="09:10"/>
    <n v="0"/>
    <s v="One-Seat"/>
    <s v="MARZI, SAMI JAN"/>
    <d v="2025-03-26T00:00:00"/>
    <n v="4097554"/>
    <s v="220"/>
    <s v="AM1"/>
    <n v="17.3"/>
    <n v="57"/>
    <x v="0"/>
    <x v="0"/>
    <n v="17.3"/>
    <x v="0"/>
    <n v="30.275000000000002"/>
    <n v="35.275000000000006"/>
    <n v="0"/>
    <n v="0"/>
    <n v="0"/>
    <n v="32.5"/>
    <n v="0.95"/>
    <n v="30.875"/>
    <n v="4.4000000000000004"/>
    <s v="WAV"/>
    <b v="1"/>
    <n v="30.875"/>
  </r>
  <r>
    <x v="2"/>
    <s v="15:25"/>
    <s v="15:47"/>
    <n v="0"/>
    <s v="One-Seat"/>
    <s v="BROWN, LOVIE"/>
    <d v="2025-03-26T00:00:00"/>
    <n v="4097553"/>
    <s v="216"/>
    <s v="AM1"/>
    <n v="4.38"/>
    <n v="22"/>
    <x v="0"/>
    <x v="0"/>
    <n v="4.38"/>
    <x v="0"/>
    <n v="7.665"/>
    <n v="12.664999999999999"/>
    <n v="5.5"/>
    <n v="0"/>
    <n v="5.5"/>
    <n v="29"/>
    <n v="0.36666666666666664"/>
    <n v="10.633333333333333"/>
    <n v="2.0316999999999998"/>
    <s v="SEDAN"/>
    <b v="1"/>
    <n v="10.633333333333333"/>
  </r>
  <r>
    <x v="4"/>
    <s v="07:15"/>
    <s v="08:07"/>
    <n v="0"/>
    <s v="One-Seat"/>
    <s v="HUGO, TAMA"/>
    <d v="2025-03-26T00:00:00"/>
    <n v="4097551"/>
    <s v="211"/>
    <s v="WH1"/>
    <n v="4.88"/>
    <n v="51"/>
    <x v="1"/>
    <x v="1"/>
    <n v="4.88"/>
    <x v="1"/>
    <n v="9.76"/>
    <n v="16.259999999999998"/>
    <n v="0"/>
    <n v="0"/>
    <n v="0"/>
    <n v="32.5"/>
    <n v="0.85"/>
    <n v="27.625"/>
    <n v="-11.365"/>
    <s v="WAV"/>
    <b v="1"/>
    <n v="27.625"/>
  </r>
  <r>
    <x v="8"/>
    <s v="18:10"/>
    <s v="18:46"/>
    <n v="0"/>
    <s v="One-Seat"/>
    <s v="FOWLER, ANTOINE"/>
    <d v="2025-03-26T00:00:00"/>
    <n v="4097548"/>
    <s v="222"/>
    <s v="AM1"/>
    <n v="12.29"/>
    <n v="36"/>
    <x v="0"/>
    <x v="0"/>
    <n v="12.29"/>
    <x v="0"/>
    <n v="21.5075"/>
    <n v="26.5075"/>
    <n v="5"/>
    <n v="0"/>
    <n v="5"/>
    <n v="29"/>
    <n v="0.6"/>
    <n v="17.399999999999999"/>
    <n v="9.1074999999999999"/>
    <s v="SEDAN"/>
    <b v="1"/>
    <n v="17.399999999999999"/>
  </r>
  <r>
    <x v="2"/>
    <s v="15:25"/>
    <s v="16:01"/>
    <n v="0"/>
    <s v="One-Seat"/>
    <s v="BROWN, LOVIE"/>
    <d v="2025-03-26T00:00:00"/>
    <n v="4097538"/>
    <s v="216"/>
    <s v="AM1"/>
    <n v="10.039999999999999"/>
    <n v="36"/>
    <x v="0"/>
    <x v="0"/>
    <n v="10.039999999999999"/>
    <x v="0"/>
    <n v="17.57"/>
    <n v="22.57"/>
    <n v="0"/>
    <n v="0"/>
    <n v="0"/>
    <n v="29"/>
    <n v="0.6"/>
    <n v="17.399999999999999"/>
    <n v="5.17"/>
    <s v="SEDAN"/>
    <b v="1"/>
    <n v="17.399999999999999"/>
  </r>
  <r>
    <x v="1"/>
    <s v="08:04"/>
    <s v="09:33"/>
    <n v="0"/>
    <s v="One-Seat"/>
    <s v="KEITH , CLYDE"/>
    <d v="2025-03-26T00:00:00"/>
    <n v="4097537"/>
    <s v="212"/>
    <s v="AM1"/>
    <n v="10.039999999999999"/>
    <n v="89"/>
    <x v="0"/>
    <x v="1"/>
    <n v="10.039999999999999"/>
    <x v="1"/>
    <n v="20.079999999999998"/>
    <n v="26.58"/>
    <n v="0"/>
    <n v="0"/>
    <n v="0"/>
    <n v="35.787500000000001"/>
    <n v="1.4833333333333334"/>
    <n v="53.084791666666668"/>
    <n v="-26.504799999999999"/>
    <s v="WAV"/>
    <b v="1"/>
    <n v="53.084791666666668"/>
  </r>
  <r>
    <x v="10"/>
    <s v="16:43"/>
    <s v="17:18"/>
    <n v="0"/>
    <s v="One-Seat"/>
    <s v="ALLISON, AARON"/>
    <d v="2025-03-26T00:00:00"/>
    <n v="4097639"/>
    <s v="202"/>
    <s v="AM2"/>
    <n v="15.66"/>
    <n v="34"/>
    <x v="0"/>
    <x v="0"/>
    <n v="15.66"/>
    <x v="0"/>
    <n v="27.405000000000001"/>
    <n v="32.405000000000001"/>
    <n v="0"/>
    <n v="0"/>
    <n v="0"/>
    <n v="32.5"/>
    <n v="0.56666666666666665"/>
    <n v="18.416666666666668"/>
    <n v="13.988300000000001"/>
    <s v="WAV"/>
    <b v="1"/>
    <n v="18.416666666666668"/>
  </r>
  <r>
    <x v="0"/>
    <s v="15:02"/>
    <s v="15:25"/>
    <n v="0"/>
    <s v="One-Seat"/>
    <s v="VAUGHN, DUSTIN"/>
    <d v="2025-03-26T00:00:00"/>
    <n v="4097585"/>
    <s v="218B"/>
    <s v="AM1"/>
    <n v="8.24"/>
    <n v="24"/>
    <x v="0"/>
    <x v="0"/>
    <n v="8.24"/>
    <x v="0"/>
    <n v="14.42"/>
    <n v="19.420000000000002"/>
    <n v="0"/>
    <n v="0"/>
    <n v="0"/>
    <n v="32.5"/>
    <n v="0.4"/>
    <n v="13"/>
    <n v="6.42"/>
    <s v="WAV"/>
    <b v="1"/>
    <n v="13"/>
  </r>
  <r>
    <x v="12"/>
    <s v="11:34"/>
    <s v="12:10"/>
    <n v="0"/>
    <s v="One-Seat"/>
    <s v="STEPHENS, MARITZA"/>
    <d v="2025-03-26T00:00:00"/>
    <n v="4101336"/>
    <s v="206"/>
    <s v="AM2"/>
    <n v="25.78"/>
    <n v="35"/>
    <x v="0"/>
    <x v="0"/>
    <n v="25.78"/>
    <x v="0"/>
    <n v="45.115000000000002"/>
    <n v="50.115000000000002"/>
    <n v="5"/>
    <n v="0"/>
    <n v="5"/>
    <n v="32.5"/>
    <n v="0.58333333333333337"/>
    <n v="18.958333333333336"/>
    <n v="31.156700000000001"/>
    <s v="WAV"/>
    <b v="1"/>
    <n v="18.958333333333332"/>
  </r>
  <r>
    <x v="1"/>
    <s v="07:40"/>
    <s v="09:45"/>
    <n v="0"/>
    <s v="One-Seat"/>
    <s v="KEITH , CLYDE"/>
    <d v="2025-03-26T00:00:00"/>
    <n v="4101330"/>
    <s v="212"/>
    <s v="AM2"/>
    <n v="25.78"/>
    <n v="124"/>
    <x v="0"/>
    <x v="1"/>
    <n v="25.78"/>
    <x v="1"/>
    <n v="51.56"/>
    <n v="58.06"/>
    <n v="5.5"/>
    <n v="0"/>
    <n v="5.5"/>
    <n v="35.787500000000001"/>
    <n v="2.0666666666666669"/>
    <n v="73.960833333333341"/>
    <n v="-15.9008"/>
    <s v="WAV"/>
    <b v="1"/>
    <n v="73.960833333333341"/>
  </r>
  <r>
    <x v="7"/>
    <s v="13:48"/>
    <s v="14:09"/>
    <n v="0"/>
    <s v="One-Seat"/>
    <s v="MAINESS, RYAN"/>
    <d v="2025-03-26T00:00:00"/>
    <n v="4101328"/>
    <s v="215"/>
    <s v="AM1"/>
    <n v="9.2200000000000006"/>
    <n v="20"/>
    <x v="0"/>
    <x v="0"/>
    <n v="9.2200000000000006"/>
    <x v="0"/>
    <n v="16.135000000000002"/>
    <n v="21.135000000000002"/>
    <n v="5"/>
    <n v="0"/>
    <n v="5"/>
    <n v="29"/>
    <n v="0.33333333333333331"/>
    <n v="9.6666666666666661"/>
    <n v="11.468299999999999"/>
    <s v="SEDAN"/>
    <b v="1"/>
    <n v="9.6666666666666661"/>
  </r>
  <r>
    <x v="1"/>
    <s v="10:30"/>
    <s v="10:52"/>
    <n v="0"/>
    <s v="One-Seat"/>
    <s v="KEITH , CLYDE"/>
    <d v="2025-03-26T00:00:00"/>
    <n v="4101327"/>
    <s v="212"/>
    <s v="AM1"/>
    <n v="9.2200000000000006"/>
    <n v="21"/>
    <x v="0"/>
    <x v="1"/>
    <n v="9.2200000000000006"/>
    <x v="1"/>
    <n v="18.440000000000001"/>
    <n v="24.94"/>
    <n v="3"/>
    <n v="0"/>
    <n v="3"/>
    <n v="35.787500000000001"/>
    <n v="0.35"/>
    <n v="12.525625"/>
    <n v="12.414400000000001"/>
    <s v="WAV"/>
    <b v="1"/>
    <n v="12.525625"/>
  </r>
  <r>
    <x v="0"/>
    <s v="13:37"/>
    <s v="14:07"/>
    <n v="0"/>
    <s v="One-Seat"/>
    <s v="VAUGHN, DUSTIN"/>
    <d v="2025-03-26T00:00:00"/>
    <n v="4101317"/>
    <s v="218B"/>
    <s v="WK1"/>
    <n v="10.08"/>
    <n v="32"/>
    <x v="0"/>
    <x v="0"/>
    <n v="10.08"/>
    <x v="0"/>
    <n v="17.64"/>
    <n v="22.64"/>
    <n v="5"/>
    <n v="0"/>
    <n v="5"/>
    <n v="32.5"/>
    <n v="0.53333333333333333"/>
    <n v="17.333333333333332"/>
    <n v="5.3067000000000002"/>
    <s v="WAV"/>
    <b v="1"/>
    <n v="17.333333333333332"/>
  </r>
  <r>
    <x v="0"/>
    <s v="13:24"/>
    <s v="13:54"/>
    <n v="0"/>
    <s v="One-Seat"/>
    <s v="VAUGHN, DUSTIN"/>
    <d v="2025-03-26T00:00:00"/>
    <n v="4101299"/>
    <s v="218B"/>
    <s v="AM2"/>
    <n v="10.53"/>
    <n v="30"/>
    <x v="0"/>
    <x v="0"/>
    <n v="10.53"/>
    <x v="0"/>
    <n v="18.427499999999998"/>
    <n v="23.427499999999998"/>
    <n v="5"/>
    <n v="0"/>
    <n v="5"/>
    <n v="32.5"/>
    <n v="0.5"/>
    <n v="16.25"/>
    <n v="7.1775000000000002"/>
    <s v="SEDAN"/>
    <b v="0"/>
    <n v="16.25"/>
  </r>
  <r>
    <x v="7"/>
    <s v="11:21"/>
    <s v="11:45"/>
    <n v="0"/>
    <s v="One-Seat"/>
    <s v="MAINESS, RYAN"/>
    <d v="2025-03-26T00:00:00"/>
    <n v="4101294"/>
    <s v="215"/>
    <s v="AM2"/>
    <n v="10.53"/>
    <n v="24"/>
    <x v="0"/>
    <x v="0"/>
    <n v="10.53"/>
    <x v="0"/>
    <n v="18.427499999999998"/>
    <n v="23.427499999999998"/>
    <n v="5.5"/>
    <n v="0"/>
    <n v="5.5"/>
    <n v="29"/>
    <n v="0.4"/>
    <n v="11.600000000000001"/>
    <n v="11.827500000000001"/>
    <s v="SEDAN"/>
    <b v="1"/>
    <n v="11.6"/>
  </r>
  <r>
    <x v="5"/>
    <s v="19:02"/>
    <s v="19:20"/>
    <n v="0"/>
    <s v="One-Seat"/>
    <s v="BUTLER, JACQUELINE"/>
    <d v="2025-03-26T00:00:00"/>
    <n v="4101286"/>
    <s v="205B"/>
    <s v="AM1"/>
    <n v="9.59"/>
    <n v="21"/>
    <x v="0"/>
    <x v="0"/>
    <n v="9.59"/>
    <x v="0"/>
    <n v="16.782499999999999"/>
    <n v="21.782499999999999"/>
    <n v="5"/>
    <n v="0"/>
    <n v="5"/>
    <n v="32.5"/>
    <n v="0.35"/>
    <n v="11.375"/>
    <n v="10.407500000000001"/>
    <s v="WAV"/>
    <b v="1"/>
    <n v="11.375"/>
  </r>
  <r>
    <x v="3"/>
    <s v="16:24"/>
    <s v="16:51"/>
    <n v="0"/>
    <s v="One-Seat"/>
    <s v="VILCHEZ, CHARLENNE"/>
    <d v="2025-03-26T00:00:00"/>
    <n v="4101454"/>
    <s v="217"/>
    <s v="AM1"/>
    <n v="13.9"/>
    <n v="27"/>
    <x v="0"/>
    <x v="0"/>
    <n v="13.9"/>
    <x v="0"/>
    <n v="24.324999999999999"/>
    <n v="29.324999999999999"/>
    <n v="5"/>
    <n v="0"/>
    <n v="5"/>
    <n v="32.5"/>
    <n v="0.45"/>
    <n v="14.625"/>
    <n v="14.7"/>
    <s v="WAV"/>
    <b v="1"/>
    <n v="14.625"/>
  </r>
  <r>
    <x v="8"/>
    <s v="18:57"/>
    <s v="19:21"/>
    <n v="0"/>
    <s v="One-Seat"/>
    <s v="FOWLER, ANTOINE"/>
    <d v="2025-03-26T00:00:00"/>
    <n v="4101423"/>
    <s v="222"/>
    <s v="AM1"/>
    <n v="13.27"/>
    <n v="25"/>
    <x v="0"/>
    <x v="0"/>
    <n v="13.27"/>
    <x v="0"/>
    <n v="23.2225"/>
    <n v="28.2225"/>
    <n v="5.5"/>
    <n v="0"/>
    <n v="5.5"/>
    <n v="29"/>
    <n v="0.41666666666666669"/>
    <n v="12.083333333333334"/>
    <n v="16.139199999999999"/>
    <s v="SEDAN"/>
    <b v="1"/>
    <n v="12.083333333333334"/>
  </r>
  <r>
    <x v="2"/>
    <s v="12:58"/>
    <s v="13:21"/>
    <n v="0"/>
    <s v="One-Seat"/>
    <s v="BROWN, LOVIE"/>
    <d v="2025-03-26T00:00:00"/>
    <n v="4101453"/>
    <s v="216"/>
    <s v="AM1"/>
    <n v="13.9"/>
    <n v="22"/>
    <x v="0"/>
    <x v="0"/>
    <n v="13.9"/>
    <x v="0"/>
    <n v="24.324999999999999"/>
    <n v="29.324999999999999"/>
    <n v="5.5"/>
    <n v="0"/>
    <n v="5.5"/>
    <n v="29"/>
    <n v="0.36666666666666664"/>
    <n v="10.633333333333333"/>
    <n v="18.691700000000001"/>
    <s v="SEDAN"/>
    <b v="1"/>
    <n v="10.633333333333333"/>
  </r>
  <r>
    <x v="5"/>
    <s v="21:35"/>
    <s v="21:57"/>
    <n v="0"/>
    <s v="One-Seat"/>
    <s v="BUTLER, JACQUELINE"/>
    <d v="2025-03-26T00:00:00"/>
    <n v="4101426"/>
    <s v="205B"/>
    <s v="AM1"/>
    <n v="13.27"/>
    <n v="23"/>
    <x v="0"/>
    <x v="0"/>
    <n v="13.27"/>
    <x v="0"/>
    <n v="23.2225"/>
    <n v="28.2225"/>
    <n v="5"/>
    <n v="0"/>
    <n v="5"/>
    <n v="32.5"/>
    <n v="0.38333333333333336"/>
    <n v="12.458333333333334"/>
    <n v="15.764200000000001"/>
    <s v="WAV"/>
    <b v="1"/>
    <n v="12.458333333333334"/>
  </r>
  <r>
    <x v="12"/>
    <s v="12:38"/>
    <s v="13:19"/>
    <n v="0"/>
    <s v="One-Seat"/>
    <s v="STEPHENS, MARITZA"/>
    <d v="2025-03-26T00:00:00"/>
    <n v="4099603"/>
    <s v="206"/>
    <s v="AM1"/>
    <n v="22.51"/>
    <n v="41"/>
    <x v="0"/>
    <x v="0"/>
    <n v="22.51"/>
    <x v="0"/>
    <n v="39.392500000000005"/>
    <n v="44.392500000000005"/>
    <n v="5"/>
    <n v="0"/>
    <n v="5"/>
    <n v="32.5"/>
    <n v="0.68333333333333335"/>
    <n v="22.208333333333332"/>
    <n v="22.184200000000001"/>
    <s v="WAV"/>
    <b v="1"/>
    <n v="22.208333333333332"/>
  </r>
  <r>
    <x v="4"/>
    <s v="13:25"/>
    <s v="13:48"/>
    <n v="0"/>
    <s v="One-Seat"/>
    <s v="HUGO, TAMA"/>
    <d v="2025-03-26T00:00:00"/>
    <n v="4100676"/>
    <s v="211"/>
    <s v="AM1"/>
    <n v="9.27"/>
    <n v="23"/>
    <x v="0"/>
    <x v="0"/>
    <n v="9.27"/>
    <x v="0"/>
    <n v="16.2225"/>
    <n v="21.2225"/>
    <n v="3"/>
    <n v="0"/>
    <n v="3"/>
    <n v="32.5"/>
    <n v="0.38333333333333336"/>
    <n v="12.458333333333334"/>
    <n v="8.7642000000000007"/>
    <s v="WAV"/>
    <b v="1"/>
    <n v="12.458333333333334"/>
  </r>
  <r>
    <x v="1"/>
    <s v="09:38"/>
    <s v="10:58"/>
    <n v="0"/>
    <s v="One-Seat"/>
    <s v="SILVA, PAUL"/>
    <d v="2025-03-26T00:00:00"/>
    <n v="4099314"/>
    <s v="213"/>
    <s v="AM1"/>
    <n v="24.87"/>
    <n v="80"/>
    <x v="0"/>
    <x v="1"/>
    <n v="24.87"/>
    <x v="1"/>
    <n v="49.74"/>
    <n v="56.24"/>
    <n v="3.75"/>
    <n v="0"/>
    <n v="3.75"/>
    <n v="35.787500000000001"/>
    <n v="1.3333333333333333"/>
    <n v="47.716666666666669"/>
    <n v="8.5233000000000008"/>
    <s v="WAV"/>
    <b v="1"/>
    <n v="47.716666666666669"/>
  </r>
  <r>
    <x v="10"/>
    <s v="12:10"/>
    <s v="12:47"/>
    <n v="1"/>
    <s v="One-Seat"/>
    <s v="ALLISON, AARON"/>
    <d v="2025-03-26T00:00:00"/>
    <n v="4101273"/>
    <s v="202"/>
    <s v="SC1"/>
    <n v="16.11"/>
    <n v="40"/>
    <x v="1"/>
    <x v="1"/>
    <n v="16.11"/>
    <x v="1"/>
    <n v="32.22"/>
    <n v="38.72"/>
    <n v="5"/>
    <n v="5"/>
    <n v="0"/>
    <n v="32.5"/>
    <n v="0.66666666666666663"/>
    <n v="21.666666666666664"/>
    <n v="17.0533"/>
    <s v="WAV"/>
    <b v="1"/>
    <n v="21.666666666666668"/>
  </r>
  <r>
    <x v="10"/>
    <s v="10:13"/>
    <s v="10:26"/>
    <n v="1"/>
    <s v="One-Seat"/>
    <s v="ALLISON, AARON"/>
    <d v="2025-03-26T00:00:00"/>
    <n v="4099879"/>
    <s v="202"/>
    <s v="AM1"/>
    <n v="4.1500000000000004"/>
    <n v="14"/>
    <x v="0"/>
    <x v="0"/>
    <n v="4.1500000000000004"/>
    <x v="0"/>
    <n v="7.2625000000000011"/>
    <n v="12.262500000000001"/>
    <n v="3.75"/>
    <n v="3.75"/>
    <n v="0"/>
    <n v="32.5"/>
    <n v="0.23333333333333334"/>
    <n v="7.583333333333333"/>
    <n v="4.6791999999999998"/>
    <s v="WAV"/>
    <b v="1"/>
    <n v="7.583333333333333"/>
  </r>
  <r>
    <x v="1"/>
    <s v="14:44"/>
    <s v="16:09"/>
    <n v="0"/>
    <s v="One-Seat"/>
    <s v="SILVA, PAUL"/>
    <d v="2025-03-26T00:00:00"/>
    <n v="4099606"/>
    <s v="213"/>
    <s v="AM1"/>
    <n v="22.51"/>
    <n v="85"/>
    <x v="0"/>
    <x v="1"/>
    <n v="22.51"/>
    <x v="1"/>
    <n v="45.02"/>
    <n v="51.52"/>
    <n v="5"/>
    <n v="0"/>
    <n v="5"/>
    <n v="35.787500000000001"/>
    <n v="1.4166666666666667"/>
    <n v="50.698958333333337"/>
    <n v="0.82099999999999995"/>
    <s v="WAV"/>
    <b v="1"/>
    <n v="50.69895833333333"/>
  </r>
  <r>
    <x v="5"/>
    <s v="17:36"/>
    <s v="18:00"/>
    <n v="0"/>
    <s v="One-Seat"/>
    <s v="BUTLER, JACQUELINE"/>
    <d v="2025-03-26T00:00:00"/>
    <n v="4100682"/>
    <s v="205B"/>
    <s v="AM1"/>
    <n v="9.27"/>
    <n v="29"/>
    <x v="0"/>
    <x v="0"/>
    <n v="9.27"/>
    <x v="0"/>
    <n v="16.2225"/>
    <n v="21.2225"/>
    <n v="5"/>
    <n v="0"/>
    <n v="5"/>
    <n v="32.5"/>
    <n v="0.48333333333333334"/>
    <n v="15.708333333333334"/>
    <n v="5.5141999999999998"/>
    <s v="WAV"/>
    <b v="1"/>
    <n v="15.708333333333334"/>
  </r>
  <r>
    <x v="12"/>
    <s v="08:31"/>
    <s v="09:59"/>
    <n v="0"/>
    <s v="One-Seat"/>
    <s v="STEPHENS, MARITZA"/>
    <d v="2025-03-26T00:00:00"/>
    <n v="4097283"/>
    <s v="206"/>
    <s v="AM1"/>
    <n v="11.47"/>
    <n v="88"/>
    <x v="0"/>
    <x v="0"/>
    <n v="11.47"/>
    <x v="0"/>
    <n v="20.072500000000002"/>
    <n v="25.072500000000002"/>
    <n v="0"/>
    <n v="0"/>
    <n v="0"/>
    <n v="32.5"/>
    <n v="1.4666666666666666"/>
    <n v="47.666666666666664"/>
    <n v="-22.594200000000001"/>
    <s v="WAV"/>
    <b v="1"/>
    <n v="47.666666666666664"/>
  </r>
  <r>
    <x v="4"/>
    <s v="07:29"/>
    <s v="08:34"/>
    <n v="0"/>
    <s v="One-Seat"/>
    <s v="HUGO, TAMA"/>
    <d v="2025-03-26T00:00:00"/>
    <n v="4098485"/>
    <s v="211"/>
    <s v="AM1"/>
    <n v="14.51"/>
    <n v="65"/>
    <x v="0"/>
    <x v="0"/>
    <n v="14.51"/>
    <x v="0"/>
    <n v="25.392499999999998"/>
    <n v="30.392499999999998"/>
    <n v="5.5"/>
    <n v="0"/>
    <n v="5.5"/>
    <n v="32.5"/>
    <n v="1.0833333333333333"/>
    <n v="35.208333333333329"/>
    <n v="-4.8158000000000003"/>
    <s v="WAV"/>
    <b v="1"/>
    <n v="35.208333333333336"/>
  </r>
  <r>
    <x v="10"/>
    <s v="07:51"/>
    <s v="08:38"/>
    <n v="0"/>
    <s v="One-Seat"/>
    <s v="ALLISON, AARON"/>
    <d v="2025-03-26T00:00:00"/>
    <n v="4097386"/>
    <s v="202"/>
    <s v="AM1"/>
    <n v="10.39"/>
    <n v="47"/>
    <x v="0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1"/>
    <s v="14:51"/>
    <s v="16:31"/>
    <n v="0"/>
    <s v="One-Seat"/>
    <s v="ALLGOOD, SCOTT"/>
    <d v="2025-03-26T00:00:00"/>
    <n v="4097387"/>
    <s v="201"/>
    <s v="AM1"/>
    <n v="10.39"/>
    <n v="99"/>
    <x v="0"/>
    <x v="1"/>
    <n v="10.39"/>
    <x v="1"/>
    <n v="20.78"/>
    <n v="27.28"/>
    <n v="0"/>
    <n v="0"/>
    <n v="0"/>
    <n v="35.787500000000001"/>
    <n v="1.65"/>
    <n v="59.049374999999998"/>
    <n v="-31.769400000000001"/>
    <s v="BIGVAN"/>
    <b v="1"/>
    <n v="59.049375000000005"/>
  </r>
  <r>
    <x v="0"/>
    <s v="10:59"/>
    <s v="11:20"/>
    <n v="0"/>
    <s v="One-Seat"/>
    <s v="MARZI, SAMI JAN"/>
    <d v="2025-03-26T00:00:00"/>
    <n v="4098488"/>
    <s v="220"/>
    <s v="AM1"/>
    <n v="14.51"/>
    <n v="21"/>
    <x v="0"/>
    <x v="0"/>
    <n v="14.51"/>
    <x v="0"/>
    <n v="25.392499999999998"/>
    <n v="30.392499999999998"/>
    <n v="5"/>
    <n v="0"/>
    <n v="5"/>
    <n v="32.5"/>
    <n v="0.35"/>
    <n v="11.375"/>
    <n v="19.017499999999998"/>
    <s v="WAV"/>
    <b v="1"/>
    <n v="11.375"/>
  </r>
  <r>
    <x v="9"/>
    <s v="07:30"/>
    <s v="07:41"/>
    <n v="0"/>
    <s v="One-Seat"/>
    <s v="BOGALE, GETU"/>
    <d v="2025-03-26T00:00:00"/>
    <n v="4097396"/>
    <s v="214"/>
    <s v="WK1"/>
    <n v="7.01"/>
    <n v="12"/>
    <x v="0"/>
    <x v="0"/>
    <n v="7.01"/>
    <x v="0"/>
    <n v="12.2675"/>
    <n v="17.267499999999998"/>
    <n v="5"/>
    <n v="0"/>
    <n v="5"/>
    <n v="32.5"/>
    <n v="0.2"/>
    <n v="6.5"/>
    <n v="10.7675"/>
    <s v="WAV"/>
    <b v="1"/>
    <n v="6.5"/>
  </r>
  <r>
    <x v="10"/>
    <s v="07:32"/>
    <s v="08:59"/>
    <n v="0"/>
    <s v="One-Seat"/>
    <s v="ALLISON, AARON"/>
    <d v="2025-03-26T00:00:00"/>
    <n v="4097308"/>
    <s v="202"/>
    <s v="AM1"/>
    <n v="13.14"/>
    <n v="86"/>
    <x v="0"/>
    <x v="0"/>
    <n v="13.14"/>
    <x v="0"/>
    <n v="22.995000000000001"/>
    <n v="27.995000000000001"/>
    <n v="0"/>
    <n v="0"/>
    <n v="0"/>
    <n v="32.5"/>
    <n v="1.4333333333333333"/>
    <n v="46.583333333333336"/>
    <n v="-18.5883"/>
    <s v="WAV"/>
    <b v="1"/>
    <n v="46.583333333333336"/>
  </r>
  <r>
    <x v="7"/>
    <s v="07:46"/>
    <s v="08:41"/>
    <n v="0"/>
    <s v="One-Seat"/>
    <s v="MAINESS, RYAN"/>
    <d v="2025-03-26T00:00:00"/>
    <n v="4097311"/>
    <s v="215"/>
    <s v="AM1"/>
    <n v="20.329999999999998"/>
    <n v="54"/>
    <x v="0"/>
    <x v="0"/>
    <n v="20.329999999999998"/>
    <x v="0"/>
    <n v="35.577500000000001"/>
    <n v="40.577500000000001"/>
    <n v="0"/>
    <n v="0"/>
    <n v="0"/>
    <n v="29"/>
    <n v="0.9"/>
    <n v="26.1"/>
    <n v="14.477499999999999"/>
    <s v="SEDAN"/>
    <b v="1"/>
    <n v="26.1"/>
  </r>
  <r>
    <x v="1"/>
    <s v="14:06"/>
    <s v="14:37"/>
    <n v="0"/>
    <s v="One-Seat"/>
    <s v="BANKS, LENARD"/>
    <d v="2025-03-26T00:00:00"/>
    <n v="4097312"/>
    <s v="221"/>
    <s v="AM1"/>
    <n v="20.329999999999998"/>
    <n v="31"/>
    <x v="0"/>
    <x v="1"/>
    <n v="20.329999999999998"/>
    <x v="1"/>
    <n v="40.659999999999997"/>
    <n v="47.16"/>
    <n v="0"/>
    <n v="0"/>
    <n v="0"/>
    <n v="35.787500000000001"/>
    <n v="0.51666666666666672"/>
    <n v="18.490208333333335"/>
    <n v="28.669799999999999"/>
    <s v="WAV"/>
    <b v="1"/>
    <n v="18.490208333333335"/>
  </r>
  <r>
    <x v="1"/>
    <s v="07:04"/>
    <s v="07:40"/>
    <n v="0"/>
    <s v="One-Seat"/>
    <s v="UMANA, DOMINGO"/>
    <d v="2025-03-26T00:00:00"/>
    <n v="4099309"/>
    <s v="210"/>
    <s v="AM1"/>
    <n v="24.87"/>
    <n v="45"/>
    <x v="0"/>
    <x v="1"/>
    <n v="24.87"/>
    <x v="1"/>
    <n v="49.74"/>
    <n v="56.24"/>
    <n v="5"/>
    <n v="0"/>
    <n v="5"/>
    <n v="35.787500000000001"/>
    <n v="0.75"/>
    <n v="26.840625000000003"/>
    <n v="29.3994"/>
    <s v="WAV"/>
    <b v="1"/>
    <n v="26.840624999999999"/>
  </r>
  <r>
    <x v="4"/>
    <s v="15:15"/>
    <s v="15:51"/>
    <n v="0"/>
    <s v="One-Seat"/>
    <s v="HUGO, TAMA"/>
    <d v="2025-03-26T00:00:00"/>
    <n v="4097284"/>
    <s v="211"/>
    <s v="AM1"/>
    <n v="11.47"/>
    <n v="36"/>
    <x v="0"/>
    <x v="0"/>
    <n v="11.47"/>
    <x v="0"/>
    <n v="20.072500000000002"/>
    <n v="25.072500000000002"/>
    <n v="0"/>
    <n v="0"/>
    <n v="0"/>
    <n v="32.5"/>
    <n v="0.6"/>
    <n v="19.5"/>
    <n v="5.5724999999999998"/>
    <s v="WAV"/>
    <b v="1"/>
    <n v="19.5"/>
  </r>
  <r>
    <x v="4"/>
    <s v="11:24"/>
    <s v="11:48"/>
    <n v="0"/>
    <s v="One-Seat"/>
    <s v="HUGO, TAMA"/>
    <d v="2025-03-26T00:00:00"/>
    <n v="4100672"/>
    <s v="211"/>
    <s v="AM1"/>
    <n v="15.37"/>
    <n v="23"/>
    <x v="0"/>
    <x v="0"/>
    <n v="15.37"/>
    <x v="0"/>
    <n v="26.897499999999997"/>
    <n v="31.897499999999997"/>
    <n v="3"/>
    <n v="0"/>
    <n v="3"/>
    <n v="32.5"/>
    <n v="0.38333333333333336"/>
    <n v="12.458333333333334"/>
    <n v="19.4392"/>
    <s v="WAV"/>
    <b v="1"/>
    <n v="12.458333333333334"/>
  </r>
  <r>
    <x v="12"/>
    <s v="14:50"/>
    <s v="15:42"/>
    <n v="0"/>
    <s v="One-Seat"/>
    <s v="STEPHENS, MARITZA"/>
    <d v="2025-03-26T00:00:00"/>
    <n v="4097389"/>
    <s v="206"/>
    <s v="WH1"/>
    <n v="5.55"/>
    <n v="53"/>
    <x v="1"/>
    <x v="1"/>
    <n v="5.55"/>
    <x v="1"/>
    <n v="11.1"/>
    <n v="17.600000000000001"/>
    <n v="0"/>
    <n v="0"/>
    <n v="0"/>
    <n v="32.5"/>
    <n v="0.8833333333333333"/>
    <n v="28.708333333333332"/>
    <n v="-11.1083"/>
    <s v="WAV"/>
    <b v="1"/>
    <n v="28.708333333333332"/>
  </r>
  <r>
    <x v="5"/>
    <s v="05:34"/>
    <s v="06:24"/>
    <n v="0"/>
    <s v="One-Seat"/>
    <s v="TILLMAN, ROSALYN"/>
    <d v="2025-03-26T00:00:00"/>
    <n v="4099192"/>
    <s v="205A"/>
    <s v="AM1"/>
    <n v="26.9"/>
    <n v="53"/>
    <x v="0"/>
    <x v="0"/>
    <n v="26.9"/>
    <x v="0"/>
    <n v="47.074999999999996"/>
    <n v="52.074999999999996"/>
    <n v="5"/>
    <n v="0"/>
    <n v="5"/>
    <n v="32.5"/>
    <n v="0.8833333333333333"/>
    <n v="28.708333333333332"/>
    <n v="23.366700000000002"/>
    <s v="WAV"/>
    <b v="1"/>
    <n v="28.708333333333332"/>
  </r>
  <r>
    <x v="3"/>
    <s v="08:21"/>
    <s v="09:26"/>
    <n v="0"/>
    <s v="One-Seat"/>
    <s v="VILCHEZ, CHARLENNE"/>
    <d v="2025-03-27T00:00:00"/>
    <n v="4098267"/>
    <s v="217"/>
    <s v="AM2"/>
    <n v="15.66"/>
    <n v="65"/>
    <x v="0"/>
    <x v="0"/>
    <n v="15.66"/>
    <x v="0"/>
    <n v="27.405000000000001"/>
    <n v="32.405000000000001"/>
    <n v="0"/>
    <n v="0"/>
    <n v="0"/>
    <n v="32.5"/>
    <n v="1.0833333333333333"/>
    <n v="35.208333333333329"/>
    <n v="-2.8033000000000001"/>
    <s v="WAV"/>
    <b v="1"/>
    <n v="35.208333333333336"/>
  </r>
  <r>
    <x v="1"/>
    <s v="14:50"/>
    <s v="15:42"/>
    <n v="0"/>
    <s v="One-Seat"/>
    <s v="BANKS, LENARD"/>
    <d v="2025-03-27T00:00:00"/>
    <n v="4098266"/>
    <s v="221"/>
    <s v="AM1"/>
    <n v="17.3"/>
    <n v="53"/>
    <x v="0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12"/>
    <s v="05:19"/>
    <s v="06:11"/>
    <n v="0"/>
    <s v="One-Seat"/>
    <s v="STEPHENS, MARITZA"/>
    <d v="2025-03-27T00:00:00"/>
    <n v="4098604"/>
    <s v="206"/>
    <s v="AM1"/>
    <n v="29.88"/>
    <n v="70"/>
    <x v="0"/>
    <x v="0"/>
    <n v="29.88"/>
    <x v="0"/>
    <n v="52.29"/>
    <n v="57.29"/>
    <n v="5.5"/>
    <n v="0"/>
    <n v="5.5"/>
    <n v="32.5"/>
    <n v="1.1666666666666667"/>
    <n v="37.916666666666671"/>
    <n v="19.3733"/>
    <s v="WAV"/>
    <b v="1"/>
    <n v="37.916666666666664"/>
  </r>
  <r>
    <x v="1"/>
    <s v="14:03"/>
    <s v="14:22"/>
    <n v="0"/>
    <s v="One-Seat"/>
    <s v="KEITH , CLYDE"/>
    <d v="2025-03-27T00:00:00"/>
    <n v="4098425"/>
    <s v="212"/>
    <s v="AM1"/>
    <n v="6.33"/>
    <n v="18"/>
    <x v="0"/>
    <x v="1"/>
    <n v="6.33"/>
    <x v="1"/>
    <n v="12.66"/>
    <n v="19.16"/>
    <n v="0"/>
    <n v="0"/>
    <n v="0"/>
    <n v="35.787500000000001"/>
    <n v="0.3"/>
    <n v="10.73625"/>
    <n v="8.4238"/>
    <s v="WAV"/>
    <b v="1"/>
    <n v="10.736250000000002"/>
  </r>
  <r>
    <x v="1"/>
    <s v="17:14"/>
    <s v="17:36"/>
    <n v="0"/>
    <s v="One-Seat"/>
    <s v="ALLGOOD, SCOTT"/>
    <d v="2025-03-27T00:00:00"/>
    <n v="4098263"/>
    <s v="201"/>
    <s v="WH1"/>
    <n v="4.88"/>
    <n v="21"/>
    <x v="1"/>
    <x v="1"/>
    <n v="4.88"/>
    <x v="1"/>
    <n v="9.76"/>
    <n v="16.259999999999998"/>
    <n v="0"/>
    <n v="0"/>
    <n v="0"/>
    <n v="35.787500000000001"/>
    <n v="0.35"/>
    <n v="12.525625"/>
    <n v="3.7343999999999999"/>
    <s v="BIGVAN"/>
    <b v="1"/>
    <n v="12.525625"/>
  </r>
  <r>
    <x v="1"/>
    <s v="12:12"/>
    <s v="12:33"/>
    <n v="0"/>
    <s v="One-Seat"/>
    <s v="ALLGOOD, SCOTT"/>
    <d v="2025-03-27T00:00:00"/>
    <n v="4102122"/>
    <s v="201"/>
    <s v="AM1"/>
    <n v="14.57"/>
    <n v="21"/>
    <x v="0"/>
    <x v="1"/>
    <n v="14.57"/>
    <x v="1"/>
    <n v="29.14"/>
    <n v="35.64"/>
    <n v="5"/>
    <n v="0"/>
    <n v="5"/>
    <n v="35.787500000000001"/>
    <n v="0.35"/>
    <n v="12.525625"/>
    <n v="23.1144"/>
    <s v="BIGVAN"/>
    <b v="1"/>
    <n v="12.525625"/>
  </r>
  <r>
    <x v="3"/>
    <s v="08:31"/>
    <s v="08:58"/>
    <n v="0"/>
    <s v="One-Seat"/>
    <s v="VILCHEZ, CHARLENNE"/>
    <d v="2025-03-27T00:00:00"/>
    <n v="4098265"/>
    <s v="217"/>
    <s v="AM1"/>
    <n v="17.3"/>
    <n v="45"/>
    <x v="0"/>
    <x v="0"/>
    <n v="17.3"/>
    <x v="0"/>
    <n v="30.275000000000002"/>
    <n v="35.275000000000006"/>
    <n v="0"/>
    <n v="0"/>
    <n v="0"/>
    <n v="32.5"/>
    <n v="0.75"/>
    <n v="24.375"/>
    <n v="10.9"/>
    <s v="WAV"/>
    <b v="1"/>
    <n v="24.375"/>
  </r>
  <r>
    <x v="5"/>
    <s v="21:39"/>
    <s v="22:05"/>
    <n v="0"/>
    <s v="One-Seat"/>
    <s v="BUTLER, JACQUELINE"/>
    <d v="2025-03-27T00:00:00"/>
    <n v="4101427"/>
    <s v="205B"/>
    <s v="AM1"/>
    <n v="13.27"/>
    <n v="26"/>
    <x v="0"/>
    <x v="0"/>
    <n v="13.27"/>
    <x v="0"/>
    <n v="23.2225"/>
    <n v="28.2225"/>
    <n v="5"/>
    <n v="0"/>
    <n v="5"/>
    <n v="32.5"/>
    <n v="0.43333333333333335"/>
    <n v="14.083333333333334"/>
    <n v="14.139200000000001"/>
    <s v="WAV"/>
    <b v="1"/>
    <n v="14.083333333333334"/>
  </r>
  <r>
    <x v="9"/>
    <s v="11:38"/>
    <s v="11:52"/>
    <n v="0"/>
    <s v="One-Seat"/>
    <s v="BOGALE, GETU"/>
    <d v="2025-03-27T00:00:00"/>
    <n v="4102026"/>
    <s v="214"/>
    <s v="AM1"/>
    <n v="7.94"/>
    <n v="14"/>
    <x v="0"/>
    <x v="0"/>
    <n v="7.94"/>
    <x v="0"/>
    <n v="13.895000000000001"/>
    <n v="18.895000000000003"/>
    <n v="5"/>
    <n v="0"/>
    <n v="5"/>
    <n v="32.5"/>
    <n v="0.23333333333333334"/>
    <n v="7.583333333333333"/>
    <n v="11.3117"/>
    <s v="WAV"/>
    <b v="1"/>
    <n v="7.583333333333333"/>
  </r>
  <r>
    <x v="0"/>
    <s v="07:09"/>
    <s v="08:22"/>
    <n v="0"/>
    <s v="One-Seat"/>
    <s v="MARZI, SAMI JAN"/>
    <d v="2025-03-27T00:00:00"/>
    <n v="4100461"/>
    <s v="220"/>
    <s v="WK1"/>
    <n v="28.54"/>
    <n v="72"/>
    <x v="0"/>
    <x v="0"/>
    <n v="28.54"/>
    <x v="0"/>
    <n v="49.945"/>
    <n v="54.945"/>
    <n v="0"/>
    <n v="0"/>
    <n v="0"/>
    <n v="32.5"/>
    <n v="1.2"/>
    <n v="39"/>
    <n v="15.945"/>
    <s v="WAV"/>
    <b v="1"/>
    <n v="39"/>
  </r>
  <r>
    <x v="1"/>
    <s v="17:01"/>
    <s v="17:32"/>
    <n v="0"/>
    <s v="One-Seat"/>
    <s v="EVANS, JOHN"/>
    <d v="2025-03-27T00:00:00"/>
    <n v="4102190"/>
    <s v="208"/>
    <s v="AM1"/>
    <n v="16.53"/>
    <n v="31"/>
    <x v="0"/>
    <x v="1"/>
    <n v="16.53"/>
    <x v="1"/>
    <n v="33.06"/>
    <n v="39.56"/>
    <n v="5.5"/>
    <n v="0"/>
    <n v="5.5"/>
    <n v="35.787500000000001"/>
    <n v="0.51666666666666672"/>
    <n v="18.490208333333335"/>
    <n v="21.069800000000001"/>
    <s v="WAV"/>
    <b v="1"/>
    <n v="18.490208333333335"/>
  </r>
  <r>
    <x v="0"/>
    <s v="14:14"/>
    <s v="15:54"/>
    <n v="0"/>
    <s v="One-Seat"/>
    <s v="MARZI, SAMI JAN"/>
    <d v="2025-03-27T00:00:00"/>
    <n v="4101436"/>
    <s v="220"/>
    <s v="WK1"/>
    <n v="27.12"/>
    <n v="100"/>
    <x v="0"/>
    <x v="0"/>
    <n v="27.12"/>
    <x v="0"/>
    <n v="47.46"/>
    <n v="52.46"/>
    <n v="0"/>
    <n v="0"/>
    <n v="0"/>
    <n v="32.5"/>
    <n v="1.6666666666666667"/>
    <n v="54.166666666666671"/>
    <n v="-1.7067000000000001"/>
    <s v="WAV"/>
    <b v="1"/>
    <n v="54.166666666666664"/>
  </r>
  <r>
    <x v="5"/>
    <s v="06:04"/>
    <s v="06:35"/>
    <n v="0"/>
    <s v="One-Seat"/>
    <s v="TILLMAN, ROSALYN"/>
    <d v="2025-03-27T00:00:00"/>
    <n v="4101442"/>
    <s v="205A"/>
    <s v="AM1"/>
    <n v="24.86"/>
    <n v="31"/>
    <x v="0"/>
    <x v="0"/>
    <n v="24.86"/>
    <x v="0"/>
    <n v="43.504999999999995"/>
    <n v="48.504999999999995"/>
    <n v="0"/>
    <n v="0"/>
    <n v="0"/>
    <n v="32.5"/>
    <n v="0.51666666666666672"/>
    <n v="16.791666666666668"/>
    <n v="31.7133"/>
    <s v="WAV"/>
    <b v="1"/>
    <n v="16.791666666666668"/>
  </r>
  <r>
    <x v="3"/>
    <s v="12:18"/>
    <s v="12:29"/>
    <n v="0"/>
    <s v="One-Seat"/>
    <s v="VILCHEZ, CHARLENNE"/>
    <d v="2025-03-27T00:00:00"/>
    <n v="4102053"/>
    <s v="217"/>
    <s v="AM1,SC1"/>
    <n v="23.11"/>
    <n v="54"/>
    <x v="0"/>
    <x v="0"/>
    <n v="23.11"/>
    <x v="0"/>
    <n v="40.442499999999995"/>
    <n v="45.442499999999995"/>
    <n v="0"/>
    <n v="0"/>
    <n v="0"/>
    <n v="32.5"/>
    <n v="0.9"/>
    <n v="29.25"/>
    <n v="16.192499999999999"/>
    <s v="WAV"/>
    <b v="1"/>
    <n v="29.25"/>
  </r>
  <r>
    <x v="10"/>
    <s v="07:38"/>
    <s v="08:51"/>
    <n v="0"/>
    <s v="One-Seat"/>
    <s v="ALLISON, AARON"/>
    <d v="2025-03-27T00:00:00"/>
    <n v="4100379"/>
    <s v="202"/>
    <s v="AM1"/>
    <n v="13.9"/>
    <n v="74"/>
    <x v="0"/>
    <x v="0"/>
    <n v="13.9"/>
    <x v="0"/>
    <n v="24.324999999999999"/>
    <n v="29.324999999999999"/>
    <n v="5.5"/>
    <n v="0"/>
    <n v="5.5"/>
    <n v="32.5"/>
    <n v="1.2333333333333334"/>
    <n v="40.083333333333336"/>
    <n v="-10.7583"/>
    <s v="WAV"/>
    <b v="1"/>
    <n v="40.083333333333336"/>
  </r>
  <r>
    <x v="1"/>
    <s v="07:26"/>
    <s v="07:49"/>
    <n v="0"/>
    <s v="One-Seat"/>
    <s v="UMANA, DOMINGO"/>
    <d v="2025-03-27T00:00:00"/>
    <n v="4098262"/>
    <s v="210"/>
    <s v="WH1"/>
    <n v="4.88"/>
    <n v="23"/>
    <x v="1"/>
    <x v="1"/>
    <n v="4.88"/>
    <x v="1"/>
    <n v="9.76"/>
    <n v="16.259999999999998"/>
    <n v="0"/>
    <n v="0"/>
    <n v="0"/>
    <n v="35.787500000000001"/>
    <n v="0.38333333333333336"/>
    <n v="13.718541666666669"/>
    <n v="2.5415000000000001"/>
    <s v="WAV"/>
    <b v="1"/>
    <n v="13.718541666666669"/>
  </r>
  <r>
    <x v="1"/>
    <s v="15:05"/>
    <s v="15:54"/>
    <n v="0"/>
    <s v="One-Seat"/>
    <s v="EVANS, JOHN"/>
    <d v="2025-03-27T00:00:00"/>
    <n v="4100385"/>
    <s v="208"/>
    <s v="AM1"/>
    <n v="13.9"/>
    <n v="49"/>
    <x v="0"/>
    <x v="1"/>
    <n v="13.9"/>
    <x v="1"/>
    <n v="27.8"/>
    <n v="34.299999999999997"/>
    <n v="0"/>
    <n v="0"/>
    <n v="0"/>
    <n v="35.787500000000001"/>
    <n v="0.81666666666666665"/>
    <n v="29.226458333333333"/>
    <n v="5.0735000000000001"/>
    <s v="WAV"/>
    <b v="1"/>
    <n v="29.226458333333333"/>
  </r>
  <r>
    <x v="0"/>
    <s v="22:26"/>
    <s v="22:56"/>
    <n v="0"/>
    <s v="One-Seat"/>
    <s v="BROWN, GREG"/>
    <d v="2025-03-27T00:00:00"/>
    <n v="4102020"/>
    <s v="204B"/>
    <s v="AM1"/>
    <n v="25.07"/>
    <n v="29"/>
    <x v="0"/>
    <x v="0"/>
    <n v="25.07"/>
    <x v="0"/>
    <n v="43.872500000000002"/>
    <n v="48.872500000000002"/>
    <n v="0"/>
    <n v="0"/>
    <n v="0"/>
    <n v="32.5"/>
    <n v="0.48333333333333334"/>
    <n v="15.708333333333334"/>
    <n v="33.164200000000001"/>
    <s v="SEDAN"/>
    <b v="0"/>
    <n v="15.708333333333334"/>
  </r>
  <r>
    <x v="0"/>
    <s v="12:52"/>
    <s v="13:21"/>
    <n v="0"/>
    <s v="One-Seat"/>
    <s v="MARZI, SAMI JAN"/>
    <d v="2025-03-27T00:00:00"/>
    <n v="4102019"/>
    <s v="220"/>
    <s v="AM1"/>
    <n v="25.07"/>
    <n v="81"/>
    <x v="0"/>
    <x v="0"/>
    <n v="25.07"/>
    <x v="0"/>
    <n v="43.872500000000002"/>
    <n v="48.872500000000002"/>
    <n v="5.5"/>
    <n v="0"/>
    <n v="5.5"/>
    <n v="32.5"/>
    <n v="1.35"/>
    <n v="43.875"/>
    <n v="4.9974999999999996"/>
    <s v="WAV"/>
    <b v="1"/>
    <n v="43.875"/>
  </r>
  <r>
    <x v="1"/>
    <s v="08:12"/>
    <s v="08:49"/>
    <n v="0"/>
    <s v="One-Seat"/>
    <s v="SILVA, PAUL"/>
    <d v="2025-03-27T00:00:00"/>
    <n v="4101998"/>
    <s v="213"/>
    <s v="AM1"/>
    <n v="11.95"/>
    <n v="36"/>
    <x v="0"/>
    <x v="1"/>
    <n v="11.95"/>
    <x v="1"/>
    <n v="23.9"/>
    <n v="30.4"/>
    <n v="5.5"/>
    <n v="0"/>
    <n v="5.5"/>
    <n v="35.787500000000001"/>
    <n v="0.6"/>
    <n v="21.4725"/>
    <n v="8.9275000000000002"/>
    <s v="WAV"/>
    <b v="1"/>
    <n v="21.472500000000004"/>
  </r>
  <r>
    <x v="1"/>
    <s v="10:43"/>
    <s v="11:22"/>
    <n v="0"/>
    <s v="One-Seat"/>
    <s v="SILVA, PAUL"/>
    <d v="2025-03-27T00:00:00"/>
    <n v="4100462"/>
    <s v="213"/>
    <s v="WK1"/>
    <n v="28.54"/>
    <n v="39"/>
    <x v="0"/>
    <x v="1"/>
    <n v="28.54"/>
    <x v="1"/>
    <n v="57.08"/>
    <n v="63.58"/>
    <n v="0"/>
    <n v="0"/>
    <n v="0"/>
    <n v="35.787500000000001"/>
    <n v="0.65"/>
    <n v="23.261875000000003"/>
    <n v="40.318100000000001"/>
    <s v="WAV"/>
    <b v="1"/>
    <n v="23.261875"/>
  </r>
  <r>
    <x v="10"/>
    <s v="15:01"/>
    <s v="15:18"/>
    <n v="0"/>
    <s v="One-Seat"/>
    <s v="ALLISON, AARON"/>
    <d v="2025-03-27T00:00:00"/>
    <n v="4098264"/>
    <s v="202"/>
    <s v="AM1"/>
    <n v="4.38"/>
    <n v="18"/>
    <x v="0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6"/>
    <s v="14:13"/>
    <s v="14:29"/>
    <n v="0"/>
    <s v="One-Seat"/>
    <s v="MOLLIQUE, ROMESHA"/>
    <d v="2025-03-27T00:00:00"/>
    <n v="4098241"/>
    <s v="203"/>
    <s v="AM1"/>
    <n v="7.27"/>
    <n v="15"/>
    <x v="0"/>
    <x v="0"/>
    <n v="7.27"/>
    <x v="0"/>
    <n v="12.7225"/>
    <n v="17.7225"/>
    <n v="0"/>
    <n v="0"/>
    <n v="0"/>
    <n v="29"/>
    <n v="0.25"/>
    <n v="7.25"/>
    <n v="10.4725"/>
    <s v="SEDAN"/>
    <b v="1"/>
    <n v="7.25"/>
  </r>
  <r>
    <x v="0"/>
    <s v="15:39"/>
    <s v="16:30"/>
    <n v="0"/>
    <s v="One-Seat"/>
    <s v="VAUGHN, DUSTIN"/>
    <d v="2025-03-27T00:00:00"/>
    <n v="4098518"/>
    <s v="218B"/>
    <s v="AM1"/>
    <n v="25.65"/>
    <n v="51"/>
    <x v="0"/>
    <x v="0"/>
    <n v="25.65"/>
    <x v="0"/>
    <n v="44.887499999999996"/>
    <n v="49.887499999999996"/>
    <n v="5"/>
    <n v="0"/>
    <n v="5"/>
    <n v="32.5"/>
    <n v="0.85"/>
    <n v="27.625"/>
    <n v="22.262499999999999"/>
    <s v="WAV"/>
    <b v="1"/>
    <n v="27.625"/>
  </r>
  <r>
    <x v="0"/>
    <s v="07:21"/>
    <s v="07:56"/>
    <n v="0"/>
    <s v="One-Seat"/>
    <s v="OXCAL, SERGIO"/>
    <d v="2025-03-27T00:00:00"/>
    <n v="4099310"/>
    <s v="204A"/>
    <s v="AM1"/>
    <n v="24.87"/>
    <n v="34"/>
    <x v="0"/>
    <x v="0"/>
    <n v="24.87"/>
    <x v="0"/>
    <n v="43.522500000000001"/>
    <n v="48.522500000000001"/>
    <n v="5"/>
    <n v="0"/>
    <n v="5"/>
    <n v="32.5"/>
    <n v="0.56666666666666665"/>
    <n v="18.416666666666668"/>
    <n v="30.105799999999999"/>
    <s v="WAV"/>
    <b v="1"/>
    <n v="18.416666666666668"/>
  </r>
  <r>
    <x v="0"/>
    <s v="08:16"/>
    <s v="08:35"/>
    <n v="0"/>
    <s v="One-Seat"/>
    <s v="OXCAL, SERGIO"/>
    <d v="2025-03-27T00:00:00"/>
    <n v="4098416"/>
    <s v="204A"/>
    <s v="WH1"/>
    <n v="8.86"/>
    <n v="19"/>
    <x v="1"/>
    <x v="1"/>
    <n v="8.86"/>
    <x v="1"/>
    <n v="17.72"/>
    <n v="24.22"/>
    <n v="5"/>
    <n v="0"/>
    <n v="5"/>
    <n v="32.5"/>
    <n v="0.31666666666666665"/>
    <n v="10.291666666666666"/>
    <n v="13.9283"/>
    <s v="WAV"/>
    <b v="1"/>
    <n v="10.291666666666666"/>
  </r>
  <r>
    <x v="0"/>
    <s v="08:54"/>
    <s v="09:31"/>
    <n v="0"/>
    <s v="One-Seat"/>
    <s v="OXCAL, SERGIO"/>
    <d v="2025-03-27T00:00:00"/>
    <n v="4099315"/>
    <s v="204A"/>
    <s v="AM1"/>
    <n v="24.87"/>
    <n v="36"/>
    <x v="0"/>
    <x v="0"/>
    <n v="24.87"/>
    <x v="0"/>
    <n v="43.522500000000001"/>
    <n v="48.522500000000001"/>
    <n v="3.75"/>
    <n v="0"/>
    <n v="3.75"/>
    <n v="32.5"/>
    <n v="0.6"/>
    <n v="19.5"/>
    <n v="29.022500000000001"/>
    <s v="WAV"/>
    <b v="1"/>
    <n v="19.5"/>
  </r>
  <r>
    <x v="1"/>
    <s v="12:54"/>
    <s v="13:28"/>
    <n v="0"/>
    <s v="One-Seat"/>
    <s v="SILVA, PAUL"/>
    <d v="2025-03-27T00:00:00"/>
    <n v="4098417"/>
    <s v="213"/>
    <s v="WH1"/>
    <n v="12.52"/>
    <n v="33"/>
    <x v="1"/>
    <x v="1"/>
    <n v="12.52"/>
    <x v="1"/>
    <n v="25.04"/>
    <n v="31.54"/>
    <n v="3.75"/>
    <n v="0"/>
    <n v="3.75"/>
    <n v="35.787500000000001"/>
    <n v="0.55000000000000004"/>
    <n v="19.683125000000004"/>
    <n v="11.8569"/>
    <s v="WAV"/>
    <b v="1"/>
    <n v="19.683125"/>
  </r>
  <r>
    <x v="1"/>
    <s v="07:24"/>
    <s v="08:34"/>
    <n v="0"/>
    <s v="One-Seat"/>
    <s v="BANKS, LENARD"/>
    <d v="2025-03-27T00:00:00"/>
    <n v="4099180"/>
    <s v="221"/>
    <s v="AM1"/>
    <n v="14.12"/>
    <n v="70"/>
    <x v="0"/>
    <x v="1"/>
    <n v="14.12"/>
    <x v="1"/>
    <n v="28.24"/>
    <n v="34.739999999999995"/>
    <n v="0"/>
    <n v="0"/>
    <n v="0"/>
    <n v="35.787500000000001"/>
    <n v="1.1666666666666667"/>
    <n v="41.752083333333339"/>
    <n v="-7.0121000000000002"/>
    <s v="WAV"/>
    <b v="1"/>
    <n v="41.752083333333331"/>
  </r>
  <r>
    <x v="12"/>
    <s v="05:37"/>
    <s v="06:11"/>
    <n v="0"/>
    <s v="One-Seat"/>
    <s v="STEPHENS, MARITZA"/>
    <d v="2025-03-27T00:00:00"/>
    <n v="4099193"/>
    <s v="206"/>
    <s v="AM1"/>
    <n v="26.9"/>
    <n v="51"/>
    <x v="0"/>
    <x v="0"/>
    <n v="26.9"/>
    <x v="0"/>
    <n v="47.074999999999996"/>
    <n v="52.074999999999996"/>
    <n v="5"/>
    <n v="0"/>
    <n v="5"/>
    <n v="32.5"/>
    <n v="0.85"/>
    <n v="27.625"/>
    <n v="24.45"/>
    <s v="WAV"/>
    <b v="1"/>
    <n v="27.625"/>
  </r>
  <r>
    <x v="1"/>
    <s v="07:07"/>
    <s v="07:49"/>
    <n v="0"/>
    <s v="One-Seat"/>
    <s v="UMANA, DOMINGO"/>
    <d v="2025-03-27T00:00:00"/>
    <n v="4098128"/>
    <s v="210"/>
    <s v="AM1"/>
    <n v="7.08"/>
    <n v="41"/>
    <x v="0"/>
    <x v="1"/>
    <n v="7.08"/>
    <x v="1"/>
    <n v="14.16"/>
    <n v="20.66"/>
    <n v="0"/>
    <n v="0"/>
    <n v="0"/>
    <n v="35.787500000000001"/>
    <n v="0.68333333333333335"/>
    <n v="24.454791666666669"/>
    <n v="-3.7948"/>
    <s v="WAV"/>
    <b v="1"/>
    <n v="24.454791666666669"/>
  </r>
  <r>
    <x v="7"/>
    <s v="16:32"/>
    <s v="16:59"/>
    <n v="0"/>
    <s v="One-Seat"/>
    <s v="MAINESS, RYAN"/>
    <d v="2025-03-27T00:00:00"/>
    <n v="4098129"/>
    <s v="215"/>
    <s v="AM1"/>
    <n v="7.08"/>
    <n v="27"/>
    <x v="0"/>
    <x v="0"/>
    <n v="7.08"/>
    <x v="0"/>
    <n v="12.39"/>
    <n v="17.39"/>
    <n v="0"/>
    <n v="0"/>
    <n v="0"/>
    <n v="29"/>
    <n v="0.45"/>
    <n v="13.05"/>
    <n v="4.34"/>
    <s v="SEDAN"/>
    <b v="1"/>
    <n v="13.05"/>
  </r>
  <r>
    <x v="7"/>
    <s v="08:07"/>
    <s v="08:57"/>
    <n v="0"/>
    <s v="One-Seat"/>
    <s v="MAINESS, RYAN"/>
    <d v="2025-03-27T00:00:00"/>
    <n v="4098142"/>
    <s v="215"/>
    <s v="AM1"/>
    <n v="17.43"/>
    <n v="49"/>
    <x v="0"/>
    <x v="0"/>
    <n v="17.43"/>
    <x v="0"/>
    <n v="30.502499999999998"/>
    <n v="35.502499999999998"/>
    <n v="0"/>
    <n v="0"/>
    <n v="0"/>
    <n v="29"/>
    <n v="0.81666666666666665"/>
    <n v="23.683333333333334"/>
    <n v="11.8192"/>
    <s v="SEDAN"/>
    <b v="1"/>
    <n v="23.683333333333334"/>
  </r>
  <r>
    <x v="1"/>
    <s v="08:33"/>
    <s v="09:23"/>
    <n v="0"/>
    <s v="One-Seat"/>
    <s v="UMANA, DOMINGO"/>
    <d v="2025-03-27T00:00:00"/>
    <n v="4098005"/>
    <s v="210"/>
    <s v="AM1"/>
    <n v="11.47"/>
    <n v="50"/>
    <x v="0"/>
    <x v="1"/>
    <n v="11.47"/>
    <x v="1"/>
    <n v="22.94"/>
    <n v="29.44"/>
    <n v="0"/>
    <n v="0"/>
    <n v="0"/>
    <n v="35.787500000000001"/>
    <n v="0.83333333333333337"/>
    <n v="29.822916666666668"/>
    <n v="-0.38290000000000002"/>
    <s v="WAV"/>
    <b v="1"/>
    <n v="29.822916666666668"/>
  </r>
  <r>
    <x v="6"/>
    <s v="14:13"/>
    <s v="15:06"/>
    <n v="0"/>
    <s v="One-Seat"/>
    <s v="MOLLIQUE, ROMESHA"/>
    <d v="2025-03-27T00:00:00"/>
    <n v="4098037"/>
    <s v="203"/>
    <s v="AM1"/>
    <n v="20.329999999999998"/>
    <n v="54"/>
    <x v="0"/>
    <x v="0"/>
    <n v="20.329999999999998"/>
    <x v="0"/>
    <n v="35.577500000000001"/>
    <n v="40.577500000000001"/>
    <n v="0"/>
    <n v="0"/>
    <n v="0"/>
    <n v="29"/>
    <n v="0.9"/>
    <n v="26.1"/>
    <n v="14.477499999999999"/>
    <s v="SEDAN"/>
    <b v="1"/>
    <n v="26.1"/>
  </r>
  <r>
    <x v="1"/>
    <s v="14:50"/>
    <s v="15:20"/>
    <n v="0"/>
    <s v="One-Seat"/>
    <s v="BANKS, LENARD"/>
    <d v="2025-03-27T00:00:00"/>
    <n v="4098291"/>
    <s v="221"/>
    <s v="AM1"/>
    <n v="8.24"/>
    <n v="29"/>
    <x v="0"/>
    <x v="1"/>
    <n v="8.24"/>
    <x v="1"/>
    <n v="16.48"/>
    <n v="22.98"/>
    <n v="0"/>
    <n v="0"/>
    <n v="0"/>
    <n v="35.787500000000001"/>
    <n v="0.48333333333333334"/>
    <n v="17.297291666666666"/>
    <n v="5.6826999999999996"/>
    <s v="WAV"/>
    <b v="1"/>
    <n v="17.29729166666667"/>
  </r>
  <r>
    <x v="6"/>
    <s v="14:13"/>
    <s v="14:49"/>
    <n v="0"/>
    <s v="One-Seat"/>
    <s v="MOLLIQUE, ROMESHA"/>
    <d v="2025-03-27T00:00:00"/>
    <n v="4098143"/>
    <s v="203"/>
    <s v="AM1"/>
    <n v="17.43"/>
    <n v="35"/>
    <x v="0"/>
    <x v="0"/>
    <n v="17.43"/>
    <x v="0"/>
    <n v="30.502499999999998"/>
    <n v="35.502499999999998"/>
    <n v="0"/>
    <n v="0"/>
    <n v="0"/>
    <n v="29"/>
    <n v="0.58333333333333337"/>
    <n v="16.916666666666668"/>
    <n v="18.585799999999999"/>
    <s v="SEDAN"/>
    <b v="1"/>
    <n v="16.916666666666668"/>
  </r>
  <r>
    <x v="1"/>
    <s v="15:02"/>
    <s v="15:16"/>
    <n v="0"/>
    <s v="One-Seat"/>
    <s v="KEITH , CLYDE"/>
    <d v="2025-03-27T00:00:00"/>
    <n v="4098006"/>
    <s v="212"/>
    <s v="AM1"/>
    <n v="11.47"/>
    <n v="14"/>
    <x v="0"/>
    <x v="1"/>
    <n v="11.47"/>
    <x v="1"/>
    <n v="22.94"/>
    <n v="29.44"/>
    <n v="0"/>
    <n v="0"/>
    <n v="0"/>
    <n v="35.787500000000001"/>
    <n v="0.23333333333333334"/>
    <n v="8.3504166666666677"/>
    <n v="21.089600000000001"/>
    <s v="WAV"/>
    <b v="1"/>
    <n v="8.3504166666666677"/>
  </r>
  <r>
    <x v="1"/>
    <s v="13:32"/>
    <s v="14:20"/>
    <n v="0"/>
    <s v="One-Seat"/>
    <s v="ALLGOOD, SCOTT"/>
    <d v="2025-03-27T00:00:00"/>
    <n v="4098329"/>
    <s v="201"/>
    <s v="AM1,OW1"/>
    <n v="20.73"/>
    <n v="48"/>
    <x v="0"/>
    <x v="1"/>
    <n v="20.73"/>
    <x v="1"/>
    <n v="41.46"/>
    <n v="47.96"/>
    <n v="5.5"/>
    <n v="0"/>
    <n v="5.5"/>
    <n v="35.787500000000001"/>
    <n v="0.8"/>
    <n v="28.630000000000003"/>
    <n v="19.329999999999998"/>
    <s v="BIGVAN"/>
    <b v="1"/>
    <n v="28.630000000000003"/>
  </r>
  <r>
    <x v="10"/>
    <s v="07:47"/>
    <s v="08:47"/>
    <n v="0"/>
    <s v="One-Seat"/>
    <s v="ALLISON, AARON"/>
    <d v="2025-03-27T00:00:00"/>
    <n v="4098032"/>
    <s v="202"/>
    <s v="AM1"/>
    <n v="13.14"/>
    <n v="59"/>
    <x v="0"/>
    <x v="0"/>
    <n v="13.14"/>
    <x v="0"/>
    <n v="22.995000000000001"/>
    <n v="27.995000000000001"/>
    <n v="0"/>
    <n v="0"/>
    <n v="0"/>
    <n v="32.5"/>
    <n v="0.98333333333333328"/>
    <n v="31.958333333333332"/>
    <n v="-3.9632999999999998"/>
    <s v="WAV"/>
    <b v="1"/>
    <n v="31.958333333333332"/>
  </r>
  <r>
    <x v="0"/>
    <s v="12:19"/>
    <s v="12:50"/>
    <n v="0"/>
    <s v="One-Seat"/>
    <s v="OXCAL, SERGIO"/>
    <d v="2025-03-27T00:00:00"/>
    <n v="4098517"/>
    <s v="204A"/>
    <s v="AM1"/>
    <n v="25.65"/>
    <n v="31"/>
    <x v="0"/>
    <x v="0"/>
    <n v="25.65"/>
    <x v="0"/>
    <n v="44.887499999999996"/>
    <n v="49.887499999999996"/>
    <n v="3.75"/>
    <n v="0"/>
    <n v="3.75"/>
    <n v="32.5"/>
    <n v="0.51666666666666672"/>
    <n v="16.791666666666668"/>
    <n v="33.095799999999997"/>
    <s v="WAV"/>
    <b v="1"/>
    <n v="16.791666666666668"/>
  </r>
  <r>
    <x v="7"/>
    <s v="08:26"/>
    <s v="08:57"/>
    <n v="0"/>
    <s v="One-Seat"/>
    <s v="MAINESS, RYAN"/>
    <d v="2025-03-27T00:00:00"/>
    <n v="4098240"/>
    <s v="215"/>
    <s v="AM1"/>
    <n v="7.27"/>
    <n v="30"/>
    <x v="0"/>
    <x v="0"/>
    <n v="7.27"/>
    <x v="0"/>
    <n v="12.7225"/>
    <n v="17.7225"/>
    <n v="0"/>
    <n v="0"/>
    <n v="0"/>
    <n v="29"/>
    <n v="0.5"/>
    <n v="14.5"/>
    <n v="3.2225000000000001"/>
    <s v="SEDAN"/>
    <b v="1"/>
    <n v="14.5"/>
  </r>
  <r>
    <x v="3"/>
    <s v="15:53"/>
    <s v="16:31"/>
    <n v="0"/>
    <s v="One-Seat"/>
    <s v="VILCHEZ, CHARLENNE"/>
    <d v="2025-03-27T00:00:00"/>
    <n v="4102054"/>
    <s v="217"/>
    <s v="AM1,SC1"/>
    <n v="23.11"/>
    <n v="38"/>
    <x v="0"/>
    <x v="0"/>
    <n v="23.11"/>
    <x v="0"/>
    <n v="40.442499999999995"/>
    <n v="45.442499999999995"/>
    <n v="0"/>
    <n v="0"/>
    <n v="0"/>
    <n v="32.5"/>
    <n v="0.6333333333333333"/>
    <n v="20.583333333333332"/>
    <n v="24.859200000000001"/>
    <s v="WAV"/>
    <b v="1"/>
    <n v="20.583333333333332"/>
  </r>
  <r>
    <x v="10"/>
    <s v="08:04"/>
    <s v="09:01"/>
    <n v="0"/>
    <s v="One-Seat"/>
    <s v="ALLISON, AARON"/>
    <d v="2025-03-27T00:00:00"/>
    <n v="4098250"/>
    <s v="202"/>
    <s v="AM1"/>
    <n v="10.039999999999999"/>
    <n v="57"/>
    <x v="0"/>
    <x v="0"/>
    <n v="10.039999999999999"/>
    <x v="0"/>
    <n v="17.57"/>
    <n v="22.57"/>
    <n v="0"/>
    <n v="0"/>
    <n v="0"/>
    <n v="32.5"/>
    <n v="0.95"/>
    <n v="30.875"/>
    <n v="-8.3049999999999997"/>
    <s v="WAV"/>
    <b v="1"/>
    <n v="30.875"/>
  </r>
  <r>
    <x v="10"/>
    <s v="15:01"/>
    <s v="15:34"/>
    <n v="0"/>
    <s v="One-Seat"/>
    <s v="ALLISON, AARON"/>
    <d v="2025-03-27T00:00:00"/>
    <n v="4098251"/>
    <s v="202"/>
    <s v="AM1"/>
    <n v="10.039999999999999"/>
    <n v="33"/>
    <x v="0"/>
    <x v="0"/>
    <n v="10.039999999999999"/>
    <x v="0"/>
    <n v="17.57"/>
    <n v="22.57"/>
    <n v="0"/>
    <n v="0"/>
    <n v="0"/>
    <n v="32.5"/>
    <n v="0.55000000000000004"/>
    <n v="17.875"/>
    <n v="4.6950000000000003"/>
    <s v="WAV"/>
    <b v="1"/>
    <n v="17.875"/>
  </r>
  <r>
    <x v="0"/>
    <s v="06:10"/>
    <s v="06:55"/>
    <n v="0"/>
    <s v="One-Seat"/>
    <s v="OXCAL, SERGIO"/>
    <d v="2025-03-27T00:00:00"/>
    <n v="4098192"/>
    <s v="204A"/>
    <s v="AM1"/>
    <n v="19.39"/>
    <n v="44"/>
    <x v="0"/>
    <x v="0"/>
    <n v="19.39"/>
    <x v="0"/>
    <n v="33.932500000000005"/>
    <n v="38.932500000000005"/>
    <n v="5.5"/>
    <n v="0"/>
    <n v="5.5"/>
    <n v="32.5"/>
    <n v="0.73333333333333328"/>
    <n v="23.833333333333332"/>
    <n v="15.0992"/>
    <s v="WAV"/>
    <b v="1"/>
    <n v="23.833333333333332"/>
  </r>
  <r>
    <x v="12"/>
    <s v="09:16"/>
    <s v="09:51"/>
    <n v="0"/>
    <s v="One-Seat"/>
    <s v="STEPHENS, MARITZA"/>
    <d v="2025-03-27T00:00:00"/>
    <n v="4098258"/>
    <s v="206"/>
    <s v="WK1"/>
    <n v="12.08"/>
    <n v="35"/>
    <x v="0"/>
    <x v="0"/>
    <n v="12.08"/>
    <x v="0"/>
    <n v="21.14"/>
    <n v="26.14"/>
    <n v="5.5"/>
    <n v="0"/>
    <n v="5.5"/>
    <n v="32.5"/>
    <n v="0.58333333333333337"/>
    <n v="18.958333333333336"/>
    <n v="7.1817000000000002"/>
    <s v="WAV"/>
    <b v="1"/>
    <n v="18.958333333333332"/>
  </r>
  <r>
    <x v="8"/>
    <s v="16:29"/>
    <s v="17:06"/>
    <n v="0"/>
    <s v="One-Seat"/>
    <s v="FOWLER, ANTOINE"/>
    <d v="2025-03-27T00:00:00"/>
    <n v="4098312"/>
    <s v="222"/>
    <s v="AM1"/>
    <n v="19.39"/>
    <n v="37"/>
    <x v="0"/>
    <x v="0"/>
    <n v="19.39"/>
    <x v="0"/>
    <n v="33.932500000000005"/>
    <n v="38.932500000000005"/>
    <n v="5"/>
    <n v="0"/>
    <n v="5"/>
    <n v="29"/>
    <n v="0.6166666666666667"/>
    <n v="17.883333333333333"/>
    <n v="21.049199999999999"/>
    <s v="SEDAN"/>
    <b v="1"/>
    <n v="17.883333333333333"/>
  </r>
  <r>
    <x v="7"/>
    <s v="07:52"/>
    <s v="08:57"/>
    <n v="0"/>
    <s v="One-Seat"/>
    <s v="MAINESS, RYAN"/>
    <d v="2025-03-27T00:00:00"/>
    <n v="4098036"/>
    <s v="215"/>
    <s v="AM1"/>
    <n v="20.329999999999998"/>
    <n v="65"/>
    <x v="0"/>
    <x v="0"/>
    <n v="20.329999999999998"/>
    <x v="0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8"/>
    <s v="21:34"/>
    <s v="22:14"/>
    <n v="0"/>
    <s v="One-Seat"/>
    <s v="FOWLER, ANTOINE"/>
    <d v="2025-03-27T00:00:00"/>
    <n v="4100366"/>
    <s v="222"/>
    <s v="AM1,SA1"/>
    <n v="31.62"/>
    <n v="40"/>
    <x v="0"/>
    <x v="0"/>
    <n v="31.62"/>
    <x v="0"/>
    <n v="55.335000000000001"/>
    <n v="60.335000000000001"/>
    <n v="5"/>
    <n v="0"/>
    <n v="5"/>
    <n v="29"/>
    <n v="0.66666666666666663"/>
    <n v="19.333333333333332"/>
    <n v="41.0017"/>
    <s v="SEDAN"/>
    <b v="1"/>
    <n v="19.333333333333332"/>
  </r>
  <r>
    <x v="10"/>
    <s v="13:01"/>
    <s v="13:38"/>
    <n v="0"/>
    <s v="One-Seat"/>
    <s v="ALLISON, AARON"/>
    <d v="2025-03-27T00:00:00"/>
    <n v="4098606"/>
    <s v="202"/>
    <s v="AM1"/>
    <n v="26.78"/>
    <n v="39"/>
    <x v="0"/>
    <x v="0"/>
    <n v="26.78"/>
    <x v="0"/>
    <n v="46.865000000000002"/>
    <n v="51.865000000000002"/>
    <n v="0"/>
    <n v="0"/>
    <n v="0"/>
    <n v="32.5"/>
    <n v="0.65"/>
    <n v="21.125"/>
    <n v="30.74"/>
    <s v="WAV"/>
    <b v="1"/>
    <n v="21.125"/>
  </r>
  <r>
    <x v="1"/>
    <s v="14:45"/>
    <s v="15:44"/>
    <n v="0"/>
    <s v="One-Seat"/>
    <s v="SILVA, PAUL"/>
    <d v="2025-03-27T00:00:00"/>
    <n v="4102125"/>
    <s v="213"/>
    <s v="AM1"/>
    <n v="14.57"/>
    <n v="58"/>
    <x v="0"/>
    <x v="1"/>
    <n v="14.57"/>
    <x v="1"/>
    <n v="29.14"/>
    <n v="35.64"/>
    <n v="5"/>
    <n v="0"/>
    <n v="5"/>
    <n v="35.787500000000001"/>
    <n v="0.96666666666666667"/>
    <n v="34.594583333333333"/>
    <n v="1.0454000000000001"/>
    <s v="WAV"/>
    <b v="1"/>
    <n v="34.59458333333334"/>
  </r>
  <r>
    <x v="1"/>
    <s v="12:37"/>
    <s v="13:21"/>
    <n v="1"/>
    <s v="One-Seat"/>
    <s v="UMANA, DOMINGO"/>
    <d v="2025-03-27T00:00:00"/>
    <n v="4099846"/>
    <s v="210"/>
    <s v="AM1"/>
    <n v="17.97"/>
    <n v="44"/>
    <x v="0"/>
    <x v="1"/>
    <n v="17.97"/>
    <x v="1"/>
    <n v="35.94"/>
    <n v="42.44"/>
    <n v="5.5"/>
    <n v="5.5"/>
    <n v="0"/>
    <n v="35.787500000000001"/>
    <n v="0.73333333333333328"/>
    <n v="26.244166666666665"/>
    <n v="16.195799999999998"/>
    <s v="WAV"/>
    <b v="1"/>
    <n v="26.244166666666668"/>
  </r>
  <r>
    <x v="6"/>
    <s v="09:24"/>
    <s v="10:09"/>
    <n v="1"/>
    <s v="One-Seat"/>
    <s v="MOLLIQUE, ROMESHA"/>
    <d v="2025-03-27T00:00:00"/>
    <n v="4099831"/>
    <s v="203"/>
    <s v="WK1"/>
    <n v="21.9"/>
    <n v="47"/>
    <x v="0"/>
    <x v="0"/>
    <n v="21.9"/>
    <x v="0"/>
    <n v="38.324999999999996"/>
    <n v="43.324999999999996"/>
    <n v="5.5"/>
    <n v="5.5"/>
    <n v="0"/>
    <n v="29"/>
    <n v="0.78333333333333333"/>
    <n v="22.716666666666665"/>
    <n v="20.6083"/>
    <s v="SEDAN"/>
    <b v="1"/>
    <n v="22.716666666666665"/>
  </r>
  <r>
    <x v="6"/>
    <s v="09:07"/>
    <s v="09:49"/>
    <n v="1"/>
    <s v="One-Seat"/>
    <s v="MOLLIQUE, ROMESHA"/>
    <d v="2025-03-27T00:00:00"/>
    <n v="4098362"/>
    <s v="203"/>
    <s v="AM1"/>
    <n v="12.58"/>
    <n v="41"/>
    <x v="0"/>
    <x v="0"/>
    <n v="12.58"/>
    <x v="0"/>
    <n v="22.015000000000001"/>
    <n v="27.015000000000001"/>
    <n v="5.5"/>
    <n v="5.5"/>
    <n v="0"/>
    <n v="29"/>
    <n v="0.68333333333333335"/>
    <n v="19.816666666666666"/>
    <n v="7.1982999999999997"/>
    <s v="WAV"/>
    <b v="1"/>
    <n v="19.816666666666666"/>
  </r>
  <r>
    <x v="1"/>
    <s v="10:04"/>
    <s v="10:18"/>
    <n v="1"/>
    <s v="One-Seat"/>
    <s v="EVANS, JOHN"/>
    <d v="2025-03-27T00:00:00"/>
    <n v="4102023"/>
    <s v="208"/>
    <s v="AM1"/>
    <n v="7.94"/>
    <n v="14"/>
    <x v="0"/>
    <x v="1"/>
    <n v="7.94"/>
    <x v="1"/>
    <n v="15.88"/>
    <n v="22.380000000000003"/>
    <n v="5.5"/>
    <n v="5.5"/>
    <n v="0"/>
    <n v="35.787500000000001"/>
    <n v="0.23333333333333334"/>
    <n v="8.3504166666666677"/>
    <n v="14.0296"/>
    <s v="WAV"/>
    <b v="1"/>
    <n v="8.3504166666666677"/>
  </r>
  <r>
    <x v="1"/>
    <s v="14:57"/>
    <s v="15:36"/>
    <n v="1"/>
    <s v="One-Seat"/>
    <s v="EVANS, JOHN"/>
    <d v="2025-03-27T00:00:00"/>
    <n v="4102000"/>
    <s v="208"/>
    <s v="AM1"/>
    <n v="11.95"/>
    <n v="38"/>
    <x v="0"/>
    <x v="1"/>
    <n v="11.95"/>
    <x v="1"/>
    <n v="23.9"/>
    <n v="30.4"/>
    <n v="5.5"/>
    <n v="5.5"/>
    <n v="0"/>
    <n v="35.787500000000001"/>
    <n v="0.6333333333333333"/>
    <n v="22.665416666666665"/>
    <n v="7.7346000000000004"/>
    <s v="WAV"/>
    <b v="1"/>
    <n v="22.665416666666665"/>
  </r>
  <r>
    <x v="1"/>
    <s v="14:42"/>
    <s v="15:42"/>
    <n v="1"/>
    <s v="One-Seat"/>
    <s v="EVANS, JOHN"/>
    <d v="2025-03-27T00:00:00"/>
    <n v="4098259"/>
    <s v="208"/>
    <s v="WK1"/>
    <n v="12.08"/>
    <n v="59"/>
    <x v="0"/>
    <x v="1"/>
    <n v="12.08"/>
    <x v="1"/>
    <n v="24.16"/>
    <n v="30.66"/>
    <n v="5"/>
    <n v="5"/>
    <n v="0"/>
    <n v="35.787500000000001"/>
    <n v="0.98333333333333328"/>
    <n v="35.191041666666663"/>
    <n v="-4.5309999999999997"/>
    <s v="WAV"/>
    <b v="1"/>
    <n v="35.191041666666671"/>
  </r>
  <r>
    <x v="1"/>
    <s v="07:50"/>
    <s v="08:22"/>
    <n v="1"/>
    <s v="One-Seat"/>
    <s v="BANKS, LENARD"/>
    <d v="2025-03-27T00:00:00"/>
    <n v="4099694"/>
    <s v="221"/>
    <s v="AM2"/>
    <n v="8.27"/>
    <n v="32"/>
    <x v="0"/>
    <x v="1"/>
    <n v="8.27"/>
    <x v="1"/>
    <n v="16.54"/>
    <n v="23.04"/>
    <n v="5.5"/>
    <n v="5.5"/>
    <n v="0"/>
    <n v="35.787500000000001"/>
    <n v="0.53333333333333333"/>
    <n v="19.086666666666666"/>
    <n v="3.9533"/>
    <s v="WAV"/>
    <b v="1"/>
    <n v="19.086666666666666"/>
  </r>
  <r>
    <x v="3"/>
    <s v="10:15"/>
    <s v="10:39"/>
    <n v="1"/>
    <s v="One-Seat"/>
    <s v="VILCHEZ, CHARLENNE"/>
    <d v="2025-03-27T00:00:00"/>
    <n v="4102180"/>
    <s v="217"/>
    <s v="AM2"/>
    <n v="11.68"/>
    <n v="23"/>
    <x v="0"/>
    <x v="0"/>
    <n v="11.68"/>
    <x v="0"/>
    <n v="20.439999999999998"/>
    <n v="25.439999999999998"/>
    <n v="5.5"/>
    <n v="5.5"/>
    <n v="0"/>
    <n v="32.5"/>
    <n v="0.38333333333333336"/>
    <n v="12.458333333333334"/>
    <n v="12.9817"/>
    <s v="WAV"/>
    <b v="1"/>
    <n v="12.458333333333334"/>
  </r>
  <r>
    <x v="10"/>
    <s v="12:03"/>
    <s v="12:34"/>
    <n v="1"/>
    <s v="One-Seat"/>
    <s v="ALLISON, AARON"/>
    <d v="2025-03-27T00:00:00"/>
    <n v="4101443"/>
    <s v="202"/>
    <s v="AM1"/>
    <n v="24.86"/>
    <n v="31"/>
    <x v="0"/>
    <x v="0"/>
    <n v="24.86"/>
    <x v="0"/>
    <n v="43.504999999999995"/>
    <n v="48.504999999999995"/>
    <n v="5.5"/>
    <n v="5.5"/>
    <n v="0"/>
    <n v="32.5"/>
    <n v="0.51666666666666672"/>
    <n v="16.791666666666668"/>
    <n v="31.7133"/>
    <s v="WAV"/>
    <b v="1"/>
    <n v="16.791666666666668"/>
  </r>
  <r>
    <x v="12"/>
    <s v="14:33"/>
    <s v="14:44"/>
    <n v="0"/>
    <s v="One-Seat"/>
    <s v="STEPHENS, MARITZA"/>
    <d v="2025-03-27T00:00:00"/>
    <n v="4101419"/>
    <s v="206"/>
    <s v="AM1"/>
    <n v="2.33"/>
    <n v="54"/>
    <x v="0"/>
    <x v="0"/>
    <n v="2.33"/>
    <x v="0"/>
    <n v="4.0775000000000006"/>
    <n v="9.0775000000000006"/>
    <n v="3.75"/>
    <n v="0"/>
    <n v="3.75"/>
    <n v="32.5"/>
    <n v="0.9"/>
    <n v="29.25"/>
    <n v="-20.172499999999999"/>
    <s v="WAV"/>
    <b v="1"/>
    <n v="29.25"/>
  </r>
  <r>
    <x v="9"/>
    <s v="07:47"/>
    <s v="08:18"/>
    <n v="0"/>
    <s v="One-Seat"/>
    <s v="BOGALE, GETU"/>
    <d v="2025-03-27T00:00:00"/>
    <n v="4100719"/>
    <s v="214"/>
    <s v="AM1"/>
    <n v="12.94"/>
    <n v="30"/>
    <x v="0"/>
    <x v="0"/>
    <n v="12.94"/>
    <x v="0"/>
    <n v="22.645"/>
    <n v="27.645"/>
    <n v="0"/>
    <n v="0"/>
    <n v="0"/>
    <n v="32.5"/>
    <n v="0.5"/>
    <n v="16.25"/>
    <n v="11.395"/>
    <s v="WAV"/>
    <b v="1"/>
    <n v="16.25"/>
  </r>
  <r>
    <x v="10"/>
    <s v="15:45"/>
    <s v="16:13"/>
    <n v="0"/>
    <s v="One-Seat"/>
    <s v="ALLISON, AARON"/>
    <d v="2025-03-27T00:00:00"/>
    <n v="4101422"/>
    <s v="202"/>
    <s v="WH1"/>
    <n v="25.14"/>
    <n v="39"/>
    <x v="1"/>
    <x v="1"/>
    <n v="25.14"/>
    <x v="1"/>
    <n v="50.28"/>
    <n v="56.78"/>
    <n v="5"/>
    <n v="0"/>
    <n v="5"/>
    <n v="32.5"/>
    <n v="0.65"/>
    <n v="21.125"/>
    <n v="35.655000000000001"/>
    <s v="WAV"/>
    <b v="1"/>
    <n v="21.125"/>
  </r>
  <r>
    <x v="10"/>
    <s v="09:48"/>
    <s v="10:06"/>
    <n v="1"/>
    <s v="One-Seat"/>
    <s v="ALLISON, AARON"/>
    <d v="2025-03-27T00:00:00"/>
    <n v="4099695"/>
    <s v="202"/>
    <s v="AM2"/>
    <n v="8.27"/>
    <n v="19"/>
    <x v="0"/>
    <x v="0"/>
    <n v="8.27"/>
    <x v="0"/>
    <n v="14.4725"/>
    <n v="19.4725"/>
    <n v="5.5"/>
    <n v="5.5"/>
    <n v="0"/>
    <n v="32.5"/>
    <n v="0.31666666666666665"/>
    <n v="10.291666666666666"/>
    <n v="9.1807999999999996"/>
    <s v="WAV"/>
    <b v="1"/>
    <n v="10.291666666666666"/>
  </r>
  <r>
    <x v="0"/>
    <s v="16:49"/>
    <s v="17:05"/>
    <n v="0"/>
    <s v="One-Seat"/>
    <s v="VAUGHN, DUSTIN"/>
    <d v="2025-03-27T00:00:00"/>
    <n v="4100692"/>
    <s v="218B"/>
    <s v="AM1"/>
    <n v="8.92"/>
    <n v="16"/>
    <x v="0"/>
    <x v="0"/>
    <n v="8.92"/>
    <x v="0"/>
    <n v="15.61"/>
    <n v="20.61"/>
    <n v="3.75"/>
    <n v="0"/>
    <n v="3.75"/>
    <n v="32.5"/>
    <n v="0.26666666666666666"/>
    <n v="8.6666666666666661"/>
    <n v="11.943300000000001"/>
    <s v="SEDAN"/>
    <b v="0"/>
    <n v="8.6666666666666661"/>
  </r>
  <r>
    <x v="6"/>
    <s v="08:36"/>
    <s v="09:53"/>
    <n v="0"/>
    <s v="One-Seat"/>
    <s v="MOLLIQUE, ROMESHA"/>
    <d v="2025-03-27T00:00:00"/>
    <n v="4099844"/>
    <s v="203"/>
    <s v="AM1"/>
    <n v="17.97"/>
    <n v="77"/>
    <x v="0"/>
    <x v="0"/>
    <n v="17.97"/>
    <x v="0"/>
    <n v="31.447499999999998"/>
    <n v="36.447499999999998"/>
    <n v="5.5"/>
    <n v="0"/>
    <n v="5.5"/>
    <n v="29"/>
    <n v="1.2833333333333334"/>
    <n v="37.216666666666669"/>
    <n v="-0.76919999999999999"/>
    <s v="SEDAN"/>
    <b v="1"/>
    <n v="37.216666666666669"/>
  </r>
  <r>
    <x v="8"/>
    <s v="14:55"/>
    <s v="15:50"/>
    <n v="0"/>
    <s v="One-Seat"/>
    <s v="FOWLER, ANTOINE"/>
    <d v="2025-03-27T00:00:00"/>
    <n v="4100363"/>
    <s v="222"/>
    <s v="AM1,SA1"/>
    <n v="31.62"/>
    <n v="57"/>
    <x v="0"/>
    <x v="0"/>
    <n v="31.62"/>
    <x v="0"/>
    <n v="55.335000000000001"/>
    <n v="60.335000000000001"/>
    <n v="3.75"/>
    <n v="0"/>
    <n v="3.75"/>
    <n v="29"/>
    <n v="0.95"/>
    <n v="27.549999999999997"/>
    <n v="32.784999999999997"/>
    <s v="SEDAN"/>
    <b v="1"/>
    <n v="27.55"/>
  </r>
  <r>
    <x v="9"/>
    <s v="12:49"/>
    <s v="13:12"/>
    <n v="0"/>
    <s v="One-Seat"/>
    <s v="BOGALE, GETU"/>
    <d v="2025-03-27T00:00:00"/>
    <n v="4102068"/>
    <s v="214"/>
    <s v="AM1"/>
    <n v="10.9"/>
    <n v="23"/>
    <x v="0"/>
    <x v="0"/>
    <n v="10.9"/>
    <x v="0"/>
    <n v="19.074999999999999"/>
    <n v="24.074999999999999"/>
    <n v="5"/>
    <n v="0"/>
    <n v="5"/>
    <n v="32.5"/>
    <n v="0.38333333333333336"/>
    <n v="12.458333333333334"/>
    <n v="11.6167"/>
    <s v="WAV"/>
    <b v="1"/>
    <n v="12.458333333333334"/>
  </r>
  <r>
    <x v="12"/>
    <s v="09:24"/>
    <s v="09:59"/>
    <n v="0"/>
    <s v="One-Seat"/>
    <s v="STEPHENS, MARITZA"/>
    <d v="2025-03-27T00:00:00"/>
    <n v="4102067"/>
    <s v="206"/>
    <s v="AM1"/>
    <n v="10.9"/>
    <n v="35"/>
    <x v="0"/>
    <x v="0"/>
    <n v="10.9"/>
    <x v="0"/>
    <n v="19.074999999999999"/>
    <n v="24.074999999999999"/>
    <n v="5.5"/>
    <n v="0"/>
    <n v="5.5"/>
    <n v="32.5"/>
    <n v="0.58333333333333337"/>
    <n v="18.958333333333336"/>
    <n v="5.1166999999999998"/>
    <s v="WAV"/>
    <b v="1"/>
    <n v="18.958333333333332"/>
  </r>
  <r>
    <x v="8"/>
    <s v="17:54"/>
    <s v="18:23"/>
    <n v="0"/>
    <s v="One-Seat"/>
    <s v="FOWLER, ANTOINE"/>
    <d v="2025-03-27T00:00:00"/>
    <n v="4101437"/>
    <s v="222"/>
    <s v="WK1"/>
    <n v="27.12"/>
    <n v="37"/>
    <x v="0"/>
    <x v="0"/>
    <n v="27.12"/>
    <x v="0"/>
    <n v="47.46"/>
    <n v="52.46"/>
    <n v="5"/>
    <n v="0"/>
    <n v="5"/>
    <n v="29"/>
    <n v="0.6166666666666667"/>
    <n v="17.883333333333333"/>
    <n v="34.576700000000002"/>
    <s v="SEDAN"/>
    <b v="1"/>
    <n v="17.883333333333333"/>
  </r>
  <r>
    <x v="1"/>
    <s v="12:54"/>
    <s v="13:08"/>
    <n v="0"/>
    <s v="One-Seat"/>
    <s v="SILVA, PAUL"/>
    <d v="2025-03-27T00:00:00"/>
    <n v="4100689"/>
    <s v="213"/>
    <s v="AM1"/>
    <n v="5.23"/>
    <n v="14"/>
    <x v="0"/>
    <x v="1"/>
    <n v="5.23"/>
    <x v="1"/>
    <n v="10.46"/>
    <n v="16.96"/>
    <n v="3.75"/>
    <n v="0"/>
    <n v="3.75"/>
    <n v="35.787500000000001"/>
    <n v="0.23333333333333334"/>
    <n v="8.3504166666666677"/>
    <n v="8.6096000000000004"/>
    <s v="WAV"/>
    <b v="1"/>
    <n v="8.3504166666666677"/>
  </r>
  <r>
    <x v="1"/>
    <s v="07:43"/>
    <s v="09:24"/>
    <n v="0"/>
    <s v="One-Seat"/>
    <s v="SILVA, PAUL"/>
    <d v="2025-03-27T00:00:00"/>
    <n v="4101248"/>
    <s v="213"/>
    <s v="AM1"/>
    <n v="26.71"/>
    <n v="101"/>
    <x v="0"/>
    <x v="1"/>
    <n v="26.71"/>
    <x v="1"/>
    <n v="53.42"/>
    <n v="59.92"/>
    <n v="5.5"/>
    <n v="0"/>
    <n v="5.5"/>
    <n v="35.787500000000001"/>
    <n v="1.6833333333333333"/>
    <n v="60.242291666666667"/>
    <n v="-0.32229999999999998"/>
    <s v="WAV"/>
    <b v="1"/>
    <n v="60.242291666666674"/>
  </r>
  <r>
    <x v="6"/>
    <s v="11:07"/>
    <s v="11:21"/>
    <n v="0"/>
    <s v="One-Seat"/>
    <s v="MOLLIQUE, ROMESHA"/>
    <d v="2025-03-27T00:00:00"/>
    <n v="4100688"/>
    <s v="203"/>
    <s v="AM1"/>
    <n v="5.23"/>
    <n v="17"/>
    <x v="0"/>
    <x v="0"/>
    <n v="5.23"/>
    <x v="0"/>
    <n v="9.1524999999999999"/>
    <n v="14.1525"/>
    <n v="3"/>
    <n v="0"/>
    <n v="3"/>
    <n v="29"/>
    <n v="0.28333333333333333"/>
    <n v="8.2166666666666668"/>
    <n v="5.9358000000000004"/>
    <s v="WAV"/>
    <b v="1"/>
    <n v="8.2166666666666668"/>
  </r>
  <r>
    <x v="3"/>
    <s v="15:44"/>
    <s v="16:45"/>
    <n v="0"/>
    <s v="One-Seat"/>
    <s v="VILCHEZ, CHARLENNE"/>
    <d v="2025-03-27T00:00:00"/>
    <n v="4101249"/>
    <s v="217"/>
    <s v="AM1"/>
    <n v="26.71"/>
    <n v="61"/>
    <x v="0"/>
    <x v="0"/>
    <n v="26.71"/>
    <x v="0"/>
    <n v="46.7425"/>
    <n v="51.7425"/>
    <n v="5"/>
    <n v="0"/>
    <n v="5"/>
    <n v="32.5"/>
    <n v="1.0166666666666666"/>
    <n v="33.041666666666664"/>
    <n v="18.700800000000001"/>
    <s v="WAV"/>
    <b v="1"/>
    <n v="33.041666666666664"/>
  </r>
  <r>
    <x v="5"/>
    <s v="09:23"/>
    <s v="10:08"/>
    <n v="0"/>
    <s v="One-Seat"/>
    <s v="TILLMAN, ROSALYN"/>
    <d v="2025-03-27T00:00:00"/>
    <n v="4101264"/>
    <s v="205A"/>
    <s v="AM1"/>
    <n v="18.84"/>
    <n v="45"/>
    <x v="0"/>
    <x v="0"/>
    <n v="18.84"/>
    <x v="0"/>
    <n v="32.97"/>
    <n v="37.97"/>
    <n v="5.5"/>
    <n v="0"/>
    <n v="5.5"/>
    <n v="32.5"/>
    <n v="0.75"/>
    <n v="24.375"/>
    <n v="13.595000000000001"/>
    <s v="WAV"/>
    <b v="1"/>
    <n v="24.375"/>
  </r>
  <r>
    <x v="2"/>
    <s v="14:18"/>
    <s v="15:31"/>
    <n v="0"/>
    <s v="One-Seat"/>
    <s v="BROWN, LOVIE"/>
    <d v="2025-03-27T00:00:00"/>
    <n v="4101266"/>
    <s v="216"/>
    <s v="AM1"/>
    <n v="18.84"/>
    <n v="73"/>
    <x v="0"/>
    <x v="0"/>
    <n v="18.84"/>
    <x v="0"/>
    <n v="32.97"/>
    <n v="37.97"/>
    <n v="5"/>
    <n v="0"/>
    <n v="5"/>
    <n v="29"/>
    <n v="1.2166666666666666"/>
    <n v="35.283333333333331"/>
    <n v="2.6867000000000001"/>
    <s v="SEDAN"/>
    <b v="1"/>
    <n v="35.283333333333331"/>
  </r>
  <r>
    <x v="0"/>
    <s v="18:32"/>
    <s v="18:57"/>
    <n v="0"/>
    <s v="One-Seat"/>
    <s v="BROWN, GREG"/>
    <d v="2025-03-27T00:00:00"/>
    <n v="4101424"/>
    <s v="204B"/>
    <s v="AM1"/>
    <n v="13.27"/>
    <n v="25"/>
    <x v="0"/>
    <x v="0"/>
    <n v="13.27"/>
    <x v="0"/>
    <n v="23.2225"/>
    <n v="28.2225"/>
    <n v="5.5"/>
    <n v="0"/>
    <n v="5.5"/>
    <n v="32.5"/>
    <n v="0.41666666666666669"/>
    <n v="13.541666666666668"/>
    <n v="14.6808"/>
    <s v="SEDAN"/>
    <b v="0"/>
    <n v="13.541666666666666"/>
  </r>
  <r>
    <x v="1"/>
    <s v="12:15"/>
    <s v="13:01"/>
    <n v="0"/>
    <s v="One-Seat"/>
    <s v="UMANA, DOMINGO"/>
    <d v="2025-03-27T00:00:00"/>
    <n v="4099833"/>
    <s v="210"/>
    <s v="WK1"/>
    <n v="21.9"/>
    <n v="46"/>
    <x v="0"/>
    <x v="1"/>
    <n v="21.9"/>
    <x v="1"/>
    <n v="43.8"/>
    <n v="50.3"/>
    <n v="5"/>
    <n v="0"/>
    <n v="5"/>
    <n v="35.787500000000001"/>
    <n v="0.76666666666666672"/>
    <n v="27.437083333333337"/>
    <n v="22.8629"/>
    <s v="WAV"/>
    <b v="1"/>
    <n v="27.437083333333337"/>
  </r>
  <r>
    <x v="1"/>
    <s v="14:24"/>
    <s v="15:22"/>
    <n v="0"/>
    <s v="One-Seat"/>
    <s v="SILVA, PAUL"/>
    <d v="2025-03-28T00:00:00"/>
    <n v="4101267"/>
    <s v="213"/>
    <s v="AM1"/>
    <n v="18.84"/>
    <n v="59"/>
    <x v="0"/>
    <x v="1"/>
    <n v="18.84"/>
    <x v="1"/>
    <n v="37.68"/>
    <n v="44.18"/>
    <n v="5"/>
    <n v="0"/>
    <n v="5"/>
    <n v="35.787500000000001"/>
    <n v="0.98333333333333328"/>
    <n v="35.191041666666663"/>
    <n v="8.9890000000000008"/>
    <s v="WAV"/>
    <b v="1"/>
    <n v="35.191041666666671"/>
  </r>
  <r>
    <x v="10"/>
    <s v="11:52"/>
    <s v="12:54"/>
    <n v="0"/>
    <s v="One-Seat"/>
    <s v="ALLISON, AARON"/>
    <d v="2025-03-28T00:00:00"/>
    <n v="4099158"/>
    <s v="202"/>
    <s v="AM1"/>
    <n v="20.05"/>
    <n v="63"/>
    <x v="0"/>
    <x v="0"/>
    <n v="20.05"/>
    <x v="0"/>
    <n v="35.087499999999999"/>
    <n v="40.087499999999999"/>
    <n v="5.5"/>
    <n v="0"/>
    <n v="5.5"/>
    <n v="32.5"/>
    <n v="1.05"/>
    <n v="34.125"/>
    <n v="5.9625000000000004"/>
    <s v="WAV"/>
    <b v="1"/>
    <n v="34.125"/>
  </r>
  <r>
    <x v="10"/>
    <s v="06:16"/>
    <s v="06:58"/>
    <n v="0"/>
    <s v="One-Seat"/>
    <s v="ALLISON, AARON"/>
    <d v="2025-03-28T00:00:00"/>
    <n v="4100444"/>
    <s v="202"/>
    <s v="WK1"/>
    <n v="31.58"/>
    <n v="43"/>
    <x v="0"/>
    <x v="0"/>
    <n v="31.58"/>
    <x v="0"/>
    <n v="55.265000000000001"/>
    <n v="60.265000000000001"/>
    <n v="5.5"/>
    <n v="0"/>
    <n v="5.5"/>
    <n v="32.5"/>
    <n v="0.71666666666666667"/>
    <n v="23.291666666666668"/>
    <n v="36.973300000000002"/>
    <s v="WAV"/>
    <b v="1"/>
    <n v="23.291666666666668"/>
  </r>
  <r>
    <x v="2"/>
    <s v="07:36"/>
    <s v="07:58"/>
    <n v="0"/>
    <s v="One-Seat"/>
    <s v="BROWN, LOVIE"/>
    <d v="2025-03-28T00:00:00"/>
    <n v="4099121"/>
    <s v="216"/>
    <s v="AM1"/>
    <n v="8.08"/>
    <n v="21"/>
    <x v="0"/>
    <x v="0"/>
    <n v="8.08"/>
    <x v="0"/>
    <n v="14.14"/>
    <n v="19.14"/>
    <n v="0"/>
    <n v="0"/>
    <n v="0"/>
    <n v="29"/>
    <n v="0.35"/>
    <n v="10.149999999999999"/>
    <n v="8.99"/>
    <s v="SEDAN"/>
    <b v="1"/>
    <n v="10.15"/>
  </r>
  <r>
    <x v="1"/>
    <s v="14:45"/>
    <s v="16:12"/>
    <n v="0"/>
    <s v="One-Seat"/>
    <s v="EVANS, JOHN"/>
    <d v="2025-03-28T00:00:00"/>
    <n v="4099120"/>
    <s v="208"/>
    <s v="AM1"/>
    <n v="8.08"/>
    <n v="87"/>
    <x v="0"/>
    <x v="1"/>
    <n v="8.08"/>
    <x v="1"/>
    <n v="16.16"/>
    <n v="22.66"/>
    <n v="0"/>
    <n v="0"/>
    <n v="0"/>
    <n v="35.787500000000001"/>
    <n v="1.45"/>
    <n v="51.891874999999999"/>
    <n v="-29.2319"/>
    <s v="WAV"/>
    <b v="1"/>
    <n v="51.891875000000006"/>
  </r>
  <r>
    <x v="1"/>
    <s v="17:02"/>
    <s v="18:35"/>
    <n v="0"/>
    <s v="One-Seat"/>
    <s v="EVANS, JOHN"/>
    <d v="2025-03-28T00:00:00"/>
    <n v="4100445"/>
    <s v="208"/>
    <s v="WK1"/>
    <n v="31.58"/>
    <n v="93"/>
    <x v="0"/>
    <x v="1"/>
    <n v="31.58"/>
    <x v="1"/>
    <n v="63.16"/>
    <n v="69.66"/>
    <n v="3"/>
    <n v="0"/>
    <n v="3"/>
    <n v="35.787500000000001"/>
    <n v="1.55"/>
    <n v="55.470625000000005"/>
    <n v="14.189399999999999"/>
    <s v="WAV"/>
    <b v="1"/>
    <n v="55.470625000000005"/>
  </r>
  <r>
    <x v="2"/>
    <s v="15:02"/>
    <s v="16:22"/>
    <n v="0"/>
    <s v="One-Seat"/>
    <s v="BROWN, LOVIE"/>
    <d v="2025-03-28T00:00:00"/>
    <n v="4100458"/>
    <s v="216"/>
    <s v="AM1"/>
    <n v="0"/>
    <n v="79"/>
    <x v="0"/>
    <x v="0"/>
    <n v="0"/>
    <x v="0"/>
    <n v="0"/>
    <n v="5"/>
    <n v="0"/>
    <n v="0"/>
    <n v="0"/>
    <n v="29"/>
    <n v="1.3166666666666667"/>
    <n v="38.18333333333333"/>
    <n v="-33.183300000000003"/>
    <s v="SEDAN"/>
    <b v="1"/>
    <n v="38.18333333333333"/>
  </r>
  <r>
    <x v="4"/>
    <s v="14:52"/>
    <s v="15:42"/>
    <n v="0"/>
    <s v="One-Seat"/>
    <s v="HUGO, TAMA"/>
    <d v="2025-03-28T00:00:00"/>
    <n v="4098728"/>
    <s v="211"/>
    <s v="AM1"/>
    <n v="11.47"/>
    <n v="50"/>
    <x v="0"/>
    <x v="0"/>
    <n v="11.47"/>
    <x v="0"/>
    <n v="20.072500000000002"/>
    <n v="25.072500000000002"/>
    <n v="0"/>
    <n v="0"/>
    <n v="0"/>
    <n v="32.5"/>
    <n v="0.83333333333333337"/>
    <n v="27.083333333333336"/>
    <n v="-2.0108000000000001"/>
    <s v="WAV"/>
    <b v="1"/>
    <n v="27.083333333333332"/>
  </r>
  <r>
    <x v="1"/>
    <s v="07:50"/>
    <s v="08:34"/>
    <n v="0"/>
    <s v="One-Seat"/>
    <s v="SILVA, PAUL"/>
    <d v="2025-03-28T00:00:00"/>
    <n v="4100455"/>
    <s v="213"/>
    <s v="AM1"/>
    <n v="29.43"/>
    <n v="46"/>
    <x v="0"/>
    <x v="1"/>
    <n v="29.43"/>
    <x v="1"/>
    <n v="58.86"/>
    <n v="65.36"/>
    <n v="0"/>
    <n v="0"/>
    <n v="0"/>
    <n v="35.787500000000001"/>
    <n v="0.76666666666666672"/>
    <n v="27.437083333333337"/>
    <n v="37.922899999999998"/>
    <s v="WAV"/>
    <b v="1"/>
    <n v="27.437083333333337"/>
  </r>
  <r>
    <x v="6"/>
    <s v="08:31"/>
    <s v="09:45"/>
    <n v="0"/>
    <s v="One-Seat"/>
    <s v="MOLLIQUE, ROMESHA"/>
    <d v="2025-03-28T00:00:00"/>
    <n v="4102858"/>
    <s v="203"/>
    <s v="AM1"/>
    <n v="24.42"/>
    <n v="74"/>
    <x v="0"/>
    <x v="0"/>
    <n v="24.42"/>
    <x v="0"/>
    <n v="42.734999999999999"/>
    <n v="47.734999999999999"/>
    <n v="5.5"/>
    <n v="0"/>
    <n v="5.5"/>
    <n v="29"/>
    <n v="1.2333333333333334"/>
    <n v="35.766666666666666"/>
    <n v="11.968299999999999"/>
    <s v="SEDAN"/>
    <b v="1"/>
    <n v="35.766666666666666"/>
  </r>
  <r>
    <x v="8"/>
    <s v="14:48"/>
    <s v="15:20"/>
    <n v="0"/>
    <s v="One-Seat"/>
    <s v="FOWLER, ANTOINE"/>
    <d v="2025-03-28T00:00:00"/>
    <n v="4102853"/>
    <s v="222"/>
    <s v="AM1"/>
    <n v="10.11"/>
    <n v="32"/>
    <x v="0"/>
    <x v="0"/>
    <n v="10.11"/>
    <x v="0"/>
    <n v="17.692499999999999"/>
    <n v="22.692499999999999"/>
    <n v="5.5"/>
    <n v="0"/>
    <n v="5.5"/>
    <n v="29"/>
    <n v="0.53333333333333333"/>
    <n v="15.466666666666667"/>
    <n v="7.2257999999999996"/>
    <s v="SEDAN"/>
    <b v="1"/>
    <n v="15.466666666666667"/>
  </r>
  <r>
    <x v="1"/>
    <s v="08:44"/>
    <s v="09:09"/>
    <n v="0"/>
    <s v="One-Seat"/>
    <s v="BANKS, LENARD"/>
    <d v="2025-03-28T00:00:00"/>
    <n v="4098727"/>
    <s v="221"/>
    <s v="AM1"/>
    <n v="11.47"/>
    <n v="32"/>
    <x v="0"/>
    <x v="1"/>
    <n v="11.47"/>
    <x v="1"/>
    <n v="22.94"/>
    <n v="29.44"/>
    <n v="0"/>
    <n v="0"/>
    <n v="0"/>
    <n v="35.787500000000001"/>
    <n v="0.53333333333333333"/>
    <n v="19.086666666666666"/>
    <n v="10.353300000000001"/>
    <s v="WAV"/>
    <b v="1"/>
    <n v="19.086666666666666"/>
  </r>
  <r>
    <x v="12"/>
    <s v="05:51"/>
    <s v="06:22"/>
    <n v="0"/>
    <s v="One-Seat"/>
    <s v="STEPHENS, MARITZA"/>
    <d v="2025-03-28T00:00:00"/>
    <n v="4099194"/>
    <s v="206"/>
    <s v="AM1"/>
    <n v="26.9"/>
    <n v="51"/>
    <x v="0"/>
    <x v="0"/>
    <n v="26.9"/>
    <x v="0"/>
    <n v="47.074999999999996"/>
    <n v="52.074999999999996"/>
    <n v="5"/>
    <n v="0"/>
    <n v="5"/>
    <n v="32.5"/>
    <n v="0.85"/>
    <n v="27.625"/>
    <n v="24.45"/>
    <s v="WAV"/>
    <b v="1"/>
    <n v="27.625"/>
  </r>
  <r>
    <x v="12"/>
    <s v="15:27"/>
    <s v="16:09"/>
    <n v="0"/>
    <s v="One-Seat"/>
    <s v="STEPHENS, MARITZA"/>
    <d v="2025-03-28T00:00:00"/>
    <n v="4100386"/>
    <s v="206"/>
    <s v="AM1"/>
    <n v="13.9"/>
    <n v="42"/>
    <x v="0"/>
    <x v="0"/>
    <n v="13.9"/>
    <x v="0"/>
    <n v="24.324999999999999"/>
    <n v="29.324999999999999"/>
    <n v="0"/>
    <n v="0"/>
    <n v="0"/>
    <n v="32.5"/>
    <n v="0.7"/>
    <n v="22.75"/>
    <n v="6.5750000000000002"/>
    <s v="WAV"/>
    <b v="1"/>
    <n v="22.75"/>
  </r>
  <r>
    <x v="4"/>
    <s v="07:15"/>
    <s v="07:31"/>
    <n v="0"/>
    <s v="One-Seat"/>
    <s v="HUGO, TAMA"/>
    <d v="2025-03-28T00:00:00"/>
    <n v="4098991"/>
    <s v="211"/>
    <s v="WH1"/>
    <n v="4.88"/>
    <n v="16"/>
    <x v="1"/>
    <x v="1"/>
    <n v="4.88"/>
    <x v="1"/>
    <n v="9.76"/>
    <n v="16.259999999999998"/>
    <n v="0"/>
    <n v="0"/>
    <n v="0"/>
    <n v="32.5"/>
    <n v="0.26666666666666666"/>
    <n v="8.6666666666666661"/>
    <n v="7.5933000000000002"/>
    <s v="WAV"/>
    <b v="1"/>
    <n v="8.6666666666666661"/>
  </r>
  <r>
    <x v="10"/>
    <s v="07:46"/>
    <s v="08:46"/>
    <n v="0"/>
    <s v="One-Seat"/>
    <s v="ALLISON, AARON"/>
    <d v="2025-03-28T00:00:00"/>
    <n v="4100380"/>
    <s v="202"/>
    <s v="AM1"/>
    <n v="13.9"/>
    <n v="60"/>
    <x v="0"/>
    <x v="0"/>
    <n v="13.9"/>
    <x v="0"/>
    <n v="24.324999999999999"/>
    <n v="29.324999999999999"/>
    <n v="5.5"/>
    <n v="0"/>
    <n v="5.5"/>
    <n v="32.5"/>
    <n v="1"/>
    <n v="32.5"/>
    <n v="-3.1749999999999998"/>
    <s v="WAV"/>
    <b v="1"/>
    <n v="32.5"/>
  </r>
  <r>
    <x v="10"/>
    <s v="13:15"/>
    <s v="13:52"/>
    <n v="0"/>
    <s v="One-Seat"/>
    <s v="ALLISON, AARON"/>
    <d v="2025-03-28T00:00:00"/>
    <n v="4100381"/>
    <s v="202"/>
    <s v="AM1"/>
    <n v="16.13"/>
    <n v="37"/>
    <x v="0"/>
    <x v="0"/>
    <n v="16.13"/>
    <x v="0"/>
    <n v="28.227499999999999"/>
    <n v="33.227499999999999"/>
    <n v="5.5"/>
    <n v="0"/>
    <n v="5.5"/>
    <n v="32.5"/>
    <n v="0.6166666666666667"/>
    <n v="20.041666666666668"/>
    <n v="13.1858"/>
    <s v="WAV"/>
    <b v="1"/>
    <n v="20.041666666666668"/>
  </r>
  <r>
    <x v="0"/>
    <s v="12:28"/>
    <s v="13:10"/>
    <n v="0"/>
    <s v="One-Seat"/>
    <s v="MARZI, SAMI JAN"/>
    <d v="2025-03-28T00:00:00"/>
    <n v="4102859"/>
    <s v="220"/>
    <s v="AM1"/>
    <n v="24.42"/>
    <n v="41"/>
    <x v="0"/>
    <x v="0"/>
    <n v="24.42"/>
    <x v="0"/>
    <n v="42.734999999999999"/>
    <n v="47.734999999999999"/>
    <n v="3.75"/>
    <n v="0"/>
    <n v="3.75"/>
    <n v="32.5"/>
    <n v="0.68333333333333335"/>
    <n v="22.208333333333332"/>
    <n v="25.526700000000002"/>
    <s v="WAV"/>
    <b v="1"/>
    <n v="22.208333333333332"/>
  </r>
  <r>
    <x v="5"/>
    <s v="17:41"/>
    <s v="18:57"/>
    <n v="0"/>
    <s v="One-Seat"/>
    <s v="BUTLER, JACQUELINE"/>
    <d v="2025-03-28T00:00:00"/>
    <n v="4099199"/>
    <s v="205B"/>
    <s v="AM1"/>
    <n v="26.9"/>
    <n v="76"/>
    <x v="0"/>
    <x v="0"/>
    <n v="26.9"/>
    <x v="0"/>
    <n v="47.074999999999996"/>
    <n v="52.074999999999996"/>
    <n v="0"/>
    <n v="0"/>
    <n v="0"/>
    <n v="32.5"/>
    <n v="1.2666666666666666"/>
    <n v="41.166666666666664"/>
    <n v="10.908300000000001"/>
    <s v="WAV"/>
    <b v="1"/>
    <n v="41.166666666666664"/>
  </r>
  <r>
    <x v="0"/>
    <s v="09:31"/>
    <s v="10:00"/>
    <n v="0"/>
    <s v="One-Seat"/>
    <s v="OXCAL, SERGIO"/>
    <d v="2025-03-28T00:00:00"/>
    <n v="4101425"/>
    <s v="204A"/>
    <s v="AM1"/>
    <n v="13.27"/>
    <n v="30"/>
    <x v="0"/>
    <x v="0"/>
    <n v="13.27"/>
    <x v="0"/>
    <n v="23.2225"/>
    <n v="28.2225"/>
    <n v="5.5"/>
    <n v="0"/>
    <n v="5.5"/>
    <n v="32.5"/>
    <n v="0.5"/>
    <n v="16.25"/>
    <n v="11.9725"/>
    <s v="WAV"/>
    <b v="1"/>
    <n v="16.25"/>
  </r>
  <r>
    <x v="1"/>
    <s v="09:16"/>
    <s v="11:02"/>
    <n v="0"/>
    <s v="One-Seat"/>
    <s v="SILVA, PAUL"/>
    <d v="2025-03-28T00:00:00"/>
    <n v="4102047"/>
    <s v="213"/>
    <s v="WK1"/>
    <n v="44.1"/>
    <n v="106"/>
    <x v="0"/>
    <x v="1"/>
    <n v="44.1"/>
    <x v="1"/>
    <n v="88.2"/>
    <n v="94.7"/>
    <n v="3.75"/>
    <n v="0"/>
    <n v="3.75"/>
    <n v="35.787500000000001"/>
    <n v="1.7666666666666666"/>
    <n v="63.224583333333335"/>
    <n v="31.4754"/>
    <s v="WAV"/>
    <b v="1"/>
    <n v="63.224583333333342"/>
  </r>
  <r>
    <x v="12"/>
    <s v="11:33"/>
    <s v="11:45"/>
    <n v="0"/>
    <s v="One-Seat"/>
    <s v="STEPHENS, MARITZA"/>
    <d v="2025-03-28T00:00:00"/>
    <n v="4098993"/>
    <s v="206"/>
    <s v="AM1"/>
    <n v="4.38"/>
    <n v="12"/>
    <x v="0"/>
    <x v="0"/>
    <n v="4.38"/>
    <x v="0"/>
    <n v="7.665"/>
    <n v="12.664999999999999"/>
    <n v="5.5"/>
    <n v="0"/>
    <n v="5.5"/>
    <n v="32.5"/>
    <n v="0.2"/>
    <n v="6.5"/>
    <n v="6.165"/>
    <s v="WAV"/>
    <b v="1"/>
    <n v="6.5"/>
  </r>
  <r>
    <x v="1"/>
    <s v="17:34"/>
    <s v="18:17"/>
    <n v="0"/>
    <s v="One-Seat"/>
    <s v="EVANS, JOHN"/>
    <d v="2025-03-28T00:00:00"/>
    <n v="4098992"/>
    <s v="208"/>
    <s v="WH1"/>
    <n v="4.88"/>
    <n v="61"/>
    <x v="1"/>
    <x v="1"/>
    <n v="4.88"/>
    <x v="1"/>
    <n v="9.76"/>
    <n v="16.259999999999998"/>
    <n v="0"/>
    <n v="0"/>
    <n v="0"/>
    <n v="35.787500000000001"/>
    <n v="1.0166666666666666"/>
    <n v="36.383958333333332"/>
    <n v="-20.123999999999999"/>
    <s v="WAV"/>
    <b v="1"/>
    <n v="36.383958333333332"/>
  </r>
  <r>
    <x v="0"/>
    <s v="09:16"/>
    <s v="10:20"/>
    <n v="0"/>
    <s v="One-Seat"/>
    <s v="OXCAL, SERGIO"/>
    <d v="2025-03-28T00:00:00"/>
    <n v="4101265"/>
    <s v="204A"/>
    <s v="AM1"/>
    <n v="18.84"/>
    <n v="65"/>
    <x v="0"/>
    <x v="0"/>
    <n v="18.84"/>
    <x v="0"/>
    <n v="32.97"/>
    <n v="37.97"/>
    <n v="5.5"/>
    <n v="0"/>
    <n v="5.5"/>
    <n v="32.5"/>
    <n v="1.0833333333333333"/>
    <n v="35.208333333333329"/>
    <n v="2.7616999999999998"/>
    <s v="WAV"/>
    <b v="1"/>
    <n v="35.208333333333336"/>
  </r>
  <r>
    <x v="1"/>
    <s v="13:25"/>
    <s v="13:54"/>
    <n v="0"/>
    <s v="One-Seat"/>
    <s v="EVANS, JOHN"/>
    <d v="2025-03-28T00:00:00"/>
    <n v="4101282"/>
    <s v="208"/>
    <s v="AM1"/>
    <n v="9.59"/>
    <n v="28"/>
    <x v="0"/>
    <x v="1"/>
    <n v="9.59"/>
    <x v="1"/>
    <n v="19.18"/>
    <n v="25.68"/>
    <n v="5.5"/>
    <n v="0"/>
    <n v="5.5"/>
    <n v="35.787500000000001"/>
    <n v="0.46666666666666667"/>
    <n v="16.700833333333335"/>
    <n v="8.9792000000000005"/>
    <s v="WAV"/>
    <b v="1"/>
    <n v="16.700833333333335"/>
  </r>
  <r>
    <x v="12"/>
    <s v="14:15"/>
    <s v="14:42"/>
    <n v="0"/>
    <s v="One-Seat"/>
    <s v="STEPHENS, MARITZA"/>
    <d v="2025-03-28T00:00:00"/>
    <n v="4101260"/>
    <s v="206"/>
    <s v="AM1"/>
    <n v="12.77"/>
    <n v="27"/>
    <x v="0"/>
    <x v="0"/>
    <n v="12.77"/>
    <x v="0"/>
    <n v="22.3475"/>
    <n v="27.3475"/>
    <n v="5.5"/>
    <n v="0"/>
    <n v="5.5"/>
    <n v="32.5"/>
    <n v="0.45"/>
    <n v="14.625"/>
    <n v="12.7225"/>
    <s v="WAV"/>
    <b v="1"/>
    <n v="14.625"/>
  </r>
  <r>
    <x v="0"/>
    <s v="11:04"/>
    <s v="11:30"/>
    <n v="0"/>
    <s v="One-Seat"/>
    <s v="OXCAL, SERGIO"/>
    <d v="2025-03-28T00:00:00"/>
    <n v="4102114"/>
    <s v="204A"/>
    <s v="PW1"/>
    <n v="10.8"/>
    <n v="26"/>
    <x v="1"/>
    <x v="1"/>
    <n v="10.8"/>
    <x v="1"/>
    <n v="21.6"/>
    <n v="28.1"/>
    <n v="5.5"/>
    <n v="0"/>
    <n v="5.5"/>
    <n v="32.5"/>
    <n v="0.43333333333333335"/>
    <n v="14.083333333333334"/>
    <n v="14.0167"/>
    <s v="WAV"/>
    <b v="1"/>
    <n v="14.083333333333334"/>
  </r>
  <r>
    <x v="3"/>
    <s v="15:35"/>
    <s v="16:13"/>
    <n v="0"/>
    <s v="One-Seat"/>
    <s v="VILCHEZ, CHARLENNE"/>
    <d v="2025-03-28T00:00:00"/>
    <n v="4102115"/>
    <s v="217"/>
    <s v="PW1"/>
    <n v="10.8"/>
    <n v="40"/>
    <x v="1"/>
    <x v="1"/>
    <n v="10.8"/>
    <x v="1"/>
    <n v="21.6"/>
    <n v="28.1"/>
    <n v="5"/>
    <n v="0"/>
    <n v="5"/>
    <n v="32.5"/>
    <n v="0.66666666666666663"/>
    <n v="21.666666666666664"/>
    <n v="6.4333"/>
    <s v="WAV"/>
    <b v="1"/>
    <n v="21.666666666666668"/>
  </r>
  <r>
    <x v="4"/>
    <s v="09:16"/>
    <s v="10:06"/>
    <n v="0"/>
    <s v="One-Seat"/>
    <s v="HUGO, TAMA"/>
    <d v="2025-03-28T00:00:00"/>
    <n v="4102089"/>
    <s v="211"/>
    <s v="LW1"/>
    <n v="7.3"/>
    <n v="50"/>
    <x v="0"/>
    <x v="0"/>
    <n v="7.3"/>
    <x v="0"/>
    <n v="12.775"/>
    <n v="17.774999999999999"/>
    <n v="5.5"/>
    <n v="0"/>
    <n v="5.5"/>
    <n v="32.5"/>
    <n v="0.83333333333333337"/>
    <n v="27.083333333333336"/>
    <n v="-9.3082999999999991"/>
    <s v="WAV"/>
    <b v="1"/>
    <n v="27.083333333333332"/>
  </r>
  <r>
    <x v="0"/>
    <s v="21:37"/>
    <s v="22:26"/>
    <n v="0"/>
    <s v="One-Seat"/>
    <s v="BROWN, GREG"/>
    <d v="2025-03-28T00:00:00"/>
    <n v="4102048"/>
    <s v="204B"/>
    <s v="WK1"/>
    <n v="44.1"/>
    <n v="48"/>
    <x v="0"/>
    <x v="0"/>
    <n v="44.1"/>
    <x v="0"/>
    <n v="77.174999999999997"/>
    <n v="82.174999999999997"/>
    <n v="3.75"/>
    <n v="0"/>
    <n v="3.75"/>
    <n v="32.5"/>
    <n v="0.8"/>
    <n v="26"/>
    <n v="56.174999999999997"/>
    <s v="SEDAN"/>
    <b v="0"/>
    <n v="26"/>
  </r>
  <r>
    <x v="6"/>
    <s v="12:33"/>
    <s v="13:01"/>
    <n v="0"/>
    <s v="One-Seat"/>
    <s v="MOLLIQUE, ROMESHA"/>
    <d v="2025-03-28T00:00:00"/>
    <n v="4101458"/>
    <s v="203"/>
    <s v="WH1"/>
    <n v="23.87"/>
    <n v="32"/>
    <x v="1"/>
    <x v="1"/>
    <n v="23.87"/>
    <x v="1"/>
    <n v="47.74"/>
    <n v="54.24"/>
    <n v="5"/>
    <n v="0"/>
    <n v="5"/>
    <n v="29"/>
    <n v="0.53333333333333333"/>
    <n v="15.466666666666667"/>
    <n v="38.773299999999999"/>
    <s v="WAV"/>
    <b v="1"/>
    <n v="15.466666666666667"/>
  </r>
  <r>
    <x v="0"/>
    <s v="13:23"/>
    <s v="13:51"/>
    <n v="0"/>
    <s v="One-Seat"/>
    <s v="MARZI, SAMI JAN"/>
    <d v="2025-03-28T00:00:00"/>
    <n v="4100389"/>
    <s v="220"/>
    <s v="AM1,WK1"/>
    <n v="20.350000000000001"/>
    <n v="27"/>
    <x v="0"/>
    <x v="0"/>
    <n v="20.350000000000001"/>
    <x v="0"/>
    <n v="35.612500000000004"/>
    <n v="40.612500000000004"/>
    <n v="5.5"/>
    <n v="0"/>
    <n v="5.5"/>
    <n v="32.5"/>
    <n v="0.45"/>
    <n v="14.625"/>
    <n v="25.987500000000001"/>
    <s v="WAV"/>
    <b v="1"/>
    <n v="14.625"/>
  </r>
  <r>
    <x v="1"/>
    <s v="12:03"/>
    <s v="12:32"/>
    <n v="0"/>
    <s v="One-Seat"/>
    <s v="SILVA, PAUL"/>
    <d v="2025-03-28T00:00:00"/>
    <n v="4101414"/>
    <s v="213"/>
    <s v="WK1"/>
    <n v="21.16"/>
    <n v="29"/>
    <x v="0"/>
    <x v="1"/>
    <n v="21.16"/>
    <x v="1"/>
    <n v="42.32"/>
    <n v="48.82"/>
    <n v="5.5"/>
    <n v="0"/>
    <n v="5.5"/>
    <n v="35.787500000000001"/>
    <n v="0.48333333333333334"/>
    <n v="17.297291666666666"/>
    <n v="31.5227"/>
    <s v="WAV"/>
    <b v="1"/>
    <n v="17.29729166666667"/>
  </r>
  <r>
    <x v="1"/>
    <s v="13:14"/>
    <s v="14:16"/>
    <n v="0"/>
    <s v="One-Seat"/>
    <s v="EVANS, JOHN"/>
    <d v="2025-03-28T00:00:00"/>
    <n v="4102081"/>
    <s v="208"/>
    <s v="AM1"/>
    <n v="13.18"/>
    <n v="61"/>
    <x v="0"/>
    <x v="1"/>
    <n v="13.18"/>
    <x v="1"/>
    <n v="26.36"/>
    <n v="32.86"/>
    <n v="5.5"/>
    <n v="0"/>
    <n v="5.5"/>
    <n v="35.787500000000001"/>
    <n v="1.0166666666666666"/>
    <n v="36.383958333333332"/>
    <n v="-3.524"/>
    <s v="WAV"/>
    <b v="1"/>
    <n v="36.383958333333332"/>
  </r>
  <r>
    <x v="6"/>
    <s v="16:56"/>
    <s v="17:23"/>
    <n v="0"/>
    <s v="One-Seat"/>
    <s v="MOLLIQUE, ROMESHA"/>
    <d v="2025-03-28T00:00:00"/>
    <n v="4102084"/>
    <s v="203"/>
    <s v="AM1"/>
    <n v="13.18"/>
    <n v="27"/>
    <x v="0"/>
    <x v="0"/>
    <n v="13.18"/>
    <x v="0"/>
    <n v="23.064999999999998"/>
    <n v="28.064999999999998"/>
    <n v="5.5"/>
    <n v="0"/>
    <n v="5.5"/>
    <n v="29"/>
    <n v="0.45"/>
    <n v="13.05"/>
    <n v="15.015000000000001"/>
    <s v="WAV"/>
    <b v="1"/>
    <n v="13.05"/>
  </r>
  <r>
    <x v="3"/>
    <s v="12:04"/>
    <s v="13:14"/>
    <n v="0"/>
    <s v="One-Seat"/>
    <s v="VILCHEZ, CHARLENNE"/>
    <d v="2025-03-28T00:00:00"/>
    <n v="4099316"/>
    <s v="217"/>
    <s v="AM1"/>
    <n v="24.87"/>
    <n v="69"/>
    <x v="0"/>
    <x v="0"/>
    <n v="24.87"/>
    <x v="0"/>
    <n v="43.522500000000001"/>
    <n v="48.522500000000001"/>
    <n v="3.75"/>
    <n v="0"/>
    <n v="3.75"/>
    <n v="32.5"/>
    <n v="1.1499999999999999"/>
    <n v="37.375"/>
    <n v="11.147500000000001"/>
    <s v="WAV"/>
    <b v="1"/>
    <n v="37.375"/>
  </r>
  <r>
    <x v="1"/>
    <s v="09:51"/>
    <s v="10:23"/>
    <n v="0"/>
    <s v="One-Seat"/>
    <s v="UMANA, DOMINGO"/>
    <d v="2025-03-28T00:00:00"/>
    <n v="4099311"/>
    <s v="210"/>
    <s v="AM1"/>
    <n v="24.87"/>
    <n v="37"/>
    <x v="0"/>
    <x v="1"/>
    <n v="24.87"/>
    <x v="1"/>
    <n v="49.74"/>
    <n v="56.24"/>
    <n v="5"/>
    <n v="0"/>
    <n v="5"/>
    <n v="35.787500000000001"/>
    <n v="0.6166666666666667"/>
    <n v="22.068958333333335"/>
    <n v="34.170999999999999"/>
    <s v="WAV"/>
    <b v="1"/>
    <n v="22.068958333333335"/>
  </r>
  <r>
    <x v="1"/>
    <s v="14:55"/>
    <s v="15:36"/>
    <n v="0"/>
    <s v="One-Seat"/>
    <s v="SILVA, PAUL"/>
    <d v="2025-03-28T00:00:00"/>
    <n v="4102740"/>
    <s v="213"/>
    <s v="WH1"/>
    <n v="17.28"/>
    <n v="44"/>
    <x v="1"/>
    <x v="1"/>
    <n v="17.28"/>
    <x v="1"/>
    <n v="34.56"/>
    <n v="41.06"/>
    <n v="0"/>
    <n v="0"/>
    <n v="0"/>
    <n v="35.787500000000001"/>
    <n v="0.73333333333333328"/>
    <n v="26.244166666666665"/>
    <n v="14.815799999999999"/>
    <s v="WAV"/>
    <b v="1"/>
    <n v="26.244166666666668"/>
  </r>
  <r>
    <x v="7"/>
    <s v="15:47"/>
    <s v="17:03"/>
    <n v="0"/>
    <s v="One-Seat"/>
    <s v="MAINESS, RYAN"/>
    <d v="2025-03-28T00:00:00"/>
    <n v="4102001"/>
    <s v="215"/>
    <s v="AM1"/>
    <n v="11.95"/>
    <n v="75"/>
    <x v="0"/>
    <x v="0"/>
    <n v="11.95"/>
    <x v="0"/>
    <n v="20.912499999999998"/>
    <n v="25.912499999999998"/>
    <n v="5.5"/>
    <n v="0"/>
    <n v="5.5"/>
    <n v="29"/>
    <n v="1.25"/>
    <n v="36.25"/>
    <n v="-10.3375"/>
    <s v="SEDAN"/>
    <b v="1"/>
    <n v="36.25"/>
  </r>
  <r>
    <x v="8"/>
    <s v="14:21"/>
    <s v="15:03"/>
    <n v="0"/>
    <s v="One-Seat"/>
    <s v="FOWLER, ANTOINE"/>
    <d v="2025-03-28T00:00:00"/>
    <n v="4101428"/>
    <s v="222"/>
    <s v="AM1"/>
    <n v="13.27"/>
    <n v="42"/>
    <x v="0"/>
    <x v="0"/>
    <n v="13.27"/>
    <x v="0"/>
    <n v="23.2225"/>
    <n v="28.2225"/>
    <n v="5"/>
    <n v="0"/>
    <n v="5"/>
    <n v="29"/>
    <n v="0.7"/>
    <n v="20.299999999999997"/>
    <n v="7.9225000000000003"/>
    <s v="SEDAN"/>
    <b v="1"/>
    <n v="20.3"/>
  </r>
  <r>
    <x v="4"/>
    <s v="16:07"/>
    <s v="16:40"/>
    <n v="0"/>
    <s v="One-Seat"/>
    <s v="HUGO, TAMA"/>
    <d v="2025-03-28T00:00:00"/>
    <n v="4100390"/>
    <s v="211"/>
    <s v="AM1,WK1"/>
    <n v="20.350000000000001"/>
    <n v="32"/>
    <x v="0"/>
    <x v="0"/>
    <n v="20.350000000000001"/>
    <x v="0"/>
    <n v="35.612500000000004"/>
    <n v="40.612500000000004"/>
    <n v="5"/>
    <n v="0"/>
    <n v="5"/>
    <n v="32.5"/>
    <n v="0.53333333333333333"/>
    <n v="17.333333333333332"/>
    <n v="23.279199999999999"/>
    <s v="WAV"/>
    <b v="1"/>
    <n v="17.333333333333332"/>
  </r>
  <r>
    <x v="12"/>
    <s v="15:06"/>
    <s v="15:48"/>
    <n v="0"/>
    <s v="One-Seat"/>
    <s v="STEPHENS, MARITZA"/>
    <d v="2025-03-28T00:00:00"/>
    <n v="4098832"/>
    <s v="206"/>
    <s v="WH1"/>
    <n v="5.55"/>
    <n v="45"/>
    <x v="1"/>
    <x v="1"/>
    <n v="5.55"/>
    <x v="1"/>
    <n v="11.1"/>
    <n v="17.600000000000001"/>
    <n v="0"/>
    <n v="0"/>
    <n v="0"/>
    <n v="32.5"/>
    <n v="0.75"/>
    <n v="24.375"/>
    <n v="-6.7750000000000004"/>
    <s v="WAV"/>
    <b v="1"/>
    <n v="24.375"/>
  </r>
  <r>
    <x v="0"/>
    <s v="08:01"/>
    <s v="08:35"/>
    <n v="0"/>
    <s v="One-Seat"/>
    <s v="OXCAL, SERGIO"/>
    <d v="2025-03-28T00:00:00"/>
    <n v="4098874"/>
    <s v="204A"/>
    <s v="WH1"/>
    <n v="15.16"/>
    <n v="35"/>
    <x v="1"/>
    <x v="1"/>
    <n v="15.16"/>
    <x v="1"/>
    <n v="30.32"/>
    <n v="36.82"/>
    <n v="5"/>
    <n v="0"/>
    <n v="5"/>
    <n v="32.5"/>
    <n v="0.58333333333333337"/>
    <n v="18.958333333333336"/>
    <n v="17.861699999999999"/>
    <s v="WAV"/>
    <b v="1"/>
    <n v="18.958333333333332"/>
  </r>
  <r>
    <x v="10"/>
    <s v="10:31"/>
    <s v="11:33"/>
    <n v="1"/>
    <s v="One-Seat"/>
    <s v="ALLISON, AARON"/>
    <d v="2025-03-28T00:00:00"/>
    <n v="4102737"/>
    <s v="202"/>
    <s v="AM1"/>
    <n v="11.38"/>
    <n v="63"/>
    <x v="0"/>
    <x v="0"/>
    <n v="11.38"/>
    <x v="0"/>
    <n v="19.915000000000003"/>
    <n v="24.915000000000003"/>
    <n v="5.5"/>
    <n v="5.5"/>
    <n v="0"/>
    <n v="32.5"/>
    <n v="1.05"/>
    <n v="34.125"/>
    <n v="-9.2100000000000009"/>
    <s v="WAV"/>
    <b v="1"/>
    <n v="34.125"/>
  </r>
  <r>
    <x v="10"/>
    <s v="12:08"/>
    <s v="12:37"/>
    <n v="1"/>
    <s v="One-Seat"/>
    <s v="ALLISON, AARON"/>
    <d v="2025-03-28T00:00:00"/>
    <n v="4099087"/>
    <s v="202"/>
    <s v="AM1"/>
    <n v="13.97"/>
    <n v="29"/>
    <x v="0"/>
    <x v="0"/>
    <n v="13.97"/>
    <x v="0"/>
    <n v="24.447500000000002"/>
    <n v="29.447500000000002"/>
    <n v="5"/>
    <n v="5"/>
    <n v="0"/>
    <n v="32.5"/>
    <n v="0.48333333333333334"/>
    <n v="15.708333333333334"/>
    <n v="13.7392"/>
    <s v="WAV"/>
    <b v="1"/>
    <n v="15.708333333333334"/>
  </r>
  <r>
    <x v="10"/>
    <s v="08:06"/>
    <s v="08:58"/>
    <n v="1"/>
    <s v="One-Seat"/>
    <s v="ALLISON, AARON"/>
    <d v="2025-03-28T00:00:00"/>
    <n v="4099156"/>
    <s v="202"/>
    <s v="AM1"/>
    <n v="20.05"/>
    <n v="53"/>
    <x v="0"/>
    <x v="0"/>
    <n v="20.05"/>
    <x v="0"/>
    <n v="35.087499999999999"/>
    <n v="40.087499999999999"/>
    <n v="5.5"/>
    <n v="5.5"/>
    <n v="0"/>
    <n v="32.5"/>
    <n v="0.8833333333333333"/>
    <n v="28.708333333333332"/>
    <n v="11.379200000000001"/>
    <s v="WAV"/>
    <b v="1"/>
    <n v="28.708333333333332"/>
  </r>
  <r>
    <x v="1"/>
    <s v="07:56"/>
    <s v="09:26"/>
    <n v="1"/>
    <s v="One-Seat"/>
    <s v="BANKS, LENARD"/>
    <d v="2025-03-28T00:00:00"/>
    <n v="4101999"/>
    <s v="221"/>
    <s v="AM1"/>
    <n v="11.95"/>
    <n v="90"/>
    <x v="0"/>
    <x v="1"/>
    <n v="11.95"/>
    <x v="1"/>
    <n v="23.9"/>
    <n v="30.4"/>
    <n v="5.5"/>
    <n v="5.5"/>
    <n v="0"/>
    <n v="35.787500000000001"/>
    <n v="1.5"/>
    <n v="53.681250000000006"/>
    <n v="-23.281199999999998"/>
    <s v="WAV"/>
    <b v="1"/>
    <n v="53.681249999999999"/>
  </r>
  <r>
    <x v="4"/>
    <s v="12:13"/>
    <s v="12:31"/>
    <n v="1"/>
    <s v="One-Seat"/>
    <s v="HUGO, TAMA"/>
    <d v="2025-03-28T00:00:00"/>
    <n v="4102738"/>
    <s v="211"/>
    <s v="AM1"/>
    <n v="11.38"/>
    <n v="17"/>
    <x v="0"/>
    <x v="0"/>
    <n v="11.38"/>
    <x v="0"/>
    <n v="19.915000000000003"/>
    <n v="24.915000000000003"/>
    <n v="5"/>
    <n v="5"/>
    <n v="0"/>
    <n v="32.5"/>
    <n v="0.28333333333333333"/>
    <n v="9.2083333333333339"/>
    <n v="15.7067"/>
    <s v="WAV"/>
    <b v="1"/>
    <n v="9.2083333333333339"/>
  </r>
  <r>
    <x v="4"/>
    <s v="09:39"/>
    <s v="10:26"/>
    <n v="1"/>
    <s v="One-Seat"/>
    <s v="HUGO, TAMA"/>
    <d v="2025-03-28T00:00:00"/>
    <n v="4099086"/>
    <s v="211"/>
    <s v="AM1"/>
    <n v="13.97"/>
    <n v="47"/>
    <x v="0"/>
    <x v="0"/>
    <n v="13.97"/>
    <x v="0"/>
    <n v="24.447500000000002"/>
    <n v="29.447500000000002"/>
    <n v="5.5"/>
    <n v="5.5"/>
    <n v="0"/>
    <n v="32.5"/>
    <n v="0.78333333333333333"/>
    <n v="25.458333333333332"/>
    <n v="3.9891999999999999"/>
    <s v="WAV"/>
    <b v="1"/>
    <n v="25.458333333333332"/>
  </r>
  <r>
    <x v="3"/>
    <s v="10:04"/>
    <s v="10:31"/>
    <n v="1"/>
    <s v="One-Seat"/>
    <s v="VILCHEZ, CHARLENNE"/>
    <d v="2025-03-28T00:00:00"/>
    <n v="4101457"/>
    <s v="217"/>
    <s v="WH1"/>
    <n v="23.87"/>
    <n v="32"/>
    <x v="1"/>
    <x v="1"/>
    <n v="23.87"/>
    <x v="1"/>
    <n v="47.74"/>
    <n v="54.24"/>
    <n v="3.75"/>
    <n v="3.75"/>
    <n v="0"/>
    <n v="32.5"/>
    <n v="0.53333333333333333"/>
    <n v="17.333333333333332"/>
    <n v="36.906700000000001"/>
    <s v="WAV"/>
    <b v="1"/>
    <n v="17.333333333333332"/>
  </r>
  <r>
    <x v="2"/>
    <s v="11:20"/>
    <s v="12:15"/>
    <n v="0"/>
    <s v="One-Seat"/>
    <s v="BROWN, LOVIE"/>
    <d v="2025-03-28T00:00:00"/>
    <n v="4098877"/>
    <s v="216"/>
    <s v="AM1"/>
    <n v="19.12"/>
    <n v="54"/>
    <x v="0"/>
    <x v="0"/>
    <n v="19.12"/>
    <x v="0"/>
    <n v="33.46"/>
    <n v="38.46"/>
    <n v="5"/>
    <n v="0"/>
    <n v="5"/>
    <n v="29"/>
    <n v="0.9"/>
    <n v="26.1"/>
    <n v="12.36"/>
    <s v="SEDAN"/>
    <b v="1"/>
    <n v="26.1"/>
  </r>
  <r>
    <x v="2"/>
    <s v="08:58"/>
    <s v="09:44"/>
    <n v="0"/>
    <s v="One-Seat"/>
    <s v="BROWN, LOVIE"/>
    <d v="2025-03-28T00:00:00"/>
    <n v="4098994"/>
    <s v="216"/>
    <s v="AM1"/>
    <n v="17.3"/>
    <n v="45"/>
    <x v="0"/>
    <x v="0"/>
    <n v="17.3"/>
    <x v="0"/>
    <n v="30.275000000000002"/>
    <n v="35.275000000000006"/>
    <n v="0"/>
    <n v="0"/>
    <n v="0"/>
    <n v="29"/>
    <n v="0.75"/>
    <n v="21.75"/>
    <n v="13.525"/>
    <s v="SEDAN"/>
    <b v="1"/>
    <n v="21.75"/>
  </r>
  <r>
    <x v="12"/>
    <s v="05:34"/>
    <s v="06:22"/>
    <n v="0"/>
    <s v="One-Seat"/>
    <s v="STEPHENS, MARITZA"/>
    <d v="2025-03-28T00:00:00"/>
    <n v="4098597"/>
    <s v="206"/>
    <s v="AM1"/>
    <n v="29.88"/>
    <n v="68"/>
    <x v="0"/>
    <x v="0"/>
    <n v="29.88"/>
    <x v="0"/>
    <n v="52.29"/>
    <n v="57.29"/>
    <n v="5.5"/>
    <n v="0"/>
    <n v="5.5"/>
    <n v="32.5"/>
    <n v="1.1333333333333333"/>
    <n v="36.833333333333336"/>
    <n v="20.456700000000001"/>
    <s v="WAV"/>
    <b v="1"/>
    <n v="36.833333333333336"/>
  </r>
  <r>
    <x v="5"/>
    <s v="17:41"/>
    <s v="19:22"/>
    <n v="0"/>
    <s v="One-Seat"/>
    <s v="BUTLER, JACQUELINE"/>
    <d v="2025-03-28T00:00:00"/>
    <n v="4098601"/>
    <s v="205B"/>
    <s v="AM1"/>
    <n v="29.88"/>
    <n v="106"/>
    <x v="0"/>
    <x v="0"/>
    <n v="29.88"/>
    <x v="0"/>
    <n v="52.29"/>
    <n v="57.29"/>
    <n v="0"/>
    <n v="0"/>
    <n v="0"/>
    <n v="32.5"/>
    <n v="1.7666666666666666"/>
    <n v="57.416666666666664"/>
    <n v="-0.12670000000000001"/>
    <s v="WAV"/>
    <b v="1"/>
    <n v="57.416666666666664"/>
  </r>
  <r>
    <x v="10"/>
    <s v="07:54"/>
    <s v="08:31"/>
    <n v="0"/>
    <s v="One-Seat"/>
    <s v="ALLISON, AARON"/>
    <d v="2025-03-28T00:00:00"/>
    <n v="4098829"/>
    <s v="202"/>
    <s v="AM1"/>
    <n v="10.39"/>
    <n v="36"/>
    <x v="0"/>
    <x v="0"/>
    <n v="10.39"/>
    <x v="0"/>
    <n v="18.182500000000001"/>
    <n v="23.182500000000001"/>
    <n v="5.5"/>
    <n v="0"/>
    <n v="5.5"/>
    <n v="32.5"/>
    <n v="0.6"/>
    <n v="19.5"/>
    <n v="3.6825000000000001"/>
    <s v="WAV"/>
    <b v="1"/>
    <n v="19.5"/>
  </r>
  <r>
    <x v="3"/>
    <s v="15:51"/>
    <s v="16:40"/>
    <n v="0"/>
    <s v="One-Seat"/>
    <s v="VILCHEZ, CHARLENNE"/>
    <d v="2025-03-28T00:00:00"/>
    <n v="4098995"/>
    <s v="217"/>
    <s v="AM1"/>
    <n v="17.3"/>
    <n v="49"/>
    <x v="0"/>
    <x v="0"/>
    <n v="17.3"/>
    <x v="0"/>
    <n v="30.275000000000002"/>
    <n v="35.275000000000006"/>
    <n v="0"/>
    <n v="0"/>
    <n v="0"/>
    <n v="32.5"/>
    <n v="0.81666666666666665"/>
    <n v="26.541666666666668"/>
    <n v="8.7332999999999998"/>
    <s v="WAV"/>
    <b v="1"/>
    <n v="26.541666666666668"/>
  </r>
  <r>
    <x v="10"/>
    <s v="10:46"/>
    <s v="11:24"/>
    <n v="0"/>
    <s v="One-Seat"/>
    <s v="ALLISON, AARON"/>
    <d v="2025-03-28T00:00:00"/>
    <n v="4098831"/>
    <s v="202"/>
    <s v="WH1"/>
    <n v="5.55"/>
    <n v="39"/>
    <x v="1"/>
    <x v="1"/>
    <n v="5.55"/>
    <x v="1"/>
    <n v="11.1"/>
    <n v="17.600000000000001"/>
    <n v="5.5"/>
    <n v="0"/>
    <n v="5.5"/>
    <n v="32.5"/>
    <n v="0.65"/>
    <n v="21.125"/>
    <n v="-3.5249999999999999"/>
    <s v="WAV"/>
    <b v="1"/>
    <n v="21.125"/>
  </r>
  <r>
    <x v="0"/>
    <s v="07:16"/>
    <s v="07:45"/>
    <n v="0"/>
    <s v="One-Seat"/>
    <s v="OXCAL, SERGIO"/>
    <d v="2025-03-28T00:00:00"/>
    <n v="4098839"/>
    <s v="204A"/>
    <s v="WK1"/>
    <n v="7.01"/>
    <n v="30"/>
    <x v="0"/>
    <x v="0"/>
    <n v="7.01"/>
    <x v="0"/>
    <n v="12.2675"/>
    <n v="17.267499999999998"/>
    <n v="5"/>
    <n v="0"/>
    <n v="5"/>
    <n v="32.5"/>
    <n v="0.5"/>
    <n v="16.25"/>
    <n v="1.0175000000000001"/>
    <s v="WAV"/>
    <b v="1"/>
    <n v="16.25"/>
  </r>
  <r>
    <x v="3"/>
    <s v="11:57"/>
    <s v="12:23"/>
    <n v="0"/>
    <s v="One-Seat"/>
    <s v="VILCHEZ, CHARLENNE"/>
    <d v="2025-03-28T00:00:00"/>
    <n v="4098840"/>
    <s v="217"/>
    <s v="WK1"/>
    <n v="7.01"/>
    <n v="28"/>
    <x v="0"/>
    <x v="0"/>
    <n v="7.01"/>
    <x v="0"/>
    <n v="12.2675"/>
    <n v="17.267499999999998"/>
    <n v="3.75"/>
    <n v="0"/>
    <n v="3.75"/>
    <n v="32.5"/>
    <n v="0.46666666666666667"/>
    <n v="15.166666666666666"/>
    <n v="2.1008"/>
    <s v="WAV"/>
    <b v="1"/>
    <n v="15.166666666666666"/>
  </r>
  <r>
    <x v="7"/>
    <s v="08:10"/>
    <s v="08:37"/>
    <n v="0"/>
    <s v="One-Seat"/>
    <s v="MAINESS, RYAN"/>
    <d v="2025-03-28T00:00:00"/>
    <n v="4098862"/>
    <s v="215"/>
    <s v="AM1"/>
    <n v="17.43"/>
    <n v="26"/>
    <x v="0"/>
    <x v="0"/>
    <n v="17.43"/>
    <x v="0"/>
    <n v="30.502499999999998"/>
    <n v="35.502499999999998"/>
    <n v="0"/>
    <n v="0"/>
    <n v="0"/>
    <n v="29"/>
    <n v="0.43333333333333335"/>
    <n v="12.566666666666666"/>
    <n v="22.9358"/>
    <s v="SEDAN"/>
    <b v="1"/>
    <n v="12.566666666666666"/>
  </r>
  <r>
    <x v="6"/>
    <s v="08:46"/>
    <s v="10:48"/>
    <n v="0"/>
    <s v="One-Seat"/>
    <s v="MOLLIQUE, ROMESHA"/>
    <d v="2025-03-28T00:00:00"/>
    <n v="4100589"/>
    <s v="203"/>
    <s v="SC1"/>
    <n v="27.12"/>
    <n v="186"/>
    <x v="1"/>
    <x v="1"/>
    <n v="27.12"/>
    <x v="1"/>
    <n v="54.24"/>
    <n v="60.74"/>
    <n v="5.5"/>
    <n v="0"/>
    <n v="5.5"/>
    <n v="29"/>
    <n v="3.1"/>
    <n v="89.9"/>
    <n v="-29.16"/>
    <s v="WAV"/>
    <b v="1"/>
    <n v="89.9"/>
  </r>
  <r>
    <x v="5"/>
    <s v="18:18"/>
    <s v="18:42"/>
    <n v="0"/>
    <s v="One-Seat"/>
    <s v="BUTLER, JACQUELINE"/>
    <d v="2025-03-28T00:00:00"/>
    <n v="4102790"/>
    <s v="205B"/>
    <s v="AM2"/>
    <n v="10.49"/>
    <n v="25"/>
    <x v="0"/>
    <x v="0"/>
    <n v="10.49"/>
    <x v="0"/>
    <n v="18.357500000000002"/>
    <n v="23.357500000000002"/>
    <n v="5"/>
    <n v="0"/>
    <n v="5"/>
    <n v="32.5"/>
    <n v="0.41666666666666669"/>
    <n v="13.541666666666668"/>
    <n v="9.8157999999999994"/>
    <s v="WAV"/>
    <b v="1"/>
    <n v="13.541666666666666"/>
  </r>
  <r>
    <x v="8"/>
    <s v="11:58"/>
    <s v="12:15"/>
    <n v="0"/>
    <s v="One-Seat"/>
    <s v="FOWLER, ANTOINE"/>
    <d v="2025-03-28T00:00:00"/>
    <n v="4102789"/>
    <s v="222"/>
    <s v="AM2"/>
    <n v="10.49"/>
    <n v="17"/>
    <x v="0"/>
    <x v="0"/>
    <n v="10.49"/>
    <x v="0"/>
    <n v="18.357500000000002"/>
    <n v="23.357500000000002"/>
    <n v="5.5"/>
    <n v="0"/>
    <n v="5.5"/>
    <n v="29"/>
    <n v="0.28333333333333333"/>
    <n v="8.2166666666666668"/>
    <n v="15.1408"/>
    <s v="SEDAN"/>
    <b v="1"/>
    <n v="8.2166666666666668"/>
  </r>
  <r>
    <x v="7"/>
    <s v="10:41"/>
    <s v="11:15"/>
    <n v="0"/>
    <s v="One-Seat"/>
    <s v="MAINESS, RYAN"/>
    <d v="2025-03-28T00:00:00"/>
    <n v="4102800"/>
    <s v="215"/>
    <s v="AM1"/>
    <n v="16.29"/>
    <n v="34"/>
    <x v="0"/>
    <x v="0"/>
    <n v="16.29"/>
    <x v="0"/>
    <n v="28.5075"/>
    <n v="33.5075"/>
    <n v="5"/>
    <n v="0"/>
    <n v="5"/>
    <n v="29"/>
    <n v="0.56666666666666665"/>
    <n v="16.433333333333334"/>
    <n v="17.074200000000001"/>
    <s v="SEDAN"/>
    <b v="1"/>
    <n v="16.433333333333334"/>
  </r>
  <r>
    <x v="7"/>
    <s v="07:55"/>
    <s v="08:37"/>
    <n v="0"/>
    <s v="One-Seat"/>
    <s v="MAINESS, RYAN"/>
    <d v="2025-03-28T00:00:00"/>
    <n v="4098757"/>
    <s v="215"/>
    <s v="AM1"/>
    <n v="20.329999999999998"/>
    <n v="42"/>
    <x v="0"/>
    <x v="0"/>
    <n v="20.329999999999998"/>
    <x v="0"/>
    <n v="35.577500000000001"/>
    <n v="40.577500000000001"/>
    <n v="0"/>
    <n v="0"/>
    <n v="0"/>
    <n v="29"/>
    <n v="0.7"/>
    <n v="20.299999999999997"/>
    <n v="20.2775"/>
    <s v="SEDAN"/>
    <b v="1"/>
    <n v="20.3"/>
  </r>
  <r>
    <x v="12"/>
    <s v="15:17"/>
    <s v="16:16"/>
    <n v="0"/>
    <s v="One-Seat"/>
    <s v="STEPHENS, MARITZA"/>
    <d v="2025-03-28T00:00:00"/>
    <n v="4098754"/>
    <s v="206"/>
    <s v="AM1"/>
    <n v="13.14"/>
    <n v="58"/>
    <x v="0"/>
    <x v="0"/>
    <n v="13.14"/>
    <x v="0"/>
    <n v="22.995000000000001"/>
    <n v="27.995000000000001"/>
    <n v="0"/>
    <n v="0"/>
    <n v="0"/>
    <n v="32.5"/>
    <n v="0.96666666666666667"/>
    <n v="31.416666666666668"/>
    <n v="-3.4217"/>
    <s v="WAV"/>
    <b v="1"/>
    <n v="31.416666666666668"/>
  </r>
  <r>
    <x v="4"/>
    <s v="14:04"/>
    <s v="14:27"/>
    <n v="0"/>
    <s v="One-Seat"/>
    <s v="HUGO, TAMA"/>
    <d v="2025-03-28T00:00:00"/>
    <n v="4098830"/>
    <s v="211"/>
    <s v="AM1"/>
    <n v="10.39"/>
    <n v="47"/>
    <x v="0"/>
    <x v="0"/>
    <n v="10.39"/>
    <x v="0"/>
    <n v="18.182500000000001"/>
    <n v="23.182500000000001"/>
    <n v="0"/>
    <n v="0"/>
    <n v="0"/>
    <n v="32.5"/>
    <n v="0.78333333333333333"/>
    <n v="25.458333333333332"/>
    <n v="-2.2757999999999998"/>
    <s v="WAV"/>
    <b v="1"/>
    <n v="25.458333333333332"/>
  </r>
  <r>
    <x v="1"/>
    <s v="14:02"/>
    <s v="14:34"/>
    <n v="0"/>
    <s v="One-Seat"/>
    <s v="BANKS, LENARD"/>
    <d v="2025-03-28T00:00:00"/>
    <n v="4098758"/>
    <s v="221"/>
    <s v="AM1"/>
    <n v="20.329999999999998"/>
    <n v="31"/>
    <x v="0"/>
    <x v="1"/>
    <n v="20.329999999999998"/>
    <x v="1"/>
    <n v="40.659999999999997"/>
    <n v="47.16"/>
    <n v="0"/>
    <n v="0"/>
    <n v="0"/>
    <n v="35.787500000000001"/>
    <n v="0.51666666666666672"/>
    <n v="18.490208333333335"/>
    <n v="28.669799999999999"/>
    <s v="WAV"/>
    <b v="1"/>
    <n v="18.490208333333335"/>
  </r>
  <r>
    <x v="10"/>
    <s v="07:39"/>
    <s v="08:42"/>
    <n v="0"/>
    <s v="One-Seat"/>
    <s v="ALLISON, AARON"/>
    <d v="2025-03-28T00:00:00"/>
    <n v="4098753"/>
    <s v="202"/>
    <s v="AM1"/>
    <n v="13.14"/>
    <n v="63"/>
    <x v="0"/>
    <x v="0"/>
    <n v="13.14"/>
    <x v="0"/>
    <n v="22.995000000000001"/>
    <n v="27.995000000000001"/>
    <n v="0"/>
    <n v="0"/>
    <n v="0"/>
    <n v="32.5"/>
    <n v="1.05"/>
    <n v="34.125"/>
    <n v="-6.13"/>
    <s v="WAV"/>
    <b v="1"/>
    <n v="34.125"/>
  </r>
  <r>
    <x v="9"/>
    <s v="08:13"/>
    <s v="08:32"/>
    <n v="0"/>
    <s v="One-Seat"/>
    <s v="BOGALE, GETU"/>
    <d v="2025-03-29T00:00:00"/>
    <n v="4099556"/>
    <s v="214"/>
    <s v="WH1"/>
    <n v="8.86"/>
    <n v="19"/>
    <x v="1"/>
    <x v="1"/>
    <n v="8.86"/>
    <x v="1"/>
    <n v="17.72"/>
    <n v="24.22"/>
    <n v="5"/>
    <n v="0"/>
    <n v="5"/>
    <n v="32.5"/>
    <n v="0.31666666666666665"/>
    <n v="10.291666666666666"/>
    <n v="13.9283"/>
    <s v="WAV"/>
    <b v="1"/>
    <n v="10.291666666666666"/>
  </r>
  <r>
    <x v="0"/>
    <s v="20:05"/>
    <s v="20:30"/>
    <n v="0"/>
    <s v="One-Seat"/>
    <s v="BROWN, GREG"/>
    <d v="2025-03-29T00:00:00"/>
    <n v="4102721"/>
    <s v="204B"/>
    <s v="AM1"/>
    <n v="16.59"/>
    <n v="25"/>
    <x v="0"/>
    <x v="0"/>
    <n v="16.59"/>
    <x v="0"/>
    <n v="29.032499999999999"/>
    <n v="34.032499999999999"/>
    <n v="5"/>
    <n v="0"/>
    <n v="5"/>
    <n v="32.5"/>
    <n v="0.41666666666666669"/>
    <n v="13.541666666666668"/>
    <n v="20.4908"/>
    <s v="SEDAN"/>
    <b v="0"/>
    <n v="13.541666666666666"/>
  </r>
  <r>
    <x v="1"/>
    <s v="12:44"/>
    <s v="13:15"/>
    <n v="0"/>
    <s v="One-Seat"/>
    <s v="KEITH , CLYDE"/>
    <d v="2025-03-29T00:00:00"/>
    <n v="4099557"/>
    <s v="212"/>
    <s v="WH1"/>
    <n v="8.86"/>
    <n v="30"/>
    <x v="1"/>
    <x v="1"/>
    <n v="8.86"/>
    <x v="1"/>
    <n v="17.72"/>
    <n v="24.22"/>
    <n v="3.75"/>
    <n v="0"/>
    <n v="3.75"/>
    <n v="35.787500000000001"/>
    <n v="0.5"/>
    <n v="17.893750000000001"/>
    <n v="6.3262"/>
    <s v="WAV"/>
    <b v="1"/>
    <n v="17.893750000000001"/>
  </r>
  <r>
    <x v="6"/>
    <s v="11:14"/>
    <s v="11:36"/>
    <n v="0"/>
    <s v="One-Seat"/>
    <s v="MOLLIQUE, ROMESHA"/>
    <d v="2025-03-29T00:00:00"/>
    <n v="4102720"/>
    <s v="203"/>
    <s v="AM1"/>
    <n v="16.59"/>
    <n v="22"/>
    <x v="0"/>
    <x v="0"/>
    <n v="16.59"/>
    <x v="0"/>
    <n v="29.032499999999999"/>
    <n v="34.032499999999999"/>
    <n v="5.5"/>
    <n v="0"/>
    <n v="5.5"/>
    <n v="29"/>
    <n v="0.36666666666666664"/>
    <n v="10.633333333333333"/>
    <n v="23.3992"/>
    <s v="WAV"/>
    <b v="1"/>
    <n v="10.633333333333333"/>
  </r>
  <r>
    <x v="10"/>
    <s v="15:59"/>
    <s v="16:46"/>
    <n v="0"/>
    <s v="One-Seat"/>
    <s v="ALLISON, AARON"/>
    <d v="2025-03-29T00:00:00"/>
    <n v="4100459"/>
    <s v="202"/>
    <s v="AM1"/>
    <n v="29.43"/>
    <n v="47"/>
    <x v="0"/>
    <x v="0"/>
    <n v="29.43"/>
    <x v="0"/>
    <n v="51.502499999999998"/>
    <n v="56.502499999999998"/>
    <n v="0"/>
    <n v="0"/>
    <n v="0"/>
    <n v="32.5"/>
    <n v="0.78333333333333333"/>
    <n v="25.458333333333332"/>
    <n v="31.0442"/>
    <s v="WAV"/>
    <b v="1"/>
    <n v="25.458333333333332"/>
  </r>
  <r>
    <x v="0"/>
    <s v="14:34"/>
    <s v="15:13"/>
    <n v="0"/>
    <s v="One-Seat"/>
    <s v="BROWN, GREG"/>
    <d v="2025-03-29T00:00:00"/>
    <n v="4099521"/>
    <s v="204B"/>
    <s v="AM1"/>
    <n v="23.24"/>
    <n v="38"/>
    <x v="0"/>
    <x v="0"/>
    <n v="23.24"/>
    <x v="0"/>
    <n v="40.669999999999995"/>
    <n v="45.669999999999995"/>
    <n v="3.75"/>
    <n v="0"/>
    <n v="3.75"/>
    <n v="32.5"/>
    <n v="0.6333333333333333"/>
    <n v="20.583333333333332"/>
    <n v="25.0867"/>
    <s v="SEDAN"/>
    <b v="0"/>
    <n v="20.583333333333332"/>
  </r>
  <r>
    <x v="10"/>
    <s v="12:05"/>
    <s v="12:25"/>
    <n v="0"/>
    <s v="One-Seat"/>
    <s v="ALLISON, AARON"/>
    <d v="2025-03-29T00:00:00"/>
    <n v="4103547"/>
    <s v="202"/>
    <s v="AM1"/>
    <n v="8.19"/>
    <n v="19"/>
    <x v="0"/>
    <x v="0"/>
    <n v="8.19"/>
    <x v="0"/>
    <n v="14.3325"/>
    <n v="19.3325"/>
    <n v="3"/>
    <n v="0"/>
    <n v="3"/>
    <n v="32.5"/>
    <n v="0.31666666666666665"/>
    <n v="10.291666666666666"/>
    <n v="9.0408000000000008"/>
    <s v="WAV"/>
    <b v="1"/>
    <n v="10.291666666666666"/>
  </r>
  <r>
    <x v="12"/>
    <s v="15:11"/>
    <s v="15:26"/>
    <n v="0"/>
    <s v="One-Seat"/>
    <s v="STEPHENS, MARITZA"/>
    <d v="2025-03-29T00:00:00"/>
    <n v="4103442"/>
    <s v="206"/>
    <s v="WH1"/>
    <n v="6.02"/>
    <n v="17"/>
    <x v="1"/>
    <x v="1"/>
    <n v="6.02"/>
    <x v="1"/>
    <n v="12.04"/>
    <n v="18.54"/>
    <n v="0"/>
    <n v="0"/>
    <n v="0"/>
    <n v="32.5"/>
    <n v="0.28333333333333333"/>
    <n v="9.2083333333333339"/>
    <n v="9.3316999999999997"/>
    <s v="WAV"/>
    <b v="1"/>
    <n v="9.2083333333333339"/>
  </r>
  <r>
    <x v="1"/>
    <s v="07:26"/>
    <s v="07:37"/>
    <n v="0"/>
    <s v="One-Seat"/>
    <s v="ROGERS, JAMES"/>
    <d v="2025-03-29T00:00:00"/>
    <n v="4103439"/>
    <s v="207"/>
    <s v="WH1"/>
    <n v="6.02"/>
    <n v="10"/>
    <x v="1"/>
    <x v="1"/>
    <n v="6.02"/>
    <x v="1"/>
    <n v="12.04"/>
    <n v="18.54"/>
    <n v="0"/>
    <n v="0"/>
    <n v="0"/>
    <n v="35.787500000000001"/>
    <n v="0.16666666666666666"/>
    <n v="5.9645833333333336"/>
    <n v="12.5754"/>
    <s v="WAV"/>
    <b v="1"/>
    <n v="5.9645833333333336"/>
  </r>
  <r>
    <x v="11"/>
    <s v="12:59"/>
    <s v="13:47"/>
    <n v="0"/>
    <s v="One-Seat"/>
    <s v="MALCOM, LANDREW"/>
    <d v="2025-03-29T00:00:00"/>
    <n v="4103407"/>
    <s v="209"/>
    <s v="AM1"/>
    <n v="32.86"/>
    <n v="48"/>
    <x v="0"/>
    <x v="0"/>
    <n v="32.86"/>
    <x v="0"/>
    <n v="57.504999999999995"/>
    <n v="62.504999999999995"/>
    <n v="0"/>
    <n v="0"/>
    <n v="0"/>
    <n v="32.5"/>
    <n v="0.8"/>
    <n v="26"/>
    <n v="36.505000000000003"/>
    <s v="WAV"/>
    <b v="1"/>
    <n v="26"/>
  </r>
  <r>
    <x v="12"/>
    <s v="12:46"/>
    <s v="13:15"/>
    <n v="0"/>
    <s v="One-Seat"/>
    <s v="STEPHENS, MARITZA"/>
    <d v="2025-03-29T00:00:00"/>
    <n v="4102850"/>
    <s v="206"/>
    <s v="AM1,WH1"/>
    <n v="13.46"/>
    <n v="33"/>
    <x v="0"/>
    <x v="0"/>
    <n v="13.46"/>
    <x v="0"/>
    <n v="23.555"/>
    <n v="28.555"/>
    <n v="5.5"/>
    <n v="0"/>
    <n v="5.5"/>
    <n v="32.5"/>
    <n v="0.55000000000000004"/>
    <n v="17.875"/>
    <n v="10.68"/>
    <s v="WAV"/>
    <b v="1"/>
    <n v="17.875"/>
  </r>
  <r>
    <x v="0"/>
    <s v="17:12"/>
    <s v="17:32"/>
    <n v="0"/>
    <s v="One-Seat"/>
    <s v="JENNINGS, WILLIAM"/>
    <d v="2025-03-29T00:00:00"/>
    <n v="4103552"/>
    <s v="218A"/>
    <s v="AM1"/>
    <n v="8.19"/>
    <n v="20"/>
    <x v="0"/>
    <x v="0"/>
    <n v="8.19"/>
    <x v="0"/>
    <n v="14.3325"/>
    <n v="19.3325"/>
    <n v="3"/>
    <n v="0"/>
    <n v="3"/>
    <n v="32.5"/>
    <n v="0.33333333333333331"/>
    <n v="10.833333333333332"/>
    <n v="8.4992000000000001"/>
    <s v="WAV"/>
    <b v="1"/>
    <n v="10.833333333333334"/>
  </r>
  <r>
    <x v="12"/>
    <s v="06:44"/>
    <s v="07:16"/>
    <n v="0"/>
    <s v="One-Seat"/>
    <s v="STEPHENS, MARITZA"/>
    <d v="2025-03-29T00:00:00"/>
    <n v="4102148"/>
    <s v="206"/>
    <s v="AM1"/>
    <n v="26.66"/>
    <n v="54"/>
    <x v="0"/>
    <x v="0"/>
    <n v="26.66"/>
    <x v="0"/>
    <n v="46.655000000000001"/>
    <n v="51.655000000000001"/>
    <n v="5.5"/>
    <n v="0"/>
    <n v="5.5"/>
    <n v="32.5"/>
    <n v="0.9"/>
    <n v="29.25"/>
    <n v="22.405000000000001"/>
    <s v="WAV"/>
    <b v="1"/>
    <n v="29.25"/>
  </r>
  <r>
    <x v="12"/>
    <s v="06:37"/>
    <s v="07:16"/>
    <n v="0"/>
    <s v="One-Seat"/>
    <s v="STEPHENS, MARITZA"/>
    <d v="2025-03-29T00:00:00"/>
    <n v="4102161"/>
    <s v="206"/>
    <s v="AM2"/>
    <n v="26.73"/>
    <n v="61"/>
    <x v="0"/>
    <x v="0"/>
    <n v="26.73"/>
    <x v="0"/>
    <n v="46.777500000000003"/>
    <n v="51.777500000000003"/>
    <n v="5.5"/>
    <n v="0"/>
    <n v="5.5"/>
    <n v="32.5"/>
    <n v="1.0166666666666666"/>
    <n v="33.041666666666664"/>
    <n v="18.735800000000001"/>
    <s v="WAV"/>
    <b v="1"/>
    <n v="33.041666666666664"/>
  </r>
  <r>
    <x v="12"/>
    <s v="09:27"/>
    <s v="10:10"/>
    <n v="0"/>
    <s v="One-Seat"/>
    <s v="STEPHENS, MARITZA"/>
    <d v="2025-03-29T00:00:00"/>
    <n v="4100456"/>
    <s v="206"/>
    <s v="AM1"/>
    <n v="29.43"/>
    <n v="53"/>
    <x v="0"/>
    <x v="0"/>
    <n v="29.43"/>
    <x v="0"/>
    <n v="51.502499999999998"/>
    <n v="56.502499999999998"/>
    <n v="0"/>
    <n v="0"/>
    <n v="0"/>
    <n v="32.5"/>
    <n v="0.8833333333333333"/>
    <n v="28.708333333333332"/>
    <n v="27.7942"/>
    <s v="WAV"/>
    <b v="1"/>
    <n v="28.708333333333332"/>
  </r>
  <r>
    <x v="1"/>
    <s v="10:25"/>
    <s v="10:53"/>
    <n v="0"/>
    <s v="One-Seat"/>
    <s v="ROGERS, JAMES"/>
    <d v="2025-03-29T00:00:00"/>
    <n v="4102849"/>
    <s v="207"/>
    <s v="AM1,WH1"/>
    <n v="13.46"/>
    <n v="27"/>
    <x v="0"/>
    <x v="1"/>
    <n v="13.46"/>
    <x v="1"/>
    <n v="26.92"/>
    <n v="33.42"/>
    <n v="5"/>
    <n v="0"/>
    <n v="5"/>
    <n v="35.787500000000001"/>
    <n v="0.45"/>
    <n v="16.104375000000001"/>
    <n v="17.3156"/>
    <s v="WAV"/>
    <b v="1"/>
    <n v="16.104375000000001"/>
  </r>
  <r>
    <x v="6"/>
    <s v="12:07"/>
    <s v="12:35"/>
    <n v="0"/>
    <s v="One-Seat"/>
    <s v="MOLLIQUE, ROMESHA"/>
    <d v="2025-03-29T00:00:00"/>
    <n v="4102788"/>
    <s v="203"/>
    <s v="LW1"/>
    <n v="28.21"/>
    <n v="29"/>
    <x v="0"/>
    <x v="0"/>
    <n v="28.21"/>
    <x v="0"/>
    <n v="49.3675"/>
    <n v="54.3675"/>
    <n v="0"/>
    <n v="0"/>
    <n v="0"/>
    <n v="29"/>
    <n v="0.48333333333333334"/>
    <n v="14.016666666666667"/>
    <n v="40.3508"/>
    <s v="SEDAN"/>
    <b v="1"/>
    <n v="14.016666666666667"/>
  </r>
  <r>
    <x v="10"/>
    <s v="09:00"/>
    <s v="10:21"/>
    <n v="1"/>
    <s v="One-Seat"/>
    <s v="ALLISON, AARON"/>
    <d v="2025-03-29T00:00:00"/>
    <n v="4103406"/>
    <s v="202"/>
    <s v="AM1"/>
    <n v="32.86"/>
    <n v="85"/>
    <x v="0"/>
    <x v="0"/>
    <n v="32.86"/>
    <x v="0"/>
    <n v="57.504999999999995"/>
    <n v="62.504999999999995"/>
    <n v="5.5"/>
    <n v="5.5"/>
    <n v="0"/>
    <n v="32.5"/>
    <n v="1.4166666666666667"/>
    <n v="46.041666666666671"/>
    <n v="16.4633"/>
    <s v="WAV"/>
    <b v="1"/>
    <n v="46.041666666666664"/>
  </r>
  <r>
    <x v="6"/>
    <s v="09:29"/>
    <s v="09:52"/>
    <n v="1"/>
    <s v="One-Seat"/>
    <s v="MOLLIQUE, ROMESHA"/>
    <d v="2025-03-29T00:00:00"/>
    <n v="4099522"/>
    <s v="203"/>
    <s v="WK1"/>
    <n v="12.08"/>
    <n v="22"/>
    <x v="0"/>
    <x v="0"/>
    <n v="12.08"/>
    <x v="0"/>
    <n v="21.14"/>
    <n v="26.14"/>
    <n v="5.5"/>
    <n v="5.5"/>
    <n v="0"/>
    <n v="29"/>
    <n v="0.36666666666666664"/>
    <n v="10.633333333333333"/>
    <n v="15.5067"/>
    <s v="WAV"/>
    <b v="1"/>
    <n v="10.633333333333333"/>
  </r>
  <r>
    <x v="10"/>
    <s v="14:54"/>
    <s v="15:14"/>
    <n v="1"/>
    <s v="One-Seat"/>
    <s v="ALLISON, AARON"/>
    <d v="2025-03-29T00:00:00"/>
    <n v="4099523"/>
    <s v="202"/>
    <s v="WK1"/>
    <n v="12.08"/>
    <n v="21"/>
    <x v="0"/>
    <x v="0"/>
    <n v="12.08"/>
    <x v="0"/>
    <n v="21.14"/>
    <n v="26.14"/>
    <n v="5"/>
    <n v="5"/>
    <n v="0"/>
    <n v="32.5"/>
    <n v="0.35"/>
    <n v="11.375"/>
    <n v="14.765000000000001"/>
    <s v="WAV"/>
    <b v="1"/>
    <n v="11.375"/>
  </r>
  <r>
    <x v="10"/>
    <s v="09:20"/>
    <s v="09:58"/>
    <n v="1"/>
    <s v="One-Seat"/>
    <s v="ALLISON, AARON"/>
    <d v="2025-03-29T00:00:00"/>
    <n v="4100447"/>
    <s v="202"/>
    <s v="WK1"/>
    <n v="32.270000000000003"/>
    <n v="39"/>
    <x v="0"/>
    <x v="0"/>
    <n v="32.270000000000003"/>
    <x v="0"/>
    <n v="56.472500000000004"/>
    <n v="61.472500000000004"/>
    <n v="5.5"/>
    <n v="5.5"/>
    <n v="0"/>
    <n v="32.5"/>
    <n v="0.65"/>
    <n v="21.125"/>
    <n v="40.347499999999997"/>
    <s v="WAV"/>
    <b v="1"/>
    <n v="21.125"/>
  </r>
  <r>
    <x v="1"/>
    <s v="10:56"/>
    <s v="12:05"/>
    <n v="0"/>
    <s v="One-Seat"/>
    <s v="UMANA, DOMINGO"/>
    <d v="2025-03-30T00:00:00"/>
    <n v="4102811"/>
    <s v="210"/>
    <s v="AM1,WH1"/>
    <n v="18.68"/>
    <n v="69"/>
    <x v="0"/>
    <x v="1"/>
    <n v="18.68"/>
    <x v="1"/>
    <n v="37.36"/>
    <n v="43.86"/>
    <n v="5"/>
    <n v="0"/>
    <n v="5"/>
    <n v="35.787500000000001"/>
    <n v="1.1499999999999999"/>
    <n v="41.155625000000001"/>
    <n v="2.7044000000000001"/>
    <s v="WAV"/>
    <b v="1"/>
    <n v="41.155625000000001"/>
  </r>
  <r>
    <x v="1"/>
    <s v="15:40"/>
    <s v="16:15"/>
    <n v="0"/>
    <s v="One-Seat"/>
    <s v="EVANS, JOHN"/>
    <d v="2025-03-30T00:00:00"/>
    <n v="4102812"/>
    <s v="208"/>
    <s v="AM1,WH1"/>
    <n v="18.68"/>
    <n v="35"/>
    <x v="0"/>
    <x v="1"/>
    <n v="18.68"/>
    <x v="1"/>
    <n v="37.36"/>
    <n v="43.86"/>
    <n v="5"/>
    <n v="0"/>
    <n v="5"/>
    <n v="35.787500000000001"/>
    <n v="0.58333333333333337"/>
    <n v="20.876041666666669"/>
    <n v="22.984000000000002"/>
    <s v="WAV"/>
    <b v="1"/>
    <n v="20.876041666666666"/>
  </r>
  <r>
    <x v="0"/>
    <s v="11:08"/>
    <s v="11:29"/>
    <n v="0"/>
    <s v="One-Seat"/>
    <s v="JENNINGS, WILLIAM"/>
    <d v="2025-03-30T00:00:00"/>
    <n v="4103689"/>
    <s v="218A"/>
    <s v="AM1"/>
    <n v="12.82"/>
    <n v="21"/>
    <x v="0"/>
    <x v="0"/>
    <n v="12.82"/>
    <x v="0"/>
    <n v="22.435000000000002"/>
    <n v="27.435000000000002"/>
    <n v="0"/>
    <n v="0"/>
    <n v="0"/>
    <n v="32.5"/>
    <n v="0.35"/>
    <n v="11.375"/>
    <n v="16.059999999999999"/>
    <s v="SEDAN"/>
    <b v="0"/>
    <n v="11.375"/>
  </r>
  <r>
    <x v="1"/>
    <s v="10:55"/>
    <s v="11:15"/>
    <n v="0"/>
    <s v="One-Seat"/>
    <s v="ROGERS, JAMES"/>
    <d v="2025-03-30T00:00:00"/>
    <n v="4103788"/>
    <s v="207"/>
    <s v="AM1"/>
    <n v="7.99"/>
    <n v="20"/>
    <x v="0"/>
    <x v="1"/>
    <n v="7.99"/>
    <x v="1"/>
    <n v="15.98"/>
    <n v="22.48"/>
    <n v="5"/>
    <n v="0"/>
    <n v="5"/>
    <n v="35.787500000000001"/>
    <n v="0.33333333333333331"/>
    <n v="11.929166666666667"/>
    <n v="10.550800000000001"/>
    <s v="WAV"/>
    <b v="1"/>
    <n v="11.929166666666667"/>
  </r>
  <r>
    <x v="0"/>
    <s v="16:36"/>
    <s v="17:13"/>
    <n v="0"/>
    <s v="One-Seat"/>
    <s v="JENNINGS, WILLIAM"/>
    <d v="2025-03-30T00:00:00"/>
    <n v="4097751"/>
    <s v="218A"/>
    <s v="AM2"/>
    <n v="30.78"/>
    <n v="37"/>
    <x v="0"/>
    <x v="0"/>
    <n v="30.78"/>
    <x v="0"/>
    <n v="53.865000000000002"/>
    <n v="58.865000000000002"/>
    <n v="0"/>
    <n v="0"/>
    <n v="0"/>
    <n v="32.5"/>
    <n v="0.6166666666666667"/>
    <n v="20.041666666666668"/>
    <n v="38.823300000000003"/>
    <s v="WAV"/>
    <b v="1"/>
    <n v="20.041666666666668"/>
  </r>
  <r>
    <x v="0"/>
    <s v="20:20"/>
    <s v="20:20"/>
    <n v="0"/>
    <s v="One-Seat"/>
    <s v="OXCAL, SERGIO"/>
    <d v="2025-03-30T00:00:00"/>
    <n v="4102100"/>
    <s v="204A"/>
    <s v="AM1"/>
    <n v="7.68"/>
    <n v="0"/>
    <x v="0"/>
    <x v="0"/>
    <n v="7.68"/>
    <x v="0"/>
    <n v="13.44"/>
    <n v="18.439999999999998"/>
    <n v="5"/>
    <n v="0"/>
    <n v="5"/>
    <n v="32.5"/>
    <n v="0"/>
    <n v="0"/>
    <n v="18.440000000000001"/>
    <s v="WAV"/>
    <b v="1"/>
    <n v="0"/>
  </r>
  <r>
    <x v="0"/>
    <s v="18:03"/>
    <s v="18:37"/>
    <n v="0"/>
    <s v="One-Seat"/>
    <s v="OXCAL, SERGIO"/>
    <d v="2025-03-30T00:00:00"/>
    <n v="4103819"/>
    <s v="204A"/>
    <s v="AM1,PW1"/>
    <n v="29.52"/>
    <n v="36"/>
    <x v="0"/>
    <x v="0"/>
    <n v="29.52"/>
    <x v="0"/>
    <n v="51.66"/>
    <n v="56.66"/>
    <n v="5.5"/>
    <n v="0"/>
    <n v="5.5"/>
    <n v="32.5"/>
    <n v="0.6"/>
    <n v="19.5"/>
    <n v="37.159999999999997"/>
    <s v="WAV"/>
    <b v="1"/>
    <n v="19.5"/>
  </r>
  <r>
    <x v="1"/>
    <s v="11:43"/>
    <s v="12:31"/>
    <n v="0"/>
    <s v="One-Seat"/>
    <s v="ALLGOOD, SCOTT"/>
    <d v="2025-03-30T00:00:00"/>
    <n v="4103867"/>
    <s v="201"/>
    <s v="PW1"/>
    <n v="19.3"/>
    <n v="48"/>
    <x v="1"/>
    <x v="1"/>
    <n v="19.3"/>
    <x v="1"/>
    <n v="38.6"/>
    <n v="45.1"/>
    <n v="0"/>
    <n v="0"/>
    <n v="0"/>
    <n v="35.787500000000001"/>
    <n v="0.8"/>
    <n v="28.630000000000003"/>
    <n v="16.47"/>
    <s v="BIGVAN"/>
    <b v="1"/>
    <n v="28.630000000000003"/>
  </r>
  <r>
    <x v="12"/>
    <s v="14:30"/>
    <s v="15:08"/>
    <n v="0"/>
    <s v="One-Seat"/>
    <s v="STEPHENS, MARITZA"/>
    <d v="2025-03-30T00:00:00"/>
    <n v="4103466"/>
    <s v="206B"/>
    <s v="AM1"/>
    <n v="30.32"/>
    <n v="39"/>
    <x v="0"/>
    <x v="0"/>
    <n v="30.32"/>
    <x v="0"/>
    <n v="53.06"/>
    <n v="58.06"/>
    <n v="0"/>
    <n v="0"/>
    <n v="0"/>
    <n v="32.5"/>
    <n v="0.65"/>
    <n v="21.125"/>
    <n v="36.935000000000002"/>
    <s v="WAV"/>
    <b v="1"/>
    <n v="21.125"/>
  </r>
  <r>
    <x v="8"/>
    <s v="18:21"/>
    <s v="18:54"/>
    <n v="0"/>
    <s v="One-Seat"/>
    <s v="FOWLER, ANTOINE"/>
    <d v="2025-03-30T00:00:00"/>
    <n v="4099742"/>
    <s v="222"/>
    <s v="AM1"/>
    <n v="23.24"/>
    <n v="41"/>
    <x v="0"/>
    <x v="0"/>
    <n v="23.24"/>
    <x v="0"/>
    <n v="40.669999999999995"/>
    <n v="45.669999999999995"/>
    <n v="5"/>
    <n v="0"/>
    <n v="5"/>
    <n v="29"/>
    <n v="0.68333333333333335"/>
    <n v="19.816666666666666"/>
    <n v="25.853300000000001"/>
    <s v="SEDAN"/>
    <b v="1"/>
    <n v="19.816666666666666"/>
  </r>
  <r>
    <x v="12"/>
    <s v="06:21"/>
    <s v="07:07"/>
    <n v="0"/>
    <s v="One-Seat"/>
    <s v="STEPHENS, MARITZA"/>
    <d v="2025-03-30T00:00:00"/>
    <n v="4103464"/>
    <s v="206A"/>
    <s v="AM1"/>
    <n v="30.32"/>
    <n v="58"/>
    <x v="0"/>
    <x v="0"/>
    <n v="30.32"/>
    <x v="0"/>
    <n v="53.06"/>
    <n v="58.06"/>
    <n v="5.5"/>
    <n v="0"/>
    <n v="5.5"/>
    <n v="32.5"/>
    <n v="0.96666666666666667"/>
    <n v="31.416666666666668"/>
    <n v="26.6433"/>
    <s v="WAV"/>
    <b v="1"/>
    <n v="31.416666666666668"/>
  </r>
  <r>
    <x v="1"/>
    <s v="14:58"/>
    <s v="14:59"/>
    <n v="0"/>
    <s v="One-Seat"/>
    <s v="EVANS, JOHN"/>
    <d v="2025-03-30T00:00:00"/>
    <n v="4103491"/>
    <s v="208"/>
    <s v="AM1"/>
    <n v="25.21"/>
    <n v="1"/>
    <x v="0"/>
    <x v="1"/>
    <n v="25.21"/>
    <x v="1"/>
    <n v="50.42"/>
    <n v="56.92"/>
    <n v="0"/>
    <n v="0"/>
    <n v="0"/>
    <n v="35.787500000000001"/>
    <n v="1.6666666666666666E-2"/>
    <n v="0.59645833333333331"/>
    <n v="56.323500000000003"/>
    <s v="WAV"/>
    <b v="1"/>
    <n v="0.59645833333333331"/>
  </r>
  <r>
    <x v="1"/>
    <s v="08:27"/>
    <s v="09:16"/>
    <n v="1"/>
    <s v="One-Seat"/>
    <s v="ROGERS, JAMES"/>
    <d v="2025-03-30T00:00:00"/>
    <n v="4103582"/>
    <s v="207"/>
    <s v="AM1"/>
    <n v="26.99"/>
    <n v="49"/>
    <x v="0"/>
    <x v="1"/>
    <n v="26.99"/>
    <x v="1"/>
    <n v="53.98"/>
    <n v="60.48"/>
    <n v="5.5"/>
    <n v="5.5"/>
    <n v="0"/>
    <n v="35.787500000000001"/>
    <n v="0.81666666666666665"/>
    <n v="29.226458333333333"/>
    <n v="31.253499999999999"/>
    <s v="WAV"/>
    <b v="1"/>
    <n v="29.226458333333333"/>
  </r>
  <r>
    <x v="1"/>
    <s v="08:37"/>
    <s v="08:58"/>
    <n v="1"/>
    <s v="One-Seat"/>
    <s v="ROGERS, JAMES"/>
    <d v="2025-03-30T00:00:00"/>
    <n v="4103787"/>
    <s v="207"/>
    <s v="AM1"/>
    <n v="7.99"/>
    <n v="21"/>
    <x v="0"/>
    <x v="1"/>
    <n v="7.99"/>
    <x v="1"/>
    <n v="15.98"/>
    <n v="22.48"/>
    <n v="5.5"/>
    <n v="5.5"/>
    <n v="0"/>
    <n v="35.787500000000001"/>
    <n v="0.35"/>
    <n v="12.525625"/>
    <n v="9.9543999999999997"/>
    <s v="WAV"/>
    <b v="1"/>
    <n v="12.525625"/>
  </r>
  <r>
    <x v="8"/>
    <s v="10:40"/>
    <s v="11:08"/>
    <n v="1"/>
    <s v="One-Seat"/>
    <s v="FOWLER, ANTOINE"/>
    <d v="2025-03-30T00:00:00"/>
    <n v="4103847"/>
    <s v="222"/>
    <s v="AM2"/>
    <n v="16.29"/>
    <n v="31"/>
    <x v="0"/>
    <x v="0"/>
    <n v="16.29"/>
    <x v="0"/>
    <n v="28.5075"/>
    <n v="33.5075"/>
    <n v="10"/>
    <n v="5"/>
    <n v="5"/>
    <n v="29"/>
    <n v="0.51666666666666672"/>
    <n v="14.983333333333334"/>
    <n v="18.5242"/>
    <s v="SEDAN"/>
    <b v="1"/>
    <n v="14.983333333333333"/>
  </r>
  <r>
    <x v="1"/>
    <s v="14:05"/>
    <s v="14:58"/>
    <n v="0"/>
    <s v="One-Seat"/>
    <s v="BANKS, LENARD"/>
    <d v="2025-03-31T00:00:00"/>
    <n v="4100072"/>
    <s v="221"/>
    <s v="AM1"/>
    <n v="17.43"/>
    <n v="52"/>
    <x v="0"/>
    <x v="1"/>
    <n v="17.43"/>
    <x v="1"/>
    <n v="34.86"/>
    <n v="41.36"/>
    <n v="0"/>
    <n v="0"/>
    <n v="0"/>
    <n v="35.787500000000001"/>
    <n v="0.8666666666666667"/>
    <n v="31.015833333333337"/>
    <n v="10.344200000000001"/>
    <s v="WAV"/>
    <b v="1"/>
    <n v="31.015833333333333"/>
  </r>
  <r>
    <x v="1"/>
    <s v="16:06"/>
    <s v="16:42"/>
    <n v="0"/>
    <s v="One-Seat"/>
    <s v="EVANS, JOHN"/>
    <d v="2025-03-31T00:00:00"/>
    <n v="4104009"/>
    <s v="208"/>
    <s v="AM1"/>
    <n v="13.9"/>
    <n v="36"/>
    <x v="0"/>
    <x v="1"/>
    <n v="13.9"/>
    <x v="1"/>
    <n v="27.8"/>
    <n v="34.299999999999997"/>
    <n v="0"/>
    <n v="0"/>
    <n v="0"/>
    <n v="35.787500000000001"/>
    <n v="0.6"/>
    <n v="21.4725"/>
    <n v="12.827500000000001"/>
    <s v="WAV"/>
    <b v="1"/>
    <n v="21.472500000000004"/>
  </r>
  <r>
    <x v="1"/>
    <s v="14:28"/>
    <s v="14:48"/>
    <n v="0"/>
    <s v="One-Seat"/>
    <s v="ROGERS, JAMES"/>
    <d v="2025-03-31T00:00:00"/>
    <n v="4100039"/>
    <s v="207"/>
    <s v="WH1"/>
    <n v="5.55"/>
    <n v="19"/>
    <x v="1"/>
    <x v="1"/>
    <n v="5.55"/>
    <x v="1"/>
    <n v="11.1"/>
    <n v="17.600000000000001"/>
    <n v="0"/>
    <n v="0"/>
    <n v="0"/>
    <n v="35.787500000000001"/>
    <n v="0.31666666666666665"/>
    <n v="11.332708333333333"/>
    <n v="6.2672999999999996"/>
    <s v="WAV"/>
    <b v="1"/>
    <n v="11.332708333333333"/>
  </r>
  <r>
    <x v="1"/>
    <s v="14:19"/>
    <s v="15:17"/>
    <n v="0"/>
    <s v="One-Seat"/>
    <s v="ROGERS, JAMES"/>
    <d v="2025-03-31T00:00:00"/>
    <n v="4100037"/>
    <s v="207"/>
    <s v="AM1"/>
    <n v="10.39"/>
    <n v="58"/>
    <x v="0"/>
    <x v="1"/>
    <n v="10.39"/>
    <x v="1"/>
    <n v="20.78"/>
    <n v="27.28"/>
    <n v="0"/>
    <n v="0"/>
    <n v="0"/>
    <n v="35.787500000000001"/>
    <n v="0.96666666666666667"/>
    <n v="34.594583333333333"/>
    <n v="-7.3146000000000004"/>
    <s v="WAV"/>
    <b v="1"/>
    <n v="34.59458333333334"/>
  </r>
  <r>
    <x v="4"/>
    <s v="07:15"/>
    <s v="07:58"/>
    <n v="0"/>
    <s v="One-Seat"/>
    <s v="HUGO, TAMA"/>
    <d v="2025-03-31T00:00:00"/>
    <n v="4100060"/>
    <s v="211"/>
    <s v="AM1"/>
    <n v="8.27"/>
    <n v="42"/>
    <x v="0"/>
    <x v="0"/>
    <n v="8.27"/>
    <x v="0"/>
    <n v="14.4725"/>
    <n v="19.4725"/>
    <n v="0"/>
    <n v="0"/>
    <n v="0"/>
    <n v="32.5"/>
    <n v="0.7"/>
    <n v="22.75"/>
    <n v="-3.2774999999999999"/>
    <s v="WAV"/>
    <b v="1"/>
    <n v="22.75"/>
  </r>
  <r>
    <x v="6"/>
    <s v="08:32"/>
    <s v="09:21"/>
    <n v="0"/>
    <s v="One-Seat"/>
    <s v="MOLLIQUE, ROMESHA"/>
    <d v="2025-03-31T00:00:00"/>
    <n v="4100036"/>
    <s v="203"/>
    <s v="AM1"/>
    <n v="10.39"/>
    <n v="48"/>
    <x v="0"/>
    <x v="0"/>
    <n v="10.39"/>
    <x v="0"/>
    <n v="18.182500000000001"/>
    <n v="23.182500000000001"/>
    <n v="5.5"/>
    <n v="0"/>
    <n v="5.5"/>
    <n v="29"/>
    <n v="0.8"/>
    <n v="23.200000000000003"/>
    <n v="-1.7500000000000002E-2"/>
    <s v="WAV"/>
    <b v="1"/>
    <n v="23.2"/>
  </r>
  <r>
    <x v="1"/>
    <s v="08:09"/>
    <s v="08:47"/>
    <n v="0"/>
    <s v="One-Seat"/>
    <s v="BANKS, LENARD"/>
    <d v="2025-03-31T00:00:00"/>
    <n v="4100071"/>
    <s v="221"/>
    <s v="AM1"/>
    <n v="17.43"/>
    <n v="37"/>
    <x v="0"/>
    <x v="1"/>
    <n v="17.43"/>
    <x v="1"/>
    <n v="34.86"/>
    <n v="41.36"/>
    <n v="0"/>
    <n v="0"/>
    <n v="0"/>
    <n v="35.787500000000001"/>
    <n v="0.6166666666666667"/>
    <n v="22.068958333333335"/>
    <n v="19.291"/>
    <s v="WAV"/>
    <b v="1"/>
    <n v="22.068958333333335"/>
  </r>
  <r>
    <x v="2"/>
    <s v="11:16"/>
    <s v="12:01"/>
    <n v="0"/>
    <s v="One-Seat"/>
    <s v="BROWN, LOVIE"/>
    <d v="2025-03-31T00:00:00"/>
    <n v="4100086"/>
    <s v="216"/>
    <s v="AM1"/>
    <n v="19.12"/>
    <n v="45"/>
    <x v="0"/>
    <x v="0"/>
    <n v="19.12"/>
    <x v="0"/>
    <n v="33.46"/>
    <n v="38.46"/>
    <n v="5"/>
    <n v="0"/>
    <n v="5"/>
    <n v="29"/>
    <n v="0.75"/>
    <n v="21.75"/>
    <n v="16.71"/>
    <s v="SEDAN"/>
    <b v="1"/>
    <n v="21.75"/>
  </r>
  <r>
    <x v="6"/>
    <s v="14:00"/>
    <s v="14:25"/>
    <n v="0"/>
    <s v="One-Seat"/>
    <s v="MOLLIQUE, ROMESHA"/>
    <d v="2025-03-31T00:00:00"/>
    <n v="4100084"/>
    <s v="203"/>
    <s v="WK1"/>
    <n v="15.16"/>
    <n v="29"/>
    <x v="0"/>
    <x v="0"/>
    <n v="15.16"/>
    <x v="0"/>
    <n v="26.53"/>
    <n v="31.53"/>
    <n v="5.5"/>
    <n v="0"/>
    <n v="5.5"/>
    <n v="29"/>
    <n v="0.48333333333333334"/>
    <n v="14.016666666666667"/>
    <n v="17.513300000000001"/>
    <s v="WAV"/>
    <b v="1"/>
    <n v="14.016666666666667"/>
  </r>
  <r>
    <x v="4"/>
    <s v="16:18"/>
    <s v="16:47"/>
    <n v="0"/>
    <s v="One-Seat"/>
    <s v="HUGO, TAMA"/>
    <d v="2025-03-31T00:00:00"/>
    <n v="4101369"/>
    <s v="211"/>
    <s v="AM1"/>
    <n v="16.510000000000002"/>
    <n v="29"/>
    <x v="0"/>
    <x v="0"/>
    <n v="16.510000000000002"/>
    <x v="0"/>
    <n v="28.892500000000002"/>
    <n v="33.892499999999998"/>
    <n v="5"/>
    <n v="0"/>
    <n v="5"/>
    <n v="32.5"/>
    <n v="0.48333333333333334"/>
    <n v="15.708333333333334"/>
    <n v="18.184200000000001"/>
    <s v="WAV"/>
    <b v="1"/>
    <n v="15.708333333333334"/>
  </r>
  <r>
    <x v="0"/>
    <s v="09:35"/>
    <s v="10:00"/>
    <n v="0"/>
    <s v="One-Seat"/>
    <s v="OXCAL, SERGIO"/>
    <d v="2025-03-31T00:00:00"/>
    <n v="4101368"/>
    <s v="204A"/>
    <s v="AM1"/>
    <n v="16.510000000000002"/>
    <n v="25"/>
    <x v="0"/>
    <x v="0"/>
    <n v="16.510000000000002"/>
    <x v="0"/>
    <n v="28.892500000000002"/>
    <n v="33.892499999999998"/>
    <n v="5.5"/>
    <n v="0"/>
    <n v="5.5"/>
    <n v="32.5"/>
    <n v="0.41666666666666669"/>
    <n v="13.541666666666668"/>
    <n v="20.3508"/>
    <s v="WAV"/>
    <b v="1"/>
    <n v="13.541666666666666"/>
  </r>
  <r>
    <x v="3"/>
    <s v="11:49"/>
    <s v="12:05"/>
    <n v="0"/>
    <s v="One-Seat"/>
    <s v="VILCHEZ, CHARLENNE"/>
    <d v="2025-03-31T00:00:00"/>
    <n v="4100049"/>
    <s v="217"/>
    <s v="WK1"/>
    <n v="6.92"/>
    <n v="17"/>
    <x v="0"/>
    <x v="0"/>
    <n v="6.92"/>
    <x v="0"/>
    <n v="12.11"/>
    <n v="17.11"/>
    <n v="3.75"/>
    <n v="0"/>
    <n v="3.75"/>
    <n v="32.5"/>
    <n v="0.28333333333333333"/>
    <n v="9.2083333333333339"/>
    <n v="7.9016999999999999"/>
    <s v="WAV"/>
    <b v="1"/>
    <n v="9.2083333333333339"/>
  </r>
  <r>
    <x v="6"/>
    <s v="11:42"/>
    <s v="12:04"/>
    <n v="0"/>
    <s v="One-Seat"/>
    <s v="MOLLIQUE, ROMESHA"/>
    <d v="2025-03-31T00:00:00"/>
    <n v="4103602"/>
    <s v="203"/>
    <s v="SC1"/>
    <n v="11.43"/>
    <n v="21"/>
    <x v="1"/>
    <x v="1"/>
    <n v="11.43"/>
    <x v="1"/>
    <n v="22.86"/>
    <n v="29.36"/>
    <n v="5"/>
    <n v="0"/>
    <n v="5"/>
    <n v="29"/>
    <n v="0.35"/>
    <n v="10.149999999999999"/>
    <n v="19.21"/>
    <s v="SEDAN"/>
    <b v="1"/>
    <n v="10.15"/>
  </r>
  <r>
    <x v="1"/>
    <s v="09:41"/>
    <s v="09:57"/>
    <n v="0"/>
    <s v="One-Seat"/>
    <s v="ROGERS, JAMES"/>
    <d v="2025-03-31T00:00:00"/>
    <n v="4100038"/>
    <s v="207"/>
    <s v="WH1"/>
    <n v="5.55"/>
    <n v="16"/>
    <x v="1"/>
    <x v="1"/>
    <n v="5.55"/>
    <x v="1"/>
    <n v="11.1"/>
    <n v="17.600000000000001"/>
    <n v="5.5"/>
    <n v="0"/>
    <n v="5.5"/>
    <n v="35.787500000000001"/>
    <n v="0.26666666666666666"/>
    <n v="9.543333333333333"/>
    <n v="8.0566999999999993"/>
    <s v="WAV"/>
    <b v="1"/>
    <n v="9.543333333333333"/>
  </r>
  <r>
    <x v="4"/>
    <s v="07:33"/>
    <s v="07:58"/>
    <n v="0"/>
    <s v="One-Seat"/>
    <s v="HUGO, TAMA"/>
    <d v="2025-03-31T00:00:00"/>
    <n v="4100332"/>
    <s v="211"/>
    <s v="AM1"/>
    <n v="8.08"/>
    <n v="25"/>
    <x v="0"/>
    <x v="0"/>
    <n v="8.08"/>
    <x v="0"/>
    <n v="14.14"/>
    <n v="19.14"/>
    <n v="0"/>
    <n v="0"/>
    <n v="0"/>
    <n v="32.5"/>
    <n v="0.41666666666666669"/>
    <n v="13.541666666666668"/>
    <n v="5.5983000000000001"/>
    <s v="WAV"/>
    <b v="1"/>
    <n v="13.541666666666666"/>
  </r>
  <r>
    <x v="2"/>
    <s v="07:45"/>
    <s v="08:18"/>
    <n v="0"/>
    <s v="One-Seat"/>
    <s v="BROWN, LOVIE"/>
    <d v="2025-03-31T00:00:00"/>
    <n v="4103461"/>
    <s v="216"/>
    <s v="AM1"/>
    <n v="22.99"/>
    <n v="33"/>
    <x v="0"/>
    <x v="0"/>
    <n v="22.99"/>
    <x v="0"/>
    <n v="40.232499999999995"/>
    <n v="45.232499999999995"/>
    <n v="5.5"/>
    <n v="0"/>
    <n v="5.5"/>
    <n v="29"/>
    <n v="0.55000000000000004"/>
    <n v="15.950000000000001"/>
    <n v="29.282499999999999"/>
    <s v="SEDAN"/>
    <b v="1"/>
    <n v="15.95"/>
  </r>
  <r>
    <x v="6"/>
    <s v="14:59"/>
    <s v="16:30"/>
    <n v="0"/>
    <s v="One-Seat"/>
    <s v="MOLLIQUE, ROMESHA"/>
    <d v="2025-03-31T00:00:00"/>
    <n v="4100460"/>
    <s v="203"/>
    <s v="AM1"/>
    <n v="29.43"/>
    <n v="91"/>
    <x v="0"/>
    <x v="0"/>
    <n v="29.43"/>
    <x v="0"/>
    <n v="51.502499999999998"/>
    <n v="56.502499999999998"/>
    <n v="0"/>
    <n v="0"/>
    <n v="0"/>
    <n v="29"/>
    <n v="1.5166666666666666"/>
    <n v="43.983333333333334"/>
    <n v="12.5192"/>
    <s v="WAV"/>
    <b v="1"/>
    <n v="43.983333333333334"/>
  </r>
  <r>
    <x v="3"/>
    <s v="08:07"/>
    <s v="08:31"/>
    <n v="0"/>
    <s v="One-Seat"/>
    <s v="VILCHEZ, CHARLENNE"/>
    <d v="2025-03-31T00:00:00"/>
    <n v="4100083"/>
    <s v="217"/>
    <s v="WH1"/>
    <n v="15.16"/>
    <n v="27"/>
    <x v="1"/>
    <x v="1"/>
    <n v="15.16"/>
    <x v="1"/>
    <n v="30.32"/>
    <n v="36.82"/>
    <n v="5"/>
    <n v="0"/>
    <n v="5"/>
    <n v="32.5"/>
    <n v="0.45"/>
    <n v="14.625"/>
    <n v="22.195"/>
    <s v="WAV"/>
    <b v="1"/>
    <n v="14.625"/>
  </r>
  <r>
    <x v="6"/>
    <s v="08:50"/>
    <s v="09:46"/>
    <n v="0"/>
    <s v="One-Seat"/>
    <s v="MOLLIQUE, ROMESHA"/>
    <d v="2025-03-31T00:00:00"/>
    <n v="4100457"/>
    <s v="203"/>
    <s v="AM1"/>
    <n v="29.43"/>
    <n v="57"/>
    <x v="0"/>
    <x v="0"/>
    <n v="29.43"/>
    <x v="0"/>
    <n v="51.502499999999998"/>
    <n v="56.502499999999998"/>
    <n v="0"/>
    <n v="0"/>
    <n v="0"/>
    <n v="29"/>
    <n v="0.95"/>
    <n v="27.549999999999997"/>
    <n v="28.952500000000001"/>
    <s v="WAV"/>
    <b v="1"/>
    <n v="27.55"/>
  </r>
  <r>
    <x v="0"/>
    <s v="11:57"/>
    <s v="12:20"/>
    <n v="0"/>
    <s v="One-Seat"/>
    <s v="VAUGHN, DUSTIN"/>
    <d v="2025-03-31T00:00:00"/>
    <n v="4102784"/>
    <s v="218B"/>
    <s v="AM1"/>
    <n v="8.5299999999999994"/>
    <n v="22"/>
    <x v="0"/>
    <x v="0"/>
    <n v="8.5299999999999994"/>
    <x v="0"/>
    <n v="14.927499999999998"/>
    <n v="19.927499999999998"/>
    <n v="5.5"/>
    <n v="0"/>
    <n v="5.5"/>
    <n v="32.5"/>
    <n v="0.36666666666666664"/>
    <n v="11.916666666666666"/>
    <n v="8.0107999999999997"/>
    <s v="SEDAN"/>
    <b v="0"/>
    <n v="11.916666666666666"/>
  </r>
  <r>
    <x v="1"/>
    <s v="12:44"/>
    <s v="12:59"/>
    <n v="0"/>
    <s v="One-Seat"/>
    <s v="BANKS, LENARD"/>
    <d v="2025-03-31T00:00:00"/>
    <n v="4103374"/>
    <s v="221"/>
    <s v="AM1"/>
    <n v="10.08"/>
    <n v="15"/>
    <x v="0"/>
    <x v="1"/>
    <n v="10.08"/>
    <x v="1"/>
    <n v="20.16"/>
    <n v="26.66"/>
    <n v="3"/>
    <n v="0"/>
    <n v="3"/>
    <n v="35.787500000000001"/>
    <n v="0.25"/>
    <n v="8.9468750000000004"/>
    <n v="17.713100000000001"/>
    <s v="WAV"/>
    <b v="1"/>
    <n v="8.9468750000000004"/>
  </r>
  <r>
    <x v="3"/>
    <s v="09:13"/>
    <s v="09:47"/>
    <n v="0"/>
    <s v="One-Seat"/>
    <s v="VILCHEZ, CHARLENNE"/>
    <d v="2025-03-31T00:00:00"/>
    <n v="4103601"/>
    <s v="217"/>
    <s v="SC1"/>
    <n v="11.43"/>
    <n v="36"/>
    <x v="1"/>
    <x v="1"/>
    <n v="11.43"/>
    <x v="1"/>
    <n v="22.86"/>
    <n v="29.36"/>
    <n v="5.5"/>
    <n v="0"/>
    <n v="5.5"/>
    <n v="32.5"/>
    <n v="0.6"/>
    <n v="19.5"/>
    <n v="9.86"/>
    <s v="WAV"/>
    <b v="1"/>
    <n v="19.5"/>
  </r>
  <r>
    <x v="6"/>
    <s v="15:30"/>
    <s v="16:38"/>
    <n v="0"/>
    <s v="One-Seat"/>
    <s v="MOLLIQUE, ROMESHA"/>
    <d v="2025-03-31T00:00:00"/>
    <n v="4103980"/>
    <s v="203"/>
    <s v="AM1"/>
    <n v="26.71"/>
    <n v="68"/>
    <x v="0"/>
    <x v="0"/>
    <n v="26.71"/>
    <x v="0"/>
    <n v="46.7425"/>
    <n v="51.7425"/>
    <n v="5"/>
    <n v="0"/>
    <n v="5"/>
    <n v="29"/>
    <n v="1.1333333333333333"/>
    <n v="32.866666666666667"/>
    <n v="18.875800000000002"/>
    <s v="SEDAN"/>
    <b v="1"/>
    <n v="32.866666666666667"/>
  </r>
  <r>
    <x v="1"/>
    <s v="07:43"/>
    <s v="08:33"/>
    <n v="0"/>
    <s v="One-Seat"/>
    <s v="ROGERS, JAMES"/>
    <d v="2025-03-31T00:00:00"/>
    <n v="4103979"/>
    <s v="207"/>
    <s v="AM1"/>
    <n v="26.71"/>
    <n v="50"/>
    <x v="0"/>
    <x v="1"/>
    <n v="26.71"/>
    <x v="1"/>
    <n v="53.42"/>
    <n v="59.92"/>
    <n v="5.5"/>
    <n v="0"/>
    <n v="5.5"/>
    <n v="35.787500000000001"/>
    <n v="0.83333333333333337"/>
    <n v="29.822916666666668"/>
    <n v="30.097100000000001"/>
    <s v="WAV"/>
    <b v="1"/>
    <n v="29.822916666666668"/>
  </r>
  <r>
    <x v="0"/>
    <s v="10:50"/>
    <s v="11:33"/>
    <n v="0"/>
    <s v="One-Seat"/>
    <s v="BROWN, GREG"/>
    <d v="2025-03-31T00:00:00"/>
    <n v="4102153"/>
    <s v="220"/>
    <s v="AM1"/>
    <n v="26.66"/>
    <n v="43"/>
    <x v="0"/>
    <x v="0"/>
    <n v="26.66"/>
    <x v="0"/>
    <n v="46.655000000000001"/>
    <n v="51.655000000000001"/>
    <n v="0"/>
    <n v="0"/>
    <n v="0"/>
    <n v="32.5"/>
    <n v="0.71666666666666667"/>
    <n v="23.291666666666668"/>
    <n v="28.363299999999999"/>
    <s v="SEDAN"/>
    <b v="0"/>
    <n v="23.291666666666668"/>
  </r>
  <r>
    <x v="0"/>
    <s v="10:30"/>
    <s v="11:36"/>
    <n v="0"/>
    <s v="One-Seat"/>
    <s v="BROWN, GREG"/>
    <d v="2025-03-31T00:00:00"/>
    <n v="4102163"/>
    <s v="220"/>
    <s v="AM2"/>
    <n v="26.73"/>
    <n v="66"/>
    <x v="0"/>
    <x v="0"/>
    <n v="26.73"/>
    <x v="0"/>
    <n v="46.777500000000003"/>
    <n v="51.777500000000003"/>
    <n v="0"/>
    <n v="0"/>
    <n v="0"/>
    <n v="32.5"/>
    <n v="1.1000000000000001"/>
    <n v="35.75"/>
    <n v="16.0275"/>
    <s v="SEDAN"/>
    <b v="0"/>
    <n v="35.75"/>
  </r>
  <r>
    <x v="1"/>
    <s v="08:12"/>
    <s v="09:21"/>
    <n v="0"/>
    <s v="One-Seat"/>
    <s v="SILVA, PAUL"/>
    <d v="2025-03-31T00:00:00"/>
    <n v="4103604"/>
    <s v="213"/>
    <s v="WH1"/>
    <n v="20.97"/>
    <n v="72"/>
    <x v="1"/>
    <x v="1"/>
    <n v="20.97"/>
    <x v="1"/>
    <n v="41.94"/>
    <n v="48.44"/>
    <n v="5.5"/>
    <n v="0"/>
    <n v="5.5"/>
    <n v="35.787500000000001"/>
    <n v="1.2"/>
    <n v="42.945"/>
    <n v="5.4950000000000001"/>
    <s v="WAV"/>
    <b v="1"/>
    <n v="42.945000000000007"/>
  </r>
  <r>
    <x v="1"/>
    <s v="08:09"/>
    <s v="09:22"/>
    <n v="0"/>
    <s v="One-Seat"/>
    <s v="ROGERS, JAMES"/>
    <d v="2025-03-31T00:00:00"/>
    <n v="4104004"/>
    <s v="207"/>
    <s v="AM1"/>
    <n v="13.9"/>
    <n v="72"/>
    <x v="0"/>
    <x v="1"/>
    <n v="13.9"/>
    <x v="1"/>
    <n v="27.8"/>
    <n v="34.299999999999997"/>
    <n v="0"/>
    <n v="0"/>
    <n v="0"/>
    <n v="35.787500000000001"/>
    <n v="1.2"/>
    <n v="42.945"/>
    <n v="-8.6449999999999996"/>
    <s v="WAV"/>
    <b v="1"/>
    <n v="42.945000000000007"/>
  </r>
  <r>
    <x v="1"/>
    <s v="14:05"/>
    <s v="14:42"/>
    <n v="0"/>
    <s v="One-Seat"/>
    <s v="BANKS, LENARD"/>
    <d v="2025-03-31T00:00:00"/>
    <n v="4099960"/>
    <s v="221"/>
    <s v="AM1"/>
    <n v="20.329999999999998"/>
    <n v="36"/>
    <x v="0"/>
    <x v="1"/>
    <n v="20.329999999999998"/>
    <x v="1"/>
    <n v="40.659999999999997"/>
    <n v="47.16"/>
    <n v="0"/>
    <n v="0"/>
    <n v="0"/>
    <n v="35.787500000000001"/>
    <n v="0.6"/>
    <n v="21.4725"/>
    <n v="25.6875"/>
    <s v="WAV"/>
    <b v="1"/>
    <n v="21.472500000000004"/>
  </r>
  <r>
    <x v="2"/>
    <s v="08:41"/>
    <s v="09:02"/>
    <n v="0"/>
    <s v="One-Seat"/>
    <s v="BROWN, LOVIE"/>
    <d v="2025-03-31T00:00:00"/>
    <n v="4099929"/>
    <s v="216"/>
    <s v="AM1"/>
    <n v="11.47"/>
    <n v="34"/>
    <x v="0"/>
    <x v="0"/>
    <n v="11.47"/>
    <x v="0"/>
    <n v="20.072500000000002"/>
    <n v="25.072500000000002"/>
    <n v="0"/>
    <n v="0"/>
    <n v="0"/>
    <n v="29"/>
    <n v="0.56666666666666665"/>
    <n v="16.433333333333334"/>
    <n v="8.6392000000000007"/>
    <s v="SEDAN"/>
    <b v="1"/>
    <n v="16.433333333333334"/>
  </r>
  <r>
    <x v="6"/>
    <s v="12:31"/>
    <s v="13:04"/>
    <n v="1"/>
    <s v="One-Seat"/>
    <s v="MOLLIQUE, ROMESHA"/>
    <d v="2025-03-31T00:00:00"/>
    <n v="4103860"/>
    <s v="203"/>
    <s v="AM1"/>
    <n v="29.78"/>
    <n v="41"/>
    <x v="0"/>
    <x v="0"/>
    <n v="29.78"/>
    <x v="0"/>
    <n v="52.115000000000002"/>
    <n v="57.115000000000002"/>
    <n v="5.5"/>
    <n v="5.5"/>
    <n v="0"/>
    <n v="29"/>
    <n v="0.68333333333333335"/>
    <n v="19.816666666666666"/>
    <n v="37.298299999999998"/>
    <s v="SEDAN"/>
    <b v="1"/>
    <n v="19.816666666666666"/>
  </r>
  <r>
    <x v="6"/>
    <s v="12:16"/>
    <s v="13:04"/>
    <n v="1"/>
    <s v="One-Seat"/>
    <s v="MOLLIQUE, ROMESHA"/>
    <d v="2025-03-31T00:00:00"/>
    <n v="4102170"/>
    <s v="203"/>
    <s v="LW1"/>
    <n v="28.21"/>
    <n v="55"/>
    <x v="0"/>
    <x v="0"/>
    <n v="28.21"/>
    <x v="0"/>
    <n v="49.3675"/>
    <n v="54.3675"/>
    <n v="5.5"/>
    <n v="5.5"/>
    <n v="0"/>
    <n v="29"/>
    <n v="0.91666666666666663"/>
    <n v="26.583333333333332"/>
    <n v="27.784199999999998"/>
    <s v="SEDAN"/>
    <b v="1"/>
    <n v="26.583333333333332"/>
  </r>
  <r>
    <x v="2"/>
    <s v="15:54"/>
    <s v="16:37"/>
    <n v="1"/>
    <s v="One-Seat"/>
    <s v="BROWN, LOVIE"/>
    <d v="2025-03-31T00:00:00"/>
    <n v="4102785"/>
    <s v="216"/>
    <s v="AM1"/>
    <n v="8.5299999999999994"/>
    <n v="42"/>
    <x v="0"/>
    <x v="0"/>
    <n v="8.5299999999999994"/>
    <x v="0"/>
    <n v="14.927499999999998"/>
    <n v="19.927499999999998"/>
    <n v="5"/>
    <n v="5"/>
    <n v="0"/>
    <n v="29"/>
    <n v="0.7"/>
    <n v="20.299999999999997"/>
    <n v="-0.3725"/>
    <s v="SEDAN"/>
    <b v="1"/>
    <n v="20.3"/>
  </r>
  <r>
    <x v="4"/>
    <s v="14:49"/>
    <s v="14:58"/>
    <n v="0"/>
    <s v="One-Seat"/>
    <s v="HUGO, TAMA"/>
    <d v="2025-03-31T00:00:00"/>
    <n v="4099930"/>
    <s v="211"/>
    <s v="AM1"/>
    <n v="11.47"/>
    <n v="8"/>
    <x v="0"/>
    <x v="0"/>
    <n v="11.47"/>
    <x v="0"/>
    <n v="20.072500000000002"/>
    <n v="25.072500000000002"/>
    <n v="0"/>
    <n v="0"/>
    <n v="0"/>
    <n v="32.5"/>
    <n v="0.13333333333333333"/>
    <n v="4.333333333333333"/>
    <n v="20.7392"/>
    <s v="WAV"/>
    <b v="1"/>
    <n v="4.333333333333333"/>
  </r>
  <r>
    <x v="8"/>
    <s v="18:08"/>
    <s v="19:40"/>
    <n v="0"/>
    <s v="One-Seat"/>
    <s v="FOWLER, ANTOINE"/>
    <d v="2025-03-31T00:00:00"/>
    <n v="4100228"/>
    <s v="222"/>
    <s v="AM1"/>
    <n v="24.57"/>
    <n v="92"/>
    <x v="0"/>
    <x v="0"/>
    <n v="24.57"/>
    <x v="0"/>
    <n v="42.997500000000002"/>
    <n v="47.997500000000002"/>
    <n v="5"/>
    <n v="0"/>
    <n v="5"/>
    <n v="29"/>
    <n v="1.5333333333333334"/>
    <n v="44.466666666666669"/>
    <n v="3.5308000000000002"/>
    <s v="SEDAN"/>
    <b v="1"/>
    <n v="44.466666666666669"/>
  </r>
  <r>
    <x v="0"/>
    <s v="18:35"/>
    <s v="19:03"/>
    <n v="0"/>
    <s v="One-Seat"/>
    <s v="MARZI, SAMI JAN"/>
    <d v="2025-03-31T00:00:00"/>
    <n v="4101288"/>
    <s v="204B"/>
    <s v="AM1"/>
    <n v="9.59"/>
    <n v="28"/>
    <x v="0"/>
    <x v="0"/>
    <n v="9.59"/>
    <x v="0"/>
    <n v="16.782499999999999"/>
    <n v="21.782499999999999"/>
    <n v="5"/>
    <n v="0"/>
    <n v="5"/>
    <n v="32.5"/>
    <n v="0.46666666666666667"/>
    <n v="15.166666666666666"/>
    <n v="6.6158000000000001"/>
    <s v="WAV"/>
    <b v="1"/>
    <n v="15.166666666666666"/>
  </r>
  <r>
    <x v="0"/>
    <s v="13:44"/>
    <s v="13:58"/>
    <n v="0"/>
    <s v="One-Seat"/>
    <s v="BROWN, GREG"/>
    <d v="2025-03-31T00:00:00"/>
    <n v="4101283"/>
    <s v="220"/>
    <s v="AM1"/>
    <n v="9.59"/>
    <n v="14"/>
    <x v="0"/>
    <x v="0"/>
    <n v="9.59"/>
    <x v="0"/>
    <n v="16.782499999999999"/>
    <n v="21.782499999999999"/>
    <n v="5.5"/>
    <n v="0"/>
    <n v="5.5"/>
    <n v="32.5"/>
    <n v="0.23333333333333334"/>
    <n v="7.583333333333333"/>
    <n v="14.199199999999999"/>
    <s v="SEDAN"/>
    <b v="0"/>
    <n v="7.583333333333333"/>
  </r>
  <r>
    <x v="8"/>
    <s v="18:49"/>
    <s v="19:24"/>
    <n v="0"/>
    <s v="One-Seat"/>
    <s v="FOWLER, ANTOINE"/>
    <d v="2025-03-31T00:00:00"/>
    <n v="4104645"/>
    <s v="222"/>
    <s v="AM1"/>
    <n v="22.75"/>
    <n v="35"/>
    <x v="0"/>
    <x v="0"/>
    <n v="22.75"/>
    <x v="0"/>
    <n v="39.8125"/>
    <n v="44.8125"/>
    <n v="0"/>
    <n v="0"/>
    <n v="0"/>
    <n v="29"/>
    <n v="0.58333333333333337"/>
    <n v="16.916666666666668"/>
    <n v="27.895800000000001"/>
    <s v="SEDAN"/>
    <b v="1"/>
    <n v="16.916666666666668"/>
  </r>
  <r>
    <x v="3"/>
    <s v="08:51"/>
    <s v="09:54"/>
    <n v="0"/>
    <s v="One-Seat"/>
    <s v="VILCHEZ, CHARLENNE"/>
    <d v="2025-03-31T00:00:00"/>
    <n v="4100198"/>
    <s v="217"/>
    <s v="AM1"/>
    <n v="17.3"/>
    <n v="64"/>
    <x v="0"/>
    <x v="0"/>
    <n v="17.3"/>
    <x v="0"/>
    <n v="30.275000000000002"/>
    <n v="35.275000000000006"/>
    <n v="0"/>
    <n v="0"/>
    <n v="0"/>
    <n v="32.5"/>
    <n v="1.0666666666666667"/>
    <n v="34.666666666666664"/>
    <n v="0.60829999999999995"/>
    <s v="WAV"/>
    <b v="1"/>
    <n v="34.666666666666664"/>
  </r>
  <r>
    <x v="1"/>
    <s v="14:59"/>
    <s v="15:45"/>
    <n v="0"/>
    <s v="One-Seat"/>
    <s v="SILVA, PAUL"/>
    <d v="2025-03-31T00:00:00"/>
    <n v="4100199"/>
    <s v="213"/>
    <s v="AM1"/>
    <n v="17.3"/>
    <n v="45"/>
    <x v="0"/>
    <x v="1"/>
    <n v="17.3"/>
    <x v="1"/>
    <n v="34.6"/>
    <n v="41.1"/>
    <n v="0"/>
    <n v="0"/>
    <n v="0"/>
    <n v="35.787500000000001"/>
    <n v="0.75"/>
    <n v="26.840625000000003"/>
    <n v="14.259399999999999"/>
    <s v="WAV"/>
    <b v="1"/>
    <n v="26.840624999999999"/>
  </r>
  <r>
    <x v="8"/>
    <s v="17:17"/>
    <s v="17:38"/>
    <n v="0"/>
    <s v="One-Seat"/>
    <s v="FOWLER, ANTOINE"/>
    <d v="2025-03-31T00:00:00"/>
    <n v="4102101"/>
    <s v="222"/>
    <s v="AM1"/>
    <n v="7.68"/>
    <n v="20"/>
    <x v="0"/>
    <x v="0"/>
    <n v="7.68"/>
    <x v="0"/>
    <n v="13.44"/>
    <n v="18.439999999999998"/>
    <n v="5"/>
    <n v="0"/>
    <n v="5"/>
    <n v="29"/>
    <n v="0.33333333333333331"/>
    <n v="9.6666666666666661"/>
    <n v="8.7733000000000008"/>
    <s v="SEDAN"/>
    <b v="1"/>
    <n v="9.6666666666666661"/>
  </r>
  <r>
    <x v="1"/>
    <s v="11:13"/>
    <s v="12:22"/>
    <n v="1"/>
    <s v="One-Seat"/>
    <s v="SILVA, PAUL"/>
    <d v="2025-03-31T00:00:00"/>
    <n v="4103605"/>
    <s v="213"/>
    <s v="WH1"/>
    <n v="20.97"/>
    <n v="73"/>
    <x v="1"/>
    <x v="1"/>
    <n v="20.97"/>
    <x v="1"/>
    <n v="41.94"/>
    <n v="48.44"/>
    <n v="5.5"/>
    <n v="5.5"/>
    <n v="0"/>
    <n v="35.787500000000001"/>
    <n v="1.2166666666666666"/>
    <n v="43.541458333333331"/>
    <n v="4.8985000000000003"/>
    <s v="WAV"/>
    <b v="1"/>
    <n v="43.541458333333338"/>
  </r>
  <r>
    <x v="2"/>
    <s v="16:03"/>
    <s v="16:22"/>
    <n v="0"/>
    <s v="One-Seat"/>
    <s v="BROWN, LOVIE"/>
    <d v="2025-03-31T00:00:00"/>
    <n v="4100197"/>
    <s v="216"/>
    <s v="AM1"/>
    <n v="4.38"/>
    <n v="19"/>
    <x v="0"/>
    <x v="0"/>
    <n v="4.38"/>
    <x v="0"/>
    <n v="7.665"/>
    <n v="12.664999999999999"/>
    <n v="5.5"/>
    <n v="0"/>
    <n v="5.5"/>
    <n v="29"/>
    <n v="0.31666666666666665"/>
    <n v="9.1833333333333336"/>
    <n v="3.4817"/>
    <s v="SEDAN"/>
    <b v="1"/>
    <n v="9.1833333333333336"/>
  </r>
  <r>
    <x v="1"/>
    <s v="17:09"/>
    <s v="17:28"/>
    <n v="0"/>
    <s v="One-Seat"/>
    <s v="ALLGOOD, SCOTT"/>
    <d v="2025-03-31T00:00:00"/>
    <n v="4100196"/>
    <s v="201"/>
    <s v="WH1"/>
    <n v="4.88"/>
    <n v="18"/>
    <x v="1"/>
    <x v="1"/>
    <n v="4.88"/>
    <x v="1"/>
    <n v="9.76"/>
    <n v="16.259999999999998"/>
    <n v="0"/>
    <n v="0"/>
    <n v="0"/>
    <n v="35.787500000000001"/>
    <n v="0.3"/>
    <n v="10.73625"/>
    <n v="5.5237999999999996"/>
    <s v="BIGVAN"/>
    <b v="1"/>
    <n v="10.736250000000002"/>
  </r>
  <r>
    <x v="1"/>
    <s v="08:29"/>
    <s v="08:47"/>
    <n v="0"/>
    <s v="One-Seat"/>
    <s v="BANKS, LENARD"/>
    <d v="2025-03-31T00:00:00"/>
    <n v="4100176"/>
    <s v="221"/>
    <s v="AM1"/>
    <n v="7.27"/>
    <n v="17"/>
    <x v="0"/>
    <x v="1"/>
    <n v="7.27"/>
    <x v="1"/>
    <n v="14.54"/>
    <n v="21.04"/>
    <n v="0"/>
    <n v="0"/>
    <n v="0"/>
    <n v="35.787500000000001"/>
    <n v="0.28333333333333333"/>
    <n v="10.139791666666667"/>
    <n v="10.9002"/>
    <s v="WAV"/>
    <b v="1"/>
    <n v="10.139791666666667"/>
  </r>
  <r>
    <x v="1"/>
    <s v="14:05"/>
    <s v="14:18"/>
    <n v="0"/>
    <s v="One-Seat"/>
    <s v="BANKS, LENARD"/>
    <d v="2025-03-31T00:00:00"/>
    <n v="4100177"/>
    <s v="221"/>
    <s v="AM1"/>
    <n v="7.27"/>
    <n v="12"/>
    <x v="0"/>
    <x v="1"/>
    <n v="7.27"/>
    <x v="1"/>
    <n v="14.54"/>
    <n v="21.04"/>
    <n v="0"/>
    <n v="0"/>
    <n v="0"/>
    <n v="35.787500000000001"/>
    <n v="0.2"/>
    <n v="7.1575000000000006"/>
    <n v="13.8825"/>
    <s v="WAV"/>
    <b v="1"/>
    <n v="7.1575000000000006"/>
  </r>
  <r>
    <x v="4"/>
    <s v="07:30"/>
    <s v="07:58"/>
    <n v="0"/>
    <s v="One-Seat"/>
    <s v="HUGO, TAMA"/>
    <d v="2025-03-31T00:00:00"/>
    <n v="4100195"/>
    <s v="211"/>
    <s v="WH1"/>
    <n v="4.88"/>
    <n v="28"/>
    <x v="1"/>
    <x v="1"/>
    <n v="4.88"/>
    <x v="1"/>
    <n v="9.76"/>
    <n v="16.259999999999998"/>
    <n v="0"/>
    <n v="0"/>
    <n v="0"/>
    <n v="32.5"/>
    <n v="0.46666666666666667"/>
    <n v="15.166666666666666"/>
    <n v="1.0932999999999999"/>
    <s v="WAV"/>
    <b v="1"/>
    <n v="15.166666666666666"/>
  </r>
  <r>
    <x v="2"/>
    <s v="15:41"/>
    <s v="16:57"/>
    <n v="0"/>
    <s v="One-Seat"/>
    <s v="BROWN, LOVIE"/>
    <d v="2025-03-31T00:00:00"/>
    <n v="4099956"/>
    <s v="216"/>
    <s v="AM1"/>
    <n v="13.14"/>
    <n v="77"/>
    <x v="0"/>
    <x v="0"/>
    <n v="13.14"/>
    <x v="0"/>
    <n v="22.995000000000001"/>
    <n v="27.995000000000001"/>
    <n v="0"/>
    <n v="0"/>
    <n v="0"/>
    <n v="29"/>
    <n v="1.2833333333333334"/>
    <n v="37.216666666666669"/>
    <n v="-9.2217000000000002"/>
    <s v="SEDAN"/>
    <b v="1"/>
    <n v="37.216666666666669"/>
  </r>
  <r>
    <x v="1"/>
    <s v="07:52"/>
    <s v="08:47"/>
    <n v="0"/>
    <s v="One-Seat"/>
    <s v="BANKS, LENARD"/>
    <d v="2025-03-31T00:00:00"/>
    <n v="4099959"/>
    <s v="221"/>
    <s v="AM1"/>
    <n v="20.329999999999998"/>
    <n v="54"/>
    <x v="0"/>
    <x v="1"/>
    <n v="20.329999999999998"/>
    <x v="1"/>
    <n v="40.659999999999997"/>
    <n v="47.16"/>
    <n v="0"/>
    <n v="0"/>
    <n v="0"/>
    <n v="35.787500000000001"/>
    <n v="0.9"/>
    <n v="32.208750000000002"/>
    <n v="14.9512"/>
    <s v="WAV"/>
    <b v="1"/>
    <n v="32.208750000000002"/>
  </r>
  <r>
    <x v="4"/>
    <s v="09:50"/>
    <s v="10:44"/>
    <n v="0"/>
    <s v="One-Seat"/>
    <s v="HUGO, TAMA"/>
    <d v="2025-03-31T00:00:00"/>
    <n v="4100227"/>
    <s v="211"/>
    <s v="AM1"/>
    <n v="24.57"/>
    <n v="53"/>
    <x v="0"/>
    <x v="0"/>
    <n v="24.57"/>
    <x v="0"/>
    <n v="42.997500000000002"/>
    <n v="47.997500000000002"/>
    <n v="5.5"/>
    <n v="0"/>
    <n v="5.5"/>
    <n v="32.5"/>
    <n v="0.8833333333333333"/>
    <n v="28.708333333333332"/>
    <n v="19.289200000000001"/>
    <s v="WAV"/>
    <b v="1"/>
    <n v="28.708333333333332"/>
  </r>
  <r>
    <x v="1"/>
    <s v="08:02"/>
    <s v="09:13"/>
    <n v="0"/>
    <s v="One-Seat"/>
    <s v="ROGERS, JAMES"/>
    <d v="2025-03-31T00:00:00"/>
    <n v="4099955"/>
    <s v="207"/>
    <s v="AM1"/>
    <n v="13.14"/>
    <n v="71"/>
    <x v="0"/>
    <x v="1"/>
    <n v="13.14"/>
    <x v="1"/>
    <n v="26.28"/>
    <n v="32.78"/>
    <n v="0"/>
    <n v="0"/>
    <n v="0"/>
    <n v="35.787500000000001"/>
    <n v="1.1833333333333333"/>
    <n v="42.348541666666669"/>
    <n v="-9.5685000000000002"/>
    <s v="WAV"/>
    <b v="1"/>
    <n v="42.348541666666662"/>
  </r>
  <r>
    <x v="1"/>
    <s v="14:15"/>
    <s v="14:47"/>
    <n v="0"/>
    <s v="One-Seat"/>
    <s v="ROGERS, JAMES"/>
    <d v="2025-04-01T00:00:00"/>
    <n v="4100880"/>
    <s v="207"/>
    <s v="AM1"/>
    <n v="10.39"/>
    <n v="32"/>
    <x v="0"/>
    <x v="1"/>
    <n v="10.39"/>
    <x v="1"/>
    <n v="20.78"/>
    <n v="27.28"/>
    <n v="0"/>
    <n v="0"/>
    <n v="0"/>
    <n v="35.787500000000001"/>
    <n v="0.53333333333333333"/>
    <n v="19.086666666666666"/>
    <n v="8.1933000000000007"/>
    <s v="WAV"/>
    <b v="1"/>
    <n v="19.086666666666666"/>
  </r>
  <r>
    <x v="4"/>
    <s v="08:03"/>
    <s v="08:36"/>
    <n v="0"/>
    <s v="One-Seat"/>
    <s v="HUGO, TAMA"/>
    <d v="2025-04-01T00:00:00"/>
    <n v="4100808"/>
    <s v="211"/>
    <s v="AM1"/>
    <n v="20.329999999999998"/>
    <n v="32"/>
    <x v="0"/>
    <x v="0"/>
    <n v="20.329999999999998"/>
    <x v="0"/>
    <n v="35.577500000000001"/>
    <n v="40.577500000000001"/>
    <n v="0"/>
    <n v="0"/>
    <n v="0"/>
    <n v="32.5"/>
    <n v="0.53333333333333333"/>
    <n v="17.333333333333332"/>
    <n v="23.244199999999999"/>
    <s v="WAV"/>
    <b v="1"/>
    <n v="17.333333333333332"/>
  </r>
  <r>
    <x v="1"/>
    <s v="14:47"/>
    <s v="15:17"/>
    <n v="0"/>
    <s v="One-Seat"/>
    <s v="KEITH , CLYDE"/>
    <d v="2025-04-01T00:00:00"/>
    <n v="4100779"/>
    <s v="212"/>
    <s v="AM1"/>
    <n v="11.47"/>
    <n v="29"/>
    <x v="0"/>
    <x v="1"/>
    <n v="11.47"/>
    <x v="1"/>
    <n v="22.94"/>
    <n v="29.44"/>
    <n v="0"/>
    <n v="0"/>
    <n v="0"/>
    <n v="35.787500000000001"/>
    <n v="0.48333333333333334"/>
    <n v="17.297291666666666"/>
    <n v="12.1427"/>
    <s v="WAV"/>
    <b v="1"/>
    <n v="17.29729166666667"/>
  </r>
  <r>
    <x v="1"/>
    <s v="07:49"/>
    <s v="08:48"/>
    <n v="0"/>
    <s v="One-Seat"/>
    <s v="ROGERS, JAMES"/>
    <d v="2025-04-01T00:00:00"/>
    <n v="4100804"/>
    <s v="207"/>
    <s v="AM1"/>
    <n v="13.14"/>
    <n v="59"/>
    <x v="0"/>
    <x v="1"/>
    <n v="13.14"/>
    <x v="1"/>
    <n v="26.28"/>
    <n v="32.78"/>
    <n v="0"/>
    <n v="0"/>
    <n v="0"/>
    <n v="35.787500000000001"/>
    <n v="0.98333333333333328"/>
    <n v="35.191041666666663"/>
    <n v="-2.411"/>
    <s v="WAV"/>
    <b v="1"/>
    <n v="35.191041666666671"/>
  </r>
  <r>
    <x v="1"/>
    <s v="13:59"/>
    <s v="14:49"/>
    <n v="0"/>
    <s v="One-Seat"/>
    <s v="SILVA, PAUL"/>
    <d v="2025-04-01T00:00:00"/>
    <n v="4100809"/>
    <s v="213"/>
    <s v="AM1"/>
    <n v="20.329999999999998"/>
    <n v="49"/>
    <x v="0"/>
    <x v="1"/>
    <n v="20.329999999999998"/>
    <x v="1"/>
    <n v="40.659999999999997"/>
    <n v="47.16"/>
    <n v="0"/>
    <n v="0"/>
    <n v="0"/>
    <n v="35.787500000000001"/>
    <n v="0.81666666666666665"/>
    <n v="29.226458333333333"/>
    <n v="17.933499999999999"/>
    <s v="WAV"/>
    <b v="1"/>
    <n v="29.226458333333333"/>
  </r>
  <r>
    <x v="1"/>
    <s v="08:17"/>
    <s v="09:42"/>
    <n v="0"/>
    <s v="One-Seat"/>
    <s v="KEITH , CLYDE"/>
    <d v="2025-04-01T00:00:00"/>
    <n v="4100778"/>
    <s v="212"/>
    <s v="AM1"/>
    <n v="11.47"/>
    <n v="85"/>
    <x v="0"/>
    <x v="1"/>
    <n v="11.47"/>
    <x v="1"/>
    <n v="22.94"/>
    <n v="29.44"/>
    <n v="0"/>
    <n v="0"/>
    <n v="0"/>
    <n v="35.787500000000001"/>
    <n v="1.4166666666666667"/>
    <n v="50.698958333333337"/>
    <n v="-21.259"/>
    <s v="WAV"/>
    <b v="1"/>
    <n v="50.69895833333333"/>
  </r>
  <r>
    <x v="7"/>
    <s v="13:39"/>
    <s v="14:04"/>
    <n v="0"/>
    <s v="One-Seat"/>
    <s v="MAINESS, RYAN"/>
    <d v="2025-04-01T00:00:00"/>
    <n v="4102733"/>
    <s v="215"/>
    <s v="AM1"/>
    <n v="11.69"/>
    <n v="24"/>
    <x v="0"/>
    <x v="0"/>
    <n v="11.69"/>
    <x v="0"/>
    <n v="20.4575"/>
    <n v="25.4575"/>
    <n v="5.5"/>
    <n v="0"/>
    <n v="5.5"/>
    <n v="29"/>
    <n v="0.4"/>
    <n v="11.600000000000001"/>
    <n v="13.8575"/>
    <s v="SEDAN"/>
    <b v="1"/>
    <n v="11.6"/>
  </r>
  <r>
    <x v="1"/>
    <s v="13:37"/>
    <s v="14:19"/>
    <n v="0"/>
    <s v="One-Seat"/>
    <s v="ALLGOOD, SCOTT"/>
    <d v="2025-04-01T00:00:00"/>
    <n v="4101098"/>
    <s v="201"/>
    <s v="AM1,OW1"/>
    <n v="20.73"/>
    <n v="42"/>
    <x v="0"/>
    <x v="1"/>
    <n v="20.73"/>
    <x v="1"/>
    <n v="41.46"/>
    <n v="47.96"/>
    <n v="5.5"/>
    <n v="0"/>
    <n v="5.5"/>
    <n v="35.787500000000001"/>
    <n v="0.7"/>
    <n v="25.05125"/>
    <n v="22.908799999999999"/>
    <s v="BIGVAN"/>
    <b v="1"/>
    <n v="25.05125"/>
  </r>
  <r>
    <x v="7"/>
    <s v="14:55"/>
    <s v="15:32"/>
    <n v="0"/>
    <s v="One-Seat"/>
    <s v="MAINESS, RYAN"/>
    <d v="2025-04-01T00:00:00"/>
    <n v="4101022"/>
    <s v="215"/>
    <s v="AM1"/>
    <n v="10.039999999999999"/>
    <n v="36"/>
    <x v="0"/>
    <x v="0"/>
    <n v="10.039999999999999"/>
    <x v="0"/>
    <n v="17.57"/>
    <n v="22.57"/>
    <n v="0"/>
    <n v="0"/>
    <n v="0"/>
    <n v="29"/>
    <n v="0.6"/>
    <n v="17.399999999999999"/>
    <n v="5.17"/>
    <s v="SEDAN"/>
    <b v="1"/>
    <n v="17.399999999999999"/>
  </r>
  <r>
    <x v="5"/>
    <s v="07:16"/>
    <s v="08:22"/>
    <n v="0"/>
    <s v="One-Seat"/>
    <s v="TILLMAN, ROSALYN"/>
    <d v="2025-04-01T00:00:00"/>
    <n v="4101111"/>
    <s v="205A"/>
    <s v="AM1"/>
    <n v="8.0299999999999994"/>
    <n v="66"/>
    <x v="0"/>
    <x v="0"/>
    <n v="8.0299999999999994"/>
    <x v="0"/>
    <n v="14.052499999999998"/>
    <n v="19.052499999999998"/>
    <n v="5"/>
    <n v="0"/>
    <n v="5"/>
    <n v="32.5"/>
    <n v="1.1000000000000001"/>
    <n v="35.75"/>
    <n v="-16.697500000000002"/>
    <s v="WAV"/>
    <b v="1"/>
    <n v="35.75"/>
  </r>
  <r>
    <x v="1"/>
    <s v="13:16"/>
    <s v="13:56"/>
    <n v="0"/>
    <s v="One-Seat"/>
    <s v="ROGERS, JAMES"/>
    <d v="2025-04-01T00:00:00"/>
    <n v="4101112"/>
    <s v="207"/>
    <s v="AM1"/>
    <n v="8.0299999999999994"/>
    <n v="40"/>
    <x v="0"/>
    <x v="1"/>
    <n v="8.0299999999999994"/>
    <x v="1"/>
    <n v="16.059999999999999"/>
    <n v="22.56"/>
    <n v="5.5"/>
    <n v="0"/>
    <n v="5.5"/>
    <n v="35.787500000000001"/>
    <n v="0.66666666666666663"/>
    <n v="23.858333333333334"/>
    <n v="-1.2983"/>
    <s v="WAV"/>
    <b v="1"/>
    <n v="23.858333333333334"/>
  </r>
  <r>
    <x v="3"/>
    <s v="08:11"/>
    <s v="08:41"/>
    <n v="0"/>
    <s v="One-Seat"/>
    <s v="VILCHEZ, CHARLENNE"/>
    <d v="2025-04-01T00:00:00"/>
    <n v="4101021"/>
    <s v="217"/>
    <s v="AM1"/>
    <n v="10.039999999999999"/>
    <n v="29"/>
    <x v="0"/>
    <x v="0"/>
    <n v="10.039999999999999"/>
    <x v="0"/>
    <n v="17.57"/>
    <n v="22.57"/>
    <n v="0"/>
    <n v="0"/>
    <n v="0"/>
    <n v="32.5"/>
    <n v="0.48333333333333334"/>
    <n v="15.708333333333334"/>
    <n v="6.8616999999999999"/>
    <s v="WAV"/>
    <b v="1"/>
    <n v="15.708333333333334"/>
  </r>
  <r>
    <x v="1"/>
    <s v="08:09"/>
    <s v="09:46"/>
    <n v="0"/>
    <s v="One-Seat"/>
    <s v="ROGERS, JAMES"/>
    <d v="2025-04-01T00:00:00"/>
    <n v="4101074"/>
    <s v="207"/>
    <s v="WH1"/>
    <n v="14.9"/>
    <n v="96"/>
    <x v="1"/>
    <x v="1"/>
    <n v="14.9"/>
    <x v="1"/>
    <n v="29.8"/>
    <n v="36.299999999999997"/>
    <n v="0"/>
    <n v="0"/>
    <n v="0"/>
    <n v="35.787500000000001"/>
    <n v="1.6"/>
    <n v="57.260000000000005"/>
    <n v="-20.96"/>
    <s v="WAV"/>
    <b v="1"/>
    <n v="57.260000000000005"/>
  </r>
  <r>
    <x v="10"/>
    <s v="15:12"/>
    <s v="16:29"/>
    <n v="0"/>
    <s v="One-Seat"/>
    <s v="ALLISON, AARON"/>
    <d v="2025-04-01T00:00:00"/>
    <n v="4101075"/>
    <s v="202"/>
    <s v="WH1"/>
    <n v="14.9"/>
    <n v="78"/>
    <x v="1"/>
    <x v="1"/>
    <n v="14.9"/>
    <x v="1"/>
    <n v="29.8"/>
    <n v="36.299999999999997"/>
    <n v="0"/>
    <n v="0"/>
    <n v="0"/>
    <n v="32.5"/>
    <n v="1.3"/>
    <n v="42.25"/>
    <n v="-5.95"/>
    <s v="WAV"/>
    <b v="1"/>
    <n v="42.25"/>
  </r>
  <r>
    <x v="1"/>
    <s v="06:28"/>
    <s v="07:08"/>
    <n v="0"/>
    <s v="One-Seat"/>
    <s v="UMANA, DOMINGO"/>
    <d v="2025-04-01T00:00:00"/>
    <n v="4100969"/>
    <s v="210"/>
    <s v="AM1"/>
    <n v="19.39"/>
    <n v="40"/>
    <x v="0"/>
    <x v="1"/>
    <n v="19.39"/>
    <x v="1"/>
    <n v="38.78"/>
    <n v="45.28"/>
    <n v="5.5"/>
    <n v="0"/>
    <n v="5.5"/>
    <n v="35.787500000000001"/>
    <n v="0.66666666666666663"/>
    <n v="23.858333333333334"/>
    <n v="21.421700000000001"/>
    <s v="WAV"/>
    <b v="1"/>
    <n v="23.858333333333334"/>
  </r>
  <r>
    <x v="1"/>
    <s v="08:34"/>
    <s v="09:10"/>
    <n v="0"/>
    <s v="One-Seat"/>
    <s v="UMANA, DOMINGO"/>
    <d v="2025-04-01T00:00:00"/>
    <n v="4101132"/>
    <s v="210"/>
    <s v="AM1"/>
    <n v="10.88"/>
    <n v="35"/>
    <x v="0"/>
    <x v="1"/>
    <n v="10.88"/>
    <x v="1"/>
    <n v="21.76"/>
    <n v="28.26"/>
    <n v="0"/>
    <n v="0"/>
    <n v="0"/>
    <n v="35.787500000000001"/>
    <n v="0.58333333333333337"/>
    <n v="20.876041666666669"/>
    <n v="7.3840000000000003"/>
    <s v="WAV"/>
    <b v="1"/>
    <n v="20.876041666666666"/>
  </r>
  <r>
    <x v="1"/>
    <s v="16:59"/>
    <s v="18:16"/>
    <n v="0"/>
    <s v="One-Seat"/>
    <s v="ALLGOOD, SCOTT"/>
    <d v="2025-04-01T00:00:00"/>
    <n v="4101099"/>
    <s v="201"/>
    <s v="AM1,OW1"/>
    <n v="20.73"/>
    <n v="77"/>
    <x v="0"/>
    <x v="1"/>
    <n v="20.73"/>
    <x v="1"/>
    <n v="41.46"/>
    <n v="47.96"/>
    <n v="5"/>
    <n v="0"/>
    <n v="5"/>
    <n v="35.787500000000001"/>
    <n v="1.2833333333333334"/>
    <n v="45.927291666666669"/>
    <n v="2.0327000000000002"/>
    <s v="BIGVAN"/>
    <b v="1"/>
    <n v="45.927291666666669"/>
  </r>
  <r>
    <x v="1"/>
    <s v="13:59"/>
    <s v="14:27"/>
    <n v="0"/>
    <s v="One-Seat"/>
    <s v="SILVA, PAUL"/>
    <d v="2025-04-01T00:00:00"/>
    <n v="4100915"/>
    <s v="213"/>
    <s v="AM1"/>
    <n v="17.43"/>
    <n v="27"/>
    <x v="0"/>
    <x v="1"/>
    <n v="17.43"/>
    <x v="1"/>
    <n v="34.86"/>
    <n v="41.36"/>
    <n v="0"/>
    <n v="0"/>
    <n v="0"/>
    <n v="35.787500000000001"/>
    <n v="0.45"/>
    <n v="16.104375000000001"/>
    <n v="25.255600000000001"/>
    <s v="WAV"/>
    <b v="1"/>
    <n v="16.104375000000001"/>
  </r>
  <r>
    <x v="11"/>
    <s v="13:19"/>
    <s v="13:38"/>
    <n v="1"/>
    <s v="One-Seat"/>
    <s v="MALCOM, LANDREW"/>
    <d v="2025-04-01T00:00:00"/>
    <n v="4104653"/>
    <s v="209"/>
    <s v="AM1"/>
    <n v="9.57"/>
    <n v="19"/>
    <x v="0"/>
    <x v="0"/>
    <n v="9.57"/>
    <x v="0"/>
    <n v="16.747500000000002"/>
    <n v="21.747500000000002"/>
    <n v="5.5"/>
    <n v="5.5"/>
    <n v="0"/>
    <n v="32.5"/>
    <n v="0.31666666666666665"/>
    <n v="10.291666666666666"/>
    <n v="11.4558"/>
    <s v="WAV"/>
    <b v="1"/>
    <n v="10.291666666666666"/>
  </r>
  <r>
    <x v="4"/>
    <s v="16:26"/>
    <s v="16:47"/>
    <n v="0"/>
    <s v="One-Seat"/>
    <s v="HUGO, TAMA"/>
    <d v="2025-04-01T00:00:00"/>
    <n v="4100901"/>
    <s v="211"/>
    <s v="AM1"/>
    <n v="7.08"/>
    <n v="21"/>
    <x v="0"/>
    <x v="0"/>
    <n v="7.08"/>
    <x v="0"/>
    <n v="12.39"/>
    <n v="17.39"/>
    <n v="0"/>
    <n v="0"/>
    <n v="0"/>
    <n v="32.5"/>
    <n v="0.35"/>
    <n v="11.375"/>
    <n v="6.0149999999999997"/>
    <s v="WAV"/>
    <b v="1"/>
    <n v="11.375"/>
  </r>
  <r>
    <x v="7"/>
    <s v="07:59"/>
    <s v="08:13"/>
    <n v="0"/>
    <s v="One-Seat"/>
    <s v="MAINESS, RYAN"/>
    <d v="2025-04-01T00:00:00"/>
    <n v="4101183"/>
    <s v="215"/>
    <s v="AM1"/>
    <n v="8.08"/>
    <n v="14"/>
    <x v="0"/>
    <x v="0"/>
    <n v="8.08"/>
    <x v="0"/>
    <n v="14.14"/>
    <n v="19.14"/>
    <n v="0"/>
    <n v="0"/>
    <n v="0"/>
    <n v="29"/>
    <n v="0.23333333333333334"/>
    <n v="6.7666666666666666"/>
    <n v="12.3733"/>
    <s v="SEDAN"/>
    <b v="1"/>
    <n v="6.7666666666666666"/>
  </r>
  <r>
    <x v="1"/>
    <s v="07:53"/>
    <s v="09:58"/>
    <n v="0"/>
    <s v="One-Seat"/>
    <s v="UMANA, DOMINGO"/>
    <d v="2025-04-01T00:00:00"/>
    <n v="4101185"/>
    <s v="210"/>
    <s v="WH1"/>
    <n v="8.86"/>
    <n v="124"/>
    <x v="1"/>
    <x v="1"/>
    <n v="8.86"/>
    <x v="1"/>
    <n v="17.72"/>
    <n v="24.22"/>
    <n v="5"/>
    <n v="0"/>
    <n v="5"/>
    <n v="35.787500000000001"/>
    <n v="2.0666666666666669"/>
    <n v="73.960833333333341"/>
    <n v="-49.7408"/>
    <s v="WAV"/>
    <b v="1"/>
    <n v="73.960833333333341"/>
  </r>
  <r>
    <x v="5"/>
    <s v="09:14"/>
    <s v="09:47"/>
    <n v="0"/>
    <s v="One-Seat"/>
    <s v="TILLMAN, ROSALYN"/>
    <d v="2025-04-01T00:00:00"/>
    <n v="4101192"/>
    <s v="205A"/>
    <s v="AM1"/>
    <n v="6.33"/>
    <n v="35"/>
    <x v="0"/>
    <x v="0"/>
    <n v="6.33"/>
    <x v="0"/>
    <n v="11.077500000000001"/>
    <n v="16.077500000000001"/>
    <n v="0"/>
    <n v="0"/>
    <n v="0"/>
    <n v="32.5"/>
    <n v="0.58333333333333337"/>
    <n v="18.958333333333336"/>
    <n v="-2.8807999999999998"/>
    <s v="WAV"/>
    <b v="1"/>
    <n v="18.958333333333332"/>
  </r>
  <r>
    <x v="0"/>
    <s v="12:29"/>
    <s v="13:18"/>
    <n v="0"/>
    <s v="One-Seat"/>
    <s v="MARZI, SAMI JAN"/>
    <d v="2025-04-01T00:00:00"/>
    <n v="4101216"/>
    <s v="220"/>
    <s v="AM1"/>
    <n v="26.96"/>
    <n v="48"/>
    <x v="0"/>
    <x v="0"/>
    <n v="26.96"/>
    <x v="0"/>
    <n v="47.18"/>
    <n v="52.18"/>
    <n v="0"/>
    <n v="0"/>
    <n v="0"/>
    <n v="32.5"/>
    <n v="0.8"/>
    <n v="26"/>
    <n v="26.18"/>
    <s v="WAV"/>
    <b v="1"/>
    <n v="26"/>
  </r>
  <r>
    <x v="7"/>
    <s v="15:09"/>
    <s v="15:51"/>
    <n v="1"/>
    <s v="One-Seat"/>
    <s v="MAINESS, RYAN"/>
    <d v="2025-04-01T00:00:00"/>
    <n v="4101030"/>
    <s v="215"/>
    <s v="WK1"/>
    <n v="12.08"/>
    <n v="41"/>
    <x v="0"/>
    <x v="0"/>
    <n v="12.08"/>
    <x v="0"/>
    <n v="21.14"/>
    <n v="26.14"/>
    <n v="5"/>
    <n v="5"/>
    <n v="0"/>
    <n v="29"/>
    <n v="0.68333333333333335"/>
    <n v="19.816666666666666"/>
    <n v="6.3232999999999997"/>
    <s v="SEDAN"/>
    <b v="1"/>
    <n v="19.816666666666666"/>
  </r>
  <r>
    <x v="1"/>
    <s v="09:53"/>
    <s v="10:27"/>
    <n v="0"/>
    <s v="One-Seat"/>
    <s v="UMANA, DOMINGO"/>
    <d v="2025-04-01T00:00:00"/>
    <n v="4101214"/>
    <s v="210"/>
    <s v="AM1"/>
    <n v="26.96"/>
    <n v="34"/>
    <x v="0"/>
    <x v="1"/>
    <n v="26.96"/>
    <x v="1"/>
    <n v="53.92"/>
    <n v="60.42"/>
    <n v="3.75"/>
    <n v="0"/>
    <n v="3.75"/>
    <n v="35.787500000000001"/>
    <n v="0.56666666666666665"/>
    <n v="20.279583333333335"/>
    <n v="40.1404"/>
    <s v="WAV"/>
    <b v="1"/>
    <n v="20.279583333333335"/>
  </r>
  <r>
    <x v="3"/>
    <s v="13:44"/>
    <s v="15:10"/>
    <n v="0"/>
    <s v="One-Seat"/>
    <s v="VILCHEZ, CHARLENNE"/>
    <d v="2025-04-01T00:00:00"/>
    <n v="4101193"/>
    <s v="217"/>
    <s v="AM1"/>
    <n v="6.33"/>
    <n v="86"/>
    <x v="0"/>
    <x v="0"/>
    <n v="6.33"/>
    <x v="0"/>
    <n v="11.077500000000001"/>
    <n v="16.077500000000001"/>
    <n v="0"/>
    <n v="0"/>
    <n v="0"/>
    <n v="32.5"/>
    <n v="1.4333333333333333"/>
    <n v="46.583333333333336"/>
    <n v="-30.505800000000001"/>
    <s v="WAV"/>
    <b v="1"/>
    <n v="46.583333333333336"/>
  </r>
  <r>
    <x v="1"/>
    <s v="08:23"/>
    <s v="09:37"/>
    <n v="0"/>
    <s v="One-Seat"/>
    <s v="KEITH , CLYDE"/>
    <d v="2025-04-01T00:00:00"/>
    <n v="4101402"/>
    <s v="212"/>
    <s v="AM1"/>
    <n v="15.5"/>
    <n v="74"/>
    <x v="0"/>
    <x v="1"/>
    <n v="15.5"/>
    <x v="1"/>
    <n v="31"/>
    <n v="37.5"/>
    <n v="3"/>
    <n v="0"/>
    <n v="3"/>
    <n v="35.787500000000001"/>
    <n v="1.2333333333333334"/>
    <n v="44.137916666666669"/>
    <n v="-6.6379000000000001"/>
    <s v="WAV"/>
    <b v="1"/>
    <n v="44.137916666666669"/>
  </r>
  <r>
    <x v="1"/>
    <s v="11:05"/>
    <s v="11:26"/>
    <n v="0"/>
    <s v="One-Seat"/>
    <s v="ROGERS, JAMES"/>
    <d v="2025-04-01T00:00:00"/>
    <n v="4101404"/>
    <s v="207"/>
    <s v="AM1"/>
    <n v="15.5"/>
    <n v="20"/>
    <x v="0"/>
    <x v="1"/>
    <n v="15.5"/>
    <x v="1"/>
    <n v="31"/>
    <n v="37.5"/>
    <n v="5"/>
    <n v="0"/>
    <n v="5"/>
    <n v="35.787500000000001"/>
    <n v="0.33333333333333331"/>
    <n v="11.929166666666667"/>
    <n v="25.570799999999998"/>
    <s v="WAV"/>
    <b v="1"/>
    <n v="11.929166666666667"/>
  </r>
  <r>
    <x v="11"/>
    <s v="19:35"/>
    <s v="20:08"/>
    <n v="0"/>
    <s v="One-Seat"/>
    <s v="MALCOM, LANDREW"/>
    <d v="2025-04-01T00:00:00"/>
    <n v="4105460"/>
    <s v="209"/>
    <s v="AM2"/>
    <n v="21.78"/>
    <n v="32"/>
    <x v="0"/>
    <x v="0"/>
    <n v="21.78"/>
    <x v="0"/>
    <n v="38.115000000000002"/>
    <n v="43.115000000000002"/>
    <n v="5"/>
    <n v="0"/>
    <n v="5"/>
    <n v="32.5"/>
    <n v="0.53333333333333333"/>
    <n v="17.333333333333332"/>
    <n v="25.781700000000001"/>
    <s v="WAV"/>
    <b v="1"/>
    <n v="17.333333333333332"/>
  </r>
  <r>
    <x v="1"/>
    <s v="11:17"/>
    <s v="12:05"/>
    <n v="0"/>
    <s v="One-Seat"/>
    <s v="SILVA, PAUL"/>
    <d v="2025-04-01T00:00:00"/>
    <n v="4105459"/>
    <s v="213"/>
    <s v="AM2"/>
    <n v="21.78"/>
    <n v="48"/>
    <x v="0"/>
    <x v="1"/>
    <n v="21.78"/>
    <x v="1"/>
    <n v="43.56"/>
    <n v="50.06"/>
    <n v="5"/>
    <n v="0"/>
    <n v="5"/>
    <n v="35.787500000000001"/>
    <n v="0.8"/>
    <n v="28.630000000000003"/>
    <n v="21.43"/>
    <s v="WAV"/>
    <b v="1"/>
    <n v="28.630000000000003"/>
  </r>
  <r>
    <x v="11"/>
    <s v="18:54"/>
    <s v="19:35"/>
    <n v="0"/>
    <s v="One-Seat"/>
    <s v="MALCOM, LANDREW"/>
    <d v="2025-04-01T00:00:00"/>
    <n v="4104915"/>
    <s v="209"/>
    <s v="LW1"/>
    <n v="11.71"/>
    <n v="40"/>
    <x v="0"/>
    <x v="0"/>
    <n v="11.71"/>
    <x v="0"/>
    <n v="20.4925"/>
    <n v="25.4925"/>
    <n v="5.5"/>
    <n v="0"/>
    <n v="5.5"/>
    <n v="32.5"/>
    <n v="0.66666666666666663"/>
    <n v="21.666666666666664"/>
    <n v="3.8258000000000001"/>
    <s v="WAV"/>
    <b v="1"/>
    <n v="21.666666666666668"/>
  </r>
  <r>
    <x v="0"/>
    <s v="06:46"/>
    <s v="07:15"/>
    <n v="0"/>
    <s v="One-Seat"/>
    <s v="MARZI, SAMI JAN"/>
    <d v="2025-04-01T00:00:00"/>
    <n v="4104945"/>
    <s v="220"/>
    <s v="WK1"/>
    <n v="31.58"/>
    <n v="30"/>
    <x v="0"/>
    <x v="0"/>
    <n v="31.58"/>
    <x v="0"/>
    <n v="55.265000000000001"/>
    <n v="60.265000000000001"/>
    <n v="5.5"/>
    <n v="0"/>
    <n v="5.5"/>
    <n v="32.5"/>
    <n v="0.5"/>
    <n v="16.25"/>
    <n v="44.015000000000001"/>
    <s v="WAV"/>
    <b v="1"/>
    <n v="16.25"/>
  </r>
  <r>
    <x v="11"/>
    <s v="16:37"/>
    <s v="17:32"/>
    <n v="1"/>
    <s v="One-Seat"/>
    <s v="MALCOM, LANDREW"/>
    <d v="2025-04-01T00:00:00"/>
    <n v="4104946"/>
    <s v="209"/>
    <s v="WK1"/>
    <n v="31.58"/>
    <n v="55"/>
    <x v="0"/>
    <x v="0"/>
    <n v="31.58"/>
    <x v="0"/>
    <n v="55.265000000000001"/>
    <n v="60.265000000000001"/>
    <n v="3"/>
    <n v="3"/>
    <n v="0"/>
    <n v="32.5"/>
    <n v="0.91666666666666663"/>
    <n v="29.791666666666664"/>
    <n v="30.473299999999998"/>
    <s v="WAV"/>
    <b v="1"/>
    <n v="29.791666666666668"/>
  </r>
  <r>
    <x v="5"/>
    <s v="04:51"/>
    <s v="05:46"/>
    <n v="0"/>
    <s v="One-Seat"/>
    <s v="TILLMAN, ROSALYN"/>
    <d v="2025-04-01T00:00:00"/>
    <n v="4100922"/>
    <s v="205A"/>
    <s v="AM1"/>
    <n v="19.12"/>
    <n v="57"/>
    <x v="0"/>
    <x v="0"/>
    <n v="19.12"/>
    <x v="0"/>
    <n v="33.46"/>
    <n v="38.46"/>
    <n v="5.5"/>
    <n v="0"/>
    <n v="5.5"/>
    <n v="32.5"/>
    <n v="0.95"/>
    <n v="30.875"/>
    <n v="7.585"/>
    <s v="WAV"/>
    <b v="1"/>
    <n v="30.875"/>
  </r>
  <r>
    <x v="5"/>
    <s v="11:01"/>
    <s v="11:48"/>
    <n v="0"/>
    <s v="One-Seat"/>
    <s v="TILLMAN, ROSALYN"/>
    <d v="2025-04-01T00:00:00"/>
    <n v="4100923"/>
    <s v="205A"/>
    <s v="AM1"/>
    <n v="19.12"/>
    <n v="47"/>
    <x v="0"/>
    <x v="0"/>
    <n v="19.12"/>
    <x v="0"/>
    <n v="33.46"/>
    <n v="38.46"/>
    <n v="5"/>
    <n v="0"/>
    <n v="5"/>
    <n v="32.5"/>
    <n v="0.78333333333333333"/>
    <n v="25.458333333333332"/>
    <n v="13.0017"/>
    <s v="WAV"/>
    <b v="1"/>
    <n v="25.458333333333332"/>
  </r>
  <r>
    <x v="1"/>
    <s v="07:25"/>
    <s v="08:01"/>
    <n v="0"/>
    <s v="One-Seat"/>
    <s v="BANKS, LENARD"/>
    <d v="2025-04-01T00:00:00"/>
    <n v="4100900"/>
    <s v="221"/>
    <s v="AM1"/>
    <n v="8.27"/>
    <n v="35"/>
    <x v="0"/>
    <x v="1"/>
    <n v="8.27"/>
    <x v="1"/>
    <n v="16.54"/>
    <n v="23.04"/>
    <n v="0"/>
    <n v="0"/>
    <n v="0"/>
    <n v="35.787500000000001"/>
    <n v="0.58333333333333337"/>
    <n v="20.876041666666669"/>
    <n v="2.1640000000000001"/>
    <s v="WAV"/>
    <b v="1"/>
    <n v="20.876041666666666"/>
  </r>
  <r>
    <x v="4"/>
    <s v="08:06"/>
    <s v="08:36"/>
    <n v="0"/>
    <s v="One-Seat"/>
    <s v="HUGO, TAMA"/>
    <d v="2025-04-01T00:00:00"/>
    <n v="4100914"/>
    <s v="211"/>
    <s v="AM1"/>
    <n v="17.43"/>
    <n v="30"/>
    <x v="0"/>
    <x v="0"/>
    <n v="17.43"/>
    <x v="0"/>
    <n v="30.502499999999998"/>
    <n v="35.502499999999998"/>
    <n v="0"/>
    <n v="0"/>
    <n v="0"/>
    <n v="32.5"/>
    <n v="0.5"/>
    <n v="16.25"/>
    <n v="19.252500000000001"/>
    <s v="WAV"/>
    <b v="1"/>
    <n v="16.25"/>
  </r>
  <r>
    <x v="1"/>
    <s v="07:40"/>
    <s v="08:01"/>
    <n v="0"/>
    <s v="One-Seat"/>
    <s v="BANKS, LENARD"/>
    <d v="2025-04-01T00:00:00"/>
    <n v="4101033"/>
    <s v="221"/>
    <s v="WH1"/>
    <n v="4.88"/>
    <n v="20"/>
    <x v="1"/>
    <x v="1"/>
    <n v="4.88"/>
    <x v="1"/>
    <n v="9.76"/>
    <n v="16.259999999999998"/>
    <n v="0"/>
    <n v="0"/>
    <n v="0"/>
    <n v="35.787500000000001"/>
    <n v="0.33333333333333331"/>
    <n v="11.929166666666667"/>
    <n v="4.3308"/>
    <s v="WAV"/>
    <b v="1"/>
    <n v="11.929166666666667"/>
  </r>
  <r>
    <x v="7"/>
    <s v="07:32"/>
    <s v="08:34"/>
    <n v="0"/>
    <s v="One-Seat"/>
    <s v="MAINESS, RYAN"/>
    <d v="2025-04-01T00:00:00"/>
    <n v="4104641"/>
    <s v="215"/>
    <s v="WK1"/>
    <n v="21.16"/>
    <n v="62"/>
    <x v="0"/>
    <x v="0"/>
    <n v="21.16"/>
    <x v="0"/>
    <n v="37.03"/>
    <n v="42.03"/>
    <n v="0"/>
    <n v="0"/>
    <n v="0"/>
    <n v="29"/>
    <n v="1.0333333333333334"/>
    <n v="29.966666666666669"/>
    <n v="12.0633"/>
    <s v="SEDAN"/>
    <b v="1"/>
    <n v="29.966666666666665"/>
  </r>
  <r>
    <x v="10"/>
    <s v="15:12"/>
    <s v="15:55"/>
    <n v="0"/>
    <s v="One-Seat"/>
    <s v="ALLISON, AARON"/>
    <d v="2025-04-01T00:00:00"/>
    <n v="4101064"/>
    <s v="202"/>
    <s v="AM1"/>
    <n v="8.24"/>
    <n v="43"/>
    <x v="0"/>
    <x v="0"/>
    <n v="8.24"/>
    <x v="0"/>
    <n v="14.42"/>
    <n v="19.420000000000002"/>
    <n v="0"/>
    <n v="0"/>
    <n v="0"/>
    <n v="32.5"/>
    <n v="0.71666666666666667"/>
    <n v="23.291666666666668"/>
    <n v="-3.8717000000000001"/>
    <s v="WAV"/>
    <b v="1"/>
    <n v="23.291666666666668"/>
  </r>
  <r>
    <x v="8"/>
    <s v="19:30"/>
    <s v="20:10"/>
    <n v="0"/>
    <s v="One-Seat"/>
    <s v="FOWLER, ANTOINE"/>
    <d v="2025-04-01T00:00:00"/>
    <n v="4104760"/>
    <s v="222"/>
    <s v="WK1"/>
    <n v="27.05"/>
    <n v="44"/>
    <x v="0"/>
    <x v="0"/>
    <n v="27.05"/>
    <x v="0"/>
    <n v="47.337499999999999"/>
    <n v="52.337499999999999"/>
    <n v="5"/>
    <n v="0"/>
    <n v="5"/>
    <n v="29"/>
    <n v="0.73333333333333328"/>
    <n v="21.266666666666666"/>
    <n v="31.070799999999998"/>
    <s v="SEDAN"/>
    <b v="1"/>
    <n v="21.266666666666666"/>
  </r>
  <r>
    <x v="1"/>
    <s v="13:02"/>
    <s v="13:24"/>
    <n v="0"/>
    <s v="One-Seat"/>
    <s v="BANKS, LENARD"/>
    <d v="2025-04-01T00:00:00"/>
    <n v="4104134"/>
    <s v="221"/>
    <s v="AM1"/>
    <n v="13.71"/>
    <n v="21"/>
    <x v="0"/>
    <x v="1"/>
    <n v="13.71"/>
    <x v="1"/>
    <n v="27.42"/>
    <n v="33.92"/>
    <n v="5"/>
    <n v="0"/>
    <n v="5"/>
    <n v="35.787500000000001"/>
    <n v="0.35"/>
    <n v="12.525625"/>
    <n v="21.394400000000001"/>
    <s v="WAV"/>
    <b v="1"/>
    <n v="12.525625"/>
  </r>
  <r>
    <x v="5"/>
    <s v="07:37"/>
    <s v="08:22"/>
    <n v="0"/>
    <s v="One-Seat"/>
    <s v="TILLMAN, ROSALYN"/>
    <d v="2025-04-01T00:00:00"/>
    <n v="4104649"/>
    <s v="205A"/>
    <s v="AM1"/>
    <n v="9.57"/>
    <n v="44"/>
    <x v="0"/>
    <x v="0"/>
    <n v="9.57"/>
    <x v="0"/>
    <n v="16.747500000000002"/>
    <n v="21.747500000000002"/>
    <n v="5"/>
    <n v="0"/>
    <n v="5"/>
    <n v="32.5"/>
    <n v="0.73333333333333328"/>
    <n v="23.833333333333332"/>
    <n v="-2.0857999999999999"/>
    <s v="WAV"/>
    <b v="1"/>
    <n v="23.833333333333332"/>
  </r>
  <r>
    <x v="1"/>
    <s v="12:55"/>
    <s v="13:15"/>
    <n v="0"/>
    <s v="One-Seat"/>
    <s v="KEITH , CLYDE"/>
    <d v="2025-04-01T00:00:00"/>
    <n v="4104690"/>
    <s v="212"/>
    <s v="AM1"/>
    <n v="11.83"/>
    <n v="20"/>
    <x v="0"/>
    <x v="1"/>
    <n v="11.83"/>
    <x v="1"/>
    <n v="23.66"/>
    <n v="30.16"/>
    <n v="0"/>
    <n v="0"/>
    <n v="0"/>
    <n v="35.787500000000001"/>
    <n v="0.33333333333333331"/>
    <n v="11.929166666666667"/>
    <n v="18.230799999999999"/>
    <s v="WAV"/>
    <b v="1"/>
    <n v="11.929166666666667"/>
  </r>
  <r>
    <x v="10"/>
    <s v="09:25"/>
    <s v="10:29"/>
    <n v="0"/>
    <s v="One-Seat"/>
    <s v="ALLISON, AARON"/>
    <d v="2025-04-01T00:00:00"/>
    <n v="4104689"/>
    <s v="202"/>
    <s v="AM1"/>
    <n v="11.83"/>
    <n v="65"/>
    <x v="0"/>
    <x v="0"/>
    <n v="11.83"/>
    <x v="0"/>
    <n v="20.702500000000001"/>
    <n v="25.702500000000001"/>
    <n v="0"/>
    <n v="0"/>
    <n v="0"/>
    <n v="32.5"/>
    <n v="1.0833333333333333"/>
    <n v="35.208333333333329"/>
    <n v="-9.5058000000000007"/>
    <s v="WAV"/>
    <b v="1"/>
    <n v="35.208333333333336"/>
  </r>
  <r>
    <x v="1"/>
    <s v="13:41"/>
    <s v="14:56"/>
    <n v="0"/>
    <s v="One-Seat"/>
    <s v="SILVA, PAUL"/>
    <d v="2025-04-01T00:00:00"/>
    <n v="4104672"/>
    <s v="213"/>
    <s v="AM1,WH1"/>
    <n v="21.53"/>
    <n v="75"/>
    <x v="0"/>
    <x v="1"/>
    <n v="21.53"/>
    <x v="1"/>
    <n v="43.06"/>
    <n v="49.56"/>
    <n v="5"/>
    <n v="0"/>
    <n v="5"/>
    <n v="35.787500000000001"/>
    <n v="1.25"/>
    <n v="44.734375"/>
    <n v="4.8255999999999997"/>
    <s v="WAV"/>
    <b v="1"/>
    <n v="44.734375"/>
  </r>
  <r>
    <x v="0"/>
    <s v="10:46"/>
    <s v="11:16"/>
    <n v="0"/>
    <s v="One-Seat"/>
    <s v="VAUGHN, DUSTIN"/>
    <d v="2025-04-01T00:00:00"/>
    <n v="4104654"/>
    <s v="218B"/>
    <s v="WK1"/>
    <n v="22.39"/>
    <n v="30"/>
    <x v="0"/>
    <x v="0"/>
    <n v="22.39"/>
    <x v="0"/>
    <n v="39.182500000000005"/>
    <n v="44.182500000000005"/>
    <n v="5.5"/>
    <n v="0"/>
    <n v="5.5"/>
    <n v="32.5"/>
    <n v="0.5"/>
    <n v="16.25"/>
    <n v="27.932500000000001"/>
    <s v="SEDAN"/>
    <b v="0"/>
    <n v="16.25"/>
  </r>
  <r>
    <x v="0"/>
    <s v="09:19"/>
    <s v="09:45"/>
    <n v="0"/>
    <s v="One-Seat"/>
    <s v="VAUGHN, DUSTIN"/>
    <d v="2025-04-01T00:00:00"/>
    <n v="4104757"/>
    <s v="218B"/>
    <s v="WK1"/>
    <n v="27.05"/>
    <n v="28"/>
    <x v="0"/>
    <x v="0"/>
    <n v="27.05"/>
    <x v="0"/>
    <n v="47.337499999999999"/>
    <n v="52.337499999999999"/>
    <n v="0"/>
    <n v="0"/>
    <n v="0"/>
    <n v="32.5"/>
    <n v="0.46666666666666667"/>
    <n v="15.166666666666666"/>
    <n v="37.1708"/>
    <s v="SEDAN"/>
    <b v="0"/>
    <n v="15.166666666666666"/>
  </r>
  <r>
    <x v="10"/>
    <s v="09:41"/>
    <s v="10:10"/>
    <n v="0"/>
    <s v="One-Seat"/>
    <s v="ALLISON, AARON"/>
    <d v="2025-04-01T00:00:00"/>
    <n v="4104652"/>
    <s v="202"/>
    <s v="WK1"/>
    <n v="22.39"/>
    <n v="29"/>
    <x v="0"/>
    <x v="0"/>
    <n v="22.39"/>
    <x v="0"/>
    <n v="39.182500000000005"/>
    <n v="44.182500000000005"/>
    <n v="5"/>
    <n v="0"/>
    <n v="5"/>
    <n v="32.5"/>
    <n v="0.48333333333333334"/>
    <n v="15.708333333333334"/>
    <n v="28.4742"/>
    <s v="WAV"/>
    <b v="1"/>
    <n v="15.708333333333334"/>
  </r>
  <r>
    <x v="3"/>
    <s v="14:10"/>
    <s v="15:18"/>
    <n v="0"/>
    <s v="One-Seat"/>
    <s v="VILCHEZ, CHARLENNE"/>
    <d v="2025-04-01T00:00:00"/>
    <n v="4104093"/>
    <s v="217"/>
    <s v="LW1"/>
    <n v="15.11"/>
    <n v="70"/>
    <x v="0"/>
    <x v="0"/>
    <n v="15.11"/>
    <x v="0"/>
    <n v="26.442499999999999"/>
    <n v="31.442499999999999"/>
    <n v="5"/>
    <n v="0"/>
    <n v="5"/>
    <n v="32.5"/>
    <n v="1.1666666666666667"/>
    <n v="37.916666666666671"/>
    <n v="-6.4741999999999997"/>
    <s v="WAV"/>
    <b v="1"/>
    <n v="37.916666666666664"/>
  </r>
  <r>
    <x v="5"/>
    <s v="09:03"/>
    <s v="10:13"/>
    <n v="0"/>
    <s v="One-Seat"/>
    <s v="TILLMAN, ROSALYN"/>
    <d v="2025-04-01T00:00:00"/>
    <n v="4104089"/>
    <s v="205A"/>
    <s v="LW1"/>
    <n v="17.309999999999999"/>
    <n v="72"/>
    <x v="0"/>
    <x v="0"/>
    <n v="17.309999999999999"/>
    <x v="0"/>
    <n v="30.292499999999997"/>
    <n v="35.292499999999997"/>
    <n v="5.5"/>
    <n v="0"/>
    <n v="5.5"/>
    <n v="32.5"/>
    <n v="1.2"/>
    <n v="39"/>
    <n v="-3.7075"/>
    <s v="WAV"/>
    <b v="1"/>
    <n v="39"/>
  </r>
  <r>
    <x v="7"/>
    <s v="08:53"/>
    <s v="09:20"/>
    <n v="0"/>
    <s v="One-Seat"/>
    <s v="MAINESS, RYAN"/>
    <d v="2025-04-01T00:00:00"/>
    <n v="4102732"/>
    <s v="215"/>
    <s v="AM1"/>
    <n v="11.69"/>
    <n v="26"/>
    <x v="0"/>
    <x v="0"/>
    <n v="11.69"/>
    <x v="0"/>
    <n v="20.4575"/>
    <n v="25.4575"/>
    <n v="5"/>
    <n v="0"/>
    <n v="5"/>
    <n v="29"/>
    <n v="0.43333333333333335"/>
    <n v="12.566666666666666"/>
    <n v="12.8908"/>
    <s v="SEDAN"/>
    <b v="1"/>
    <n v="12.566666666666666"/>
  </r>
  <r>
    <x v="5"/>
    <s v="08:45"/>
    <s v="09:25"/>
    <n v="0"/>
    <s v="One-Seat"/>
    <s v="TILLMAN, ROSALYN"/>
    <d v="2025-04-01T00:00:00"/>
    <n v="4101063"/>
    <s v="205A"/>
    <s v="AM1"/>
    <n v="8.24"/>
    <n v="44"/>
    <x v="0"/>
    <x v="0"/>
    <n v="8.24"/>
    <x v="0"/>
    <n v="14.42"/>
    <n v="19.420000000000002"/>
    <n v="0"/>
    <n v="0"/>
    <n v="0"/>
    <n v="32.5"/>
    <n v="0.73333333333333328"/>
    <n v="23.833333333333332"/>
    <n v="-4.4132999999999996"/>
    <s v="WAV"/>
    <b v="1"/>
    <n v="23.833333333333332"/>
  </r>
  <r>
    <x v="10"/>
    <s v="09:00"/>
    <s v="10:29"/>
    <n v="1"/>
    <s v="One-Seat"/>
    <s v="ALLISON, AARON"/>
    <d v="2025-04-01T00:00:00"/>
    <n v="4103364"/>
    <s v="202"/>
    <s v="AM1,SA1"/>
    <n v="9.6"/>
    <n v="90"/>
    <x v="0"/>
    <x v="0"/>
    <n v="9.6"/>
    <x v="0"/>
    <n v="16.8"/>
    <n v="21.8"/>
    <n v="5"/>
    <n v="5"/>
    <n v="0"/>
    <n v="32.5"/>
    <n v="1.5"/>
    <n v="48.75"/>
    <n v="-26.95"/>
    <s v="WAV"/>
    <b v="1"/>
    <n v="48.75"/>
  </r>
  <r>
    <x v="6"/>
    <s v="10:34"/>
    <s v="10:59"/>
    <n v="1"/>
    <s v="One-Seat"/>
    <s v="MOLLIQUE, ROMESHA"/>
    <d v="2025-04-01T00:00:00"/>
    <n v="4103633"/>
    <s v="203"/>
    <s v="AM1,WH1"/>
    <n v="10.91"/>
    <n v="25"/>
    <x v="0"/>
    <x v="0"/>
    <n v="10.91"/>
    <x v="0"/>
    <n v="19.092500000000001"/>
    <n v="24.092500000000001"/>
    <n v="5.5"/>
    <n v="5.5"/>
    <n v="0"/>
    <n v="29"/>
    <n v="0.41666666666666669"/>
    <n v="12.083333333333334"/>
    <n v="12.0092"/>
    <s v="WAV"/>
    <b v="1"/>
    <n v="12.083333333333334"/>
  </r>
  <r>
    <x v="6"/>
    <s v="10:21"/>
    <s v="11:14"/>
    <n v="1"/>
    <s v="One-Seat"/>
    <s v="MOLLIQUE, ROMESHA"/>
    <d v="2025-04-01T00:00:00"/>
    <n v="4104133"/>
    <s v="203"/>
    <s v="AM1"/>
    <n v="13.71"/>
    <n v="52"/>
    <x v="0"/>
    <x v="0"/>
    <n v="13.71"/>
    <x v="0"/>
    <n v="23.9925"/>
    <n v="28.9925"/>
    <n v="5.5"/>
    <n v="5.5"/>
    <n v="0"/>
    <n v="29"/>
    <n v="0.8666666666666667"/>
    <n v="25.133333333333333"/>
    <n v="3.8592"/>
    <s v="SEDAN"/>
    <b v="1"/>
    <n v="25.133333333333333"/>
  </r>
  <r>
    <x v="8"/>
    <s v="19:04"/>
    <s v="20:02"/>
    <n v="0"/>
    <s v="One-Seat"/>
    <s v="FOWLER, ANTOINE"/>
    <d v="2025-04-01T00:00:00"/>
    <n v="4104650"/>
    <s v="222"/>
    <s v="AM1"/>
    <n v="30.76"/>
    <n v="58"/>
    <x v="0"/>
    <x v="0"/>
    <n v="30.76"/>
    <x v="0"/>
    <n v="53.830000000000005"/>
    <n v="58.830000000000005"/>
    <n v="5.5"/>
    <n v="0"/>
    <n v="5.5"/>
    <n v="29"/>
    <n v="0.96666666666666667"/>
    <n v="28.033333333333335"/>
    <n v="30.796700000000001"/>
    <s v="SEDAN"/>
    <b v="1"/>
    <n v="28.033333333333335"/>
  </r>
  <r>
    <x v="6"/>
    <s v="15:12"/>
    <s v="16:35"/>
    <n v="0"/>
    <s v="One-Seat"/>
    <s v="MOLLIQUE, ROMESHA"/>
    <d v="2025-04-01T00:00:00"/>
    <n v="4104648"/>
    <s v="203"/>
    <s v="AM1"/>
    <n v="30.76"/>
    <n v="83"/>
    <x v="0"/>
    <x v="0"/>
    <n v="30.76"/>
    <x v="0"/>
    <n v="53.830000000000005"/>
    <n v="58.830000000000005"/>
    <n v="5"/>
    <n v="0"/>
    <n v="5"/>
    <n v="29"/>
    <n v="1.3833333333333333"/>
    <n v="40.116666666666667"/>
    <n v="18.7133"/>
    <s v="SEDAN"/>
    <b v="1"/>
    <n v="40.116666666666667"/>
  </r>
  <r>
    <x v="10"/>
    <s v="13:23"/>
    <s v="13:43"/>
    <n v="1"/>
    <s v="One-Seat"/>
    <s v="ALLISON, AARON"/>
    <d v="2025-04-01T00:00:00"/>
    <n v="4103365"/>
    <s v="202"/>
    <s v="AM1,SA1"/>
    <n v="9.6"/>
    <n v="21"/>
    <x v="0"/>
    <x v="0"/>
    <n v="9.6"/>
    <x v="0"/>
    <n v="16.8"/>
    <n v="21.8"/>
    <n v="5.5"/>
    <n v="5.5"/>
    <n v="0"/>
    <n v="32.5"/>
    <n v="0.35"/>
    <n v="11.375"/>
    <n v="10.425000000000001"/>
    <s v="WAV"/>
    <b v="1"/>
    <n v="11.375"/>
  </r>
  <r>
    <x v="10"/>
    <s v="07:01"/>
    <s v="07:38"/>
    <n v="0"/>
    <s v="One-Seat"/>
    <s v="ALLISON, AARON"/>
    <d v="2025-04-01T00:00:00"/>
    <n v="4103411"/>
    <s v="202"/>
    <s v="AM1"/>
    <n v="14.12"/>
    <n v="38"/>
    <x v="0"/>
    <x v="0"/>
    <n v="14.12"/>
    <x v="0"/>
    <n v="24.709999999999997"/>
    <n v="29.709999999999997"/>
    <n v="0"/>
    <n v="0"/>
    <n v="0"/>
    <n v="32.5"/>
    <n v="0.6333333333333333"/>
    <n v="20.583333333333332"/>
    <n v="9.1266999999999996"/>
    <s v="WAV"/>
    <b v="1"/>
    <n v="20.583333333333332"/>
  </r>
  <r>
    <x v="6"/>
    <s v="17:27"/>
    <s v="17:50"/>
    <n v="0"/>
    <s v="One-Seat"/>
    <s v="MOLLIQUE, ROMESHA"/>
    <d v="2025-04-01T00:00:00"/>
    <n v="4101034"/>
    <s v="203"/>
    <s v="WH1"/>
    <n v="4.88"/>
    <n v="22"/>
    <x v="1"/>
    <x v="1"/>
    <n v="4.88"/>
    <x v="1"/>
    <n v="9.76"/>
    <n v="16.259999999999998"/>
    <n v="0"/>
    <n v="0"/>
    <n v="0"/>
    <n v="29"/>
    <n v="0.36666666666666664"/>
    <n v="10.633333333333333"/>
    <n v="5.6266999999999996"/>
    <s v="SEDAN"/>
    <b v="1"/>
    <n v="10.633333333333333"/>
  </r>
  <r>
    <x v="10"/>
    <s v="15:12"/>
    <s v="16:46"/>
    <n v="0"/>
    <s v="One-Seat"/>
    <s v="ALLISON, AARON"/>
    <d v="2025-04-01T00:00:00"/>
    <n v="4101037"/>
    <s v="202"/>
    <s v="AM1"/>
    <n v="17.3"/>
    <n v="95"/>
    <x v="0"/>
    <x v="0"/>
    <n v="17.3"/>
    <x v="0"/>
    <n v="30.275000000000002"/>
    <n v="35.275000000000006"/>
    <n v="0"/>
    <n v="0"/>
    <n v="0"/>
    <n v="32.5"/>
    <n v="1.5833333333333333"/>
    <n v="51.458333333333329"/>
    <n v="-16.183299999999999"/>
    <s v="WAV"/>
    <b v="1"/>
    <n v="51.458333333333336"/>
  </r>
  <r>
    <x v="1"/>
    <s v="08:17"/>
    <s v="09:29"/>
    <n v="0"/>
    <s v="One-Seat"/>
    <s v="SILVA, PAUL"/>
    <d v="2025-04-01T00:00:00"/>
    <n v="4101038"/>
    <s v="213"/>
    <s v="AM2"/>
    <n v="15.66"/>
    <n v="72"/>
    <x v="0"/>
    <x v="1"/>
    <n v="15.66"/>
    <x v="1"/>
    <n v="31.32"/>
    <n v="37.82"/>
    <n v="0"/>
    <n v="0"/>
    <n v="0"/>
    <n v="35.787500000000001"/>
    <n v="1.2"/>
    <n v="42.945"/>
    <n v="-5.125"/>
    <s v="WAV"/>
    <b v="1"/>
    <n v="42.945000000000007"/>
  </r>
  <r>
    <x v="8"/>
    <s v="15:44"/>
    <s v="16:24"/>
    <n v="0"/>
    <s v="One-Seat"/>
    <s v="FOWLER, ANTOINE"/>
    <d v="2025-04-01T00:00:00"/>
    <n v="4101039"/>
    <s v="222"/>
    <s v="AM2"/>
    <n v="15.66"/>
    <n v="40"/>
    <x v="0"/>
    <x v="0"/>
    <n v="15.66"/>
    <x v="0"/>
    <n v="27.405000000000001"/>
    <n v="32.405000000000001"/>
    <n v="0"/>
    <n v="0"/>
    <n v="0"/>
    <n v="29"/>
    <n v="0.66666666666666663"/>
    <n v="19.333333333333332"/>
    <n v="13.0717"/>
    <s v="SEDAN"/>
    <b v="1"/>
    <n v="19.333333333333332"/>
  </r>
  <r>
    <x v="8"/>
    <s v="15:44"/>
    <s v="16:11"/>
    <n v="0"/>
    <s v="One-Seat"/>
    <s v="FOWLER, ANTOINE"/>
    <d v="2025-04-01T00:00:00"/>
    <n v="4103416"/>
    <s v="222"/>
    <s v="AM1"/>
    <n v="14.12"/>
    <n v="27"/>
    <x v="0"/>
    <x v="0"/>
    <n v="14.12"/>
    <x v="0"/>
    <n v="24.709999999999997"/>
    <n v="29.709999999999997"/>
    <n v="0"/>
    <n v="0"/>
    <n v="0"/>
    <n v="29"/>
    <n v="0.45"/>
    <n v="13.05"/>
    <n v="16.66"/>
    <s v="SEDAN"/>
    <b v="1"/>
    <n v="13.05"/>
  </r>
  <r>
    <x v="10"/>
    <s v="12:25"/>
    <s v="12:44"/>
    <n v="0"/>
    <s v="One-Seat"/>
    <s v="ALLISON, AARON"/>
    <d v="2025-04-01T00:00:00"/>
    <n v="4104770"/>
    <s v="202"/>
    <s v="AM2"/>
    <n v="10.06"/>
    <n v="19"/>
    <x v="0"/>
    <x v="0"/>
    <n v="10.06"/>
    <x v="0"/>
    <n v="17.605"/>
    <n v="22.605"/>
    <n v="5"/>
    <n v="0"/>
    <n v="5"/>
    <n v="32.5"/>
    <n v="0.31666666666666665"/>
    <n v="10.291666666666666"/>
    <n v="12.3133"/>
    <s v="WAV"/>
    <b v="1"/>
    <n v="10.291666666666666"/>
  </r>
  <r>
    <x v="3"/>
    <s v="12:53"/>
    <s v="13:11"/>
    <n v="0"/>
    <s v="One-Seat"/>
    <s v="VILCHEZ, CHARLENNE"/>
    <d v="2025-04-01T00:00:00"/>
    <n v="4102884"/>
    <s v="217"/>
    <s v="AM1"/>
    <n v="8.19"/>
    <n v="19"/>
    <x v="0"/>
    <x v="0"/>
    <n v="8.19"/>
    <x v="0"/>
    <n v="14.3325"/>
    <n v="19.3325"/>
    <n v="3"/>
    <n v="0"/>
    <n v="3"/>
    <n v="32.5"/>
    <n v="0.31666666666666665"/>
    <n v="10.291666666666666"/>
    <n v="9.0408000000000008"/>
    <s v="WAV"/>
    <b v="1"/>
    <n v="10.291666666666666"/>
  </r>
  <r>
    <x v="5"/>
    <s v="19:17"/>
    <s v="19:37"/>
    <n v="0"/>
    <s v="One-Seat"/>
    <s v="BUTLER, JACQUELINE"/>
    <d v="2025-04-01T00:00:00"/>
    <n v="4102885"/>
    <s v="205B"/>
    <s v="AM1"/>
    <n v="8.19"/>
    <n v="21"/>
    <x v="0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1"/>
    <s v="08:32"/>
    <s v="09:29"/>
    <n v="0"/>
    <s v="One-Seat"/>
    <s v="SILVA, PAUL"/>
    <d v="2025-04-01T00:00:00"/>
    <n v="4101036"/>
    <s v="213"/>
    <s v="AM1"/>
    <n v="17.3"/>
    <n v="56"/>
    <x v="0"/>
    <x v="1"/>
    <n v="17.3"/>
    <x v="1"/>
    <n v="34.6"/>
    <n v="41.1"/>
    <n v="0"/>
    <n v="0"/>
    <n v="0"/>
    <n v="35.787500000000001"/>
    <n v="0.93333333333333335"/>
    <n v="33.401666666666671"/>
    <n v="7.6982999999999997"/>
    <s v="WAV"/>
    <b v="1"/>
    <n v="33.401666666666671"/>
  </r>
  <r>
    <x v="5"/>
    <s v="07:58"/>
    <s v="08:22"/>
    <n v="0"/>
    <s v="One-Seat"/>
    <s v="TILLMAN, ROSALYN"/>
    <d v="2025-04-01T00:00:00"/>
    <n v="4102111"/>
    <s v="205A"/>
    <s v="AM1"/>
    <n v="7.52"/>
    <n v="23"/>
    <x v="0"/>
    <x v="0"/>
    <n v="7.52"/>
    <x v="0"/>
    <n v="13.16"/>
    <n v="18.16"/>
    <n v="5"/>
    <n v="0"/>
    <n v="5"/>
    <n v="32.5"/>
    <n v="0.38333333333333336"/>
    <n v="12.458333333333334"/>
    <n v="5.7016999999999998"/>
    <s v="WAV"/>
    <b v="1"/>
    <n v="12.458333333333334"/>
  </r>
  <r>
    <x v="1"/>
    <s v="13:16"/>
    <s v="13:37"/>
    <n v="0"/>
    <s v="One-Seat"/>
    <s v="ROGERS, JAMES"/>
    <d v="2025-04-01T00:00:00"/>
    <n v="4102113"/>
    <s v="207"/>
    <s v="AM1"/>
    <n v="7.52"/>
    <n v="21"/>
    <x v="0"/>
    <x v="1"/>
    <n v="7.52"/>
    <x v="1"/>
    <n v="15.04"/>
    <n v="21.54"/>
    <n v="5.5"/>
    <n v="0"/>
    <n v="5.5"/>
    <n v="35.787500000000001"/>
    <n v="0.35"/>
    <n v="12.525625"/>
    <n v="9.0144000000000002"/>
    <s v="WAV"/>
    <b v="1"/>
    <n v="12.525625"/>
  </r>
  <r>
    <x v="5"/>
    <s v="05:13"/>
    <s v="06:25"/>
    <n v="0"/>
    <s v="One-Seat"/>
    <s v="TILLMAN, ROSALYN"/>
    <d v="2025-04-01T00:00:00"/>
    <n v="4103621"/>
    <s v="205A"/>
    <s v="AM1"/>
    <n v="29.88"/>
    <n v="103"/>
    <x v="0"/>
    <x v="0"/>
    <n v="29.88"/>
    <x v="0"/>
    <n v="52.29"/>
    <n v="57.29"/>
    <n v="5.5"/>
    <n v="0"/>
    <n v="5.5"/>
    <n v="32.5"/>
    <n v="1.7166666666666666"/>
    <n v="55.791666666666664"/>
    <n v="1.4983"/>
    <s v="WAV"/>
    <b v="1"/>
    <n v="55.791666666666664"/>
  </r>
  <r>
    <x v="6"/>
    <s v="12:46"/>
    <s v="13:14"/>
    <n v="0"/>
    <s v="One-Seat"/>
    <s v="MOLLIQUE, ROMESHA"/>
    <d v="2025-04-01T00:00:00"/>
    <n v="4103623"/>
    <s v="203"/>
    <s v="AM1"/>
    <n v="26.78"/>
    <n v="29"/>
    <x v="0"/>
    <x v="0"/>
    <n v="26.78"/>
    <x v="0"/>
    <n v="46.865000000000002"/>
    <n v="51.865000000000002"/>
    <n v="0"/>
    <n v="0"/>
    <n v="0"/>
    <n v="29"/>
    <n v="0.48333333333333334"/>
    <n v="14.016666666666667"/>
    <n v="37.848300000000002"/>
    <s v="SEDAN"/>
    <b v="1"/>
    <n v="14.016666666666667"/>
  </r>
  <r>
    <x v="1"/>
    <s v="08:09"/>
    <s v="08:42"/>
    <n v="0"/>
    <s v="One-Seat"/>
    <s v="ROGERS, JAMES"/>
    <d v="2025-04-01T00:00:00"/>
    <n v="4104005"/>
    <s v="207"/>
    <s v="AM1"/>
    <n v="13.9"/>
    <n v="32"/>
    <x v="0"/>
    <x v="1"/>
    <n v="13.9"/>
    <x v="1"/>
    <n v="27.8"/>
    <n v="34.299999999999997"/>
    <n v="0"/>
    <n v="0"/>
    <n v="0"/>
    <n v="35.787500000000001"/>
    <n v="0.53333333333333333"/>
    <n v="19.086666666666666"/>
    <n v="15.2133"/>
    <s v="WAV"/>
    <b v="1"/>
    <n v="19.086666666666666"/>
  </r>
  <r>
    <x v="1"/>
    <s v="12:15"/>
    <s v="12:37"/>
    <n v="0"/>
    <s v="One-Seat"/>
    <s v="ALLGOOD, SCOTT"/>
    <d v="2025-04-01T00:00:00"/>
    <n v="4103634"/>
    <s v="201"/>
    <s v="AM1,WH1"/>
    <n v="10.91"/>
    <n v="22"/>
    <x v="0"/>
    <x v="1"/>
    <n v="10.91"/>
    <x v="1"/>
    <n v="21.82"/>
    <n v="28.32"/>
    <n v="5"/>
    <n v="0"/>
    <n v="5"/>
    <n v="35.787500000000001"/>
    <n v="0.36666666666666664"/>
    <n v="13.122083333333332"/>
    <n v="15.197900000000001"/>
    <s v="BIGVAN"/>
    <b v="1"/>
    <n v="13.122083333333334"/>
  </r>
  <r>
    <x v="1"/>
    <s v="08:36"/>
    <s v="09:25"/>
    <n v="0"/>
    <s v="One-Seat"/>
    <s v="UMANA, DOMINGO"/>
    <d v="2025-04-01T00:00:00"/>
    <n v="4103653"/>
    <s v="210"/>
    <s v="AM1"/>
    <n v="11.57"/>
    <n v="54"/>
    <x v="0"/>
    <x v="1"/>
    <n v="11.57"/>
    <x v="1"/>
    <n v="23.14"/>
    <n v="29.64"/>
    <n v="5"/>
    <n v="0"/>
    <n v="5"/>
    <n v="35.787500000000001"/>
    <n v="0.9"/>
    <n v="32.208750000000002"/>
    <n v="-2.5688"/>
    <s v="WAV"/>
    <b v="1"/>
    <n v="32.208750000000002"/>
  </r>
  <r>
    <x v="10"/>
    <s v="15:20"/>
    <s v="16:20"/>
    <n v="0"/>
    <s v="One-Seat"/>
    <s v="ALLISON, AARON"/>
    <d v="2025-04-01T00:00:00"/>
    <n v="4104010"/>
    <s v="202"/>
    <s v="AM1"/>
    <n v="13.9"/>
    <n v="60"/>
    <x v="0"/>
    <x v="0"/>
    <n v="13.9"/>
    <x v="0"/>
    <n v="24.324999999999999"/>
    <n v="29.324999999999999"/>
    <n v="0"/>
    <n v="0"/>
    <n v="0"/>
    <n v="32.5"/>
    <n v="1"/>
    <n v="32.5"/>
    <n v="-3.1749999999999998"/>
    <s v="WAV"/>
    <b v="1"/>
    <n v="32.5"/>
  </r>
  <r>
    <x v="12"/>
    <s v="14:44"/>
    <s v="16:43"/>
    <n v="0"/>
    <s v="One-Seat"/>
    <s v="STEPHENS, MARITZA"/>
    <d v="2025-04-02T00:00:00"/>
    <n v="4101936"/>
    <s v="206"/>
    <s v="AM1"/>
    <n v="8.08"/>
    <n v="118"/>
    <x v="0"/>
    <x v="0"/>
    <n v="8.08"/>
    <x v="0"/>
    <n v="14.14"/>
    <n v="19.14"/>
    <n v="0"/>
    <n v="0"/>
    <n v="0"/>
    <n v="32.5"/>
    <n v="1.9666666666666666"/>
    <n v="63.916666666666664"/>
    <n v="-44.776699999999998"/>
    <s v="WAV"/>
    <b v="1"/>
    <n v="63.916666666666664"/>
  </r>
  <r>
    <x v="1"/>
    <s v="14:25"/>
    <s v="14:25"/>
    <n v="0"/>
    <s v="One-Seat"/>
    <s v="BANKS, LENARD"/>
    <d v="2025-04-02T00:00:00"/>
    <n v="4101783"/>
    <s v="221"/>
    <s v="AM1"/>
    <n v="7.27"/>
    <n v="0"/>
    <x v="0"/>
    <x v="1"/>
    <n v="7.27"/>
    <x v="1"/>
    <n v="14.54"/>
    <n v="21.04"/>
    <n v="0"/>
    <n v="0"/>
    <n v="0"/>
    <n v="35.787500000000001"/>
    <n v="0"/>
    <n v="0"/>
    <n v="21.04"/>
    <s v="WAV"/>
    <b v="1"/>
    <n v="0"/>
  </r>
  <r>
    <x v="10"/>
    <s v="08:11"/>
    <s v="08:32"/>
    <n v="0"/>
    <s v="One-Seat"/>
    <s v="ALLISON, AARON"/>
    <d v="2025-04-02T00:00:00"/>
    <n v="4101790"/>
    <s v="202"/>
    <s v="AM1"/>
    <n v="10.039999999999999"/>
    <n v="22"/>
    <x v="0"/>
    <x v="0"/>
    <n v="10.039999999999999"/>
    <x v="0"/>
    <n v="17.57"/>
    <n v="22.57"/>
    <n v="0"/>
    <n v="0"/>
    <n v="0"/>
    <n v="32.5"/>
    <n v="0.36666666666666664"/>
    <n v="11.916666666666666"/>
    <n v="10.6533"/>
    <s v="WAV"/>
    <b v="1"/>
    <n v="11.916666666666666"/>
  </r>
  <r>
    <x v="2"/>
    <s v="15:41"/>
    <s v="16:28"/>
    <n v="0"/>
    <s v="One-Seat"/>
    <s v="BROWN, LOVIE"/>
    <d v="2025-04-02T00:00:00"/>
    <n v="4101791"/>
    <s v="216"/>
    <s v="AM1"/>
    <n v="10.039999999999999"/>
    <n v="48"/>
    <x v="0"/>
    <x v="0"/>
    <n v="10.039999999999999"/>
    <x v="0"/>
    <n v="17.57"/>
    <n v="22.57"/>
    <n v="0"/>
    <n v="0"/>
    <n v="0"/>
    <n v="29"/>
    <n v="0.8"/>
    <n v="23.200000000000003"/>
    <n v="-0.63"/>
    <s v="SEDAN"/>
    <b v="1"/>
    <n v="23.2"/>
  </r>
  <r>
    <x v="2"/>
    <s v="08:48"/>
    <s v="10:07"/>
    <n v="0"/>
    <s v="One-Seat"/>
    <s v="BROWN, LOVIE"/>
    <d v="2025-04-02T00:00:00"/>
    <n v="4101837"/>
    <s v="216"/>
    <s v="AM1"/>
    <n v="8.24"/>
    <n v="78"/>
    <x v="0"/>
    <x v="0"/>
    <n v="8.24"/>
    <x v="0"/>
    <n v="14.42"/>
    <n v="19.420000000000002"/>
    <n v="0"/>
    <n v="0"/>
    <n v="0"/>
    <n v="29"/>
    <n v="1.3"/>
    <n v="37.700000000000003"/>
    <n v="-18.28"/>
    <s v="SEDAN"/>
    <b v="1"/>
    <n v="37.700000000000003"/>
  </r>
  <r>
    <x v="0"/>
    <s v="14:41"/>
    <s v="16:13"/>
    <n v="0"/>
    <s v="One-Seat"/>
    <s v="VAUGHN, DUSTIN"/>
    <d v="2025-04-02T00:00:00"/>
    <n v="4101838"/>
    <s v="218B"/>
    <s v="AM1"/>
    <n v="8.24"/>
    <n v="93"/>
    <x v="0"/>
    <x v="0"/>
    <n v="8.24"/>
    <x v="0"/>
    <n v="14.42"/>
    <n v="19.420000000000002"/>
    <n v="0"/>
    <n v="0"/>
    <n v="0"/>
    <n v="32.5"/>
    <n v="1.55"/>
    <n v="50.375"/>
    <n v="-30.954999999999998"/>
    <s v="SEDAN"/>
    <b v="0"/>
    <n v="50.375"/>
  </r>
  <r>
    <x v="2"/>
    <s v="15:42"/>
    <s v="16:14"/>
    <n v="0"/>
    <s v="One-Seat"/>
    <s v="BROWN, LOVIE"/>
    <d v="2025-04-02T00:00:00"/>
    <n v="4101806"/>
    <s v="216"/>
    <s v="AM1"/>
    <n v="4.38"/>
    <n v="32"/>
    <x v="0"/>
    <x v="0"/>
    <n v="4.38"/>
    <x v="0"/>
    <n v="7.665"/>
    <n v="12.664999999999999"/>
    <n v="5.5"/>
    <n v="0"/>
    <n v="5.5"/>
    <n v="29"/>
    <n v="0.53333333333333333"/>
    <n v="15.466666666666667"/>
    <n v="-2.8016999999999999"/>
    <s v="SEDAN"/>
    <b v="1"/>
    <n v="15.466666666666667"/>
  </r>
  <r>
    <x v="4"/>
    <s v="07:49"/>
    <s v="08:08"/>
    <n v="0"/>
    <s v="One-Seat"/>
    <s v="HUGO, TAMA"/>
    <d v="2025-04-02T00:00:00"/>
    <n v="4101804"/>
    <s v="211"/>
    <s v="WH1"/>
    <n v="4.88"/>
    <n v="18"/>
    <x v="1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4"/>
    <s v="10:06"/>
    <s v="10:33"/>
    <n v="0"/>
    <s v="One-Seat"/>
    <s v="HUGO, TAMA"/>
    <d v="2025-04-02T00:00:00"/>
    <n v="4101805"/>
    <s v="211"/>
    <s v="WH1"/>
    <n v="17.72"/>
    <n v="26"/>
    <x v="1"/>
    <x v="1"/>
    <n v="17.72"/>
    <x v="1"/>
    <n v="35.44"/>
    <n v="41.94"/>
    <n v="0"/>
    <n v="0"/>
    <n v="0"/>
    <n v="32.5"/>
    <n v="0.43333333333333335"/>
    <n v="14.083333333333334"/>
    <n v="27.8567"/>
    <s v="WAV"/>
    <b v="1"/>
    <n v="14.083333333333334"/>
  </r>
  <r>
    <x v="0"/>
    <s v="08:51"/>
    <s v="09:01"/>
    <n v="0"/>
    <s v="One-Seat"/>
    <s v="MARZI, SAMI JAN"/>
    <d v="2025-04-02T00:00:00"/>
    <n v="4101807"/>
    <s v="220"/>
    <s v="AM1"/>
    <n v="17.3"/>
    <n v="33"/>
    <x v="0"/>
    <x v="0"/>
    <n v="17.3"/>
    <x v="0"/>
    <n v="30.275000000000002"/>
    <n v="35.275000000000006"/>
    <n v="0"/>
    <n v="0"/>
    <n v="0"/>
    <n v="32.5"/>
    <n v="0.55000000000000004"/>
    <n v="17.875"/>
    <n v="17.399999999999999"/>
    <s v="WAV"/>
    <b v="1"/>
    <n v="17.875"/>
  </r>
  <r>
    <x v="0"/>
    <s v="14:41"/>
    <s v="15:37"/>
    <n v="0"/>
    <s v="One-Seat"/>
    <s v="VAUGHN, DUSTIN"/>
    <d v="2025-04-02T00:00:00"/>
    <n v="4101808"/>
    <s v="218B"/>
    <s v="AM1"/>
    <n v="17.3"/>
    <n v="57"/>
    <x v="0"/>
    <x v="0"/>
    <n v="17.3"/>
    <x v="0"/>
    <n v="30.275000000000002"/>
    <n v="35.275000000000006"/>
    <n v="0"/>
    <n v="0"/>
    <n v="0"/>
    <n v="32.5"/>
    <n v="0.95"/>
    <n v="30.875"/>
    <n v="4.4000000000000004"/>
    <s v="SEDAN"/>
    <b v="0"/>
    <n v="30.875"/>
  </r>
  <r>
    <x v="0"/>
    <s v="08:23"/>
    <s v="09:25"/>
    <n v="0"/>
    <s v="One-Seat"/>
    <s v="MARZI, SAMI JAN"/>
    <d v="2025-04-02T00:00:00"/>
    <n v="4101809"/>
    <s v="220"/>
    <s v="AM2"/>
    <n v="15.66"/>
    <n v="62"/>
    <x v="0"/>
    <x v="0"/>
    <n v="15.66"/>
    <x v="0"/>
    <n v="27.405000000000001"/>
    <n v="32.405000000000001"/>
    <n v="0"/>
    <n v="0"/>
    <n v="0"/>
    <n v="32.5"/>
    <n v="1.0333333333333334"/>
    <n v="33.583333333333336"/>
    <n v="-1.1782999999999999"/>
    <s v="WAV"/>
    <b v="1"/>
    <n v="33.583333333333336"/>
  </r>
  <r>
    <x v="6"/>
    <s v="08:24"/>
    <s v="09:18"/>
    <n v="0"/>
    <s v="One-Seat"/>
    <s v="MOLLIQUE, ROMESHA"/>
    <d v="2025-04-02T00:00:00"/>
    <n v="4101935"/>
    <s v="203"/>
    <s v="AM1"/>
    <n v="8.08"/>
    <n v="54"/>
    <x v="0"/>
    <x v="0"/>
    <n v="8.08"/>
    <x v="0"/>
    <n v="14.14"/>
    <n v="19.14"/>
    <n v="0"/>
    <n v="0"/>
    <n v="0"/>
    <n v="29"/>
    <n v="0.9"/>
    <n v="26.1"/>
    <n v="-6.96"/>
    <s v="WAV"/>
    <b v="1"/>
    <n v="26.1"/>
  </r>
  <r>
    <x v="0"/>
    <s v="18:40"/>
    <s v="19:28"/>
    <n v="0"/>
    <s v="One-Seat"/>
    <s v="VAUGHN, DUSTIN"/>
    <d v="2025-04-02T00:00:00"/>
    <n v="4101801"/>
    <s v="218B"/>
    <s v="AM1"/>
    <n v="12.29"/>
    <n v="47"/>
    <x v="0"/>
    <x v="0"/>
    <n v="12.29"/>
    <x v="0"/>
    <n v="21.5075"/>
    <n v="26.5075"/>
    <n v="5"/>
    <n v="0"/>
    <n v="5"/>
    <n v="32.5"/>
    <n v="0.78333333333333333"/>
    <n v="25.458333333333332"/>
    <n v="1.0491999999999999"/>
    <s v="WAV"/>
    <b v="1"/>
    <n v="25.458333333333332"/>
  </r>
  <r>
    <x v="10"/>
    <s v="14:51"/>
    <s v="15:35"/>
    <n v="0"/>
    <s v="One-Seat"/>
    <s v="ALLISON, AARON"/>
    <d v="2025-04-02T00:00:00"/>
    <n v="4102098"/>
    <s v="202"/>
    <s v="AM1"/>
    <n v="17.059999999999999"/>
    <n v="44"/>
    <x v="0"/>
    <x v="0"/>
    <n v="17.059999999999999"/>
    <x v="0"/>
    <n v="29.854999999999997"/>
    <n v="34.854999999999997"/>
    <n v="5"/>
    <n v="0"/>
    <n v="5"/>
    <n v="32.5"/>
    <n v="0.73333333333333328"/>
    <n v="23.833333333333332"/>
    <n v="11.021699999999999"/>
    <s v="WAV"/>
    <b v="1"/>
    <n v="23.833333333333332"/>
  </r>
  <r>
    <x v="6"/>
    <s v="11:46"/>
    <s v="12:04"/>
    <n v="0"/>
    <s v="One-Seat"/>
    <s v="MOLLIQUE, ROMESHA"/>
    <d v="2025-04-02T00:00:00"/>
    <n v="4101652"/>
    <s v="203"/>
    <s v="WK1"/>
    <n v="6.92"/>
    <n v="21"/>
    <x v="0"/>
    <x v="0"/>
    <n v="6.92"/>
    <x v="0"/>
    <n v="12.11"/>
    <n v="17.11"/>
    <n v="3.75"/>
    <n v="0"/>
    <n v="3.75"/>
    <n v="29"/>
    <n v="0.35"/>
    <n v="10.149999999999999"/>
    <n v="6.96"/>
    <s v="WAV"/>
    <b v="1"/>
    <n v="10.15"/>
  </r>
  <r>
    <x v="1"/>
    <s v="11:38"/>
    <s v="12:13"/>
    <n v="0"/>
    <s v="One-Seat"/>
    <s v="ALLGOOD, SCOTT"/>
    <d v="2025-04-02T00:00:00"/>
    <n v="4102070"/>
    <s v="201"/>
    <s v="AM1"/>
    <n v="16.13"/>
    <n v="34"/>
    <x v="0"/>
    <x v="1"/>
    <n v="16.13"/>
    <x v="1"/>
    <n v="32.26"/>
    <n v="38.76"/>
    <n v="5.5"/>
    <n v="0"/>
    <n v="5.5"/>
    <n v="35.787500000000001"/>
    <n v="0.56666666666666665"/>
    <n v="20.279583333333335"/>
    <n v="18.480399999999999"/>
    <s v="BIGVAN"/>
    <b v="1"/>
    <n v="20.279583333333335"/>
  </r>
  <r>
    <x v="1"/>
    <s v="10:17"/>
    <s v="10:51"/>
    <n v="1"/>
    <s v="One-Seat"/>
    <s v="KEITH , CLYDE"/>
    <d v="2025-04-02T00:00:00"/>
    <n v="4101643"/>
    <s v="212"/>
    <s v="WH1"/>
    <n v="5.55"/>
    <n v="34"/>
    <x v="1"/>
    <x v="1"/>
    <n v="5.55"/>
    <x v="1"/>
    <n v="11.1"/>
    <n v="17.600000000000001"/>
    <n v="5.5"/>
    <n v="5.5"/>
    <n v="0"/>
    <n v="35.787500000000001"/>
    <n v="0.56666666666666665"/>
    <n v="20.279583333333335"/>
    <n v="-2.6796000000000002"/>
    <s v="WAV"/>
    <b v="1"/>
    <n v="20.279583333333335"/>
  </r>
  <r>
    <x v="1"/>
    <s v="14:25"/>
    <s v="14:47"/>
    <n v="0"/>
    <s v="One-Seat"/>
    <s v="BANKS, LENARD"/>
    <d v="2025-04-02T00:00:00"/>
    <n v="4101567"/>
    <s v="221"/>
    <s v="AM1"/>
    <n v="20.329999999999998"/>
    <n v="22"/>
    <x v="0"/>
    <x v="1"/>
    <n v="20.329999999999998"/>
    <x v="1"/>
    <n v="40.659999999999997"/>
    <n v="47.16"/>
    <n v="0"/>
    <n v="0"/>
    <n v="0"/>
    <n v="35.787500000000001"/>
    <n v="0.36666666666666664"/>
    <n v="13.122083333333332"/>
    <n v="34.0379"/>
    <s v="WAV"/>
    <b v="1"/>
    <n v="13.122083333333334"/>
  </r>
  <r>
    <x v="12"/>
    <s v="14:33"/>
    <s v="16:31"/>
    <n v="0"/>
    <s v="One-Seat"/>
    <s v="STEPHENS, MARITZA"/>
    <d v="2025-04-02T00:00:00"/>
    <n v="4101644"/>
    <s v="206"/>
    <s v="WH1"/>
    <n v="5.55"/>
    <n v="120"/>
    <x v="1"/>
    <x v="1"/>
    <n v="5.55"/>
    <x v="1"/>
    <n v="11.1"/>
    <n v="17.600000000000001"/>
    <n v="0"/>
    <n v="0"/>
    <n v="0"/>
    <n v="32.5"/>
    <n v="2"/>
    <n v="65"/>
    <n v="-47.4"/>
    <s v="WAV"/>
    <b v="1"/>
    <n v="65"/>
  </r>
  <r>
    <x v="1"/>
    <s v="14:25"/>
    <s v="14:57"/>
    <n v="0"/>
    <s v="One-Seat"/>
    <s v="SILVA, PAUL"/>
    <d v="2025-04-02T00:00:00"/>
    <n v="4101642"/>
    <s v="213"/>
    <s v="AM1"/>
    <n v="10.39"/>
    <n v="33"/>
    <x v="0"/>
    <x v="1"/>
    <n v="10.39"/>
    <x v="1"/>
    <n v="20.78"/>
    <n v="27.28"/>
    <n v="0"/>
    <n v="0"/>
    <n v="0"/>
    <n v="35.787500000000001"/>
    <n v="0.55000000000000004"/>
    <n v="19.683125000000004"/>
    <n v="7.5968999999999998"/>
    <s v="WAV"/>
    <b v="1"/>
    <n v="19.683125"/>
  </r>
  <r>
    <x v="10"/>
    <s v="07:32"/>
    <s v="09:01"/>
    <n v="0"/>
    <s v="One-Seat"/>
    <s v="ALLISON, AARON"/>
    <d v="2025-04-02T00:00:00"/>
    <n v="4101563"/>
    <s v="202"/>
    <s v="AM1"/>
    <n v="13.14"/>
    <n v="88"/>
    <x v="0"/>
    <x v="0"/>
    <n v="13.14"/>
    <x v="0"/>
    <n v="22.995000000000001"/>
    <n v="27.995000000000001"/>
    <n v="0"/>
    <n v="0"/>
    <n v="0"/>
    <n v="32.5"/>
    <n v="1.4666666666666666"/>
    <n v="47.666666666666664"/>
    <n v="-19.671700000000001"/>
    <s v="WAV"/>
    <b v="1"/>
    <n v="47.666666666666664"/>
  </r>
  <r>
    <x v="4"/>
    <s v="14:42"/>
    <s v="15:44"/>
    <n v="0"/>
    <s v="One-Seat"/>
    <s v="HUGO, TAMA"/>
    <d v="2025-04-02T00:00:00"/>
    <n v="4101541"/>
    <s v="211"/>
    <s v="AM1"/>
    <n v="11.47"/>
    <n v="62"/>
    <x v="0"/>
    <x v="0"/>
    <n v="11.47"/>
    <x v="0"/>
    <n v="20.072500000000002"/>
    <n v="25.072500000000002"/>
    <n v="0"/>
    <n v="0"/>
    <n v="0"/>
    <n v="32.5"/>
    <n v="1.0333333333333334"/>
    <n v="33.583333333333336"/>
    <n v="-8.5107999999999997"/>
    <s v="WAV"/>
    <b v="1"/>
    <n v="33.583333333333336"/>
  </r>
  <r>
    <x v="12"/>
    <s v="13:10"/>
    <s v="13:48"/>
    <n v="0"/>
    <s v="One-Seat"/>
    <s v="STEPHENS, MARITZA"/>
    <d v="2025-04-02T00:00:00"/>
    <n v="4102095"/>
    <s v="206"/>
    <s v="AM1"/>
    <n v="17.059999999999999"/>
    <n v="39"/>
    <x v="0"/>
    <x v="0"/>
    <n v="17.059999999999999"/>
    <x v="0"/>
    <n v="29.854999999999997"/>
    <n v="34.854999999999997"/>
    <n v="3"/>
    <n v="0"/>
    <n v="3"/>
    <n v="32.5"/>
    <n v="0.65"/>
    <n v="21.125"/>
    <n v="13.73"/>
    <s v="WAV"/>
    <b v="1"/>
    <n v="21.125"/>
  </r>
  <r>
    <x v="0"/>
    <s v="08:46"/>
    <s v="09:15"/>
    <n v="0"/>
    <s v="One-Seat"/>
    <s v="VAUGHN, DUSTIN"/>
    <d v="2025-04-02T00:00:00"/>
    <n v="4101540"/>
    <s v="218B"/>
    <s v="AM1"/>
    <n v="11.47"/>
    <n v="30"/>
    <x v="0"/>
    <x v="0"/>
    <n v="11.47"/>
    <x v="0"/>
    <n v="20.072500000000002"/>
    <n v="25.072500000000002"/>
    <n v="0"/>
    <n v="0"/>
    <n v="0"/>
    <n v="32.5"/>
    <n v="0.5"/>
    <n v="16.25"/>
    <n v="8.8224999999999998"/>
    <s v="WAV"/>
    <b v="1"/>
    <n v="16.25"/>
  </r>
  <r>
    <x v="10"/>
    <s v="07:57"/>
    <s v="08:50"/>
    <n v="0"/>
    <s v="One-Seat"/>
    <s v="ALLISON, AARON"/>
    <d v="2025-04-02T00:00:00"/>
    <n v="4101641"/>
    <s v="202"/>
    <s v="AM1"/>
    <n v="10.39"/>
    <n v="53"/>
    <x v="0"/>
    <x v="0"/>
    <n v="10.39"/>
    <x v="0"/>
    <n v="18.182500000000001"/>
    <n v="23.182500000000001"/>
    <n v="5.5"/>
    <n v="0"/>
    <n v="5.5"/>
    <n v="32.5"/>
    <n v="0.8833333333333333"/>
    <n v="28.708333333333332"/>
    <n v="-5.5258000000000003"/>
    <s v="WAV"/>
    <b v="1"/>
    <n v="28.708333333333332"/>
  </r>
  <r>
    <x v="0"/>
    <s v="08:14"/>
    <s v="08:48"/>
    <n v="0"/>
    <s v="One-Seat"/>
    <s v="OXCAL, SERGIO"/>
    <d v="2025-04-02T00:00:00"/>
    <n v="4101684"/>
    <s v="204A"/>
    <s v="WH1"/>
    <n v="15.16"/>
    <n v="34"/>
    <x v="1"/>
    <x v="1"/>
    <n v="15.16"/>
    <x v="1"/>
    <n v="30.32"/>
    <n v="36.82"/>
    <n v="5"/>
    <n v="0"/>
    <n v="5"/>
    <n v="32.5"/>
    <n v="0.56666666666666665"/>
    <n v="18.416666666666668"/>
    <n v="18.403300000000002"/>
    <s v="WAV"/>
    <b v="1"/>
    <n v="18.416666666666668"/>
  </r>
  <r>
    <x v="1"/>
    <s v="14:25"/>
    <s v="15:04"/>
    <n v="0"/>
    <s v="One-Seat"/>
    <s v="BANKS, LENARD"/>
    <d v="2025-04-02T00:00:00"/>
    <n v="4101673"/>
    <s v="221"/>
    <s v="AM1"/>
    <n v="17.43"/>
    <n v="39"/>
    <x v="0"/>
    <x v="1"/>
    <n v="17.43"/>
    <x v="1"/>
    <n v="34.86"/>
    <n v="41.36"/>
    <n v="0"/>
    <n v="0"/>
    <n v="0"/>
    <n v="35.787500000000001"/>
    <n v="0.65"/>
    <n v="23.261875000000003"/>
    <n v="18.098099999999999"/>
    <s v="WAV"/>
    <b v="1"/>
    <n v="23.261875"/>
  </r>
  <r>
    <x v="5"/>
    <s v="04:59"/>
    <s v="05:57"/>
    <n v="0"/>
    <s v="One-Seat"/>
    <s v="TILLMAN, ROSALYN"/>
    <d v="2025-04-02T00:00:00"/>
    <n v="4101686"/>
    <s v="205A"/>
    <s v="AM1"/>
    <n v="19.12"/>
    <n v="57"/>
    <x v="0"/>
    <x v="0"/>
    <n v="19.12"/>
    <x v="0"/>
    <n v="33.46"/>
    <n v="38.46"/>
    <n v="5.5"/>
    <n v="0"/>
    <n v="5.5"/>
    <n v="32.5"/>
    <n v="0.95"/>
    <n v="30.875"/>
    <n v="7.585"/>
    <s v="WAV"/>
    <b v="1"/>
    <n v="30.875"/>
  </r>
  <r>
    <x v="2"/>
    <s v="11:22"/>
    <s v="12:12"/>
    <n v="0"/>
    <s v="One-Seat"/>
    <s v="BROWN, LOVIE"/>
    <d v="2025-04-02T00:00:00"/>
    <n v="4101687"/>
    <s v="216"/>
    <s v="AM1"/>
    <n v="19.12"/>
    <n v="49"/>
    <x v="0"/>
    <x v="0"/>
    <n v="19.12"/>
    <x v="0"/>
    <n v="33.46"/>
    <n v="38.46"/>
    <n v="5"/>
    <n v="0"/>
    <n v="5"/>
    <n v="29"/>
    <n v="0.81666666666666665"/>
    <n v="23.683333333333334"/>
    <n v="14.7767"/>
    <s v="SEDAN"/>
    <b v="1"/>
    <n v="23.683333333333334"/>
  </r>
  <r>
    <x v="8"/>
    <s v="14:00"/>
    <s v="14:33"/>
    <n v="0"/>
    <s v="One-Seat"/>
    <s v="FOWLER, ANTOINE"/>
    <d v="2025-04-02T00:00:00"/>
    <n v="4102072"/>
    <s v="222"/>
    <s v="AM1"/>
    <n v="16.13"/>
    <n v="33"/>
    <x v="0"/>
    <x v="0"/>
    <n v="16.13"/>
    <x v="0"/>
    <n v="28.227499999999999"/>
    <n v="33.227499999999999"/>
    <n v="5"/>
    <n v="0"/>
    <n v="5"/>
    <n v="29"/>
    <n v="0.55000000000000004"/>
    <n v="15.950000000000001"/>
    <n v="17.2775"/>
    <s v="SEDAN"/>
    <b v="1"/>
    <n v="15.95"/>
  </r>
  <r>
    <x v="4"/>
    <s v="16:16"/>
    <s v="17:06"/>
    <n v="1"/>
    <s v="One-Seat"/>
    <s v="HUGO, TAMA"/>
    <d v="2025-04-02T00:00:00"/>
    <n v="4105550"/>
    <s v="211"/>
    <s v="AM1"/>
    <n v="25.36"/>
    <n v="50"/>
    <x v="0"/>
    <x v="0"/>
    <n v="25.36"/>
    <x v="0"/>
    <n v="44.379999999999995"/>
    <n v="49.379999999999995"/>
    <n v="5"/>
    <n v="5"/>
    <n v="0"/>
    <n v="32.5"/>
    <n v="0.83333333333333337"/>
    <n v="27.083333333333336"/>
    <n v="22.296700000000001"/>
    <s v="WAV"/>
    <b v="1"/>
    <n v="27.083333333333332"/>
  </r>
  <r>
    <x v="10"/>
    <s v="16:14"/>
    <s v="16:51"/>
    <n v="0"/>
    <s v="One-Seat"/>
    <s v="ALLISON, AARON"/>
    <d v="2025-04-02T00:00:00"/>
    <n v="4101892"/>
    <s v="202"/>
    <s v="AM2"/>
    <n v="15.66"/>
    <n v="37"/>
    <x v="0"/>
    <x v="0"/>
    <n v="15.66"/>
    <x v="0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11"/>
    <s v="17:13"/>
    <s v="18:20"/>
    <n v="0"/>
    <s v="One-Seat"/>
    <s v="MALCOM, LANDREW"/>
    <d v="2025-04-02T00:00:00"/>
    <n v="4105511"/>
    <s v="209"/>
    <s v="AM1"/>
    <n v="17.97"/>
    <n v="66"/>
    <x v="0"/>
    <x v="0"/>
    <n v="17.97"/>
    <x v="0"/>
    <n v="31.447499999999998"/>
    <n v="36.447499999999998"/>
    <n v="5"/>
    <n v="0"/>
    <n v="5"/>
    <n v="32.5"/>
    <n v="1.1000000000000001"/>
    <n v="35.75"/>
    <n v="0.69750000000000001"/>
    <s v="WAV"/>
    <b v="1"/>
    <n v="35.75"/>
  </r>
  <r>
    <x v="2"/>
    <s v="15:56"/>
    <s v="16:41"/>
    <n v="0"/>
    <s v="One-Seat"/>
    <s v="BROWN, LOVIE"/>
    <d v="2025-04-02T00:00:00"/>
    <n v="4103417"/>
    <s v="216"/>
    <s v="AM1"/>
    <n v="14.12"/>
    <n v="45"/>
    <x v="0"/>
    <x v="0"/>
    <n v="14.12"/>
    <x v="0"/>
    <n v="24.709999999999997"/>
    <n v="29.709999999999997"/>
    <n v="0"/>
    <n v="0"/>
    <n v="0"/>
    <n v="29"/>
    <n v="0.75"/>
    <n v="21.75"/>
    <n v="7.96"/>
    <s v="SEDAN"/>
    <b v="1"/>
    <n v="21.75"/>
  </r>
  <r>
    <x v="4"/>
    <s v="07:17"/>
    <s v="08:21"/>
    <n v="0"/>
    <s v="One-Seat"/>
    <s v="HUGO, TAMA"/>
    <d v="2025-04-02T00:00:00"/>
    <n v="4103412"/>
    <s v="211"/>
    <s v="AM1"/>
    <n v="14.12"/>
    <n v="63"/>
    <x v="0"/>
    <x v="0"/>
    <n v="14.12"/>
    <x v="0"/>
    <n v="24.709999999999997"/>
    <n v="29.709999999999997"/>
    <n v="0"/>
    <n v="0"/>
    <n v="0"/>
    <n v="32.5"/>
    <n v="1.05"/>
    <n v="34.125"/>
    <n v="-4.415"/>
    <s v="WAV"/>
    <b v="1"/>
    <n v="34.125"/>
  </r>
  <r>
    <x v="5"/>
    <s v="18:15"/>
    <s v="19:01"/>
    <n v="0"/>
    <s v="One-Seat"/>
    <s v="BUTLER, JACQUELINE"/>
    <d v="2025-04-02T00:00:00"/>
    <n v="4104943"/>
    <s v="205B"/>
    <s v="WK1"/>
    <n v="31.58"/>
    <n v="49"/>
    <x v="0"/>
    <x v="0"/>
    <n v="31.58"/>
    <x v="0"/>
    <n v="55.265000000000001"/>
    <n v="60.265000000000001"/>
    <n v="3"/>
    <n v="0"/>
    <n v="3"/>
    <n v="32.5"/>
    <n v="0.81666666666666665"/>
    <n v="26.541666666666668"/>
    <n v="33.723300000000002"/>
    <s v="WAV"/>
    <b v="1"/>
    <n v="26.541666666666668"/>
  </r>
  <r>
    <x v="12"/>
    <s v="06:09"/>
    <s v="07:00"/>
    <n v="0"/>
    <s v="One-Seat"/>
    <s v="STEPHENS, MARITZA"/>
    <d v="2025-04-02T00:00:00"/>
    <n v="4104941"/>
    <s v="206"/>
    <s v="WK1"/>
    <n v="31.58"/>
    <n v="52"/>
    <x v="0"/>
    <x v="0"/>
    <n v="31.58"/>
    <x v="0"/>
    <n v="55.265000000000001"/>
    <n v="60.265000000000001"/>
    <n v="5.5"/>
    <n v="0"/>
    <n v="5.5"/>
    <n v="32.5"/>
    <n v="0.8666666666666667"/>
    <n v="28.166666666666668"/>
    <n v="32.098300000000002"/>
    <s v="WAV"/>
    <b v="1"/>
    <n v="28.166666666666668"/>
  </r>
  <r>
    <x v="5"/>
    <s v="05:30"/>
    <s v="06:15"/>
    <n v="0"/>
    <s v="One-Seat"/>
    <s v="TILLMAN, ROSALYN"/>
    <d v="2025-04-02T00:00:00"/>
    <n v="4104129"/>
    <s v="205A"/>
    <s v="AM2"/>
    <n v="25.07"/>
    <n v="48"/>
    <x v="0"/>
    <x v="0"/>
    <n v="25.07"/>
    <x v="0"/>
    <n v="43.872500000000002"/>
    <n v="48.872500000000002"/>
    <n v="5.5"/>
    <n v="0"/>
    <n v="5.5"/>
    <n v="32.5"/>
    <n v="0.8"/>
    <n v="26"/>
    <n v="22.872499999999999"/>
    <s v="WAV"/>
    <b v="1"/>
    <n v="26"/>
  </r>
  <r>
    <x v="0"/>
    <s v="16:15"/>
    <s v="17:15"/>
    <n v="0"/>
    <s v="One-Seat"/>
    <s v="BROWN, GREG"/>
    <d v="2025-04-02T00:00:00"/>
    <n v="4104130"/>
    <s v="204B"/>
    <s v="AM1"/>
    <n v="25.07"/>
    <n v="60"/>
    <x v="0"/>
    <x v="0"/>
    <n v="25.07"/>
    <x v="0"/>
    <n v="43.872500000000002"/>
    <n v="48.872500000000002"/>
    <n v="0"/>
    <n v="0"/>
    <n v="0"/>
    <n v="32.5"/>
    <n v="1"/>
    <n v="32.5"/>
    <n v="16.372499999999999"/>
    <s v="SEDAN"/>
    <b v="0"/>
    <n v="32.5"/>
  </r>
  <r>
    <x v="6"/>
    <s v="17:17"/>
    <s v="17:34"/>
    <n v="0"/>
    <s v="One-Seat"/>
    <s v="MOLLIQUE, ROMESHA"/>
    <d v="2025-04-02T00:00:00"/>
    <n v="4104748"/>
    <s v="203"/>
    <s v="WH1"/>
    <n v="6.02"/>
    <n v="18"/>
    <x v="1"/>
    <x v="1"/>
    <n v="6.02"/>
    <x v="1"/>
    <n v="12.04"/>
    <n v="18.54"/>
    <n v="0"/>
    <n v="0"/>
    <n v="0"/>
    <n v="29"/>
    <n v="0.3"/>
    <n v="8.6999999999999993"/>
    <n v="9.84"/>
    <s v="WAV"/>
    <b v="1"/>
    <n v="8.6999999999999993"/>
  </r>
  <r>
    <x v="1"/>
    <s v="16:01"/>
    <s v="16:51"/>
    <n v="0"/>
    <s v="One-Seat"/>
    <s v="ALLGOOD, SCOTT"/>
    <d v="2025-04-02T00:00:00"/>
    <n v="4104826"/>
    <s v="201"/>
    <s v="AM1"/>
    <n v="21.39"/>
    <n v="49"/>
    <x v="0"/>
    <x v="1"/>
    <n v="21.39"/>
    <x v="1"/>
    <n v="42.78"/>
    <n v="49.28"/>
    <n v="5"/>
    <n v="0"/>
    <n v="5"/>
    <n v="35.787500000000001"/>
    <n v="0.81666666666666665"/>
    <n v="29.226458333333333"/>
    <n v="20.0535"/>
    <s v="BIGVAN"/>
    <b v="1"/>
    <n v="29.226458333333333"/>
  </r>
  <r>
    <x v="4"/>
    <s v="13:12"/>
    <s v="13:55"/>
    <n v="0"/>
    <s v="One-Seat"/>
    <s v="HUGO, TAMA"/>
    <d v="2025-04-02T00:00:00"/>
    <n v="4104824"/>
    <s v="211"/>
    <s v="AM1"/>
    <n v="21.39"/>
    <n v="42"/>
    <x v="0"/>
    <x v="0"/>
    <n v="21.39"/>
    <x v="0"/>
    <n v="37.432500000000005"/>
    <n v="42.432500000000005"/>
    <n v="5.5"/>
    <n v="0"/>
    <n v="5.5"/>
    <n v="32.5"/>
    <n v="0.7"/>
    <n v="22.75"/>
    <n v="19.682500000000001"/>
    <s v="WAV"/>
    <b v="1"/>
    <n v="22.75"/>
  </r>
  <r>
    <x v="6"/>
    <s v="16:18"/>
    <s v="16:44"/>
    <n v="0"/>
    <s v="One-Seat"/>
    <s v="MOLLIQUE, ROMESHA"/>
    <d v="2025-04-02T00:00:00"/>
    <n v="4104670"/>
    <s v="203"/>
    <s v="WH1"/>
    <n v="9.58"/>
    <n v="27"/>
    <x v="1"/>
    <x v="1"/>
    <n v="9.58"/>
    <x v="1"/>
    <n v="19.16"/>
    <n v="25.66"/>
    <n v="5"/>
    <n v="0"/>
    <n v="5"/>
    <n v="29"/>
    <n v="0.45"/>
    <n v="13.05"/>
    <n v="12.61"/>
    <s v="WAV"/>
    <b v="1"/>
    <n v="13.05"/>
  </r>
  <r>
    <x v="1"/>
    <s v="10:36"/>
    <s v="10:46"/>
    <n v="0"/>
    <s v="One-Seat"/>
    <s v="SILVA, PAUL"/>
    <d v="2025-04-02T00:00:00"/>
    <n v="4104663"/>
    <s v="213"/>
    <s v="AM1"/>
    <n v="4.1500000000000004"/>
    <n v="13"/>
    <x v="0"/>
    <x v="1"/>
    <n v="4.1500000000000004"/>
    <x v="1"/>
    <n v="8.3000000000000007"/>
    <n v="14.8"/>
    <n v="3.75"/>
    <n v="0"/>
    <n v="3.75"/>
    <n v="35.787500000000001"/>
    <n v="0.21666666666666667"/>
    <n v="7.7539583333333342"/>
    <n v="7.0460000000000003"/>
    <s v="WAV"/>
    <b v="1"/>
    <n v="7.7539583333333333"/>
  </r>
  <r>
    <x v="1"/>
    <s v="07:44"/>
    <s v="08:19"/>
    <n v="0"/>
    <s v="One-Seat"/>
    <s v="BANKS, LENARD"/>
    <d v="2025-04-02T00:00:00"/>
    <n v="4104669"/>
    <s v="221"/>
    <s v="WH1"/>
    <n v="10.210000000000001"/>
    <n v="35"/>
    <x v="1"/>
    <x v="1"/>
    <n v="10.210000000000001"/>
    <x v="1"/>
    <n v="20.420000000000002"/>
    <n v="26.92"/>
    <n v="5.5"/>
    <n v="0"/>
    <n v="5.5"/>
    <n v="35.787500000000001"/>
    <n v="0.58333333333333337"/>
    <n v="20.876041666666669"/>
    <n v="6.0439999999999996"/>
    <s v="WAV"/>
    <b v="1"/>
    <n v="20.876041666666666"/>
  </r>
  <r>
    <x v="5"/>
    <s v="15:47"/>
    <s v="16:08"/>
    <n v="0"/>
    <s v="One-Seat"/>
    <s v="BUTLER, JACQUELINE"/>
    <d v="2025-04-02T00:00:00"/>
    <n v="4105549"/>
    <s v="205B"/>
    <s v="AM1"/>
    <n v="25.36"/>
    <n v="20"/>
    <x v="0"/>
    <x v="0"/>
    <n v="25.36"/>
    <x v="0"/>
    <n v="44.379999999999995"/>
    <n v="49.379999999999995"/>
    <n v="5.5"/>
    <n v="0"/>
    <n v="5.5"/>
    <n v="32.5"/>
    <n v="0.33333333333333331"/>
    <n v="10.833333333333332"/>
    <n v="38.546700000000001"/>
    <s v="WAV"/>
    <b v="1"/>
    <n v="10.833333333333334"/>
  </r>
  <r>
    <x v="10"/>
    <s v="07:41"/>
    <s v="09:05"/>
    <n v="0"/>
    <s v="One-Seat"/>
    <s v="ALLISON, AARON"/>
    <d v="2025-04-02T00:00:00"/>
    <n v="4104006"/>
    <s v="202"/>
    <s v="AM1"/>
    <n v="13.9"/>
    <n v="84"/>
    <x v="0"/>
    <x v="0"/>
    <n v="13.9"/>
    <x v="0"/>
    <n v="24.324999999999999"/>
    <n v="29.324999999999999"/>
    <n v="0"/>
    <n v="0"/>
    <n v="0"/>
    <n v="32.5"/>
    <n v="1.4"/>
    <n v="45.5"/>
    <n v="-16.175000000000001"/>
    <s v="WAV"/>
    <b v="1"/>
    <n v="45.5"/>
  </r>
  <r>
    <x v="1"/>
    <s v="13:30"/>
    <s v="13:50"/>
    <n v="1"/>
    <s v="One-Seat"/>
    <s v="UMANA, DOMINGO"/>
    <d v="2025-04-02T00:00:00"/>
    <n v="4105471"/>
    <s v="210"/>
    <s v="AM1"/>
    <n v="9.59"/>
    <n v="24"/>
    <x v="0"/>
    <x v="1"/>
    <n v="9.59"/>
    <x v="1"/>
    <n v="19.18"/>
    <n v="25.68"/>
    <n v="5.5"/>
    <n v="5.5"/>
    <n v="0"/>
    <n v="35.787500000000001"/>
    <n v="0.4"/>
    <n v="14.315000000000001"/>
    <n v="11.365"/>
    <s v="WAV"/>
    <b v="1"/>
    <n v="14.315000000000001"/>
  </r>
  <r>
    <x v="4"/>
    <s v="12:36"/>
    <s v="13:36"/>
    <n v="0"/>
    <s v="One-Seat"/>
    <s v="HUGO, TAMA"/>
    <d v="2025-04-02T00:00:00"/>
    <n v="4104744"/>
    <s v="211"/>
    <s v="WH1"/>
    <n v="17.72"/>
    <n v="60"/>
    <x v="1"/>
    <x v="1"/>
    <n v="17.72"/>
    <x v="1"/>
    <n v="35.44"/>
    <n v="41.94"/>
    <n v="0"/>
    <n v="0"/>
    <n v="0"/>
    <n v="32.5"/>
    <n v="1"/>
    <n v="32.5"/>
    <n v="9.44"/>
    <s v="WAV"/>
    <b v="1"/>
    <n v="32.5"/>
  </r>
  <r>
    <x v="0"/>
    <s v="12:31"/>
    <s v="12:54"/>
    <n v="0"/>
    <s v="One-Seat"/>
    <s v="VAUGHN, DUSTIN"/>
    <d v="2025-04-02T00:00:00"/>
    <n v="4105655"/>
    <s v="218B"/>
    <s v="AM2"/>
    <n v="19.989999999999998"/>
    <n v="24"/>
    <x v="0"/>
    <x v="0"/>
    <n v="19.989999999999998"/>
    <x v="0"/>
    <n v="34.982499999999995"/>
    <n v="39.982499999999995"/>
    <n v="5"/>
    <n v="0"/>
    <n v="5"/>
    <n v="32.5"/>
    <n v="0.4"/>
    <n v="13"/>
    <n v="26.982500000000002"/>
    <s v="SEDAN"/>
    <b v="0"/>
    <n v="13"/>
  </r>
  <r>
    <x v="0"/>
    <s v="10:33"/>
    <s v="11:07"/>
    <n v="0"/>
    <s v="One-Seat"/>
    <s v="OXCAL, SERGIO"/>
    <d v="2025-04-02T00:00:00"/>
    <n v="4105663"/>
    <s v="204A"/>
    <s v="AM1"/>
    <n v="16.29"/>
    <n v="34"/>
    <x v="0"/>
    <x v="0"/>
    <n v="16.29"/>
    <x v="0"/>
    <n v="28.5075"/>
    <n v="33.5075"/>
    <n v="5.5"/>
    <n v="0"/>
    <n v="5.5"/>
    <n v="32.5"/>
    <n v="0.56666666666666665"/>
    <n v="18.416666666666668"/>
    <n v="15.0908"/>
    <s v="WAV"/>
    <b v="1"/>
    <n v="18.416666666666668"/>
  </r>
  <r>
    <x v="11"/>
    <s v="17:25"/>
    <s v="17:47"/>
    <n v="0"/>
    <s v="One-Seat"/>
    <s v="MALCOM, LANDREW"/>
    <d v="2025-04-02T00:00:00"/>
    <n v="4104096"/>
    <s v="209"/>
    <s v="LW1"/>
    <n v="7.3"/>
    <n v="21"/>
    <x v="0"/>
    <x v="0"/>
    <n v="7.3"/>
    <x v="0"/>
    <n v="12.775"/>
    <n v="17.774999999999999"/>
    <n v="5"/>
    <n v="0"/>
    <n v="5"/>
    <n v="32.5"/>
    <n v="0.35"/>
    <n v="11.375"/>
    <n v="6.4"/>
    <s v="WAV"/>
    <b v="1"/>
    <n v="11.375"/>
  </r>
  <r>
    <x v="8"/>
    <s v="18:44"/>
    <s v="19:02"/>
    <n v="0"/>
    <s v="One-Seat"/>
    <s v="FOWLER, ANTOINE"/>
    <d v="2025-04-02T00:00:00"/>
    <n v="4105479"/>
    <s v="222"/>
    <s v="AM1"/>
    <n v="9.59"/>
    <n v="18"/>
    <x v="0"/>
    <x v="0"/>
    <n v="9.59"/>
    <x v="0"/>
    <n v="16.782499999999999"/>
    <n v="21.782499999999999"/>
    <n v="5.5"/>
    <n v="0"/>
    <n v="5.5"/>
    <n v="29"/>
    <n v="0.3"/>
    <n v="8.6999999999999993"/>
    <n v="13.0825"/>
    <s v="SEDAN"/>
    <b v="1"/>
    <n v="8.6999999999999993"/>
  </r>
  <r>
    <x v="0"/>
    <s v="09:59"/>
    <s v="11:01"/>
    <n v="0"/>
    <s v="One-Seat"/>
    <s v="OXCAL, SERGIO"/>
    <d v="2025-04-02T00:00:00"/>
    <n v="4105512"/>
    <s v="204A"/>
    <s v="AM1"/>
    <n v="17.22"/>
    <n v="61"/>
    <x v="0"/>
    <x v="0"/>
    <n v="17.22"/>
    <x v="0"/>
    <n v="30.134999999999998"/>
    <n v="35.134999999999998"/>
    <n v="5.5"/>
    <n v="0"/>
    <n v="5.5"/>
    <n v="32.5"/>
    <n v="1.0166666666666666"/>
    <n v="33.041666666666664"/>
    <n v="2.0933000000000002"/>
    <s v="WAV"/>
    <b v="1"/>
    <n v="33.041666666666664"/>
  </r>
  <r>
    <x v="1"/>
    <s v="14:21"/>
    <s v="15:10"/>
    <n v="0"/>
    <s v="One-Seat"/>
    <s v="SILVA, PAUL"/>
    <d v="2025-04-02T00:00:00"/>
    <n v="4105513"/>
    <s v="213"/>
    <s v="AM1"/>
    <n v="17.22"/>
    <n v="49"/>
    <x v="0"/>
    <x v="1"/>
    <n v="17.22"/>
    <x v="1"/>
    <n v="34.44"/>
    <n v="40.94"/>
    <n v="5"/>
    <n v="0"/>
    <n v="5"/>
    <n v="35.787500000000001"/>
    <n v="0.81666666666666665"/>
    <n v="29.226458333333333"/>
    <n v="11.7135"/>
    <s v="WAV"/>
    <b v="1"/>
    <n v="29.226458333333333"/>
  </r>
  <r>
    <x v="1"/>
    <s v="09:49"/>
    <s v="10:51"/>
    <n v="0"/>
    <s v="One-Seat"/>
    <s v="KEITH , CLYDE"/>
    <d v="2025-04-02T00:00:00"/>
    <n v="4105609"/>
    <s v="212"/>
    <s v="WK1"/>
    <n v="17.89"/>
    <n v="62"/>
    <x v="0"/>
    <x v="1"/>
    <n v="17.89"/>
    <x v="1"/>
    <n v="35.78"/>
    <n v="42.28"/>
    <n v="5"/>
    <n v="0"/>
    <n v="5"/>
    <n v="35.787500000000001"/>
    <n v="1.0333333333333334"/>
    <n v="36.98041666666667"/>
    <n v="5.2995999999999999"/>
    <s v="WAV"/>
    <b v="1"/>
    <n v="36.98041666666667"/>
  </r>
  <r>
    <x v="1"/>
    <s v="11:40"/>
    <s v="12:10"/>
    <n v="0"/>
    <s v="One-Seat"/>
    <s v="UMANA, DOMINGO"/>
    <d v="2025-04-02T00:00:00"/>
    <n v="4105610"/>
    <s v="210"/>
    <s v="WK1"/>
    <n v="17.89"/>
    <n v="29"/>
    <x v="0"/>
    <x v="1"/>
    <n v="17.89"/>
    <x v="1"/>
    <n v="35.78"/>
    <n v="42.28"/>
    <n v="5"/>
    <n v="0"/>
    <n v="5"/>
    <n v="35.787500000000001"/>
    <n v="0.48333333333333334"/>
    <n v="17.297291666666666"/>
    <n v="24.982700000000001"/>
    <s v="WAV"/>
    <b v="1"/>
    <n v="17.29729166666667"/>
  </r>
  <r>
    <x v="10"/>
    <s v="09:33"/>
    <s v="10:16"/>
    <n v="1"/>
    <s v="One-Seat"/>
    <s v="ALLISON, AARON"/>
    <d v="2025-04-02T00:00:00"/>
    <n v="4105540"/>
    <s v="202"/>
    <s v="WK1"/>
    <n v="22.28"/>
    <n v="43"/>
    <x v="0"/>
    <x v="0"/>
    <n v="22.28"/>
    <x v="0"/>
    <n v="38.99"/>
    <n v="43.99"/>
    <n v="5.5"/>
    <n v="5.5"/>
    <n v="0"/>
    <n v="32.5"/>
    <n v="0.71666666666666667"/>
    <n v="23.291666666666668"/>
    <n v="20.6983"/>
    <s v="WAV"/>
    <b v="1"/>
    <n v="23.291666666666668"/>
  </r>
  <r>
    <x v="0"/>
    <s v="06:03"/>
    <s v="06:35"/>
    <n v="0"/>
    <s v="One-Seat"/>
    <s v="OXCAL, SERGIO"/>
    <d v="2025-04-02T00:00:00"/>
    <n v="4103698"/>
    <s v="204A"/>
    <s v="AM1"/>
    <n v="24.87"/>
    <n v="31"/>
    <x v="0"/>
    <x v="0"/>
    <n v="24.87"/>
    <x v="0"/>
    <n v="43.522500000000001"/>
    <n v="48.522500000000001"/>
    <n v="5"/>
    <n v="0"/>
    <n v="5"/>
    <n v="32.5"/>
    <n v="0.51666666666666672"/>
    <n v="16.791666666666668"/>
    <n v="31.730799999999999"/>
    <s v="WAV"/>
    <b v="1"/>
    <n v="16.791666666666668"/>
  </r>
  <r>
    <x v="5"/>
    <s v="14:24"/>
    <s v="14:53"/>
    <n v="0"/>
    <s v="One-Seat"/>
    <s v="BUTLER, JACQUELINE"/>
    <d v="2025-04-02T00:00:00"/>
    <n v="4106307"/>
    <s v="205B"/>
    <s v="WK1"/>
    <n v="17.7"/>
    <n v="29"/>
    <x v="0"/>
    <x v="0"/>
    <n v="17.7"/>
    <x v="0"/>
    <n v="30.974999999999998"/>
    <n v="35.974999999999994"/>
    <n v="5.5"/>
    <n v="0"/>
    <n v="5.5"/>
    <n v="32.5"/>
    <n v="0.48333333333333334"/>
    <n v="15.708333333333334"/>
    <n v="20.2667"/>
    <s v="WAV"/>
    <b v="1"/>
    <n v="15.708333333333334"/>
  </r>
  <r>
    <x v="5"/>
    <s v="12:11"/>
    <s v="12:30"/>
    <n v="0"/>
    <s v="One-Seat"/>
    <s v="TILLMAN, ROSALYN"/>
    <d v="2025-04-02T00:00:00"/>
    <n v="4106206"/>
    <s v="205A"/>
    <s v="AM1"/>
    <n v="11.38"/>
    <n v="19"/>
    <x v="0"/>
    <x v="0"/>
    <n v="11.38"/>
    <x v="0"/>
    <n v="19.915000000000003"/>
    <n v="24.915000000000003"/>
    <n v="5"/>
    <n v="0"/>
    <n v="5"/>
    <n v="32.5"/>
    <n v="0.31666666666666665"/>
    <n v="10.291666666666666"/>
    <n v="14.6233"/>
    <s v="WAV"/>
    <b v="1"/>
    <n v="10.291666666666666"/>
  </r>
  <r>
    <x v="0"/>
    <s v="17:58"/>
    <s v="19:36"/>
    <n v="0"/>
    <s v="One-Seat"/>
    <s v="VAUGHN, DUSTIN"/>
    <d v="2025-04-02T00:00:00"/>
    <n v="4103627"/>
    <s v="218B"/>
    <s v="AM1"/>
    <n v="29.88"/>
    <n v="99"/>
    <x v="0"/>
    <x v="0"/>
    <n v="29.88"/>
    <x v="0"/>
    <n v="52.29"/>
    <n v="57.29"/>
    <n v="0"/>
    <n v="0"/>
    <n v="0"/>
    <n v="32.5"/>
    <n v="1.65"/>
    <n v="53.625"/>
    <n v="3.665"/>
    <s v="WAV"/>
    <b v="1"/>
    <n v="53.625"/>
  </r>
  <r>
    <x v="0"/>
    <s v="15:02"/>
    <s v="15:52"/>
    <n v="0"/>
    <s v="One-Seat"/>
    <s v="VAUGHN, DUSTIN"/>
    <d v="2025-04-02T00:00:00"/>
    <n v="4104011"/>
    <s v="218B"/>
    <s v="AM1"/>
    <n v="13.9"/>
    <n v="50"/>
    <x v="0"/>
    <x v="0"/>
    <n v="13.9"/>
    <x v="0"/>
    <n v="24.324999999999999"/>
    <n v="29.324999999999999"/>
    <n v="0"/>
    <n v="0"/>
    <n v="0"/>
    <n v="32.5"/>
    <n v="0.83333333333333337"/>
    <n v="27.083333333333336"/>
    <n v="2.2416999999999998"/>
    <s v="WAV"/>
    <b v="1"/>
    <n v="27.083333333333332"/>
  </r>
  <r>
    <x v="2"/>
    <s v="09:33"/>
    <s v="10:19"/>
    <n v="0"/>
    <s v="One-Seat"/>
    <s v="BROWN, LOVIE"/>
    <d v="2025-04-02T00:00:00"/>
    <n v="4105654"/>
    <s v="216"/>
    <s v="AM2"/>
    <n v="19.989999999999998"/>
    <n v="46"/>
    <x v="0"/>
    <x v="0"/>
    <n v="19.989999999999998"/>
    <x v="0"/>
    <n v="34.982499999999995"/>
    <n v="39.982499999999995"/>
    <n v="5.5"/>
    <n v="0"/>
    <n v="5.5"/>
    <n v="29"/>
    <n v="0.76666666666666672"/>
    <n v="22.233333333333334"/>
    <n v="17.749199999999998"/>
    <s v="SEDAN"/>
    <b v="1"/>
    <n v="22.233333333333334"/>
  </r>
  <r>
    <x v="6"/>
    <s v="17:11"/>
    <s v="17:28"/>
    <n v="0"/>
    <s v="One-Seat"/>
    <s v="MOLLIQUE, ROMESHA"/>
    <d v="2025-04-03T00:00:00"/>
    <n v="4102529"/>
    <s v="203"/>
    <s v="WH1"/>
    <n v="4.88"/>
    <n v="19"/>
    <x v="1"/>
    <x v="1"/>
    <n v="4.88"/>
    <x v="1"/>
    <n v="9.76"/>
    <n v="16.259999999999998"/>
    <n v="0"/>
    <n v="0"/>
    <n v="0"/>
    <n v="29"/>
    <n v="0.31666666666666665"/>
    <n v="9.1833333333333336"/>
    <n v="7.0766999999999998"/>
    <s v="WAV"/>
    <b v="1"/>
    <n v="9.1833333333333336"/>
  </r>
  <r>
    <x v="10"/>
    <s v="08:21"/>
    <s v="08:24"/>
    <n v="0"/>
    <s v="One-Seat"/>
    <s v="ALLISON, AARON"/>
    <d v="2025-04-03T00:00:00"/>
    <n v="4102516"/>
    <s v="202"/>
    <s v="AM1"/>
    <n v="10.039999999999999"/>
    <n v="3"/>
    <x v="0"/>
    <x v="0"/>
    <n v="10.039999999999999"/>
    <x v="0"/>
    <n v="17.57"/>
    <n v="22.57"/>
    <n v="0"/>
    <n v="0"/>
    <n v="0"/>
    <n v="32.5"/>
    <n v="0.05"/>
    <n v="1.625"/>
    <n v="20.945"/>
    <s v="WAV"/>
    <b v="1"/>
    <n v="1.625"/>
  </r>
  <r>
    <x v="7"/>
    <s v="09:30"/>
    <s v="10:12"/>
    <n v="0"/>
    <s v="One-Seat"/>
    <s v="MAINESS, RYAN"/>
    <d v="2025-04-03T00:00:00"/>
    <n v="4102524"/>
    <s v="215"/>
    <s v="WK1"/>
    <n v="12.08"/>
    <n v="42"/>
    <x v="0"/>
    <x v="0"/>
    <n v="12.08"/>
    <x v="0"/>
    <n v="21.14"/>
    <n v="26.14"/>
    <n v="5.5"/>
    <n v="0"/>
    <n v="5.5"/>
    <n v="29"/>
    <n v="0.7"/>
    <n v="20.299999999999997"/>
    <n v="5.84"/>
    <s v="SEDAN"/>
    <b v="1"/>
    <n v="20.3"/>
  </r>
  <r>
    <x v="1"/>
    <s v="15:23"/>
    <s v="16:55"/>
    <n v="0"/>
    <s v="One-Seat"/>
    <s v="EVANS, JOHN"/>
    <d v="2025-04-03T00:00:00"/>
    <n v="4102525"/>
    <s v="208"/>
    <s v="WK1"/>
    <n v="12.08"/>
    <n v="92"/>
    <x v="0"/>
    <x v="1"/>
    <n v="12.08"/>
    <x v="1"/>
    <n v="24.16"/>
    <n v="30.66"/>
    <n v="5"/>
    <n v="0"/>
    <n v="5"/>
    <n v="35.787500000000001"/>
    <n v="1.5333333333333334"/>
    <n v="54.874166666666675"/>
    <n v="-24.214200000000002"/>
    <s v="WAV"/>
    <b v="1"/>
    <n v="54.874166666666675"/>
  </r>
  <r>
    <x v="1"/>
    <s v="07:38"/>
    <s v="07:58"/>
    <n v="0"/>
    <s v="One-Seat"/>
    <s v="UMANA, DOMINGO"/>
    <d v="2025-04-03T00:00:00"/>
    <n v="4102528"/>
    <s v="210"/>
    <s v="WH1"/>
    <n v="4.88"/>
    <n v="19"/>
    <x v="1"/>
    <x v="1"/>
    <n v="4.88"/>
    <x v="1"/>
    <n v="9.76"/>
    <n v="16.259999999999998"/>
    <n v="0"/>
    <n v="0"/>
    <n v="0"/>
    <n v="35.787500000000001"/>
    <n v="0.31666666666666665"/>
    <n v="11.332708333333333"/>
    <n v="4.9272999999999998"/>
    <s v="WAV"/>
    <b v="1"/>
    <n v="11.332708333333333"/>
  </r>
  <r>
    <x v="4"/>
    <s v="07:56"/>
    <s v="08:42"/>
    <n v="0"/>
    <s v="One-Seat"/>
    <s v="HUGO, TAMA"/>
    <d v="2025-04-03T00:00:00"/>
    <n v="4102682"/>
    <s v="211"/>
    <s v="WH1"/>
    <n v="8.86"/>
    <n v="46"/>
    <x v="1"/>
    <x v="1"/>
    <n v="8.86"/>
    <x v="1"/>
    <n v="17.72"/>
    <n v="24.22"/>
    <n v="5"/>
    <n v="0"/>
    <n v="5"/>
    <n v="32.5"/>
    <n v="0.76666666666666672"/>
    <n v="24.916666666666668"/>
    <n v="-0.69669999999999999"/>
    <s v="WAV"/>
    <b v="1"/>
    <n v="24.916666666666668"/>
  </r>
  <r>
    <x v="6"/>
    <s v="14:51"/>
    <s v="15:30"/>
    <n v="0"/>
    <s v="One-Seat"/>
    <s v="MOLLIQUE, ROMESHA"/>
    <d v="2025-04-03T00:00:00"/>
    <n v="4102517"/>
    <s v="203"/>
    <s v="AM1"/>
    <n v="10.039999999999999"/>
    <n v="39"/>
    <x v="0"/>
    <x v="0"/>
    <n v="10.039999999999999"/>
    <x v="0"/>
    <n v="17.57"/>
    <n v="22.57"/>
    <n v="0"/>
    <n v="0"/>
    <n v="0"/>
    <n v="29"/>
    <n v="0.65"/>
    <n v="18.850000000000001"/>
    <n v="3.72"/>
    <s v="SEDAN"/>
    <b v="1"/>
    <n v="18.850000000000001"/>
  </r>
  <r>
    <x v="7"/>
    <s v="12:54"/>
    <s v="13:17"/>
    <n v="0"/>
    <s v="One-Seat"/>
    <s v="MAINESS, RYAN"/>
    <d v="2025-04-03T00:00:00"/>
    <n v="4106281"/>
    <s v="215"/>
    <s v="AM1"/>
    <n v="10.9"/>
    <n v="22"/>
    <x v="0"/>
    <x v="0"/>
    <n v="10.9"/>
    <x v="0"/>
    <n v="19.074999999999999"/>
    <n v="24.074999999999999"/>
    <n v="5"/>
    <n v="0"/>
    <n v="5"/>
    <n v="29"/>
    <n v="0.36666666666666664"/>
    <n v="10.633333333333333"/>
    <n v="13.441700000000001"/>
    <s v="SEDAN"/>
    <b v="1"/>
    <n v="10.633333333333333"/>
  </r>
  <r>
    <x v="7"/>
    <s v="09:36"/>
    <s v="09:57"/>
    <n v="0"/>
    <s v="One-Seat"/>
    <s v="MAINESS, RYAN"/>
    <d v="2025-04-03T00:00:00"/>
    <n v="4106280"/>
    <s v="215"/>
    <s v="AM1"/>
    <n v="10.9"/>
    <n v="20"/>
    <x v="0"/>
    <x v="0"/>
    <n v="10.9"/>
    <x v="0"/>
    <n v="19.074999999999999"/>
    <n v="24.074999999999999"/>
    <n v="5.5"/>
    <n v="0"/>
    <n v="5.5"/>
    <n v="29"/>
    <n v="0.33333333333333331"/>
    <n v="9.6666666666666661"/>
    <n v="14.408300000000001"/>
    <s v="SEDAN"/>
    <b v="1"/>
    <n v="9.6666666666666661"/>
  </r>
  <r>
    <x v="1"/>
    <s v="12:25"/>
    <s v="12:52"/>
    <n v="0"/>
    <s v="One-Seat"/>
    <s v="BANKS, LENARD"/>
    <d v="2025-04-03T00:00:00"/>
    <n v="4106220"/>
    <s v="221"/>
    <s v="AM2"/>
    <n v="25.07"/>
    <n v="44"/>
    <x v="0"/>
    <x v="1"/>
    <n v="25.07"/>
    <x v="1"/>
    <n v="50.14"/>
    <n v="56.64"/>
    <n v="5.5"/>
    <n v="0"/>
    <n v="5.5"/>
    <n v="35.787500000000001"/>
    <n v="0.73333333333333328"/>
    <n v="26.244166666666665"/>
    <n v="30.395800000000001"/>
    <s v="WAV"/>
    <b v="1"/>
    <n v="26.244166666666668"/>
  </r>
  <r>
    <x v="10"/>
    <s v="15:35"/>
    <s v="16:10"/>
    <n v="0"/>
    <s v="One-Seat"/>
    <s v="ALLISON, AARON"/>
    <d v="2025-04-03T00:00:00"/>
    <n v="4105691"/>
    <s v="202"/>
    <s v="WH1"/>
    <n v="25.12"/>
    <n v="66"/>
    <x v="1"/>
    <x v="1"/>
    <n v="25.12"/>
    <x v="1"/>
    <n v="50.24"/>
    <n v="56.74"/>
    <n v="5"/>
    <n v="0"/>
    <n v="5"/>
    <n v="32.5"/>
    <n v="1.1000000000000001"/>
    <n v="35.75"/>
    <n v="20.99"/>
    <s v="WAV"/>
    <b v="1"/>
    <n v="35.75"/>
  </r>
  <r>
    <x v="1"/>
    <s v="16:10"/>
    <s v="16:32"/>
    <n v="0"/>
    <s v="One-Seat"/>
    <s v="ALLGOOD, SCOTT"/>
    <d v="2025-04-03T00:00:00"/>
    <n v="4106198"/>
    <s v="201"/>
    <s v="AM1,WH1"/>
    <n v="10.11"/>
    <n v="21"/>
    <x v="0"/>
    <x v="1"/>
    <n v="10.11"/>
    <x v="1"/>
    <n v="20.22"/>
    <n v="26.72"/>
    <n v="3.75"/>
    <n v="0"/>
    <n v="3.75"/>
    <n v="35.787500000000001"/>
    <n v="0.35"/>
    <n v="12.525625"/>
    <n v="14.1944"/>
    <s v="BIGVAN"/>
    <b v="1"/>
    <n v="12.525625"/>
  </r>
  <r>
    <x v="5"/>
    <s v="07:41"/>
    <s v="08:51"/>
    <n v="0"/>
    <s v="One-Seat"/>
    <s v="TILLMAN, ROSALYN"/>
    <d v="2025-04-03T00:00:00"/>
    <n v="4106201"/>
    <s v="205A"/>
    <s v="AM1"/>
    <n v="11.95"/>
    <n v="69"/>
    <x v="0"/>
    <x v="0"/>
    <n v="11.95"/>
    <x v="0"/>
    <n v="20.912499999999998"/>
    <n v="25.912499999999998"/>
    <n v="5.5"/>
    <n v="0"/>
    <n v="5.5"/>
    <n v="32.5"/>
    <n v="1.1499999999999999"/>
    <n v="37.375"/>
    <n v="-11.4625"/>
    <s v="WAV"/>
    <b v="1"/>
    <n v="37.375"/>
  </r>
  <r>
    <x v="3"/>
    <s v="15:45"/>
    <s v="16:22"/>
    <n v="0"/>
    <s v="One-Seat"/>
    <s v="VILCHEZ, CHARLENNE"/>
    <d v="2025-04-03T00:00:00"/>
    <n v="4106203"/>
    <s v="217"/>
    <s v="AM1"/>
    <n v="11.95"/>
    <n v="37"/>
    <x v="0"/>
    <x v="0"/>
    <n v="11.95"/>
    <x v="0"/>
    <n v="20.912499999999998"/>
    <n v="25.912499999999998"/>
    <n v="5"/>
    <n v="0"/>
    <n v="5"/>
    <n v="32.5"/>
    <n v="0.6166666666666667"/>
    <n v="20.041666666666668"/>
    <n v="5.8708"/>
    <s v="WAV"/>
    <b v="1"/>
    <n v="20.041666666666668"/>
  </r>
  <r>
    <x v="7"/>
    <s v="08:38"/>
    <s v="08:59"/>
    <n v="0"/>
    <s v="One-Seat"/>
    <s v="MAINESS, RYAN"/>
    <d v="2025-04-03T00:00:00"/>
    <n v="4102506"/>
    <s v="215"/>
    <s v="AM1"/>
    <n v="7.27"/>
    <n v="20"/>
    <x v="0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0"/>
    <s v="22:26"/>
    <s v="22:57"/>
    <n v="0"/>
    <s v="One-Seat"/>
    <s v="BROWN, GREG"/>
    <d v="2025-04-03T00:00:00"/>
    <n v="4106221"/>
    <s v="204B"/>
    <s v="AM2"/>
    <n v="25.07"/>
    <n v="31"/>
    <x v="0"/>
    <x v="0"/>
    <n v="25.07"/>
    <x v="0"/>
    <n v="43.872500000000002"/>
    <n v="48.872500000000002"/>
    <n v="0"/>
    <n v="0"/>
    <n v="0"/>
    <n v="32.5"/>
    <n v="0.51666666666666672"/>
    <n v="16.791666666666668"/>
    <n v="32.080800000000004"/>
    <s v="SEDAN"/>
    <b v="0"/>
    <n v="16.791666666666668"/>
  </r>
  <r>
    <x v="0"/>
    <s v="09:30"/>
    <s v="09:50"/>
    <n v="0"/>
    <s v="One-Seat"/>
    <s v="VAUGHN, DUSTIN"/>
    <d v="2025-04-03T00:00:00"/>
    <n v="4102690"/>
    <s v="218B"/>
    <s v="AM1"/>
    <n v="6.33"/>
    <n v="20"/>
    <x v="0"/>
    <x v="0"/>
    <n v="6.33"/>
    <x v="0"/>
    <n v="11.077500000000001"/>
    <n v="16.077500000000001"/>
    <n v="0"/>
    <n v="0"/>
    <n v="0"/>
    <n v="32.5"/>
    <n v="0.33333333333333331"/>
    <n v="10.833333333333332"/>
    <n v="5.2442000000000002"/>
    <s v="SEDAN"/>
    <b v="0"/>
    <n v="10.833333333333334"/>
  </r>
  <r>
    <x v="7"/>
    <s v="15:01"/>
    <s v="15:29"/>
    <n v="0"/>
    <s v="One-Seat"/>
    <s v="MAINESS, RYAN"/>
    <d v="2025-04-03T00:00:00"/>
    <n v="4103418"/>
    <s v="215"/>
    <s v="AM1"/>
    <n v="14.12"/>
    <n v="27"/>
    <x v="0"/>
    <x v="0"/>
    <n v="14.12"/>
    <x v="0"/>
    <n v="24.709999999999997"/>
    <n v="29.709999999999997"/>
    <n v="0"/>
    <n v="0"/>
    <n v="0"/>
    <n v="29"/>
    <n v="0.45"/>
    <n v="13.05"/>
    <n v="16.66"/>
    <s v="SEDAN"/>
    <b v="1"/>
    <n v="13.05"/>
  </r>
  <r>
    <x v="3"/>
    <s v="14:57"/>
    <s v="16:12"/>
    <n v="0"/>
    <s v="One-Seat"/>
    <s v="VILCHEZ, CHARLENNE"/>
    <d v="2025-04-03T00:00:00"/>
    <n v="4102681"/>
    <s v="217"/>
    <s v="AM1"/>
    <n v="8.08"/>
    <n v="75"/>
    <x v="0"/>
    <x v="0"/>
    <n v="8.08"/>
    <x v="0"/>
    <n v="14.14"/>
    <n v="19.14"/>
    <n v="0"/>
    <n v="0"/>
    <n v="0"/>
    <n v="32.5"/>
    <n v="1.25"/>
    <n v="40.625"/>
    <n v="-21.484999999999999"/>
    <s v="WAV"/>
    <b v="1"/>
    <n v="40.625"/>
  </r>
  <r>
    <x v="12"/>
    <s v="06:01"/>
    <s v="06:51"/>
    <n v="0"/>
    <s v="One-Seat"/>
    <s v="STEPHENS, MARITZA"/>
    <d v="2025-04-03T00:00:00"/>
    <n v="4102458"/>
    <s v="206"/>
    <s v="AM1"/>
    <n v="19.39"/>
    <n v="50"/>
    <x v="0"/>
    <x v="0"/>
    <n v="19.39"/>
    <x v="0"/>
    <n v="33.932500000000005"/>
    <n v="38.932500000000005"/>
    <n v="5.5"/>
    <n v="0"/>
    <n v="5.5"/>
    <n v="32.5"/>
    <n v="0.83333333333333337"/>
    <n v="27.083333333333336"/>
    <n v="11.8492"/>
    <s v="WAV"/>
    <b v="1"/>
    <n v="27.083333333333332"/>
  </r>
  <r>
    <x v="5"/>
    <s v="11:44"/>
    <s v="12:06"/>
    <n v="0"/>
    <s v="One-Seat"/>
    <s v="TILLMAN, ROSALYN"/>
    <d v="2025-04-03T00:00:00"/>
    <n v="4106282"/>
    <s v="205A"/>
    <s v="AM1"/>
    <n v="10.039999999999999"/>
    <n v="21"/>
    <x v="0"/>
    <x v="0"/>
    <n v="10.039999999999999"/>
    <x v="0"/>
    <n v="17.57"/>
    <n v="22.57"/>
    <n v="3"/>
    <n v="0"/>
    <n v="3"/>
    <n v="32.5"/>
    <n v="0.35"/>
    <n v="11.375"/>
    <n v="11.195"/>
    <s v="WAV"/>
    <b v="1"/>
    <n v="11.375"/>
  </r>
  <r>
    <x v="12"/>
    <s v="07:36"/>
    <s v="08:26"/>
    <n v="0"/>
    <s v="One-Seat"/>
    <s v="STEPHENS, MARITZA"/>
    <d v="2025-04-03T00:00:00"/>
    <n v="4103413"/>
    <s v="206"/>
    <s v="AM1"/>
    <n v="14.12"/>
    <n v="49"/>
    <x v="0"/>
    <x v="0"/>
    <n v="14.12"/>
    <x v="0"/>
    <n v="24.709999999999997"/>
    <n v="29.709999999999997"/>
    <n v="0"/>
    <n v="0"/>
    <n v="0"/>
    <n v="32.5"/>
    <n v="0.81666666666666665"/>
    <n v="26.541666666666668"/>
    <n v="3.1682999999999999"/>
    <s v="WAV"/>
    <b v="1"/>
    <n v="26.541666666666668"/>
  </r>
  <r>
    <x v="6"/>
    <s v="14:51"/>
    <s v="15:10"/>
    <n v="0"/>
    <s v="One-Seat"/>
    <s v="MOLLIQUE, ROMESHA"/>
    <d v="2025-04-03T00:00:00"/>
    <n v="4102530"/>
    <s v="203"/>
    <s v="AM1"/>
    <n v="4.38"/>
    <n v="18"/>
    <x v="0"/>
    <x v="0"/>
    <n v="4.38"/>
    <x v="0"/>
    <n v="7.665"/>
    <n v="12.664999999999999"/>
    <n v="5.5"/>
    <n v="0"/>
    <n v="5.5"/>
    <n v="29"/>
    <n v="0.3"/>
    <n v="8.6999999999999993"/>
    <n v="3.9649999999999999"/>
    <s v="SEDAN"/>
    <b v="1"/>
    <n v="8.6999999999999993"/>
  </r>
  <r>
    <x v="2"/>
    <s v="08:28"/>
    <s v="09:08"/>
    <n v="0"/>
    <s v="One-Seat"/>
    <s v="BROWN, LOVIE"/>
    <d v="2025-04-03T00:00:00"/>
    <n v="4102531"/>
    <s v="216"/>
    <s v="AM1"/>
    <n v="17.3"/>
    <n v="48"/>
    <x v="0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1"/>
    <s v="14:50"/>
    <s v="15:44"/>
    <n v="0"/>
    <s v="One-Seat"/>
    <s v="BANKS, LENARD"/>
    <d v="2025-04-03T00:00:00"/>
    <n v="4102532"/>
    <s v="221"/>
    <s v="AM1"/>
    <n v="17.3"/>
    <n v="55"/>
    <x v="0"/>
    <x v="1"/>
    <n v="17.3"/>
    <x v="1"/>
    <n v="34.6"/>
    <n v="41.1"/>
    <n v="0"/>
    <n v="0"/>
    <n v="0"/>
    <n v="35.787500000000001"/>
    <n v="0.91666666666666663"/>
    <n v="32.805208333333333"/>
    <n v="8.2948000000000004"/>
    <s v="WAV"/>
    <b v="1"/>
    <n v="32.805208333333333"/>
  </r>
  <r>
    <x v="2"/>
    <s v="08:18"/>
    <s v="09:27"/>
    <n v="0"/>
    <s v="One-Seat"/>
    <s v="BROWN, LOVIE"/>
    <d v="2025-04-03T00:00:00"/>
    <n v="4102533"/>
    <s v="216"/>
    <s v="AM2"/>
    <n v="15.66"/>
    <n v="69"/>
    <x v="0"/>
    <x v="0"/>
    <n v="15.66"/>
    <x v="0"/>
    <n v="27.405000000000001"/>
    <n v="32.405000000000001"/>
    <n v="0"/>
    <n v="0"/>
    <n v="0"/>
    <n v="29"/>
    <n v="1.1499999999999999"/>
    <n v="33.349999999999994"/>
    <n v="-0.94499999999999995"/>
    <s v="SEDAN"/>
    <b v="1"/>
    <n v="33.35"/>
  </r>
  <r>
    <x v="4"/>
    <s v="15:53"/>
    <s v="16:58"/>
    <n v="0"/>
    <s v="One-Seat"/>
    <s v="HUGO, TAMA"/>
    <d v="2025-04-03T00:00:00"/>
    <n v="4102534"/>
    <s v="211"/>
    <s v="AM2"/>
    <n v="15.66"/>
    <n v="64"/>
    <x v="0"/>
    <x v="0"/>
    <n v="15.66"/>
    <x v="0"/>
    <n v="27.405000000000001"/>
    <n v="32.405000000000001"/>
    <n v="0"/>
    <n v="0"/>
    <n v="0"/>
    <n v="32.5"/>
    <n v="1.0666666666666667"/>
    <n v="34.666666666666664"/>
    <n v="-2.2616999999999998"/>
    <s v="WAV"/>
    <b v="1"/>
    <n v="34.666666666666664"/>
  </r>
  <r>
    <x v="6"/>
    <s v="08:58"/>
    <s v="09:18"/>
    <n v="0"/>
    <s v="One-Seat"/>
    <s v="MOLLIQUE, ROMESHA"/>
    <d v="2025-04-03T00:00:00"/>
    <n v="4102556"/>
    <s v="203"/>
    <s v="AM1"/>
    <n v="8.24"/>
    <n v="22"/>
    <x v="0"/>
    <x v="0"/>
    <n v="8.24"/>
    <x v="0"/>
    <n v="14.42"/>
    <n v="19.420000000000002"/>
    <n v="0"/>
    <n v="0"/>
    <n v="0"/>
    <n v="29"/>
    <n v="0.36666666666666664"/>
    <n v="10.633333333333333"/>
    <n v="8.7866999999999997"/>
    <s v="SEDAN"/>
    <b v="1"/>
    <n v="10.633333333333333"/>
  </r>
  <r>
    <x v="1"/>
    <s v="14:50"/>
    <s v="15:13"/>
    <n v="0"/>
    <s v="One-Seat"/>
    <s v="BANKS, LENARD"/>
    <d v="2025-04-03T00:00:00"/>
    <n v="4102557"/>
    <s v="221"/>
    <s v="AM1"/>
    <n v="8.24"/>
    <n v="23"/>
    <x v="0"/>
    <x v="1"/>
    <n v="8.24"/>
    <x v="1"/>
    <n v="16.48"/>
    <n v="22.98"/>
    <n v="0"/>
    <n v="0"/>
    <n v="0"/>
    <n v="35.787500000000001"/>
    <n v="0.38333333333333336"/>
    <n v="13.718541666666669"/>
    <n v="9.2614999999999998"/>
    <s v="WAV"/>
    <b v="1"/>
    <n v="13.718541666666669"/>
  </r>
  <r>
    <x v="3"/>
    <s v="15:51"/>
    <s v="16:51"/>
    <n v="0"/>
    <s v="One-Seat"/>
    <s v="VILCHEZ, CHARLENNE"/>
    <d v="2025-04-03T00:00:00"/>
    <n v="4102578"/>
    <s v="217"/>
    <s v="AM1"/>
    <n v="19.39"/>
    <n v="59"/>
    <x v="0"/>
    <x v="0"/>
    <n v="19.39"/>
    <x v="0"/>
    <n v="33.932500000000005"/>
    <n v="38.932500000000005"/>
    <n v="5"/>
    <n v="0"/>
    <n v="5"/>
    <n v="32.5"/>
    <n v="0.98333333333333328"/>
    <n v="31.958333333333332"/>
    <n v="6.9741999999999997"/>
    <s v="WAV"/>
    <b v="1"/>
    <n v="31.958333333333332"/>
  </r>
  <r>
    <x v="1"/>
    <s v="13:31"/>
    <s v="14:33"/>
    <n v="0"/>
    <s v="One-Seat"/>
    <s v="ALLGOOD, SCOTT"/>
    <d v="2025-04-03T00:00:00"/>
    <n v="4102595"/>
    <s v="201"/>
    <s v="AM1,OW1"/>
    <n v="20.73"/>
    <n v="62"/>
    <x v="0"/>
    <x v="1"/>
    <n v="20.73"/>
    <x v="1"/>
    <n v="41.46"/>
    <n v="47.96"/>
    <n v="5.5"/>
    <n v="0"/>
    <n v="5.5"/>
    <n v="35.787500000000001"/>
    <n v="1.0333333333333334"/>
    <n v="36.98041666666667"/>
    <n v="10.9796"/>
    <s v="BIGVAN"/>
    <b v="1"/>
    <n v="36.98041666666667"/>
  </r>
  <r>
    <x v="1"/>
    <s v="17:10"/>
    <s v="18:45"/>
    <n v="0"/>
    <s v="One-Seat"/>
    <s v="ALLGOOD, SCOTT"/>
    <d v="2025-04-03T00:00:00"/>
    <n v="4102596"/>
    <s v="201"/>
    <s v="AM1,OW1"/>
    <n v="20.73"/>
    <n v="95"/>
    <x v="0"/>
    <x v="1"/>
    <n v="20.73"/>
    <x v="1"/>
    <n v="41.46"/>
    <n v="47.96"/>
    <n v="5"/>
    <n v="0"/>
    <n v="5"/>
    <n v="35.787500000000001"/>
    <n v="1.5833333333333333"/>
    <n v="56.663541666666667"/>
    <n v="-8.7035"/>
    <s v="BIGVAN"/>
    <b v="1"/>
    <n v="56.663541666666667"/>
  </r>
  <r>
    <x v="0"/>
    <s v="14:02"/>
    <s v="14:18"/>
    <n v="0"/>
    <s v="One-Seat"/>
    <s v="VAUGHN, DUSTIN"/>
    <d v="2025-04-03T00:00:00"/>
    <n v="4102507"/>
    <s v="218B"/>
    <s v="AM1"/>
    <n v="7.27"/>
    <n v="16"/>
    <x v="0"/>
    <x v="0"/>
    <n v="7.27"/>
    <x v="0"/>
    <n v="12.7225"/>
    <n v="17.7225"/>
    <n v="0"/>
    <n v="0"/>
    <n v="0"/>
    <n v="32.5"/>
    <n v="0.26666666666666666"/>
    <n v="8.6666666666666661"/>
    <n v="9.0557999999999996"/>
    <s v="SEDAN"/>
    <b v="0"/>
    <n v="8.6666666666666661"/>
  </r>
  <r>
    <x v="5"/>
    <s v="08:03"/>
    <s v="09:06"/>
    <n v="0"/>
    <s v="One-Seat"/>
    <s v="TILLMAN, ROSALYN"/>
    <d v="2025-04-03T00:00:00"/>
    <n v="4102680"/>
    <s v="205A"/>
    <s v="AM1"/>
    <n v="8.08"/>
    <n v="63"/>
    <x v="0"/>
    <x v="0"/>
    <n v="8.08"/>
    <x v="0"/>
    <n v="14.14"/>
    <n v="19.14"/>
    <n v="0"/>
    <n v="0"/>
    <n v="0"/>
    <n v="32.5"/>
    <n v="1.05"/>
    <n v="34.125"/>
    <n v="-14.984999999999999"/>
    <s v="WAV"/>
    <b v="1"/>
    <n v="34.125"/>
  </r>
  <r>
    <x v="2"/>
    <s v="14:17"/>
    <s v="14:58"/>
    <n v="0"/>
    <s v="One-Seat"/>
    <s v="BROWN, LOVIE"/>
    <d v="2025-04-03T00:00:00"/>
    <n v="4102691"/>
    <s v="216"/>
    <s v="AM1"/>
    <n v="6.33"/>
    <n v="40"/>
    <x v="0"/>
    <x v="0"/>
    <n v="6.33"/>
    <x v="0"/>
    <n v="11.077500000000001"/>
    <n v="16.077500000000001"/>
    <n v="0"/>
    <n v="0"/>
    <n v="0"/>
    <n v="29"/>
    <n v="0.66666666666666663"/>
    <n v="19.333333333333332"/>
    <n v="-3.2557999999999998"/>
    <s v="SEDAN"/>
    <b v="1"/>
    <n v="19.333333333333332"/>
  </r>
  <r>
    <x v="2"/>
    <s v="16:13"/>
    <s v="16:53"/>
    <n v="1"/>
    <s v="One-Seat"/>
    <s v="BROWN, LOVIE"/>
    <d v="2025-04-03T00:00:00"/>
    <n v="4106321"/>
    <s v="216"/>
    <s v="AM1"/>
    <n v="16.170000000000002"/>
    <n v="40"/>
    <x v="0"/>
    <x v="0"/>
    <n v="16.170000000000002"/>
    <x v="0"/>
    <n v="28.297500000000003"/>
    <n v="33.297499999999999"/>
    <n v="5.5"/>
    <n v="5.5"/>
    <n v="0"/>
    <n v="29"/>
    <n v="0.66666666666666663"/>
    <n v="19.333333333333332"/>
    <n v="13.9642"/>
    <s v="SEDAN"/>
    <b v="1"/>
    <n v="19.333333333333332"/>
  </r>
  <r>
    <x v="1"/>
    <s v="11:19"/>
    <s v="11:47"/>
    <n v="0"/>
    <s v="One-Seat"/>
    <s v="KEITH , CLYDE"/>
    <d v="2025-04-03T00:00:00"/>
    <n v="4106320"/>
    <s v="212"/>
    <s v="AM1"/>
    <n v="16.170000000000002"/>
    <n v="27"/>
    <x v="0"/>
    <x v="1"/>
    <n v="16.170000000000002"/>
    <x v="1"/>
    <n v="32.340000000000003"/>
    <n v="38.840000000000003"/>
    <n v="5.5"/>
    <n v="0"/>
    <n v="5.5"/>
    <n v="35.787500000000001"/>
    <n v="0.45"/>
    <n v="16.104375000000001"/>
    <n v="22.735600000000002"/>
    <s v="WAV"/>
    <b v="1"/>
    <n v="16.104375000000001"/>
  </r>
  <r>
    <x v="1"/>
    <s v="16:09"/>
    <s v="16:52"/>
    <n v="0"/>
    <s v="One-Seat"/>
    <s v="EVANS, JOHN"/>
    <d v="2025-04-03T00:00:00"/>
    <n v="4104012"/>
    <s v="208"/>
    <s v="AM1"/>
    <n v="13.9"/>
    <n v="43"/>
    <x v="0"/>
    <x v="1"/>
    <n v="13.9"/>
    <x v="1"/>
    <n v="27.8"/>
    <n v="34.299999999999997"/>
    <n v="0"/>
    <n v="0"/>
    <n v="0"/>
    <n v="35.787500000000001"/>
    <n v="0.71666666666666667"/>
    <n v="25.647708333333334"/>
    <n v="8.6523000000000003"/>
    <s v="WAV"/>
    <b v="1"/>
    <n v="25.647708333333334"/>
  </r>
  <r>
    <x v="7"/>
    <s v="07:58"/>
    <s v="08:59"/>
    <n v="0"/>
    <s v="One-Seat"/>
    <s v="MAINESS, RYAN"/>
    <d v="2025-04-03T00:00:00"/>
    <n v="4102300"/>
    <s v="215"/>
    <s v="AM1"/>
    <n v="20.329999999999998"/>
    <n v="60"/>
    <x v="0"/>
    <x v="0"/>
    <n v="20.329999999999998"/>
    <x v="0"/>
    <n v="35.577500000000001"/>
    <n v="40.577500000000001"/>
    <n v="0"/>
    <n v="0"/>
    <n v="0"/>
    <n v="29"/>
    <n v="1"/>
    <n v="29"/>
    <n v="11.577500000000001"/>
    <s v="SEDAN"/>
    <b v="1"/>
    <n v="29"/>
  </r>
  <r>
    <x v="0"/>
    <s v="14:02"/>
    <s v="14:57"/>
    <n v="0"/>
    <s v="One-Seat"/>
    <s v="VAUGHN, DUSTIN"/>
    <d v="2025-04-03T00:00:00"/>
    <n v="4102301"/>
    <s v="218B"/>
    <s v="AM1"/>
    <n v="20.329999999999998"/>
    <n v="55"/>
    <x v="0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1"/>
    <s v="08:01"/>
    <s v="09:04"/>
    <n v="0"/>
    <s v="One-Seat"/>
    <s v="KEITH , CLYDE"/>
    <d v="2025-04-03T00:00:00"/>
    <n v="4102392"/>
    <s v="212"/>
    <s v="AM1"/>
    <n v="11.22"/>
    <n v="62"/>
    <x v="0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1"/>
    <s v="07:21"/>
    <s v="07:58"/>
    <n v="0"/>
    <s v="One-Seat"/>
    <s v="UMANA, DOMINGO"/>
    <d v="2025-04-03T00:00:00"/>
    <n v="4102394"/>
    <s v="210"/>
    <s v="AM1"/>
    <n v="8.27"/>
    <n v="36"/>
    <x v="0"/>
    <x v="1"/>
    <n v="8.27"/>
    <x v="1"/>
    <n v="16.54"/>
    <n v="23.04"/>
    <n v="0"/>
    <n v="0"/>
    <n v="0"/>
    <n v="35.787500000000001"/>
    <n v="0.6"/>
    <n v="21.4725"/>
    <n v="1.5674999999999999"/>
    <s v="WAV"/>
    <b v="1"/>
    <n v="21.472500000000004"/>
  </r>
  <r>
    <x v="7"/>
    <s v="16:27"/>
    <s v="16:47"/>
    <n v="0"/>
    <s v="One-Seat"/>
    <s v="MAINESS, RYAN"/>
    <d v="2025-04-03T00:00:00"/>
    <n v="4102395"/>
    <s v="215"/>
    <s v="AM1"/>
    <n v="7.08"/>
    <n v="20"/>
    <x v="0"/>
    <x v="0"/>
    <n v="7.08"/>
    <x v="0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0"/>
    <s v="14:02"/>
    <s v="14:36"/>
    <n v="0"/>
    <s v="One-Seat"/>
    <s v="VAUGHN, DUSTIN"/>
    <d v="2025-04-03T00:00:00"/>
    <n v="4102409"/>
    <s v="218B"/>
    <s v="AM1"/>
    <n v="17.43"/>
    <n v="34"/>
    <x v="0"/>
    <x v="0"/>
    <n v="17.43"/>
    <x v="0"/>
    <n v="30.502499999999998"/>
    <n v="35.502499999999998"/>
    <n v="0"/>
    <n v="0"/>
    <n v="0"/>
    <n v="32.5"/>
    <n v="0.56666666666666665"/>
    <n v="18.416666666666668"/>
    <n v="17.085799999999999"/>
    <s v="WAV"/>
    <b v="1"/>
    <n v="18.416666666666668"/>
  </r>
  <r>
    <x v="10"/>
    <s v="07:57"/>
    <s v="08:44"/>
    <n v="0"/>
    <s v="One-Seat"/>
    <s v="ALLISON, AARON"/>
    <d v="2025-04-03T00:00:00"/>
    <n v="4102371"/>
    <s v="202"/>
    <s v="AM1"/>
    <n v="10.39"/>
    <n v="47"/>
    <x v="0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2"/>
    <s v="14:31"/>
    <s v="15:17"/>
    <n v="0"/>
    <s v="One-Seat"/>
    <s v="BROWN, LOVIE"/>
    <d v="2025-04-03T00:00:00"/>
    <n v="4102372"/>
    <s v="216"/>
    <s v="AM1"/>
    <n v="10.39"/>
    <n v="46"/>
    <x v="0"/>
    <x v="0"/>
    <n v="10.39"/>
    <x v="0"/>
    <n v="18.182500000000001"/>
    <n v="23.182500000000001"/>
    <n v="0"/>
    <n v="0"/>
    <n v="0"/>
    <n v="29"/>
    <n v="0.76666666666666672"/>
    <n v="22.233333333333334"/>
    <n v="0.94920000000000004"/>
    <s v="SEDAN"/>
    <b v="1"/>
    <n v="22.233333333333334"/>
  </r>
  <r>
    <x v="0"/>
    <s v="08:03"/>
    <s v="08:56"/>
    <n v="0"/>
    <s v="One-Seat"/>
    <s v="OXCAL, SERGIO"/>
    <d v="2025-04-03T00:00:00"/>
    <n v="4103707"/>
    <s v="204A"/>
    <s v="AM1"/>
    <n v="24.73"/>
    <n v="52"/>
    <x v="0"/>
    <x v="0"/>
    <n v="24.73"/>
    <x v="0"/>
    <n v="43.277500000000003"/>
    <n v="48.277500000000003"/>
    <n v="3.75"/>
    <n v="0"/>
    <n v="3.75"/>
    <n v="32.5"/>
    <n v="0.8666666666666667"/>
    <n v="28.166666666666668"/>
    <n v="20.110800000000001"/>
    <s v="WAV"/>
    <b v="1"/>
    <n v="28.166666666666668"/>
  </r>
  <r>
    <x v="0"/>
    <s v="06:09"/>
    <s v="06:43"/>
    <n v="0"/>
    <s v="One-Seat"/>
    <s v="OXCAL, SERGIO"/>
    <d v="2025-04-03T00:00:00"/>
    <n v="4103699"/>
    <s v="204A"/>
    <s v="AM1"/>
    <n v="24.87"/>
    <n v="34"/>
    <x v="0"/>
    <x v="0"/>
    <n v="24.87"/>
    <x v="0"/>
    <n v="43.522500000000001"/>
    <n v="48.522500000000001"/>
    <n v="5"/>
    <n v="0"/>
    <n v="5"/>
    <n v="32.5"/>
    <n v="0.56666666666666665"/>
    <n v="18.416666666666668"/>
    <n v="30.105799999999999"/>
    <s v="WAV"/>
    <b v="1"/>
    <n v="18.416666666666668"/>
  </r>
  <r>
    <x v="1"/>
    <s v="08:16"/>
    <s v="09:25"/>
    <n v="0"/>
    <s v="One-Seat"/>
    <s v="KEITH , CLYDE"/>
    <d v="2025-04-03T00:00:00"/>
    <n v="4102271"/>
    <s v="212"/>
    <s v="AM1"/>
    <n v="11.47"/>
    <n v="68"/>
    <x v="0"/>
    <x v="1"/>
    <n v="11.47"/>
    <x v="1"/>
    <n v="22.94"/>
    <n v="29.44"/>
    <n v="0"/>
    <n v="0"/>
    <n v="0"/>
    <n v="35.787500000000001"/>
    <n v="1.1333333333333333"/>
    <n v="40.55916666666667"/>
    <n v="-11.119199999999999"/>
    <s v="WAV"/>
    <b v="1"/>
    <n v="40.55916666666667"/>
  </r>
  <r>
    <x v="12"/>
    <s v="07:41"/>
    <s v="08:36"/>
    <n v="0"/>
    <s v="One-Seat"/>
    <s v="STEPHENS, MARITZA"/>
    <d v="2025-04-03T00:00:00"/>
    <n v="4104007"/>
    <s v="206"/>
    <s v="AM1"/>
    <n v="13.9"/>
    <n v="54"/>
    <x v="0"/>
    <x v="0"/>
    <n v="13.9"/>
    <x v="0"/>
    <n v="24.324999999999999"/>
    <n v="29.324999999999999"/>
    <n v="0"/>
    <n v="0"/>
    <n v="0"/>
    <n v="32.5"/>
    <n v="0.9"/>
    <n v="29.25"/>
    <n v="7.4999999999999997E-2"/>
    <s v="WAV"/>
    <b v="1"/>
    <n v="29.25"/>
  </r>
  <r>
    <x v="11"/>
    <s v="13:00"/>
    <s v="13:28"/>
    <n v="0"/>
    <s v="One-Seat"/>
    <s v="MALCOM, LANDREW"/>
    <d v="2025-04-03T00:00:00"/>
    <n v="4106353"/>
    <s v="209"/>
    <s v="AM1"/>
    <n v="17.489999999999998"/>
    <n v="31"/>
    <x v="0"/>
    <x v="0"/>
    <n v="17.489999999999998"/>
    <x v="0"/>
    <n v="30.607499999999998"/>
    <n v="35.607500000000002"/>
    <n v="5.5"/>
    <n v="0"/>
    <n v="5.5"/>
    <n v="32.5"/>
    <n v="0.51666666666666672"/>
    <n v="16.791666666666668"/>
    <n v="18.815799999999999"/>
    <s v="WAV"/>
    <b v="1"/>
    <n v="16.791666666666668"/>
  </r>
  <r>
    <x v="1"/>
    <s v="10:09"/>
    <s v="10:40"/>
    <n v="0"/>
    <s v="One-Seat"/>
    <s v="UMANA, DOMINGO"/>
    <d v="2025-04-03T00:00:00"/>
    <n v="4105690"/>
    <s v="210"/>
    <s v="WH1"/>
    <n v="25.12"/>
    <n v="30"/>
    <x v="1"/>
    <x v="1"/>
    <n v="25.12"/>
    <x v="1"/>
    <n v="50.24"/>
    <n v="56.74"/>
    <n v="0"/>
    <n v="0"/>
    <n v="0"/>
    <n v="35.787500000000001"/>
    <n v="0.5"/>
    <n v="17.893750000000001"/>
    <n v="38.846200000000003"/>
    <s v="WAV"/>
    <b v="1"/>
    <n v="17.893750000000001"/>
  </r>
  <r>
    <x v="0"/>
    <s v="15:38"/>
    <s v="16:07"/>
    <n v="0"/>
    <s v="One-Seat"/>
    <s v="VAUGHN, DUSTIN"/>
    <d v="2025-04-03T00:00:00"/>
    <n v="4106354"/>
    <s v="218B"/>
    <s v="AM1"/>
    <n v="17.489999999999998"/>
    <n v="29"/>
    <x v="0"/>
    <x v="0"/>
    <n v="17.489999999999998"/>
    <x v="0"/>
    <n v="30.607499999999998"/>
    <n v="35.607500000000002"/>
    <n v="5"/>
    <n v="0"/>
    <n v="5"/>
    <n v="32.5"/>
    <n v="0.48333333333333334"/>
    <n v="15.708333333333334"/>
    <n v="19.8992"/>
    <s v="SEDAN"/>
    <b v="0"/>
    <n v="15.708333333333334"/>
  </r>
  <r>
    <x v="7"/>
    <s v="14:44"/>
    <s v="15:39"/>
    <n v="0"/>
    <s v="One-Seat"/>
    <s v="MAINESS, RYAN"/>
    <d v="2025-04-03T00:00:00"/>
    <n v="4102297"/>
    <s v="215"/>
    <s v="AM1"/>
    <n v="13.14"/>
    <n v="55"/>
    <x v="0"/>
    <x v="0"/>
    <n v="13.14"/>
    <x v="0"/>
    <n v="22.995000000000001"/>
    <n v="27.995000000000001"/>
    <n v="0"/>
    <n v="0"/>
    <n v="0"/>
    <n v="29"/>
    <n v="0.91666666666666663"/>
    <n v="26.583333333333332"/>
    <n v="1.4117"/>
    <s v="SEDAN"/>
    <b v="1"/>
    <n v="26.583333333333332"/>
  </r>
  <r>
    <x v="10"/>
    <s v="07:34"/>
    <s v="08:53"/>
    <n v="0"/>
    <s v="One-Seat"/>
    <s v="ALLISON, AARON"/>
    <d v="2025-04-03T00:00:00"/>
    <n v="4102296"/>
    <s v="202"/>
    <s v="AM1"/>
    <n v="13.14"/>
    <n v="79"/>
    <x v="0"/>
    <x v="0"/>
    <n v="13.14"/>
    <x v="0"/>
    <n v="22.995000000000001"/>
    <n v="27.995000000000001"/>
    <n v="0"/>
    <n v="0"/>
    <n v="0"/>
    <n v="32.5"/>
    <n v="1.3166666666666667"/>
    <n v="42.791666666666664"/>
    <n v="-14.7967"/>
    <s v="WAV"/>
    <b v="1"/>
    <n v="42.791666666666664"/>
  </r>
  <r>
    <x v="7"/>
    <s v="08:15"/>
    <s v="08:59"/>
    <n v="0"/>
    <s v="One-Seat"/>
    <s v="MAINESS, RYAN"/>
    <d v="2025-04-03T00:00:00"/>
    <n v="4102408"/>
    <s v="215"/>
    <s v="AM1"/>
    <n v="17.43"/>
    <n v="43"/>
    <x v="0"/>
    <x v="0"/>
    <n v="17.43"/>
    <x v="0"/>
    <n v="30.502499999999998"/>
    <n v="35.502499999999998"/>
    <n v="0"/>
    <n v="0"/>
    <n v="0"/>
    <n v="29"/>
    <n v="0.71666666666666667"/>
    <n v="20.783333333333335"/>
    <n v="14.719200000000001"/>
    <s v="SEDAN"/>
    <b v="1"/>
    <n v="20.783333333333335"/>
  </r>
  <r>
    <x v="2"/>
    <s v="13:08"/>
    <s v="13:43"/>
    <n v="0"/>
    <s v="One-Seat"/>
    <s v="BROWN, LOVIE"/>
    <d v="2025-04-03T00:00:00"/>
    <n v="4105627"/>
    <s v="216"/>
    <s v="AM1"/>
    <n v="21.14"/>
    <n v="34"/>
    <x v="0"/>
    <x v="0"/>
    <n v="21.14"/>
    <x v="0"/>
    <n v="36.995000000000005"/>
    <n v="41.995000000000005"/>
    <n v="5.5"/>
    <n v="0"/>
    <n v="5.5"/>
    <n v="29"/>
    <n v="0.56666666666666665"/>
    <n v="16.433333333333334"/>
    <n v="25.561699999999998"/>
    <s v="SEDAN"/>
    <b v="1"/>
    <n v="16.433333333333334"/>
  </r>
  <r>
    <x v="1"/>
    <s v="14:42"/>
    <s v="15:14"/>
    <n v="0"/>
    <s v="One-Seat"/>
    <s v="KEITH , CLYDE"/>
    <d v="2025-04-03T00:00:00"/>
    <n v="4102272"/>
    <s v="212"/>
    <s v="AM1"/>
    <n v="11.47"/>
    <n v="50"/>
    <x v="0"/>
    <x v="1"/>
    <n v="11.47"/>
    <x v="1"/>
    <n v="22.94"/>
    <n v="29.44"/>
    <n v="0"/>
    <n v="0"/>
    <n v="0"/>
    <n v="35.787500000000001"/>
    <n v="0.83333333333333337"/>
    <n v="29.822916666666668"/>
    <n v="-0.38290000000000002"/>
    <s v="WAV"/>
    <b v="1"/>
    <n v="29.822916666666668"/>
  </r>
  <r>
    <x v="4"/>
    <s v="15:27"/>
    <s v="17:12"/>
    <n v="0"/>
    <s v="One-Seat"/>
    <s v="HUGO, TAMA"/>
    <d v="2025-04-03T00:00:00"/>
    <n v="4105506"/>
    <s v="211"/>
    <s v="AM1"/>
    <n v="26.71"/>
    <n v="104"/>
    <x v="0"/>
    <x v="0"/>
    <n v="26.71"/>
    <x v="0"/>
    <n v="46.7425"/>
    <n v="51.7425"/>
    <n v="5"/>
    <n v="0"/>
    <n v="5"/>
    <n v="32.5"/>
    <n v="1.7333333333333334"/>
    <n v="56.333333333333336"/>
    <n v="-4.5907999999999998"/>
    <s v="WAV"/>
    <b v="1"/>
    <n v="56.333333333333336"/>
  </r>
  <r>
    <x v="1"/>
    <s v="13:39"/>
    <s v="14:21"/>
    <n v="1"/>
    <s v="One-Seat"/>
    <s v="EVANS, JOHN"/>
    <d v="2025-04-03T00:00:00"/>
    <n v="4105508"/>
    <s v="208"/>
    <s v="AM1"/>
    <n v="16.25"/>
    <n v="41"/>
    <x v="0"/>
    <x v="1"/>
    <n v="16.25"/>
    <x v="1"/>
    <n v="32.5"/>
    <n v="39"/>
    <n v="5.5"/>
    <n v="5.5"/>
    <n v="0"/>
    <n v="35.787500000000001"/>
    <n v="0.68333333333333335"/>
    <n v="24.454791666666669"/>
    <n v="14.545199999999999"/>
    <s v="WAV"/>
    <b v="1"/>
    <n v="24.454791666666669"/>
  </r>
  <r>
    <x v="7"/>
    <s v="16:22"/>
    <s v="17:05"/>
    <n v="0"/>
    <s v="One-Seat"/>
    <s v="MAINESS, RYAN"/>
    <d v="2025-04-03T00:00:00"/>
    <n v="4105509"/>
    <s v="215"/>
    <s v="AM1"/>
    <n v="16.25"/>
    <n v="42"/>
    <x v="0"/>
    <x v="0"/>
    <n v="16.25"/>
    <x v="0"/>
    <n v="28.4375"/>
    <n v="33.4375"/>
    <n v="5"/>
    <n v="0"/>
    <n v="5"/>
    <n v="29"/>
    <n v="0.7"/>
    <n v="20.299999999999997"/>
    <n v="13.137499999999999"/>
    <s v="SEDAN"/>
    <b v="1"/>
    <n v="20.3"/>
  </r>
  <r>
    <x v="1"/>
    <s v="10:16"/>
    <s v="11:01"/>
    <n v="0"/>
    <s v="One-Seat"/>
    <s v="ALLGOOD, SCOTT"/>
    <d v="2025-04-03T00:00:00"/>
    <n v="4104827"/>
    <s v="201"/>
    <s v="AM1"/>
    <n v="21.39"/>
    <n v="45"/>
    <x v="0"/>
    <x v="1"/>
    <n v="21.39"/>
    <x v="1"/>
    <n v="42.78"/>
    <n v="49.28"/>
    <n v="5.5"/>
    <n v="0"/>
    <n v="5.5"/>
    <n v="35.787500000000001"/>
    <n v="0.75"/>
    <n v="26.840625000000003"/>
    <n v="22.439399999999999"/>
    <s v="BIGVAN"/>
    <b v="1"/>
    <n v="26.840624999999999"/>
  </r>
  <r>
    <x v="1"/>
    <s v="14:54"/>
    <s v=""/>
    <n v="1"/>
    <s v="One-Seat"/>
    <s v="EVANS, JOHN"/>
    <d v="2025-04-03T00:00:00"/>
    <n v="4104911"/>
    <s v="208"/>
    <s v="AM2"/>
    <n v="17.57"/>
    <n v="45"/>
    <x v="0"/>
    <x v="1"/>
    <n v="17.57"/>
    <x v="1"/>
    <n v="35.14"/>
    <n v="41.64"/>
    <n v="5"/>
    <n v="5"/>
    <n v="0"/>
    <n v="35.787500000000001"/>
    <n v="0.75"/>
    <n v="26.840625000000003"/>
    <n v="14.7994"/>
    <s v="WAV"/>
    <b v="1"/>
    <n v="26.840624999999999"/>
  </r>
  <r>
    <x v="11"/>
    <s v="13:03"/>
    <s v="13:26"/>
    <n v="1"/>
    <s v="One-Seat"/>
    <s v="MALCOM, LANDREW"/>
    <d v="2025-04-03T00:00:00"/>
    <n v="4104907"/>
    <s v="209"/>
    <s v="AM2"/>
    <n v="17.57"/>
    <n v="24"/>
    <x v="0"/>
    <x v="0"/>
    <n v="17.57"/>
    <x v="0"/>
    <n v="30.747500000000002"/>
    <n v="35.747500000000002"/>
    <n v="5.5"/>
    <n v="5.5"/>
    <n v="0"/>
    <n v="32.5"/>
    <n v="0.4"/>
    <n v="13"/>
    <n v="22.747499999999999"/>
    <s v="WAV"/>
    <b v="1"/>
    <n v="13"/>
  </r>
  <r>
    <x v="1"/>
    <s v="12:47"/>
    <s v="13:28"/>
    <n v="0"/>
    <s v="One-Seat"/>
    <s v="EVANS, JOHN"/>
    <d v="2025-04-03T00:00:00"/>
    <n v="4104830"/>
    <s v="208"/>
    <s v="AM1"/>
    <n v="21.39"/>
    <n v="40"/>
    <x v="0"/>
    <x v="1"/>
    <n v="21.39"/>
    <x v="1"/>
    <n v="42.78"/>
    <n v="49.28"/>
    <n v="5"/>
    <n v="0"/>
    <n v="5"/>
    <n v="35.787500000000001"/>
    <n v="0.66666666666666663"/>
    <n v="23.858333333333334"/>
    <n v="25.421700000000001"/>
    <s v="WAV"/>
    <b v="1"/>
    <n v="23.858333333333334"/>
  </r>
  <r>
    <x v="1"/>
    <s v="07:43"/>
    <s v="08:29"/>
    <n v="0"/>
    <s v="One-Seat"/>
    <s v="SILVA, PAUL"/>
    <d v="2025-04-03T00:00:00"/>
    <n v="4105505"/>
    <s v="213"/>
    <s v="AM1"/>
    <n v="26.71"/>
    <n v="48"/>
    <x v="0"/>
    <x v="1"/>
    <n v="26.71"/>
    <x v="1"/>
    <n v="53.42"/>
    <n v="59.92"/>
    <n v="5.5"/>
    <n v="0"/>
    <n v="5.5"/>
    <n v="35.787500000000001"/>
    <n v="0.8"/>
    <n v="28.630000000000003"/>
    <n v="31.29"/>
    <s v="WAV"/>
    <b v="1"/>
    <n v="28.630000000000003"/>
  </r>
  <r>
    <x v="8"/>
    <s v="13:25"/>
    <s v="13:46"/>
    <n v="0"/>
    <s v="One-Seat"/>
    <s v="FOWLER, ANTOINE"/>
    <d v="2025-04-03T00:00:00"/>
    <n v="4105465"/>
    <s v="222"/>
    <s v="AM1"/>
    <n v="10.02"/>
    <n v="22"/>
    <x v="0"/>
    <x v="0"/>
    <n v="10.02"/>
    <x v="0"/>
    <n v="17.535"/>
    <n v="22.535"/>
    <n v="0"/>
    <n v="0"/>
    <n v="0"/>
    <n v="29"/>
    <n v="0.36666666666666664"/>
    <n v="10.633333333333333"/>
    <n v="11.9017"/>
    <s v="SEDAN"/>
    <b v="1"/>
    <n v="10.633333333333333"/>
  </r>
  <r>
    <x v="4"/>
    <s v="10:57"/>
    <s v="11:14"/>
    <n v="0"/>
    <s v="One-Seat"/>
    <s v="HUGO, TAMA"/>
    <d v="2025-04-03T00:00:00"/>
    <n v="4105522"/>
    <s v="211"/>
    <s v="AM1,WH1"/>
    <n v="9.92"/>
    <n v="16"/>
    <x v="0"/>
    <x v="0"/>
    <n v="9.92"/>
    <x v="0"/>
    <n v="17.36"/>
    <n v="22.36"/>
    <n v="0"/>
    <n v="0"/>
    <n v="0"/>
    <n v="32.5"/>
    <n v="0.26666666666666666"/>
    <n v="8.6666666666666661"/>
    <n v="13.693300000000001"/>
    <s v="WAV"/>
    <b v="1"/>
    <n v="8.6666666666666661"/>
  </r>
  <r>
    <x v="5"/>
    <s v="06:05"/>
    <s v="06:44"/>
    <n v="0"/>
    <s v="One-Seat"/>
    <s v="TILLMAN, ROSALYN"/>
    <d v="2025-04-03T00:00:00"/>
    <n v="4105680"/>
    <s v="205A"/>
    <s v="AM1"/>
    <n v="24.95"/>
    <n v="39"/>
    <x v="0"/>
    <x v="0"/>
    <n v="24.95"/>
    <x v="0"/>
    <n v="43.662500000000001"/>
    <n v="48.662500000000001"/>
    <n v="0"/>
    <n v="0"/>
    <n v="0"/>
    <n v="32.5"/>
    <n v="0.65"/>
    <n v="21.125"/>
    <n v="27.537500000000001"/>
    <s v="WAV"/>
    <b v="1"/>
    <n v="21.125"/>
  </r>
  <r>
    <x v="12"/>
    <s v="13:11"/>
    <s v="13:41"/>
    <n v="0"/>
    <s v="One-Seat"/>
    <s v="STEPHENS, MARITZA"/>
    <d v="2025-04-03T00:00:00"/>
    <n v="4105681"/>
    <s v="206"/>
    <s v="AM1"/>
    <n v="24.95"/>
    <n v="43"/>
    <x v="0"/>
    <x v="0"/>
    <n v="24.95"/>
    <x v="0"/>
    <n v="43.662500000000001"/>
    <n v="48.662500000000001"/>
    <n v="5"/>
    <n v="0"/>
    <n v="5"/>
    <n v="32.5"/>
    <n v="0.71666666666666667"/>
    <n v="23.291666666666668"/>
    <n v="25.370799999999999"/>
    <s v="WAV"/>
    <b v="1"/>
    <n v="23.291666666666668"/>
  </r>
  <r>
    <x v="4"/>
    <s v="14:18"/>
    <s v="14:52"/>
    <n v="0"/>
    <s v="One-Seat"/>
    <s v="HUGO, TAMA"/>
    <d v="2025-04-03T00:00:00"/>
    <n v="4105532"/>
    <s v="211"/>
    <s v="AM1,WK1"/>
    <n v="10.97"/>
    <n v="34"/>
    <x v="0"/>
    <x v="0"/>
    <n v="10.97"/>
    <x v="0"/>
    <n v="19.197500000000002"/>
    <n v="24.197500000000002"/>
    <n v="5.5"/>
    <n v="0"/>
    <n v="5.5"/>
    <n v="32.5"/>
    <n v="0.56666666666666665"/>
    <n v="18.416666666666668"/>
    <n v="5.7808000000000002"/>
    <s v="WAV"/>
    <b v="1"/>
    <n v="18.416666666666668"/>
  </r>
  <r>
    <x v="11"/>
    <s v="18:30"/>
    <s v="18:46"/>
    <n v="0"/>
    <s v="One-Seat"/>
    <s v="MALCOM, LANDREW"/>
    <d v="2025-04-03T00:00:00"/>
    <n v="4105533"/>
    <s v="209"/>
    <s v="AM1,WK1"/>
    <n v="10.91"/>
    <n v="18"/>
    <x v="0"/>
    <x v="0"/>
    <n v="10.91"/>
    <x v="0"/>
    <n v="19.092500000000001"/>
    <n v="24.092500000000001"/>
    <n v="5"/>
    <n v="0"/>
    <n v="5"/>
    <n v="32.5"/>
    <n v="0.3"/>
    <n v="9.75"/>
    <n v="14.342499999999999"/>
    <s v="WAV"/>
    <b v="1"/>
    <n v="9.75"/>
  </r>
  <r>
    <x v="4"/>
    <s v="08:20"/>
    <s v="09:16"/>
    <n v="0"/>
    <s v="One-Seat"/>
    <s v="HUGO, TAMA"/>
    <d v="2025-04-03T00:00:00"/>
    <n v="4105462"/>
    <s v="211"/>
    <s v="AM1"/>
    <n v="12.94"/>
    <n v="56"/>
    <x v="0"/>
    <x v="0"/>
    <n v="12.94"/>
    <x v="0"/>
    <n v="22.645"/>
    <n v="27.645"/>
    <n v="0"/>
    <n v="0"/>
    <n v="0"/>
    <n v="32.5"/>
    <n v="0.93333333333333335"/>
    <n v="30.333333333333332"/>
    <n v="-2.6882999999999999"/>
    <s v="WAV"/>
    <b v="1"/>
    <n v="30.333333333333332"/>
  </r>
  <r>
    <x v="7"/>
    <s v="15:07"/>
    <s v="16:00"/>
    <n v="0"/>
    <s v="One-Seat"/>
    <s v="MAINESS, RYAN"/>
    <d v="2025-04-04T00:00:00"/>
    <n v="4103419"/>
    <s v="215"/>
    <s v="AM1"/>
    <n v="14.12"/>
    <n v="53"/>
    <x v="0"/>
    <x v="0"/>
    <n v="14.12"/>
    <x v="0"/>
    <n v="24.709999999999997"/>
    <n v="29.709999999999997"/>
    <n v="0"/>
    <n v="0"/>
    <n v="0"/>
    <n v="29"/>
    <n v="0.8833333333333333"/>
    <n v="25.616666666666667"/>
    <n v="4.0933000000000002"/>
    <s v="SEDAN"/>
    <b v="1"/>
    <n v="25.616666666666667"/>
  </r>
  <r>
    <x v="10"/>
    <s v="07:43"/>
    <s v="08:58"/>
    <n v="0"/>
    <s v="One-Seat"/>
    <s v="ALLISON, AARON"/>
    <d v="2025-04-04T00:00:00"/>
    <n v="4104008"/>
    <s v="202"/>
    <s v="AM1"/>
    <n v="13.9"/>
    <n v="75"/>
    <x v="0"/>
    <x v="0"/>
    <n v="13.9"/>
    <x v="0"/>
    <n v="24.324999999999999"/>
    <n v="29.324999999999999"/>
    <n v="0"/>
    <n v="0"/>
    <n v="0"/>
    <n v="32.5"/>
    <n v="1.25"/>
    <n v="40.625"/>
    <n v="-11.3"/>
    <s v="WAV"/>
    <b v="1"/>
    <n v="40.625"/>
  </r>
  <r>
    <x v="1"/>
    <s v="12:30"/>
    <s v="13:04"/>
    <n v="0"/>
    <s v="One-Seat"/>
    <s v="ROGERS, JAMES"/>
    <d v="2025-04-04T00:00:00"/>
    <n v="4103440"/>
    <s v="207"/>
    <s v="AM1"/>
    <n v="20.64"/>
    <n v="34"/>
    <x v="0"/>
    <x v="1"/>
    <n v="20.64"/>
    <x v="1"/>
    <n v="41.28"/>
    <n v="47.78"/>
    <n v="3"/>
    <n v="0"/>
    <n v="3"/>
    <n v="35.787500000000001"/>
    <n v="0.56666666666666665"/>
    <n v="20.279583333333335"/>
    <n v="27.500399999999999"/>
    <s v="WAV"/>
    <b v="1"/>
    <n v="20.279583333333335"/>
  </r>
  <r>
    <x v="7"/>
    <s v="15:17"/>
    <s v="16:08"/>
    <n v="0"/>
    <s v="One-Seat"/>
    <s v="MAINESS, RYAN"/>
    <d v="2025-04-04T00:00:00"/>
    <n v="4104013"/>
    <s v="215"/>
    <s v="AM1"/>
    <n v="13.9"/>
    <n v="64"/>
    <x v="0"/>
    <x v="0"/>
    <n v="13.9"/>
    <x v="0"/>
    <n v="24.324999999999999"/>
    <n v="29.324999999999999"/>
    <n v="0"/>
    <n v="0"/>
    <n v="0"/>
    <n v="29"/>
    <n v="1.0666666666666667"/>
    <n v="30.933333333333334"/>
    <n v="-1.6083000000000001"/>
    <s v="SEDAN"/>
    <b v="1"/>
    <n v="30.933333333333334"/>
  </r>
  <r>
    <x v="5"/>
    <s v="16:29"/>
    <s v="17:40"/>
    <n v="0"/>
    <s v="One-Seat"/>
    <s v="BUTLER, JACQUELINE"/>
    <d v="2025-04-04T00:00:00"/>
    <n v="4103441"/>
    <s v="205B"/>
    <s v="AM1"/>
    <n v="20.64"/>
    <n v="72"/>
    <x v="0"/>
    <x v="0"/>
    <n v="20.64"/>
    <x v="0"/>
    <n v="36.120000000000005"/>
    <n v="41.120000000000005"/>
    <n v="5"/>
    <n v="0"/>
    <n v="5"/>
    <n v="32.5"/>
    <n v="1.2"/>
    <n v="39"/>
    <n v="2.12"/>
    <s v="WAV"/>
    <b v="1"/>
    <n v="39"/>
  </r>
  <r>
    <x v="6"/>
    <s v="15:54"/>
    <s v="16:29"/>
    <n v="0"/>
    <s v="One-Seat"/>
    <s v="MOLLIQUE, ROMESHA"/>
    <d v="2025-04-04T00:00:00"/>
    <n v="4103637"/>
    <s v="203"/>
    <s v="AM2"/>
    <n v="19.920000000000002"/>
    <n v="35"/>
    <x v="0"/>
    <x v="0"/>
    <n v="19.920000000000002"/>
    <x v="0"/>
    <n v="34.86"/>
    <n v="39.86"/>
    <n v="5.5"/>
    <n v="0"/>
    <n v="5.5"/>
    <n v="29"/>
    <n v="0.58333333333333337"/>
    <n v="16.916666666666668"/>
    <n v="22.943300000000001"/>
    <s v="SEDAN"/>
    <b v="1"/>
    <n v="16.916666666666668"/>
  </r>
  <r>
    <x v="1"/>
    <s v="13:24"/>
    <s v="14:00"/>
    <n v="0"/>
    <s v="One-Seat"/>
    <s v="UMANA, DOMINGO"/>
    <d v="2025-04-04T00:00:00"/>
    <n v="4103635"/>
    <s v="210"/>
    <s v="AM2"/>
    <n v="19.920000000000002"/>
    <n v="35"/>
    <x v="0"/>
    <x v="1"/>
    <n v="19.920000000000002"/>
    <x v="1"/>
    <n v="39.840000000000003"/>
    <n v="46.34"/>
    <n v="5.5"/>
    <n v="0"/>
    <n v="5.5"/>
    <n v="35.787500000000001"/>
    <n v="0.58333333333333337"/>
    <n v="20.876041666666669"/>
    <n v="25.463999999999999"/>
    <s v="WAV"/>
    <b v="1"/>
    <n v="20.876041666666666"/>
  </r>
  <r>
    <x v="10"/>
    <s v="13:40"/>
    <s v="14:11"/>
    <n v="0"/>
    <s v="One-Seat"/>
    <s v="ALLISON, AARON"/>
    <d v="2025-04-04T00:00:00"/>
    <n v="4104099"/>
    <s v="202"/>
    <s v="AM1,WH1"/>
    <n v="14.41"/>
    <n v="33"/>
    <x v="0"/>
    <x v="0"/>
    <n v="14.41"/>
    <x v="0"/>
    <n v="25.217500000000001"/>
    <n v="30.217500000000001"/>
    <n v="5.5"/>
    <n v="0"/>
    <n v="5.5"/>
    <n v="32.5"/>
    <n v="0.55000000000000004"/>
    <n v="17.875"/>
    <n v="12.342499999999999"/>
    <s v="WAV"/>
    <b v="1"/>
    <n v="17.875"/>
  </r>
  <r>
    <x v="0"/>
    <s v="06:27"/>
    <s v="06:58"/>
    <n v="0"/>
    <s v="One-Seat"/>
    <s v="BROWN, GREG"/>
    <d v="2025-04-04T00:00:00"/>
    <n v="4103700"/>
    <s v="220"/>
    <s v="AM1"/>
    <n v="24.87"/>
    <n v="31"/>
    <x v="0"/>
    <x v="0"/>
    <n v="24.87"/>
    <x v="0"/>
    <n v="43.522500000000001"/>
    <n v="48.522500000000001"/>
    <n v="5"/>
    <n v="0"/>
    <n v="5"/>
    <n v="32.5"/>
    <n v="0.51666666666666672"/>
    <n v="16.791666666666668"/>
    <n v="31.730799999999999"/>
    <s v="SEDAN"/>
    <b v="0"/>
    <n v="16.791666666666668"/>
  </r>
  <r>
    <x v="6"/>
    <s v="17:23"/>
    <s v="17:43"/>
    <n v="0"/>
    <s v="One-Seat"/>
    <s v="MOLLIQUE, ROMESHA"/>
    <d v="2025-04-04T00:00:00"/>
    <n v="4104097"/>
    <s v="203"/>
    <s v="LW1"/>
    <n v="7.3"/>
    <n v="20"/>
    <x v="0"/>
    <x v="0"/>
    <n v="7.3"/>
    <x v="0"/>
    <n v="12.775"/>
    <n v="17.774999999999999"/>
    <n v="5"/>
    <n v="0"/>
    <n v="5"/>
    <n v="29"/>
    <n v="0.33333333333333331"/>
    <n v="9.6666666666666661"/>
    <n v="8.1082999999999998"/>
    <s v="WAV"/>
    <b v="1"/>
    <n v="9.6666666666666661"/>
  </r>
  <r>
    <x v="10"/>
    <s v="09:31"/>
    <s v="10:27"/>
    <n v="1"/>
    <s v="One-Seat"/>
    <s v="ALLISON, AARON"/>
    <d v="2025-04-04T00:00:00"/>
    <n v="4104095"/>
    <s v="202"/>
    <s v="LW1"/>
    <n v="7.3"/>
    <n v="58"/>
    <x v="0"/>
    <x v="0"/>
    <n v="7.3"/>
    <x v="0"/>
    <n v="12.775"/>
    <n v="17.774999999999999"/>
    <n v="5.5"/>
    <n v="5.5"/>
    <n v="0"/>
    <n v="32.5"/>
    <n v="0.96666666666666667"/>
    <n v="31.416666666666668"/>
    <n v="-13.6417"/>
    <s v="WAV"/>
    <b v="1"/>
    <n v="31.416666666666668"/>
  </r>
  <r>
    <x v="1"/>
    <s v="15:13"/>
    <s v="16:54"/>
    <n v="0"/>
    <s v="One-Seat"/>
    <s v="EVANS, JOHN"/>
    <d v="2025-04-04T00:00:00"/>
    <n v="4103319"/>
    <s v="208"/>
    <s v="AM1"/>
    <n v="8.08"/>
    <n v="100"/>
    <x v="0"/>
    <x v="1"/>
    <n v="8.08"/>
    <x v="1"/>
    <n v="16.16"/>
    <n v="22.66"/>
    <n v="0"/>
    <n v="0"/>
    <n v="0"/>
    <n v="35.787500000000001"/>
    <n v="1.6666666666666667"/>
    <n v="59.645833333333336"/>
    <n v="-36.985799999999998"/>
    <s v="WAV"/>
    <b v="1"/>
    <n v="59.645833333333336"/>
  </r>
  <r>
    <x v="3"/>
    <s v="14:01"/>
    <s v="14:20"/>
    <n v="1"/>
    <s v="One-Seat"/>
    <s v="VILCHEZ, CHARLENNE"/>
    <d v="2025-04-04T00:00:00"/>
    <n v="4106244"/>
    <s v="217"/>
    <s v="WH1"/>
    <n v="4.9400000000000004"/>
    <n v="20"/>
    <x v="1"/>
    <x v="1"/>
    <n v="4.9400000000000004"/>
    <x v="1"/>
    <n v="9.8800000000000008"/>
    <n v="16.380000000000003"/>
    <n v="0"/>
    <n v="0"/>
    <n v="0"/>
    <n v="32.5"/>
    <n v="0.33333333333333331"/>
    <n v="10.833333333333332"/>
    <n v="5.5467000000000004"/>
    <s v="WAV"/>
    <b v="1"/>
    <n v="10.833333333333334"/>
  </r>
  <r>
    <x v="1"/>
    <s v="07:17"/>
    <s v="07:54"/>
    <n v="0"/>
    <s v="One-Seat"/>
    <s v="ROGERS, JAMES"/>
    <d v="2025-04-04T00:00:00"/>
    <n v="4103414"/>
    <s v="207"/>
    <s v="AM1"/>
    <n v="14.12"/>
    <n v="36"/>
    <x v="0"/>
    <x v="1"/>
    <n v="14.12"/>
    <x v="1"/>
    <n v="28.24"/>
    <n v="34.739999999999995"/>
    <n v="0"/>
    <n v="0"/>
    <n v="0"/>
    <n v="35.787500000000001"/>
    <n v="0.6"/>
    <n v="21.4725"/>
    <n v="13.2675"/>
    <s v="WAV"/>
    <b v="1"/>
    <n v="21.472500000000004"/>
  </r>
  <r>
    <x v="1"/>
    <s v="09:00"/>
    <s v="09:29"/>
    <n v="0"/>
    <s v="One-Seat"/>
    <s v="UMANA, DOMINGO"/>
    <d v="2025-04-04T00:00:00"/>
    <n v="4103703"/>
    <s v="210"/>
    <s v="AM1"/>
    <n v="24.87"/>
    <n v="28"/>
    <x v="0"/>
    <x v="1"/>
    <n v="24.87"/>
    <x v="1"/>
    <n v="49.74"/>
    <n v="56.24"/>
    <n v="3.75"/>
    <n v="0"/>
    <n v="3.75"/>
    <n v="35.787500000000001"/>
    <n v="0.46666666666666667"/>
    <n v="16.700833333333335"/>
    <n v="39.539200000000001"/>
    <s v="WAV"/>
    <b v="1"/>
    <n v="16.700833333333335"/>
  </r>
  <r>
    <x v="2"/>
    <s v="13:29"/>
    <s v="14:02"/>
    <n v="0"/>
    <s v="One-Seat"/>
    <s v="BROWN, LOVIE"/>
    <d v="2025-04-04T00:00:00"/>
    <n v="4103489"/>
    <s v="216"/>
    <s v="AM1"/>
    <n v="16.13"/>
    <n v="32"/>
    <x v="0"/>
    <x v="0"/>
    <n v="16.13"/>
    <x v="0"/>
    <n v="28.227499999999999"/>
    <n v="33.227499999999999"/>
    <n v="5.5"/>
    <n v="0"/>
    <n v="5.5"/>
    <n v="29"/>
    <n v="0.53333333333333333"/>
    <n v="15.466666666666667"/>
    <n v="17.7608"/>
    <s v="SEDAN"/>
    <b v="1"/>
    <n v="15.466666666666667"/>
  </r>
  <r>
    <x v="1"/>
    <s v="10:41"/>
    <s v="11:05"/>
    <n v="0"/>
    <s v="One-Seat"/>
    <s v="SILVA, PAUL"/>
    <d v="2025-04-04T00:00:00"/>
    <n v="4106348"/>
    <s v="213"/>
    <s v="AM1"/>
    <n v="14.46"/>
    <n v="23"/>
    <x v="0"/>
    <x v="1"/>
    <n v="14.46"/>
    <x v="1"/>
    <n v="28.92"/>
    <n v="35.42"/>
    <n v="3.75"/>
    <n v="0"/>
    <n v="3.75"/>
    <n v="35.787500000000001"/>
    <n v="0.38333333333333336"/>
    <n v="13.718541666666669"/>
    <n v="21.701499999999999"/>
    <s v="WAV"/>
    <b v="1"/>
    <n v="13.718541666666669"/>
  </r>
  <r>
    <x v="1"/>
    <s v="14:52"/>
    <s v="15:48"/>
    <n v="0"/>
    <s v="One-Seat"/>
    <s v="ROGERS, JAMES"/>
    <d v="2025-04-04T00:00:00"/>
    <n v="4103194"/>
    <s v="207"/>
    <s v="AM1"/>
    <n v="17.3"/>
    <n v="56"/>
    <x v="0"/>
    <x v="1"/>
    <n v="17.3"/>
    <x v="1"/>
    <n v="34.6"/>
    <n v="41.1"/>
    <n v="0"/>
    <n v="0"/>
    <n v="0"/>
    <n v="35.787500000000001"/>
    <n v="0.93333333333333335"/>
    <n v="33.401666666666671"/>
    <n v="7.6982999999999997"/>
    <s v="WAV"/>
    <b v="1"/>
    <n v="33.401666666666671"/>
  </r>
  <r>
    <x v="1"/>
    <s v="14:16"/>
    <s v="14:17"/>
    <n v="0"/>
    <s v="One-Seat"/>
    <s v="BANKS, LENARD"/>
    <d v="2025-04-04T00:00:00"/>
    <n v="4103171"/>
    <s v="221"/>
    <s v="AM1"/>
    <n v="7.27"/>
    <n v="0"/>
    <x v="0"/>
    <x v="1"/>
    <n v="7.27"/>
    <x v="1"/>
    <n v="14.54"/>
    <n v="21.04"/>
    <n v="0"/>
    <n v="0"/>
    <n v="0"/>
    <n v="35.787500000000001"/>
    <n v="0"/>
    <n v="0"/>
    <n v="21.04"/>
    <s v="WAV"/>
    <b v="1"/>
    <n v="0"/>
  </r>
  <r>
    <x v="1"/>
    <s v="12:52"/>
    <s v="13:29"/>
    <n v="0"/>
    <s v="One-Seat"/>
    <s v="SILVA, PAUL"/>
    <d v="2025-04-04T00:00:00"/>
    <n v="4104831"/>
    <s v="213"/>
    <s v="AM1"/>
    <n v="21.39"/>
    <n v="36"/>
    <x v="0"/>
    <x v="1"/>
    <n v="21.39"/>
    <x v="1"/>
    <n v="42.78"/>
    <n v="49.28"/>
    <n v="5"/>
    <n v="0"/>
    <n v="5"/>
    <n v="35.787500000000001"/>
    <n v="0.6"/>
    <n v="21.4725"/>
    <n v="27.807500000000001"/>
    <s v="WAV"/>
    <b v="1"/>
    <n v="21.472500000000004"/>
  </r>
  <r>
    <x v="1"/>
    <s v="17:25"/>
    <s v="17:47"/>
    <n v="0"/>
    <s v="One-Seat"/>
    <s v="EVANS, JOHN"/>
    <d v="2025-04-04T00:00:00"/>
    <n v="4103191"/>
    <s v="208"/>
    <s v="WH1"/>
    <n v="4.88"/>
    <n v="22"/>
    <x v="1"/>
    <x v="1"/>
    <n v="4.88"/>
    <x v="1"/>
    <n v="9.76"/>
    <n v="16.259999999999998"/>
    <n v="0"/>
    <n v="0"/>
    <n v="0"/>
    <n v="35.787500000000001"/>
    <n v="0.36666666666666664"/>
    <n v="13.122083333333332"/>
    <n v="3.1379000000000001"/>
    <s v="WAV"/>
    <b v="1"/>
    <n v="13.122083333333334"/>
  </r>
  <r>
    <x v="0"/>
    <s v="08:56"/>
    <s v="09:35"/>
    <n v="0"/>
    <s v="One-Seat"/>
    <s v="BROWN, GREG"/>
    <d v="2025-04-04T00:00:00"/>
    <n v="4103193"/>
    <s v="220"/>
    <s v="AM1"/>
    <n v="17.3"/>
    <n v="38"/>
    <x v="0"/>
    <x v="0"/>
    <n v="17.3"/>
    <x v="0"/>
    <n v="30.275000000000002"/>
    <n v="35.275000000000006"/>
    <n v="0"/>
    <n v="0"/>
    <n v="0"/>
    <n v="32.5"/>
    <n v="0.6333333333333333"/>
    <n v="20.583333333333332"/>
    <n v="14.691700000000001"/>
    <s v="SEDAN"/>
    <b v="0"/>
    <n v="20.583333333333332"/>
  </r>
  <r>
    <x v="7"/>
    <s v="08:25"/>
    <s v="08:43"/>
    <n v="0"/>
    <s v="One-Seat"/>
    <s v="MAINESS, RYAN"/>
    <d v="2025-04-04T00:00:00"/>
    <n v="4103170"/>
    <s v="215"/>
    <s v="AM1"/>
    <n v="7.27"/>
    <n v="17"/>
    <x v="0"/>
    <x v="0"/>
    <n v="7.27"/>
    <x v="0"/>
    <n v="12.7225"/>
    <n v="17.7225"/>
    <n v="0"/>
    <n v="0"/>
    <n v="0"/>
    <n v="29"/>
    <n v="0.28333333333333333"/>
    <n v="8.2166666666666668"/>
    <n v="9.5058000000000007"/>
    <s v="SEDAN"/>
    <b v="1"/>
    <n v="8.2166666666666668"/>
  </r>
  <r>
    <x v="2"/>
    <s v="15:05"/>
    <s v="15:23"/>
    <n v="0"/>
    <s v="One-Seat"/>
    <s v="BROWN, LOVIE"/>
    <d v="2025-04-04T00:00:00"/>
    <n v="4103192"/>
    <s v="216"/>
    <s v="AM1"/>
    <n v="4.38"/>
    <n v="17"/>
    <x v="0"/>
    <x v="0"/>
    <n v="4.38"/>
    <x v="0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11"/>
    <s v="21:07"/>
    <s v="22:06"/>
    <n v="0"/>
    <s v="One-Seat"/>
    <s v="MALCOM, LANDREW"/>
    <d v="2025-04-04T00:00:00"/>
    <n v="4103874"/>
    <s v="209"/>
    <s v="AM1"/>
    <n v="7.6"/>
    <n v="59"/>
    <x v="0"/>
    <x v="0"/>
    <n v="7.6"/>
    <x v="0"/>
    <n v="13.299999999999999"/>
    <n v="18.299999999999997"/>
    <n v="5"/>
    <n v="0"/>
    <n v="5"/>
    <n v="32.5"/>
    <n v="0.98333333333333328"/>
    <n v="31.958333333333332"/>
    <n v="-13.658300000000001"/>
    <s v="WAV"/>
    <b v="1"/>
    <n v="31.958333333333332"/>
  </r>
  <r>
    <x v="0"/>
    <s v="10:19"/>
    <s v="10:56"/>
    <n v="0"/>
    <s v="One-Seat"/>
    <s v="FUENTES, PEDRO"/>
    <d v="2025-04-04T00:00:00"/>
    <n v="4104828"/>
    <s v="204A"/>
    <s v="AM1"/>
    <n v="21.39"/>
    <n v="37"/>
    <x v="0"/>
    <x v="0"/>
    <n v="21.39"/>
    <x v="0"/>
    <n v="37.432500000000005"/>
    <n v="42.432500000000005"/>
    <n v="5.5"/>
    <n v="0"/>
    <n v="5.5"/>
    <n v="32.5"/>
    <n v="0.6166666666666667"/>
    <n v="20.041666666666668"/>
    <n v="22.390799999999999"/>
    <s v="WAV"/>
    <b v="1"/>
    <n v="20.041666666666668"/>
  </r>
  <r>
    <x v="0"/>
    <s v="08:46"/>
    <s v="09:26"/>
    <n v="0"/>
    <s v="One-Seat"/>
    <s v="BROWN, GREG"/>
    <d v="2025-04-04T00:00:00"/>
    <n v="4103195"/>
    <s v="220"/>
    <s v="AM2"/>
    <n v="15.66"/>
    <n v="39"/>
    <x v="0"/>
    <x v="0"/>
    <n v="15.66"/>
    <x v="0"/>
    <n v="27.405000000000001"/>
    <n v="32.405000000000001"/>
    <n v="0"/>
    <n v="0"/>
    <n v="0"/>
    <n v="32.5"/>
    <n v="0.65"/>
    <n v="21.125"/>
    <n v="11.28"/>
    <s v="SEDAN"/>
    <b v="0"/>
    <n v="21.125"/>
  </r>
  <r>
    <x v="10"/>
    <s v="15:35"/>
    <s v="16:15"/>
    <n v="0"/>
    <s v="One-Seat"/>
    <s v="ALLISON, AARON"/>
    <d v="2025-04-04T00:00:00"/>
    <n v="4103196"/>
    <s v="202"/>
    <s v="AM2"/>
    <n v="15.66"/>
    <n v="39"/>
    <x v="0"/>
    <x v="0"/>
    <n v="15.66"/>
    <x v="0"/>
    <n v="27.405000000000001"/>
    <n v="32.405000000000001"/>
    <n v="0"/>
    <n v="0"/>
    <n v="0"/>
    <n v="32.5"/>
    <n v="0.65"/>
    <n v="21.125"/>
    <n v="11.28"/>
    <s v="WAV"/>
    <b v="1"/>
    <n v="21.125"/>
  </r>
  <r>
    <x v="2"/>
    <s v="08:51"/>
    <s v="09:09"/>
    <n v="0"/>
    <s v="One-Seat"/>
    <s v="BROWN, LOVIE"/>
    <d v="2025-04-04T00:00:00"/>
    <n v="4103222"/>
    <s v="216"/>
    <s v="AM1"/>
    <n v="8.24"/>
    <n v="25"/>
    <x v="0"/>
    <x v="0"/>
    <n v="8.24"/>
    <x v="0"/>
    <n v="14.42"/>
    <n v="19.420000000000002"/>
    <n v="0"/>
    <n v="0"/>
    <n v="0"/>
    <n v="29"/>
    <n v="0.41666666666666669"/>
    <n v="12.083333333333334"/>
    <n v="7.3367000000000004"/>
    <s v="SEDAN"/>
    <b v="1"/>
    <n v="12.083333333333334"/>
  </r>
  <r>
    <x v="1"/>
    <s v="14:52"/>
    <s v="15:17"/>
    <n v="0"/>
    <s v="One-Seat"/>
    <s v="ROGERS, JAMES"/>
    <d v="2025-04-04T00:00:00"/>
    <n v="4103223"/>
    <s v="207"/>
    <s v="AM1"/>
    <n v="8.24"/>
    <n v="25"/>
    <x v="0"/>
    <x v="1"/>
    <n v="8.24"/>
    <x v="1"/>
    <n v="16.48"/>
    <n v="22.98"/>
    <n v="0"/>
    <n v="0"/>
    <n v="0"/>
    <n v="35.787500000000001"/>
    <n v="0.41666666666666669"/>
    <n v="14.911458333333334"/>
    <n v="8.0685000000000002"/>
    <s v="WAV"/>
    <b v="1"/>
    <n v="14.911458333333334"/>
  </r>
  <r>
    <x v="1"/>
    <s v="08:26"/>
    <s v="08:53"/>
    <n v="0"/>
    <s v="One-Seat"/>
    <s v="SILVA, PAUL"/>
    <d v="2025-04-04T00:00:00"/>
    <n v="4103180"/>
    <s v="213"/>
    <s v="AM1"/>
    <n v="10.039999999999999"/>
    <n v="27"/>
    <x v="0"/>
    <x v="1"/>
    <n v="10.039999999999999"/>
    <x v="1"/>
    <n v="20.079999999999998"/>
    <n v="26.58"/>
    <n v="0"/>
    <n v="0"/>
    <n v="0"/>
    <n v="35.787500000000001"/>
    <n v="0.45"/>
    <n v="16.104375000000001"/>
    <n v="10.4756"/>
    <s v="WAV"/>
    <b v="1"/>
    <n v="16.104375000000001"/>
  </r>
  <r>
    <x v="4"/>
    <s v="07:12"/>
    <s v="07:30"/>
    <n v="0"/>
    <s v="One-Seat"/>
    <s v="HUGO, TAMA"/>
    <d v="2025-04-04T00:00:00"/>
    <n v="4103190"/>
    <s v="211"/>
    <s v="WH1"/>
    <n v="4.88"/>
    <n v="17"/>
    <x v="1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2"/>
    <s v="15:05"/>
    <s v="15:36"/>
    <n v="0"/>
    <s v="One-Seat"/>
    <s v="BROWN, LOVIE"/>
    <d v="2025-04-04T00:00:00"/>
    <n v="4103181"/>
    <s v="216"/>
    <s v="AM1"/>
    <n v="10.039999999999999"/>
    <n v="30"/>
    <x v="0"/>
    <x v="0"/>
    <n v="10.039999999999999"/>
    <x v="0"/>
    <n v="17.57"/>
    <n v="22.57"/>
    <n v="0"/>
    <n v="0"/>
    <n v="0"/>
    <n v="29"/>
    <n v="0.5"/>
    <n v="14.5"/>
    <n v="8.07"/>
    <s v="SEDAN"/>
    <b v="1"/>
    <n v="14.5"/>
  </r>
  <r>
    <x v="12"/>
    <s v="15:22"/>
    <s v="16:00"/>
    <n v="0"/>
    <s v="One-Seat"/>
    <s v="STEPHENS, MARITZA"/>
    <d v="2025-04-04T00:00:00"/>
    <n v="4106337"/>
    <s v="206"/>
    <s v="WH1"/>
    <n v="17.28"/>
    <n v="43"/>
    <x v="1"/>
    <x v="1"/>
    <n v="17.28"/>
    <x v="1"/>
    <n v="34.56"/>
    <n v="41.06"/>
    <n v="0"/>
    <n v="0"/>
    <n v="0"/>
    <n v="32.5"/>
    <n v="0.71666666666666667"/>
    <n v="23.291666666666668"/>
    <n v="17.7683"/>
    <s v="WAV"/>
    <b v="1"/>
    <n v="23.291666666666668"/>
  </r>
  <r>
    <x v="3"/>
    <s v="11:29"/>
    <s v="11:43"/>
    <n v="0"/>
    <s v="One-Seat"/>
    <s v="VILCHEZ, CHARLENNE"/>
    <d v="2025-04-04T00:00:00"/>
    <n v="4105615"/>
    <s v="217"/>
    <s v="AM1"/>
    <n v="5.23"/>
    <n v="15"/>
    <x v="0"/>
    <x v="0"/>
    <n v="5.23"/>
    <x v="0"/>
    <n v="9.1524999999999999"/>
    <n v="14.1525"/>
    <n v="0"/>
    <n v="0"/>
    <n v="0"/>
    <n v="32.5"/>
    <n v="0.25"/>
    <n v="8.125"/>
    <n v="6.0274999999999999"/>
    <s v="WAV"/>
    <b v="1"/>
    <n v="8.125"/>
  </r>
  <r>
    <x v="0"/>
    <s v="20:14"/>
    <s v="21:01"/>
    <n v="0"/>
    <s v="One-Seat"/>
    <s v="MARZI, SAMI JAN"/>
    <d v="2025-04-04T00:00:00"/>
    <n v="4106335"/>
    <s v="204B"/>
    <s v="AM1"/>
    <n v="30.76"/>
    <n v="49"/>
    <x v="0"/>
    <x v="0"/>
    <n v="30.76"/>
    <x v="0"/>
    <n v="53.830000000000005"/>
    <n v="58.830000000000005"/>
    <n v="5.5"/>
    <n v="0"/>
    <n v="5.5"/>
    <n v="32.5"/>
    <n v="0.81666666666666665"/>
    <n v="26.541666666666668"/>
    <n v="32.2883"/>
    <s v="WAV"/>
    <b v="1"/>
    <n v="26.541666666666668"/>
  </r>
  <r>
    <x v="1"/>
    <s v="08:00"/>
    <s v="09:02"/>
    <n v="0"/>
    <s v="One-Seat"/>
    <s v="SILVA, PAUL"/>
    <d v="2025-04-04T00:00:00"/>
    <n v="4106336"/>
    <s v="213"/>
    <s v="WH1"/>
    <n v="17.28"/>
    <n v="79"/>
    <x v="1"/>
    <x v="1"/>
    <n v="17.28"/>
    <x v="1"/>
    <n v="34.56"/>
    <n v="41.06"/>
    <n v="0"/>
    <n v="0"/>
    <n v="0"/>
    <n v="35.787500000000001"/>
    <n v="1.3166666666666667"/>
    <n v="47.120208333333338"/>
    <n v="-6.0602"/>
    <s v="WAV"/>
    <b v="1"/>
    <n v="47.120208333333338"/>
  </r>
  <r>
    <x v="0"/>
    <s v="07:29"/>
    <s v="08:00"/>
    <n v="0"/>
    <s v="One-Seat"/>
    <s v="FUENTES, PEDRO"/>
    <d v="2025-04-04T00:00:00"/>
    <n v="4103038"/>
    <s v="204A"/>
    <s v="WK1"/>
    <n v="6.92"/>
    <n v="31"/>
    <x v="0"/>
    <x v="0"/>
    <n v="6.92"/>
    <x v="0"/>
    <n v="12.11"/>
    <n v="17.11"/>
    <n v="5"/>
    <n v="0"/>
    <n v="5"/>
    <n v="32.5"/>
    <n v="0.51666666666666672"/>
    <n v="16.791666666666668"/>
    <n v="0.31830000000000003"/>
    <s v="WAV"/>
    <b v="1"/>
    <n v="16.791666666666668"/>
  </r>
  <r>
    <x v="3"/>
    <s v="11:49"/>
    <s v="12:06"/>
    <n v="0"/>
    <s v="One-Seat"/>
    <s v="VILCHEZ, CHARLENNE"/>
    <d v="2025-04-04T00:00:00"/>
    <n v="4103039"/>
    <s v="217"/>
    <s v="WK1"/>
    <n v="6.92"/>
    <n v="19"/>
    <x v="0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6"/>
    <s v="08:40"/>
    <s v="09:31"/>
    <n v="0"/>
    <s v="One-Seat"/>
    <s v="MOLLIQUE, ROMESHA"/>
    <d v="2025-04-04T00:00:00"/>
    <n v="4103050"/>
    <s v="203"/>
    <s v="AM1"/>
    <n v="11.22"/>
    <n v="51"/>
    <x v="0"/>
    <x v="0"/>
    <n v="11.22"/>
    <x v="0"/>
    <n v="19.635000000000002"/>
    <n v="24.635000000000002"/>
    <n v="0"/>
    <n v="0"/>
    <n v="0"/>
    <n v="29"/>
    <n v="0.85"/>
    <n v="24.65"/>
    <n v="-1.4999999999999999E-2"/>
    <s v="SEDAN"/>
    <b v="1"/>
    <n v="24.65"/>
  </r>
  <r>
    <x v="1"/>
    <s v="14:40"/>
    <s v="15:36"/>
    <n v="0"/>
    <s v="One-Seat"/>
    <s v="SILVA, PAUL"/>
    <d v="2025-04-04T00:00:00"/>
    <n v="4103031"/>
    <s v="213"/>
    <s v="WH1"/>
    <n v="5.55"/>
    <n v="55"/>
    <x v="1"/>
    <x v="1"/>
    <n v="5.55"/>
    <x v="1"/>
    <n v="11.1"/>
    <n v="17.600000000000001"/>
    <n v="0"/>
    <n v="0"/>
    <n v="0"/>
    <n v="35.787500000000001"/>
    <n v="0.91666666666666663"/>
    <n v="32.805208333333333"/>
    <n v="-15.2052"/>
    <s v="WAV"/>
    <b v="1"/>
    <n v="32.805208333333333"/>
  </r>
  <r>
    <x v="10"/>
    <s v="10:15"/>
    <s v="10:38"/>
    <n v="0"/>
    <s v="One-Seat"/>
    <s v="ALLISON, AARON"/>
    <d v="2025-04-04T00:00:00"/>
    <n v="4103030"/>
    <s v="202"/>
    <s v="WH1"/>
    <n v="5.55"/>
    <n v="24"/>
    <x v="1"/>
    <x v="1"/>
    <n v="5.55"/>
    <x v="1"/>
    <n v="11.1"/>
    <n v="17.600000000000001"/>
    <n v="5.5"/>
    <n v="0"/>
    <n v="5.5"/>
    <n v="32.5"/>
    <n v="0.4"/>
    <n v="13"/>
    <n v="4.5999999999999996"/>
    <s v="WAV"/>
    <b v="1"/>
    <n v="13"/>
  </r>
  <r>
    <x v="2"/>
    <s v="14:31"/>
    <s v="15:49"/>
    <n v="0"/>
    <s v="One-Seat"/>
    <s v="BROWN, LOVIE"/>
    <d v="2025-04-04T00:00:00"/>
    <n v="4103029"/>
    <s v="216"/>
    <s v="AM1"/>
    <n v="10.39"/>
    <n v="78"/>
    <x v="0"/>
    <x v="0"/>
    <n v="10.39"/>
    <x v="0"/>
    <n v="18.182500000000001"/>
    <n v="23.182500000000001"/>
    <n v="0"/>
    <n v="0"/>
    <n v="0"/>
    <n v="29"/>
    <n v="1.3"/>
    <n v="37.700000000000003"/>
    <n v="-14.5175"/>
    <s v="SEDAN"/>
    <b v="1"/>
    <n v="37.700000000000003"/>
  </r>
  <r>
    <x v="10"/>
    <s v="07:48"/>
    <s v="08:34"/>
    <n v="0"/>
    <s v="One-Seat"/>
    <s v="ALLISON, AARON"/>
    <d v="2025-04-04T00:00:00"/>
    <n v="4103028"/>
    <s v="202"/>
    <s v="AM1"/>
    <n v="10.39"/>
    <n v="49"/>
    <x v="0"/>
    <x v="0"/>
    <n v="10.39"/>
    <x v="0"/>
    <n v="18.182500000000001"/>
    <n v="23.182500000000001"/>
    <n v="5.5"/>
    <n v="0"/>
    <n v="5.5"/>
    <n v="32.5"/>
    <n v="0.81666666666666665"/>
    <n v="26.541666666666668"/>
    <n v="-3.3592"/>
    <s v="WAV"/>
    <b v="1"/>
    <n v="26.541666666666668"/>
  </r>
  <r>
    <x v="3"/>
    <s v="13:41"/>
    <s v="14:39"/>
    <n v="0"/>
    <s v="One-Seat"/>
    <s v="VILCHEZ, CHARLENNE"/>
    <d v="2025-04-04T00:00:00"/>
    <n v="4105616"/>
    <s v="217"/>
    <s v="AM1"/>
    <n v="5.23"/>
    <n v="57"/>
    <x v="0"/>
    <x v="0"/>
    <n v="5.23"/>
    <x v="0"/>
    <n v="9.1524999999999999"/>
    <n v="14.1525"/>
    <n v="0"/>
    <n v="0"/>
    <n v="0"/>
    <n v="32.5"/>
    <n v="0.95"/>
    <n v="30.875"/>
    <n v="-16.7225"/>
    <s v="WAV"/>
    <b v="1"/>
    <n v="30.875"/>
  </r>
  <r>
    <x v="0"/>
    <s v="08:33"/>
    <s v="09:00"/>
    <n v="0"/>
    <s v="One-Seat"/>
    <s v="FUENTES, PEDRO"/>
    <d v="2025-04-04T00:00:00"/>
    <n v="4103071"/>
    <s v="204A"/>
    <s v="WH1"/>
    <n v="15.16"/>
    <n v="27"/>
    <x v="1"/>
    <x v="1"/>
    <n v="15.16"/>
    <x v="1"/>
    <n v="30.32"/>
    <n v="36.82"/>
    <n v="5"/>
    <n v="0"/>
    <n v="5"/>
    <n v="32.5"/>
    <n v="0.45"/>
    <n v="14.625"/>
    <n v="22.195"/>
    <s v="WAV"/>
    <b v="1"/>
    <n v="14.625"/>
  </r>
  <r>
    <x v="8"/>
    <s v="19:14"/>
    <s v="19:27"/>
    <n v="0"/>
    <s v="One-Seat"/>
    <s v="FOWLER, ANTOINE"/>
    <d v="2025-04-04T00:00:00"/>
    <n v="4105480"/>
    <s v="222"/>
    <s v="AM1"/>
    <n v="9.59"/>
    <n v="13"/>
    <x v="0"/>
    <x v="0"/>
    <n v="9.59"/>
    <x v="0"/>
    <n v="16.782499999999999"/>
    <n v="21.782499999999999"/>
    <n v="5.5"/>
    <n v="0"/>
    <n v="5.5"/>
    <n v="29"/>
    <n v="0.21666666666666667"/>
    <n v="6.2833333333333332"/>
    <n v="15.4992"/>
    <s v="SEDAN"/>
    <b v="1"/>
    <n v="6.2833333333333332"/>
  </r>
  <r>
    <x v="11"/>
    <s v="13:33"/>
    <s v="13:50"/>
    <n v="0"/>
    <s v="One-Seat"/>
    <s v="MALCOM, LANDREW"/>
    <d v="2025-04-04T00:00:00"/>
    <n v="4105472"/>
    <s v="209"/>
    <s v="AM1"/>
    <n v="9.59"/>
    <n v="18"/>
    <x v="0"/>
    <x v="0"/>
    <n v="9.59"/>
    <x v="0"/>
    <n v="16.782499999999999"/>
    <n v="21.782499999999999"/>
    <n v="5.5"/>
    <n v="0"/>
    <n v="5.5"/>
    <n v="32.5"/>
    <n v="0.3"/>
    <n v="9.75"/>
    <n v="12.032500000000001"/>
    <s v="WAV"/>
    <b v="1"/>
    <n v="9.75"/>
  </r>
  <r>
    <x v="10"/>
    <s v="06:11"/>
    <s v="06:50"/>
    <n v="1"/>
    <s v="One-Seat"/>
    <s v="ALLISON, AARON"/>
    <d v="2025-04-04T00:00:00"/>
    <n v="4104942"/>
    <s v="202"/>
    <s v="WK1"/>
    <n v="31.58"/>
    <n v="41"/>
    <x v="0"/>
    <x v="0"/>
    <n v="31.58"/>
    <x v="0"/>
    <n v="55.265000000000001"/>
    <n v="60.265000000000001"/>
    <n v="5.5"/>
    <n v="5.5"/>
    <n v="0"/>
    <n v="32.5"/>
    <n v="0.68333333333333335"/>
    <n v="22.208333333333332"/>
    <n v="38.056699999999999"/>
    <s v="WAV"/>
    <b v="1"/>
    <n v="22.208333333333332"/>
  </r>
  <r>
    <x v="7"/>
    <s v="08:05"/>
    <s v="08:43"/>
    <n v="0"/>
    <s v="One-Seat"/>
    <s v="MAINESS, RYAN"/>
    <d v="2025-04-04T00:00:00"/>
    <n v="4103059"/>
    <s v="215"/>
    <s v="AM1"/>
    <n v="17.43"/>
    <n v="37"/>
    <x v="0"/>
    <x v="0"/>
    <n v="17.43"/>
    <x v="0"/>
    <n v="30.502499999999998"/>
    <n v="35.502499999999998"/>
    <n v="0"/>
    <n v="0"/>
    <n v="0"/>
    <n v="29"/>
    <n v="0.6166666666666667"/>
    <n v="17.883333333333333"/>
    <n v="17.619199999999999"/>
    <s v="SEDAN"/>
    <b v="1"/>
    <n v="17.883333333333333"/>
  </r>
  <r>
    <x v="1"/>
    <s v="08:11"/>
    <s v="08:47"/>
    <n v="0"/>
    <s v="One-Seat"/>
    <s v="UMANA, DOMINGO"/>
    <d v="2025-04-04T00:00:00"/>
    <n v="4105463"/>
    <s v="210"/>
    <s v="AM1"/>
    <n v="12.94"/>
    <n v="36"/>
    <x v="0"/>
    <x v="1"/>
    <n v="12.94"/>
    <x v="1"/>
    <n v="25.88"/>
    <n v="32.379999999999995"/>
    <n v="0"/>
    <n v="0"/>
    <n v="0"/>
    <n v="35.787500000000001"/>
    <n v="0.6"/>
    <n v="21.4725"/>
    <n v="10.907500000000001"/>
    <s v="WAV"/>
    <b v="1"/>
    <n v="21.472500000000004"/>
  </r>
  <r>
    <x v="1"/>
    <s v="14:16"/>
    <s v="14:33"/>
    <n v="0"/>
    <s v="One-Seat"/>
    <s v="BANKS, LENARD"/>
    <d v="2025-04-04T00:00:00"/>
    <n v="4103060"/>
    <s v="221"/>
    <s v="AM1"/>
    <n v="17.43"/>
    <n v="17"/>
    <x v="0"/>
    <x v="1"/>
    <n v="17.43"/>
    <x v="1"/>
    <n v="34.86"/>
    <n v="41.36"/>
    <n v="0"/>
    <n v="0"/>
    <n v="0"/>
    <n v="35.787500000000001"/>
    <n v="0.28333333333333333"/>
    <n v="10.139791666666667"/>
    <n v="31.220199999999998"/>
    <s v="WAV"/>
    <b v="1"/>
    <n v="10.139791666666667"/>
  </r>
  <r>
    <x v="1"/>
    <s v="07:40"/>
    <s v="08:40"/>
    <n v="0"/>
    <s v="One-Seat"/>
    <s v="BANKS, LENARD"/>
    <d v="2025-04-04T00:00:00"/>
    <n v="4105659"/>
    <s v="221"/>
    <s v="AM1"/>
    <n v="10.86"/>
    <n v="60"/>
    <x v="0"/>
    <x v="1"/>
    <n v="10.86"/>
    <x v="1"/>
    <n v="21.72"/>
    <n v="28.22"/>
    <n v="0"/>
    <n v="0"/>
    <n v="0"/>
    <n v="35.787500000000001"/>
    <n v="1"/>
    <n v="35.787500000000001"/>
    <n v="-7.5674999999999999"/>
    <s v="WAV"/>
    <b v="1"/>
    <n v="35.787500000000001"/>
  </r>
  <r>
    <x v="3"/>
    <s v="16:51"/>
    <s v="18:01"/>
    <n v="0"/>
    <s v="One-Seat"/>
    <s v="VILCHEZ, CHARLENNE"/>
    <d v="2025-04-04T00:00:00"/>
    <n v="4106334"/>
    <s v="217"/>
    <s v="AM1"/>
    <n v="30.76"/>
    <n v="70"/>
    <x v="0"/>
    <x v="0"/>
    <n v="30.76"/>
    <x v="0"/>
    <n v="53.830000000000005"/>
    <n v="58.830000000000005"/>
    <n v="5"/>
    <n v="0"/>
    <n v="5"/>
    <n v="32.5"/>
    <n v="1.1666666666666667"/>
    <n v="37.916666666666671"/>
    <n v="20.9133"/>
    <s v="WAV"/>
    <b v="1"/>
    <n v="37.916666666666664"/>
  </r>
  <r>
    <x v="11"/>
    <s v="17:12"/>
    <s v="17:12"/>
    <n v="1"/>
    <s v="One-Seat"/>
    <s v="MALCOM, LANDREW"/>
    <d v="2025-04-04T00:00:00"/>
    <n v="4104944"/>
    <s v="209"/>
    <s v="WK1"/>
    <n v="31.58"/>
    <n v="0"/>
    <x v="0"/>
    <x v="0"/>
    <n v="31.58"/>
    <x v="0"/>
    <n v="55.265000000000001"/>
    <n v="60.265000000000001"/>
    <n v="3"/>
    <n v="3"/>
    <n v="0"/>
    <n v="32.5"/>
    <n v="0"/>
    <n v="0"/>
    <n v="60.265000000000001"/>
    <s v="WAV"/>
    <b v="1"/>
    <n v="0"/>
  </r>
  <r>
    <x v="4"/>
    <s v="15:08"/>
    <s v="16:07"/>
    <n v="0"/>
    <s v="One-Seat"/>
    <s v="HUGO, TAMA"/>
    <d v="2025-04-04T00:00:00"/>
    <n v="4102929"/>
    <s v="211"/>
    <s v="AM1"/>
    <n v="11.47"/>
    <n v="59"/>
    <x v="0"/>
    <x v="0"/>
    <n v="11.47"/>
    <x v="0"/>
    <n v="20.072500000000002"/>
    <n v="25.072500000000002"/>
    <n v="0"/>
    <n v="0"/>
    <n v="0"/>
    <n v="32.5"/>
    <n v="0.98333333333333328"/>
    <n v="31.958333333333332"/>
    <n v="-6.8857999999999997"/>
    <s v="WAV"/>
    <b v="1"/>
    <n v="31.958333333333332"/>
  </r>
  <r>
    <x v="10"/>
    <s v="07:31"/>
    <s v="08:53"/>
    <n v="0"/>
    <s v="One-Seat"/>
    <s v="ALLISON, AARON"/>
    <d v="2025-04-04T00:00:00"/>
    <n v="4102952"/>
    <s v="202"/>
    <s v="AM1"/>
    <n v="13.14"/>
    <n v="82"/>
    <x v="0"/>
    <x v="0"/>
    <n v="13.14"/>
    <x v="0"/>
    <n v="22.995000000000001"/>
    <n v="27.995000000000001"/>
    <n v="0"/>
    <n v="0"/>
    <n v="0"/>
    <n v="32.5"/>
    <n v="1.3666666666666667"/>
    <n v="44.416666666666664"/>
    <n v="-16.421700000000001"/>
    <s v="WAV"/>
    <b v="1"/>
    <n v="44.416666666666664"/>
  </r>
  <r>
    <x v="1"/>
    <s v="14:51"/>
    <s v="15:36"/>
    <n v="0"/>
    <s v="One-Seat"/>
    <s v="SILVA, PAUL"/>
    <d v="2025-04-04T00:00:00"/>
    <n v="4102953"/>
    <s v="213"/>
    <s v="AM1"/>
    <n v="13.14"/>
    <n v="44"/>
    <x v="0"/>
    <x v="1"/>
    <n v="13.14"/>
    <x v="1"/>
    <n v="26.28"/>
    <n v="32.78"/>
    <n v="0"/>
    <n v="0"/>
    <n v="0"/>
    <n v="35.787500000000001"/>
    <n v="0.73333333333333328"/>
    <n v="26.244166666666665"/>
    <n v="6.5358000000000001"/>
    <s v="WAV"/>
    <b v="1"/>
    <n v="26.244166666666668"/>
  </r>
  <r>
    <x v="12"/>
    <s v="09:17"/>
    <s v="09:48"/>
    <n v="0"/>
    <s v="One-Seat"/>
    <s v="STEPHENS, MARITZA"/>
    <d v="2025-04-04T00:00:00"/>
    <n v="4106200"/>
    <s v="206"/>
    <s v="AM1,WH1"/>
    <n v="17.190000000000001"/>
    <n v="35"/>
    <x v="0"/>
    <x v="0"/>
    <n v="17.190000000000001"/>
    <x v="0"/>
    <n v="30.082500000000003"/>
    <n v="35.082500000000003"/>
    <n v="5.5"/>
    <n v="0"/>
    <n v="5.5"/>
    <n v="32.5"/>
    <n v="0.58333333333333337"/>
    <n v="18.958333333333336"/>
    <n v="16.124199999999998"/>
    <s v="WAV"/>
    <b v="1"/>
    <n v="18.958333333333332"/>
  </r>
  <r>
    <x v="12"/>
    <s v="06:18"/>
    <s v="06:51"/>
    <n v="0"/>
    <s v="One-Seat"/>
    <s v="STEPHENS, MARITZA"/>
    <d v="2025-04-04T00:00:00"/>
    <n v="4106199"/>
    <s v="206"/>
    <s v="AM1,WH1"/>
    <n v="17.190000000000001"/>
    <n v="36"/>
    <x v="0"/>
    <x v="0"/>
    <n v="17.190000000000001"/>
    <x v="0"/>
    <n v="30.082500000000003"/>
    <n v="35.082500000000003"/>
    <n v="5.5"/>
    <n v="0"/>
    <n v="5.5"/>
    <n v="32.5"/>
    <n v="0.6"/>
    <n v="19.5"/>
    <n v="15.5825"/>
    <s v="WAV"/>
    <b v="1"/>
    <n v="19.5"/>
  </r>
  <r>
    <x v="6"/>
    <s v="08:47"/>
    <s v="09:07"/>
    <n v="0"/>
    <s v="One-Seat"/>
    <s v="MOLLIQUE, ROMESHA"/>
    <d v="2025-04-04T00:00:00"/>
    <n v="4102928"/>
    <s v="203"/>
    <s v="AM1"/>
    <n v="11.47"/>
    <n v="28"/>
    <x v="0"/>
    <x v="0"/>
    <n v="11.47"/>
    <x v="0"/>
    <n v="20.072500000000002"/>
    <n v="25.072500000000002"/>
    <n v="0"/>
    <n v="0"/>
    <n v="0"/>
    <n v="29"/>
    <n v="0.46666666666666667"/>
    <n v="13.533333333333333"/>
    <n v="11.539199999999999"/>
    <s v="SEDAN"/>
    <b v="1"/>
    <n v="13.533333333333333"/>
  </r>
  <r>
    <x v="2"/>
    <s v="16:32"/>
    <s v="17:04"/>
    <n v="0"/>
    <s v="One-Seat"/>
    <s v="BROWN, LOVIE"/>
    <d v="2025-04-04T00:00:00"/>
    <n v="4107046"/>
    <s v="216"/>
    <s v="AM1"/>
    <n v="12.98"/>
    <n v="32"/>
    <x v="0"/>
    <x v="0"/>
    <n v="12.98"/>
    <x v="0"/>
    <n v="22.715"/>
    <n v="27.715"/>
    <n v="5.5"/>
    <n v="0"/>
    <n v="5.5"/>
    <n v="29"/>
    <n v="0.53333333333333333"/>
    <n v="15.466666666666667"/>
    <n v="12.2483"/>
    <s v="SEDAN"/>
    <b v="1"/>
    <n v="15.466666666666667"/>
  </r>
  <r>
    <x v="3"/>
    <s v="13:54"/>
    <s v="14:39"/>
    <n v="1"/>
    <s v="One-Seat"/>
    <s v="VILCHEZ, CHARLENNE"/>
    <d v="2025-04-04T00:00:00"/>
    <n v="4107017"/>
    <s v="217"/>
    <s v="AM1"/>
    <n v="1.1100000000000001"/>
    <n v="45"/>
    <x v="0"/>
    <x v="0"/>
    <n v="1.1100000000000001"/>
    <x v="0"/>
    <n v="1.9425000000000001"/>
    <n v="6.9424999999999999"/>
    <n v="5"/>
    <n v="5"/>
    <n v="0"/>
    <n v="32.5"/>
    <n v="0.75"/>
    <n v="24.375"/>
    <n v="-17.432500000000001"/>
    <s v="WAV"/>
    <b v="1"/>
    <n v="24.375"/>
  </r>
  <r>
    <x v="3"/>
    <s v="11:14"/>
    <s v="11:20"/>
    <n v="1"/>
    <s v="One-Seat"/>
    <s v="VILCHEZ, CHARLENNE"/>
    <d v="2025-04-04T00:00:00"/>
    <n v="4107015"/>
    <s v="217"/>
    <s v="AM1"/>
    <n v="1.1100000000000001"/>
    <n v="6"/>
    <x v="0"/>
    <x v="0"/>
    <n v="1.1100000000000001"/>
    <x v="0"/>
    <n v="1.9425000000000001"/>
    <n v="6.9424999999999999"/>
    <n v="5"/>
    <n v="5"/>
    <n v="0"/>
    <n v="32.5"/>
    <n v="0.1"/>
    <n v="3.25"/>
    <n v="3.6924999999999999"/>
    <s v="WAV"/>
    <b v="1"/>
    <n v="3.25"/>
  </r>
  <r>
    <x v="12"/>
    <s v="12:53"/>
    <s v="13:29"/>
    <n v="0"/>
    <s v="One-Seat"/>
    <s v="STEPHENS, MARITZA"/>
    <d v="2025-04-04T00:00:00"/>
    <n v="4107737"/>
    <s v="206"/>
    <s v="AM1"/>
    <n v="14.46"/>
    <n v="36"/>
    <x v="0"/>
    <x v="0"/>
    <n v="14.46"/>
    <x v="0"/>
    <n v="25.305"/>
    <n v="30.305"/>
    <n v="5"/>
    <n v="0"/>
    <n v="5"/>
    <n v="32.5"/>
    <n v="0.6"/>
    <n v="19.5"/>
    <n v="10.805"/>
    <s v="WAV"/>
    <b v="1"/>
    <n v="19.5"/>
  </r>
  <r>
    <x v="1"/>
    <s v="10:26"/>
    <s v="11:00"/>
    <n v="0"/>
    <s v="One-Seat"/>
    <s v="UMANA, DOMINGO"/>
    <d v="2025-04-04T00:00:00"/>
    <n v="4106929"/>
    <s v="210"/>
    <s v="AM3"/>
    <n v="29.46"/>
    <n v="34"/>
    <x v="0"/>
    <x v="1"/>
    <n v="29.46"/>
    <x v="1"/>
    <n v="58.92"/>
    <n v="65.42"/>
    <n v="0"/>
    <n v="0"/>
    <n v="0"/>
    <n v="35.787500000000001"/>
    <n v="0.56666666666666665"/>
    <n v="20.279583333333335"/>
    <n v="45.1404"/>
    <s v="WAV"/>
    <b v="1"/>
    <n v="20.279583333333335"/>
  </r>
  <r>
    <x v="7"/>
    <s v="16:24"/>
    <s v="16:44"/>
    <n v="0"/>
    <s v="One-Seat"/>
    <s v="MAINESS, RYAN"/>
    <d v="2025-04-04T00:00:00"/>
    <n v="4106368"/>
    <s v="215"/>
    <s v="AM1"/>
    <n v="6.19"/>
    <n v="19"/>
    <x v="0"/>
    <x v="0"/>
    <n v="6.19"/>
    <x v="0"/>
    <n v="10.832500000000001"/>
    <n v="15.832500000000001"/>
    <n v="5.5"/>
    <n v="0"/>
    <n v="5.5"/>
    <n v="29"/>
    <n v="0.31666666666666665"/>
    <n v="9.1833333333333336"/>
    <n v="6.6492000000000004"/>
    <s v="SEDAN"/>
    <b v="1"/>
    <n v="9.1833333333333336"/>
  </r>
  <r>
    <x v="5"/>
    <s v="20:12"/>
    <s v="20:45"/>
    <n v="0"/>
    <s v="One-Seat"/>
    <s v="BUTLER, JACQUELINE"/>
    <d v="2025-04-04T00:00:00"/>
    <n v="4106934"/>
    <s v="205B"/>
    <s v="AM3"/>
    <n v="27.9"/>
    <n v="37"/>
    <x v="0"/>
    <x v="0"/>
    <n v="27.9"/>
    <x v="0"/>
    <n v="48.824999999999996"/>
    <n v="53.824999999999996"/>
    <n v="10"/>
    <n v="0"/>
    <n v="10"/>
    <n v="32.5"/>
    <n v="0.6166666666666667"/>
    <n v="20.041666666666668"/>
    <n v="33.783299999999997"/>
    <s v="WAV"/>
    <b v="1"/>
    <n v="20.041666666666668"/>
  </r>
  <r>
    <x v="10"/>
    <s v="07:21"/>
    <s v="07:32"/>
    <n v="0"/>
    <s v="One-Seat"/>
    <s v="ALLISON, AARON"/>
    <d v="2025-04-05T00:00:00"/>
    <n v="4107640"/>
    <s v="202"/>
    <s v="WH1"/>
    <n v="6.02"/>
    <n v="12"/>
    <x v="1"/>
    <x v="1"/>
    <n v="6.02"/>
    <x v="1"/>
    <n v="12.04"/>
    <n v="18.54"/>
    <n v="0"/>
    <n v="0"/>
    <n v="0"/>
    <n v="32.5"/>
    <n v="0.2"/>
    <n v="6.5"/>
    <n v="12.04"/>
    <s v="WAV"/>
    <b v="1"/>
    <n v="6.5"/>
  </r>
  <r>
    <x v="0"/>
    <s v="12:46"/>
    <s v="13:06"/>
    <n v="0"/>
    <s v="One-Seat"/>
    <s v="JENNINGS, WILLIAM"/>
    <d v="2025-04-05T00:00:00"/>
    <n v="4107746"/>
    <s v="218A"/>
    <s v="AM1"/>
    <n v="8.19"/>
    <n v="20"/>
    <x v="0"/>
    <x v="0"/>
    <n v="8.19"/>
    <x v="0"/>
    <n v="14.3325"/>
    <n v="19.3325"/>
    <n v="3"/>
    <n v="0"/>
    <n v="3"/>
    <n v="32.5"/>
    <n v="0.33333333333333331"/>
    <n v="10.833333333333332"/>
    <n v="8.4992000000000001"/>
    <s v="SEDAN"/>
    <b v="0"/>
    <n v="10.833333333333334"/>
  </r>
  <r>
    <x v="1"/>
    <s v="11:31"/>
    <s v="12:02"/>
    <n v="0"/>
    <s v="One-Seat"/>
    <s v="EVANS, JOHN"/>
    <d v="2025-04-05T00:00:00"/>
    <n v="4104837"/>
    <s v="208"/>
    <s v="AM1"/>
    <n v="15.03"/>
    <n v="31"/>
    <x v="0"/>
    <x v="1"/>
    <n v="15.03"/>
    <x v="1"/>
    <n v="30.06"/>
    <n v="36.56"/>
    <n v="0"/>
    <n v="0"/>
    <n v="0"/>
    <n v="35.787500000000001"/>
    <n v="0.51666666666666672"/>
    <n v="18.490208333333335"/>
    <n v="18.069800000000001"/>
    <s v="WAV"/>
    <b v="1"/>
    <n v="18.490208333333335"/>
  </r>
  <r>
    <x v="12"/>
    <s v="13:51"/>
    <s v="14:38"/>
    <n v="0"/>
    <s v="One-Seat"/>
    <s v="STEPHENS, MARITZA"/>
    <d v="2025-04-05T00:00:00"/>
    <n v="4104838"/>
    <s v="206"/>
    <s v="AM1"/>
    <n v="15.03"/>
    <n v="46"/>
    <x v="0"/>
    <x v="0"/>
    <n v="15.03"/>
    <x v="0"/>
    <n v="26.302499999999998"/>
    <n v="31.302499999999998"/>
    <n v="0"/>
    <n v="0"/>
    <n v="0"/>
    <n v="32.5"/>
    <n v="0.76666666666666672"/>
    <n v="24.916666666666668"/>
    <n v="6.3857999999999997"/>
    <s v="WAV"/>
    <b v="1"/>
    <n v="24.916666666666668"/>
  </r>
  <r>
    <x v="1"/>
    <s v="10:45"/>
    <s v="11:16"/>
    <n v="0"/>
    <s v="One-Seat"/>
    <s v="ROGERS, JAMES"/>
    <d v="2025-04-05T00:00:00"/>
    <n v="4105620"/>
    <s v="207"/>
    <s v="AM1"/>
    <n v="16.95"/>
    <n v="30"/>
    <x v="0"/>
    <x v="1"/>
    <n v="16.95"/>
    <x v="1"/>
    <n v="33.9"/>
    <n v="40.4"/>
    <n v="5"/>
    <n v="0"/>
    <n v="5"/>
    <n v="35.787500000000001"/>
    <n v="0.5"/>
    <n v="17.893750000000001"/>
    <n v="22.5062"/>
    <s v="WAV"/>
    <b v="1"/>
    <n v="17.893750000000001"/>
  </r>
  <r>
    <x v="10"/>
    <s v="08:49"/>
    <s v="09:10"/>
    <n v="1"/>
    <s v="One-Seat"/>
    <s v="ALLISON, AARON"/>
    <d v="2025-04-05T00:00:00"/>
    <n v="4105619"/>
    <s v="202"/>
    <s v="AM1"/>
    <n v="16.95"/>
    <n v="22"/>
    <x v="0"/>
    <x v="0"/>
    <n v="16.95"/>
    <x v="0"/>
    <n v="29.662499999999998"/>
    <n v="34.662499999999994"/>
    <n v="5.5"/>
    <n v="5.5"/>
    <n v="0"/>
    <n v="32.5"/>
    <n v="0.36666666666666664"/>
    <n v="11.916666666666666"/>
    <n v="22.745799999999999"/>
    <s v="WAV"/>
    <b v="1"/>
    <n v="11.916666666666666"/>
  </r>
  <r>
    <x v="1"/>
    <s v="08:39"/>
    <s v="09:39"/>
    <n v="0"/>
    <s v="One-Seat"/>
    <s v="ROGERS, JAMES"/>
    <d v="2025-04-05T00:00:00"/>
    <n v="4106969"/>
    <s v="207"/>
    <s v="AM1,WK1"/>
    <n v="6.07"/>
    <n v="59"/>
    <x v="0"/>
    <x v="1"/>
    <n v="6.07"/>
    <x v="1"/>
    <n v="12.14"/>
    <n v="18.64"/>
    <n v="3"/>
    <n v="0"/>
    <n v="3"/>
    <n v="35.787500000000001"/>
    <n v="0.98333333333333328"/>
    <n v="35.191041666666663"/>
    <n v="-16.550999999999998"/>
    <s v="WAV"/>
    <b v="1"/>
    <n v="35.191041666666671"/>
  </r>
  <r>
    <x v="0"/>
    <s v="11:01"/>
    <s v="11:24"/>
    <n v="0"/>
    <s v="One-Seat"/>
    <s v="JENNINGS, WILLIAM"/>
    <d v="2025-04-05T00:00:00"/>
    <n v="4106970"/>
    <s v="218A"/>
    <s v="AM1,WK1"/>
    <n v="6.07"/>
    <n v="22"/>
    <x v="0"/>
    <x v="0"/>
    <n v="6.07"/>
    <x v="0"/>
    <n v="10.6225"/>
    <n v="15.6225"/>
    <n v="5"/>
    <n v="0"/>
    <n v="5"/>
    <n v="32.5"/>
    <n v="0.36666666666666664"/>
    <n v="11.916666666666666"/>
    <n v="3.7058"/>
    <s v="SEDAN"/>
    <b v="0"/>
    <n v="11.916666666666666"/>
  </r>
  <r>
    <x v="5"/>
    <s v="13:16"/>
    <s v="13:45"/>
    <n v="0"/>
    <s v="One-Seat"/>
    <s v="TILLMAN, ROSALYN"/>
    <d v="2025-04-05T00:00:00"/>
    <n v="4103770"/>
    <s v="205A"/>
    <s v="WH1"/>
    <n v="8.86"/>
    <n v="28"/>
    <x v="1"/>
    <x v="1"/>
    <n v="8.86"/>
    <x v="1"/>
    <n v="17.72"/>
    <n v="24.22"/>
    <n v="3.75"/>
    <n v="0"/>
    <n v="3.75"/>
    <n v="32.5"/>
    <n v="0.46666666666666667"/>
    <n v="15.166666666666666"/>
    <n v="9.0533000000000001"/>
    <s v="WAV"/>
    <b v="1"/>
    <n v="15.166666666666666"/>
  </r>
  <r>
    <x v="12"/>
    <s v="07:05"/>
    <s v="07:05"/>
    <n v="0"/>
    <s v="One-Seat"/>
    <s v="STEPHENS, MARITZA"/>
    <d v="2025-04-05T00:00:00"/>
    <n v="4106930"/>
    <s v="206"/>
    <s v="AM1"/>
    <n v="17.690000000000001"/>
    <n v="0"/>
    <x v="0"/>
    <x v="0"/>
    <n v="17.690000000000001"/>
    <x v="0"/>
    <n v="30.957500000000003"/>
    <n v="35.957500000000003"/>
    <n v="5.5"/>
    <n v="0"/>
    <n v="5.5"/>
    <n v="32.5"/>
    <n v="0"/>
    <n v="0"/>
    <n v="35.957500000000003"/>
    <s v="WAV"/>
    <b v="1"/>
    <n v="0"/>
  </r>
  <r>
    <x v="12"/>
    <s v="10:06"/>
    <s v="10:36"/>
    <n v="0"/>
    <s v="One-Seat"/>
    <s v="STEPHENS, MARITZA"/>
    <d v="2025-04-05T00:00:00"/>
    <n v="4106936"/>
    <s v="206"/>
    <s v="AM1"/>
    <n v="17.690000000000001"/>
    <n v="29"/>
    <x v="0"/>
    <x v="0"/>
    <n v="17.690000000000001"/>
    <x v="0"/>
    <n v="30.957500000000003"/>
    <n v="35.957500000000003"/>
    <n v="5"/>
    <n v="0"/>
    <n v="5"/>
    <n v="32.5"/>
    <n v="0.48333333333333334"/>
    <n v="15.708333333333334"/>
    <n v="20.249199999999998"/>
    <s v="WAV"/>
    <b v="1"/>
    <n v="15.708333333333334"/>
  </r>
  <r>
    <x v="0"/>
    <s v="16:25"/>
    <s v="16:43"/>
    <n v="0"/>
    <s v="One-Seat"/>
    <s v="MARZI, SAMI JAN"/>
    <d v="2025-04-05T00:00:00"/>
    <n v="4107642"/>
    <s v="204B"/>
    <s v="WH1"/>
    <n v="10.94"/>
    <n v="20"/>
    <x v="1"/>
    <x v="1"/>
    <n v="10.94"/>
    <x v="1"/>
    <n v="21.88"/>
    <n v="28.38"/>
    <n v="0"/>
    <n v="0"/>
    <n v="0"/>
    <n v="32.5"/>
    <n v="0.33333333333333331"/>
    <n v="10.833333333333332"/>
    <n v="17.546700000000001"/>
    <s v="WAV"/>
    <b v="1"/>
    <n v="10.833333333333334"/>
  </r>
  <r>
    <x v="5"/>
    <s v="08:00"/>
    <s v="08:46"/>
    <n v="0"/>
    <s v="One-Seat"/>
    <s v="TILLMAN, ROSALYN"/>
    <d v="2025-04-05T00:00:00"/>
    <n v="4103769"/>
    <s v="205A"/>
    <s v="WH1"/>
    <n v="8.86"/>
    <n v="52"/>
    <x v="1"/>
    <x v="1"/>
    <n v="8.86"/>
    <x v="1"/>
    <n v="17.72"/>
    <n v="24.22"/>
    <n v="5"/>
    <n v="0"/>
    <n v="5"/>
    <n v="32.5"/>
    <n v="0.8666666666666667"/>
    <n v="28.166666666666668"/>
    <n v="-3.9466999999999999"/>
    <s v="WAV"/>
    <b v="1"/>
    <n v="28.166666666666668"/>
  </r>
  <r>
    <x v="1"/>
    <s v="10:12"/>
    <s v="10:43"/>
    <n v="0"/>
    <s v="One-Seat"/>
    <s v="EVANS, JOHN"/>
    <d v="2025-04-05T00:00:00"/>
    <n v="4107662"/>
    <s v="208"/>
    <s v="AM1"/>
    <n v="17.22"/>
    <n v="32"/>
    <x v="0"/>
    <x v="1"/>
    <n v="17.22"/>
    <x v="1"/>
    <n v="34.44"/>
    <n v="40.94"/>
    <n v="5"/>
    <n v="0"/>
    <n v="5"/>
    <n v="35.787500000000001"/>
    <n v="0.53333333333333333"/>
    <n v="19.086666666666666"/>
    <n v="21.853300000000001"/>
    <s v="WAV"/>
    <b v="1"/>
    <n v="19.086666666666666"/>
  </r>
  <r>
    <x v="0"/>
    <s v="17:41"/>
    <s v="18:32"/>
    <n v="0"/>
    <s v="One-Seat"/>
    <s v="MARZI, SAMI JAN"/>
    <d v="2025-04-05T00:00:00"/>
    <n v="4107000"/>
    <s v="204B"/>
    <s v="AM1"/>
    <n v="29.81"/>
    <n v="94"/>
    <x v="0"/>
    <x v="0"/>
    <n v="29.81"/>
    <x v="0"/>
    <n v="52.167499999999997"/>
    <n v="57.167499999999997"/>
    <n v="5.5"/>
    <n v="0"/>
    <n v="5.5"/>
    <n v="32.5"/>
    <n v="1.5666666666666667"/>
    <n v="50.916666666666664"/>
    <n v="6.2507999999999999"/>
    <s v="WAV"/>
    <b v="1"/>
    <n v="50.916666666666664"/>
  </r>
  <r>
    <x v="0"/>
    <s v="17:18"/>
    <s v="17:38"/>
    <n v="0"/>
    <s v="One-Seat"/>
    <s v="JENNINGS, WILLIAM"/>
    <d v="2025-04-05T00:00:00"/>
    <n v="4107753"/>
    <s v="218A"/>
    <s v="AM1"/>
    <n v="8.19"/>
    <n v="45"/>
    <x v="0"/>
    <x v="0"/>
    <n v="8.19"/>
    <x v="0"/>
    <n v="14.3325"/>
    <n v="19.3325"/>
    <n v="3"/>
    <n v="0"/>
    <n v="3"/>
    <n v="32.5"/>
    <n v="0.75"/>
    <n v="24.375"/>
    <n v="-5.0425000000000004"/>
    <s v="WAV"/>
    <b v="1"/>
    <n v="24.375"/>
  </r>
  <r>
    <x v="12"/>
    <s v="14:06"/>
    <s v="14:46"/>
    <n v="0"/>
    <s v="One-Seat"/>
    <s v="STEPHENS, MARITZA"/>
    <d v="2025-04-05T00:00:00"/>
    <n v="4107664"/>
    <s v="206"/>
    <s v="AM1"/>
    <n v="17.22"/>
    <n v="40"/>
    <x v="0"/>
    <x v="0"/>
    <n v="17.22"/>
    <x v="0"/>
    <n v="30.134999999999998"/>
    <n v="35.134999999999998"/>
    <n v="5"/>
    <n v="0"/>
    <n v="5"/>
    <n v="32.5"/>
    <n v="0.66666666666666663"/>
    <n v="21.666666666666664"/>
    <n v="13.468299999999999"/>
    <s v="WAV"/>
    <b v="1"/>
    <n v="21.666666666666668"/>
  </r>
  <r>
    <x v="1"/>
    <s v="09:21"/>
    <s v="09:43"/>
    <n v="0"/>
    <s v="One-Seat"/>
    <s v="KEITH , CLYDE"/>
    <d v="2025-04-05T00:00:00"/>
    <n v="4103735"/>
    <s v="212"/>
    <s v="WK1"/>
    <n v="12.08"/>
    <n v="21"/>
    <x v="0"/>
    <x v="1"/>
    <n v="12.08"/>
    <x v="1"/>
    <n v="24.16"/>
    <n v="30.66"/>
    <n v="5.5"/>
    <n v="0"/>
    <n v="5.5"/>
    <n v="35.787500000000001"/>
    <n v="0.35"/>
    <n v="12.525625"/>
    <n v="18.134399999999999"/>
    <s v="WAV"/>
    <b v="1"/>
    <n v="12.525625"/>
  </r>
  <r>
    <x v="10"/>
    <s v="12:01"/>
    <s v="12:27"/>
    <n v="0"/>
    <s v="One-Seat"/>
    <s v="ALLISON, AARON"/>
    <d v="2025-04-05T00:00:00"/>
    <n v="4107097"/>
    <s v="202"/>
    <s v="AM1"/>
    <n v="21.83"/>
    <n v="28"/>
    <x v="0"/>
    <x v="0"/>
    <n v="21.83"/>
    <x v="0"/>
    <n v="38.202500000000001"/>
    <n v="43.202500000000001"/>
    <n v="0"/>
    <n v="0"/>
    <n v="0"/>
    <n v="32.5"/>
    <n v="0.46666666666666667"/>
    <n v="15.166666666666666"/>
    <n v="28.035799999999998"/>
    <s v="WAV"/>
    <b v="1"/>
    <n v="15.166666666666666"/>
  </r>
  <r>
    <x v="0"/>
    <s v="18:10"/>
    <s v="18:32"/>
    <n v="0"/>
    <s v="One-Seat"/>
    <s v="MARZI, SAMI JAN"/>
    <d v="2025-04-05T00:00:00"/>
    <n v="4107099"/>
    <s v="204B"/>
    <s v="AM1"/>
    <n v="21.83"/>
    <n v="65"/>
    <x v="0"/>
    <x v="0"/>
    <n v="21.83"/>
    <x v="0"/>
    <n v="38.202500000000001"/>
    <n v="43.202500000000001"/>
    <n v="5"/>
    <n v="0"/>
    <n v="5"/>
    <n v="32.5"/>
    <n v="1.0833333333333333"/>
    <n v="35.208333333333329"/>
    <n v="7.9942000000000002"/>
    <s v="WAV"/>
    <b v="1"/>
    <n v="35.208333333333336"/>
  </r>
  <r>
    <x v="11"/>
    <s v="19:05"/>
    <s v="19:05"/>
    <n v="0"/>
    <s v="One-Seat"/>
    <s v="MALCOM, LANDREW"/>
    <d v="2025-04-05T00:00:00"/>
    <n v="4103738"/>
    <s v="209"/>
    <s v="AM1"/>
    <n v="24.57"/>
    <n v="0"/>
    <x v="0"/>
    <x v="0"/>
    <n v="24.57"/>
    <x v="0"/>
    <n v="42.997500000000002"/>
    <n v="47.997500000000002"/>
    <n v="5"/>
    <n v="0"/>
    <n v="5"/>
    <n v="32.5"/>
    <n v="0"/>
    <n v="0"/>
    <n v="47.997500000000002"/>
    <s v="WAV"/>
    <b v="1"/>
    <n v="0"/>
  </r>
  <r>
    <x v="7"/>
    <s v="10:09"/>
    <s v="10:33"/>
    <n v="0"/>
    <s v="One-Seat"/>
    <s v="MAINESS, RYAN"/>
    <d v="2025-04-05T00:00:00"/>
    <n v="4103737"/>
    <s v="215"/>
    <s v="AM1"/>
    <n v="24.57"/>
    <n v="24"/>
    <x v="0"/>
    <x v="0"/>
    <n v="24.57"/>
    <x v="0"/>
    <n v="42.997500000000002"/>
    <n v="47.997500000000002"/>
    <n v="5.5"/>
    <n v="0"/>
    <n v="5.5"/>
    <n v="29"/>
    <n v="0.4"/>
    <n v="11.600000000000001"/>
    <n v="36.397500000000001"/>
    <s v="SEDAN"/>
    <b v="1"/>
    <n v="11.6"/>
  </r>
  <r>
    <x v="0"/>
    <s v="21:40"/>
    <s v="21:40"/>
    <n v="0"/>
    <s v="One-Seat"/>
    <s v="MARZI, SAMI JAN"/>
    <d v="2025-04-05T00:00:00"/>
    <n v="4107056"/>
    <s v="204B"/>
    <s v="WK1"/>
    <n v="32.299999999999997"/>
    <n v="0"/>
    <x v="0"/>
    <x v="0"/>
    <n v="32.299999999999997"/>
    <x v="0"/>
    <n v="56.524999999999991"/>
    <n v="61.524999999999991"/>
    <n v="3"/>
    <n v="0"/>
    <n v="3"/>
    <n v="32.5"/>
    <n v="0"/>
    <n v="0"/>
    <n v="61.524999999999999"/>
    <s v="WAV"/>
    <b v="1"/>
    <n v="0"/>
  </r>
  <r>
    <x v="10"/>
    <s v="08:30"/>
    <s v="09:30"/>
    <n v="1"/>
    <s v="One-Seat"/>
    <s v="ALLISON, AARON"/>
    <d v="2025-04-05T00:00:00"/>
    <n v="4107054"/>
    <s v="202"/>
    <s v="WK1"/>
    <n v="32.299999999999997"/>
    <n v="60"/>
    <x v="0"/>
    <x v="0"/>
    <n v="32.299999999999997"/>
    <x v="0"/>
    <n v="56.524999999999991"/>
    <n v="61.524999999999991"/>
    <n v="5.5"/>
    <n v="5.5"/>
    <n v="0"/>
    <n v="32.5"/>
    <n v="1"/>
    <n v="32.5"/>
    <n v="29.024999999999999"/>
    <s v="WAV"/>
    <b v="1"/>
    <n v="32.5"/>
  </r>
  <r>
    <x v="0"/>
    <s v="18:13"/>
    <s v="19:00"/>
    <n v="0"/>
    <s v="One-Seat"/>
    <s v="JENNINGS, WILLIAM"/>
    <d v="2025-04-05T00:00:00"/>
    <n v="4105639"/>
    <s v="218A"/>
    <s v="AM1"/>
    <n v="15.59"/>
    <n v="47"/>
    <x v="0"/>
    <x v="0"/>
    <n v="15.59"/>
    <x v="0"/>
    <n v="27.282499999999999"/>
    <n v="32.282499999999999"/>
    <n v="5"/>
    <n v="0"/>
    <n v="5"/>
    <n v="32.5"/>
    <n v="0.78333333333333333"/>
    <n v="25.458333333333332"/>
    <n v="6.8242000000000003"/>
    <s v="SEDAN"/>
    <b v="0"/>
    <n v="25.458333333333332"/>
  </r>
  <r>
    <x v="10"/>
    <s v="13:01"/>
    <s v="13:30"/>
    <n v="0"/>
    <s v="One-Seat"/>
    <s v="ALLISON, AARON"/>
    <d v="2025-04-05T00:00:00"/>
    <n v="4107771"/>
    <s v="202"/>
    <s v="AM1"/>
    <n v="26.08"/>
    <n v="29"/>
    <x v="0"/>
    <x v="0"/>
    <n v="26.08"/>
    <x v="0"/>
    <n v="45.64"/>
    <n v="50.64"/>
    <n v="5.5"/>
    <n v="0"/>
    <n v="5.5"/>
    <n v="32.5"/>
    <n v="0.48333333333333334"/>
    <n v="15.708333333333334"/>
    <n v="34.931699999999999"/>
    <s v="WAV"/>
    <b v="1"/>
    <n v="15.708333333333334"/>
  </r>
  <r>
    <x v="7"/>
    <s v="11:23"/>
    <s v="11:53"/>
    <n v="0"/>
    <s v="One-Seat"/>
    <s v="MAINESS, RYAN"/>
    <d v="2025-04-05T00:00:00"/>
    <n v="4107768"/>
    <s v="215"/>
    <s v="AM1"/>
    <n v="26.08"/>
    <n v="30"/>
    <x v="0"/>
    <x v="0"/>
    <n v="26.08"/>
    <x v="0"/>
    <n v="45.64"/>
    <n v="50.64"/>
    <n v="3"/>
    <n v="0"/>
    <n v="3"/>
    <n v="29"/>
    <n v="0.5"/>
    <n v="14.5"/>
    <n v="36.14"/>
    <s v="SEDAN"/>
    <b v="1"/>
    <n v="14.5"/>
  </r>
  <r>
    <x v="0"/>
    <s v="13:13"/>
    <s v="13:55"/>
    <n v="0"/>
    <s v="One-Seat"/>
    <s v="MARZI, SAMI JAN"/>
    <d v="2025-04-05T00:00:00"/>
    <n v="4106999"/>
    <s v="204B"/>
    <s v="AM2"/>
    <n v="29.81"/>
    <n v="42"/>
    <x v="0"/>
    <x v="0"/>
    <n v="29.81"/>
    <x v="0"/>
    <n v="52.167499999999997"/>
    <n v="57.167499999999997"/>
    <n v="0"/>
    <n v="0"/>
    <n v="0"/>
    <n v="32.5"/>
    <n v="0.7"/>
    <n v="22.75"/>
    <n v="34.417499999999997"/>
    <s v="WAV"/>
    <b v="1"/>
    <n v="22.75"/>
  </r>
  <r>
    <x v="0"/>
    <s v="09:11"/>
    <s v="10:02"/>
    <n v="0"/>
    <s v="One-Seat"/>
    <s v="JENNINGS, WILLIAM"/>
    <d v="2025-04-06T00:00:00"/>
    <n v="4107616"/>
    <s v="218A"/>
    <s v="WK1"/>
    <n v="30.84"/>
    <n v="53"/>
    <x v="0"/>
    <x v="0"/>
    <n v="30.84"/>
    <x v="0"/>
    <n v="53.97"/>
    <n v="58.97"/>
    <n v="5.5"/>
    <n v="0"/>
    <n v="5.5"/>
    <n v="32.5"/>
    <n v="0.8833333333333333"/>
    <n v="28.708333333333332"/>
    <n v="30.261700000000001"/>
    <s v="WAV"/>
    <b v="1"/>
    <n v="28.708333333333332"/>
  </r>
  <r>
    <x v="5"/>
    <s v="07:28"/>
    <s v="08:01"/>
    <n v="0"/>
    <s v="One-Seat"/>
    <s v="BUTLER, JACQUELINE"/>
    <d v="2025-04-06T00:00:00"/>
    <n v="4106232"/>
    <s v="205B"/>
    <s v="PW1"/>
    <n v="22.96"/>
    <n v="37"/>
    <x v="1"/>
    <x v="1"/>
    <n v="22.96"/>
    <x v="1"/>
    <n v="45.92"/>
    <n v="52.42"/>
    <n v="5.5"/>
    <n v="0"/>
    <n v="5.5"/>
    <n v="32.5"/>
    <n v="0.6166666666666667"/>
    <n v="20.041666666666668"/>
    <n v="32.378300000000003"/>
    <s v="WAV"/>
    <b v="1"/>
    <n v="20.041666666666668"/>
  </r>
  <r>
    <x v="0"/>
    <s v="13:03"/>
    <s v="13:38"/>
    <n v="0"/>
    <s v="One-Seat"/>
    <s v="OXCAL, SERGIO"/>
    <d v="2025-04-06T00:00:00"/>
    <n v="4106233"/>
    <s v="204A"/>
    <s v="PW1"/>
    <n v="22.96"/>
    <n v="35"/>
    <x v="1"/>
    <x v="1"/>
    <n v="22.96"/>
    <x v="1"/>
    <n v="45.92"/>
    <n v="52.42"/>
    <n v="5.5"/>
    <n v="0"/>
    <n v="5.5"/>
    <n v="32.5"/>
    <n v="0.58333333333333337"/>
    <n v="18.958333333333336"/>
    <n v="33.4617"/>
    <s v="WAV"/>
    <b v="1"/>
    <n v="18.958333333333332"/>
  </r>
  <r>
    <x v="1"/>
    <s v="12:22"/>
    <s v="12:36"/>
    <n v="0"/>
    <s v="One-Seat"/>
    <s v="UMANA, DOMINGO"/>
    <d v="2025-04-06T00:00:00"/>
    <n v="4108184"/>
    <s v="210"/>
    <s v="WH1"/>
    <n v="6.02"/>
    <n v="14"/>
    <x v="1"/>
    <x v="1"/>
    <n v="6.02"/>
    <x v="1"/>
    <n v="12.04"/>
    <n v="18.54"/>
    <n v="0"/>
    <n v="0"/>
    <n v="0"/>
    <n v="35.787500000000001"/>
    <n v="0.23333333333333334"/>
    <n v="8.3504166666666677"/>
    <n v="10.1896"/>
    <s v="WAV"/>
    <b v="1"/>
    <n v="8.3504166666666677"/>
  </r>
  <r>
    <x v="0"/>
    <s v="15:30"/>
    <s v="16:10"/>
    <n v="0"/>
    <s v="One-Seat"/>
    <s v="OXCAL, SERGIO"/>
    <d v="2025-04-06T00:00:00"/>
    <n v="4107051"/>
    <s v="204A"/>
    <s v="WK1"/>
    <n v="31.58"/>
    <n v="40"/>
    <x v="0"/>
    <x v="0"/>
    <n v="31.58"/>
    <x v="0"/>
    <n v="55.265000000000001"/>
    <n v="60.265000000000001"/>
    <n v="3"/>
    <n v="0"/>
    <n v="3"/>
    <n v="32.5"/>
    <n v="0.66666666666666663"/>
    <n v="21.666666666666664"/>
    <n v="38.598300000000002"/>
    <s v="WAV"/>
    <b v="1"/>
    <n v="21.666666666666668"/>
  </r>
  <r>
    <x v="12"/>
    <s v="07:42"/>
    <s v="07:42"/>
    <n v="0"/>
    <s v="One-Seat"/>
    <s v="STEPHENS, MARITZA"/>
    <d v="2025-04-06T00:00:00"/>
    <n v="4107047"/>
    <s v="206"/>
    <s v="WK1"/>
    <n v="31.58"/>
    <n v="0"/>
    <x v="0"/>
    <x v="0"/>
    <n v="31.58"/>
    <x v="0"/>
    <n v="55.265000000000001"/>
    <n v="60.265000000000001"/>
    <n v="5.5"/>
    <n v="0"/>
    <n v="5.5"/>
    <n v="32.5"/>
    <n v="0"/>
    <n v="0"/>
    <n v="60.265000000000001"/>
    <s v="WAV"/>
    <b v="1"/>
    <n v="0"/>
  </r>
  <r>
    <x v="12"/>
    <s v="14:42"/>
    <s v="15:28"/>
    <n v="0"/>
    <s v="One-Seat"/>
    <s v="STEPHENS, MARITZA"/>
    <d v="2025-04-06T00:00:00"/>
    <n v="4107617"/>
    <s v="206"/>
    <s v="WK1"/>
    <n v="30.84"/>
    <n v="48"/>
    <x v="0"/>
    <x v="0"/>
    <n v="30.84"/>
    <x v="0"/>
    <n v="53.97"/>
    <n v="58.97"/>
    <n v="0"/>
    <n v="0"/>
    <n v="0"/>
    <n v="32.5"/>
    <n v="0.8"/>
    <n v="26"/>
    <n v="32.97"/>
    <s v="WAV"/>
    <b v="1"/>
    <n v="26"/>
  </r>
  <r>
    <x v="1"/>
    <s v="12:07"/>
    <s v="12:59"/>
    <n v="0"/>
    <s v="One-Seat"/>
    <s v="ALLGOOD, SCOTT"/>
    <d v="2025-04-06T00:00:00"/>
    <n v="4107948"/>
    <s v="201"/>
    <s v="LW1"/>
    <n v="11.71"/>
    <n v="51"/>
    <x v="0"/>
    <x v="1"/>
    <n v="11.71"/>
    <x v="1"/>
    <n v="23.42"/>
    <n v="29.92"/>
    <n v="5"/>
    <n v="0"/>
    <n v="5"/>
    <n v="35.787500000000001"/>
    <n v="0.85"/>
    <n v="30.419374999999999"/>
    <n v="-0.49940000000000001"/>
    <s v="BIGVAN"/>
    <b v="1"/>
    <n v="30.419375000000002"/>
  </r>
  <r>
    <x v="1"/>
    <s v="13:06"/>
    <s v="13:33"/>
    <n v="0"/>
    <s v="One-Seat"/>
    <s v="ROGERS, JAMES"/>
    <d v="2025-04-06T00:00:00"/>
    <n v="4107619"/>
    <s v="207"/>
    <s v="AM1"/>
    <n v="25.21"/>
    <n v="26"/>
    <x v="0"/>
    <x v="1"/>
    <n v="25.21"/>
    <x v="1"/>
    <n v="50.42"/>
    <n v="56.92"/>
    <n v="0"/>
    <n v="0"/>
    <n v="0"/>
    <n v="35.787500000000001"/>
    <n v="0.43333333333333335"/>
    <n v="15.507916666666668"/>
    <n v="41.412100000000002"/>
    <s v="WAV"/>
    <b v="1"/>
    <n v="15.507916666666667"/>
  </r>
  <r>
    <x v="1"/>
    <s v="09:01"/>
    <s v="09:48"/>
    <n v="0"/>
    <s v="One-Seat"/>
    <s v="ROGERS, JAMES"/>
    <d v="2025-04-06T00:00:00"/>
    <n v="4107618"/>
    <s v="207"/>
    <s v="AM1"/>
    <n v="25.21"/>
    <n v="71"/>
    <x v="0"/>
    <x v="1"/>
    <n v="25.21"/>
    <x v="1"/>
    <n v="50.42"/>
    <n v="56.92"/>
    <n v="5.5"/>
    <n v="0"/>
    <n v="5.5"/>
    <n v="35.787500000000001"/>
    <n v="1.1833333333333333"/>
    <n v="42.348541666666669"/>
    <n v="14.5715"/>
    <s v="WAV"/>
    <b v="1"/>
    <n v="42.348541666666662"/>
  </r>
  <r>
    <x v="5"/>
    <s v="09:47"/>
    <s v="10:22"/>
    <n v="0"/>
    <s v="One-Seat"/>
    <s v="BUTLER, JACQUELINE"/>
    <d v="2025-04-06T00:00:00"/>
    <n v="4107822"/>
    <s v="205B"/>
    <s v="PW1"/>
    <n v="28"/>
    <n v="37"/>
    <x v="1"/>
    <x v="1"/>
    <n v="28"/>
    <x v="1"/>
    <n v="56"/>
    <n v="62.5"/>
    <n v="0"/>
    <n v="0"/>
    <n v="0"/>
    <n v="32.5"/>
    <n v="0.6166666666666667"/>
    <n v="20.041666666666668"/>
    <n v="42.458300000000001"/>
    <s v="WAV"/>
    <b v="1"/>
    <n v="20.041666666666668"/>
  </r>
  <r>
    <x v="0"/>
    <s v="18:20"/>
    <s v="19:42"/>
    <n v="0"/>
    <s v="One-Seat"/>
    <s v="OXCAL, SERGIO"/>
    <d v="2025-04-06T00:00:00"/>
    <n v="4107981"/>
    <s v="204A"/>
    <s v="AM1"/>
    <n v="38.700000000000003"/>
    <n v="81"/>
    <x v="0"/>
    <x v="0"/>
    <n v="38.700000000000003"/>
    <x v="0"/>
    <n v="67.725000000000009"/>
    <n v="72.725000000000009"/>
    <n v="0"/>
    <n v="0"/>
    <n v="0"/>
    <n v="32.5"/>
    <n v="1.35"/>
    <n v="43.875"/>
    <n v="28.85"/>
    <s v="WAV"/>
    <b v="1"/>
    <n v="43.875"/>
  </r>
  <r>
    <x v="1"/>
    <s v="07:33"/>
    <s v="08:05"/>
    <n v="0"/>
    <s v="One-Seat"/>
    <s v="UMANA, DOMINGO"/>
    <d v="2025-04-06T00:00:00"/>
    <n v="4107960"/>
    <s v="210"/>
    <s v="AM1"/>
    <n v="26.75"/>
    <n v="33"/>
    <x v="0"/>
    <x v="1"/>
    <n v="26.75"/>
    <x v="1"/>
    <n v="53.5"/>
    <n v="60"/>
    <n v="5.5"/>
    <n v="0"/>
    <n v="5.5"/>
    <n v="35.787500000000001"/>
    <n v="0.55000000000000004"/>
    <n v="19.683125000000004"/>
    <n v="40.316899999999997"/>
    <s v="WAV"/>
    <b v="1"/>
    <n v="19.683125"/>
  </r>
  <r>
    <x v="1"/>
    <s v="16:42"/>
    <s v="17:20"/>
    <n v="0"/>
    <s v="One-Seat"/>
    <s v="ALLGOOD, SCOTT"/>
    <d v="2025-04-06T00:00:00"/>
    <n v="4107823"/>
    <s v="201"/>
    <s v="PW1"/>
    <n v="28"/>
    <n v="37"/>
    <x v="1"/>
    <x v="1"/>
    <n v="28"/>
    <x v="1"/>
    <n v="56"/>
    <n v="62.5"/>
    <n v="0"/>
    <n v="0"/>
    <n v="0"/>
    <n v="35.787500000000001"/>
    <n v="0.6166666666666667"/>
    <n v="22.068958333333335"/>
    <n v="40.430999999999997"/>
    <s v="BIGVAN"/>
    <b v="1"/>
    <n v="22.068958333333335"/>
  </r>
  <r>
    <x v="0"/>
    <s v="18:38"/>
    <s v="19:10"/>
    <n v="0"/>
    <s v="One-Seat"/>
    <s v="OXCAL, SERGIO"/>
    <d v="2025-04-06T00:00:00"/>
    <n v="4106207"/>
    <s v="204A"/>
    <s v="AM1"/>
    <n v="13.41"/>
    <n v="31"/>
    <x v="0"/>
    <x v="0"/>
    <n v="13.41"/>
    <x v="0"/>
    <n v="23.467500000000001"/>
    <n v="28.467500000000001"/>
    <n v="5.5"/>
    <n v="0"/>
    <n v="5.5"/>
    <n v="32.5"/>
    <n v="0.51666666666666672"/>
    <n v="16.791666666666668"/>
    <n v="11.675800000000001"/>
    <s v="WAV"/>
    <b v="1"/>
    <n v="16.791666666666668"/>
  </r>
  <r>
    <x v="0"/>
    <s v="18:02"/>
    <s v="18:18"/>
    <n v="0"/>
    <s v="One-Seat"/>
    <s v="JENNINGS, WILLIAM"/>
    <d v="2025-04-06T00:00:00"/>
    <n v="4106338"/>
    <s v="218A"/>
    <s v="AM1"/>
    <n v="7.68"/>
    <n v="16"/>
    <x v="0"/>
    <x v="0"/>
    <n v="7.68"/>
    <x v="0"/>
    <n v="13.44"/>
    <n v="18.439999999999998"/>
    <n v="0"/>
    <n v="0"/>
    <n v="0"/>
    <n v="32.5"/>
    <n v="0.26666666666666666"/>
    <n v="8.6666666666666661"/>
    <n v="9.7733000000000008"/>
    <s v="WAV"/>
    <b v="1"/>
    <n v="8.6666666666666661"/>
  </r>
  <r>
    <x v="0"/>
    <s v="19:20"/>
    <s v="20:16"/>
    <n v="0"/>
    <s v="One-Seat"/>
    <s v="OXCAL, SERGIO"/>
    <d v="2025-04-06T00:00:00"/>
    <n v="4107723"/>
    <s v="204A"/>
    <s v="LW1"/>
    <n v="11.71"/>
    <n v="56"/>
    <x v="0"/>
    <x v="0"/>
    <n v="11.71"/>
    <x v="0"/>
    <n v="20.4925"/>
    <n v="25.4925"/>
    <n v="5.5"/>
    <n v="0"/>
    <n v="5.5"/>
    <n v="32.5"/>
    <n v="0.93333333333333335"/>
    <n v="30.333333333333332"/>
    <n v="-4.8407999999999998"/>
    <s v="WAV"/>
    <b v="1"/>
    <n v="30.3333333333333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9">
    <pivotField axis="axisRow" showAll="0">
      <items count="5">
        <item x="2"/>
        <item x="1"/>
        <item x="0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0" firstHeaderRow="1" firstDataRow="1" firstDataCol="1"/>
  <pivotFields count="9">
    <pivotField showAll="0"/>
    <pivotField axis="axisRow" showAll="0">
      <items count="65">
        <item m="1" x="49"/>
        <item m="1" x="60"/>
        <item x="5"/>
        <item x="2"/>
        <item m="1" x="25"/>
        <item m="1" x="63"/>
        <item m="1" x="50"/>
        <item m="1" x="48"/>
        <item x="10"/>
        <item m="1" x="43"/>
        <item m="1" x="21"/>
        <item m="1" x="44"/>
        <item x="1"/>
        <item m="1" x="20"/>
        <item m="1" x="19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11"/>
        <item m="1" x="47"/>
        <item x="15"/>
        <item m="1" x="46"/>
        <item m="1" x="18"/>
        <item m="1" x="54"/>
        <item m="1" x="45"/>
        <item m="1" x="59"/>
        <item m="1" x="22"/>
        <item m="1" x="41"/>
        <item m="1" x="42"/>
        <item m="1" x="40"/>
        <item x="14"/>
        <item m="1" x="36"/>
        <item m="1" x="32"/>
        <item m="1" x="38"/>
        <item m="1" x="39"/>
        <item m="1" x="37"/>
        <item x="0"/>
        <item m="1" x="35"/>
        <item m="1" x="34"/>
        <item x="3"/>
        <item m="1" x="33"/>
        <item x="9"/>
        <item m="1" x="30"/>
        <item m="1" x="27"/>
        <item m="1" x="28"/>
        <item x="6"/>
        <item m="1" x="26"/>
        <item x="12"/>
        <item x="13"/>
        <item x="8"/>
        <item m="1" x="23"/>
        <item m="1" x="24"/>
        <item x="4"/>
        <item m="1" x="16"/>
        <item m="1" x="17"/>
        <item x="7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</pivotFields>
  <rowFields count="1">
    <field x="1"/>
  </rowFields>
  <rowItems count="17">
    <i>
      <x v="2"/>
    </i>
    <i>
      <x v="3"/>
    </i>
    <i>
      <x v="8"/>
    </i>
    <i>
      <x v="12"/>
    </i>
    <i>
      <x v="26"/>
    </i>
    <i>
      <x v="28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5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5"/>
        <item m="1" x="42"/>
        <item m="1" x="45"/>
        <item m="1" x="64"/>
        <item m="1" x="76"/>
        <item m="1" x="58"/>
        <item x="0"/>
        <item x="8"/>
        <item m="1" x="55"/>
        <item m="1" x="70"/>
        <item m="1" x="26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4"/>
        <item m="1" x="48"/>
        <item m="1" x="44"/>
        <item m="1" x="19"/>
        <item m="1" x="62"/>
        <item m="1" x="61"/>
        <item m="1" x="51"/>
        <item m="1" x="73"/>
        <item x="4"/>
        <item m="1" x="80"/>
        <item m="1" x="49"/>
        <item m="1" x="23"/>
        <item m="1" x="22"/>
        <item m="1" x="56"/>
        <item m="1" x="50"/>
        <item m="1" x="29"/>
        <item m="1" x="57"/>
        <item m="1" x="81"/>
        <item m="1" x="63"/>
        <item m="1" x="54"/>
        <item x="15"/>
        <item m="1" x="71"/>
        <item m="1" x="21"/>
        <item m="1" x="65"/>
        <item m="1" x="20"/>
        <item m="1" x="38"/>
        <item m="1" x="33"/>
        <item x="6"/>
        <item m="1" x="40"/>
        <item m="1" x="39"/>
        <item m="1" x="37"/>
        <item x="3"/>
        <item m="1" x="35"/>
        <item x="7"/>
        <item m="1" x="36"/>
        <item m="1" x="34"/>
        <item x="10"/>
        <item m="1" x="31"/>
        <item m="1" x="30"/>
        <item m="1" x="28"/>
        <item m="1" x="17"/>
        <item x="9"/>
        <item x="2"/>
        <item m="1" x="27"/>
        <item x="1"/>
        <item x="11"/>
        <item m="1" x="24"/>
        <item m="1" x="25"/>
        <item x="12"/>
        <item m="1" x="16"/>
        <item x="13"/>
        <item m="1" x="18"/>
        <item t="default"/>
      </items>
    </pivotField>
    <pivotField numFmtId="14" showAll="0">
      <items count="113"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56"/>
        <item m="1" x="57"/>
        <item m="1" x="58"/>
        <item m="1" x="59"/>
        <item m="1" x="67"/>
        <item m="1" x="60"/>
        <item m="1" x="61"/>
        <item m="1" x="62"/>
        <item m="1" x="63"/>
        <item m="1" x="64"/>
        <item m="1" x="66"/>
        <item m="1" x="68"/>
        <item m="1" x="69"/>
        <item m="1" x="65"/>
        <item m="1" x="42"/>
        <item m="1" x="43"/>
        <item m="1" x="44"/>
        <item m="1" x="45"/>
        <item m="1" x="52"/>
        <item m="1" x="53"/>
        <item m="1" x="46"/>
        <item m="1" x="47"/>
        <item m="1" x="48"/>
        <item m="1" x="49"/>
        <item m="1" x="50"/>
        <item m="1" x="54"/>
        <item m="1" x="55"/>
        <item m="1" x="51"/>
        <item m="1" x="28"/>
        <item m="1" x="29"/>
        <item m="1" x="30"/>
        <item m="1" x="31"/>
        <item m="1" x="39"/>
        <item m="1" x="40"/>
        <item m="1" x="32"/>
        <item m="1" x="33"/>
        <item m="1" x="34"/>
        <item m="1" x="35"/>
        <item m="1" x="36"/>
        <item m="1" x="38"/>
        <item m="1" x="41"/>
        <item m="1" x="37"/>
        <item m="1" x="14"/>
        <item m="1" x="23"/>
        <item m="1" x="15"/>
        <item m="1" x="16"/>
        <item m="1" x="24"/>
        <item m="1" x="25"/>
        <item m="1" x="17"/>
        <item m="1" x="18"/>
        <item m="1" x="19"/>
        <item m="1" x="20"/>
        <item m="1" x="21"/>
        <item m="1" x="26"/>
        <item m="1" x="27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184">
        <item m="1" x="145"/>
        <item m="1" x="146"/>
        <item x="0"/>
        <item x="1"/>
        <item x="2"/>
        <item x="3"/>
        <item m="1" x="158"/>
        <item x="4"/>
        <item m="1" x="71"/>
        <item m="1" x="72"/>
        <item m="1" x="73"/>
        <item x="5"/>
        <item m="1" x="164"/>
        <item m="1" x="107"/>
        <item m="1" x="126"/>
        <item m="1" x="170"/>
        <item m="1" x="74"/>
        <item m="1" x="75"/>
        <item x="6"/>
        <item x="7"/>
        <item m="1" x="92"/>
        <item m="1" x="84"/>
        <item x="9"/>
        <item x="11"/>
        <item x="12"/>
        <item x="13"/>
        <item x="16"/>
        <item m="1" x="85"/>
        <item x="17"/>
        <item m="1" x="176"/>
        <item m="1" x="179"/>
        <item m="1" x="181"/>
        <item x="19"/>
        <item x="20"/>
        <item x="21"/>
        <item x="22"/>
        <item m="1" x="178"/>
        <item x="23"/>
        <item m="1" x="159"/>
        <item m="1" x="160"/>
        <item x="25"/>
        <item m="1" x="52"/>
        <item m="1" x="57"/>
        <item x="28"/>
        <item x="29"/>
        <item x="33"/>
        <item m="1" x="77"/>
        <item m="1" x="65"/>
        <item m="1" x="66"/>
        <item x="34"/>
        <item x="35"/>
        <item m="1" x="59"/>
        <item x="36"/>
        <item x="37"/>
        <item m="1" x="153"/>
        <item m="1" x="154"/>
        <item m="1" x="180"/>
        <item m="1" x="112"/>
        <item m="1" x="140"/>
        <item m="1" x="148"/>
        <item m="1" x="147"/>
        <item x="39"/>
        <item x="40"/>
        <item m="1" x="111"/>
        <item m="1" x="110"/>
        <item x="41"/>
        <item m="1" x="155"/>
        <item m="1" x="96"/>
        <item m="1" x="138"/>
        <item m="1" x="171"/>
        <item m="1" x="172"/>
        <item m="1" x="173"/>
        <item x="42"/>
        <item m="1" x="150"/>
        <item m="1" x="156"/>
        <item m="1" x="161"/>
        <item m="1" x="149"/>
        <item m="1" x="162"/>
        <item x="43"/>
        <item m="1" x="129"/>
        <item m="1" x="163"/>
        <item m="1" x="60"/>
        <item m="1" x="131"/>
        <item x="44"/>
        <item m="1" x="88"/>
        <item m="1" x="80"/>
        <item m="1" x="97"/>
        <item m="1" x="139"/>
        <item m="1" x="165"/>
        <item m="1" x="166"/>
        <item m="1" x="167"/>
        <item m="1" x="174"/>
        <item m="1" x="157"/>
        <item x="45"/>
        <item m="1" x="82"/>
        <item x="46"/>
        <item m="1" x="68"/>
        <item m="1" x="175"/>
        <item m="1" x="182"/>
        <item m="1" x="69"/>
        <item m="1" x="151"/>
        <item m="1" x="168"/>
        <item m="1" x="169"/>
        <item m="1" x="95"/>
        <item m="1" x="152"/>
        <item m="1" x="119"/>
        <item m="1" x="177"/>
        <item m="1" x="93"/>
        <item x="26"/>
        <item m="1" x="114"/>
        <item m="1" x="102"/>
        <item m="1" x="103"/>
        <item m="1" x="70"/>
        <item m="1" x="78"/>
        <item m="1" x="79"/>
        <item m="1" x="144"/>
        <item m="1" x="116"/>
        <item m="1" x="94"/>
        <item m="1" x="141"/>
        <item m="1" x="117"/>
        <item m="1" x="142"/>
        <item m="1" x="143"/>
        <item m="1" x="120"/>
        <item m="1" x="121"/>
        <item x="47"/>
        <item m="1" x="132"/>
        <item m="1" x="133"/>
        <item m="1" x="105"/>
        <item x="18"/>
        <item m="1" x="64"/>
        <item m="1" x="118"/>
        <item m="1" x="128"/>
        <item m="1" x="130"/>
        <item m="1" x="136"/>
        <item m="1" x="134"/>
        <item m="1" x="135"/>
        <item m="1" x="137"/>
        <item m="1" x="87"/>
        <item m="1" x="127"/>
        <item m="1" x="99"/>
        <item m="1" x="98"/>
        <item x="31"/>
        <item x="32"/>
        <item x="10"/>
        <item x="30"/>
        <item m="1" x="76"/>
        <item m="1" x="124"/>
        <item m="1" x="125"/>
        <item m="1" x="113"/>
        <item m="1" x="122"/>
        <item x="38"/>
        <item m="1" x="123"/>
        <item m="1" x="67"/>
        <item m="1" x="58"/>
        <item m="1" x="115"/>
        <item m="1" x="63"/>
        <item m="1" x="108"/>
        <item m="1" x="109"/>
        <item m="1" x="106"/>
        <item m="1" x="100"/>
        <item m="1" x="101"/>
        <item m="1" x="104"/>
        <item m="1" x="89"/>
        <item m="1" x="90"/>
        <item m="1" x="91"/>
        <item m="1" x="86"/>
        <item m="1" x="81"/>
        <item m="1" x="83"/>
        <item m="1" x="48"/>
        <item x="14"/>
        <item x="15"/>
        <item x="8"/>
        <item m="1" x="49"/>
        <item m="1" x="62"/>
        <item x="24"/>
        <item m="1" x="50"/>
        <item m="1" x="51"/>
        <item m="1" x="53"/>
        <item m="1" x="54"/>
        <item m="1" x="55"/>
        <item m="1" x="56"/>
        <item x="27"/>
        <item m="1" x="6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1"/>
        <item x="0"/>
        <item x="2"/>
        <item t="default"/>
      </items>
    </pivotField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7E935-E251-471C-A9D4-7AB722B7869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8" firstHeaderRow="1" firstDataRow="1" firstDataCol="1"/>
  <pivotFields count="25">
    <pivotField showAll="0"/>
    <pivotField axis="axisRow" numFmtId="14" showAll="0">
      <items count="113"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56"/>
        <item m="1" x="57"/>
        <item m="1" x="58"/>
        <item m="1" x="59"/>
        <item m="1" x="67"/>
        <item m="1" x="60"/>
        <item m="1" x="61"/>
        <item m="1" x="62"/>
        <item m="1" x="63"/>
        <item m="1" x="64"/>
        <item m="1" x="66"/>
        <item m="1" x="68"/>
        <item m="1" x="69"/>
        <item m="1" x="65"/>
        <item m="1" x="42"/>
        <item m="1" x="43"/>
        <item m="1" x="44"/>
        <item m="1" x="45"/>
        <item m="1" x="52"/>
        <item m="1" x="53"/>
        <item m="1" x="46"/>
        <item m="1" x="47"/>
        <item m="1" x="48"/>
        <item m="1" x="49"/>
        <item m="1" x="50"/>
        <item m="1" x="54"/>
        <item m="1" x="55"/>
        <item m="1" x="51"/>
        <item m="1" x="28"/>
        <item m="1" x="29"/>
        <item m="1" x="30"/>
        <item m="1" x="31"/>
        <item m="1" x="39"/>
        <item m="1" x="40"/>
        <item m="1" x="32"/>
        <item m="1" x="33"/>
        <item m="1" x="34"/>
        <item m="1" x="35"/>
        <item m="1" x="36"/>
        <item m="1" x="38"/>
        <item m="1" x="41"/>
        <item m="1" x="37"/>
        <item m="1" x="14"/>
        <item m="1" x="23"/>
        <item m="1" x="15"/>
        <item m="1" x="16"/>
        <item m="1" x="24"/>
        <item m="1" x="25"/>
        <item m="1" x="17"/>
        <item m="1" x="18"/>
        <item m="1" x="19"/>
        <item m="1" x="20"/>
        <item m="1" x="21"/>
        <item m="1" x="26"/>
        <item m="1" x="27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1"/>
        <item x="0"/>
        <item x="2"/>
        <item t="default"/>
      </items>
    </pivotField>
  </pivotFields>
  <rowFields count="1">
    <field x="1"/>
  </rowFields>
  <rowItems count="15"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 t="grand">
      <x/>
    </i>
  </rowItems>
  <colItems count="1">
    <i/>
  </colItems>
  <dataFields count="1">
    <dataField name="Sum of SERVICE HOURS OPERATED" fld="12" baseField="0" baseItem="0"/>
  </dataFields>
  <formats count="1">
    <format dxfId="132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2CF423-B7CB-4A86-A8B0-B7F497EBCE9B}" name="PivotTable6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325" firstHeaderRow="1" firstDataRow="1" firstDataCol="5"/>
  <pivotFields count="25">
    <pivotField axis="axisRow" compact="0" outline="0" showAll="0" defaultSubtotal="0">
      <items count="82">
        <item m="1" x="17"/>
        <item x="1"/>
        <item m="1" x="53"/>
        <item m="1" x="79"/>
        <item m="1" x="28"/>
        <item m="1" x="68"/>
        <item m="1" x="69"/>
        <item m="1" x="66"/>
        <item m="1" x="67"/>
        <item m="1" x="77"/>
        <item m="1" x="74"/>
        <item m="1" x="34"/>
        <item m="1" x="35"/>
        <item x="13"/>
        <item x="5"/>
        <item m="1" x="42"/>
        <item m="1" x="45"/>
        <item m="1" x="64"/>
        <item m="1" x="76"/>
        <item m="1" x="58"/>
        <item x="0"/>
        <item x="12"/>
        <item m="1" x="25"/>
        <item m="1" x="37"/>
        <item x="8"/>
        <item m="1" x="55"/>
        <item x="10"/>
        <item m="1" x="38"/>
        <item m="1" x="70"/>
        <item m="1" x="26"/>
        <item x="7"/>
        <item m="1" x="40"/>
        <item m="1" x="78"/>
        <item m="1" x="18"/>
        <item m="1" x="59"/>
        <item m="1" x="41"/>
        <item m="1" x="46"/>
        <item m="1" x="60"/>
        <item m="1" x="39"/>
        <item m="1" x="52"/>
        <item m="1" x="32"/>
        <item m="1" x="75"/>
        <item m="1" x="16"/>
        <item m="1" x="31"/>
        <item m="1" x="43"/>
        <item m="1" x="72"/>
        <item m="1" x="36"/>
        <item m="1" x="30"/>
        <item x="2"/>
        <item m="1" x="47"/>
        <item x="14"/>
        <item m="1" x="48"/>
        <item x="11"/>
        <item m="1" x="44"/>
        <item m="1" x="19"/>
        <item m="1" x="33"/>
        <item m="1" x="62"/>
        <item m="1" x="61"/>
        <item m="1" x="51"/>
        <item m="1" x="73"/>
        <item x="4"/>
        <item m="1" x="80"/>
        <item m="1" x="49"/>
        <item x="9"/>
        <item m="1" x="23"/>
        <item m="1" x="22"/>
        <item m="1" x="56"/>
        <item m="1" x="50"/>
        <item m="1" x="29"/>
        <item m="1" x="57"/>
        <item m="1" x="81"/>
        <item x="3"/>
        <item m="1" x="63"/>
        <item x="6"/>
        <item m="1" x="54"/>
        <item x="15"/>
        <item m="1" x="71"/>
        <item m="1" x="21"/>
        <item m="1" x="65"/>
        <item m="1" x="27"/>
        <item m="1" x="24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12"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56"/>
        <item m="1" x="57"/>
        <item m="1" x="58"/>
        <item m="1" x="59"/>
        <item m="1" x="67"/>
        <item m="1" x="60"/>
        <item m="1" x="61"/>
        <item m="1" x="62"/>
        <item m="1" x="63"/>
        <item m="1" x="64"/>
        <item m="1" x="66"/>
        <item m="1" x="68"/>
        <item m="1" x="69"/>
        <item m="1" x="65"/>
        <item m="1" x="42"/>
        <item m="1" x="43"/>
        <item m="1" x="44"/>
        <item m="1" x="45"/>
        <item m="1" x="52"/>
        <item m="1" x="53"/>
        <item m="1" x="46"/>
        <item m="1" x="47"/>
        <item m="1" x="48"/>
        <item m="1" x="49"/>
        <item m="1" x="50"/>
        <item m="1" x="54"/>
        <item m="1" x="55"/>
        <item m="1" x="51"/>
        <item m="1" x="28"/>
        <item m="1" x="29"/>
        <item m="1" x="30"/>
        <item m="1" x="31"/>
        <item m="1" x="39"/>
        <item m="1" x="40"/>
        <item m="1" x="32"/>
        <item m="1" x="33"/>
        <item m="1" x="34"/>
        <item m="1" x="35"/>
        <item m="1" x="36"/>
        <item m="1" x="38"/>
        <item m="1" x="41"/>
        <item m="1" x="37"/>
        <item m="1" x="14"/>
        <item m="1" x="23"/>
        <item m="1" x="15"/>
        <item m="1" x="16"/>
        <item m="1" x="24"/>
        <item m="1" x="25"/>
        <item m="1" x="17"/>
        <item m="1" x="18"/>
        <item m="1" x="19"/>
        <item m="1" x="20"/>
        <item m="1" x="21"/>
        <item m="1" x="26"/>
        <item m="1" x="27"/>
        <item m="1" x="22"/>
        <item x="0"/>
        <item x="9"/>
        <item x="1"/>
        <item x="2"/>
        <item x="10"/>
        <item x="11"/>
        <item x="3"/>
        <item x="4"/>
        <item x="5"/>
        <item x="6"/>
        <item x="7"/>
        <item x="12"/>
        <item x="13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">
        <item x="0"/>
        <item x="1"/>
        <item x="23"/>
        <item x="17"/>
        <item x="5"/>
        <item x="19"/>
        <item x="25"/>
        <item x="28"/>
        <item x="8"/>
        <item x="11"/>
        <item x="24"/>
        <item x="4"/>
        <item x="30"/>
        <item x="14"/>
        <item x="21"/>
        <item x="15"/>
        <item x="29"/>
        <item x="18"/>
        <item x="12"/>
        <item x="31"/>
        <item x="6"/>
        <item x="2"/>
        <item x="3"/>
        <item x="10"/>
        <item x="16"/>
        <item x="9"/>
        <item x="26"/>
        <item x="27"/>
        <item x="7"/>
        <item x="13"/>
        <item x="22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3">
        <item m="1" x="145"/>
        <item m="1" x="146"/>
        <item x="0"/>
        <item x="1"/>
        <item x="2"/>
        <item x="3"/>
        <item m="1" x="158"/>
        <item x="4"/>
        <item m="1" x="71"/>
        <item m="1" x="72"/>
        <item m="1" x="73"/>
        <item x="5"/>
        <item m="1" x="125"/>
        <item m="1" x="91"/>
        <item m="1" x="164"/>
        <item m="1" x="107"/>
        <item m="1" x="126"/>
        <item m="1" x="170"/>
        <item m="1" x="123"/>
        <item m="1" x="74"/>
        <item m="1" x="75"/>
        <item x="6"/>
        <item m="1" x="48"/>
        <item m="1" x="49"/>
        <item x="7"/>
        <item x="8"/>
        <item m="1" x="62"/>
        <item m="1" x="86"/>
        <item m="1" x="92"/>
        <item m="1" x="84"/>
        <item x="9"/>
        <item x="10"/>
        <item m="1" x="50"/>
        <item m="1" x="51"/>
        <item x="11"/>
        <item m="1" x="63"/>
        <item m="1" x="106"/>
        <item m="1" x="130"/>
        <item x="12"/>
        <item x="13"/>
        <item x="14"/>
        <item x="15"/>
        <item x="16"/>
        <item m="1" x="85"/>
        <item m="1" x="142"/>
        <item m="1" x="143"/>
        <item x="17"/>
        <item m="1" x="176"/>
        <item x="18"/>
        <item m="1" x="179"/>
        <item m="1" x="181"/>
        <item x="19"/>
        <item m="1" x="70"/>
        <item m="1" x="103"/>
        <item m="1" x="102"/>
        <item x="20"/>
        <item m="1" x="141"/>
        <item m="1" x="76"/>
        <item m="1" x="94"/>
        <item m="1" x="118"/>
        <item m="1" x="116"/>
        <item m="1" x="117"/>
        <item x="21"/>
        <item m="1" x="64"/>
        <item m="1" x="98"/>
        <item m="1" x="99"/>
        <item x="22"/>
        <item m="1" x="105"/>
        <item m="1" x="114"/>
        <item m="1" x="113"/>
        <item m="1" x="122"/>
        <item m="1" x="135"/>
        <item m="1" x="178"/>
        <item x="23"/>
        <item x="24"/>
        <item m="1" x="159"/>
        <item m="1" x="160"/>
        <item x="25"/>
        <item x="26"/>
        <item m="1" x="52"/>
        <item m="1" x="53"/>
        <item m="1" x="54"/>
        <item m="1" x="55"/>
        <item m="1" x="61"/>
        <item m="1" x="56"/>
        <item m="1" x="57"/>
        <item x="27"/>
        <item x="28"/>
        <item m="1" x="137"/>
        <item m="1" x="136"/>
        <item m="1" x="134"/>
        <item x="29"/>
        <item x="30"/>
        <item x="31"/>
        <item x="32"/>
        <item x="33"/>
        <item m="1" x="77"/>
        <item m="1" x="78"/>
        <item m="1" x="79"/>
        <item m="1" x="65"/>
        <item m="1" x="144"/>
        <item m="1" x="66"/>
        <item x="34"/>
        <item m="1" x="115"/>
        <item x="35"/>
        <item m="1" x="58"/>
        <item m="1" x="59"/>
        <item m="1" x="128"/>
        <item x="36"/>
        <item m="1" x="90"/>
        <item m="1" x="89"/>
        <item x="37"/>
        <item m="1" x="153"/>
        <item m="1" x="121"/>
        <item m="1" x="124"/>
        <item m="1" x="120"/>
        <item m="1" x="133"/>
        <item m="1" x="132"/>
        <item m="1" x="154"/>
        <item x="38"/>
        <item m="1" x="67"/>
        <item m="1" x="104"/>
        <item m="1" x="180"/>
        <item m="1" x="112"/>
        <item m="1" x="140"/>
        <item m="1" x="148"/>
        <item m="1" x="147"/>
        <item x="39"/>
        <item x="40"/>
        <item m="1" x="111"/>
        <item m="1" x="109"/>
        <item m="1" x="110"/>
        <item m="1" x="108"/>
        <item x="41"/>
        <item m="1" x="155"/>
        <item m="1" x="96"/>
        <item m="1" x="138"/>
        <item m="1" x="171"/>
        <item m="1" x="172"/>
        <item m="1" x="173"/>
        <item x="42"/>
        <item m="1" x="81"/>
        <item m="1" x="150"/>
        <item m="1" x="156"/>
        <item m="1" x="161"/>
        <item m="1" x="149"/>
        <item m="1" x="162"/>
        <item x="43"/>
        <item m="1" x="129"/>
        <item m="1" x="163"/>
        <item m="1" x="60"/>
        <item m="1" x="131"/>
        <item x="44"/>
        <item m="1" x="88"/>
        <item m="1" x="87"/>
        <item m="1" x="80"/>
        <item m="1" x="97"/>
        <item m="1" x="100"/>
        <item m="1" x="101"/>
        <item m="1" x="139"/>
        <item m="1" x="165"/>
        <item m="1" x="166"/>
        <item m="1" x="167"/>
        <item m="1" x="174"/>
        <item m="1" x="157"/>
        <item x="45"/>
        <item m="1" x="82"/>
        <item m="1" x="83"/>
        <item x="46"/>
        <item x="47"/>
        <item m="1" x="68"/>
        <item m="1" x="175"/>
        <item m="1" x="182"/>
        <item m="1" x="69"/>
        <item m="1" x="151"/>
        <item m="1" x="168"/>
        <item m="1" x="169"/>
        <item m="1" x="95"/>
        <item m="1" x="152"/>
        <item m="1" x="119"/>
        <item m="1" x="127"/>
        <item m="1" x="177"/>
        <item m="1" x="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sd="0" x="0"/>
        <item sd="0" x="1"/>
        <item sd="0"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1"/>
    <field x="2"/>
    <field x="3"/>
    <field x="4"/>
  </rowFields>
  <rowItems count="322">
    <i>
      <x v="1"/>
      <x v="99"/>
      <x/>
      <x v="1"/>
      <x v="7"/>
    </i>
    <i r="1">
      <x v="100"/>
      <x/>
      <x v="1"/>
      <x v="7"/>
    </i>
    <i r="1">
      <x v="101"/>
      <x/>
      <x v="1"/>
      <x v="7"/>
    </i>
    <i r="1">
      <x v="102"/>
      <x/>
      <x v="1"/>
      <x v="7"/>
    </i>
    <i r="1">
      <x v="103"/>
      <x/>
      <x v="1"/>
      <x v="7"/>
    </i>
    <i r="1">
      <x v="106"/>
      <x/>
      <x v="1"/>
      <x v="7"/>
    </i>
    <i r="1">
      <x v="107"/>
      <x/>
      <x v="1"/>
      <x v="7"/>
    </i>
    <i r="1">
      <x v="108"/>
      <x/>
      <x v="1"/>
      <x v="7"/>
    </i>
    <i r="1">
      <x v="109"/>
      <x/>
      <x v="1"/>
      <x v="7"/>
    </i>
    <i r="1">
      <x v="110"/>
      <x/>
      <x v="1"/>
      <x v="7"/>
    </i>
    <i>
      <x v="13"/>
      <x v="98"/>
      <x v="1"/>
      <x v="6"/>
      <x v="133"/>
    </i>
    <i r="1">
      <x v="99"/>
      <x v="1"/>
      <x v="6"/>
      <x v="133"/>
    </i>
    <i r="1">
      <x v="100"/>
      <x v="1"/>
      <x v="6"/>
      <x v="133"/>
    </i>
    <i r="1">
      <x v="101"/>
      <x v="1"/>
      <x v="6"/>
      <x v="133"/>
    </i>
    <i r="1">
      <x v="102"/>
      <x v="1"/>
      <x v="6"/>
      <x v="133"/>
    </i>
    <i r="1">
      <x v="105"/>
      <x v="1"/>
      <x v="6"/>
      <x v="133"/>
    </i>
    <i r="1">
      <x v="106"/>
      <x v="1"/>
      <x v="6"/>
      <x v="133"/>
    </i>
    <i r="1">
      <x v="107"/>
      <x v="1"/>
      <x v="6"/>
      <x v="133"/>
    </i>
    <i r="1">
      <x v="108"/>
      <x v="1"/>
      <x v="6"/>
      <x v="133"/>
    </i>
    <i r="1">
      <x v="109"/>
      <x v="1"/>
      <x v="6"/>
      <x v="133"/>
    </i>
    <i>
      <x v="14"/>
      <x v="100"/>
      <x/>
      <x v="25"/>
      <x v="38"/>
    </i>
    <i r="1">
      <x v="101"/>
      <x/>
      <x v="25"/>
      <x v="38"/>
    </i>
    <i r="1">
      <x v="102"/>
      <x/>
      <x v="25"/>
      <x v="38"/>
    </i>
    <i r="1">
      <x v="103"/>
      <x/>
      <x v="25"/>
      <x v="38"/>
    </i>
    <i r="1">
      <x v="104"/>
      <x/>
      <x v="25"/>
      <x v="40"/>
    </i>
    <i r="4">
      <x v="41"/>
    </i>
    <i r="2">
      <x v="1"/>
      <x v="25"/>
      <x v="39"/>
    </i>
    <i r="1">
      <x v="107"/>
      <x/>
      <x v="25"/>
      <x v="38"/>
    </i>
    <i r="1">
      <x v="108"/>
      <x/>
      <x v="25"/>
      <x v="38"/>
    </i>
    <i r="1">
      <x v="109"/>
      <x/>
      <x v="25"/>
      <x v="38"/>
    </i>
    <i r="1">
      <x v="110"/>
      <x/>
      <x v="25"/>
      <x v="38"/>
    </i>
    <i r="1">
      <x v="111"/>
      <x/>
      <x v="25"/>
      <x v="38"/>
    </i>
    <i>
      <x v="20"/>
      <x v="98"/>
      <x/>
      <x/>
      <x v="2"/>
    </i>
    <i r="3">
      <x v="2"/>
      <x v="111"/>
    </i>
    <i r="3">
      <x v="9"/>
      <x v="46"/>
    </i>
    <i r="3">
      <x v="23"/>
      <x v="42"/>
    </i>
    <i r="3">
      <x v="24"/>
      <x v="73"/>
    </i>
    <i r="3">
      <x v="29"/>
      <x v="55"/>
    </i>
    <i r="2">
      <x v="1"/>
      <x v="12"/>
      <x v="165"/>
    </i>
    <i r="3">
      <x v="16"/>
      <x v="152"/>
    </i>
    <i r="1">
      <x v="99"/>
      <x/>
      <x/>
      <x v="4"/>
    </i>
    <i r="4">
      <x v="5"/>
    </i>
    <i r="3">
      <x v="2"/>
      <x v="111"/>
    </i>
    <i r="3">
      <x v="15"/>
      <x v="66"/>
    </i>
    <i r="3">
      <x v="23"/>
      <x v="42"/>
    </i>
    <i r="3">
      <x v="24"/>
      <x v="73"/>
    </i>
    <i r="3">
      <x v="29"/>
      <x v="55"/>
    </i>
    <i r="2">
      <x v="1"/>
      <x/>
      <x v="3"/>
    </i>
    <i r="3">
      <x v="16"/>
      <x v="152"/>
    </i>
    <i r="3">
      <x v="19"/>
      <x v="168"/>
    </i>
    <i r="1">
      <x v="100"/>
      <x/>
      <x/>
      <x v="2"/>
    </i>
    <i r="3">
      <x v="2"/>
      <x v="111"/>
    </i>
    <i r="3">
      <x v="15"/>
      <x v="66"/>
    </i>
    <i r="3">
      <x v="24"/>
      <x v="73"/>
    </i>
    <i r="3">
      <x v="29"/>
      <x v="55"/>
    </i>
    <i r="2">
      <x v="1"/>
      <x v="16"/>
      <x v="152"/>
    </i>
    <i r="3">
      <x v="19"/>
      <x v="168"/>
    </i>
    <i r="1">
      <x v="101"/>
      <x/>
      <x/>
      <x v="2"/>
    </i>
    <i r="3">
      <x v="2"/>
      <x v="111"/>
    </i>
    <i r="3">
      <x v="9"/>
      <x v="46"/>
    </i>
    <i r="3">
      <x v="15"/>
      <x v="66"/>
    </i>
    <i r="3">
      <x v="24"/>
      <x v="73"/>
    </i>
    <i r="3">
      <x v="29"/>
      <x v="55"/>
    </i>
    <i r="2">
      <x v="1"/>
      <x v="12"/>
      <x v="165"/>
    </i>
    <i r="3">
      <x v="16"/>
      <x v="152"/>
    </i>
    <i r="1">
      <x v="102"/>
      <x/>
      <x v="2"/>
      <x v="111"/>
    </i>
    <i r="3">
      <x v="9"/>
      <x v="46"/>
    </i>
    <i r="3">
      <x v="15"/>
      <x v="66"/>
    </i>
    <i r="3">
      <x v="23"/>
      <x v="42"/>
    </i>
    <i r="3">
      <x v="24"/>
      <x v="73"/>
    </i>
    <i r="3">
      <x v="29"/>
      <x v="55"/>
    </i>
    <i r="2">
      <x v="1"/>
      <x v="12"/>
      <x v="165"/>
    </i>
    <i r="3">
      <x v="16"/>
      <x v="152"/>
    </i>
    <i r="3">
      <x v="19"/>
      <x v="168"/>
    </i>
    <i r="1">
      <x v="103"/>
      <x/>
      <x v="9"/>
      <x v="46"/>
    </i>
    <i r="3">
      <x v="15"/>
      <x v="66"/>
    </i>
    <i r="3">
      <x v="19"/>
      <x v="169"/>
    </i>
    <i r="3">
      <x v="23"/>
      <x v="42"/>
    </i>
    <i r="2">
      <x v="1"/>
      <x v="9"/>
      <x v="48"/>
    </i>
    <i r="3">
      <x v="12"/>
      <x v="165"/>
    </i>
    <i r="3">
      <x v="19"/>
      <x v="168"/>
    </i>
    <i r="1">
      <x v="104"/>
      <x/>
      <x/>
      <x v="2"/>
    </i>
    <i r="3">
      <x v="9"/>
      <x v="46"/>
    </i>
    <i r="3">
      <x v="23"/>
      <x v="42"/>
    </i>
    <i r="3">
      <x v="29"/>
      <x v="55"/>
    </i>
    <i r="2">
      <x v="1"/>
      <x v="12"/>
      <x v="165"/>
    </i>
    <i r="3">
      <x v="19"/>
      <x v="168"/>
    </i>
    <i r="1">
      <x v="105"/>
      <x/>
      <x/>
      <x v="2"/>
    </i>
    <i r="3">
      <x v="2"/>
      <x v="111"/>
    </i>
    <i r="3">
      <x v="9"/>
      <x v="46"/>
    </i>
    <i r="3">
      <x v="23"/>
      <x v="42"/>
    </i>
    <i r="3">
      <x v="24"/>
      <x v="73"/>
    </i>
    <i r="3">
      <x v="29"/>
      <x v="55"/>
    </i>
    <i r="2">
      <x v="1"/>
      <x v="12"/>
      <x v="165"/>
    </i>
    <i r="3">
      <x v="16"/>
      <x v="152"/>
    </i>
    <i r="1">
      <x v="106"/>
      <x/>
      <x/>
      <x v="2"/>
    </i>
    <i r="3">
      <x v="2"/>
      <x v="111"/>
    </i>
    <i r="3">
      <x v="15"/>
      <x v="66"/>
    </i>
    <i r="3">
      <x v="23"/>
      <x v="42"/>
    </i>
    <i r="3">
      <x v="24"/>
      <x v="73"/>
    </i>
    <i r="3">
      <x v="29"/>
      <x v="55"/>
    </i>
    <i r="2">
      <x v="1"/>
      <x v="16"/>
      <x v="152"/>
    </i>
    <i r="3">
      <x v="19"/>
      <x v="168"/>
    </i>
    <i r="1">
      <x v="107"/>
      <x/>
      <x/>
      <x v="2"/>
    </i>
    <i r="3">
      <x v="2"/>
      <x v="111"/>
    </i>
    <i r="3">
      <x v="15"/>
      <x v="66"/>
    </i>
    <i r="3">
      <x v="24"/>
      <x v="73"/>
    </i>
    <i r="3">
      <x v="29"/>
      <x v="55"/>
    </i>
    <i r="2">
      <x v="1"/>
      <x v="16"/>
      <x v="152"/>
    </i>
    <i r="3">
      <x v="19"/>
      <x v="168"/>
    </i>
    <i r="3">
      <x v="24"/>
      <x v="74"/>
    </i>
    <i r="1">
      <x v="108"/>
      <x/>
      <x/>
      <x v="2"/>
    </i>
    <i r="3">
      <x v="2"/>
      <x v="111"/>
    </i>
    <i r="3">
      <x v="9"/>
      <x v="46"/>
    </i>
    <i r="3">
      <x v="15"/>
      <x v="66"/>
    </i>
    <i r="3">
      <x v="24"/>
      <x v="73"/>
    </i>
    <i r="3">
      <x v="29"/>
      <x v="55"/>
    </i>
    <i r="2">
      <x v="1"/>
      <x v="12"/>
      <x v="165"/>
    </i>
    <i r="3">
      <x v="16"/>
      <x v="152"/>
    </i>
    <i r="1">
      <x v="109"/>
      <x/>
      <x v="2"/>
      <x v="111"/>
    </i>
    <i r="3">
      <x v="9"/>
      <x v="46"/>
    </i>
    <i r="3">
      <x v="15"/>
      <x v="66"/>
    </i>
    <i r="3">
      <x v="23"/>
      <x v="42"/>
    </i>
    <i r="3">
      <x v="24"/>
      <x v="73"/>
    </i>
    <i r="3">
      <x v="29"/>
      <x v="55"/>
    </i>
    <i r="2">
      <x v="1"/>
      <x v="12"/>
      <x v="165"/>
    </i>
    <i r="3">
      <x v="16"/>
      <x v="152"/>
    </i>
    <i r="3">
      <x v="19"/>
      <x v="168"/>
    </i>
    <i r="1">
      <x v="110"/>
      <x/>
      <x v="9"/>
      <x v="46"/>
    </i>
    <i r="3">
      <x v="15"/>
      <x v="66"/>
    </i>
    <i r="3">
      <x v="23"/>
      <x v="42"/>
    </i>
    <i r="2">
      <x v="1"/>
      <x v="12"/>
      <x v="165"/>
    </i>
    <i r="3">
      <x v="19"/>
      <x v="168"/>
    </i>
    <i r="1">
      <x v="111"/>
      <x/>
      <x/>
      <x v="2"/>
    </i>
    <i r="3">
      <x v="9"/>
      <x v="46"/>
    </i>
    <i r="3">
      <x v="23"/>
      <x v="42"/>
    </i>
    <i r="3">
      <x v="29"/>
      <x v="55"/>
    </i>
    <i r="2">
      <x v="1"/>
      <x v="12"/>
      <x v="165"/>
    </i>
    <i r="3">
      <x v="19"/>
      <x v="168"/>
    </i>
    <i>
      <x v="21"/>
      <x v="98"/>
      <x/>
      <x v="10"/>
      <x v="119"/>
    </i>
    <i r="1">
      <x v="99"/>
      <x/>
      <x v="10"/>
      <x v="119"/>
    </i>
    <i r="1">
      <x v="100"/>
      <x/>
      <x v="10"/>
      <x v="119"/>
    </i>
    <i r="1">
      <x v="101"/>
      <x/>
      <x v="10"/>
      <x v="119"/>
    </i>
    <i r="1">
      <x v="102"/>
      <x/>
      <x v="10"/>
      <x v="119"/>
    </i>
    <i r="1">
      <x v="104"/>
      <x/>
      <x v="10"/>
      <x v="119"/>
    </i>
    <i r="1">
      <x v="105"/>
      <x/>
      <x v="10"/>
      <x v="119"/>
    </i>
    <i r="1">
      <x v="106"/>
      <x/>
      <x v="10"/>
      <x v="119"/>
    </i>
    <i r="1">
      <x v="107"/>
      <x/>
      <x v="10"/>
      <x v="119"/>
    </i>
    <i r="1">
      <x v="108"/>
      <x/>
      <x v="10"/>
      <x v="119"/>
    </i>
    <i r="1">
      <x v="109"/>
      <x/>
      <x v="10"/>
      <x v="119"/>
    </i>
    <i>
      <x v="24"/>
      <x v="98"/>
      <x v="1"/>
      <x v="3"/>
      <x v="86"/>
    </i>
    <i r="1">
      <x v="99"/>
      <x/>
      <x v="3"/>
      <x v="77"/>
    </i>
    <i r="1">
      <x v="100"/>
      <x/>
      <x v="3"/>
      <x v="77"/>
    </i>
    <i r="2">
      <x v="1"/>
      <x v="3"/>
      <x v="78"/>
    </i>
    <i r="1">
      <x v="101"/>
      <x/>
      <x v="3"/>
      <x v="77"/>
    </i>
    <i r="1">
      <x v="102"/>
      <x v="1"/>
      <x v="3"/>
      <x v="78"/>
    </i>
    <i r="1">
      <x v="103"/>
      <x/>
      <x v="3"/>
      <x v="77"/>
    </i>
    <i r="2">
      <x v="1"/>
      <x v="3"/>
      <x v="78"/>
    </i>
    <i r="1">
      <x v="105"/>
      <x v="1"/>
      <x v="3"/>
      <x v="78"/>
    </i>
    <i r="1">
      <x v="106"/>
      <x v="1"/>
      <x v="3"/>
      <x v="78"/>
    </i>
    <i r="1">
      <x v="107"/>
      <x v="1"/>
      <x v="3"/>
      <x v="78"/>
    </i>
    <i r="1">
      <x v="108"/>
      <x v="1"/>
      <x v="3"/>
      <x v="78"/>
    </i>
    <i r="1">
      <x v="109"/>
      <x v="1"/>
      <x v="3"/>
      <x v="78"/>
    </i>
    <i r="1">
      <x v="110"/>
      <x v="1"/>
      <x v="3"/>
      <x v="78"/>
    </i>
    <i>
      <x v="26"/>
      <x v="98"/>
      <x/>
      <x v="5"/>
      <x v="91"/>
    </i>
    <i r="1">
      <x v="99"/>
      <x/>
      <x v="5"/>
      <x v="91"/>
    </i>
    <i r="1">
      <x v="100"/>
      <x/>
      <x v="5"/>
      <x v="91"/>
    </i>
    <i r="1">
      <x v="101"/>
      <x/>
      <x v="5"/>
      <x v="91"/>
    </i>
    <i r="1">
      <x v="102"/>
      <x/>
      <x v="5"/>
      <x v="91"/>
    </i>
    <i r="1">
      <x v="103"/>
      <x/>
      <x v="5"/>
      <x v="93"/>
    </i>
    <i r="4">
      <x v="94"/>
    </i>
    <i r="2">
      <x v="1"/>
      <x v="5"/>
      <x v="92"/>
    </i>
    <i r="1">
      <x v="105"/>
      <x/>
      <x v="5"/>
      <x v="91"/>
    </i>
    <i r="1">
      <x v="106"/>
      <x/>
      <x v="5"/>
      <x v="91"/>
    </i>
    <i r="1">
      <x v="107"/>
      <x/>
      <x v="5"/>
      <x v="91"/>
    </i>
    <i r="1">
      <x v="108"/>
      <x/>
      <x v="5"/>
      <x v="91"/>
    </i>
    <i r="1">
      <x v="109"/>
      <x/>
      <x v="5"/>
      <x v="91"/>
    </i>
    <i>
      <x v="30"/>
      <x v="98"/>
      <x/>
      <x v="13"/>
      <x v="62"/>
    </i>
    <i r="1">
      <x v="99"/>
      <x/>
      <x v="13"/>
      <x v="62"/>
    </i>
    <i r="1">
      <x v="100"/>
      <x/>
      <x v="13"/>
      <x v="62"/>
    </i>
    <i r="1">
      <x v="102"/>
      <x/>
      <x v="13"/>
      <x v="62"/>
    </i>
    <i r="1">
      <x v="105"/>
      <x/>
      <x v="13"/>
      <x v="62"/>
    </i>
    <i r="1">
      <x v="106"/>
      <x/>
      <x v="13"/>
      <x v="62"/>
    </i>
    <i r="1">
      <x v="107"/>
      <x/>
      <x v="13"/>
      <x v="62"/>
    </i>
    <i r="1">
      <x v="108"/>
      <x/>
      <x v="13"/>
      <x v="62"/>
    </i>
    <i r="1">
      <x v="109"/>
      <x/>
      <x v="13"/>
      <x v="62"/>
    </i>
    <i>
      <x v="48"/>
      <x v="98"/>
      <x/>
      <x v="21"/>
      <x v="11"/>
    </i>
    <i r="1">
      <x v="101"/>
      <x/>
      <x v="21"/>
      <x v="11"/>
    </i>
    <i r="1">
      <x v="102"/>
      <x/>
      <x v="21"/>
      <x v="11"/>
    </i>
    <i r="1">
      <x v="103"/>
      <x/>
      <x v="21"/>
      <x v="11"/>
    </i>
    <i r="1">
      <x v="105"/>
      <x/>
      <x v="21"/>
      <x v="11"/>
    </i>
    <i r="1">
      <x v="106"/>
      <x/>
      <x v="21"/>
      <x v="11"/>
    </i>
    <i r="1">
      <x v="107"/>
      <x/>
      <x v="21"/>
      <x v="11"/>
    </i>
    <i r="1">
      <x v="108"/>
      <x/>
      <x v="21"/>
      <x v="11"/>
    </i>
    <i r="1">
      <x v="109"/>
      <x/>
      <x v="21"/>
      <x v="11"/>
    </i>
    <i>
      <x v="50"/>
      <x v="98"/>
      <x v="1"/>
      <x v="26"/>
      <x v="140"/>
    </i>
    <i r="1">
      <x v="99"/>
      <x v="1"/>
      <x v="27"/>
      <x v="140"/>
    </i>
    <i r="1">
      <x v="100"/>
      <x v="1"/>
      <x v="27"/>
      <x v="140"/>
    </i>
    <i r="1">
      <x v="101"/>
      <x v="1"/>
      <x v="27"/>
      <x v="140"/>
    </i>
    <i r="1">
      <x v="106"/>
      <x v="1"/>
      <x v="27"/>
      <x v="140"/>
    </i>
    <i r="1">
      <x v="107"/>
      <x v="1"/>
      <x v="27"/>
      <x v="140"/>
    </i>
    <i r="1">
      <x v="108"/>
      <x v="1"/>
      <x v="27"/>
      <x v="140"/>
    </i>
    <i r="1">
      <x v="110"/>
      <x v="1"/>
      <x v="26"/>
      <x v="140"/>
    </i>
    <i r="1">
      <x v="111"/>
      <x v="1"/>
      <x v="26"/>
      <x v="140"/>
    </i>
    <i>
      <x v="52"/>
      <x v="98"/>
      <x/>
      <x v="31"/>
      <x v="95"/>
    </i>
    <i r="1">
      <x v="99"/>
      <x/>
      <x v="31"/>
      <x v="95"/>
    </i>
    <i r="1">
      <x v="100"/>
      <x/>
      <x v="31"/>
      <x v="95"/>
    </i>
    <i r="1">
      <x v="101"/>
      <x/>
      <x v="31"/>
      <x v="95"/>
    </i>
    <i r="1">
      <x v="102"/>
      <x/>
      <x v="31"/>
      <x v="95"/>
    </i>
    <i r="1">
      <x v="105"/>
      <x/>
      <x v="31"/>
      <x v="95"/>
    </i>
    <i r="1">
      <x v="106"/>
      <x/>
      <x v="31"/>
      <x v="95"/>
    </i>
    <i r="1">
      <x v="108"/>
      <x/>
      <x v="31"/>
      <x v="95"/>
    </i>
    <i r="1">
      <x v="109"/>
      <x/>
      <x v="31"/>
      <x v="95"/>
    </i>
    <i>
      <x v="60"/>
      <x v="98"/>
      <x/>
      <x v="8"/>
      <x v="34"/>
    </i>
    <i r="3">
      <x v="28"/>
      <x v="30"/>
    </i>
    <i r="1">
      <x v="99"/>
      <x/>
      <x v="8"/>
      <x v="34"/>
    </i>
    <i r="3">
      <x v="28"/>
      <x v="30"/>
    </i>
    <i r="1">
      <x v="100"/>
      <x/>
      <x v="8"/>
      <x v="34"/>
    </i>
    <i r="3">
      <x v="28"/>
      <x v="30"/>
    </i>
    <i r="1">
      <x v="101"/>
      <x/>
      <x v="8"/>
      <x v="34"/>
    </i>
    <i r="3">
      <x v="28"/>
      <x v="30"/>
    </i>
    <i r="1">
      <x v="102"/>
      <x/>
      <x v="8"/>
      <x v="34"/>
    </i>
    <i r="2">
      <x v="1"/>
      <x v="28"/>
      <x v="31"/>
    </i>
    <i r="1">
      <x v="105"/>
      <x/>
      <x v="8"/>
      <x v="34"/>
    </i>
    <i r="1">
      <x v="106"/>
      <x/>
      <x v="8"/>
      <x v="34"/>
    </i>
    <i r="3">
      <x v="28"/>
      <x v="30"/>
    </i>
    <i r="1">
      <x v="107"/>
      <x/>
      <x v="8"/>
      <x v="34"/>
    </i>
    <i r="3">
      <x v="28"/>
      <x v="30"/>
    </i>
    <i r="1">
      <x v="108"/>
      <x/>
      <x v="8"/>
      <x v="34"/>
    </i>
    <i r="3">
      <x v="28"/>
      <x v="30"/>
    </i>
    <i r="1">
      <x v="109"/>
      <x/>
      <x v="8"/>
      <x v="34"/>
    </i>
    <i r="3">
      <x v="28"/>
      <x v="30"/>
    </i>
    <i r="2">
      <x v="1"/>
      <x v="28"/>
      <x v="31"/>
    </i>
    <i r="1">
      <x v="110"/>
      <x/>
      <x v="28"/>
      <x v="30"/>
    </i>
    <i r="1">
      <x v="111"/>
      <x/>
      <x v="8"/>
      <x v="34"/>
    </i>
    <i>
      <x v="63"/>
      <x v="98"/>
      <x/>
      <x v="17"/>
      <x v="87"/>
    </i>
    <i r="1">
      <x v="99"/>
      <x/>
      <x v="17"/>
      <x v="87"/>
    </i>
    <i r="1">
      <x v="100"/>
      <x/>
      <x v="17"/>
      <x v="87"/>
    </i>
    <i r="1">
      <x v="101"/>
      <x/>
      <x v="17"/>
      <x v="87"/>
    </i>
    <i r="1">
      <x v="102"/>
      <x/>
      <x v="17"/>
      <x v="87"/>
    </i>
    <i r="1">
      <x v="106"/>
      <x/>
      <x v="17"/>
      <x v="87"/>
    </i>
    <i r="1">
      <x v="108"/>
      <x/>
      <x v="17"/>
      <x v="87"/>
    </i>
    <i r="1">
      <x v="109"/>
      <x/>
      <x v="17"/>
      <x v="87"/>
    </i>
    <i r="1">
      <x v="110"/>
      <x/>
      <x v="17"/>
      <x v="87"/>
    </i>
    <i>
      <x v="71"/>
      <x v="98"/>
      <x/>
      <x v="4"/>
      <x v="24"/>
    </i>
    <i r="3">
      <x v="20"/>
      <x v="108"/>
    </i>
    <i r="3">
      <x v="22"/>
      <x v="21"/>
    </i>
    <i r="3">
      <x v="30"/>
      <x v="104"/>
    </i>
    <i r="2">
      <x v="1"/>
      <x v="11"/>
      <x v="127"/>
    </i>
    <i r="1">
      <x v="99"/>
      <x/>
      <x v="4"/>
      <x v="24"/>
    </i>
    <i r="3">
      <x v="20"/>
      <x v="108"/>
    </i>
    <i r="3">
      <x v="22"/>
      <x v="21"/>
    </i>
    <i r="3">
      <x v="30"/>
      <x v="104"/>
    </i>
    <i r="2">
      <x v="1"/>
      <x v="11"/>
      <x v="127"/>
    </i>
    <i r="1">
      <x v="100"/>
      <x/>
      <x v="4"/>
      <x v="24"/>
    </i>
    <i r="3">
      <x v="20"/>
      <x v="108"/>
    </i>
    <i r="3">
      <x v="22"/>
      <x v="21"/>
    </i>
    <i r="3">
      <x v="30"/>
      <x v="104"/>
    </i>
    <i r="2">
      <x v="1"/>
      <x v="11"/>
      <x v="127"/>
    </i>
    <i r="1">
      <x v="101"/>
      <x/>
      <x v="4"/>
      <x v="24"/>
    </i>
    <i r="3">
      <x v="20"/>
      <x v="108"/>
    </i>
    <i r="3">
      <x v="22"/>
      <x v="21"/>
    </i>
    <i r="3">
      <x v="30"/>
      <x v="104"/>
    </i>
    <i r="2">
      <x v="1"/>
      <x v="11"/>
      <x v="127"/>
    </i>
    <i r="1">
      <x v="102"/>
      <x/>
      <x v="4"/>
      <x v="24"/>
    </i>
    <i r="3">
      <x v="20"/>
      <x v="108"/>
    </i>
    <i r="3">
      <x v="22"/>
      <x v="21"/>
    </i>
    <i r="2">
      <x v="1"/>
      <x v="11"/>
      <x v="127"/>
    </i>
    <i r="1">
      <x v="103"/>
      <x/>
      <x v="4"/>
      <x v="24"/>
    </i>
    <i r="3">
      <x v="11"/>
      <x v="128"/>
    </i>
    <i r="3">
      <x v="14"/>
      <x v="102"/>
    </i>
    <i r="2">
      <x v="1"/>
      <x v="11"/>
      <x v="127"/>
    </i>
    <i r="1">
      <x v="104"/>
      <x/>
      <x v="14"/>
      <x v="102"/>
    </i>
    <i r="3">
      <x v="22"/>
      <x v="21"/>
    </i>
    <i r="1">
      <x v="105"/>
      <x/>
      <x v="4"/>
      <x v="108"/>
    </i>
    <i r="3">
      <x v="20"/>
      <x v="24"/>
    </i>
    <i r="3">
      <x v="22"/>
      <x v="21"/>
    </i>
    <i r="3">
      <x v="30"/>
      <x v="104"/>
    </i>
    <i r="2">
      <x v="1"/>
      <x v="11"/>
      <x v="127"/>
    </i>
    <i r="1">
      <x v="106"/>
      <x/>
      <x v="4"/>
      <x v="24"/>
    </i>
    <i r="3">
      <x v="20"/>
      <x v="108"/>
    </i>
    <i r="3">
      <x v="22"/>
      <x v="21"/>
    </i>
    <i r="3">
      <x v="30"/>
      <x v="104"/>
    </i>
    <i r="2">
      <x v="1"/>
      <x v="11"/>
      <x v="127"/>
    </i>
    <i r="1">
      <x v="107"/>
      <x/>
      <x v="4"/>
      <x v="24"/>
    </i>
    <i r="3">
      <x v="20"/>
      <x v="108"/>
    </i>
    <i r="3">
      <x v="22"/>
      <x v="21"/>
    </i>
    <i r="3">
      <x v="30"/>
      <x v="104"/>
    </i>
    <i r="2">
      <x v="1"/>
      <x v="11"/>
      <x v="127"/>
    </i>
    <i r="1">
      <x v="108"/>
      <x/>
      <x v="4"/>
      <x v="24"/>
    </i>
    <i r="3">
      <x v="20"/>
      <x v="108"/>
    </i>
    <i r="3">
      <x v="22"/>
      <x v="21"/>
    </i>
    <i r="3">
      <x v="30"/>
      <x v="104"/>
    </i>
    <i r="2">
      <x v="1"/>
      <x v="11"/>
      <x v="127"/>
    </i>
    <i r="1">
      <x v="109"/>
      <x/>
      <x v="4"/>
      <x v="108"/>
    </i>
    <i r="3">
      <x v="11"/>
      <x v="21"/>
    </i>
    <i r="3">
      <x v="14"/>
      <x v="102"/>
    </i>
    <i r="3">
      <x v="20"/>
      <x v="24"/>
    </i>
    <i r="2">
      <x v="1"/>
      <x v="20"/>
      <x v="25"/>
    </i>
    <i r="3">
      <x v="22"/>
      <x v="127"/>
    </i>
    <i r="1">
      <x v="110"/>
      <x/>
      <x v="14"/>
      <x v="102"/>
    </i>
    <i r="3">
      <x v="20"/>
      <x v="24"/>
    </i>
    <i r="1">
      <x v="111"/>
      <x/>
      <x v="14"/>
      <x v="102"/>
    </i>
    <i r="3">
      <x v="22"/>
      <x v="21"/>
    </i>
    <i>
      <x v="73"/>
      <x v="99"/>
      <x/>
      <x v="18"/>
      <x v="51"/>
    </i>
    <i r="1">
      <x v="103"/>
      <x/>
      <x v="18"/>
      <x v="51"/>
    </i>
    <i r="1">
      <x v="106"/>
      <x/>
      <x v="18"/>
      <x v="51"/>
    </i>
    <i r="1">
      <x v="107"/>
      <x/>
      <x v="18"/>
      <x v="51"/>
    </i>
    <i r="1">
      <x v="108"/>
      <x/>
      <x v="18"/>
      <x v="51"/>
    </i>
    <i r="1">
      <x v="109"/>
      <x/>
      <x v="18"/>
      <x v="51"/>
    </i>
    <i r="1">
      <x v="110"/>
      <x/>
      <x v="18"/>
      <x v="51"/>
    </i>
    <i>
      <x v="75"/>
      <x v="98"/>
      <x v="1"/>
      <x v="7"/>
      <x v="147"/>
    </i>
    <i r="1">
      <x v="99"/>
      <x v="1"/>
      <x v="7"/>
      <x v="147"/>
    </i>
    <i r="1">
      <x v="100"/>
      <x v="1"/>
      <x v="7"/>
      <x v="147"/>
    </i>
    <i r="1">
      <x v="101"/>
      <x v="1"/>
      <x v="7"/>
      <x v="147"/>
    </i>
    <i r="1">
      <x v="102"/>
      <x v="1"/>
      <x v="7"/>
      <x v="147"/>
    </i>
    <i r="1">
      <x v="105"/>
      <x v="1"/>
      <x v="7"/>
      <x v="147"/>
    </i>
    <i r="1">
      <x v="106"/>
      <x v="1"/>
      <x v="7"/>
      <x v="147"/>
    </i>
    <i r="1">
      <x v="107"/>
      <x v="1"/>
      <x v="7"/>
      <x v="147"/>
    </i>
    <i r="1">
      <x v="108"/>
      <x v="1"/>
      <x v="7"/>
      <x v="147"/>
    </i>
    <i r="1">
      <x v="109"/>
      <x v="1"/>
      <x v="7"/>
      <x v="14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3" firstHeaderRow="1" firstDataRow="1" firstDataCol="3"/>
  <pivotFields count="28">
    <pivotField axis="axisRow" compact="0" outline="0" showAll="0" includeNewItemsInFilter="1" defaultSubtotal="0">
      <items count="62">
        <item m="1" x="53"/>
        <item m="1" x="47"/>
        <item x="1"/>
        <item x="9"/>
        <item m="1" x="61"/>
        <item m="1" x="58"/>
        <item m="1" x="46"/>
        <item x="5"/>
        <item m="1" x="40"/>
        <item m="1" x="18"/>
        <item m="1" x="52"/>
        <item m="1" x="45"/>
        <item m="1" x="16"/>
        <item m="1" x="43"/>
        <item m="1" x="22"/>
        <item m="1" x="50"/>
        <item m="1" x="15"/>
        <item m="1" x="57"/>
        <item m="1" x="48"/>
        <item m="1" x="26"/>
        <item m="1" x="49"/>
        <item m="1" x="59"/>
        <item m="1" x="54"/>
        <item m="1" x="60"/>
        <item m="1" x="55"/>
        <item m="1" x="44"/>
        <item x="12"/>
        <item m="1" x="41"/>
        <item m="1" x="14"/>
        <item m="1" x="51"/>
        <item m="1" x="42"/>
        <item m="1" x="56"/>
        <item m="1" x="28"/>
        <item m="1" x="19"/>
        <item m="1" x="38"/>
        <item m="1" x="37"/>
        <item m="1" x="39"/>
        <item m="1" x="29"/>
        <item m="1" x="36"/>
        <item x="11"/>
        <item m="1" x="33"/>
        <item m="1" x="34"/>
        <item m="1" x="35"/>
        <item x="0"/>
        <item x="4"/>
        <item m="1" x="32"/>
        <item m="1" x="31"/>
        <item m="1" x="30"/>
        <item x="2"/>
        <item m="1" x="27"/>
        <item m="1" x="24"/>
        <item m="1" x="25"/>
        <item x="7"/>
        <item m="1" x="23"/>
        <item x="6"/>
        <item x="10"/>
        <item x="3"/>
        <item m="1" x="20"/>
        <item m="1" x="21"/>
        <item x="8"/>
        <item m="1" x="13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5"/>
    <field x="12"/>
  </rowFields>
  <rowItems count="23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t="grand">
      <x/>
    </i>
  </rowItems>
  <colItems count="1">
    <i/>
  </colItems>
  <dataFields count="1">
    <dataField name="Sum of RATES" fld="13" baseField="0" baseItem="0"/>
  </dataFields>
  <formats count="54">
    <format dxfId="70">
      <pivotArea field="15" type="button" dataOnly="0" labelOnly="1" outline="0" axis="axisRow" fieldPosition="1"/>
    </format>
    <format dxfId="69">
      <pivotArea field="13" type="button" dataOnly="0" labelOnly="1" outline="0"/>
    </format>
    <format dxfId="68">
      <pivotArea field="0" type="button" dataOnly="0" labelOnly="1" outline="0" axis="axisRow" fieldPosition="0"/>
    </format>
    <format dxfId="67">
      <pivotArea field="13" type="button" dataOnly="0" labelOnly="1" outline="0"/>
    </format>
    <format dxfId="66">
      <pivotArea dataOnly="0" labelOnly="1" outline="0" fieldPosition="0">
        <references count="1">
          <reference field="12" count="0"/>
        </references>
      </pivotArea>
    </format>
    <format dxfId="65">
      <pivotArea field="12" type="button" dataOnly="0" labelOnly="1" outline="0" axis="axisRow" fieldPosition="2"/>
    </format>
    <format dxfId="64">
      <pivotArea field="15" type="button" dataOnly="0" labelOnly="1" outline="0" axis="axisRow" fieldPosition="1"/>
    </format>
    <format dxfId="63">
      <pivotArea field="12" type="button" dataOnly="0" labelOnly="1" outline="0" axis="axisRow" fieldPosition="2"/>
    </format>
    <format dxfId="62">
      <pivotArea dataOnly="0" labelOnly="1" grandRow="1" outline="0" fieldPosition="0"/>
    </format>
    <format dxfId="61">
      <pivotArea dataOnly="0" labelOnly="1" outline="0" fieldPosition="0">
        <references count="3">
          <reference field="0" count="1" selected="0">
            <x v="2"/>
          </reference>
          <reference field="12" count="0"/>
          <reference field="15" count="1" selected="0">
            <x v="1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3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59">
      <pivotArea dataOnly="0" labelOnly="1" outline="0" fieldPosition="0">
        <references count="3">
          <reference field="0" count="1" selected="0">
            <x v="3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5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56">
      <pivotArea dataOnly="0" labelOnly="1" outline="0" fieldPosition="0">
        <references count="3">
          <reference field="0" count="1" selected="0">
            <x v="26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55">
      <pivotArea dataOnly="0" labelOnly="1" outline="0" fieldPosition="0">
        <references count="3">
          <reference field="0" count="1" selected="0">
            <x v="26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54">
      <pivotArea dataOnly="0" labelOnly="1" outline="0" fieldPosition="0">
        <references count="3">
          <reference field="0" count="1" selected="0">
            <x v="39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53">
      <pivotArea dataOnly="0" labelOnly="1" outline="0" fieldPosition="0">
        <references count="3">
          <reference field="0" count="1" selected="0">
            <x v="43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52">
      <pivotArea dataOnly="0" labelOnly="1" outline="0" fieldPosition="0">
        <references count="3">
          <reference field="0" count="1" selected="0">
            <x v="43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51">
      <pivotArea dataOnly="0" labelOnly="1" outline="0" fieldPosition="0">
        <references count="3">
          <reference field="0" count="1" selected="0">
            <x v="44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50">
      <pivotArea dataOnly="0" labelOnly="1" outline="0" fieldPosition="0">
        <references count="3">
          <reference field="0" count="1" selected="0">
            <x v="44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49">
      <pivotArea dataOnly="0" labelOnly="1" outline="0" fieldPosition="0">
        <references count="3">
          <reference field="0" count="1" selected="0">
            <x v="48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48">
      <pivotArea dataOnly="0" labelOnly="1" outline="0" fieldPosition="0">
        <references count="3">
          <reference field="0" count="1" selected="0">
            <x v="52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47">
      <pivotArea dataOnly="0" labelOnly="1" outline="0" fieldPosition="0">
        <references count="3">
          <reference field="0" count="1" selected="0">
            <x v="54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46">
      <pivotArea dataOnly="0" labelOnly="1" outline="0" fieldPosition="0">
        <references count="3">
          <reference field="0" count="1" selected="0">
            <x v="54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45">
      <pivotArea dataOnly="0" labelOnly="1" outline="0" fieldPosition="0">
        <references count="3">
          <reference field="0" count="1" selected="0">
            <x v="55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44">
      <pivotArea dataOnly="0" labelOnly="1" outline="0" fieldPosition="0">
        <references count="3">
          <reference field="0" count="1" selected="0">
            <x v="55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43">
      <pivotArea dataOnly="0" labelOnly="1" outline="0" fieldPosition="0">
        <references count="3">
          <reference field="0" count="1" selected="0">
            <x v="56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42">
      <pivotArea dataOnly="0" labelOnly="1" outline="0" fieldPosition="0">
        <references count="3">
          <reference field="0" count="1" selected="0">
            <x v="56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41">
      <pivotArea dataOnly="0" labelOnly="1" outline="0" fieldPosition="0">
        <references count="3">
          <reference field="0" count="1" selected="0">
            <x v="59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40">
      <pivotArea field="12" type="button" dataOnly="0" labelOnly="1" outline="0" axis="axisRow" fieldPosition="2"/>
    </format>
    <format dxfId="39">
      <pivotArea dataOnly="0" labelOnly="1" grandRow="1" outline="0" fieldPosition="0"/>
    </format>
    <format dxfId="38">
      <pivotArea dataOnly="0" labelOnly="1" outline="0" fieldPosition="0">
        <references count="3">
          <reference field="0" count="1" selected="0">
            <x v="2"/>
          </reference>
          <reference field="12" count="0"/>
          <reference field="15" count="1" selected="0">
            <x v="1"/>
          </reference>
        </references>
      </pivotArea>
    </format>
    <format dxfId="37">
      <pivotArea dataOnly="0" labelOnly="1" outline="0" fieldPosition="0">
        <references count="3">
          <reference field="0" count="1" selected="0">
            <x v="3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36">
      <pivotArea dataOnly="0" labelOnly="1" outline="0" fieldPosition="0">
        <references count="3">
          <reference field="0" count="1" selected="0">
            <x v="3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3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33">
      <pivotArea dataOnly="0" labelOnly="1" outline="0" fieldPosition="0">
        <references count="3">
          <reference field="0" count="1" selected="0">
            <x v="26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32">
      <pivotArea dataOnly="0" labelOnly="1" outline="0" fieldPosition="0">
        <references count="3">
          <reference field="0" count="1" selected="0">
            <x v="26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31">
      <pivotArea dataOnly="0" labelOnly="1" outline="0" fieldPosition="0">
        <references count="3">
          <reference field="0" count="1" selected="0">
            <x v="39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30">
      <pivotArea dataOnly="0" labelOnly="1" outline="0" fieldPosition="0">
        <references count="3">
          <reference field="0" count="1" selected="0">
            <x v="43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29">
      <pivotArea dataOnly="0" labelOnly="1" outline="0" fieldPosition="0">
        <references count="3">
          <reference field="0" count="1" selected="0">
            <x v="43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28">
      <pivotArea dataOnly="0" labelOnly="1" outline="0" fieldPosition="0">
        <references count="3">
          <reference field="0" count="1" selected="0">
            <x v="44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44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26">
      <pivotArea dataOnly="0" labelOnly="1" outline="0" fieldPosition="0">
        <references count="3">
          <reference field="0" count="1" selected="0">
            <x v="48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52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54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23">
      <pivotArea dataOnly="0" labelOnly="1" outline="0" fieldPosition="0">
        <references count="3">
          <reference field="0" count="1" selected="0">
            <x v="54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55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55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56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56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59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7">
      <pivotArea field="15" type="button" dataOnly="0" labelOnly="1" outline="0" axis="axisRow" fieldPosition="1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81" firstHeaderRow="1" firstDataRow="1" firstDataCol="5"/>
  <pivotFields count="25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0"/>
        <item x="8"/>
        <item m="1" x="55"/>
        <item m="1" x="78"/>
        <item m="1" x="60"/>
        <item m="1" x="52"/>
        <item m="1" x="75"/>
        <item m="1" x="61"/>
        <item m="1" x="51"/>
        <item m="1" x="73"/>
        <item x="4"/>
        <item m="1" x="80"/>
        <item m="1" x="49"/>
        <item m="1" x="22"/>
        <item m="1" x="56"/>
        <item m="1" x="57"/>
        <item m="1" x="81"/>
        <item m="1" x="63"/>
        <item m="1" x="54"/>
        <item x="15"/>
        <item m="1" x="71"/>
        <item m="1" x="21"/>
        <item m="1" x="50"/>
        <item m="1" x="26"/>
        <item m="1" x="72"/>
        <item m="1" x="20"/>
        <item m="1" x="48"/>
        <item m="1" x="76"/>
        <item m="1" x="59"/>
        <item m="1" x="29"/>
        <item m="1" x="32"/>
        <item m="1" x="79"/>
        <item m="1" x="65"/>
        <item m="1" x="68"/>
        <item m="1" x="47"/>
        <item m="1" x="70"/>
        <item x="14"/>
        <item m="1" x="41"/>
        <item x="5"/>
        <item m="1" x="46"/>
        <item m="1" x="19"/>
        <item m="1" x="64"/>
        <item m="1" x="45"/>
        <item m="1" x="62"/>
        <item m="1" x="42"/>
        <item m="1" x="43"/>
        <item m="1" x="23"/>
        <item m="1" x="44"/>
        <item m="1" x="38"/>
        <item m="1" x="33"/>
        <item x="6"/>
        <item m="1" x="40"/>
        <item m="1" x="39"/>
        <item m="1" x="37"/>
        <item x="3"/>
        <item m="1" x="35"/>
        <item x="7"/>
        <item m="1" x="36"/>
        <item m="1" x="34"/>
        <item x="10"/>
        <item m="1" x="31"/>
        <item m="1" x="30"/>
        <item m="1" x="28"/>
        <item m="1" x="17"/>
        <item x="9"/>
        <item x="2"/>
        <item m="1" x="27"/>
        <item x="1"/>
        <item x="11"/>
        <item m="1" x="24"/>
        <item m="1" x="25"/>
        <item x="12"/>
        <item m="1" x="16"/>
        <item x="13"/>
        <item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112"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56"/>
        <item m="1" x="57"/>
        <item m="1" x="58"/>
        <item m="1" x="59"/>
        <item m="1" x="67"/>
        <item m="1" x="60"/>
        <item m="1" x="61"/>
        <item m="1" x="62"/>
        <item m="1" x="63"/>
        <item m="1" x="64"/>
        <item m="1" x="66"/>
        <item m="1" x="68"/>
        <item m="1" x="69"/>
        <item m="1" x="65"/>
        <item m="1" x="42"/>
        <item m="1" x="43"/>
        <item m="1" x="44"/>
        <item m="1" x="45"/>
        <item m="1" x="52"/>
        <item m="1" x="53"/>
        <item m="1" x="46"/>
        <item m="1" x="47"/>
        <item m="1" x="48"/>
        <item m="1" x="49"/>
        <item m="1" x="50"/>
        <item m="1" x="54"/>
        <item m="1" x="55"/>
        <item m="1" x="51"/>
        <item m="1" x="28"/>
        <item m="1" x="29"/>
        <item m="1" x="30"/>
        <item m="1" x="31"/>
        <item m="1" x="39"/>
        <item m="1" x="40"/>
        <item m="1" x="32"/>
        <item m="1" x="33"/>
        <item m="1" x="34"/>
        <item m="1" x="35"/>
        <item m="1" x="36"/>
        <item m="1" x="38"/>
        <item m="1" x="41"/>
        <item m="1" x="37"/>
        <item m="1" x="14"/>
        <item m="1" x="23"/>
        <item m="1" x="15"/>
        <item m="1" x="16"/>
        <item m="1" x="24"/>
        <item m="1" x="25"/>
        <item m="1" x="17"/>
        <item m="1" x="18"/>
        <item m="1" x="19"/>
        <item m="1" x="20"/>
        <item m="1" x="21"/>
        <item m="1" x="26"/>
        <item m="1" x="27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3">
        <item x="0"/>
        <item m="1" x="164"/>
        <item m="1" x="107"/>
        <item m="1" x="74"/>
        <item m="1" x="84"/>
        <item x="12"/>
        <item x="16"/>
        <item m="1" x="179"/>
        <item m="1" x="181"/>
        <item x="19"/>
        <item x="20"/>
        <item x="21"/>
        <item x="23"/>
        <item x="25"/>
        <item x="28"/>
        <item x="29"/>
        <item x="33"/>
        <item m="1" x="65"/>
        <item m="1" x="59"/>
        <item x="36"/>
        <item m="1" x="112"/>
        <item x="39"/>
        <item x="41"/>
        <item m="1" x="138"/>
        <item x="42"/>
        <item x="43"/>
        <item m="1" x="60"/>
        <item x="44"/>
        <item m="1" x="80"/>
        <item m="1" x="139"/>
        <item m="1" x="52"/>
        <item m="1" x="163"/>
        <item x="4"/>
        <item x="17"/>
        <item m="1" x="174"/>
        <item m="1" x="57"/>
        <item m="1" x="180"/>
        <item x="22"/>
        <item m="1" x="178"/>
        <item m="1" x="93"/>
        <item m="1" x="69"/>
        <item m="1" x="177"/>
        <item m="1" x="145"/>
        <item x="37"/>
        <item m="1" x="154"/>
        <item m="1" x="175"/>
        <item x="5"/>
        <item m="1" x="182"/>
        <item m="1" x="156"/>
        <item m="1" x="149"/>
        <item m="1" x="129"/>
        <item m="1" x="161"/>
        <item m="1" x="146"/>
        <item m="1" x="75"/>
        <item m="1" x="92"/>
        <item m="1" x="176"/>
        <item m="1" x="150"/>
        <item m="1" x="162"/>
        <item m="1" x="97"/>
        <item m="1" x="140"/>
        <item m="1" x="148"/>
        <item m="1" x="147"/>
        <item x="45"/>
        <item x="46"/>
        <item m="1" x="71"/>
        <item x="6"/>
        <item x="7"/>
        <item m="1" x="66"/>
        <item x="34"/>
        <item x="35"/>
        <item m="1" x="171"/>
        <item m="1" x="172"/>
        <item m="1" x="173"/>
        <item m="1" x="88"/>
        <item m="1" x="151"/>
        <item m="1" x="95"/>
        <item m="1" x="152"/>
        <item m="1" x="126"/>
        <item m="1" x="170"/>
        <item m="1" x="131"/>
        <item m="1" x="165"/>
        <item m="1" x="166"/>
        <item m="1" x="167"/>
        <item m="1" x="82"/>
        <item m="1" x="168"/>
        <item m="1" x="169"/>
        <item x="1"/>
        <item x="2"/>
        <item x="3"/>
        <item m="1" x="85"/>
        <item m="1" x="153"/>
        <item m="1" x="158"/>
        <item x="9"/>
        <item x="11"/>
        <item m="1" x="159"/>
        <item m="1" x="160"/>
        <item m="1" x="72"/>
        <item m="1" x="73"/>
        <item m="1" x="77"/>
        <item x="40"/>
        <item m="1" x="111"/>
        <item m="1" x="110"/>
        <item m="1" x="157"/>
        <item m="1" x="68"/>
        <item m="1" x="155"/>
        <item m="1" x="96"/>
        <item m="1" x="119"/>
        <item x="13"/>
        <item x="26"/>
        <item m="1" x="114"/>
        <item m="1" x="102"/>
        <item m="1" x="103"/>
        <item m="1" x="70"/>
        <item m="1" x="78"/>
        <item m="1" x="79"/>
        <item m="1" x="144"/>
        <item m="1" x="116"/>
        <item m="1" x="94"/>
        <item m="1" x="141"/>
        <item m="1" x="117"/>
        <item m="1" x="142"/>
        <item m="1" x="143"/>
        <item m="1" x="120"/>
        <item m="1" x="121"/>
        <item x="47"/>
        <item m="1" x="132"/>
        <item m="1" x="133"/>
        <item m="1" x="105"/>
        <item x="18"/>
        <item m="1" x="64"/>
        <item m="1" x="118"/>
        <item m="1" x="128"/>
        <item m="1" x="130"/>
        <item m="1" x="136"/>
        <item m="1" x="134"/>
        <item m="1" x="135"/>
        <item m="1" x="137"/>
        <item m="1" x="87"/>
        <item m="1" x="127"/>
        <item m="1" x="99"/>
        <item m="1" x="98"/>
        <item x="31"/>
        <item x="32"/>
        <item x="10"/>
        <item x="30"/>
        <item m="1" x="76"/>
        <item m="1" x="124"/>
        <item m="1" x="125"/>
        <item m="1" x="113"/>
        <item m="1" x="122"/>
        <item x="38"/>
        <item m="1" x="123"/>
        <item m="1" x="67"/>
        <item m="1" x="58"/>
        <item m="1" x="115"/>
        <item m="1" x="63"/>
        <item m="1" x="108"/>
        <item m="1" x="109"/>
        <item m="1" x="106"/>
        <item m="1" x="100"/>
        <item m="1" x="101"/>
        <item m="1" x="104"/>
        <item m="1" x="89"/>
        <item m="1" x="90"/>
        <item m="1" x="91"/>
        <item m="1" x="86"/>
        <item m="1" x="81"/>
        <item m="1" x="83"/>
        <item m="1" x="48"/>
        <item x="14"/>
        <item x="15"/>
        <item x="8"/>
        <item m="1" x="49"/>
        <item m="1" x="62"/>
        <item x="24"/>
        <item m="1" x="50"/>
        <item m="1" x="51"/>
        <item m="1" x="53"/>
        <item m="1" x="54"/>
        <item m="1" x="55"/>
        <item m="1" x="56"/>
        <item x="27"/>
        <item m="1"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6"/>
        <item m="1" x="15"/>
        <item m="1" x="10"/>
        <item x="7"/>
        <item m="1" x="14"/>
        <item x="1"/>
        <item x="3"/>
        <item x="2"/>
        <item x="8"/>
        <item m="1" x="16"/>
        <item m="1" x="13"/>
        <item x="4"/>
        <item m="1" x="12"/>
        <item m="1" x="11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x="1"/>
        <item x="2"/>
        <item x="3"/>
        <item x="4"/>
        <item x="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71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86"/>
      <x/>
      <x/>
      <x v="16"/>
    </i>
    <i r="1">
      <x v="87"/>
      <x/>
      <x/>
      <x v="16"/>
    </i>
    <i r="1">
      <x v="88"/>
      <x/>
      <x/>
      <x v="16"/>
    </i>
    <i r="1">
      <x v="124"/>
      <x v="1"/>
      <x/>
      <x v="16"/>
    </i>
    <i r="1">
      <x v="128"/>
      <x v="1"/>
      <x v="2"/>
      <x v="15"/>
    </i>
    <i r="1">
      <x v="174"/>
      <x/>
      <x v="2"/>
      <x v="15"/>
    </i>
    <i>
      <x v="8"/>
      <x v="13"/>
      <x/>
      <x v="2"/>
      <x v="6"/>
    </i>
    <i r="2">
      <x v="1"/>
      <x v="2"/>
      <x v="7"/>
    </i>
    <i r="1">
      <x v="108"/>
      <x/>
      <x v="2"/>
      <x v="8"/>
    </i>
    <i r="2">
      <x v="1"/>
      <x v="2"/>
      <x v="12"/>
    </i>
    <i r="1">
      <x v="181"/>
      <x/>
      <x v="2"/>
      <x v="8"/>
    </i>
    <i>
      <x v="17"/>
      <x v="92"/>
      <x/>
      <x v="2"/>
      <x v="6"/>
    </i>
    <i r="2">
      <x v="1"/>
      <x v="2"/>
      <x v="7"/>
    </i>
    <i r="1">
      <x v="93"/>
      <x/>
      <x v="2"/>
      <x v="6"/>
    </i>
    <i r="2">
      <x v="1"/>
      <x v="2"/>
      <x v="7"/>
    </i>
    <i r="1">
      <x v="143"/>
      <x/>
      <x v="2"/>
      <x v="8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>
      <x v="45"/>
      <x v="5"/>
      <x/>
      <x v="2"/>
      <x v="6"/>
    </i>
    <i r="2">
      <x v="1"/>
      <x v="2"/>
      <x v="7"/>
    </i>
    <i r="1">
      <x v="107"/>
      <x v="1"/>
      <x v="2"/>
      <x v="12"/>
    </i>
    <i r="1">
      <x v="169"/>
      <x v="1"/>
      <x v="2"/>
      <x v="7"/>
    </i>
    <i r="1">
      <x v="170"/>
      <x v="1"/>
      <x v="2"/>
      <x v="7"/>
    </i>
    <i>
      <x v="57"/>
      <x v="9"/>
      <x/>
      <x v="2"/>
      <x v="6"/>
    </i>
    <i r="2">
      <x v="1"/>
      <x v="2"/>
      <x v="7"/>
    </i>
    <i>
      <x v="61"/>
      <x v="19"/>
      <x/>
      <x v="1"/>
      <x v="1"/>
    </i>
    <i r="1">
      <x v="21"/>
      <x/>
      <x v="2"/>
      <x v="8"/>
    </i>
    <i r="2">
      <x v="1"/>
      <x v="2"/>
      <x v="12"/>
    </i>
    <i r="1">
      <x v="65"/>
      <x/>
      <x v="2"/>
      <x v="6"/>
    </i>
    <i r="2">
      <x v="1"/>
      <x v="2"/>
      <x v="7"/>
    </i>
    <i r="1">
      <x v="66"/>
      <x/>
      <x v="2"/>
      <x v="6"/>
    </i>
    <i r="2">
      <x v="1"/>
      <x v="2"/>
      <x v="7"/>
    </i>
    <i r="1">
      <x v="68"/>
      <x/>
      <x v="1"/>
      <x v="1"/>
    </i>
    <i r="2">
      <x v="1"/>
      <x v="1"/>
      <x v="4"/>
    </i>
    <i r="1">
      <x v="69"/>
      <x/>
      <x v="1"/>
      <x v="1"/>
    </i>
    <i r="1">
      <x v="99"/>
      <x v="1"/>
      <x v="2"/>
      <x v="7"/>
    </i>
    <i r="1">
      <x v="171"/>
      <x/>
      <x v="2"/>
      <x v="8"/>
    </i>
    <i>
      <x v="63"/>
      <x v="11"/>
      <x/>
      <x v="2"/>
      <x v="6"/>
    </i>
    <i>
      <x v="66"/>
      <x v="15"/>
      <x/>
      <x v="1"/>
      <x v="1"/>
    </i>
    <i r="1">
      <x v="141"/>
      <x v="1"/>
      <x v="1"/>
      <x v="4"/>
    </i>
    <i r="1">
      <x v="142"/>
      <x v="1"/>
      <x v="1"/>
      <x v="4"/>
    </i>
    <i r="1">
      <x v="144"/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1"/>
      <x v="1"/>
    </i>
    <i r="2">
      <x v="1"/>
      <x v="1"/>
      <x v="4"/>
    </i>
    <i>
      <x v="80"/>
      <x v="22"/>
      <x/>
      <x v="2"/>
      <x v="8"/>
    </i>
    <i t="grand">
      <x/>
    </i>
  </rowItems>
  <colItems count="1">
    <i/>
  </colItems>
  <formats count="53">
    <format dxfId="123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122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121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20">
      <pivotArea field="0" type="button" dataOnly="0" labelOnly="1" outline="0" axis="axisRow" fieldPosition="0"/>
    </format>
    <format dxfId="119">
      <pivotArea dataOnly="0" labelOnly="1" grandRow="1" outline="0" fieldPosition="0"/>
    </format>
    <format dxfId="118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117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16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1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1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1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1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11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1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0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0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0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0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0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0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03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02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01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0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9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9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9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93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9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1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90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8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8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8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8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8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8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8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8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8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8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7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75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71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2" unboundColumnsRight="2">
    <queryTableFields count="21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40" name="LIVE" tableColumnId="20"/>
      <queryTableField id="41" name="DH" tableColumnId="21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20">
    <queryTableFields count="11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6" name="Passenger Type" tableColumnId="6"/>
      <queryTableField id="7" name="Rev Trip Type" tableColumnId="7"/>
      <queryTableField id="8" name="Trip ID" tableColumnId="8"/>
      <queryTableField id="12" name="VEHICLE TYPE" tableColumnId="11"/>
      <queryTableField id="9" name="Trip Miles" tableColumnId="9"/>
      <queryTableField id="10" name="Trip Time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8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9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5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49"/>
    <tableColumn id="2" xr3:uid="{867D1E44-7BF4-40F0-88A8-7949F33B456F}" name="CLIENT" dataDxfId="148"/>
    <tableColumn id="3" xr3:uid="{04B484A6-93DD-4874-91E8-BF76FCEC576E}" name="PARTNER" dataDxfId="147"/>
    <tableColumn id="4" xr3:uid="{8047BA72-7CEE-4E84-9043-F4EEA84145CA}" name="ROUTE" dataDxfId="146"/>
    <tableColumn id="5" xr3:uid="{896CEACE-3604-45A2-A56C-C986908C93FF}" name="TYPE" dataDxfId="145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44"/>
    <tableColumn id="3" xr3:uid="{DB512A19-E599-4EDF-A8D0-D5F67537BF0A}" name="PER TICKET PRICE" dataDxfId="143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19" tableType="queryTable" totalsRowShown="0">
  <autoFilter ref="A1:I19" xr:uid="{B0C0007B-95D2-4EC7-AB4A-106151455C7E}"/>
  <tableColumns count="9">
    <tableColumn id="1" xr3:uid="{02B8821B-3D68-4587-82D4-3E99D3CC2ED4}" uniqueName="1" name="PARTNER" queryTableFieldId="1" dataDxfId="142"/>
    <tableColumn id="3" xr3:uid="{ECFBB947-2CDF-4120-A7BA-6A5E536A7FDC}" uniqueName="3" name="Credentials" queryTableFieldId="3" dataDxfId="141"/>
    <tableColumn id="2" xr3:uid="{0B2BC4E9-DDEC-4169-93D5-248BE6D1FEAD}" uniqueName="2" name="LIFT LEASE TOTAL" queryTableFieldId="2" dataDxfId="140"/>
    <tableColumn id="4" xr3:uid="{6BB44647-1674-423D-A804-2D0BE9D930E4}" uniqueName="4" name="Violation" queryTableFieldId="4" dataDxfId="139"/>
    <tableColumn id="5" xr3:uid="{53D0F080-7A80-489C-97AC-B69781DEDEB9}" uniqueName="5" name="Other Income" queryTableFieldId="6" dataDxfId="138"/>
    <tableColumn id="6" xr3:uid="{AB3A97BE-41FE-4EDC-AEC4-726405A6D286}" uniqueName="6" name="Bonus" queryTableFieldId="7" dataDxfId="137"/>
    <tableColumn id="7" xr3:uid="{19694E04-AAC0-4915-A8C3-93B9310F6B0D}" uniqueName="7" name="Reimbursement" queryTableFieldId="8" dataDxfId="136"/>
    <tableColumn id="8" xr3:uid="{16560226-4DBD-4E94-BA72-127C16A883D7}" uniqueName="8" name="Other Deductions" queryTableFieldId="9"/>
    <tableColumn id="9" xr3:uid="{CF757EA6-39AE-4015-A140-9C26A847376C}" uniqueName="9" name="Type" queryTableFieldId="10" dataDxfId="13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19" tableType="queryTable" totalsRowShown="0">
  <autoFilter ref="A1:C19" xr:uid="{ED8E0B12-4B19-4585-80D4-4A3FE8146AF0}"/>
  <tableColumns count="3">
    <tableColumn id="4" xr3:uid="{725FA15F-A926-4A62-8A15-0842FDB57AE6}" uniqueName="4" name="Name" queryTableFieldId="4" dataDxfId="134"/>
    <tableColumn id="2" xr3:uid="{8B574FA5-6376-4551-8C38-E71F734ED2C9}" uniqueName="2" name="File" queryTableFieldId="2"/>
    <tableColumn id="3" xr3:uid="{F685A23A-91C7-4B8C-B7D9-7CBF884A7049}" uniqueName="3" name="Email" queryTableFieldId="3" dataDxfId="1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U322" tableType="queryTable" totalsRowShown="0" headerRowDxfId="131">
  <autoFilter ref="A1:U322" xr:uid="{7ACB4F91-3819-4943-B05B-1EC4742127AE}"/>
  <sortState xmlns:xlrd2="http://schemas.microsoft.com/office/spreadsheetml/2017/richdata2" ref="A2:U322">
    <sortCondition ref="E1:E322"/>
  </sortState>
  <tableColumns count="21">
    <tableColumn id="3" xr3:uid="{3CD927AE-82A3-40B5-A86C-EF04A1C80597}" uniqueName="3" name="PARTNER" queryTableFieldId="3"/>
    <tableColumn id="1" xr3:uid="{1AE1D266-39B2-4F3E-A622-F93ED12F543F}" uniqueName="1" name="Date" queryTableFieldId="1" dataDxfId="130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129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 dataDxfId="128" dataCellStyle="Comma"/>
    <tableColumn id="18" xr3:uid="{BAD4750A-BB4F-45A8-8F03-D715133C38D2}" uniqueName="18" name="Working ?" queryTableFieldId="20"/>
    <tableColumn id="20" xr3:uid="{F549BA78-B47B-4AC9-A88C-C5D9669C8C15}" uniqueName="20" name="LIVE" queryTableFieldId="40"/>
    <tableColumn id="21" xr3:uid="{70CDB462-24F1-4E2F-B132-6DC9F73A2E62}" uniqueName="21" name="DH" queryTableFieldId="41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 dataDxfId="127" dataCellStyle="Comma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K800" tableType="queryTable" totalsRowShown="0">
  <autoFilter ref="A1:K800" xr:uid="{E13CDBFE-E982-44D7-A703-CFA957C4B37D}"/>
  <tableColumns count="11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11" xr3:uid="{1CD84FC4-5310-4E76-A63A-49DC48B45E93}" uniqueName="11" name="VEHICLE TYPE" queryTableFieldId="12"/>
    <tableColumn id="9" xr3:uid="{98678C08-6760-4A3D-81B4-AE49BC54156C}" uniqueName="9" name="Trip Miles" queryTableFieldId="9"/>
    <tableColumn id="10" xr3:uid="{DA6D1A45-5CA9-443E-B5B0-060609FDF554}" uniqueName="10" name="Trip Time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B800" tableType="queryTable" totalsRowShown="0" headerRowDxfId="15">
  <tableColumns count="28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I3196" tableType="queryTable" totalsRowShown="0">
  <autoFilter ref="A1:I3196" xr:uid="{D44F6DE7-C06F-4E09-BDBF-F0518D90A53B}">
    <filterColumn colId="0">
      <filters>
        <filter val="County Connection"/>
        <filter val="One-Seat"/>
      </filters>
    </filterColumn>
    <filterColumn colId="2">
      <filters>
        <dateGroupItem year="2025" month="3" day="17" dateTimeGrouping="day"/>
        <dateGroupItem year="2025" month="3" day="18" dateTimeGrouping="day"/>
        <dateGroupItem year="2025" month="3" day="19" dateTimeGrouping="day"/>
        <dateGroupItem year="2025" month="3" day="20" dateTimeGrouping="day"/>
        <dateGroupItem year="2025" month="3" day="21" dateTimeGrouping="day"/>
        <dateGroupItem year="2025" month="3" day="22" dateTimeGrouping="day"/>
        <dateGroupItem year="2025" month="3" day="23" dateTimeGrouping="day"/>
      </filters>
    </filterColumn>
  </autoFilter>
  <sortState xmlns:xlrd2="http://schemas.microsoft.com/office/spreadsheetml/2017/richdata2" ref="A2:I3196">
    <sortCondition ref="F1:F3196"/>
  </sortState>
  <tableColumns count="9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2" dT="2023-04-25T16:06:07.64" personId="{8410A482-7C37-4EA4-8B16-5A9C3BFE0D0A}" id="{FDB7C283-E9D4-4034-BA80-948C55FFB47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C0487-57A4-4E04-96A7-48D26451B952}">
  <sheetPr codeName="Sheet34"/>
  <dimension ref="A3:J5"/>
  <sheetViews>
    <sheetView showGridLines="0" workbookViewId="0">
      <selection activeCell="M13" sqref="M13"/>
    </sheetView>
  </sheetViews>
  <sheetFormatPr defaultColWidth="8.85546875" defaultRowHeight="15" x14ac:dyDescent="0.25"/>
  <cols>
    <col min="1" max="16384" width="8.85546875" style="136"/>
  </cols>
  <sheetData>
    <row r="3" spans="1:10" ht="15.75" x14ac:dyDescent="0.25">
      <c r="F3" s="216"/>
    </row>
    <row r="5" spans="1:10" ht="18.75" x14ac:dyDescent="0.3">
      <c r="A5" s="217" t="s">
        <v>0</v>
      </c>
      <c r="B5" s="217"/>
      <c r="C5" s="217"/>
      <c r="D5" s="217"/>
      <c r="E5" s="217"/>
      <c r="F5" s="217"/>
      <c r="G5" s="217"/>
      <c r="H5" s="217"/>
      <c r="I5" s="217"/>
      <c r="J5" s="21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Normal="100" workbookViewId="0">
      <selection activeCell="M16" sqref="M16"/>
    </sheetView>
  </sheetViews>
  <sheetFormatPr defaultColWidth="8.85546875"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</v>
      </c>
      <c r="B1" s="3" t="s">
        <v>2</v>
      </c>
      <c r="C1" s="3" t="s">
        <v>3</v>
      </c>
      <c r="E1" s="91" t="s">
        <v>4</v>
      </c>
    </row>
    <row r="2" spans="1:5" x14ac:dyDescent="0.25">
      <c r="A2">
        <v>1</v>
      </c>
      <c r="B2" s="68">
        <v>45740</v>
      </c>
      <c r="C2" s="68">
        <f>B2+6</f>
        <v>45746</v>
      </c>
      <c r="E2" s="91" t="s">
        <v>5</v>
      </c>
    </row>
    <row r="3" spans="1:5" x14ac:dyDescent="0.25">
      <c r="A3">
        <v>2</v>
      </c>
      <c r="B3" s="68">
        <v>45747</v>
      </c>
      <c r="C3" s="68">
        <f>B3+6</f>
        <v>45753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ColWidth="8.85546875"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42578125" bestFit="1" customWidth="1"/>
  </cols>
  <sheetData>
    <row r="2" spans="1:12" x14ac:dyDescent="0.25">
      <c r="F2" s="128"/>
      <c r="I2" s="1"/>
    </row>
    <row r="3" spans="1:12" ht="38.450000000000003" customHeight="1" x14ac:dyDescent="0.25">
      <c r="A3" s="122" t="s">
        <v>6</v>
      </c>
      <c r="B3" s="100" t="s">
        <v>7</v>
      </c>
      <c r="C3" s="99" t="s">
        <v>8</v>
      </c>
      <c r="D3" s="100" t="s">
        <v>9</v>
      </c>
      <c r="E3" s="100" t="s">
        <v>10</v>
      </c>
      <c r="F3" s="99" t="s">
        <v>11</v>
      </c>
      <c r="G3" s="99" t="s">
        <v>12</v>
      </c>
      <c r="H3" s="99" t="s">
        <v>13</v>
      </c>
      <c r="I3" s="99" t="s">
        <v>14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ColWidth="8.85546875" defaultRowHeight="15" x14ac:dyDescent="0.25"/>
  <cols>
    <col min="1" max="1" width="9.42578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15</v>
      </c>
      <c r="G1" t="s">
        <v>12</v>
      </c>
      <c r="H1" t="s">
        <v>13</v>
      </c>
      <c r="I1" t="s">
        <v>16</v>
      </c>
    </row>
    <row r="2" spans="1:9" x14ac:dyDescent="0.25">
      <c r="A2" s="2">
        <v>44998</v>
      </c>
      <c r="B2" t="s">
        <v>17</v>
      </c>
      <c r="C2" t="s">
        <v>18</v>
      </c>
      <c r="D2" t="s">
        <v>19</v>
      </c>
      <c r="E2" t="s">
        <v>20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17</v>
      </c>
      <c r="C3" t="s">
        <v>21</v>
      </c>
      <c r="D3" t="s">
        <v>22</v>
      </c>
      <c r="E3" t="s">
        <v>23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17</v>
      </c>
      <c r="C4" t="s">
        <v>18</v>
      </c>
      <c r="D4" t="s">
        <v>24</v>
      </c>
      <c r="E4" t="s">
        <v>23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17</v>
      </c>
      <c r="C5" t="s">
        <v>21</v>
      </c>
      <c r="D5" t="s">
        <v>25</v>
      </c>
      <c r="E5" t="s">
        <v>23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17</v>
      </c>
      <c r="C6" t="s">
        <v>21</v>
      </c>
      <c r="D6" t="s">
        <v>26</v>
      </c>
      <c r="E6" t="s">
        <v>23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17</v>
      </c>
      <c r="C7" t="s">
        <v>27</v>
      </c>
      <c r="D7" t="s">
        <v>28</v>
      </c>
      <c r="E7" t="s">
        <v>23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17</v>
      </c>
      <c r="C8" t="s">
        <v>29</v>
      </c>
      <c r="D8" t="s">
        <v>30</v>
      </c>
      <c r="E8" t="s">
        <v>23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17</v>
      </c>
      <c r="C9" t="s">
        <v>18</v>
      </c>
      <c r="D9" t="s">
        <v>31</v>
      </c>
      <c r="E9" t="s">
        <v>23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17</v>
      </c>
      <c r="C10" t="s">
        <v>32</v>
      </c>
      <c r="D10" t="s">
        <v>30</v>
      </c>
      <c r="E10" t="s">
        <v>23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17</v>
      </c>
      <c r="C11" t="s">
        <v>18</v>
      </c>
      <c r="D11" t="s">
        <v>33</v>
      </c>
      <c r="E11" t="s">
        <v>23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17</v>
      </c>
      <c r="C12" t="s">
        <v>34</v>
      </c>
      <c r="D12" t="s">
        <v>35</v>
      </c>
      <c r="E12" t="s">
        <v>23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17</v>
      </c>
      <c r="C13" t="s">
        <v>21</v>
      </c>
      <c r="D13" t="s">
        <v>36</v>
      </c>
      <c r="E13" t="s">
        <v>37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17</v>
      </c>
      <c r="C14" t="s">
        <v>38</v>
      </c>
      <c r="D14" t="s">
        <v>39</v>
      </c>
      <c r="E14" t="s">
        <v>37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17</v>
      </c>
      <c r="C15" t="s">
        <v>40</v>
      </c>
      <c r="D15" t="s">
        <v>41</v>
      </c>
      <c r="E15" t="s">
        <v>37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17</v>
      </c>
      <c r="C16" t="s">
        <v>42</v>
      </c>
      <c r="D16" t="s">
        <v>43</v>
      </c>
      <c r="E16" t="s">
        <v>37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44</v>
      </c>
      <c r="C17" t="s">
        <v>45</v>
      </c>
      <c r="D17" t="s">
        <v>46</v>
      </c>
      <c r="E17" t="s">
        <v>37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44</v>
      </c>
      <c r="C18" t="s">
        <v>45</v>
      </c>
      <c r="D18" t="s">
        <v>47</v>
      </c>
      <c r="E18" t="s">
        <v>23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44</v>
      </c>
      <c r="C19" t="s">
        <v>45</v>
      </c>
      <c r="D19" t="s">
        <v>48</v>
      </c>
      <c r="E19" t="s">
        <v>23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44</v>
      </c>
      <c r="C20" t="s">
        <v>18</v>
      </c>
      <c r="D20" t="s">
        <v>49</v>
      </c>
      <c r="E20" t="s">
        <v>20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44</v>
      </c>
      <c r="C21" t="s">
        <v>18</v>
      </c>
      <c r="D21" t="s">
        <v>19</v>
      </c>
      <c r="E21" t="s">
        <v>20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44</v>
      </c>
      <c r="C22" t="s">
        <v>45</v>
      </c>
      <c r="D22" t="s">
        <v>50</v>
      </c>
      <c r="E22" t="s">
        <v>23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44</v>
      </c>
      <c r="C23" t="s">
        <v>45</v>
      </c>
      <c r="D23" t="s">
        <v>51</v>
      </c>
      <c r="E23" t="s">
        <v>23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44</v>
      </c>
      <c r="C24" t="s">
        <v>52</v>
      </c>
      <c r="D24" t="s">
        <v>53</v>
      </c>
      <c r="E24" t="s">
        <v>37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17</v>
      </c>
      <c r="C25" t="s">
        <v>21</v>
      </c>
      <c r="D25" t="s">
        <v>25</v>
      </c>
      <c r="E25" t="s">
        <v>23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17</v>
      </c>
      <c r="C26" t="s">
        <v>18</v>
      </c>
      <c r="D26" t="s">
        <v>24</v>
      </c>
      <c r="E26" t="s">
        <v>23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17</v>
      </c>
      <c r="C27" t="s">
        <v>18</v>
      </c>
      <c r="D27" t="s">
        <v>33</v>
      </c>
      <c r="E27" t="s">
        <v>23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17</v>
      </c>
      <c r="C28" t="s">
        <v>42</v>
      </c>
      <c r="D28" t="s">
        <v>43</v>
      </c>
      <c r="E28" t="s">
        <v>37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17</v>
      </c>
      <c r="C29" t="s">
        <v>27</v>
      </c>
      <c r="D29" t="s">
        <v>28</v>
      </c>
      <c r="E29" t="s">
        <v>23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17</v>
      </c>
      <c r="C30" t="s">
        <v>18</v>
      </c>
      <c r="D30" t="s">
        <v>19</v>
      </c>
      <c r="E30" t="s">
        <v>20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17</v>
      </c>
      <c r="C31" t="s">
        <v>54</v>
      </c>
      <c r="D31" t="s">
        <v>55</v>
      </c>
      <c r="E31" t="s">
        <v>23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17</v>
      </c>
      <c r="C32" t="s">
        <v>21</v>
      </c>
      <c r="D32" t="s">
        <v>22</v>
      </c>
      <c r="E32" t="s">
        <v>23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17</v>
      </c>
      <c r="C33" t="s">
        <v>21</v>
      </c>
      <c r="D33" t="s">
        <v>26</v>
      </c>
      <c r="E33" t="s">
        <v>23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17</v>
      </c>
      <c r="C34" t="s">
        <v>29</v>
      </c>
      <c r="D34" t="s">
        <v>56</v>
      </c>
      <c r="E34" t="s">
        <v>23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17</v>
      </c>
      <c r="C35" t="s">
        <v>18</v>
      </c>
      <c r="D35" t="s">
        <v>31</v>
      </c>
      <c r="E35" t="s">
        <v>23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17</v>
      </c>
      <c r="C36" t="s">
        <v>21</v>
      </c>
      <c r="D36" t="s">
        <v>36</v>
      </c>
      <c r="E36" t="s">
        <v>37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17</v>
      </c>
      <c r="C37" t="s">
        <v>29</v>
      </c>
      <c r="D37" t="s">
        <v>30</v>
      </c>
      <c r="E37" t="s">
        <v>23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17</v>
      </c>
      <c r="C38" t="s">
        <v>57</v>
      </c>
      <c r="D38" t="s">
        <v>58</v>
      </c>
      <c r="E38" t="s">
        <v>37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17</v>
      </c>
      <c r="C39" t="s">
        <v>38</v>
      </c>
      <c r="D39" t="s">
        <v>39</v>
      </c>
      <c r="E39" t="s">
        <v>37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17</v>
      </c>
      <c r="C40" t="s">
        <v>32</v>
      </c>
      <c r="D40" t="s">
        <v>30</v>
      </c>
      <c r="E40" t="s">
        <v>23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17</v>
      </c>
      <c r="C41" t="s">
        <v>34</v>
      </c>
      <c r="D41" t="s">
        <v>35</v>
      </c>
      <c r="E41" t="s">
        <v>23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17</v>
      </c>
      <c r="C42" t="s">
        <v>29</v>
      </c>
      <c r="D42" t="s">
        <v>59</v>
      </c>
      <c r="E42" t="s">
        <v>23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17</v>
      </c>
      <c r="C43" t="s">
        <v>29</v>
      </c>
      <c r="D43" t="s">
        <v>60</v>
      </c>
      <c r="E43" t="s">
        <v>23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17</v>
      </c>
      <c r="C44" t="s">
        <v>40</v>
      </c>
      <c r="D44" t="s">
        <v>41</v>
      </c>
      <c r="E44" t="s">
        <v>37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44</v>
      </c>
      <c r="C45" t="s">
        <v>18</v>
      </c>
      <c r="D45" t="s">
        <v>61</v>
      </c>
      <c r="E45" t="s">
        <v>20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44</v>
      </c>
      <c r="C46" t="s">
        <v>52</v>
      </c>
      <c r="D46" t="s">
        <v>53</v>
      </c>
      <c r="E46" t="s">
        <v>37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44</v>
      </c>
      <c r="C47" t="s">
        <v>45</v>
      </c>
      <c r="D47" t="s">
        <v>50</v>
      </c>
      <c r="E47" t="s">
        <v>23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44</v>
      </c>
      <c r="C48" t="s">
        <v>45</v>
      </c>
      <c r="D48" t="s">
        <v>47</v>
      </c>
      <c r="E48" t="s">
        <v>23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44</v>
      </c>
      <c r="C49" t="s">
        <v>45</v>
      </c>
      <c r="D49" t="s">
        <v>51</v>
      </c>
      <c r="E49" t="s">
        <v>23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44</v>
      </c>
      <c r="C50" t="s">
        <v>18</v>
      </c>
      <c r="D50" t="s">
        <v>49</v>
      </c>
      <c r="E50" t="s">
        <v>20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44</v>
      </c>
      <c r="C51" t="s">
        <v>45</v>
      </c>
      <c r="D51" t="s">
        <v>48</v>
      </c>
      <c r="E51" t="s">
        <v>23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44</v>
      </c>
      <c r="C52" t="s">
        <v>45</v>
      </c>
      <c r="D52" t="s">
        <v>62</v>
      </c>
      <c r="E52" t="s">
        <v>23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44</v>
      </c>
      <c r="C53" t="s">
        <v>45</v>
      </c>
      <c r="D53" t="s">
        <v>46</v>
      </c>
      <c r="E53" t="s">
        <v>37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17</v>
      </c>
      <c r="C54" t="s">
        <v>18</v>
      </c>
      <c r="D54" t="s">
        <v>19</v>
      </c>
      <c r="E54" t="s">
        <v>20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17</v>
      </c>
      <c r="C55" t="s">
        <v>21</v>
      </c>
      <c r="D55" t="s">
        <v>22</v>
      </c>
      <c r="E55" t="s">
        <v>23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17</v>
      </c>
      <c r="C56" t="s">
        <v>21</v>
      </c>
      <c r="D56" t="s">
        <v>25</v>
      </c>
      <c r="E56" t="s">
        <v>23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17</v>
      </c>
      <c r="C57" t="s">
        <v>63</v>
      </c>
      <c r="D57" t="s">
        <v>64</v>
      </c>
      <c r="E57" t="s">
        <v>23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17</v>
      </c>
      <c r="C58" t="s">
        <v>29</v>
      </c>
      <c r="D58" t="s">
        <v>56</v>
      </c>
      <c r="E58" t="s">
        <v>23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17</v>
      </c>
      <c r="C59" t="s">
        <v>54</v>
      </c>
      <c r="D59" t="s">
        <v>55</v>
      </c>
      <c r="E59" t="s">
        <v>23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17</v>
      </c>
      <c r="C60" t="s">
        <v>18</v>
      </c>
      <c r="D60" t="s">
        <v>33</v>
      </c>
      <c r="E60" t="s">
        <v>23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17</v>
      </c>
      <c r="C61" t="s">
        <v>32</v>
      </c>
      <c r="D61" t="s">
        <v>30</v>
      </c>
      <c r="E61" t="s">
        <v>23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17</v>
      </c>
      <c r="C62" t="s">
        <v>29</v>
      </c>
      <c r="D62" t="s">
        <v>30</v>
      </c>
      <c r="E62" t="s">
        <v>23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17</v>
      </c>
      <c r="C63" t="s">
        <v>18</v>
      </c>
      <c r="D63" t="s">
        <v>31</v>
      </c>
      <c r="E63" t="s">
        <v>23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17</v>
      </c>
      <c r="C64" t="s">
        <v>34</v>
      </c>
      <c r="D64" t="s">
        <v>35</v>
      </c>
      <c r="E64" t="s">
        <v>23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17</v>
      </c>
      <c r="C65" t="s">
        <v>42</v>
      </c>
      <c r="D65" t="s">
        <v>43</v>
      </c>
      <c r="E65" t="s">
        <v>37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17</v>
      </c>
      <c r="C66" t="s">
        <v>27</v>
      </c>
      <c r="D66" t="s">
        <v>28</v>
      </c>
      <c r="E66" t="s">
        <v>23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17</v>
      </c>
      <c r="C67" t="s">
        <v>21</v>
      </c>
      <c r="D67" t="s">
        <v>26</v>
      </c>
      <c r="E67" t="s">
        <v>23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17</v>
      </c>
      <c r="C68" t="s">
        <v>40</v>
      </c>
      <c r="D68" t="s">
        <v>41</v>
      </c>
      <c r="E68" t="s">
        <v>37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17</v>
      </c>
      <c r="C69" t="s">
        <v>29</v>
      </c>
      <c r="D69" t="s">
        <v>60</v>
      </c>
      <c r="E69" t="s">
        <v>23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17</v>
      </c>
      <c r="C70" t="s">
        <v>21</v>
      </c>
      <c r="D70" t="s">
        <v>36</v>
      </c>
      <c r="E70" t="s">
        <v>37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17</v>
      </c>
      <c r="C71" t="s">
        <v>57</v>
      </c>
      <c r="D71" t="s">
        <v>58</v>
      </c>
      <c r="E71" t="s">
        <v>37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17</v>
      </c>
      <c r="C72" t="s">
        <v>38</v>
      </c>
      <c r="D72" t="s">
        <v>39</v>
      </c>
      <c r="E72" t="s">
        <v>37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44</v>
      </c>
      <c r="C73" t="s">
        <v>45</v>
      </c>
      <c r="D73" t="s">
        <v>47</v>
      </c>
      <c r="E73" t="s">
        <v>23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44</v>
      </c>
      <c r="C74" t="s">
        <v>18</v>
      </c>
      <c r="D74" t="s">
        <v>49</v>
      </c>
      <c r="E74" t="s">
        <v>20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44</v>
      </c>
      <c r="C75" t="s">
        <v>52</v>
      </c>
      <c r="D75" t="s">
        <v>53</v>
      </c>
      <c r="E75" t="s">
        <v>37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44</v>
      </c>
      <c r="C76" t="s">
        <v>45</v>
      </c>
      <c r="D76" t="s">
        <v>62</v>
      </c>
      <c r="E76" t="s">
        <v>23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44</v>
      </c>
      <c r="C77" t="s">
        <v>18</v>
      </c>
      <c r="D77" t="s">
        <v>49</v>
      </c>
      <c r="E77" t="s">
        <v>20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44</v>
      </c>
      <c r="C78" t="s">
        <v>45</v>
      </c>
      <c r="D78" t="s">
        <v>50</v>
      </c>
      <c r="E78" t="s">
        <v>23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44</v>
      </c>
      <c r="C79" t="s">
        <v>18</v>
      </c>
      <c r="D79" t="s">
        <v>61</v>
      </c>
      <c r="E79" t="s">
        <v>20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44</v>
      </c>
      <c r="C80" t="s">
        <v>45</v>
      </c>
      <c r="D80" t="s">
        <v>51</v>
      </c>
      <c r="E80" t="s">
        <v>23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17</v>
      </c>
      <c r="C81" t="s">
        <v>65</v>
      </c>
      <c r="D81" t="s">
        <v>66</v>
      </c>
      <c r="E81" t="s">
        <v>23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17</v>
      </c>
      <c r="C82" t="s">
        <v>21</v>
      </c>
      <c r="D82" t="s">
        <v>26</v>
      </c>
      <c r="E82" t="s">
        <v>23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17</v>
      </c>
      <c r="C83" t="s">
        <v>18</v>
      </c>
      <c r="D83" t="s">
        <v>19</v>
      </c>
      <c r="E83" t="s">
        <v>20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17</v>
      </c>
      <c r="C84" t="s">
        <v>63</v>
      </c>
      <c r="D84" t="s">
        <v>64</v>
      </c>
      <c r="E84" t="s">
        <v>23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17</v>
      </c>
      <c r="C85" t="s">
        <v>29</v>
      </c>
      <c r="D85" t="s">
        <v>56</v>
      </c>
      <c r="E85" t="s">
        <v>23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17</v>
      </c>
      <c r="C86" t="s">
        <v>29</v>
      </c>
      <c r="D86" t="s">
        <v>59</v>
      </c>
      <c r="E86" t="s">
        <v>23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17</v>
      </c>
      <c r="C87" t="s">
        <v>27</v>
      </c>
      <c r="D87" t="s">
        <v>28</v>
      </c>
      <c r="E87" t="s">
        <v>23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17</v>
      </c>
      <c r="C88" t="s">
        <v>18</v>
      </c>
      <c r="D88" t="s">
        <v>33</v>
      </c>
      <c r="E88" t="s">
        <v>23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17</v>
      </c>
      <c r="C89" t="s">
        <v>18</v>
      </c>
      <c r="D89" t="s">
        <v>31</v>
      </c>
      <c r="E89" t="s">
        <v>23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17</v>
      </c>
      <c r="C90" t="s">
        <v>34</v>
      </c>
      <c r="D90" t="s">
        <v>35</v>
      </c>
      <c r="E90" t="s">
        <v>23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17</v>
      </c>
      <c r="C91" t="s">
        <v>42</v>
      </c>
      <c r="D91" t="s">
        <v>43</v>
      </c>
      <c r="E91" t="s">
        <v>37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17</v>
      </c>
      <c r="C92" t="s">
        <v>21</v>
      </c>
      <c r="D92" t="s">
        <v>36</v>
      </c>
      <c r="E92" t="s">
        <v>37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17</v>
      </c>
      <c r="C93" t="s">
        <v>40</v>
      </c>
      <c r="D93" t="s">
        <v>41</v>
      </c>
      <c r="E93" t="s">
        <v>37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17</v>
      </c>
      <c r="C94" t="s">
        <v>38</v>
      </c>
      <c r="D94" t="s">
        <v>39</v>
      </c>
      <c r="E94" t="s">
        <v>37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17</v>
      </c>
      <c r="C95" t="s">
        <v>57</v>
      </c>
      <c r="D95" t="s">
        <v>58</v>
      </c>
      <c r="E95" t="s">
        <v>37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17</v>
      </c>
      <c r="C96" t="s">
        <v>29</v>
      </c>
      <c r="D96" t="s">
        <v>60</v>
      </c>
      <c r="E96" t="s">
        <v>23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44</v>
      </c>
      <c r="C97" t="s">
        <v>18</v>
      </c>
      <c r="D97" t="s">
        <v>49</v>
      </c>
      <c r="E97" t="s">
        <v>20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44</v>
      </c>
      <c r="C98" t="s">
        <v>18</v>
      </c>
      <c r="D98" t="s">
        <v>33</v>
      </c>
      <c r="E98" t="s">
        <v>23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44</v>
      </c>
      <c r="C99" t="s">
        <v>52</v>
      </c>
      <c r="D99" t="s">
        <v>53</v>
      </c>
      <c r="E99" t="s">
        <v>37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44</v>
      </c>
      <c r="C100" t="s">
        <v>45</v>
      </c>
      <c r="D100" t="s">
        <v>50</v>
      </c>
      <c r="E100" t="s">
        <v>23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44</v>
      </c>
      <c r="C101" t="s">
        <v>45</v>
      </c>
      <c r="D101" t="s">
        <v>51</v>
      </c>
      <c r="E101" t="s">
        <v>23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44</v>
      </c>
      <c r="C102" t="s">
        <v>45</v>
      </c>
      <c r="D102" t="s">
        <v>47</v>
      </c>
      <c r="E102" t="s">
        <v>23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44</v>
      </c>
      <c r="C103" t="s">
        <v>18</v>
      </c>
      <c r="D103" t="s">
        <v>61</v>
      </c>
      <c r="E103" t="s">
        <v>20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17</v>
      </c>
      <c r="C104" t="s">
        <v>21</v>
      </c>
      <c r="D104" t="s">
        <v>25</v>
      </c>
      <c r="E104" t="s">
        <v>23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17</v>
      </c>
      <c r="C105" t="s">
        <v>21</v>
      </c>
      <c r="D105" t="s">
        <v>22</v>
      </c>
      <c r="E105" t="s">
        <v>23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17</v>
      </c>
      <c r="C106" t="s">
        <v>34</v>
      </c>
      <c r="D106" t="s">
        <v>35</v>
      </c>
      <c r="E106" t="s">
        <v>23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17</v>
      </c>
      <c r="C107" t="s">
        <v>29</v>
      </c>
      <c r="D107" t="s">
        <v>56</v>
      </c>
      <c r="E107" t="s">
        <v>23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17</v>
      </c>
      <c r="C108" t="s">
        <v>18</v>
      </c>
      <c r="D108" t="s">
        <v>24</v>
      </c>
      <c r="E108" t="s">
        <v>23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17</v>
      </c>
      <c r="C109" t="s">
        <v>54</v>
      </c>
      <c r="D109" t="s">
        <v>55</v>
      </c>
      <c r="E109" t="s">
        <v>23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17</v>
      </c>
      <c r="C110" t="s">
        <v>21</v>
      </c>
      <c r="D110" t="s">
        <v>26</v>
      </c>
      <c r="E110" t="s">
        <v>23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17</v>
      </c>
      <c r="C111" t="s">
        <v>63</v>
      </c>
      <c r="D111" t="s">
        <v>64</v>
      </c>
      <c r="E111" t="s">
        <v>23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17</v>
      </c>
      <c r="C112" t="s">
        <v>42</v>
      </c>
      <c r="D112" t="s">
        <v>43</v>
      </c>
      <c r="E112" t="s">
        <v>37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17</v>
      </c>
      <c r="C113" t="s">
        <v>65</v>
      </c>
      <c r="D113" t="s">
        <v>66</v>
      </c>
      <c r="E113" t="s">
        <v>23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17</v>
      </c>
      <c r="C114" t="s">
        <v>29</v>
      </c>
      <c r="D114" t="s">
        <v>60</v>
      </c>
      <c r="E114" t="s">
        <v>23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17</v>
      </c>
      <c r="C115" t="s">
        <v>38</v>
      </c>
      <c r="D115" t="s">
        <v>39</v>
      </c>
      <c r="E115" t="s">
        <v>37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17</v>
      </c>
      <c r="C116" t="s">
        <v>57</v>
      </c>
      <c r="D116" t="s">
        <v>58</v>
      </c>
      <c r="E116" t="s">
        <v>37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17</v>
      </c>
      <c r="C117" t="s">
        <v>18</v>
      </c>
      <c r="D117" t="s">
        <v>31</v>
      </c>
      <c r="E117" t="s">
        <v>23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17</v>
      </c>
      <c r="C118" t="s">
        <v>18</v>
      </c>
      <c r="D118" t="s">
        <v>33</v>
      </c>
      <c r="E118" t="s">
        <v>23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17</v>
      </c>
      <c r="C119" t="s">
        <v>21</v>
      </c>
      <c r="D119" t="s">
        <v>36</v>
      </c>
      <c r="E119" t="s">
        <v>37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17</v>
      </c>
      <c r="C120" t="s">
        <v>40</v>
      </c>
      <c r="D120" t="s">
        <v>41</v>
      </c>
      <c r="E120" t="s">
        <v>37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44</v>
      </c>
      <c r="C121" t="s">
        <v>18</v>
      </c>
      <c r="D121" t="s">
        <v>31</v>
      </c>
      <c r="E121" t="s">
        <v>23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44</v>
      </c>
      <c r="C122" t="s">
        <v>18</v>
      </c>
      <c r="D122" t="s">
        <v>61</v>
      </c>
      <c r="E122" t="s">
        <v>20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44</v>
      </c>
      <c r="C123" t="s">
        <v>45</v>
      </c>
      <c r="D123" t="s">
        <v>51</v>
      </c>
      <c r="E123" t="s">
        <v>23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44</v>
      </c>
      <c r="C124" t="s">
        <v>45</v>
      </c>
      <c r="D124" t="s">
        <v>50</v>
      </c>
      <c r="E124" t="s">
        <v>23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44</v>
      </c>
      <c r="C125" t="s">
        <v>45</v>
      </c>
      <c r="D125" t="s">
        <v>46</v>
      </c>
      <c r="E125" t="s">
        <v>37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44</v>
      </c>
      <c r="C126" t="s">
        <v>45</v>
      </c>
      <c r="D126" t="s">
        <v>48</v>
      </c>
      <c r="E126" t="s">
        <v>23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44</v>
      </c>
      <c r="C127" t="s">
        <v>18</v>
      </c>
      <c r="D127" t="s">
        <v>49</v>
      </c>
      <c r="E127" t="s">
        <v>20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44</v>
      </c>
      <c r="C128" t="s">
        <v>52</v>
      </c>
      <c r="D128" t="s">
        <v>53</v>
      </c>
      <c r="E128" t="s">
        <v>37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44</v>
      </c>
      <c r="C129" t="s">
        <v>45</v>
      </c>
      <c r="D129" t="s">
        <v>62</v>
      </c>
      <c r="E129" t="s">
        <v>23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17</v>
      </c>
      <c r="C130" t="s">
        <v>65</v>
      </c>
      <c r="D130" t="s">
        <v>66</v>
      </c>
      <c r="E130" t="s">
        <v>23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17</v>
      </c>
      <c r="C131" t="s">
        <v>63</v>
      </c>
      <c r="D131" t="s">
        <v>64</v>
      </c>
      <c r="E131" t="s">
        <v>23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17</v>
      </c>
      <c r="C132" t="s">
        <v>21</v>
      </c>
      <c r="D132" t="s">
        <v>22</v>
      </c>
      <c r="E132" t="s">
        <v>23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17</v>
      </c>
      <c r="C133" t="s">
        <v>18</v>
      </c>
      <c r="D133" t="s">
        <v>24</v>
      </c>
      <c r="E133" t="s">
        <v>23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17</v>
      </c>
      <c r="C134" t="s">
        <v>29</v>
      </c>
      <c r="D134" t="s">
        <v>60</v>
      </c>
      <c r="E134" t="s">
        <v>23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17</v>
      </c>
      <c r="C135" t="s">
        <v>21</v>
      </c>
      <c r="D135" t="s">
        <v>25</v>
      </c>
      <c r="E135" t="s">
        <v>23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17</v>
      </c>
      <c r="C136" t="s">
        <v>54</v>
      </c>
      <c r="D136" t="s">
        <v>55</v>
      </c>
      <c r="E136" t="s">
        <v>23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17</v>
      </c>
      <c r="C137" t="s">
        <v>40</v>
      </c>
      <c r="D137" t="s">
        <v>41</v>
      </c>
      <c r="E137" t="s">
        <v>37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44</v>
      </c>
      <c r="C138" t="s">
        <v>65</v>
      </c>
      <c r="D138" t="s">
        <v>66</v>
      </c>
      <c r="E138" t="s">
        <v>23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44</v>
      </c>
      <c r="C139" t="s">
        <v>18</v>
      </c>
      <c r="D139" t="s">
        <v>67</v>
      </c>
      <c r="E139" t="s">
        <v>20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44</v>
      </c>
      <c r="C140" t="s">
        <v>45</v>
      </c>
      <c r="D140" t="s">
        <v>50</v>
      </c>
      <c r="E140" t="s">
        <v>23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44</v>
      </c>
      <c r="C141" t="s">
        <v>45</v>
      </c>
      <c r="D141" t="s">
        <v>62</v>
      </c>
      <c r="E141" t="s">
        <v>23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44</v>
      </c>
      <c r="C142" t="s">
        <v>18</v>
      </c>
      <c r="D142" t="s">
        <v>68</v>
      </c>
      <c r="E142" t="s">
        <v>20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17</v>
      </c>
      <c r="C143" t="s">
        <v>18</v>
      </c>
      <c r="D143" t="s">
        <v>19</v>
      </c>
      <c r="E143" t="s">
        <v>20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17</v>
      </c>
      <c r="C144" t="s">
        <v>21</v>
      </c>
      <c r="D144" t="s">
        <v>22</v>
      </c>
      <c r="E144" t="s">
        <v>23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17</v>
      </c>
      <c r="C145" t="s">
        <v>21</v>
      </c>
      <c r="D145" t="s">
        <v>25</v>
      </c>
      <c r="E145" t="s">
        <v>23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17</v>
      </c>
      <c r="C146" t="s">
        <v>63</v>
      </c>
      <c r="D146" t="s">
        <v>64</v>
      </c>
      <c r="E146" t="s">
        <v>23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17</v>
      </c>
      <c r="C147" t="s">
        <v>29</v>
      </c>
      <c r="D147" t="s">
        <v>60</v>
      </c>
      <c r="E147" t="s">
        <v>23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17</v>
      </c>
      <c r="C148" t="s">
        <v>18</v>
      </c>
      <c r="D148" t="s">
        <v>24</v>
      </c>
      <c r="E148" t="s">
        <v>23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44</v>
      </c>
      <c r="C149" t="s">
        <v>45</v>
      </c>
      <c r="D149" t="s">
        <v>47</v>
      </c>
      <c r="E149" t="s">
        <v>23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17</v>
      </c>
      <c r="C150" t="s">
        <v>18</v>
      </c>
      <c r="D150" t="s">
        <v>19</v>
      </c>
      <c r="E150" t="s">
        <v>20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17</v>
      </c>
      <c r="C151" t="s">
        <v>21</v>
      </c>
      <c r="D151" t="s">
        <v>22</v>
      </c>
      <c r="E151" t="s">
        <v>23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17</v>
      </c>
      <c r="C152" t="s">
        <v>29</v>
      </c>
      <c r="D152" t="s">
        <v>56</v>
      </c>
      <c r="E152" t="s">
        <v>23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17</v>
      </c>
      <c r="C153" t="s">
        <v>21</v>
      </c>
      <c r="D153" t="s">
        <v>26</v>
      </c>
      <c r="E153" t="s">
        <v>23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17</v>
      </c>
      <c r="C154" t="s">
        <v>18</v>
      </c>
      <c r="D154" t="s">
        <v>24</v>
      </c>
      <c r="E154" t="s">
        <v>23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17</v>
      </c>
      <c r="C155" t="s">
        <v>21</v>
      </c>
      <c r="D155" t="s">
        <v>25</v>
      </c>
      <c r="E155" t="s">
        <v>23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17</v>
      </c>
      <c r="C156" t="s">
        <v>27</v>
      </c>
      <c r="D156" t="s">
        <v>28</v>
      </c>
      <c r="E156" t="s">
        <v>23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17</v>
      </c>
      <c r="C157" t="s">
        <v>18</v>
      </c>
      <c r="D157" t="s">
        <v>33</v>
      </c>
      <c r="E157" t="s">
        <v>23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17</v>
      </c>
      <c r="C158" t="s">
        <v>18</v>
      </c>
      <c r="D158" t="s">
        <v>31</v>
      </c>
      <c r="E158" t="s">
        <v>23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17</v>
      </c>
      <c r="C159" t="s">
        <v>34</v>
      </c>
      <c r="D159" t="s">
        <v>35</v>
      </c>
      <c r="E159" t="s">
        <v>23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17</v>
      </c>
      <c r="C160" t="s">
        <v>42</v>
      </c>
      <c r="D160" t="s">
        <v>43</v>
      </c>
      <c r="E160" t="s">
        <v>37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17</v>
      </c>
      <c r="C161" t="s">
        <v>40</v>
      </c>
      <c r="D161" t="s">
        <v>41</v>
      </c>
      <c r="E161" t="s">
        <v>37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17</v>
      </c>
      <c r="C162" t="s">
        <v>21</v>
      </c>
      <c r="D162" t="s">
        <v>36</v>
      </c>
      <c r="E162" t="s">
        <v>37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17</v>
      </c>
      <c r="C163" t="s">
        <v>38</v>
      </c>
      <c r="D163" t="s">
        <v>39</v>
      </c>
      <c r="E163" t="s">
        <v>37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44</v>
      </c>
      <c r="C164" t="s">
        <v>45</v>
      </c>
      <c r="D164" t="s">
        <v>50</v>
      </c>
      <c r="E164" t="s">
        <v>23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44</v>
      </c>
      <c r="C165" t="s">
        <v>45</v>
      </c>
      <c r="D165" t="s">
        <v>47</v>
      </c>
      <c r="E165" t="s">
        <v>23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44</v>
      </c>
      <c r="C166" t="s">
        <v>45</v>
      </c>
      <c r="D166" t="s">
        <v>46</v>
      </c>
      <c r="E166" t="s">
        <v>37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44</v>
      </c>
      <c r="C167" t="s">
        <v>45</v>
      </c>
      <c r="D167" t="s">
        <v>48</v>
      </c>
      <c r="E167" t="s">
        <v>23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44</v>
      </c>
      <c r="C168" t="s">
        <v>18</v>
      </c>
      <c r="D168" t="s">
        <v>49</v>
      </c>
      <c r="E168" t="s">
        <v>20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44</v>
      </c>
      <c r="C169" t="s">
        <v>52</v>
      </c>
      <c r="D169" t="s">
        <v>53</v>
      </c>
      <c r="E169" t="s">
        <v>37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44</v>
      </c>
      <c r="C170" t="s">
        <v>18</v>
      </c>
      <c r="D170" t="s">
        <v>61</v>
      </c>
      <c r="E170" t="s">
        <v>20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44</v>
      </c>
      <c r="C171" t="s">
        <v>45</v>
      </c>
      <c r="D171" t="s">
        <v>51</v>
      </c>
      <c r="E171" t="s">
        <v>23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17</v>
      </c>
      <c r="C172" t="s">
        <v>21</v>
      </c>
      <c r="D172" t="s">
        <v>22</v>
      </c>
      <c r="E172" t="s">
        <v>23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17</v>
      </c>
      <c r="C173" t="s">
        <v>65</v>
      </c>
      <c r="D173" t="s">
        <v>66</v>
      </c>
      <c r="E173" t="s">
        <v>23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17</v>
      </c>
      <c r="C174" t="s">
        <v>42</v>
      </c>
      <c r="D174" t="s">
        <v>43</v>
      </c>
      <c r="E174" t="s">
        <v>37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17</v>
      </c>
      <c r="C175" t="s">
        <v>29</v>
      </c>
      <c r="D175" t="s">
        <v>69</v>
      </c>
      <c r="E175" t="s">
        <v>23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17</v>
      </c>
      <c r="C176" t="s">
        <v>18</v>
      </c>
      <c r="D176" t="s">
        <v>19</v>
      </c>
      <c r="E176" t="s">
        <v>20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17</v>
      </c>
      <c r="C177" t="s">
        <v>18</v>
      </c>
      <c r="D177" t="s">
        <v>24</v>
      </c>
      <c r="E177" t="s">
        <v>23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17</v>
      </c>
      <c r="C178" t="s">
        <v>21</v>
      </c>
      <c r="D178" t="s">
        <v>25</v>
      </c>
      <c r="E178" t="s">
        <v>23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17</v>
      </c>
      <c r="C179" t="s">
        <v>54</v>
      </c>
      <c r="D179" t="s">
        <v>55</v>
      </c>
      <c r="E179" t="s">
        <v>23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17</v>
      </c>
      <c r="C180" t="s">
        <v>21</v>
      </c>
      <c r="D180" t="s">
        <v>26</v>
      </c>
      <c r="E180" t="s">
        <v>23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17</v>
      </c>
      <c r="C181" t="s">
        <v>27</v>
      </c>
      <c r="D181" t="s">
        <v>28</v>
      </c>
      <c r="E181" t="s">
        <v>23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17</v>
      </c>
      <c r="C182" t="s">
        <v>38</v>
      </c>
      <c r="D182" t="s">
        <v>39</v>
      </c>
      <c r="E182" t="s">
        <v>37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17</v>
      </c>
      <c r="C183" t="s">
        <v>57</v>
      </c>
      <c r="D183" t="s">
        <v>58</v>
      </c>
      <c r="E183" t="s">
        <v>37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17</v>
      </c>
      <c r="C184" t="s">
        <v>18</v>
      </c>
      <c r="D184" t="s">
        <v>33</v>
      </c>
      <c r="E184" t="s">
        <v>23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17</v>
      </c>
      <c r="C185" t="s">
        <v>21</v>
      </c>
      <c r="D185" t="s">
        <v>36</v>
      </c>
      <c r="E185" t="s">
        <v>37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17</v>
      </c>
      <c r="C186" t="s">
        <v>18</v>
      </c>
      <c r="D186" t="s">
        <v>31</v>
      </c>
      <c r="E186" t="s">
        <v>23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17</v>
      </c>
      <c r="C187" t="s">
        <v>34</v>
      </c>
      <c r="D187" t="s">
        <v>35</v>
      </c>
      <c r="E187" t="s">
        <v>23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17</v>
      </c>
      <c r="C188" t="s">
        <v>40</v>
      </c>
      <c r="D188" t="s">
        <v>41</v>
      </c>
      <c r="E188" t="s">
        <v>37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17</v>
      </c>
      <c r="C189" t="s">
        <v>29</v>
      </c>
      <c r="D189" t="s">
        <v>60</v>
      </c>
      <c r="E189" t="s">
        <v>23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44</v>
      </c>
      <c r="C190" t="s">
        <v>45</v>
      </c>
      <c r="D190" t="s">
        <v>46</v>
      </c>
      <c r="E190" t="s">
        <v>37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44</v>
      </c>
      <c r="C191" t="s">
        <v>45</v>
      </c>
      <c r="D191" t="s">
        <v>51</v>
      </c>
      <c r="E191" t="s">
        <v>23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44</v>
      </c>
      <c r="C192" t="s">
        <v>45</v>
      </c>
      <c r="D192" t="s">
        <v>47</v>
      </c>
      <c r="E192" t="s">
        <v>23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44</v>
      </c>
      <c r="C193" t="s">
        <v>45</v>
      </c>
      <c r="D193" t="s">
        <v>50</v>
      </c>
      <c r="E193" t="s">
        <v>23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44</v>
      </c>
      <c r="C194" t="s">
        <v>52</v>
      </c>
      <c r="D194" t="s">
        <v>53</v>
      </c>
      <c r="E194" t="s">
        <v>37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44</v>
      </c>
      <c r="C195" t="s">
        <v>45</v>
      </c>
      <c r="D195" t="s">
        <v>62</v>
      </c>
      <c r="E195" t="s">
        <v>23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44</v>
      </c>
      <c r="C196" t="s">
        <v>45</v>
      </c>
      <c r="D196" t="s">
        <v>48</v>
      </c>
      <c r="E196" t="s">
        <v>23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44</v>
      </c>
      <c r="C197" t="s">
        <v>18</v>
      </c>
      <c r="D197" t="s">
        <v>67</v>
      </c>
      <c r="E197" t="s">
        <v>20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44</v>
      </c>
      <c r="C198" t="s">
        <v>18</v>
      </c>
      <c r="D198" t="s">
        <v>61</v>
      </c>
      <c r="E198" t="s">
        <v>20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17</v>
      </c>
      <c r="C199" t="s">
        <v>63</v>
      </c>
      <c r="D199" t="s">
        <v>64</v>
      </c>
      <c r="E199" t="s">
        <v>23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17</v>
      </c>
      <c r="C200" t="s">
        <v>21</v>
      </c>
      <c r="D200" t="s">
        <v>25</v>
      </c>
      <c r="E200" t="s">
        <v>23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17</v>
      </c>
      <c r="C201" t="s">
        <v>18</v>
      </c>
      <c r="D201" t="s">
        <v>19</v>
      </c>
      <c r="E201" t="s">
        <v>20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17</v>
      </c>
      <c r="C202" t="s">
        <v>21</v>
      </c>
      <c r="D202" t="s">
        <v>36</v>
      </c>
      <c r="E202" t="s">
        <v>37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17</v>
      </c>
      <c r="C203" t="s">
        <v>54</v>
      </c>
      <c r="D203" t="s">
        <v>55</v>
      </c>
      <c r="E203" t="s">
        <v>23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17</v>
      </c>
      <c r="C204" t="s">
        <v>21</v>
      </c>
      <c r="D204" t="s">
        <v>26</v>
      </c>
      <c r="E204" t="s">
        <v>23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17</v>
      </c>
      <c r="C205" t="s">
        <v>65</v>
      </c>
      <c r="D205" t="s">
        <v>66</v>
      </c>
      <c r="E205" t="s">
        <v>23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17</v>
      </c>
      <c r="C206" t="s">
        <v>29</v>
      </c>
      <c r="D206" t="s">
        <v>69</v>
      </c>
      <c r="E206" t="s">
        <v>23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17</v>
      </c>
      <c r="C207" t="s">
        <v>27</v>
      </c>
      <c r="D207" t="s">
        <v>28</v>
      </c>
      <c r="E207" t="s">
        <v>23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17</v>
      </c>
      <c r="C208" t="s">
        <v>18</v>
      </c>
      <c r="D208" t="s">
        <v>33</v>
      </c>
      <c r="E208" t="s">
        <v>23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17</v>
      </c>
      <c r="C209" t="s">
        <v>21</v>
      </c>
      <c r="D209" t="s">
        <v>22</v>
      </c>
      <c r="E209" t="s">
        <v>23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17</v>
      </c>
      <c r="C210" t="s">
        <v>42</v>
      </c>
      <c r="D210" t="s">
        <v>43</v>
      </c>
      <c r="E210" t="s">
        <v>37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17</v>
      </c>
      <c r="C211" t="s">
        <v>34</v>
      </c>
      <c r="D211" t="s">
        <v>35</v>
      </c>
      <c r="E211" t="s">
        <v>23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17</v>
      </c>
      <c r="C212" t="s">
        <v>38</v>
      </c>
      <c r="D212" t="s">
        <v>39</v>
      </c>
      <c r="E212" t="s">
        <v>37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17</v>
      </c>
      <c r="C213" t="s">
        <v>40</v>
      </c>
      <c r="D213" t="s">
        <v>41</v>
      </c>
      <c r="E213" t="s">
        <v>37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17</v>
      </c>
      <c r="C214" t="s">
        <v>57</v>
      </c>
      <c r="D214" t="s">
        <v>58</v>
      </c>
      <c r="E214" t="s">
        <v>37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44</v>
      </c>
      <c r="C215" t="s">
        <v>45</v>
      </c>
      <c r="D215" t="s">
        <v>50</v>
      </c>
      <c r="E215" t="s">
        <v>23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44</v>
      </c>
      <c r="C216" t="s">
        <v>45</v>
      </c>
      <c r="D216" t="s">
        <v>46</v>
      </c>
      <c r="E216" t="s">
        <v>37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44</v>
      </c>
      <c r="C217" t="s">
        <v>45</v>
      </c>
      <c r="D217" t="s">
        <v>62</v>
      </c>
      <c r="E217" t="s">
        <v>23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44</v>
      </c>
      <c r="C218" t="s">
        <v>45</v>
      </c>
      <c r="D218" t="s">
        <v>47</v>
      </c>
      <c r="E218" t="s">
        <v>23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44</v>
      </c>
      <c r="C219" t="s">
        <v>18</v>
      </c>
      <c r="D219" t="s">
        <v>61</v>
      </c>
      <c r="E219" t="s">
        <v>20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44</v>
      </c>
      <c r="C220" t="s">
        <v>45</v>
      </c>
      <c r="D220" t="s">
        <v>48</v>
      </c>
      <c r="E220" t="s">
        <v>23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44</v>
      </c>
      <c r="C221" t="s">
        <v>18</v>
      </c>
      <c r="D221" t="s">
        <v>49</v>
      </c>
      <c r="E221" t="s">
        <v>20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44</v>
      </c>
      <c r="C222" t="s">
        <v>45</v>
      </c>
      <c r="D222" t="s">
        <v>51</v>
      </c>
      <c r="E222" t="s">
        <v>23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44</v>
      </c>
      <c r="C223" t="s">
        <v>52</v>
      </c>
      <c r="D223" t="s">
        <v>53</v>
      </c>
      <c r="E223" t="s">
        <v>37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44</v>
      </c>
      <c r="C224" t="s">
        <v>18</v>
      </c>
      <c r="D224" t="s">
        <v>67</v>
      </c>
      <c r="E224" t="s">
        <v>20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17</v>
      </c>
      <c r="C225" t="s">
        <v>18</v>
      </c>
      <c r="D225" t="s">
        <v>19</v>
      </c>
      <c r="E225" t="s">
        <v>20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17</v>
      </c>
      <c r="C226" t="s">
        <v>65</v>
      </c>
      <c r="D226" t="s">
        <v>66</v>
      </c>
      <c r="E226" t="s">
        <v>23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17</v>
      </c>
      <c r="C227" t="s">
        <v>54</v>
      </c>
      <c r="D227" t="s">
        <v>55</v>
      </c>
      <c r="E227" t="s">
        <v>23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17</v>
      </c>
      <c r="C228" t="s">
        <v>21</v>
      </c>
      <c r="D228" t="s">
        <v>26</v>
      </c>
      <c r="E228" t="s">
        <v>23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17</v>
      </c>
      <c r="C229" t="s">
        <v>29</v>
      </c>
      <c r="D229" t="s">
        <v>69</v>
      </c>
      <c r="E229" t="s">
        <v>23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17</v>
      </c>
      <c r="C230" t="s">
        <v>63</v>
      </c>
      <c r="D230" t="s">
        <v>64</v>
      </c>
      <c r="E230" t="s">
        <v>23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17</v>
      </c>
      <c r="C231" t="s">
        <v>18</v>
      </c>
      <c r="D231" t="s">
        <v>31</v>
      </c>
      <c r="E231" t="s">
        <v>23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17</v>
      </c>
      <c r="C232" t="s">
        <v>21</v>
      </c>
      <c r="D232" t="s">
        <v>36</v>
      </c>
      <c r="E232" t="s">
        <v>37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17</v>
      </c>
      <c r="C233" t="s">
        <v>18</v>
      </c>
      <c r="D233" t="s">
        <v>33</v>
      </c>
      <c r="E233" t="s">
        <v>23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17</v>
      </c>
      <c r="C234" t="s">
        <v>34</v>
      </c>
      <c r="D234" t="s">
        <v>35</v>
      </c>
      <c r="E234" t="s">
        <v>23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17</v>
      </c>
      <c r="C235" t="s">
        <v>42</v>
      </c>
      <c r="D235" t="s">
        <v>43</v>
      </c>
      <c r="E235" t="s">
        <v>37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17</v>
      </c>
      <c r="C236" t="s">
        <v>40</v>
      </c>
      <c r="D236" t="s">
        <v>41</v>
      </c>
      <c r="E236" t="s">
        <v>37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17</v>
      </c>
      <c r="C237" t="s">
        <v>57</v>
      </c>
      <c r="D237" t="s">
        <v>58</v>
      </c>
      <c r="E237" t="s">
        <v>37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17</v>
      </c>
      <c r="C238" t="s">
        <v>38</v>
      </c>
      <c r="D238" t="s">
        <v>39</v>
      </c>
      <c r="E238" t="s">
        <v>37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17</v>
      </c>
      <c r="C239" t="s">
        <v>29</v>
      </c>
      <c r="D239" t="s">
        <v>60</v>
      </c>
      <c r="E239" t="s">
        <v>23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44</v>
      </c>
      <c r="C240" t="s">
        <v>45</v>
      </c>
      <c r="D240" t="s">
        <v>47</v>
      </c>
      <c r="E240" t="s">
        <v>23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44</v>
      </c>
      <c r="C241" t="s">
        <v>45</v>
      </c>
      <c r="D241" t="s">
        <v>51</v>
      </c>
      <c r="E241" t="s">
        <v>23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44</v>
      </c>
      <c r="C242" t="s">
        <v>45</v>
      </c>
      <c r="D242" t="s">
        <v>62</v>
      </c>
      <c r="E242" t="s">
        <v>23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44</v>
      </c>
      <c r="C243" t="s">
        <v>45</v>
      </c>
      <c r="D243" t="s">
        <v>50</v>
      </c>
      <c r="E243" t="s">
        <v>23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44</v>
      </c>
      <c r="C244" t="s">
        <v>45</v>
      </c>
      <c r="D244" t="s">
        <v>46</v>
      </c>
      <c r="E244" t="s">
        <v>37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44</v>
      </c>
      <c r="C245" t="s">
        <v>45</v>
      </c>
      <c r="D245" t="s">
        <v>48</v>
      </c>
      <c r="E245" t="s">
        <v>23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44</v>
      </c>
      <c r="C246" t="s">
        <v>18</v>
      </c>
      <c r="D246" t="s">
        <v>49</v>
      </c>
      <c r="E246" t="s">
        <v>20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44</v>
      </c>
      <c r="C247" t="s">
        <v>18</v>
      </c>
      <c r="D247" t="s">
        <v>61</v>
      </c>
      <c r="E247" t="s">
        <v>20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44</v>
      </c>
      <c r="C248" t="s">
        <v>52</v>
      </c>
      <c r="D248" t="s">
        <v>53</v>
      </c>
      <c r="E248" t="s">
        <v>37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44</v>
      </c>
      <c r="C249" t="s">
        <v>18</v>
      </c>
      <c r="D249" t="s">
        <v>67</v>
      </c>
      <c r="E249" t="s">
        <v>20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17</v>
      </c>
      <c r="C250" t="s">
        <v>54</v>
      </c>
      <c r="D250" t="s">
        <v>55</v>
      </c>
      <c r="E250" t="s">
        <v>23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17</v>
      </c>
      <c r="C251" t="s">
        <v>65</v>
      </c>
      <c r="D251" t="s">
        <v>66</v>
      </c>
      <c r="E251" t="s">
        <v>23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17</v>
      </c>
      <c r="C252" t="s">
        <v>21</v>
      </c>
      <c r="D252" t="s">
        <v>22</v>
      </c>
      <c r="E252" t="s">
        <v>23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17</v>
      </c>
      <c r="C253" t="s">
        <v>21</v>
      </c>
      <c r="D253" t="s">
        <v>26</v>
      </c>
      <c r="E253" t="s">
        <v>23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17</v>
      </c>
      <c r="C254" t="s">
        <v>63</v>
      </c>
      <c r="D254" t="s">
        <v>64</v>
      </c>
      <c r="E254" t="s">
        <v>23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17</v>
      </c>
      <c r="C255" t="s">
        <v>18</v>
      </c>
      <c r="D255" t="s">
        <v>24</v>
      </c>
      <c r="E255" t="s">
        <v>23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17</v>
      </c>
      <c r="C256" t="s">
        <v>21</v>
      </c>
      <c r="D256" t="s">
        <v>25</v>
      </c>
      <c r="E256" t="s">
        <v>23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17</v>
      </c>
      <c r="C257" t="s">
        <v>18</v>
      </c>
      <c r="D257" t="s">
        <v>31</v>
      </c>
      <c r="E257" t="s">
        <v>23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17</v>
      </c>
      <c r="C258" t="s">
        <v>27</v>
      </c>
      <c r="D258" t="s">
        <v>28</v>
      </c>
      <c r="E258" t="s">
        <v>23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17</v>
      </c>
      <c r="C259" t="s">
        <v>18</v>
      </c>
      <c r="D259" t="s">
        <v>33</v>
      </c>
      <c r="E259" t="s">
        <v>23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17</v>
      </c>
      <c r="C260" t="s">
        <v>29</v>
      </c>
      <c r="D260" t="s">
        <v>69</v>
      </c>
      <c r="E260" t="s">
        <v>23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17</v>
      </c>
      <c r="C261" t="s">
        <v>42</v>
      </c>
      <c r="D261" t="s">
        <v>43</v>
      </c>
      <c r="E261" t="s">
        <v>37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17</v>
      </c>
      <c r="C262" t="s">
        <v>34</v>
      </c>
      <c r="D262" t="s">
        <v>35</v>
      </c>
      <c r="E262" t="s">
        <v>23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17</v>
      </c>
      <c r="C263" t="s">
        <v>29</v>
      </c>
      <c r="D263" t="s">
        <v>60</v>
      </c>
      <c r="E263" t="s">
        <v>23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17</v>
      </c>
      <c r="C264" t="s">
        <v>38</v>
      </c>
      <c r="D264" t="s">
        <v>39</v>
      </c>
      <c r="E264" t="s">
        <v>37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17</v>
      </c>
      <c r="C265" t="s">
        <v>40</v>
      </c>
      <c r="D265" t="s">
        <v>41</v>
      </c>
      <c r="E265" t="s">
        <v>37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17</v>
      </c>
      <c r="C266" t="s">
        <v>21</v>
      </c>
      <c r="D266" t="s">
        <v>36</v>
      </c>
      <c r="E266" t="s">
        <v>37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17</v>
      </c>
      <c r="C267" t="s">
        <v>57</v>
      </c>
      <c r="D267" t="s">
        <v>58</v>
      </c>
      <c r="E267" t="s">
        <v>37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44</v>
      </c>
      <c r="C268" t="s">
        <v>45</v>
      </c>
      <c r="D268" t="s">
        <v>46</v>
      </c>
      <c r="E268" t="s">
        <v>37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44</v>
      </c>
      <c r="C269" t="s">
        <v>45</v>
      </c>
      <c r="D269" t="s">
        <v>50</v>
      </c>
      <c r="E269" t="s">
        <v>23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44</v>
      </c>
      <c r="C270" t="s">
        <v>18</v>
      </c>
      <c r="D270" t="s">
        <v>49</v>
      </c>
      <c r="E270" t="s">
        <v>20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44</v>
      </c>
      <c r="C271" t="s">
        <v>18</v>
      </c>
      <c r="D271" t="s">
        <v>67</v>
      </c>
      <c r="E271" t="s">
        <v>20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44</v>
      </c>
      <c r="C272" t="s">
        <v>18</v>
      </c>
      <c r="D272" t="s">
        <v>61</v>
      </c>
      <c r="E272" t="s">
        <v>20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44</v>
      </c>
      <c r="C273" t="s">
        <v>45</v>
      </c>
      <c r="D273" t="s">
        <v>48</v>
      </c>
      <c r="E273" t="s">
        <v>23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44</v>
      </c>
      <c r="C274" t="s">
        <v>45</v>
      </c>
      <c r="D274" t="s">
        <v>62</v>
      </c>
      <c r="E274" t="s">
        <v>23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44</v>
      </c>
      <c r="C275" t="s">
        <v>45</v>
      </c>
      <c r="D275" t="s">
        <v>51</v>
      </c>
      <c r="E275" t="s">
        <v>23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44</v>
      </c>
      <c r="C276" t="s">
        <v>52</v>
      </c>
      <c r="D276" t="s">
        <v>53</v>
      </c>
      <c r="E276" t="s">
        <v>37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17</v>
      </c>
      <c r="C277" t="s">
        <v>65</v>
      </c>
      <c r="D277" t="s">
        <v>66</v>
      </c>
      <c r="E277" t="s">
        <v>23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17</v>
      </c>
      <c r="C278" t="s">
        <v>21</v>
      </c>
      <c r="D278" t="s">
        <v>22</v>
      </c>
      <c r="E278" t="s">
        <v>23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17</v>
      </c>
      <c r="C279" t="s">
        <v>21</v>
      </c>
      <c r="D279" t="s">
        <v>25</v>
      </c>
      <c r="E279" t="s">
        <v>23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17</v>
      </c>
      <c r="C280" t="s">
        <v>54</v>
      </c>
      <c r="D280" t="s">
        <v>55</v>
      </c>
      <c r="E280" t="s">
        <v>23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17</v>
      </c>
      <c r="C281" t="s">
        <v>63</v>
      </c>
      <c r="D281" t="s">
        <v>64</v>
      </c>
      <c r="E281" t="s">
        <v>23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17</v>
      </c>
      <c r="C282" t="s">
        <v>18</v>
      </c>
      <c r="D282" t="s">
        <v>24</v>
      </c>
      <c r="E282" t="s">
        <v>23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17</v>
      </c>
      <c r="C283" t="s">
        <v>57</v>
      </c>
      <c r="D283" t="s">
        <v>58</v>
      </c>
      <c r="E283" t="s">
        <v>37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17</v>
      </c>
      <c r="C284" t="s">
        <v>29</v>
      </c>
      <c r="D284" t="s">
        <v>60</v>
      </c>
      <c r="E284" t="s">
        <v>23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44</v>
      </c>
      <c r="C285" t="s">
        <v>45</v>
      </c>
      <c r="D285" t="s">
        <v>62</v>
      </c>
      <c r="E285" t="s">
        <v>23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44</v>
      </c>
      <c r="C286" t="s">
        <v>18</v>
      </c>
      <c r="D286" t="s">
        <v>67</v>
      </c>
      <c r="E286" t="s">
        <v>20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44</v>
      </c>
      <c r="C287" t="s">
        <v>45</v>
      </c>
      <c r="D287" t="s">
        <v>50</v>
      </c>
      <c r="E287" t="s">
        <v>23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17</v>
      </c>
      <c r="C288" t="s">
        <v>18</v>
      </c>
      <c r="D288" t="s">
        <v>19</v>
      </c>
      <c r="E288" t="s">
        <v>20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17</v>
      </c>
      <c r="C289" t="s">
        <v>21</v>
      </c>
      <c r="D289" t="s">
        <v>22</v>
      </c>
      <c r="E289" t="s">
        <v>23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17</v>
      </c>
      <c r="C290" t="s">
        <v>21</v>
      </c>
      <c r="D290" t="s">
        <v>25</v>
      </c>
      <c r="E290" t="s">
        <v>23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17</v>
      </c>
      <c r="C291" t="s">
        <v>63</v>
      </c>
      <c r="D291" t="s">
        <v>64</v>
      </c>
      <c r="E291" t="s">
        <v>23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17</v>
      </c>
      <c r="C292" t="s">
        <v>18</v>
      </c>
      <c r="D292" t="s">
        <v>24</v>
      </c>
      <c r="E292" t="s">
        <v>23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17</v>
      </c>
      <c r="C293" t="s">
        <v>29</v>
      </c>
      <c r="D293" t="s">
        <v>60</v>
      </c>
      <c r="E293" t="s">
        <v>23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44</v>
      </c>
      <c r="C294" t="s">
        <v>45</v>
      </c>
      <c r="D294" t="s">
        <v>47</v>
      </c>
      <c r="E294" t="s">
        <v>23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ColWidth="8.85546875" defaultRowHeight="15" x14ac:dyDescent="0.25"/>
  <cols>
    <col min="3" max="3" width="18.140625" bestFit="1" customWidth="1"/>
  </cols>
  <sheetData>
    <row r="1" spans="1:3" ht="15.75" thickBot="1" x14ac:dyDescent="0.3">
      <c r="A1" t="s">
        <v>70</v>
      </c>
      <c r="B1" t="s">
        <v>71</v>
      </c>
      <c r="C1" s="1" t="s">
        <v>72</v>
      </c>
    </row>
    <row r="2" spans="1:3" x14ac:dyDescent="0.25">
      <c r="A2" s="161" t="s">
        <v>44</v>
      </c>
      <c r="B2" s="161" t="s">
        <v>44</v>
      </c>
      <c r="C2" s="162">
        <v>3.75</v>
      </c>
    </row>
    <row r="3" spans="1:3" x14ac:dyDescent="0.25">
      <c r="A3" s="163" t="s">
        <v>17</v>
      </c>
      <c r="B3" s="163" t="s">
        <v>73</v>
      </c>
      <c r="C3" s="164">
        <v>5</v>
      </c>
    </row>
    <row r="4" spans="1:3" ht="15.75" thickBot="1" x14ac:dyDescent="0.3">
      <c r="A4" s="165" t="s">
        <v>74</v>
      </c>
      <c r="B4" s="165" t="s">
        <v>75</v>
      </c>
      <c r="C4" s="164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ColWidth="8.85546875" defaultRowHeight="15" x14ac:dyDescent="0.25"/>
  <cols>
    <col min="1" max="1" width="38.42578125" bestFit="1" customWidth="1"/>
    <col min="2" max="7" width="15.28515625" customWidth="1"/>
    <col min="10" max="10" width="38.42578125" bestFit="1" customWidth="1"/>
    <col min="11" max="12" width="11.42578125" bestFit="1" customWidth="1"/>
    <col min="13" max="13" width="10.7109375" customWidth="1"/>
    <col min="14" max="14" width="9.42578125" bestFit="1" customWidth="1"/>
  </cols>
  <sheetData>
    <row r="1" spans="1:15" x14ac:dyDescent="0.25">
      <c r="A1" s="197" t="s">
        <v>17</v>
      </c>
      <c r="J1" s="197" t="s">
        <v>44</v>
      </c>
    </row>
    <row r="2" spans="1:15" x14ac:dyDescent="0.25">
      <c r="A2" s="198"/>
      <c r="B2" s="198" t="str">
        <f>'PR DATE'!D3</f>
        <v>Earnings</v>
      </c>
      <c r="C2" s="198" t="s">
        <v>76</v>
      </c>
      <c r="D2" s="198" t="s">
        <v>77</v>
      </c>
      <c r="E2" s="198" t="s">
        <v>78</v>
      </c>
      <c r="F2" s="198" t="s">
        <v>76</v>
      </c>
      <c r="G2" s="198" t="s">
        <v>77</v>
      </c>
      <c r="J2" s="198"/>
      <c r="K2" s="198" t="str">
        <f t="shared" ref="K2:M3" si="0">B2</f>
        <v>Earnings</v>
      </c>
      <c r="L2" s="198" t="str">
        <f t="shared" si="0"/>
        <v>Count</v>
      </c>
      <c r="M2" s="198" t="str">
        <f t="shared" si="0"/>
        <v>Calculated</v>
      </c>
      <c r="N2" s="198" t="s">
        <v>76</v>
      </c>
      <c r="O2" s="198" t="s">
        <v>77</v>
      </c>
    </row>
    <row r="3" spans="1:15" x14ac:dyDescent="0.25">
      <c r="A3" s="199" t="str">
        <f>'PR DATE'!A4</f>
        <v>Operator</v>
      </c>
      <c r="B3" s="199" t="str">
        <f>'PR DATE'!D4</f>
        <v>Hourly</v>
      </c>
      <c r="C3" s="199" t="s">
        <v>79</v>
      </c>
      <c r="D3" s="199" t="s">
        <v>80</v>
      </c>
      <c r="E3" s="199" t="s">
        <v>81</v>
      </c>
      <c r="F3" s="199" t="s">
        <v>81</v>
      </c>
      <c r="G3" s="199" t="s">
        <v>81</v>
      </c>
      <c r="J3" s="199" t="str">
        <f>'PR DATE'!A4</f>
        <v>Operator</v>
      </c>
      <c r="K3" s="199" t="str">
        <f t="shared" si="0"/>
        <v>Hourly</v>
      </c>
      <c r="L3" s="199" t="str">
        <f t="shared" si="0"/>
        <v>Hourly</v>
      </c>
      <c r="M3" s="199" t="str">
        <f t="shared" si="0"/>
        <v>Hrly Rate</v>
      </c>
      <c r="N3" s="199" t="s">
        <v>82</v>
      </c>
      <c r="O3" s="199" t="s">
        <v>83</v>
      </c>
    </row>
    <row r="5" spans="1:15" x14ac:dyDescent="0.25">
      <c r="A5" s="200" t="str">
        <f ca="1">IF('PR DATE'!A6=0,"",'PR DATE'!A6)</f>
        <v>EXPRESS TRANSPORTATION SERVICES, LLC</v>
      </c>
      <c r="B5" s="201">
        <f ca="1">IF('PR DATE'!D6=0,"",'PR DATE'!D6)</f>
        <v>21320.103389999997</v>
      </c>
      <c r="C5" s="202">
        <f ca="1">IF(SUMIFS(Hours_Working!M:M,Hours_Working!A:A,A5,Hours_Working!C:C,"CCCTA")=0,"",SUMIFS(Hours_Working!M:M,Hours_Working!A:A,A5,Hours_Working!C:C,"CCCTA"))</f>
        <v>568.33200000000011</v>
      </c>
      <c r="D5" s="203">
        <f t="shared" ref="D5" ca="1" si="1">IFERROR(B5/C5,"")</f>
        <v>37.513466406959303</v>
      </c>
      <c r="E5" s="201">
        <f ca="1">IF('PR DATE'!E6=0,"",'PR DATE'!E6)</f>
        <v>2066.4857999999995</v>
      </c>
      <c r="F5" s="202">
        <f ca="1">IF(SUMIF('Fares_Big Star Export'!A:A,A5,'Fares_Big Star Export'!W:W)=0,"",SUMIF('Fares_Big Star Export'!A:A,A5,'Fares_Big Star Export'!W:W))</f>
        <v>177.81666666666658</v>
      </c>
      <c r="G5" s="203">
        <f ca="1">IFERROR(E5/F5,"")</f>
        <v>11.621440434904867</v>
      </c>
      <c r="J5" s="200" t="str">
        <f ca="1">IF('PR DATE'!A55=0,"",'PR DATE'!A55)</f>
        <v>EXPRESS TRANSPORTATION SERVICES, LLC</v>
      </c>
      <c r="K5" s="201">
        <f ca="1">IF('PR DATE'!D55=0,"",'PR DATE'!D55)</f>
        <v>10444.142229999999</v>
      </c>
      <c r="L5" s="202">
        <f ca="1">IF(SUMIFS(Hours_Working!M:M,Hours_Working!A:A,A5,Hours_Working!C:C,"LAVTA")=0,"",SUMIFS(Hours_Working!M:M,Hours_Working!A:A,A5,Hours_Working!C:C,"LAVTA"))</f>
        <v>249.749</v>
      </c>
      <c r="M5" s="203">
        <f t="shared" ref="M5" ca="1" si="2">IFERROR(K5/L5,"")</f>
        <v>41.818554748967962</v>
      </c>
      <c r="N5" s="202">
        <f ca="1">IF(COUNTIFS(Fares_CCCTA_LAVTA!B:B,Review!J5,Fares_CCCTA_LAVTA!A:A,"LAVTA")="0","",COUNTIFS(Fares_CCCTA_LAVTA!B:B,Review!J5,Fares_CCCTA_LAVTA!A:A,"LAVTA"))</f>
        <v>327</v>
      </c>
      <c r="O5" s="203">
        <f ca="1">IFERROR(K5/N5,"")</f>
        <v>31.939272874617735</v>
      </c>
    </row>
    <row r="6" spans="1:15" x14ac:dyDescent="0.25">
      <c r="A6" s="204" t="str">
        <f ca="1">IF('PR DATE'!A7=0,"",'PR DATE'!A7)</f>
        <v>AARON TRANSPORTATION</v>
      </c>
      <c r="B6" s="205">
        <f ca="1">IF('PR DATE'!D7=0,"",'PR DATE'!D7)</f>
        <v>3368.9825000000001</v>
      </c>
      <c r="C6" s="206">
        <f ca="1">IF(SUMIFS(Hours_Working!M:M,Hours_Working!A:A,A6,Hours_Working!C:C,"CCCTA")=0,"",SUMIFS(Hours_Working!M:M,Hours_Working!A:A,A6,Hours_Working!C:C,"CCCTA"))</f>
        <v>102.13400000000001</v>
      </c>
      <c r="D6" s="207">
        <f t="shared" ref="D6" ca="1" si="3">IFERROR(B6/C6,"")</f>
        <v>32.985905770850053</v>
      </c>
      <c r="E6" s="207">
        <f ca="1">IF('PR DATE'!E7=0,"",'PR DATE'!E7)</f>
        <v>407.78239999999994</v>
      </c>
      <c r="F6" s="206">
        <f ca="1">IF(SUMIF('Fares_Big Star Export'!A:A,A6,'Fares_Big Star Export'!W:W)=0,"",SUMIF('Fares_Big Star Export'!A:A,A6,'Fares_Big Star Export'!W:W))</f>
        <v>61.200000000000017</v>
      </c>
      <c r="G6" s="207">
        <f ca="1">IFERROR(E6/F6,"")</f>
        <v>6.6631111111111085</v>
      </c>
      <c r="J6" s="204" t="str">
        <f ca="1">IF('PR DATE'!A56=0,"",'PR DATE'!A56)</f>
        <v>AARON TRANSPORTATION</v>
      </c>
      <c r="K6" s="205" t="str">
        <f ca="1">IF('PR DATE'!D56=0,"",'PR DATE'!D56)</f>
        <v/>
      </c>
      <c r="L6" s="206" t="str">
        <f ca="1">IF(SUMIFS(Hours_Working!M:M,Hours_Working!A:A,A6,Hours_Working!C:C,"LAVTA")=0,"",SUMIFS(Hours_Working!M:M,Hours_Working!A:A,A6,Hours_Working!C:C,"LAVTA"))</f>
        <v/>
      </c>
      <c r="M6" s="207" t="str">
        <f t="shared" ref="M6:M7" ca="1" si="4">IFERROR(K6/L6,"")</f>
        <v/>
      </c>
      <c r="N6" s="206">
        <f ca="1">IF(COUNTIFS(Fares_CCCTA_LAVTA!B:B,Review!J6,Fares_CCCTA_LAVTA!A:A,"LAVTA")="0","",COUNTIFS(Fares_CCCTA_LAVTA!B:B,Review!J6,Fares_CCCTA_LAVTA!A:A,"LAVTA"))</f>
        <v>0</v>
      </c>
      <c r="O6" s="207" t="str">
        <f t="shared" ref="O6:O25" ca="1" si="5">IFERROR(K6/N6,"")</f>
        <v/>
      </c>
    </row>
    <row r="7" spans="1:15" x14ac:dyDescent="0.25">
      <c r="A7" s="204" t="str">
        <f ca="1">IF('PR DATE'!A8=0,"",'PR DATE'!A8)</f>
        <v>MONAI&amp;SON'S LLC</v>
      </c>
      <c r="B7" s="205">
        <f ca="1">IF('PR DATE'!D8=0,"",'PR DATE'!D8)</f>
        <v>2632.8900000000003</v>
      </c>
      <c r="C7" s="206">
        <f ca="1">IF(SUMIFS(Hours_Working!M:M,Hours_Working!A:A,A7,Hours_Working!C:C,"CCCTA")=0,"",SUMIFS(Hours_Working!M:M,Hours_Working!A:A,A7,Hours_Working!C:C,"CCCTA"))</f>
        <v>80.451999999999998</v>
      </c>
      <c r="D7" s="207">
        <f t="shared" ref="D7:D23" ca="1" si="6">IFERROR(B7/C7,"")</f>
        <v>32.726221846566901</v>
      </c>
      <c r="E7" s="207">
        <f ca="1">IF('PR DATE'!E8=0,"",'PR DATE'!E8)</f>
        <v>569.35480000000007</v>
      </c>
      <c r="F7" s="206">
        <f ca="1">IF(SUMIF('Fares_Big Star Export'!A:A,A7,'Fares_Big Star Export'!W:W)=0,"",SUMIF('Fares_Big Star Export'!A:A,A7,'Fares_Big Star Export'!W:W))</f>
        <v>30.299999999999997</v>
      </c>
      <c r="G7" s="207">
        <f ca="1">IFERROR(E7/F7,"")</f>
        <v>18.790587458745879</v>
      </c>
      <c r="J7" s="204" t="str">
        <f ca="1">IF('PR DATE'!A57=0,"",'PR DATE'!A57)</f>
        <v>MONAI&amp;SON'S LLC</v>
      </c>
      <c r="K7" s="205" t="str">
        <f ca="1">IF('PR DATE'!D57=0,"",'PR DATE'!D57)</f>
        <v/>
      </c>
      <c r="L7" s="206" t="str">
        <f ca="1">IF(SUMIFS(Hours_Working!M:M,Hours_Working!A:A,A7,Hours_Working!C:C,"LAVTA")=0,"",SUMIFS(Hours_Working!M:M,Hours_Working!A:A,A7,Hours_Working!C:C,"LAVTA"))</f>
        <v/>
      </c>
      <c r="M7" s="207" t="str">
        <f t="shared" ca="1" si="4"/>
        <v/>
      </c>
      <c r="N7" s="206">
        <f ca="1">IF(COUNTIFS(Fares_CCCTA_LAVTA!B:B,Review!J7,Fares_CCCTA_LAVTA!A:A,"LAVTA")="0","",COUNTIFS(Fares_CCCTA_LAVTA!B:B,Review!J7,Fares_CCCTA_LAVTA!A:A,"LAVTA"))</f>
        <v>0</v>
      </c>
      <c r="O7" s="207" t="str">
        <f t="shared" ca="1" si="5"/>
        <v/>
      </c>
    </row>
    <row r="8" spans="1:15" x14ac:dyDescent="0.25">
      <c r="A8" s="204" t="str">
        <f ca="1">IF('PR DATE'!A9=0,"",'PR DATE'!A9)</f>
        <v>DIAMOND HILL TRANSPORTATION LLC</v>
      </c>
      <c r="B8" s="205">
        <f ca="1">IF('PR DATE'!D9=0,"",'PR DATE'!D9)</f>
        <v>3359.7180000000003</v>
      </c>
      <c r="C8" s="206">
        <f ca="1">IF(SUMIFS(Hours_Working!M:M,Hours_Working!A:A,A8,Hours_Working!C:C,"CCCTA")=0,"",SUMIFS(Hours_Working!M:M,Hours_Working!A:A,A8,Hours_Working!C:C,"CCCTA"))</f>
        <v>101.1</v>
      </c>
      <c r="D8" s="207">
        <f t="shared" ca="1" si="6"/>
        <v>33.231632047477753</v>
      </c>
      <c r="E8" s="207">
        <f ca="1">IF('PR DATE'!E9=0,"",'PR DATE'!E9)</f>
        <v>476.46319999999992</v>
      </c>
      <c r="F8" s="206">
        <f ca="1">IF(SUMIF('Fares_Big Star Export'!A:A,A8,'Fares_Big Star Export'!W:W)=0,"",SUMIF('Fares_Big Star Export'!A:A,A8,'Fares_Big Star Export'!W:W))</f>
        <v>34.916666666666643</v>
      </c>
      <c r="G8" s="207">
        <f ca="1">IFERROR(E8/F8,"")</f>
        <v>13.64572410501194</v>
      </c>
      <c r="J8" s="204" t="str">
        <f ca="1">IF('PR DATE'!A58=0,"",'PR DATE'!A58)</f>
        <v>DIAMOND HILL TRANSPORTATION LLC</v>
      </c>
      <c r="K8" s="205">
        <f ca="1">IF('PR DATE'!D58=0,"",'PR DATE'!D58)</f>
        <v>82.621000000000009</v>
      </c>
      <c r="L8" s="206">
        <f ca="1">IF(SUMIFS(Hours_Working!M:M,Hours_Working!A:A,A8,Hours_Working!C:C,"LAVTA")=0,"",SUMIFS(Hours_Working!M:M,Hours_Working!A:A,A8,Hours_Working!C:C,"LAVTA"))</f>
        <v>2.2330000000000001</v>
      </c>
      <c r="M8" s="207">
        <f t="shared" ref="M8:M27" ca="1" si="7">IFERROR(K8/L8,"")</f>
        <v>37</v>
      </c>
      <c r="N8" s="206">
        <f ca="1">IF(COUNTIFS(Fares_CCCTA_LAVTA!B:B,Review!J8,Fares_CCCTA_LAVTA!A:A,"LAVTA")="0","",COUNTIFS(Fares_CCCTA_LAVTA!B:B,Review!J8,Fares_CCCTA_LAVTA!A:A,"LAVTA"))</f>
        <v>4</v>
      </c>
      <c r="O8" s="207">
        <f t="shared" ca="1" si="5"/>
        <v>20.655250000000002</v>
      </c>
    </row>
    <row r="9" spans="1:15" x14ac:dyDescent="0.25">
      <c r="A9" s="204" t="str">
        <f ca="1">IF('PR DATE'!A10=0,"",'PR DATE'!A10)</f>
        <v>TRANSIT LTM LLC</v>
      </c>
      <c r="B9" s="205">
        <f ca="1">IF('PR DATE'!D10=0,"",'PR DATE'!D10)</f>
        <v>2220.8225000000002</v>
      </c>
      <c r="C9" s="206">
        <f ca="1">IF(SUMIFS(Hours_Working!M:M,Hours_Working!A:A,A9,Hours_Working!C:C,"CCCTA")=0,"",SUMIFS(Hours_Working!M:M,Hours_Working!A:A,A9,Hours_Working!C:C,"CCCTA"))</f>
        <v>67.13300000000001</v>
      </c>
      <c r="D9" s="207">
        <f t="shared" ca="1" si="6"/>
        <v>33.080936350230139</v>
      </c>
      <c r="E9" s="207">
        <f ca="1">IF('PR DATE'!E10=0,"",'PR DATE'!E10)</f>
        <v>297.04579999999999</v>
      </c>
      <c r="F9" s="206">
        <f ca="1">IF(SUMIF('Fares_Big Star Export'!A:A,A9,'Fares_Big Star Export'!W:W)=0,"",SUMIF('Fares_Big Star Export'!A:A,A9,'Fares_Big Star Export'!W:W))</f>
        <v>9.6666666666666661</v>
      </c>
      <c r="G9" s="207">
        <f ca="1">IFERROR(E9/F9,"")</f>
        <v>30.728875862068964</v>
      </c>
      <c r="J9" s="204" t="str">
        <f ca="1">IF('PR DATE'!A59=0,"",'PR DATE'!A59)</f>
        <v>TRANSIT LTM LLC</v>
      </c>
      <c r="K9" s="205" t="str">
        <f ca="1">IF('PR DATE'!D59=0,"",'PR DATE'!D59)</f>
        <v/>
      </c>
      <c r="L9" s="206" t="str">
        <f ca="1">IF(SUMIFS(Hours_Working!M:M,Hours_Working!A:A,A9,Hours_Working!C:C,"LAVTA")=0,"",SUMIFS(Hours_Working!M:M,Hours_Working!A:A,A9,Hours_Working!C:C,"LAVTA"))</f>
        <v/>
      </c>
      <c r="M9" s="207" t="str">
        <f t="shared" ca="1" si="7"/>
        <v/>
      </c>
      <c r="N9" s="206">
        <f ca="1">IF(COUNTIFS(Fares_CCCTA_LAVTA!B:B,Review!J9,Fares_CCCTA_LAVTA!A:A,"LAVTA")="0","",COUNTIFS(Fares_CCCTA_LAVTA!B:B,Review!J9,Fares_CCCTA_LAVTA!A:A,"LAVTA"))</f>
        <v>0</v>
      </c>
      <c r="O9" s="207" t="str">
        <f t="shared" ca="1" si="5"/>
        <v/>
      </c>
    </row>
    <row r="10" spans="1:15" x14ac:dyDescent="0.25">
      <c r="A10" s="204" t="str">
        <f ca="1">IF('PR DATE'!A11=0,"",'PR DATE'!A11)</f>
        <v>HUGO FAMILY TRANSPORTATION</v>
      </c>
      <c r="B10" s="205">
        <f ca="1">IF('PR DATE'!D11=0,"",'PR DATE'!D11)</f>
        <v>2785.2174999999997</v>
      </c>
      <c r="C10" s="206">
        <f ca="1">IF(SUMIFS(Hours_Working!M:M,Hours_Working!A:A,A10,Hours_Working!C:C,"CCCTA")=0,"",SUMIFS(Hours_Working!M:M,Hours_Working!A:A,A10,Hours_Working!C:C,"CCCTA"))</f>
        <v>85.698999999999998</v>
      </c>
      <c r="D10" s="207">
        <f t="shared" ca="1" si="6"/>
        <v>32.5</v>
      </c>
      <c r="E10" s="207">
        <f ca="1">IF('PR DATE'!E11=0,"",'PR DATE'!E11)</f>
        <v>455.74129999999974</v>
      </c>
      <c r="F10" s="206">
        <f ca="1">IF(SUMIF('Fares_Big Star Export'!A:A,A10,'Fares_Big Star Export'!W:W)=0,"",SUMIF('Fares_Big Star Export'!A:A,A10,'Fares_Big Star Export'!W:W))</f>
        <v>33.916666666666671</v>
      </c>
      <c r="G10" s="207">
        <f t="shared" ref="G10:G19" ca="1" si="8">IFERROR(E10/F10,"")</f>
        <v>13.437089926289916</v>
      </c>
      <c r="J10" s="204" t="str">
        <f ca="1">IF('PR DATE'!A60=0,"",'PR DATE'!A60)</f>
        <v>HUGO FAMILY TRANSPORTATION</v>
      </c>
      <c r="K10" s="205" t="str">
        <f ca="1">IF('PR DATE'!D60=0,"",'PR DATE'!D60)</f>
        <v/>
      </c>
      <c r="L10" s="206" t="str">
        <f ca="1">IF(SUMIFS(Hours_Working!M:M,Hours_Working!A:A,A10,Hours_Working!C:C,"LAVTA")=0,"",SUMIFS(Hours_Working!M:M,Hours_Working!A:A,A10,Hours_Working!C:C,"LAVTA"))</f>
        <v/>
      </c>
      <c r="M10" s="207" t="str">
        <f t="shared" ca="1" si="7"/>
        <v/>
      </c>
      <c r="N10" s="206">
        <f ca="1">IF(COUNTIFS(Fares_CCCTA_LAVTA!B:B,Review!J10,Fares_CCCTA_LAVTA!A:A,"LAVTA")="0","",COUNTIFS(Fares_CCCTA_LAVTA!B:B,Review!J10,Fares_CCCTA_LAVTA!A:A,"LAVTA"))</f>
        <v>0</v>
      </c>
      <c r="O10" s="207" t="str">
        <f t="shared" ca="1" si="5"/>
        <v/>
      </c>
    </row>
    <row r="11" spans="1:15" x14ac:dyDescent="0.25">
      <c r="A11" s="204" t="str">
        <f ca="1">IF('PR DATE'!A12=0,"",'PR DATE'!A12)</f>
        <v>GET CARE TRANSIT LLC</v>
      </c>
      <c r="B11" s="205">
        <f ca="1">IF('PR DATE'!D12=0,"",'PR DATE'!D12)</f>
        <v>734.86400000000003</v>
      </c>
      <c r="C11" s="206">
        <f ca="1">IF(SUMIFS(Hours_Working!M:M,Hours_Working!A:A,A11,Hours_Working!C:C,"CCCTA")=0,"",SUMIFS(Hours_Working!M:M,Hours_Working!A:A,A11,Hours_Working!C:C,"CCCTA"))</f>
        <v>22.484000000000002</v>
      </c>
      <c r="D11" s="207">
        <f t="shared" ca="1" si="6"/>
        <v>32.683864081124355</v>
      </c>
      <c r="E11" s="207">
        <f ca="1">IF('PR DATE'!E12=0,"",'PR DATE'!E12)</f>
        <v>43.119199999999999</v>
      </c>
      <c r="F11" s="206">
        <f ca="1">IF(SUMIF('Fares_Big Star Export'!A:A,A11,'Fares_Big Star Export'!W:W)=0,"",SUMIF('Fares_Big Star Export'!A:A,A11,'Fares_Big Star Export'!W:W))</f>
        <v>3.8333333333333339</v>
      </c>
      <c r="G11" s="207">
        <f t="shared" ca="1" si="8"/>
        <v>11.248486956521738</v>
      </c>
      <c r="J11" s="204" t="str">
        <f ca="1">IF('PR DATE'!A61=0,"",'PR DATE'!A61)</f>
        <v>GET CARE TRANSIT LLC</v>
      </c>
      <c r="K11" s="205">
        <f ca="1">IF('PR DATE'!D61=0,"",'PR DATE'!D61)</f>
        <v>3440.8939999999998</v>
      </c>
      <c r="L11" s="206">
        <f ca="1">IF(SUMIFS(Hours_Working!M:M,Hours_Working!A:A,A11,Hours_Working!C:C,"LAVTA")=0,"",SUMIFS(Hours_Working!M:M,Hours_Working!A:A,A11,Hours_Working!C:C,"LAVTA"))</f>
        <v>97.316000000000003</v>
      </c>
      <c r="M11" s="207">
        <f t="shared" ca="1" si="7"/>
        <v>35.357947305684569</v>
      </c>
      <c r="N11" s="206">
        <f ca="1">IF(COUNTIFS(Fares_CCCTA_LAVTA!B:B,Review!J11,Fares_CCCTA_LAVTA!A:A,"LAVTA")="0","",COUNTIFS(Fares_CCCTA_LAVTA!B:B,Review!J11,Fares_CCCTA_LAVTA!A:A,"LAVTA"))</f>
        <v>132</v>
      </c>
      <c r="O11" s="207">
        <f t="shared" ca="1" si="5"/>
        <v>26.067378787878788</v>
      </c>
    </row>
    <row r="12" spans="1:15" x14ac:dyDescent="0.25">
      <c r="A12" s="204" t="str">
        <f ca="1">IF('PR DATE'!A13=0,"",'PR DATE'!A13)</f>
        <v>REM SOLUTIONS LLC</v>
      </c>
      <c r="B12" s="205">
        <f ca="1">IF('PR DATE'!D13=0,"",'PR DATE'!D13)</f>
        <v>2538.9210000000003</v>
      </c>
      <c r="C12" s="206">
        <f ca="1">IF(SUMIFS(Hours_Working!M:M,Hours_Working!A:A,A12,Hours_Working!C:C,"CCCTA")=0,"",SUMIFS(Hours_Working!M:M,Hours_Working!A:A,A12,Hours_Working!C:C,"CCCTA"))</f>
        <v>87.549000000000007</v>
      </c>
      <c r="D12" s="207">
        <f t="shared" ca="1" si="6"/>
        <v>29</v>
      </c>
      <c r="E12" s="207">
        <f ca="1">IF('PR DATE'!E13=0,"",'PR DATE'!E13)</f>
        <v>511.72559999999993</v>
      </c>
      <c r="F12" s="206">
        <f ca="1">IF(SUMIF('Fares_Big Star Export'!A:A,A12,'Fares_Big Star Export'!W:W)=0,"",SUMIF('Fares_Big Star Export'!A:A,A12,'Fares_Big Star Export'!W:W))</f>
        <v>28.583333333333332</v>
      </c>
      <c r="G12" s="207">
        <f t="shared" ca="1" si="8"/>
        <v>17.902936443148686</v>
      </c>
      <c r="J12" s="204" t="str">
        <f ca="1">IF('PR DATE'!A62=0,"",'PR DATE'!A62)</f>
        <v>REM SOLUTIONS LLC</v>
      </c>
      <c r="K12" s="205" t="str">
        <f ca="1">IF('PR DATE'!D62=0,"",'PR DATE'!D62)</f>
        <v/>
      </c>
      <c r="L12" s="206" t="str">
        <f ca="1">IF(SUMIFS(Hours_Working!M:M,Hours_Working!A:A,A12,Hours_Working!C:C,"LAVTA")=0,"",SUMIFS(Hours_Working!M:M,Hours_Working!A:A,A12,Hours_Working!C:C,"LAVTA"))</f>
        <v/>
      </c>
      <c r="M12" s="207" t="str">
        <f t="shared" ca="1" si="7"/>
        <v/>
      </c>
      <c r="N12" s="206">
        <f ca="1">IF(COUNTIFS(Fares_CCCTA_LAVTA!B:B,Review!J12,Fares_CCCTA_LAVTA!A:A,"LAVTA")="0","",COUNTIFS(Fares_CCCTA_LAVTA!B:B,Review!J12,Fares_CCCTA_LAVTA!A:A,"LAVTA"))</f>
        <v>0</v>
      </c>
      <c r="O12" s="207" t="str">
        <f t="shared" ca="1" si="5"/>
        <v/>
      </c>
    </row>
    <row r="13" spans="1:15" x14ac:dyDescent="0.25">
      <c r="A13" s="204" t="str">
        <f ca="1">IF('PR DATE'!A14=0,"",'PR DATE'!A14)</f>
        <v>HIGHER-SELF LLC</v>
      </c>
      <c r="B13" s="205">
        <f ca="1">IF('PR DATE'!D14=0,"",'PR DATE'!D14)</f>
        <v>2904.2259999999997</v>
      </c>
      <c r="C13" s="206">
        <f ca="1">IF(SUMIFS(Hours_Working!M:M,Hours_Working!A:A,A13,Hours_Working!C:C,"CCCTA")=0,"",SUMIFS(Hours_Working!M:M,Hours_Working!A:A,A13,Hours_Working!C:C,"CCCTA"))</f>
        <v>99.702000000000012</v>
      </c>
      <c r="D13" s="207">
        <f t="shared" ca="1" si="6"/>
        <v>29.129064612545378</v>
      </c>
      <c r="E13" s="207">
        <f ca="1">IF('PR DATE'!E14=0,"",'PR DATE'!E14)</f>
        <v>294.54870000000005</v>
      </c>
      <c r="F13" s="206">
        <f ca="1">IF(SUMIF('Fares_Big Star Export'!A:A,A13,'Fares_Big Star Export'!W:W)=0,"",SUMIF('Fares_Big Star Export'!A:A,A13,'Fares_Big Star Export'!W:W))</f>
        <v>30.083333333333343</v>
      </c>
      <c r="G13" s="207">
        <f t="shared" ca="1" si="8"/>
        <v>9.7910925207756225</v>
      </c>
      <c r="J13" s="204" t="str">
        <f ca="1">IF('PR DATE'!A63=0,"",'PR DATE'!A63)</f>
        <v>HIGHER-SELF LLC</v>
      </c>
      <c r="K13" s="205">
        <f ca="1">IF('PR DATE'!D63=0,"",'PR DATE'!D63)</f>
        <v>100.223</v>
      </c>
      <c r="L13" s="206">
        <f ca="1">IF(SUMIFS(Hours_Working!M:M,Hours_Working!A:A,A13,Hours_Working!C:C,"LAVTA")=0,"",SUMIFS(Hours_Working!M:M,Hours_Working!A:A,A13,Hours_Working!C:C,"LAVTA"))</f>
        <v>3.2330000000000001</v>
      </c>
      <c r="M13" s="207">
        <f t="shared" ca="1" si="7"/>
        <v>31</v>
      </c>
      <c r="N13" s="206">
        <f ca="1">IF(COUNTIFS(Fares_CCCTA_LAVTA!B:B,Review!J13,Fares_CCCTA_LAVTA!A:A,"LAVTA")="0","",COUNTIFS(Fares_CCCTA_LAVTA!B:B,Review!J13,Fares_CCCTA_LAVTA!A:A,"LAVTA"))</f>
        <v>3</v>
      </c>
      <c r="O13" s="207">
        <f t="shared" ca="1" si="5"/>
        <v>33.407666666666664</v>
      </c>
    </row>
    <row r="14" spans="1:15" x14ac:dyDescent="0.25">
      <c r="A14" s="204" t="str">
        <f ca="1">IF('PR DATE'!A15=0,"",'PR DATE'!A15)</f>
        <v>NORTHCAL TRANSPORTATION LLC</v>
      </c>
      <c r="B14" s="205">
        <f ca="1">IF('PR DATE'!D15=0,"",'PR DATE'!D15)</f>
        <v>2850.25</v>
      </c>
      <c r="C14" s="206">
        <f ca="1">IF(SUMIFS(Hours_Working!M:M,Hours_Working!A:A,A14,Hours_Working!C:C,"CCCTA")=0,"",SUMIFS(Hours_Working!M:M,Hours_Working!A:A,A14,Hours_Working!C:C,"CCCTA"))</f>
        <v>87.7</v>
      </c>
      <c r="D14" s="207">
        <f t="shared" ca="1" si="6"/>
        <v>32.5</v>
      </c>
      <c r="E14" s="207">
        <f ca="1">IF('PR DATE'!E15=0,"",'PR DATE'!E15)</f>
        <v>258.26659999999998</v>
      </c>
      <c r="F14" s="206">
        <f ca="1">IF(SUMIF('Fares_Big Star Export'!A:A,A14,'Fares_Big Star Export'!W:W)=0,"",SUMIF('Fares_Big Star Export'!A:A,A14,'Fares_Big Star Export'!W:W))</f>
        <v>30.13333333333334</v>
      </c>
      <c r="G14" s="207">
        <f t="shared" ca="1" si="8"/>
        <v>8.5707942477876085</v>
      </c>
      <c r="J14" s="204" t="str">
        <f ca="1">IF('PR DATE'!A64=0,"",'PR DATE'!A64)</f>
        <v>NORTHCAL TRANSPORTATION LLC</v>
      </c>
      <c r="K14" s="205" t="str">
        <f ca="1">IF('PR DATE'!D64=0,"",'PR DATE'!D64)</f>
        <v/>
      </c>
      <c r="L14" s="206" t="str">
        <f ca="1">IF(SUMIFS(Hours_Working!M:M,Hours_Working!A:A,A14,Hours_Working!C:C,"LAVTA")=0,"",SUMIFS(Hours_Working!M:M,Hours_Working!A:A,A14,Hours_Working!C:C,"LAVTA"))</f>
        <v/>
      </c>
      <c r="M14" s="207" t="str">
        <f t="shared" ca="1" si="7"/>
        <v/>
      </c>
      <c r="N14" s="206">
        <f ca="1">IF(COUNTIFS(Fares_CCCTA_LAVTA!B:B,Review!J14,Fares_CCCTA_LAVTA!A:A,"LAVTA")="0","",COUNTIFS(Fares_CCCTA_LAVTA!B:B,Review!J14,Fares_CCCTA_LAVTA!A:A,"LAVTA"))</f>
        <v>0</v>
      </c>
      <c r="O14" s="207" t="str">
        <f t="shared" ca="1" si="5"/>
        <v/>
      </c>
    </row>
    <row r="15" spans="1:15" x14ac:dyDescent="0.25">
      <c r="A15" s="204" t="str">
        <f ca="1">IF('PR DATE'!A16=0,"",'PR DATE'!A16)</f>
        <v>SYNERGY MEDICAL TRANSPORTATION LLC</v>
      </c>
      <c r="B15" s="205">
        <f ca="1">IF('PR DATE'!D16=0,"",'PR DATE'!D16)</f>
        <v>13505.685500000001</v>
      </c>
      <c r="C15" s="206">
        <f ca="1">IF(SUMIFS(Hours_Working!M:M,Hours_Working!A:A,A15,Hours_Working!C:C,"CCCTA")=0,"",SUMIFS(Hours_Working!M:M,Hours_Working!A:A,A15,Hours_Working!C:C,"CCCTA"))</f>
        <v>435.65200000000004</v>
      </c>
      <c r="D15" s="207">
        <f t="shared" ca="1" si="6"/>
        <v>31.001086876681388</v>
      </c>
      <c r="E15" s="207">
        <f ca="1">IF('PR DATE'!E16=0,"",'PR DATE'!E16)</f>
        <v>1966.8397000000007</v>
      </c>
      <c r="F15" s="206">
        <f ca="1">IF(SUMIF('Fares_Big Star Export'!A:A,A15,'Fares_Big Star Export'!W:W)=0,"",SUMIF('Fares_Big Star Export'!A:A,A15,'Fares_Big Star Export'!W:W))</f>
        <v>76.25</v>
      </c>
      <c r="G15" s="207">
        <f t="shared" ca="1" si="8"/>
        <v>25.794619016393451</v>
      </c>
      <c r="J15" s="204" t="str">
        <f ca="1">IF('PR DATE'!A65=0,"",'PR DATE'!A65)</f>
        <v>SYNERGY MEDICAL TRANSPORTATION LLC</v>
      </c>
      <c r="K15" s="205">
        <f ca="1">IF('PR DATE'!D65=0,"",'PR DATE'!D65)</f>
        <v>4184.8760000000002</v>
      </c>
      <c r="L15" s="206">
        <f ca="1">IF(SUMIFS(Hours_Working!M:M,Hours_Working!A:A,A15,Hours_Working!C:C,"LAVTA")=0,"",SUMIFS(Hours_Working!M:M,Hours_Working!A:A,A15,Hours_Working!C:C,"LAVTA"))</f>
        <v>119.166</v>
      </c>
      <c r="M15" s="207">
        <f t="shared" ca="1" si="7"/>
        <v>35.118037023983355</v>
      </c>
      <c r="N15" s="206">
        <f ca="1">IF(COUNTIFS(Fares_CCCTA_LAVTA!B:B,Review!J15,Fares_CCCTA_LAVTA!A:A,"LAVTA")="0","",COUNTIFS(Fares_CCCTA_LAVTA!B:B,Review!J15,Fares_CCCTA_LAVTA!A:A,"LAVTA"))</f>
        <v>229</v>
      </c>
      <c r="O15" s="207">
        <f t="shared" ca="1" si="5"/>
        <v>18.27456768558952</v>
      </c>
    </row>
    <row r="16" spans="1:15" x14ac:dyDescent="0.25">
      <c r="A16" s="204" t="str">
        <f ca="1">IF('PR DATE'!A17=0,"",'PR DATE'!A17)</f>
        <v>MADE EAZY LLC</v>
      </c>
      <c r="B16" s="205" t="str">
        <f ca="1">IF('PR DATE'!D17=0,"",'PR DATE'!D17)</f>
        <v/>
      </c>
      <c r="C16" s="206" t="str">
        <f ca="1">IF(SUMIFS(Hours_Working!M:M,Hours_Working!A:A,A16,Hours_Working!C:C,"CCCTA")=0,"",SUMIFS(Hours_Working!M:M,Hours_Working!A:A,A16,Hours_Working!C:C,"CCCTA"))</f>
        <v/>
      </c>
      <c r="D16" s="207" t="str">
        <f t="shared" ca="1" si="6"/>
        <v/>
      </c>
      <c r="E16" s="207" t="str">
        <f ca="1">IF('PR DATE'!E17=0,"",'PR DATE'!E17)</f>
        <v/>
      </c>
      <c r="F16" s="206" t="str">
        <f ca="1">IF(SUMIF('Fares_Big Star Export'!A:A,A16,'Fares_Big Star Export'!W:W)=0,"",SUMIF('Fares_Big Star Export'!A:A,A16,'Fares_Big Star Export'!W:W))</f>
        <v/>
      </c>
      <c r="G16" s="207" t="str">
        <f t="shared" ca="1" si="8"/>
        <v/>
      </c>
      <c r="J16" s="204" t="str">
        <f ca="1">IF('PR DATE'!A66=0,"",'PR DATE'!A66)</f>
        <v>MADE EAZY LLC</v>
      </c>
      <c r="K16" s="205" t="str">
        <f ca="1">IF('PR DATE'!D66=0,"",'PR DATE'!D66)</f>
        <v/>
      </c>
      <c r="L16" s="206" t="str">
        <f ca="1">IF(SUMIFS(Hours_Working!M:M,Hours_Working!A:A,A16,Hours_Working!C:C,"LAVTA")=0,"",SUMIFS(Hours_Working!M:M,Hours_Working!A:A,A16,Hours_Working!C:C,"LAVTA"))</f>
        <v/>
      </c>
      <c r="M16" s="207" t="str">
        <f t="shared" ca="1" si="7"/>
        <v/>
      </c>
      <c r="N16" s="206">
        <f ca="1">IF(COUNTIFS(Fares_CCCTA_LAVTA!B:B,Review!J16,Fares_CCCTA_LAVTA!A:A,"LAVTA")="0","",COUNTIFS(Fares_CCCTA_LAVTA!B:B,Review!J16,Fares_CCCTA_LAVTA!A:A,"LAVTA"))</f>
        <v>0</v>
      </c>
      <c r="O16" s="207" t="str">
        <f t="shared" ca="1" si="5"/>
        <v/>
      </c>
    </row>
    <row r="17" spans="1:15" x14ac:dyDescent="0.25">
      <c r="A17" s="204" t="str">
        <f ca="1">IF('PR DATE'!A18=0,"",'PR DATE'!A18)</f>
        <v>FOWLER SENIOR TRANSIT LLC</v>
      </c>
      <c r="B17" s="205">
        <f ca="1">IF('PR DATE'!D18=0,"",'PR DATE'!D18)</f>
        <v>3084.0260000000007</v>
      </c>
      <c r="C17" s="206">
        <f ca="1">IF(SUMIFS(Hours_Working!M:M,Hours_Working!A:A,A17,Hours_Working!C:C,"CCCTA")=0,"",SUMIFS(Hours_Working!M:M,Hours_Working!A:A,A17,Hours_Working!C:C,"CCCTA"))</f>
        <v>105.70199999999998</v>
      </c>
      <c r="D17" s="207">
        <f t="shared" ca="1" si="6"/>
        <v>29.176609714101922</v>
      </c>
      <c r="E17" s="207">
        <f ca="1">IF('PR DATE'!E18=0,"",'PR DATE'!E18)</f>
        <v>565.1708000000001</v>
      </c>
      <c r="F17" s="206">
        <f ca="1">IF(SUMIF('Fares_Big Star Export'!A:A,A17,'Fares_Big Star Export'!W:W)=0,"",SUMIF('Fares_Big Star Export'!A:A,A17,'Fares_Big Star Export'!W:W))</f>
        <v>16.933333333333334</v>
      </c>
      <c r="G17" s="207">
        <f t="shared" ca="1" si="8"/>
        <v>33.376228346456699</v>
      </c>
      <c r="J17" s="204" t="str">
        <f ca="1">IF('PR DATE'!A67=0,"",'PR DATE'!A67)</f>
        <v>FOWLER SENIOR TRANSIT LLC</v>
      </c>
      <c r="K17" s="205" t="str">
        <f ca="1">IF('PR DATE'!D67=0,"",'PR DATE'!D67)</f>
        <v/>
      </c>
      <c r="L17" s="206" t="str">
        <f ca="1">IF(SUMIFS(Hours_Working!M:M,Hours_Working!A:A,A17,Hours_Working!C:C,"LAVTA")=0,"",SUMIFS(Hours_Working!M:M,Hours_Working!A:A,A17,Hours_Working!C:C,"LAVTA"))</f>
        <v/>
      </c>
      <c r="M17" s="207" t="str">
        <f t="shared" ca="1" si="7"/>
        <v/>
      </c>
      <c r="N17" s="206">
        <f ca="1">IF(COUNTIFS(Fares_CCCTA_LAVTA!B:B,Review!J17,Fares_CCCTA_LAVTA!A:A,"LAVTA")="0","",COUNTIFS(Fares_CCCTA_LAVTA!B:B,Review!J17,Fares_CCCTA_LAVTA!A:A,"LAVTA"))</f>
        <v>0</v>
      </c>
      <c r="O17" s="207" t="str">
        <f t="shared" ca="1" si="5"/>
        <v/>
      </c>
    </row>
    <row r="18" spans="1:15" x14ac:dyDescent="0.25">
      <c r="A18" s="204" t="str">
        <f ca="1">IF('PR DATE'!A19=0,"",'PR DATE'!A19)</f>
        <v>BUFFINGTON TRANSPORTATION LLC</v>
      </c>
      <c r="B18" s="205" t="str">
        <f ca="1">IF('PR DATE'!D19=0,"",'PR DATE'!D19)</f>
        <v/>
      </c>
      <c r="C18" s="206" t="str">
        <f ca="1">IF(SUMIFS(Hours_Working!M:M,Hours_Working!A:A,A18,Hours_Working!C:C,"CCCTA")=0,"",SUMIFS(Hours_Working!M:M,Hours_Working!A:A,A18,Hours_Working!C:C,"CCCTA"))</f>
        <v/>
      </c>
      <c r="D18" s="207" t="str">
        <f t="shared" ca="1" si="6"/>
        <v/>
      </c>
      <c r="E18" s="207" t="str">
        <f ca="1">IF('PR DATE'!E19=0,"",'PR DATE'!E19)</f>
        <v/>
      </c>
      <c r="F18" s="206" t="str">
        <f ca="1">IF(SUMIF('Fares_Big Star Export'!A:A,A18,'Fares_Big Star Export'!W:W)=0,"",SUMIF('Fares_Big Star Export'!A:A,A18,'Fares_Big Star Export'!W:W))</f>
        <v/>
      </c>
      <c r="G18" s="207" t="str">
        <f t="shared" ca="1" si="8"/>
        <v/>
      </c>
      <c r="J18" s="204" t="str">
        <f ca="1">IF('PR DATE'!A68=0,"",'PR DATE'!A68)</f>
        <v>BUFFINGTON TRANSPORTATION LLC</v>
      </c>
      <c r="K18" s="205">
        <f ca="1">IF('PR DATE'!D68=0,"",'PR DATE'!D68)</f>
        <v>3253.2150000000001</v>
      </c>
      <c r="L18" s="206">
        <f ca="1">IF(SUMIFS(Hours_Working!M:M,Hours_Working!A:A,A18,Hours_Working!C:C,"LAVTA")=0,"",SUMIFS(Hours_Working!M:M,Hours_Working!A:A,A18,Hours_Working!C:C,"LAVTA"))</f>
        <v>92.948999999999984</v>
      </c>
      <c r="M18" s="207">
        <f t="shared" ca="1" si="7"/>
        <v>35.000000000000007</v>
      </c>
      <c r="N18" s="206">
        <f ca="1">IF(COUNTIFS(Fares_CCCTA_LAVTA!B:B,Review!J18,Fares_CCCTA_LAVTA!A:A,"LAVTA")="0","",COUNTIFS(Fares_CCCTA_LAVTA!B:B,Review!J18,Fares_CCCTA_LAVTA!A:A,"LAVTA"))</f>
        <v>189</v>
      </c>
      <c r="O18" s="207">
        <f t="shared" ca="1" si="5"/>
        <v>17.212777777777777</v>
      </c>
    </row>
    <row r="19" spans="1:15" x14ac:dyDescent="0.25">
      <c r="A19" s="204" t="str">
        <f ca="1">IF('PR DATE'!A20=0,"",'PR DATE'!A20)</f>
        <v>NEMIA CARE LLC</v>
      </c>
      <c r="B19" s="205" t="str">
        <f ca="1">IF('PR DATE'!D20=0,"",'PR DATE'!D20)</f>
        <v/>
      </c>
      <c r="C19" s="206" t="str">
        <f ca="1">IF(SUMIFS(Hours_Working!M:M,Hours_Working!A:A,A19,Hours_Working!C:C,"CCCTA")=0,"",SUMIFS(Hours_Working!M:M,Hours_Working!A:A,A19,Hours_Working!C:C,"CCCTA"))</f>
        <v/>
      </c>
      <c r="D19" s="207" t="str">
        <f t="shared" ca="1" si="6"/>
        <v/>
      </c>
      <c r="E19" s="207" t="str">
        <f ca="1">IF('PR DATE'!E20=0,"",'PR DATE'!E20)</f>
        <v/>
      </c>
      <c r="F19" s="206" t="str">
        <f ca="1">IF(SUMIF('Fares_Big Star Export'!A:A,A19,'Fares_Big Star Export'!W:W)=0,"",SUMIF('Fares_Big Star Export'!A:A,A19,'Fares_Big Star Export'!W:W))</f>
        <v/>
      </c>
      <c r="G19" s="207" t="str">
        <f t="shared" ca="1" si="8"/>
        <v/>
      </c>
      <c r="J19" s="204" t="str">
        <f ca="1">IF('PR DATE'!A69=0,"",'PR DATE'!A69)</f>
        <v>NEMIA CARE LLC</v>
      </c>
      <c r="K19" s="205">
        <f ca="1">IF('PR DATE'!D69=0,"",'PR DATE'!D69)</f>
        <v>2904.6089999999995</v>
      </c>
      <c r="L19" s="206">
        <f ca="1">IF(SUMIFS(Hours_Working!M:M,Hours_Working!A:A,A19,Hours_Working!C:C,"LAVTA")=0,"",SUMIFS(Hours_Working!M:M,Hours_Working!A:A,A19,Hours_Working!C:C,"LAVTA"))</f>
        <v>81.964999999999989</v>
      </c>
      <c r="M19" s="207">
        <f t="shared" ca="1" si="7"/>
        <v>35.43718660403831</v>
      </c>
      <c r="N19" s="206">
        <f ca="1">IF(COUNTIFS(Fares_CCCTA_LAVTA!B:B,Review!J19,Fares_CCCTA_LAVTA!A:A,"LAVTA")="0","",COUNTIFS(Fares_CCCTA_LAVTA!B:B,Review!J19,Fares_CCCTA_LAVTA!A:A,"LAVTA"))</f>
        <v>125</v>
      </c>
      <c r="O19" s="207">
        <f t="shared" ca="1" si="5"/>
        <v>23.236871999999995</v>
      </c>
    </row>
    <row r="20" spans="1:15" x14ac:dyDescent="0.25">
      <c r="A20" s="204" t="str">
        <f ca="1">IF('PR DATE'!A21=0,"",'PR DATE'!A21)</f>
        <v>TRI VALLEY TRANSPORTATION INC.</v>
      </c>
      <c r="B20" s="205" t="str">
        <f ca="1">IF('PR DATE'!D21=0,"",'PR DATE'!D21)</f>
        <v/>
      </c>
      <c r="C20" s="206" t="str">
        <f ca="1">IF(SUMIFS(Hours_Working!M:M,Hours_Working!A:A,A20,Hours_Working!C:C,"CCCTA")=0,"",SUMIFS(Hours_Working!M:M,Hours_Working!A:A,A20,Hours_Working!C:C,"CCCTA"))</f>
        <v/>
      </c>
      <c r="D20" s="207" t="str">
        <f t="shared" ca="1" si="6"/>
        <v/>
      </c>
      <c r="E20" s="207" t="str">
        <f ca="1">IF('PR DATE'!E21=0,"",'PR DATE'!E21)</f>
        <v/>
      </c>
      <c r="F20" s="206" t="str">
        <f ca="1">IF(SUMIF('Fares_Big Star Export'!A:A,A20,'Fares_Big Star Export'!W:W)=0,"",SUMIF('Fares_Big Star Export'!A:A,A20,'Fares_Big Star Export'!W:W))</f>
        <v/>
      </c>
      <c r="G20" s="207" t="str">
        <f ca="1">IFERROR(E20/F20,"")</f>
        <v/>
      </c>
      <c r="J20" s="204" t="str">
        <f ca="1">IF('PR DATE'!A70=0,"",'PR DATE'!A70)</f>
        <v>TRI VALLEY TRANSPORTATION INC.</v>
      </c>
      <c r="K20" s="205">
        <f ca="1">IF('PR DATE'!D70=0,"",'PR DATE'!D70)</f>
        <v>3012.08</v>
      </c>
      <c r="L20" s="206">
        <f ca="1">IF(SUMIFS(Hours_Working!M:M,Hours_Working!A:A,A20,Hours_Working!C:C,"LAVTA")=0,"",SUMIFS(Hours_Working!M:M,Hours_Working!A:A,A20,Hours_Working!C:C,"LAVTA"))</f>
        <v>75.302000000000007</v>
      </c>
      <c r="M20" s="207">
        <f t="shared" ca="1" si="7"/>
        <v>39.999999999999993</v>
      </c>
      <c r="N20" s="206">
        <f ca="1">IF(COUNTIFS(Fares_CCCTA_LAVTA!B:B,Review!J20,Fares_CCCTA_LAVTA!A:A,"LAVTA")="0","",COUNTIFS(Fares_CCCTA_LAVTA!B:B,Review!J20,Fares_CCCTA_LAVTA!A:A,"LAVTA"))</f>
        <v>222</v>
      </c>
      <c r="O20" s="207">
        <f t="shared" ca="1" si="5"/>
        <v>13.567927927927927</v>
      </c>
    </row>
    <row r="21" spans="1:15" x14ac:dyDescent="0.25">
      <c r="A21" s="204" t="str">
        <f ca="1">IF('PR DATE'!A22=0,"",'PR DATE'!A22)</f>
        <v>PEOPLE FIRST TRANSIT LLC</v>
      </c>
      <c r="B21" s="205" t="str">
        <f ca="1">IF('PR DATE'!D22=0,"",'PR DATE'!D22)</f>
        <v/>
      </c>
      <c r="C21" s="206" t="str">
        <f ca="1">IF(SUMIFS(Hours_Working!M:M,Hours_Working!A:A,A21,Hours_Working!C:C,"CCCTA")=0,"",SUMIFS(Hours_Working!M:M,Hours_Working!A:A,A21,Hours_Working!C:C,"CCCTA"))</f>
        <v/>
      </c>
      <c r="D21" s="207" t="str">
        <f t="shared" ca="1" si="6"/>
        <v/>
      </c>
      <c r="E21" s="207" t="str">
        <f ca="1">IF('PR DATE'!E22=0,"",'PR DATE'!E22)</f>
        <v/>
      </c>
      <c r="F21" s="206" t="str">
        <f ca="1">IF(SUMIF('Fares_Big Star Export'!A:A,A21,'Fares_Big Star Export'!W:W)=0,"",SUMIF('Fares_Big Star Export'!A:A,A21,'Fares_Big Star Export'!W:W))</f>
        <v/>
      </c>
      <c r="G21" s="207" t="str">
        <f ca="1">IFERROR(E21/F21,"")</f>
        <v/>
      </c>
      <c r="J21" s="204" t="str">
        <f ca="1">IF('PR DATE'!A71=0,"",'PR DATE'!A71)</f>
        <v>PEOPLE FIRST TRANSIT LLC</v>
      </c>
      <c r="K21" s="205" t="str">
        <f ca="1">IF('PR DATE'!D71=0,"",'PR DATE'!D71)</f>
        <v/>
      </c>
      <c r="L21" s="206" t="str">
        <f ca="1">IF(SUMIFS(Hours_Working!M:M,Hours_Working!A:A,A21,Hours_Working!C:C,"LAVTA")=0,"",SUMIFS(Hours_Working!M:M,Hours_Working!A:A,A21,Hours_Working!C:C,"LAVTA"))</f>
        <v/>
      </c>
      <c r="M21" s="207" t="str">
        <f t="shared" ca="1" si="7"/>
        <v/>
      </c>
      <c r="N21" s="206">
        <f ca="1">IF(COUNTIFS(Fares_CCCTA_LAVTA!B:B,Review!J21,Fares_CCCTA_LAVTA!A:A,"LAVTA")="0","",COUNTIFS(Fares_CCCTA_LAVTA!B:B,Review!J21,Fares_CCCTA_LAVTA!A:A,"LAVTA"))</f>
        <v>0</v>
      </c>
      <c r="O21" s="207" t="str">
        <f t="shared" ca="1" si="5"/>
        <v/>
      </c>
    </row>
    <row r="22" spans="1:15" x14ac:dyDescent="0.25">
      <c r="A22" s="204" t="str">
        <f ca="1">IF('PR DATE'!A23=0,"",'PR DATE'!A23)</f>
        <v>QUICK RIDES CA</v>
      </c>
      <c r="B22" s="205">
        <f ca="1">IF('PR DATE'!D23=0,"",'PR DATE'!D23)</f>
        <v>5555.6674999999996</v>
      </c>
      <c r="C22" s="206">
        <f ca="1">IF(SUMIFS(Hours_Working!M:M,Hours_Working!A:A,A22,Hours_Working!C:C,"CCCTA")=0,"",SUMIFS(Hours_Working!M:M,Hours_Working!A:A,A22,Hours_Working!C:C,"CCCTA"))</f>
        <v>169.71899999999997</v>
      </c>
      <c r="D22" s="207">
        <f t="shared" ca="1" si="6"/>
        <v>32.734505270476497</v>
      </c>
      <c r="E22" s="207">
        <f ca="1">IF('PR DATE'!E23=0,"",'PR DATE'!E23)</f>
        <v>669.94090000000017</v>
      </c>
      <c r="F22" s="206">
        <f ca="1">IF(SUMIF('Fares_Big Star Export'!A:A,A22,'Fares_Big Star Export'!W:W)=0,"",SUMIF('Fares_Big Star Export'!A:A,A22,'Fares_Big Star Export'!W:W))</f>
        <v>42.166666666666671</v>
      </c>
      <c r="G22" s="207">
        <f ca="1">IFERROR(E22/F22,"")</f>
        <v>15.887926482213441</v>
      </c>
      <c r="J22" s="204" t="str">
        <f ca="1">IF('PR DATE'!A72=0,"",'PR DATE'!A72)</f>
        <v>QUICK RIDES CA</v>
      </c>
      <c r="K22" s="205">
        <f ca="1">IF('PR DATE'!D72=0,"",'PR DATE'!D72)</f>
        <v>484.71499999999997</v>
      </c>
      <c r="L22" s="206">
        <f ca="1">IF(SUMIFS(Hours_Working!M:M,Hours_Working!A:A,A22,Hours_Working!C:C,"LAVTA")=0,"",SUMIFS(Hours_Working!M:M,Hours_Working!A:A,A22,Hours_Working!C:C,"LAVTA"))</f>
        <v>13.849</v>
      </c>
      <c r="M22" s="207">
        <f t="shared" ca="1" si="7"/>
        <v>35</v>
      </c>
      <c r="N22" s="206">
        <f ca="1">IF(COUNTIFS(Fares_CCCTA_LAVTA!B:B,Review!J22,Fares_CCCTA_LAVTA!A:A,"LAVTA")="0","",COUNTIFS(Fares_CCCTA_LAVTA!B:B,Review!J22,Fares_CCCTA_LAVTA!A:A,"LAVTA"))</f>
        <v>17</v>
      </c>
      <c r="O22" s="207">
        <f t="shared" ca="1" si="5"/>
        <v>28.512647058823529</v>
      </c>
    </row>
    <row r="23" spans="1:15" x14ac:dyDescent="0.25">
      <c r="A23" s="204" t="str">
        <f>IF('PR DATE'!A24=0,"",'PR DATE'!A24)</f>
        <v/>
      </c>
      <c r="B23" s="205" t="str">
        <f>IF('PR DATE'!D24=0,"",'PR DATE'!D24)</f>
        <v/>
      </c>
      <c r="C23" s="206" t="str">
        <f>IF(SUMIFS(Hours_Working!M:M,Hours_Working!A:A,A23,Hours_Working!C:C,"CCCTA")=0,"",SUMIFS(Hours_Working!M:M,Hours_Working!A:A,A23,Hours_Working!C:C,"CCCTA"))</f>
        <v/>
      </c>
      <c r="D23" s="207" t="str">
        <f t="shared" si="6"/>
        <v/>
      </c>
      <c r="E23" s="207" t="str">
        <f>IF('PR DATE'!E24=0,"",'PR DATE'!E24)</f>
        <v/>
      </c>
      <c r="F23" s="206" t="str">
        <f>IF(SUMIF('Fares_Big Star Export'!A:A,A23,'Fares_Big Star Export'!W:W)=0,"",SUMIF('Fares_Big Star Export'!A:A,A23,'Fares_Big Star Export'!W:W))</f>
        <v/>
      </c>
      <c r="G23" s="207" t="str">
        <f>IFERROR(E23/F23,"")</f>
        <v/>
      </c>
      <c r="J23" s="204" t="str">
        <f>IF('PR DATE'!A73=0,"",'PR DATE'!A73)</f>
        <v/>
      </c>
      <c r="K23" s="205" t="str">
        <f>IF('PR DATE'!D73=0,"",'PR DATE'!D73)</f>
        <v/>
      </c>
      <c r="L23" s="206" t="str">
        <f>IF(SUMIFS(Hours_Working!M:M,Hours_Working!A:A,A23,Hours_Working!C:C,"LAVTA")=0,"",SUMIFS(Hours_Working!M:M,Hours_Working!A:A,A23,Hours_Working!C:C,"LAVTA"))</f>
        <v/>
      </c>
      <c r="M23" s="207" t="str">
        <f t="shared" si="7"/>
        <v/>
      </c>
      <c r="N23" s="206">
        <f>IF(COUNTIFS(Fares_CCCTA_LAVTA!B:B,Review!J23,Fares_CCCTA_LAVTA!A:A,"LAVTA")="0","",COUNTIFS(Fares_CCCTA_LAVTA!B:B,Review!J23,Fares_CCCTA_LAVTA!A:A,"LAVTA"))</f>
        <v>0</v>
      </c>
      <c r="O23" s="207" t="str">
        <f t="shared" si="5"/>
        <v/>
      </c>
    </row>
    <row r="24" spans="1:15" x14ac:dyDescent="0.25">
      <c r="A24" s="204" t="str">
        <f>IF('PR DATE'!A25=0,"",'PR DATE'!A25)</f>
        <v/>
      </c>
      <c r="B24" s="205" t="str">
        <f>IF('PR DATE'!D25=0,"",'PR DATE'!D25)</f>
        <v/>
      </c>
      <c r="C24" s="206" t="str">
        <f>IF(SUMIFS(Hours_Working!M:M,Hours_Working!A:A,A24,Hours_Working!C:C,"CCCTA")=0,"",SUMIFS(Hours_Working!M:M,Hours_Working!A:A,A24,Hours_Working!C:C,"CCCTA"))</f>
        <v/>
      </c>
      <c r="D24" s="207" t="str">
        <f t="shared" ref="D24:D26" si="9">IFERROR(B24/C24,"")</f>
        <v/>
      </c>
      <c r="E24" s="207" t="str">
        <f>IF('PR DATE'!E25=0,"",'PR DATE'!E25)</f>
        <v/>
      </c>
      <c r="F24" s="206" t="str">
        <f>IF(SUMIF('Fares_Big Star Export'!A:A,A24,'Fares_Big Star Export'!W:W)=0,"",SUMIF('Fares_Big Star Export'!A:A,A24,'Fares_Big Star Export'!W:W))</f>
        <v/>
      </c>
      <c r="G24" s="207" t="str">
        <f t="shared" ref="G24:G26" si="10">IFERROR(E24/F24,"")</f>
        <v/>
      </c>
      <c r="J24" s="204" t="str">
        <f>IF('PR DATE'!A74=0,"",'PR DATE'!A74)</f>
        <v/>
      </c>
      <c r="K24" s="205" t="str">
        <f>IF('PR DATE'!D74=0,"",'PR DATE'!D74)</f>
        <v/>
      </c>
      <c r="L24" s="206" t="str">
        <f>IF(SUMIFS(Hours_Working!M:M,Hours_Working!A:A,A24,Hours_Working!C:C,"LAVTA")=0,"",SUMIFS(Hours_Working!M:M,Hours_Working!A:A,A24,Hours_Working!C:C,"LAVTA"))</f>
        <v/>
      </c>
      <c r="M24" s="207" t="str">
        <f t="shared" si="7"/>
        <v/>
      </c>
      <c r="N24" s="206">
        <f>IF(COUNTIFS(Fares_CCCTA_LAVTA!B:B,Review!J24,Fares_CCCTA_LAVTA!A:A,"LAVTA")="0","",COUNTIFS(Fares_CCCTA_LAVTA!B:B,Review!J24,Fares_CCCTA_LAVTA!A:A,"LAVTA"))</f>
        <v>0</v>
      </c>
      <c r="O24" s="207" t="str">
        <f t="shared" si="5"/>
        <v/>
      </c>
    </row>
    <row r="25" spans="1:15" x14ac:dyDescent="0.25">
      <c r="A25" s="204" t="e">
        <f>IF('PR DATE'!#REF!=0,"",'PR DATE'!#REF!)</f>
        <v>#REF!</v>
      </c>
      <c r="B25" s="205" t="e">
        <f>IF('PR DATE'!#REF!=0,"",'PR DATE'!#REF!)</f>
        <v>#REF!</v>
      </c>
      <c r="C25" s="206" t="str">
        <f>IF(SUMIFS(Hours_Working!M:M,Hours_Working!A:A,A25,Hours_Working!C:C,"CCCTA")=0,"",SUMIFS(Hours_Working!M:M,Hours_Working!A:A,A25,Hours_Working!C:C,"CCCTA"))</f>
        <v/>
      </c>
      <c r="D25" s="207" t="str">
        <f t="shared" si="9"/>
        <v/>
      </c>
      <c r="E25" s="207" t="e">
        <f>IF('PR DATE'!#REF!=0,"",'PR DATE'!#REF!)</f>
        <v>#REF!</v>
      </c>
      <c r="F25" s="206" t="str">
        <f>IF(SUMIF('Fares_Big Star Export'!A:A,A25,'Fares_Big Star Export'!W:W)=0,"",SUMIF('Fares_Big Star Export'!A:A,A25,'Fares_Big Star Export'!W:W))</f>
        <v/>
      </c>
      <c r="G25" s="207" t="str">
        <f t="shared" si="10"/>
        <v/>
      </c>
      <c r="J25" s="208" t="e">
        <f>IF('PR DATE'!#REF!=0,"",'PR DATE'!#REF!)</f>
        <v>#REF!</v>
      </c>
      <c r="K25" s="209" t="e">
        <f>IF('PR DATE'!#REF!=0,"",'PR DATE'!#REF!)</f>
        <v>#REF!</v>
      </c>
      <c r="L25" s="209" t="str">
        <f>IF(SUMIFS(Hours_Working!M:M,Hours_Working!A:A,A25,Hours_Working!C:C,"LAVTA")=0,"",SUMIFS(Hours_Working!M:M,Hours_Working!A:A,A25,Hours_Working!C:C,"LAVTA"))</f>
        <v/>
      </c>
      <c r="M25" s="209" t="str">
        <f t="shared" si="7"/>
        <v/>
      </c>
      <c r="N25" s="209"/>
      <c r="O25" s="209" t="str">
        <f t="shared" si="5"/>
        <v/>
      </c>
    </row>
    <row r="26" spans="1:15" x14ac:dyDescent="0.25">
      <c r="A26" s="204" t="e">
        <f>IF('PR DATE'!#REF!=0,"",'PR DATE'!#REF!)</f>
        <v>#REF!</v>
      </c>
      <c r="B26" s="205" t="e">
        <f>IF('PR DATE'!#REF!=0,"",'PR DATE'!#REF!)</f>
        <v>#REF!</v>
      </c>
      <c r="C26" s="206" t="str">
        <f>IF(SUMIFS(Hours_Working!M:M,Hours_Working!A:A,A26,Hours_Working!C:C,"CCCTA")=0,"",SUMIFS(Hours_Working!M:M,Hours_Working!A:A,A26,Hours_Working!C:C,"CCCTA"))</f>
        <v/>
      </c>
      <c r="D26" s="207" t="str">
        <f t="shared" si="9"/>
        <v/>
      </c>
      <c r="E26" s="207" t="e">
        <f>IF('PR DATE'!#REF!=0,"",'PR DATE'!#REF!)</f>
        <v>#REF!</v>
      </c>
      <c r="F26" s="206" t="str">
        <f>IF(SUMIF('Fares_Big Star Export'!A:A,A26,'Fares_Big Star Export'!W:W)=0,"",SUMIF('Fares_Big Star Export'!A:A,A26,'Fares_Big Star Export'!W:W))</f>
        <v/>
      </c>
      <c r="G26" s="207" t="str">
        <f t="shared" si="10"/>
        <v/>
      </c>
      <c r="J26" s="210"/>
      <c r="O26" t="str">
        <f t="shared" ref="O26" si="11">IFERROR(M26/N26,"")</f>
        <v/>
      </c>
    </row>
    <row r="27" spans="1:15" x14ac:dyDescent="0.25">
      <c r="A27" s="208"/>
      <c r="B27" s="209"/>
      <c r="C27" s="209"/>
      <c r="D27" s="209"/>
      <c r="E27" s="209"/>
      <c r="F27" s="209"/>
      <c r="G27" s="209"/>
      <c r="J27" s="211" t="s">
        <v>84</v>
      </c>
      <c r="K27" s="212" t="e">
        <f ca="1">SUM(K5:K26)</f>
        <v>#REF!</v>
      </c>
      <c r="L27" s="213">
        <f ca="1">SUM(L3:L26)</f>
        <v>735.76200000000006</v>
      </c>
      <c r="M27" s="214" t="str">
        <f t="shared" ca="1" si="7"/>
        <v/>
      </c>
      <c r="N27" s="213">
        <f ca="1">SUM(N3:N26)</f>
        <v>1248</v>
      </c>
      <c r="O27" s="214" t="str">
        <f ca="1">IFERROR(K27/N27,"")</f>
        <v/>
      </c>
    </row>
    <row r="28" spans="1:15" x14ac:dyDescent="0.25">
      <c r="A28" s="210"/>
    </row>
    <row r="29" spans="1:15" x14ac:dyDescent="0.25">
      <c r="A29" s="211" t="s">
        <v>84</v>
      </c>
      <c r="B29" s="212" t="e">
        <f ca="1">SUM(B5:B28)</f>
        <v>#REF!</v>
      </c>
      <c r="C29" s="213">
        <f ca="1">SUM(C5:C28)</f>
        <v>2013.3580000000002</v>
      </c>
      <c r="D29" s="214" t="str">
        <f ca="1">IFERROR(B29/C29,"")</f>
        <v/>
      </c>
      <c r="E29" s="212" t="e">
        <f t="shared" ref="E29:F29" ca="1" si="12">SUM(E5:E28)</f>
        <v>#REF!</v>
      </c>
      <c r="F29" s="213">
        <f t="shared" ca="1" si="12"/>
        <v>575.79999999999984</v>
      </c>
      <c r="G29" s="214" t="str">
        <f ca="1">IFERROR(E29/F29,"")</f>
        <v/>
      </c>
      <c r="K29" s="8" t="e">
        <f ca="1">K27-'PR DATE'!D75</f>
        <v>#REF!</v>
      </c>
      <c r="O29" s="215"/>
    </row>
    <row r="31" spans="1:15" x14ac:dyDescent="0.25">
      <c r="B31" s="8" t="e">
        <f ca="1">B29-'PR DATE'!D27</f>
        <v>#REF!</v>
      </c>
      <c r="E31" s="8" t="e">
        <f ca="1">E29-'PR DATE'!E27</f>
        <v>#REF!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4"/>
  <sheetViews>
    <sheetView showGridLines="0" tabSelected="1" topLeftCell="B1" zoomScale="80" zoomScaleNormal="80" workbookViewId="0">
      <pane ySplit="4" topLeftCell="A5" activePane="bottomLeft" state="frozen"/>
      <selection pane="bottomLeft" activeCell="S9" sqref="S9"/>
    </sheetView>
  </sheetViews>
  <sheetFormatPr defaultColWidth="9.140625" defaultRowHeight="15" x14ac:dyDescent="0.25"/>
  <cols>
    <col min="1" max="1" width="35.85546875" style="135" customWidth="1"/>
    <col min="2" max="2" width="9.140625" style="232" customWidth="1"/>
    <col min="3" max="3" width="33.7109375" style="136" customWidth="1"/>
    <col min="4" max="4" width="16.85546875" style="136" customWidth="1"/>
    <col min="5" max="5" width="14.28515625" style="136" customWidth="1"/>
    <col min="6" max="6" width="20.7109375" style="136" customWidth="1"/>
    <col min="7" max="7" width="11.7109375" style="136" customWidth="1"/>
    <col min="8" max="8" width="17.28515625" style="136" customWidth="1"/>
    <col min="9" max="9" width="10.28515625" style="136" customWidth="1"/>
    <col min="10" max="10" width="13.7109375" style="136" customWidth="1"/>
    <col min="11" max="11" width="15.42578125" style="136" customWidth="1"/>
    <col min="12" max="12" width="14" style="136" customWidth="1"/>
    <col min="13" max="13" width="15.7109375" style="136" bestFit="1" customWidth="1"/>
    <col min="14" max="14" width="14.28515625" style="136" customWidth="1"/>
    <col min="15" max="15" width="17.28515625" style="136" customWidth="1"/>
    <col min="16" max="16" width="13" style="136" bestFit="1" customWidth="1"/>
    <col min="17" max="19" width="9.140625" style="136" customWidth="1"/>
    <col min="20" max="16384" width="9.140625" style="136"/>
  </cols>
  <sheetData>
    <row r="1" spans="1:18" ht="15.75" customHeight="1" x14ac:dyDescent="0.25">
      <c r="A1" s="147" t="s">
        <v>373</v>
      </c>
      <c r="B1" s="230"/>
      <c r="C1" s="148"/>
    </row>
    <row r="2" spans="1:18" ht="18.75" customHeight="1" x14ac:dyDescent="0.3">
      <c r="A2" s="147"/>
      <c r="B2" s="230"/>
      <c r="C2" s="148"/>
      <c r="D2" s="149" t="s">
        <v>85</v>
      </c>
      <c r="E2" s="149"/>
      <c r="F2" s="149"/>
      <c r="G2" s="149"/>
      <c r="H2" s="149"/>
      <c r="I2" s="149"/>
      <c r="J2" s="150"/>
      <c r="K2" s="151"/>
      <c r="L2" s="150" t="s">
        <v>86</v>
      </c>
      <c r="M2" s="150"/>
      <c r="N2" s="150"/>
    </row>
    <row r="3" spans="1:18" ht="15.75" customHeight="1" x14ac:dyDescent="0.25">
      <c r="A3" s="147"/>
      <c r="B3" s="230"/>
      <c r="C3" s="148"/>
      <c r="D3" s="66" t="s">
        <v>78</v>
      </c>
      <c r="E3" s="66" t="s">
        <v>78</v>
      </c>
      <c r="F3" s="66" t="s">
        <v>87</v>
      </c>
      <c r="G3" s="66" t="s">
        <v>88</v>
      </c>
      <c r="H3" s="66"/>
      <c r="I3" s="66"/>
      <c r="J3" s="141"/>
      <c r="L3" s="141"/>
      <c r="M3" s="141"/>
      <c r="N3" s="141"/>
      <c r="O3" s="66" t="s">
        <v>89</v>
      </c>
    </row>
    <row r="4" spans="1:18" s="66" customFormat="1" ht="15.75" customHeight="1" thickBot="1" x14ac:dyDescent="0.3">
      <c r="A4" s="152" t="s">
        <v>90</v>
      </c>
      <c r="B4" s="231" t="s">
        <v>91</v>
      </c>
      <c r="C4" s="153" t="s">
        <v>92</v>
      </c>
      <c r="D4" s="153" t="s">
        <v>79</v>
      </c>
      <c r="E4" s="153" t="s">
        <v>82</v>
      </c>
      <c r="F4" s="153" t="s">
        <v>93</v>
      </c>
      <c r="G4" s="153" t="s">
        <v>94</v>
      </c>
      <c r="H4" s="153" t="s">
        <v>95</v>
      </c>
      <c r="I4" s="153" t="s">
        <v>96</v>
      </c>
      <c r="J4" s="153" t="s">
        <v>97</v>
      </c>
      <c r="K4" s="153" t="s">
        <v>98</v>
      </c>
      <c r="L4" s="153" t="s">
        <v>99</v>
      </c>
      <c r="M4" s="153" t="s">
        <v>100</v>
      </c>
      <c r="N4" s="153" t="s">
        <v>101</v>
      </c>
      <c r="O4" s="153" t="s">
        <v>102</v>
      </c>
      <c r="R4" s="154"/>
    </row>
    <row r="5" spans="1:18" s="66" customFormat="1" ht="23.45" customHeight="1" thickTop="1" x14ac:dyDescent="0.35">
      <c r="A5" s="244" t="s">
        <v>17</v>
      </c>
      <c r="B5" s="244"/>
      <c r="C5" s="244"/>
      <c r="D5" s="244"/>
      <c r="E5" s="244"/>
      <c r="F5" s="244"/>
      <c r="G5" s="244"/>
      <c r="H5" s="244"/>
      <c r="I5" s="244"/>
      <c r="J5" s="244"/>
      <c r="K5" s="244"/>
      <c r="L5" s="244"/>
      <c r="M5" s="244"/>
      <c r="N5" s="244"/>
      <c r="O5" s="244"/>
      <c r="R5" s="154"/>
    </row>
    <row r="6" spans="1:18" ht="15" customHeight="1" x14ac:dyDescent="0.25">
      <c r="A6" s="135" t="str" cm="1">
        <f t="array" aca="1" ref="A6:A23" ca="1">Partner</f>
        <v>EXPRESS TRANSPORTATION SERVICES, LLC</v>
      </c>
      <c r="B6" s="232" cm="1">
        <f t="array" aca="1" ref="B6:B23" ca="1">_xlfn.XLOOKUP(_xlfn.ANCHORARRAY($A6),PartnerList[Name],PartnerList[File],"")</f>
        <v>5997</v>
      </c>
      <c r="C6" s="155" t="str" cm="1">
        <f t="array" aca="1" ref="C6:C23" ca="1">_xlfn.XLOOKUP(_xlfn.ANCHORARRAY($A6),PartnerList[Name],PartnerList[Email],"")</f>
        <v>victor@etsmts.com</v>
      </c>
      <c r="D6" s="189" cm="1">
        <f t="array" aca="1" ref="D6:D23" ca="1">IFERROR(SUMIFS(Hours_Working[TTL REV],Hours_Working[PARTNER],_xlfn.ANCHORARRAY($A6),Hours_Working[CLIENT],$A$5),0)</f>
        <v>21320.103389999997</v>
      </c>
      <c r="E6" s="189" cm="1">
        <f t="array" aca="1" ref="E6:E23" ca="1">IFERROR(SUMIF(Fares_Big_Star_Export[PARTNER NAME],_xlfn.ANCHORARRAY($A6),Fares_Big_Star_Export[Gross Revenue One Seat]),0)</f>
        <v>2066.4857999999995</v>
      </c>
      <c r="F6" s="189">
        <f ca="1">IFERROR((SUMIFS(Hours_Working[GallonUpdated],Hours_Working[Week],1,Hours_Working[CLIENT],$A$5,Hours_Working[PARTNER],'PR DATE'!$A6)*$D$33+SUMIFS(Hours_Working[GallonUpdated],Hours_Working[Week],2,Hours_Working[CLIENT],$A$5,Hours_Working[PARTNER],'PR DATE'!$A6)*$D$34)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277.07249238095261</v>
      </c>
      <c r="G6" s="189" cm="1">
        <f t="array" aca="1" ref="G6" ca="1">SUM(_xlfn._xlws.FILTER(Deductions[Other Income],((Deductions[Type]=$A$5)*(Deductions[PARTNER]=$A6)),0))</f>
        <v>0</v>
      </c>
      <c r="H6" s="189" cm="1">
        <f t="array" aca="1" ref="H6" ca="1">SUM(_xlfn._xlws.FILTER(Deductions[Reimbursement],((Deductions[Type]=$A$5)*(Deductions[PARTNER]=$A6)),0))</f>
        <v>0</v>
      </c>
      <c r="I6" s="189" cm="1">
        <f t="array" aca="1" ref="I6" ca="1">SUM(_xlfn._xlws.FILTER(Deductions[Bonus],((Deductions[Type]=$A$5)*(Deductions[PARTNER]=$A6)),0))</f>
        <v>0</v>
      </c>
      <c r="J6" s="189" cm="1">
        <f t="array" aca="1" ref="J6" ca="1">SUM(_xlfn._xlws.FILTER(Deductions[Credentials],((Deductions[Type]=$A$5)*(Deductions[PARTNER]=$A6)),0))</f>
        <v>0</v>
      </c>
      <c r="K6" s="189" cm="1">
        <f t="array" aca="1" ref="K6" ca="1">SUM(_xlfn._xlws.FILTER(Deductions[LIFT LEASE TOTAL],((Deductions[Type]=$A$5)*(Deductions[PARTNER]=$A6)),0))</f>
        <v>0</v>
      </c>
      <c r="L6" s="189" cm="1">
        <f t="array" aca="1" ref="L6" ca="1">SUM(_xlfn._xlws.FILTER(Deductions[Violation],((Deductions[Type]=$A$5)*(Deductions[PARTNER]=$A6)),0))</f>
        <v>0</v>
      </c>
      <c r="M6" s="189" cm="1">
        <f t="array" aca="1" ref="M6" ca="1">SUM(_xlfn._xlws.FILTER(Deductions[Other Deductions],((Deductions[Type]=$A$5)*(Deductions[PARTNER]=$A6)),0))</f>
        <v>0</v>
      </c>
      <c r="N6" s="189" cm="1">
        <f t="array" aca="1" ref="N6" ca="1">IFERROR(SUM(_xlfn._xlws.FILTER(Fares_CCCTA_LAVTA[Cash Collected],((Fares_CCCTA_LAVTA[PARTNER NAME]=$A6)*(Fares_CCCTA_LAVTA[Trip Type]&lt;&gt;"LAVTA")*(Fares_CCCTA_LAVTA[PARTNER NAME]&lt;&gt;"")),0)),0)</f>
        <v>1202.75</v>
      </c>
      <c r="O6" s="238">
        <f ca="1">SUM(D6:I6)-SUM(J6:N6)</f>
        <v>22460.911682380949</v>
      </c>
      <c r="P6" s="136">
        <v>22460.911682380949</v>
      </c>
      <c r="R6" s="156"/>
    </row>
    <row r="7" spans="1:18" ht="15" customHeight="1" x14ac:dyDescent="0.25">
      <c r="A7" s="135" t="str">
        <f ca="1"/>
        <v>AARON TRANSPORTATION</v>
      </c>
      <c r="B7" s="232">
        <f ca="1"/>
        <v>5155</v>
      </c>
      <c r="C7" s="155" t="str">
        <f ca="1"/>
        <v>aarontransportation95@gmail.com</v>
      </c>
      <c r="D7" s="189">
        <f ca="1"/>
        <v>3368.9825000000001</v>
      </c>
      <c r="E7" s="189">
        <f ca="1"/>
        <v>407.78239999999994</v>
      </c>
      <c r="F7" s="189">
        <f ca="1">IFERROR((SUMIFS(Hours_Working[GallonUpdated],Hours_Working[Week],1,Hours_Working[CLIENT],$A$5,Hours_Working[PARTNER],'PR DATE'!$A7)*$D$33+SUMIFS(Hours_Working[GallonUpdated],Hours_Working[Week],2,Hours_Working[CLIENT],$A$5,Hours_Working[PARTNER],'PR DATE'!$A7)*$D$34)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51.402107500000028</v>
      </c>
      <c r="G7" s="189" cm="1">
        <f t="array" aca="1" ref="G7" ca="1">SUM(_xlfn._xlws.FILTER(Deductions[Other Income],((Deductions[Type]=$A$5)*(Deductions[PARTNER]=$A7)),0))</f>
        <v>0</v>
      </c>
      <c r="H7" s="189" cm="1">
        <f t="array" aca="1" ref="H7" ca="1">SUM(_xlfn._xlws.FILTER(Deductions[Reimbursement],((Deductions[Type]=$A$5)*(Deductions[PARTNER]=$A7)),0))</f>
        <v>0</v>
      </c>
      <c r="I7" s="189" cm="1">
        <f t="array" aca="1" ref="I7" ca="1">SUM(_xlfn._xlws.FILTER(Deductions[Bonus],((Deductions[Type]=$A$5)*(Deductions[PARTNER]=$A7)),0))</f>
        <v>0</v>
      </c>
      <c r="J7" s="189" cm="1">
        <f t="array" aca="1" ref="J7" ca="1">SUM(_xlfn._xlws.FILTER(Deductions[Credentials],((Deductions[Type]=$A$5)*(Deductions[PARTNER]=$A7)),0))</f>
        <v>0</v>
      </c>
      <c r="K7" s="189" cm="1">
        <f t="array" aca="1" ref="K7" ca="1">SUM(_xlfn._xlws.FILTER(Deductions[LIFT LEASE TOTAL],((Deductions[Type]=$A$5)*(Deductions[PARTNER]=$A7)),0))</f>
        <v>615</v>
      </c>
      <c r="L7" s="189" cm="1">
        <f t="array" aca="1" ref="L7" ca="1">SUM(_xlfn._xlws.FILTER(Deductions[Violation],((Deductions[Type]=$A$5)*(Deductions[PARTNER]=$A7)),0))</f>
        <v>0</v>
      </c>
      <c r="M7" s="189" cm="1">
        <f t="array" aca="1" ref="M7" ca="1">SUM(_xlfn._xlws.FILTER(Deductions[Other Deductions],((Deductions[Type]=$A$5)*(Deductions[PARTNER]=$A7)),0))</f>
        <v>0</v>
      </c>
      <c r="N7" s="189" cm="1">
        <f t="array" aca="1" ref="N7" ca="1">IFERROR(SUM(_xlfn._xlws.FILTER(Fares_CCCTA_LAVTA[Cash Collected],((Fares_CCCTA_LAVTA[PARTNER NAME]=$A7)*(Fares_CCCTA_LAVTA[Trip Type]&lt;&gt;"LAVTA")*(Fares_CCCTA_LAVTA[PARTNER NAME]&lt;&gt;"")),0)),0)</f>
        <v>217</v>
      </c>
      <c r="O7" s="238">
        <f t="shared" ref="O7:O26" ca="1" si="0">SUM(D7:I7)-SUM(J7:N7)</f>
        <v>2996.1670075000002</v>
      </c>
      <c r="P7" s="136">
        <v>2996.1670075000002</v>
      </c>
      <c r="R7" s="156"/>
    </row>
    <row r="8" spans="1:18" ht="15" customHeight="1" x14ac:dyDescent="0.25">
      <c r="A8" s="135" t="str">
        <f ca="1"/>
        <v>MONAI&amp;SON'S LLC</v>
      </c>
      <c r="B8" s="232">
        <f ca="1"/>
        <v>5153</v>
      </c>
      <c r="C8" s="155" t="str">
        <f ca="1"/>
        <v>monaiandsonsllc@gmail.com</v>
      </c>
      <c r="D8" s="189">
        <f ca="1"/>
        <v>2632.8900000000003</v>
      </c>
      <c r="E8" s="189">
        <f ca="1"/>
        <v>569.35480000000007</v>
      </c>
      <c r="F8" s="189">
        <f ca="1">IFERROR((SUMIFS(Hours_Working[GallonUpdated],Hours_Working[Week],1,Hours_Working[CLIENT],$A$5,Hours_Working[PARTNER],'PR DATE'!$A8)*$D$33+SUMIFS(Hours_Working[GallonUpdated],Hours_Working[Week],2,Hours_Working[CLIENT],$A$5,Hours_Working[PARTNER],'PR DATE'!$A8)*$D$34)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35.560808333333355</v>
      </c>
      <c r="G8" s="189" cm="1">
        <f t="array" aca="1" ref="G8" ca="1">SUM(_xlfn._xlws.FILTER(Deductions[Other Income],((Deductions[Type]=$A$5)*(Deductions[PARTNER]=$A8)),0))</f>
        <v>0</v>
      </c>
      <c r="H8" s="189" cm="1">
        <f t="array" aca="1" ref="H8" ca="1">SUM(_xlfn._xlws.FILTER(Deductions[Reimbursement],((Deductions[Type]=$A$5)*(Deductions[PARTNER]=$A8)),0))</f>
        <v>0</v>
      </c>
      <c r="I8" s="189" cm="1">
        <f t="array" aca="1" ref="I8" ca="1">SUM(_xlfn._xlws.FILTER(Deductions[Bonus],((Deductions[Type]=$A$5)*(Deductions[PARTNER]=$A8)),0))</f>
        <v>0</v>
      </c>
      <c r="J8" s="189" cm="1">
        <f t="array" aca="1" ref="J8" ca="1">SUM(_xlfn._xlws.FILTER(Deductions[Credentials],((Deductions[Type]=$A$5)*(Deductions[PARTNER]=$A8)),0))</f>
        <v>0</v>
      </c>
      <c r="K8" s="189" cm="1">
        <f t="array" aca="1" ref="K8" ca="1">SUM(_xlfn._xlws.FILTER(Deductions[LIFT LEASE TOTAL],((Deductions[Type]=$A$5)*(Deductions[PARTNER]=$A8)),0))</f>
        <v>615</v>
      </c>
      <c r="L8" s="189" cm="1">
        <f t="array" aca="1" ref="L8" ca="1">SUM(_xlfn._xlws.FILTER(Deductions[Violation],((Deductions[Type]=$A$5)*(Deductions[PARTNER]=$A8)),0))</f>
        <v>0</v>
      </c>
      <c r="M8" s="189" cm="1">
        <f t="array" aca="1" ref="M8" ca="1">SUM(_xlfn._xlws.FILTER(Deductions[Other Deductions],((Deductions[Type]=$A$5)*(Deductions[PARTNER]=$A8)),0))</f>
        <v>11.25</v>
      </c>
      <c r="N8" s="189" cm="1">
        <f t="array" aca="1" ref="N8" ca="1">IFERROR(SUM(_xlfn._xlws.FILTER(Fares_CCCTA_LAVTA[Cash Collected],((Fares_CCCTA_LAVTA[PARTNER NAME]=$A8)*(Fares_CCCTA_LAVTA[Trip Type]&lt;&gt;"LAVTA")*(Fares_CCCTA_LAVTA[PARTNER NAME]&lt;&gt;"")),0)),0)</f>
        <v>145</v>
      </c>
      <c r="O8" s="238">
        <f t="shared" ca="1" si="0"/>
        <v>2466.5556083333336</v>
      </c>
      <c r="P8" s="136">
        <v>2466.5556083333336</v>
      </c>
      <c r="R8" s="220"/>
    </row>
    <row r="9" spans="1:18" ht="15" customHeight="1" x14ac:dyDescent="0.25">
      <c r="A9" s="135" t="str">
        <f ca="1"/>
        <v>DIAMOND HILL TRANSPORTATION LLC</v>
      </c>
      <c r="B9" s="232">
        <f ca="1"/>
        <v>5106</v>
      </c>
      <c r="C9" s="155" t="str">
        <f ca="1"/>
        <v>chaptern927@gmail.com</v>
      </c>
      <c r="D9" s="189">
        <f ca="1"/>
        <v>3359.7180000000003</v>
      </c>
      <c r="E9" s="189">
        <f ca="1"/>
        <v>476.46319999999992</v>
      </c>
      <c r="F9" s="189">
        <f ca="1">IFERROR((SUMIFS(Hours_Working[GallonUpdated],Hours_Working[Week],1,Hours_Working[CLIENT],$A$5,Hours_Working[PARTNER],'PR DATE'!$A9)*$D$33+SUMIFS(Hours_Working[GallonUpdated],Hours_Working[Week],2,Hours_Working[CLIENT],$A$5,Hours_Working[PARTNER],'PR DATE'!$A9)*$D$34)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43.716595833333358</v>
      </c>
      <c r="G9" s="189" cm="1">
        <f t="array" aca="1" ref="G9" ca="1">SUM(_xlfn._xlws.FILTER(Deductions[Other Income],((Deductions[Type]=$A$5)*(Deductions[PARTNER]=$A9)),0))</f>
        <v>0</v>
      </c>
      <c r="H9" s="189" cm="1">
        <f t="array" aca="1" ref="H9" ca="1">SUM(_xlfn._xlws.FILTER(Deductions[Reimbursement],((Deductions[Type]=$A$5)*(Deductions[PARTNER]=$A9)),0))</f>
        <v>0</v>
      </c>
      <c r="I9" s="189" cm="1">
        <f t="array" aca="1" ref="I9" ca="1">SUM(_xlfn._xlws.FILTER(Deductions[Bonus],((Deductions[Type]=$A$5)*(Deductions[PARTNER]=$A9)),0))</f>
        <v>0</v>
      </c>
      <c r="J9" s="189" cm="1">
        <f t="array" aca="1" ref="J9" ca="1">SUM(_xlfn._xlws.FILTER(Deductions[Credentials],((Deductions[Type]=$A$5)*(Deductions[PARTNER]=$A9)),0))</f>
        <v>0</v>
      </c>
      <c r="K9" s="189" cm="1">
        <f t="array" aca="1" ref="K9" ca="1">SUM(_xlfn._xlws.FILTER(Deductions[LIFT LEASE TOTAL],((Deductions[Type]=$A$5)*(Deductions[PARTNER]=$A9)),0))</f>
        <v>615</v>
      </c>
      <c r="L9" s="189" cm="1">
        <f t="array" aca="1" ref="L9" ca="1">SUM(_xlfn._xlws.FILTER(Deductions[Violation],((Deductions[Type]=$A$5)*(Deductions[PARTNER]=$A9)),0))</f>
        <v>0</v>
      </c>
      <c r="M9" s="189" cm="1">
        <f t="array" aca="1" ref="M9" ca="1">SUM(_xlfn._xlws.FILTER(Deductions[Other Deductions],((Deductions[Type]=$A$5)*(Deductions[PARTNER]=$A9)),0))</f>
        <v>0</v>
      </c>
      <c r="N9" s="189" cm="1">
        <f t="array" aca="1" ref="N9" ca="1">IFERROR(SUM(_xlfn._xlws.FILTER(Fares_CCCTA_LAVTA[Cash Collected],((Fares_CCCTA_LAVTA[PARTNER NAME]=$A9)*(Fares_CCCTA_LAVTA[Trip Type]&lt;&gt;"LAVTA")*(Fares_CCCTA_LAVTA[PARTNER NAME]&lt;&gt;"")),0)),0)</f>
        <v>252.75</v>
      </c>
      <c r="O9" s="238">
        <f t="shared" ca="1" si="0"/>
        <v>3012.1477958333335</v>
      </c>
      <c r="P9" s="136">
        <v>3012.1477958333335</v>
      </c>
      <c r="R9" s="156"/>
    </row>
    <row r="10" spans="1:18" ht="15.75" customHeight="1" x14ac:dyDescent="0.25">
      <c r="A10" s="135" t="str">
        <f ca="1"/>
        <v>TRANSIT LTM LLC</v>
      </c>
      <c r="B10" s="232">
        <f ca="1"/>
        <v>5132</v>
      </c>
      <c r="C10" s="155" t="str">
        <f ca="1"/>
        <v>lmmobileservices8199@gmail.com</v>
      </c>
      <c r="D10" s="189">
        <f ca="1"/>
        <v>2220.8225000000002</v>
      </c>
      <c r="E10" s="189">
        <f ca="1"/>
        <v>297.04579999999999</v>
      </c>
      <c r="F10" s="189">
        <f ca="1">IFERROR((SUMIFS(Hours_Working[GallonUpdated],Hours_Working[Week],1,Hours_Working[CLIENT],$A$5,Hours_Working[PARTNER],'PR DATE'!$A10)*$D$33+SUMIFS(Hours_Working[GallonUpdated],Hours_Working[Week],2,Hours_Working[CLIENT],$A$5,Hours_Working[PARTNER],'PR DATE'!$A10)*$D$34)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32.491062500000012</v>
      </c>
      <c r="G10" s="189" cm="1">
        <f t="array" aca="1" ref="G10" ca="1">SUM(_xlfn._xlws.FILTER(Deductions[Other Income],((Deductions[Type]=$A$5)*(Deductions[PARTNER]=$A10)),0))</f>
        <v>0</v>
      </c>
      <c r="H10" s="189" cm="1">
        <f t="array" aca="1" ref="H10" ca="1">SUM(_xlfn._xlws.FILTER(Deductions[Reimbursement],((Deductions[Type]=$A$5)*(Deductions[PARTNER]=$A10)),0))</f>
        <v>0</v>
      </c>
      <c r="I10" s="189" cm="1">
        <f t="array" aca="1" ref="I10" ca="1">SUM(_xlfn._xlws.FILTER(Deductions[Bonus],((Deductions[Type]=$A$5)*(Deductions[PARTNER]=$A10)),0))</f>
        <v>0</v>
      </c>
      <c r="J10" s="189" cm="1">
        <f t="array" aca="1" ref="J10" ca="1">SUM(_xlfn._xlws.FILTER(Deductions[Credentials],((Deductions[Type]=$A$5)*(Deductions[PARTNER]=$A10)),0))</f>
        <v>0</v>
      </c>
      <c r="K10" s="189" cm="1">
        <f t="array" aca="1" ref="K10" ca="1">SUM(_xlfn._xlws.FILTER(Deductions[LIFT LEASE TOTAL],((Deductions[Type]=$A$5)*(Deductions[PARTNER]=$A10)),0))</f>
        <v>615</v>
      </c>
      <c r="L10" s="189" cm="1">
        <f t="array" aca="1" ref="L10" ca="1">SUM(_xlfn._xlws.FILTER(Deductions[Violation],((Deductions[Type]=$A$5)*(Deductions[PARTNER]=$A10)),0))</f>
        <v>0</v>
      </c>
      <c r="M10" s="189" cm="1">
        <f t="array" aca="1" ref="M10" ca="1">SUM(_xlfn._xlws.FILTER(Deductions[Other Deductions],((Deductions[Type]=$A$5)*(Deductions[PARTNER]=$A10)),0))</f>
        <v>0</v>
      </c>
      <c r="N10" s="189" cm="1">
        <f t="array" aca="1" ref="N10" ca="1">IFERROR(SUM(_xlfn._xlws.FILTER(Fares_CCCTA_LAVTA[Cash Collected],((Fares_CCCTA_LAVTA[PARTNER NAME]=$A10)*(Fares_CCCTA_LAVTA[Trip Type]&lt;&gt;"LAVTA")*(Fares_CCCTA_LAVTA[PARTNER NAME]&lt;&gt;"")),0)),0)</f>
        <v>132</v>
      </c>
      <c r="O10" s="238">
        <f t="shared" ca="1" si="0"/>
        <v>1803.3593625000003</v>
      </c>
      <c r="P10" s="136">
        <v>1803.3593625000003</v>
      </c>
      <c r="R10" s="156"/>
    </row>
    <row r="11" spans="1:18" ht="15" customHeight="1" x14ac:dyDescent="0.25">
      <c r="A11" s="135" t="str">
        <f ca="1"/>
        <v>HUGO FAMILY TRANSPORTATION</v>
      </c>
      <c r="B11" s="232">
        <f ca="1"/>
        <v>5139</v>
      </c>
      <c r="C11" s="155" t="str">
        <f ca="1"/>
        <v>hugofamilytransportation@gmail.com</v>
      </c>
      <c r="D11" s="189">
        <f ca="1"/>
        <v>2785.2174999999997</v>
      </c>
      <c r="E11" s="189">
        <f ca="1"/>
        <v>455.74129999999974</v>
      </c>
      <c r="F11" s="189">
        <f ca="1">IFERROR((SUMIFS(Hours_Working[GallonUpdated],Hours_Working[Week],1,Hours_Working[CLIENT],$A$5,Hours_Working[PARTNER],'PR DATE'!$A11)*$D$33+SUMIFS(Hours_Working[GallonUpdated],Hours_Working[Week],2,Hours_Working[CLIENT],$A$5,Hours_Working[PARTNER],'PR DATE'!$A11)*$D$34)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42.215250000000019</v>
      </c>
      <c r="G11" s="189" cm="1">
        <f t="array" aca="1" ref="G11" ca="1">SUM(_xlfn._xlws.FILTER(Deductions[Other Income],((Deductions[Type]=$A$5)*(Deductions[PARTNER]=$A11)),0))</f>
        <v>0</v>
      </c>
      <c r="H11" s="189" cm="1">
        <f t="array" aca="1" ref="H11" ca="1">SUM(_xlfn._xlws.FILTER(Deductions[Reimbursement],((Deductions[Type]=$A$5)*(Deductions[PARTNER]=$A11)),0))</f>
        <v>0</v>
      </c>
      <c r="I11" s="189" cm="1">
        <f t="array" aca="1" ref="I11" ca="1">SUM(_xlfn._xlws.FILTER(Deductions[Bonus],((Deductions[Type]=$A$5)*(Deductions[PARTNER]=$A11)),0))</f>
        <v>0</v>
      </c>
      <c r="J11" s="189" cm="1">
        <f t="array" aca="1" ref="J11" ca="1">SUM(_xlfn._xlws.FILTER(Deductions[Credentials],((Deductions[Type]=$A$5)*(Deductions[PARTNER]=$A11)),0))</f>
        <v>0</v>
      </c>
      <c r="K11" s="189" cm="1">
        <f t="array" aca="1" ref="K11" ca="1">SUM(_xlfn._xlws.FILTER(Deductions[LIFT LEASE TOTAL],((Deductions[Type]=$A$5)*(Deductions[PARTNER]=$A11)),0))</f>
        <v>615</v>
      </c>
      <c r="L11" s="189" cm="1">
        <f t="array" aca="1" ref="L11" ca="1">SUM(_xlfn._xlws.FILTER(Deductions[Violation],((Deductions[Type]=$A$5)*(Deductions[PARTNER]=$A11)),0))</f>
        <v>150</v>
      </c>
      <c r="M11" s="189" cm="1">
        <f t="array" aca="1" ref="M11" ca="1">SUM(_xlfn._xlws.FILTER(Deductions[Other Deductions],((Deductions[Type]=$A$5)*(Deductions[PARTNER]=$A11)),0))</f>
        <v>0</v>
      </c>
      <c r="N11" s="189" cm="1">
        <f t="array" aca="1" ref="N11" ca="1">IFERROR(SUM(_xlfn._xlws.FILTER(Fares_CCCTA_LAVTA[Cash Collected],((Fares_CCCTA_LAVTA[PARTNER NAME]=$A11)*(Fares_CCCTA_LAVTA[Trip Type]&lt;&gt;"LAVTA")*(Fares_CCCTA_LAVTA[PARTNER NAME]&lt;&gt;"")),0)),0)</f>
        <v>120</v>
      </c>
      <c r="O11" s="238">
        <f t="shared" ca="1" si="0"/>
        <v>2398.1740499999996</v>
      </c>
      <c r="P11" s="136">
        <v>2398.1740499999996</v>
      </c>
      <c r="R11" s="156"/>
    </row>
    <row r="12" spans="1:18" ht="15" customHeight="1" x14ac:dyDescent="0.25">
      <c r="A12" s="135" t="str">
        <f ca="1"/>
        <v>GET CARE TRANSIT LLC</v>
      </c>
      <c r="B12" s="232">
        <f ca="1"/>
        <v>5057</v>
      </c>
      <c r="C12" s="155" t="str">
        <f ca="1"/>
        <v>getcaretransit@gmail.com</v>
      </c>
      <c r="D12" s="189">
        <f ca="1"/>
        <v>734.86400000000003</v>
      </c>
      <c r="E12" s="189">
        <f ca="1"/>
        <v>43.119199999999999</v>
      </c>
      <c r="F12" s="189">
        <f ca="1">IFERROR((SUMIFS(Hours_Working[GallonUpdated],Hours_Working[Week],1,Hours_Working[CLIENT],$A$5,Hours_Working[PARTNER],'PR DATE'!$A12)*$D$33+SUMIFS(Hours_Working[GallonUpdated],Hours_Working[Week],2,Hours_Working[CLIENT],$A$5,Hours_Working[PARTNER],'PR DATE'!$A12)*$D$34)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9.1048666666666751</v>
      </c>
      <c r="G12" s="189" cm="1">
        <f t="array" aca="1" ref="G12" ca="1">SUM(_xlfn._xlws.FILTER(Deductions[Other Income],((Deductions[Type]=$A$5)*(Deductions[PARTNER]=$A12)),0))</f>
        <v>0</v>
      </c>
      <c r="H12" s="189" cm="1">
        <f t="array" aca="1" ref="H12" ca="1">SUM(_xlfn._xlws.FILTER(Deductions[Reimbursement],((Deductions[Type]=$A$5)*(Deductions[PARTNER]=$A12)),0))</f>
        <v>0</v>
      </c>
      <c r="I12" s="189" cm="1">
        <f t="array" aca="1" ref="I12" ca="1">SUM(_xlfn._xlws.FILTER(Deductions[Bonus],((Deductions[Type]=$A$5)*(Deductions[PARTNER]=$A12)),0))</f>
        <v>0</v>
      </c>
      <c r="J12" s="189" cm="1">
        <f t="array" aca="1" ref="J12" ca="1">SUM(_xlfn._xlws.FILTER(Deductions[Credentials],((Deductions[Type]=$A$5)*(Deductions[PARTNER]=$A12)),0))</f>
        <v>0</v>
      </c>
      <c r="K12" s="189" cm="1">
        <f t="array" aca="1" ref="K12" ca="1">SUM(_xlfn._xlws.FILTER(Deductions[LIFT LEASE TOTAL],((Deductions[Type]=$A$5)*(Deductions[PARTNER]=$A12)),0))</f>
        <v>0</v>
      </c>
      <c r="L12" s="189" cm="1">
        <f t="array" aca="1" ref="L12" ca="1">SUM(_xlfn._xlws.FILTER(Deductions[Violation],((Deductions[Type]=$A$5)*(Deductions[PARTNER]=$A12)),0))</f>
        <v>0</v>
      </c>
      <c r="M12" s="189" cm="1">
        <f t="array" aca="1" ref="M12" ca="1">SUM(_xlfn._xlws.FILTER(Deductions[Other Deductions],((Deductions[Type]=$A$5)*(Deductions[PARTNER]=$A12)),0))</f>
        <v>0</v>
      </c>
      <c r="N12" s="189" cm="1">
        <f t="array" aca="1" ref="N12" ca="1">IFERROR(SUM(_xlfn._xlws.FILTER(Fares_CCCTA_LAVTA[Cash Collected],((Fares_CCCTA_LAVTA[PARTNER NAME]=$A12)*(Fares_CCCTA_LAVTA[Trip Type]&lt;&gt;"LAVTA")*(Fares_CCCTA_LAVTA[PARTNER NAME]&lt;&gt;"")),0)),0)</f>
        <v>48.75</v>
      </c>
      <c r="O12" s="238">
        <f t="shared" ca="1" si="0"/>
        <v>738.33806666666669</v>
      </c>
      <c r="P12" s="136">
        <v>738.33806666666669</v>
      </c>
      <c r="R12" s="156"/>
    </row>
    <row r="13" spans="1:18" ht="15" customHeight="1" x14ac:dyDescent="0.25">
      <c r="A13" s="135" t="str">
        <f ca="1"/>
        <v>REM SOLUTIONS LLC</v>
      </c>
      <c r="B13" s="232">
        <f ca="1"/>
        <v>5152</v>
      </c>
      <c r="C13" s="155" t="str">
        <f ca="1"/>
        <v>ryanedward.logistics@gmail.com</v>
      </c>
      <c r="D13" s="189">
        <f ca="1"/>
        <v>2538.9210000000003</v>
      </c>
      <c r="E13" s="189">
        <f ca="1"/>
        <v>511.72559999999993</v>
      </c>
      <c r="F13" s="189">
        <f ca="1">IFERROR((SUMIFS(Hours_Working[GallonUpdated],Hours_Working[Week],1,Hours_Working[CLIENT],$A$5,Hours_Working[PARTNER],'PR DATE'!$A13)*$D$33+SUMIFS(Hours_Working[GallonUpdated],Hours_Working[Week],2,Hours_Working[CLIENT],$A$5,Hours_Working[PARTNER],'PR DATE'!$A13)*$D$34)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21.59247421052633</v>
      </c>
      <c r="G13" s="189" cm="1">
        <f t="array" aca="1" ref="G13" ca="1">SUM(_xlfn._xlws.FILTER(Deductions[Other Income],((Deductions[Type]=$A$5)*(Deductions[PARTNER]=$A13)),0))</f>
        <v>0</v>
      </c>
      <c r="H13" s="189" cm="1">
        <f t="array" aca="1" ref="H13" ca="1">SUM(_xlfn._xlws.FILTER(Deductions[Reimbursement],((Deductions[Type]=$A$5)*(Deductions[PARTNER]=$A13)),0))</f>
        <v>0</v>
      </c>
      <c r="I13" s="189" cm="1">
        <f t="array" aca="1" ref="I13" ca="1">SUM(_xlfn._xlws.FILTER(Deductions[Bonus],((Deductions[Type]=$A$5)*(Deductions[PARTNER]=$A13)),0))</f>
        <v>0</v>
      </c>
      <c r="J13" s="189" cm="1">
        <f t="array" aca="1" ref="J13" ca="1">SUM(_xlfn._xlws.FILTER(Deductions[Credentials],((Deductions[Type]=$A$5)*(Deductions[PARTNER]=$A13)),0))</f>
        <v>0</v>
      </c>
      <c r="K13" s="189" cm="1">
        <f t="array" aca="1" ref="K13" ca="1">SUM(_xlfn._xlws.FILTER(Deductions[LIFT LEASE TOTAL],((Deductions[Type]=$A$5)*(Deductions[PARTNER]=$A13)),0))</f>
        <v>455</v>
      </c>
      <c r="L13" s="189" cm="1">
        <f t="array" aca="1" ref="L13" ca="1">SUM(_xlfn._xlws.FILTER(Deductions[Violation],((Deductions[Type]=$A$5)*(Deductions[PARTNER]=$A13)),0))</f>
        <v>150</v>
      </c>
      <c r="M13" s="189" cm="1">
        <f t="array" aca="1" ref="M13" ca="1">SUM(_xlfn._xlws.FILTER(Deductions[Other Deductions],((Deductions[Type]=$A$5)*(Deductions[PARTNER]=$A13)),0))</f>
        <v>0</v>
      </c>
      <c r="N13" s="189" cm="1">
        <f t="array" aca="1" ref="N13" ca="1">IFERROR(SUM(_xlfn._xlws.FILTER(Fares_CCCTA_LAVTA[Cash Collected],((Fares_CCCTA_LAVTA[PARTNER NAME]=$A13)*(Fares_CCCTA_LAVTA[Trip Type]&lt;&gt;"LAVTA")*(Fares_CCCTA_LAVTA[PARTNER NAME]&lt;&gt;"")),0)),0)</f>
        <v>137.5</v>
      </c>
      <c r="O13" s="238">
        <f t="shared" ca="1" si="0"/>
        <v>2329.7390742105263</v>
      </c>
      <c r="P13" s="136">
        <v>2329.7390742105263</v>
      </c>
      <c r="R13" s="156"/>
    </row>
    <row r="14" spans="1:18" ht="15" customHeight="1" x14ac:dyDescent="0.25">
      <c r="A14" s="135" t="str">
        <f ca="1"/>
        <v>HIGHER-SELF LLC</v>
      </c>
      <c r="B14" s="232">
        <f ca="1"/>
        <v>5143</v>
      </c>
      <c r="C14" s="155" t="str">
        <f ca="1"/>
        <v>loviebrown@higher-selfllc.com</v>
      </c>
      <c r="D14" s="189">
        <f ca="1"/>
        <v>2904.2259999999997</v>
      </c>
      <c r="E14" s="189">
        <f ca="1"/>
        <v>294.54870000000005</v>
      </c>
      <c r="F14" s="189">
        <f ca="1">IFERROR((SUMIFS(Hours_Working[GallonUpdated],Hours_Working[Week],1,Hours_Working[CLIENT],$A$5,Hours_Working[PARTNER],'PR DATE'!$A14)*$D$33+SUMIFS(Hours_Working[GallonUpdated],Hours_Working[Week],2,Hours_Working[CLIENT],$A$5,Hours_Working[PARTNER],'PR DATE'!$A14)*$D$34)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25.309760526315802</v>
      </c>
      <c r="G14" s="189" cm="1">
        <f t="array" aca="1" ref="G14" ca="1">SUM(_xlfn._xlws.FILTER(Deductions[Other Income],((Deductions[Type]=$A$5)*(Deductions[PARTNER]=$A14)),0))</f>
        <v>0</v>
      </c>
      <c r="H14" s="189" cm="1">
        <f t="array" aca="1" ref="H14" ca="1">SUM(_xlfn._xlws.FILTER(Deductions[Reimbursement],((Deductions[Type]=$A$5)*(Deductions[PARTNER]=$A14)),0))</f>
        <v>0</v>
      </c>
      <c r="I14" s="189" cm="1">
        <f t="array" aca="1" ref="I14" ca="1">SUM(_xlfn._xlws.FILTER(Deductions[Bonus],((Deductions[Type]=$A$5)*(Deductions[PARTNER]=$A14)),0))</f>
        <v>0</v>
      </c>
      <c r="J14" s="189" cm="1">
        <f t="array" aca="1" ref="J14" ca="1">SUM(_xlfn._xlws.FILTER(Deductions[Credentials],((Deductions[Type]=$A$5)*(Deductions[PARTNER]=$A14)),0))</f>
        <v>0</v>
      </c>
      <c r="K14" s="189" cm="1">
        <f t="array" aca="1" ref="K14" ca="1">SUM(_xlfn._xlws.FILTER(Deductions[LIFT LEASE TOTAL],((Deductions[Type]=$A$5)*(Deductions[PARTNER]=$A14)),0))</f>
        <v>455</v>
      </c>
      <c r="L14" s="189" cm="1">
        <f t="array" aca="1" ref="L14" ca="1">SUM(_xlfn._xlws.FILTER(Deductions[Violation],((Deductions[Type]=$A$5)*(Deductions[PARTNER]=$A14)),0))</f>
        <v>0</v>
      </c>
      <c r="M14" s="189" cm="1">
        <f t="array" aca="1" ref="M14" ca="1">SUM(_xlfn._xlws.FILTER(Deductions[Other Deductions],((Deductions[Type]=$A$5)*(Deductions[PARTNER]=$A14)),0))</f>
        <v>0</v>
      </c>
      <c r="N14" s="189" cm="1">
        <f t="array" aca="1" ref="N14" ca="1">IFERROR(SUM(_xlfn._xlws.FILTER(Fares_CCCTA_LAVTA[Cash Collected],((Fares_CCCTA_LAVTA[PARTNER NAME]=$A14)*(Fares_CCCTA_LAVTA[Trip Type]&lt;&gt;"LAVTA")*(Fares_CCCTA_LAVTA[PARTNER NAME]&lt;&gt;"")),0)),0)</f>
        <v>215.5</v>
      </c>
      <c r="O14" s="238">
        <f t="shared" ca="1" si="0"/>
        <v>2553.5844605263155</v>
      </c>
      <c r="P14" s="221">
        <v>2553.5844605263155</v>
      </c>
      <c r="R14" s="156"/>
    </row>
    <row r="15" spans="1:18" ht="15" customHeight="1" x14ac:dyDescent="0.25">
      <c r="A15" s="135" t="str">
        <f ca="1"/>
        <v>NORTHCAL TRANSPORTATION LLC</v>
      </c>
      <c r="B15" s="232">
        <f ca="1"/>
        <v>5156</v>
      </c>
      <c r="C15" s="155" t="str">
        <f ca="1"/>
        <v>northcaltransport90@gmail.com</v>
      </c>
      <c r="D15" s="189">
        <f ca="1"/>
        <v>2850.25</v>
      </c>
      <c r="E15" s="189">
        <f ca="1"/>
        <v>258.26659999999998</v>
      </c>
      <c r="F15" s="189">
        <f ca="1">IFERROR((SUMIFS(Hours_Working[GallonUpdated],Hours_Working[Week],1,Hours_Working[CLIENT],$A$5,Hours_Working[PARTNER],'PR DATE'!$A15)*$D$33+SUMIFS(Hours_Working[GallonUpdated],Hours_Working[Week],2,Hours_Working[CLIENT],$A$5,Hours_Working[PARTNER],'PR DATE'!$A15)*$D$34)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39.932725833333357</v>
      </c>
      <c r="G15" s="189" cm="1">
        <f t="array" aca="1" ref="G15" ca="1">SUM(_xlfn._xlws.FILTER(Deductions[Other Income],((Deductions[Type]=$A$5)*(Deductions[PARTNER]=$A15)),0))</f>
        <v>0</v>
      </c>
      <c r="H15" s="189" cm="1">
        <f t="array" aca="1" ref="H15" ca="1">SUM(_xlfn._xlws.FILTER(Deductions[Reimbursement],((Deductions[Type]=$A$5)*(Deductions[PARTNER]=$A15)),0))</f>
        <v>0</v>
      </c>
      <c r="I15" s="189" cm="1">
        <f t="array" aca="1" ref="I15" ca="1">SUM(_xlfn._xlws.FILTER(Deductions[Bonus],((Deductions[Type]=$A$5)*(Deductions[PARTNER]=$A15)),0))</f>
        <v>0</v>
      </c>
      <c r="J15" s="189" cm="1">
        <f t="array" aca="1" ref="J15" ca="1">SUM(_xlfn._xlws.FILTER(Deductions[Credentials],((Deductions[Type]=$A$5)*(Deductions[PARTNER]=$A15)),0))</f>
        <v>0</v>
      </c>
      <c r="K15" s="189" cm="1">
        <f t="array" aca="1" ref="K15" ca="1">SUM(_xlfn._xlws.FILTER(Deductions[LIFT LEASE TOTAL],((Deductions[Type]=$A$5)*(Deductions[PARTNER]=$A15)),0))</f>
        <v>615</v>
      </c>
      <c r="L15" s="189" cm="1">
        <f t="array" aca="1" ref="L15" ca="1">SUM(_xlfn._xlws.FILTER(Deductions[Violation],((Deductions[Type]=$A$5)*(Deductions[PARTNER]=$A15)),0))</f>
        <v>150</v>
      </c>
      <c r="M15" s="189" cm="1">
        <f t="array" aca="1" ref="M15" ca="1">SUM(_xlfn._xlws.FILTER(Deductions[Other Deductions],((Deductions[Type]=$A$5)*(Deductions[PARTNER]=$A15)),0))</f>
        <v>0</v>
      </c>
      <c r="N15" s="189" cm="1">
        <f t="array" aca="1" ref="N15" ca="1">IFERROR(SUM(_xlfn._xlws.FILTER(Fares_CCCTA_LAVTA[Cash Collected],((Fares_CCCTA_LAVTA[PARTNER NAME]=$A15)*(Fares_CCCTA_LAVTA[Trip Type]&lt;&gt;"LAVTA")*(Fares_CCCTA_LAVTA[PARTNER NAME]&lt;&gt;"")),0)),0)</f>
        <v>203.25</v>
      </c>
      <c r="O15" s="238">
        <f t="shared" ca="1" si="0"/>
        <v>2180.1993258333332</v>
      </c>
      <c r="P15" s="136">
        <v>2180.1993258333332</v>
      </c>
      <c r="R15" s="156"/>
    </row>
    <row r="16" spans="1:18" ht="15" customHeight="1" x14ac:dyDescent="0.25">
      <c r="A16" s="222" t="str">
        <f ca="1"/>
        <v>SYNERGY MEDICAL TRANSPORTATION LLC</v>
      </c>
      <c r="B16" s="232">
        <f ca="1"/>
        <v>5138</v>
      </c>
      <c r="C16" s="155" t="str">
        <f ca="1"/>
        <v>synergymedical333@gmail.com</v>
      </c>
      <c r="D16" s="189">
        <f ca="1"/>
        <v>13505.685500000001</v>
      </c>
      <c r="E16" s="189">
        <f ca="1"/>
        <v>1966.8397000000007</v>
      </c>
      <c r="F16" s="189">
        <f ca="1">IFERROR((SUMIFS(Hours_Working[GallonUpdated],Hours_Working[Week],1,Hours_Working[CLIENT],$A$5,Hours_Working[PARTNER],'PR DATE'!$A16)*$D$33+SUMIFS(Hours_Working[GallonUpdated],Hours_Working[Week],2,Hours_Working[CLIENT],$A$5,Hours_Working[PARTNER],'PR DATE'!$A16)*$D$34)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168.60365122807028</v>
      </c>
      <c r="G16" s="189" cm="1">
        <f t="array" aca="1" ref="G16" ca="1">SUM(_xlfn._xlws.FILTER(Deductions[Other Income],((Deductions[Type]=$A$5)*(Deductions[PARTNER]=$A16)),0))</f>
        <v>0</v>
      </c>
      <c r="H16" s="189" cm="1">
        <f t="array" aca="1" ref="H16" ca="1">SUM(_xlfn._xlws.FILTER(Deductions[Reimbursement],((Deductions[Type]=$A$5)*(Deductions[PARTNER]=$A16)),0))</f>
        <v>250</v>
      </c>
      <c r="I16" s="189" cm="1">
        <f t="array" aca="1" ref="I16" ca="1">SUM(_xlfn._xlws.FILTER(Deductions[Bonus],((Deductions[Type]=$A$5)*(Deductions[PARTNER]=$A16)),0))</f>
        <v>0</v>
      </c>
      <c r="J16" s="189" cm="1">
        <f t="array" aca="1" ref="J16" ca="1">SUM(_xlfn._xlws.FILTER(Deductions[Credentials],((Deductions[Type]=$A$5)*(Deductions[PARTNER]=$A16)),0))</f>
        <v>0</v>
      </c>
      <c r="K16" s="189" cm="1">
        <f t="array" aca="1" ref="K16" ca="1">SUM(_xlfn._xlws.FILTER(Deductions[LIFT LEASE TOTAL],((Deductions[Type]=$A$5)*(Deductions[PARTNER]=$A16)),0))</f>
        <v>2140</v>
      </c>
      <c r="L16" s="189" cm="1">
        <f t="array" aca="1" ref="L16" ca="1">SUM(_xlfn._xlws.FILTER(Deductions[Violation],((Deductions[Type]=$A$5)*(Deductions[PARTNER]=$A16)),0))</f>
        <v>0</v>
      </c>
      <c r="M16" s="189" cm="1">
        <f t="array" aca="1" ref="M16" ca="1">SUM(_xlfn._xlws.FILTER(Deductions[Other Deductions],((Deductions[Type]=$A$5)*(Deductions[PARTNER]=$A16)),0))</f>
        <v>111.25</v>
      </c>
      <c r="N16" s="189" cm="1">
        <f t="array" aca="1" ref="N16" ca="1">IFERROR(SUM(_xlfn._xlws.FILTER(Fares_CCCTA_LAVTA[Cash Collected],((Fares_CCCTA_LAVTA[PARTNER NAME]=$A16)*(Fares_CCCTA_LAVTA[Trip Type]&lt;&gt;"LAVTA")*(Fares_CCCTA_LAVTA[PARTNER NAME]&lt;&gt;"")),0)),0)</f>
        <v>938.25</v>
      </c>
      <c r="O16" s="238">
        <f t="shared" ca="1" si="0"/>
        <v>12701.628851228072</v>
      </c>
      <c r="P16" s="136">
        <v>12701.628851228072</v>
      </c>
      <c r="R16" s="156"/>
    </row>
    <row r="17" spans="1:19" ht="15" customHeight="1" x14ac:dyDescent="0.25">
      <c r="A17" s="135" t="str">
        <f ca="1"/>
        <v>MADE EAZY LLC</v>
      </c>
      <c r="B17" s="232">
        <f ca="1"/>
        <v>5163</v>
      </c>
      <c r="C17" s="155" t="str">
        <f ca="1"/>
        <v>rkdl.mw2305@gmail.com</v>
      </c>
      <c r="D17" s="189">
        <f ca="1"/>
        <v>0</v>
      </c>
      <c r="E17" s="189">
        <f ca="1"/>
        <v>0</v>
      </c>
      <c r="F17" s="189">
        <f ca="1">IFERROR((SUMIFS(Hours_Working[GallonUpdated],Hours_Working[Week],1,Hours_Working[CLIENT],$A$5,Hours_Working[PARTNER],'PR DATE'!$A17)*$D$33+SUMIFS(Hours_Working[GallonUpdated],Hours_Working[Week],2,Hours_Working[CLIENT],$A$5,Hours_Working[PARTNER],'PR DATE'!$A17)*$D$34)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0</v>
      </c>
      <c r="G17" s="189" cm="1">
        <f t="array" aca="1" ref="G17" ca="1">SUM(_xlfn._xlws.FILTER(Deductions[Other Income],((Deductions[Type]=$A$5)*(Deductions[PARTNER]=$A17)),0))</f>
        <v>0</v>
      </c>
      <c r="H17" s="189" cm="1">
        <f t="array" aca="1" ref="H17" ca="1">SUM(_xlfn._xlws.FILTER(Deductions[Reimbursement],((Deductions[Type]=$A$5)*(Deductions[PARTNER]=$A17)),0))</f>
        <v>0</v>
      </c>
      <c r="I17" s="189" cm="1">
        <f t="array" aca="1" ref="I17" ca="1">SUM(_xlfn._xlws.FILTER(Deductions[Bonus],((Deductions[Type]=$A$5)*(Deductions[PARTNER]=$A17)),0))</f>
        <v>0</v>
      </c>
      <c r="J17" s="189" cm="1">
        <f t="array" aca="1" ref="J17" ca="1">SUM(_xlfn._xlws.FILTER(Deductions[Credentials],((Deductions[Type]=$A$5)*(Deductions[PARTNER]=$A17)),0))</f>
        <v>0</v>
      </c>
      <c r="K17" s="189" cm="1">
        <f t="array" aca="1" ref="K17" ca="1">SUM(_xlfn._xlws.FILTER(Deductions[LIFT LEASE TOTAL],((Deductions[Type]=$A$5)*(Deductions[PARTNER]=$A17)),0))</f>
        <v>0</v>
      </c>
      <c r="L17" s="189" cm="1">
        <f t="array" aca="1" ref="L17" ca="1">SUM(_xlfn._xlws.FILTER(Deductions[Violation],((Deductions[Type]=$A$5)*(Deductions[PARTNER]=$A17)),0))</f>
        <v>0</v>
      </c>
      <c r="M17" s="189" cm="1">
        <f t="array" aca="1" ref="M17" ca="1">SUM(_xlfn._xlws.FILTER(Deductions[Other Deductions],((Deductions[Type]=$A$5)*(Deductions[PARTNER]=$A17)),0))</f>
        <v>0</v>
      </c>
      <c r="N17" s="189" cm="1">
        <f t="array" aca="1" ref="N17" ca="1">IFERROR(SUM(_xlfn._xlws.FILTER(Fares_CCCTA_LAVTA[Cash Collected],((Fares_CCCTA_LAVTA[PARTNER NAME]=$A17)*(Fares_CCCTA_LAVTA[Trip Type]&lt;&gt;"LAVTA")*(Fares_CCCTA_LAVTA[PARTNER NAME]&lt;&gt;"")),0)),0)</f>
        <v>0</v>
      </c>
      <c r="O17" s="238">
        <f t="shared" ca="1" si="0"/>
        <v>0</v>
      </c>
      <c r="P17" s="136">
        <v>0</v>
      </c>
      <c r="R17" s="156"/>
    </row>
    <row r="18" spans="1:19" ht="15" customHeight="1" x14ac:dyDescent="0.25">
      <c r="A18" s="135" t="str">
        <f ca="1"/>
        <v>FOWLER SENIOR TRANSIT LLC</v>
      </c>
      <c r="B18" s="232">
        <f ca="1"/>
        <v>5164</v>
      </c>
      <c r="C18" s="155" t="str">
        <f ca="1"/>
        <v>fowlerseniors.transit@gmail.com</v>
      </c>
      <c r="D18" s="189">
        <f ca="1"/>
        <v>3084.0260000000007</v>
      </c>
      <c r="E18" s="189">
        <f ca="1"/>
        <v>565.1708000000001</v>
      </c>
      <c r="F18" s="189">
        <f ca="1">IFERROR((SUMIFS(Hours_Working[GallonUpdated],Hours_Working[Week],1,Hours_Working[CLIENT],$A$5,Hours_Working[PARTNER],'PR DATE'!$A18)*$D$33+SUMIFS(Hours_Working[GallonUpdated],Hours_Working[Week],2,Hours_Working[CLIENT],$A$5,Hours_Working[PARTNER],'PR DATE'!$A18)*$D$34)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26.613541052631593</v>
      </c>
      <c r="G18" s="189" cm="1">
        <f t="array" aca="1" ref="G18" ca="1">SUM(_xlfn._xlws.FILTER(Deductions[Other Income],((Deductions[Type]=$A$5)*(Deductions[PARTNER]=$A18)),0))</f>
        <v>0</v>
      </c>
      <c r="H18" s="189" cm="1">
        <f t="array" aca="1" ref="H18" ca="1">SUM(_xlfn._xlws.FILTER(Deductions[Reimbursement],((Deductions[Type]=$A$5)*(Deductions[PARTNER]=$A18)),0))</f>
        <v>0</v>
      </c>
      <c r="I18" s="189" cm="1">
        <f t="array" aca="1" ref="I18" ca="1">SUM(_xlfn._xlws.FILTER(Deductions[Bonus],((Deductions[Type]=$A$5)*(Deductions[PARTNER]=$A18)),0))</f>
        <v>0</v>
      </c>
      <c r="J18" s="189" cm="1">
        <f t="array" aca="1" ref="J18" ca="1">SUM(_xlfn._xlws.FILTER(Deductions[Credentials],((Deductions[Type]=$A$5)*(Deductions[PARTNER]=$A18)),0))</f>
        <v>0</v>
      </c>
      <c r="K18" s="189" cm="1">
        <f t="array" aca="1" ref="K18" ca="1">SUM(_xlfn._xlws.FILTER(Deductions[LIFT LEASE TOTAL],((Deductions[Type]=$A$5)*(Deductions[PARTNER]=$A18)),0))</f>
        <v>615</v>
      </c>
      <c r="L18" s="189" cm="1">
        <f t="array" aca="1" ref="L18" ca="1">SUM(_xlfn._xlws.FILTER(Deductions[Violation],((Deductions[Type]=$A$5)*(Deductions[PARTNER]=$A18)),0))</f>
        <v>0</v>
      </c>
      <c r="M18" s="189" cm="1">
        <f t="array" aca="1" ref="M18" ca="1">SUM(_xlfn._xlws.FILTER(Deductions[Other Deductions],((Deductions[Type]=$A$5)*(Deductions[PARTNER]=$A18)),0))</f>
        <v>0</v>
      </c>
      <c r="N18" s="189" cm="1">
        <f t="array" aca="1" ref="N18" ca="1">IFERROR(SUM(_xlfn._xlws.FILTER(Fares_CCCTA_LAVTA[Cash Collected],((Fares_CCCTA_LAVTA[PARTNER NAME]=$A18)*(Fares_CCCTA_LAVTA[Trip Type]&lt;&gt;"LAVTA")*(Fares_CCCTA_LAVTA[PARTNER NAME]&lt;&gt;"")),0)),0)</f>
        <v>243.25</v>
      </c>
      <c r="O18" s="238">
        <f t="shared" ca="1" si="0"/>
        <v>2817.5603410526323</v>
      </c>
      <c r="P18" s="136">
        <v>2817.5603410526323</v>
      </c>
      <c r="R18" s="156"/>
    </row>
    <row r="19" spans="1:19" ht="15" customHeight="1" x14ac:dyDescent="0.25">
      <c r="A19" s="135" t="str">
        <f ca="1"/>
        <v>BUFFINGTON TRANSPORTATION LLC</v>
      </c>
      <c r="B19" s="232">
        <f ca="1"/>
        <v>5167</v>
      </c>
      <c r="C19" s="155" t="str">
        <f ca="1"/>
        <v>blakebuffington730@gmail.com</v>
      </c>
      <c r="D19" s="189">
        <f ca="1"/>
        <v>0</v>
      </c>
      <c r="E19" s="189">
        <f ca="1"/>
        <v>0</v>
      </c>
      <c r="F19" s="189">
        <f ca="1">IFERROR((SUMIFS(Hours_Working[GallonUpdated],Hours_Working[Week],1,Hours_Working[CLIENT],$A$5,Hours_Working[PARTNER],'PR DATE'!$A19)*$D$33+SUMIFS(Hours_Working[GallonUpdated],Hours_Working[Week],2,Hours_Working[CLIENT],$A$5,Hours_Working[PARTNER],'PR DATE'!$A19)*$D$34)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0</v>
      </c>
      <c r="G19" s="189" cm="1">
        <f t="array" aca="1" ref="G19" ca="1">SUM(_xlfn._xlws.FILTER(Deductions[Other Income],((Deductions[Type]=$A$5)*(Deductions[PARTNER]=$A19)),0))</f>
        <v>0</v>
      </c>
      <c r="H19" s="189" cm="1">
        <f t="array" aca="1" ref="H19" ca="1">SUM(_xlfn._xlws.FILTER(Deductions[Reimbursement],((Deductions[Type]=$A$5)*(Deductions[PARTNER]=$A19)),0))</f>
        <v>0</v>
      </c>
      <c r="I19" s="189" cm="1">
        <f t="array" aca="1" ref="I19" ca="1">SUM(_xlfn._xlws.FILTER(Deductions[Bonus],((Deductions[Type]=$A$5)*(Deductions[PARTNER]=$A19)),0))</f>
        <v>0</v>
      </c>
      <c r="J19" s="189" cm="1">
        <f t="array" aca="1" ref="J19" ca="1">SUM(_xlfn._xlws.FILTER(Deductions[Credentials],((Deductions[Type]=$A$5)*(Deductions[PARTNER]=$A19)),0))</f>
        <v>0</v>
      </c>
      <c r="K19" s="189" cm="1">
        <f t="array" aca="1" ref="K19" ca="1">SUM(_xlfn._xlws.FILTER(Deductions[LIFT LEASE TOTAL],((Deductions[Type]=$A$5)*(Deductions[PARTNER]=$A19)),0))</f>
        <v>0</v>
      </c>
      <c r="L19" s="189" cm="1">
        <f t="array" aca="1" ref="L19" ca="1">SUM(_xlfn._xlws.FILTER(Deductions[Violation],((Deductions[Type]=$A$5)*(Deductions[PARTNER]=$A19)),0))</f>
        <v>0</v>
      </c>
      <c r="M19" s="189" cm="1">
        <f t="array" aca="1" ref="M19" ca="1">SUM(_xlfn._xlws.FILTER(Deductions[Other Deductions],((Deductions[Type]=$A$5)*(Deductions[PARTNER]=$A19)),0))</f>
        <v>0</v>
      </c>
      <c r="N19" s="189" cm="1">
        <f t="array" aca="1" ref="N19" ca="1">IFERROR(SUM(_xlfn._xlws.FILTER(Fares_CCCTA_LAVTA[Cash Collected],((Fares_CCCTA_LAVTA[PARTNER NAME]=$A19)*(Fares_CCCTA_LAVTA[Trip Type]&lt;&gt;"LAVTA")*(Fares_CCCTA_LAVTA[PARTNER NAME]&lt;&gt;"")),0)),0)</f>
        <v>0</v>
      </c>
      <c r="O19" s="238">
        <f t="shared" ca="1" si="0"/>
        <v>0</v>
      </c>
      <c r="P19" s="136">
        <v>0</v>
      </c>
      <c r="R19" s="156"/>
    </row>
    <row r="20" spans="1:19" ht="15" customHeight="1" x14ac:dyDescent="0.25">
      <c r="A20" s="135" t="str">
        <f ca="1"/>
        <v>NEMIA CARE LLC</v>
      </c>
      <c r="B20" s="232">
        <f ca="1"/>
        <v>5108</v>
      </c>
      <c r="C20" s="155" t="str">
        <f ca="1"/>
        <v>NEMIACARETRANSPORT@GMAIL.COM</v>
      </c>
      <c r="D20" s="189">
        <f ca="1"/>
        <v>0</v>
      </c>
      <c r="E20" s="189">
        <f ca="1"/>
        <v>0</v>
      </c>
      <c r="F20" s="189">
        <f ca="1">IFERROR((SUMIFS(Hours_Working[GallonUpdated],Hours_Working[Week],1,Hours_Working[CLIENT],$A$5,Hours_Working[PARTNER],'PR DATE'!$A20)*$D$33+SUMIFS(Hours_Working[GallonUpdated],Hours_Working[Week],2,Hours_Working[CLIENT],$A$5,Hours_Working[PARTNER],'PR DATE'!$A20)*$D$34)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0</v>
      </c>
      <c r="G20" s="189" cm="1">
        <f t="array" aca="1" ref="G20" ca="1">SUM(_xlfn._xlws.FILTER(Deductions[Other Income],((Deductions[Type]=$A$5)*(Deductions[PARTNER]=$A20)),0))</f>
        <v>0</v>
      </c>
      <c r="H20" s="189" cm="1">
        <f t="array" aca="1" ref="H20" ca="1">SUM(_xlfn._xlws.FILTER(Deductions[Reimbursement],((Deductions[Type]=$A$5)*(Deductions[PARTNER]=$A20)),0))</f>
        <v>0</v>
      </c>
      <c r="I20" s="189" cm="1">
        <f t="array" aca="1" ref="I20" ca="1">SUM(_xlfn._xlws.FILTER(Deductions[Bonus],((Deductions[Type]=$A$5)*(Deductions[PARTNER]=$A20)),0))</f>
        <v>0</v>
      </c>
      <c r="J20" s="189" cm="1">
        <f t="array" aca="1" ref="J20" ca="1">SUM(_xlfn._xlws.FILTER(Deductions[Credentials],((Deductions[Type]=$A$5)*(Deductions[PARTNER]=$A20)),0))</f>
        <v>0</v>
      </c>
      <c r="K20" s="189" cm="1">
        <f t="array" aca="1" ref="K20" ca="1">SUM(_xlfn._xlws.FILTER(Deductions[LIFT LEASE TOTAL],((Deductions[Type]=$A$5)*(Deductions[PARTNER]=$A20)),0))</f>
        <v>0</v>
      </c>
      <c r="L20" s="189" cm="1">
        <f t="array" aca="1" ref="L20" ca="1">SUM(_xlfn._xlws.FILTER(Deductions[Violation],((Deductions[Type]=$A$5)*(Deductions[PARTNER]=$A20)),0))</f>
        <v>0</v>
      </c>
      <c r="M20" s="189" cm="1">
        <f t="array" aca="1" ref="M20" ca="1">SUM(_xlfn._xlws.FILTER(Deductions[Other Deductions],((Deductions[Type]=$A$5)*(Deductions[PARTNER]=$A20)),0))</f>
        <v>0</v>
      </c>
      <c r="N20" s="189" cm="1">
        <f t="array" aca="1" ref="N20" ca="1">IFERROR(SUM(_xlfn._xlws.FILTER(Fares_CCCTA_LAVTA[Cash Collected],((Fares_CCCTA_LAVTA[PARTNER NAME]=$A20)*(Fares_CCCTA_LAVTA[Trip Type]&lt;&gt;"LAVTA")*(Fares_CCCTA_LAVTA[PARTNER NAME]&lt;&gt;"")),0)),0)</f>
        <v>0</v>
      </c>
      <c r="O20" s="238">
        <f t="shared" ca="1" si="0"/>
        <v>0</v>
      </c>
      <c r="P20" s="136">
        <v>0</v>
      </c>
      <c r="R20" s="156"/>
    </row>
    <row r="21" spans="1:19" ht="15" customHeight="1" x14ac:dyDescent="0.25">
      <c r="A21" s="135" t="str">
        <f ca="1"/>
        <v>TRI VALLEY TRANSPORTATION INC.</v>
      </c>
      <c r="B21" s="232">
        <f ca="1"/>
        <v>5026</v>
      </c>
      <c r="C21" s="155" t="str">
        <f ca="1"/>
        <v>hilarybuffington@trivalleytransport.com</v>
      </c>
      <c r="D21" s="189">
        <f ca="1"/>
        <v>0</v>
      </c>
      <c r="E21" s="189">
        <f ca="1"/>
        <v>0</v>
      </c>
      <c r="F21" s="189">
        <f ca="1">IFERROR((SUMIFS(Hours_Working[GallonUpdated],Hours_Working[Week],1,Hours_Working[CLIENT],$A$5,Hours_Working[PARTNER],'PR DATE'!$A21)*$D$33+SUMIFS(Hours_Working[GallonUpdated],Hours_Working[Week],2,Hours_Working[CLIENT],$A$5,Hours_Working[PARTNER],'PR DATE'!$A21)*$D$34)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0</v>
      </c>
      <c r="G21" s="189" cm="1">
        <f t="array" aca="1" ref="G21" ca="1">SUM(_xlfn._xlws.FILTER(Deductions[Other Income],((Deductions[Type]=$A$5)*(Deductions[PARTNER]=$A21)),0))</f>
        <v>0</v>
      </c>
      <c r="H21" s="189" cm="1">
        <f t="array" aca="1" ref="H21" ca="1">SUM(_xlfn._xlws.FILTER(Deductions[Reimbursement],((Deductions[Type]=$A$5)*(Deductions[PARTNER]=$A21)),0))</f>
        <v>0</v>
      </c>
      <c r="I21" s="189" cm="1">
        <f t="array" aca="1" ref="I21" ca="1">SUM(_xlfn._xlws.FILTER(Deductions[Bonus],((Deductions[Type]=$A$5)*(Deductions[PARTNER]=$A21)),0))</f>
        <v>0</v>
      </c>
      <c r="J21" s="189" cm="1">
        <f t="array" aca="1" ref="J21" ca="1">SUM(_xlfn._xlws.FILTER(Deductions[Credentials],((Deductions[Type]=$A$5)*(Deductions[PARTNER]=$A21)),0))</f>
        <v>0</v>
      </c>
      <c r="K21" s="189" cm="1">
        <f t="array" aca="1" ref="K21" ca="1">SUM(_xlfn._xlws.FILTER(Deductions[LIFT LEASE TOTAL],((Deductions[Type]=$A$5)*(Deductions[PARTNER]=$A21)),0))</f>
        <v>0</v>
      </c>
      <c r="L21" s="189" cm="1">
        <f t="array" aca="1" ref="L21" ca="1">SUM(_xlfn._xlws.FILTER(Deductions[Violation],((Deductions[Type]=$A$5)*(Deductions[PARTNER]=$A21)),0))</f>
        <v>0</v>
      </c>
      <c r="M21" s="189" cm="1">
        <f t="array" aca="1" ref="M21" ca="1">SUM(_xlfn._xlws.FILTER(Deductions[Other Deductions],((Deductions[Type]=$A$5)*(Deductions[PARTNER]=$A21)),0))</f>
        <v>0</v>
      </c>
      <c r="N21" s="189" cm="1">
        <f t="array" aca="1" ref="N21" ca="1">IFERROR(SUM(_xlfn._xlws.FILTER(Fares_CCCTA_LAVTA[Cash Collected],((Fares_CCCTA_LAVTA[PARTNER NAME]=$A21)*(Fares_CCCTA_LAVTA[Trip Type]&lt;&gt;"LAVTA")*(Fares_CCCTA_LAVTA[PARTNER NAME]&lt;&gt;"")),0)),0)</f>
        <v>0</v>
      </c>
      <c r="O21" s="238">
        <f t="shared" ca="1" si="0"/>
        <v>0</v>
      </c>
      <c r="P21" s="136">
        <v>0</v>
      </c>
      <c r="R21" s="156"/>
    </row>
    <row r="22" spans="1:19" ht="15" customHeight="1" x14ac:dyDescent="0.25">
      <c r="A22" s="135" t="str">
        <f ca="1"/>
        <v>PEOPLE FIRST TRANSIT LLC</v>
      </c>
      <c r="B22" s="232">
        <f ca="1"/>
        <v>5109</v>
      </c>
      <c r="C22" s="155" t="str">
        <f ca="1"/>
        <v>sharonnj45@gmail.com</v>
      </c>
      <c r="D22" s="189">
        <f ca="1"/>
        <v>0</v>
      </c>
      <c r="E22" s="189">
        <f ca="1"/>
        <v>0</v>
      </c>
      <c r="F22" s="189">
        <f ca="1">IFERROR((SUMIFS(Hours_Working[GallonUpdated],Hours_Working[Week],1,Hours_Working[CLIENT],$A$5,Hours_Working[PARTNER],'PR DATE'!$A22)*$D$33+SUMIFS(Hours_Working[GallonUpdated],Hours_Working[Week],2,Hours_Working[CLIENT],$A$5,Hours_Working[PARTNER],'PR DATE'!$A22)*$D$34)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0</v>
      </c>
      <c r="G22" s="189" cm="1">
        <f t="array" aca="1" ref="G22" ca="1">SUM(_xlfn._xlws.FILTER(Deductions[Other Income],((Deductions[Type]=$A$5)*(Deductions[PARTNER]=$A22)),0))</f>
        <v>0</v>
      </c>
      <c r="H22" s="189" cm="1">
        <f t="array" aca="1" ref="H22" ca="1">SUM(_xlfn._xlws.FILTER(Deductions[Reimbursement],((Deductions[Type]=$A$5)*(Deductions[PARTNER]=$A22)),0))</f>
        <v>0</v>
      </c>
      <c r="I22" s="189" cm="1">
        <f t="array" aca="1" ref="I22" ca="1">SUM(_xlfn._xlws.FILTER(Deductions[Bonus],((Deductions[Type]=$A$5)*(Deductions[PARTNER]=$A22)),0))</f>
        <v>0</v>
      </c>
      <c r="J22" s="189" cm="1">
        <f t="array" aca="1" ref="J22" ca="1">SUM(_xlfn._xlws.FILTER(Deductions[Credentials],((Deductions[Type]=$A$5)*(Deductions[PARTNER]=$A22)),0))</f>
        <v>0</v>
      </c>
      <c r="K22" s="189" cm="1">
        <f t="array" aca="1" ref="K22" ca="1">SUM(_xlfn._xlws.FILTER(Deductions[LIFT LEASE TOTAL],((Deductions[Type]=$A$5)*(Deductions[PARTNER]=$A22)),0))</f>
        <v>0</v>
      </c>
      <c r="L22" s="189" cm="1">
        <f t="array" aca="1" ref="L22" ca="1">SUM(_xlfn._xlws.FILTER(Deductions[Violation],((Deductions[Type]=$A$5)*(Deductions[PARTNER]=$A22)),0))</f>
        <v>0</v>
      </c>
      <c r="M22" s="189" cm="1">
        <f t="array" aca="1" ref="M22" ca="1">SUM(_xlfn._xlws.FILTER(Deductions[Other Deductions],((Deductions[Type]=$A$5)*(Deductions[PARTNER]=$A22)),0))</f>
        <v>0</v>
      </c>
      <c r="N22" s="189" cm="1">
        <f t="array" aca="1" ref="N22" ca="1">IFERROR(SUM(_xlfn._xlws.FILTER(Fares_CCCTA_LAVTA[Cash Collected],((Fares_CCCTA_LAVTA[PARTNER NAME]=$A22)*(Fares_CCCTA_LAVTA[Trip Type]&lt;&gt;"LAVTA")*(Fares_CCCTA_LAVTA[PARTNER NAME]&lt;&gt;"")),0)),0)</f>
        <v>0</v>
      </c>
      <c r="O22" s="238">
        <f t="shared" ca="1" si="0"/>
        <v>0</v>
      </c>
      <c r="P22" s="136">
        <v>0</v>
      </c>
      <c r="R22" s="156"/>
    </row>
    <row r="23" spans="1:19" ht="15" customHeight="1" x14ac:dyDescent="0.25">
      <c r="A23" s="135" t="str">
        <f ca="1"/>
        <v>QUICK RIDES CA</v>
      </c>
      <c r="B23" s="232">
        <f ca="1"/>
        <v>5073</v>
      </c>
      <c r="C23" s="155" t="str">
        <f ca="1"/>
        <v>quickridesca@gmail.com</v>
      </c>
      <c r="D23" s="189">
        <f ca="1"/>
        <v>5555.6674999999996</v>
      </c>
      <c r="E23" s="189">
        <f ca="1"/>
        <v>669.94090000000017</v>
      </c>
      <c r="F23" s="189">
        <f ca="1">IFERROR((SUMIFS(Hours_Working[GallonUpdated],Hours_Working[Week],1,Hours_Working[CLIENT],$A$5,Hours_Working[PARTNER],'PR DATE'!$A23)*$D$33+SUMIFS(Hours_Working[GallonUpdated],Hours_Working[Week],2,Hours_Working[CLIENT],$A$5,Hours_Working[PARTNER],'PR DATE'!$A23)*$D$34)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80.709731666666698</v>
      </c>
      <c r="G23" s="189" cm="1">
        <f t="array" aca="1" ref="G23" ca="1">SUM(_xlfn._xlws.FILTER(Deductions[Other Income],((Deductions[Type]=$A$5)*(Deductions[PARTNER]=$A23)),0))</f>
        <v>0</v>
      </c>
      <c r="H23" s="189" cm="1">
        <f t="array" aca="1" ref="H23" ca="1">SUM(_xlfn._xlws.FILTER(Deductions[Reimbursement],((Deductions[Type]=$A$5)*(Deductions[PARTNER]=$A23)),0))</f>
        <v>0</v>
      </c>
      <c r="I23" s="189" cm="1">
        <f t="array" aca="1" ref="I23" ca="1">SUM(_xlfn._xlws.FILTER(Deductions[Bonus],((Deductions[Type]=$A$5)*(Deductions[PARTNER]=$A23)),0))</f>
        <v>0</v>
      </c>
      <c r="J23" s="189" cm="1">
        <f t="array" aca="1" ref="J23" ca="1">SUM(_xlfn._xlws.FILTER(Deductions[Credentials],((Deductions[Type]=$A$5)*(Deductions[PARTNER]=$A23)),0))</f>
        <v>0</v>
      </c>
      <c r="K23" s="189" cm="1">
        <f t="array" aca="1" ref="K23" ca="1">SUM(_xlfn._xlws.FILTER(Deductions[LIFT LEASE TOTAL],((Deductions[Type]=$A$5)*(Deductions[PARTNER]=$A23)),0))</f>
        <v>615</v>
      </c>
      <c r="L23" s="189" cm="1">
        <f t="array" aca="1" ref="L23" ca="1">SUM(_xlfn._xlws.FILTER(Deductions[Violation],((Deductions[Type]=$A$5)*(Deductions[PARTNER]=$A23)),0))</f>
        <v>0</v>
      </c>
      <c r="M23" s="189" cm="1">
        <f t="array" aca="1" ref="M23" ca="1">SUM(_xlfn._xlws.FILTER(Deductions[Other Deductions],((Deductions[Type]=$A$5)*(Deductions[PARTNER]=$A23)),0))</f>
        <v>1148</v>
      </c>
      <c r="N23" s="189" cm="1">
        <f t="array" aca="1" ref="N23" ca="1">IFERROR(SUM(_xlfn._xlws.FILTER(Fares_CCCTA_LAVTA[Cash Collected],((Fares_CCCTA_LAVTA[PARTNER NAME]=$A23)*(Fares_CCCTA_LAVTA[Trip Type]&lt;&gt;"LAVTA")*(Fares_CCCTA_LAVTA[PARTNER NAME]&lt;&gt;"")),0)),0)</f>
        <v>436.5</v>
      </c>
      <c r="O23" s="238">
        <f t="shared" ca="1" si="0"/>
        <v>4106.8181316666669</v>
      </c>
      <c r="P23" s="136">
        <v>4106.8181316666669</v>
      </c>
      <c r="R23" s="156"/>
    </row>
    <row r="24" spans="1:19" ht="15" customHeight="1" x14ac:dyDescent="0.25">
      <c r="C24" s="155"/>
      <c r="D24" s="189"/>
      <c r="E24" s="189"/>
      <c r="F24" s="189">
        <f>IFERROR((SUMIFS(Hours_Working[GallonUpdated],Hours_Working[Week],1,Hours_Working[CLIENT],$A$5,Hours_Working[PARTNER],'PR DATE'!$A24)*$D$33+SUMIFS(Hours_Working[GallonUpdated],Hours_Working[Week],2,Hours_Working[CLIENT],$A$5,Hours_Working[PARTNER],'PR DATE'!$A24)*$D$34)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89" cm="1">
        <f t="array" ref="G24">SUM(_xlfn._xlws.FILTER(Deductions[Other Income],((Deductions[Type]=$A$5)*(Deductions[PARTNER]=$A24)),0))</f>
        <v>0</v>
      </c>
      <c r="H24" s="189" cm="1">
        <f t="array" ref="H24">SUM(_xlfn._xlws.FILTER(Deductions[Reimbursement],((Deductions[Type]=$A$5)*(Deductions[PARTNER]=$A24)),0))</f>
        <v>0</v>
      </c>
      <c r="I24" s="189" cm="1">
        <f t="array" ref="I24">SUM(_xlfn._xlws.FILTER(Deductions[Bonus],((Deductions[Type]=$A$5)*(Deductions[PARTNER]=$A24)),0))</f>
        <v>0</v>
      </c>
      <c r="J24" s="189" cm="1">
        <f t="array" ref="J24">SUM(_xlfn._xlws.FILTER(Deductions[Credentials],((Deductions[Type]=$A$5)*(Deductions[PARTNER]=$A24)),0))</f>
        <v>0</v>
      </c>
      <c r="K24" s="189" cm="1">
        <f t="array" ref="K24">SUM(_xlfn._xlws.FILTER(Deductions[LIFT LEASE TOTAL],((Deductions[Type]=$A$5)*(Deductions[PARTNER]=$A24)),0))</f>
        <v>0</v>
      </c>
      <c r="L24" s="189" cm="1">
        <f t="array" ref="L24">SUM(_xlfn._xlws.FILTER(Deductions[Violation],((Deductions[Type]=$A$5)*(Deductions[PARTNER]=$A24)),0))</f>
        <v>0</v>
      </c>
      <c r="M24" s="189" cm="1">
        <f t="array" ref="M24">SUM(_xlfn._xlws.FILTER(Deductions[Other Deductions],((Deductions[Type]=$A$5)*(Deductions[PARTNER]=$A24)),0))</f>
        <v>0</v>
      </c>
      <c r="N24" s="189" cm="1">
        <f t="array" ref="N24">IFERROR(SUM(_xlfn._xlws.FILTER(Fares_CCCTA_LAVTA[Cash Collected],((Fares_CCCTA_LAVTA[PARTNER NAME]=$A24)*(Fares_CCCTA_LAVTA[Trip Type]&lt;&gt;"LAVTA")*(Fares_CCCTA_LAVTA[PARTNER NAME]&lt;&gt;"")),0)),0)</f>
        <v>0</v>
      </c>
      <c r="O24" s="238">
        <f t="shared" si="0"/>
        <v>0</v>
      </c>
      <c r="P24" s="136">
        <v>0</v>
      </c>
      <c r="R24" s="156"/>
    </row>
    <row r="25" spans="1:19" ht="15" customHeight="1" x14ac:dyDescent="0.25">
      <c r="C25" s="155"/>
      <c r="D25" s="189"/>
      <c r="E25" s="189"/>
      <c r="F25" s="189">
        <f>IFERROR((SUMIFS(Hours_Working[GallonUpdated],Hours_Working[Week],1,Hours_Working[CLIENT],$A$5,Hours_Working[PARTNER],'PR DATE'!$A25)*$D$33+SUMIFS(Hours_Working[GallonUpdated],Hours_Working[Week],2,Hours_Working[CLIENT],$A$5,Hours_Working[PARTNER],'PR DATE'!$A25)*$D$34)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89" cm="1">
        <f t="array" ref="G25">SUM(_xlfn._xlws.FILTER(Deductions[Other Income],((Deductions[Type]=$A$5)*(Deductions[PARTNER]=$A25)),0))</f>
        <v>0</v>
      </c>
      <c r="H25" s="189" cm="1">
        <f t="array" ref="H25">SUM(_xlfn._xlws.FILTER(Deductions[Reimbursement],((Deductions[Type]=$A$5)*(Deductions[PARTNER]=$A25)),0))</f>
        <v>0</v>
      </c>
      <c r="I25" s="189" cm="1">
        <f t="array" ref="I25">SUM(_xlfn._xlws.FILTER(Deductions[Bonus],((Deductions[Type]=$A$5)*(Deductions[PARTNER]=$A25)),0))</f>
        <v>0</v>
      </c>
      <c r="J25" s="189" cm="1">
        <f t="array" ref="J25">SUM(_xlfn._xlws.FILTER(Deductions[Credentials],((Deductions[Type]=$A$5)*(Deductions[PARTNER]=$A25)),0))</f>
        <v>0</v>
      </c>
      <c r="K25" s="189" cm="1">
        <f t="array" ref="K25">SUM(_xlfn._xlws.FILTER(Deductions[LIFT LEASE TOTAL],((Deductions[Type]=$A$5)*(Deductions[PARTNER]=$A25)),0))</f>
        <v>0</v>
      </c>
      <c r="L25" s="189" cm="1">
        <f t="array" ref="L25">SUM(_xlfn._xlws.FILTER(Deductions[Violation],((Deductions[Type]=$A$5)*(Deductions[PARTNER]=$A25)),0))</f>
        <v>0</v>
      </c>
      <c r="M25" s="189" cm="1">
        <f t="array" ref="M25">SUM(_xlfn._xlws.FILTER(Deductions[Other Deductions],((Deductions[Type]=$A$5)*(Deductions[PARTNER]=$A25)),0))</f>
        <v>0</v>
      </c>
      <c r="N25" s="189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238">
        <f t="shared" si="0"/>
        <v>0</v>
      </c>
      <c r="P25" s="136">
        <v>0</v>
      </c>
      <c r="R25" s="156"/>
    </row>
    <row r="26" spans="1:19" ht="15" customHeight="1" x14ac:dyDescent="0.25">
      <c r="C26" s="155"/>
      <c r="D26" s="189"/>
      <c r="E26" s="189"/>
      <c r="F26" s="189">
        <f>IFERROR((SUMIFS(Hours_Working[GallonUpdated],Hours_Working[Week],1,Hours_Working[CLIENT],$A$5,Hours_Working[PARTNER],'PR DATE'!$A26)*$D$33+SUMIFS(Hours_Working[GallonUpdated],Hours_Working[Week],2,Hours_Working[CLIENT],$A$5,Hours_Working[PARTNER],'PR DATE'!$A26)*$D$34)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89" cm="1">
        <f t="array" ref="G26">SUM(_xlfn._xlws.FILTER(Deductions[Other Income],((Deductions[Type]=$A$5)*(Deductions[PARTNER]=$A26)),0))</f>
        <v>0</v>
      </c>
      <c r="H26" s="189" cm="1">
        <f t="array" ref="H26">SUM(_xlfn._xlws.FILTER(Deductions[Reimbursement],((Deductions[Type]=$A$5)*(Deductions[PARTNER]=$A26)),0))</f>
        <v>0</v>
      </c>
      <c r="I26" s="189" cm="1">
        <f t="array" ref="I26">SUM(_xlfn._xlws.FILTER(Deductions[Bonus],((Deductions[Type]=$A$5)*(Deductions[PARTNER]=$A26)),0))</f>
        <v>0</v>
      </c>
      <c r="J26" s="189" cm="1">
        <f t="array" ref="J26">SUM(_xlfn._xlws.FILTER(Deductions[Credentials],((Deductions[Type]=$A$5)*(Deductions[PARTNER]=$A26)),0))</f>
        <v>0</v>
      </c>
      <c r="K26" s="189" cm="1">
        <f t="array" ref="K26">SUM(_xlfn._xlws.FILTER(Deductions[LIFT LEASE TOTAL],((Deductions[Type]=$A$5)*(Deductions[PARTNER]=$A26)),0))</f>
        <v>0</v>
      </c>
      <c r="L26" s="189" cm="1">
        <f t="array" ref="L26">SUM(_xlfn._xlws.FILTER(Deductions[Violation],((Deductions[Type]=$A$5)*(Deductions[PARTNER]=$A26)),0))</f>
        <v>0</v>
      </c>
      <c r="M26" s="189" cm="1">
        <f t="array" ref="M26">SUM(_xlfn._xlws.FILTER(Deductions[Other Deductions],((Deductions[Type]=$A$5)*(Deductions[PARTNER]=$A26)),0))</f>
        <v>0</v>
      </c>
      <c r="N26" s="189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239">
        <f t="shared" si="0"/>
        <v>0</v>
      </c>
      <c r="P26" s="136">
        <v>0</v>
      </c>
      <c r="R26" s="156"/>
    </row>
    <row r="27" spans="1:19" ht="15" customHeight="1" x14ac:dyDescent="0.25">
      <c r="A27" s="187"/>
      <c r="B27" s="233"/>
      <c r="C27" s="188"/>
      <c r="D27" s="190">
        <f t="shared" ref="D27:O27" ca="1" si="1">SUM(D6:D26)</f>
        <v>66861.373890000003</v>
      </c>
      <c r="E27" s="190">
        <f t="shared" ca="1" si="1"/>
        <v>8582.4848000000002</v>
      </c>
      <c r="F27" s="190">
        <f t="shared" ca="1" si="1"/>
        <v>854.32506773183013</v>
      </c>
      <c r="G27" s="190">
        <f t="shared" ca="1" si="1"/>
        <v>0</v>
      </c>
      <c r="H27" s="190">
        <f t="shared" ca="1" si="1"/>
        <v>250</v>
      </c>
      <c r="I27" s="190">
        <f t="shared" ca="1" si="1"/>
        <v>0</v>
      </c>
      <c r="J27" s="190">
        <f t="shared" ca="1" si="1"/>
        <v>0</v>
      </c>
      <c r="K27" s="190">
        <f t="shared" ca="1" si="1"/>
        <v>7970</v>
      </c>
      <c r="L27" s="190">
        <f t="shared" ca="1" si="1"/>
        <v>450</v>
      </c>
      <c r="M27" s="190">
        <f t="shared" ca="1" si="1"/>
        <v>1270.5</v>
      </c>
      <c r="N27" s="190">
        <f t="shared" ca="1" si="1"/>
        <v>4292.5</v>
      </c>
      <c r="O27" s="240">
        <f t="shared" ca="1" si="1"/>
        <v>62565.183757731829</v>
      </c>
      <c r="P27" s="157">
        <v>62565.183757731829</v>
      </c>
      <c r="Q27" s="157"/>
      <c r="R27" s="157"/>
      <c r="S27" s="157"/>
    </row>
    <row r="28" spans="1:19" ht="15" customHeight="1" thickBot="1" x14ac:dyDescent="0.3">
      <c r="D28" s="158"/>
      <c r="E28" s="158"/>
      <c r="F28" s="158"/>
      <c r="G28" s="158"/>
      <c r="H28" s="158"/>
      <c r="I28" s="158"/>
      <c r="J28" s="155"/>
      <c r="K28" s="155"/>
      <c r="L28" s="155"/>
      <c r="M28" s="155"/>
      <c r="N28" s="155"/>
      <c r="O28" s="158"/>
    </row>
    <row r="29" spans="1:19" hidden="1" x14ac:dyDescent="0.25">
      <c r="E29" s="180"/>
      <c r="F29" s="180"/>
      <c r="G29" s="180"/>
      <c r="H29" s="180"/>
      <c r="I29" s="180"/>
      <c r="J29" s="180"/>
      <c r="K29" s="180"/>
      <c r="L29" s="180"/>
      <c r="M29" s="180"/>
    </row>
    <row r="30" spans="1:19" ht="15.75" hidden="1" customHeight="1" x14ac:dyDescent="0.25">
      <c r="A30" s="145" t="s">
        <v>103</v>
      </c>
      <c r="B30" s="234"/>
      <c r="C30" s="67"/>
      <c r="D30" s="146"/>
      <c r="E30" s="180"/>
      <c r="F30" s="180"/>
      <c r="G30" s="180"/>
      <c r="H30" s="180"/>
      <c r="I30" s="180"/>
      <c r="J30" s="180"/>
      <c r="K30" s="180"/>
      <c r="L30" s="180"/>
      <c r="M30" s="180"/>
    </row>
    <row r="31" spans="1:19" hidden="1" x14ac:dyDescent="0.25">
      <c r="D31" s="137"/>
      <c r="E31" s="180"/>
      <c r="F31" s="181"/>
      <c r="G31" s="181"/>
      <c r="H31" s="181"/>
      <c r="I31" s="182"/>
      <c r="J31" s="181"/>
      <c r="K31" s="180"/>
      <c r="L31" s="180"/>
      <c r="M31" s="180"/>
    </row>
    <row r="32" spans="1:19" ht="15" hidden="1" customHeight="1" x14ac:dyDescent="0.25">
      <c r="A32" s="135" t="s">
        <v>104</v>
      </c>
      <c r="C32" s="138">
        <v>4.5999999999999996</v>
      </c>
      <c r="D32" s="139" t="s">
        <v>105</v>
      </c>
      <c r="E32" s="180"/>
      <c r="F32" s="183"/>
      <c r="G32" s="183"/>
      <c r="H32" s="183"/>
      <c r="I32" s="184"/>
      <c r="J32" s="181"/>
      <c r="K32" s="180"/>
      <c r="L32" s="180"/>
      <c r="M32" s="180"/>
    </row>
    <row r="33" spans="1:13" ht="15" hidden="1" customHeight="1" x14ac:dyDescent="0.25">
      <c r="A33" s="135" t="s">
        <v>106</v>
      </c>
      <c r="B33" s="235">
        <f>'WEEK ENDING DATES'!C2</f>
        <v>45746</v>
      </c>
      <c r="C33" s="134">
        <f>_xlfn.XLOOKUP(B33,PPGRate[Acutal Date],PPGRate[PPG Rate],0)</f>
        <v>4.76</v>
      </c>
      <c r="D33" s="137">
        <f>IF(ref_FSR_Wk1-ref_PeggedFuel &lt;0,0,ref_FSR_Wk1-ref_PeggedFuel)</f>
        <v>0.16000000000000014</v>
      </c>
      <c r="E33" s="180"/>
      <c r="F33" s="185"/>
      <c r="G33" s="185"/>
      <c r="H33" s="185"/>
      <c r="I33" s="180"/>
      <c r="J33" s="180"/>
      <c r="K33" s="180"/>
      <c r="L33" s="180"/>
      <c r="M33" s="180"/>
    </row>
    <row r="34" spans="1:13" ht="15" hidden="1" customHeight="1" x14ac:dyDescent="0.25">
      <c r="A34" s="135" t="s">
        <v>106</v>
      </c>
      <c r="B34" s="235">
        <f>'WEEK ENDING DATES'!C3</f>
        <v>45753</v>
      </c>
      <c r="C34" s="134">
        <f>_xlfn.XLOOKUP(B34,PPGRate[Acutal Date],PPGRate[PPG Rate],0)</f>
        <v>5.01</v>
      </c>
      <c r="D34" s="137">
        <f>IF(ref_FSR_Wk2-ref_PeggedFuel&lt;0,0,ref_FSR_Wk2-ref_PeggedFuel)</f>
        <v>0.41000000000000014</v>
      </c>
      <c r="E34" s="180"/>
      <c r="F34" s="185"/>
      <c r="G34" s="185"/>
      <c r="H34" s="185"/>
      <c r="I34" s="180"/>
      <c r="J34" s="180"/>
      <c r="K34" s="180"/>
      <c r="L34" s="180"/>
      <c r="M34" s="180"/>
    </row>
    <row r="35" spans="1:13" ht="15" hidden="1" customHeight="1" x14ac:dyDescent="0.25">
      <c r="A35" s="135" t="s">
        <v>107</v>
      </c>
      <c r="C35" s="140">
        <v>12</v>
      </c>
      <c r="D35" s="137"/>
      <c r="E35" s="180"/>
      <c r="F35" s="180"/>
      <c r="G35" s="180"/>
      <c r="H35" s="180"/>
      <c r="I35" s="180"/>
      <c r="J35" s="180"/>
      <c r="K35" s="186"/>
      <c r="L35" s="180"/>
      <c r="M35" s="180"/>
    </row>
    <row r="36" spans="1:13" ht="15" hidden="1" customHeight="1" x14ac:dyDescent="0.25">
      <c r="A36" s="135" t="s">
        <v>108</v>
      </c>
      <c r="C36" s="142">
        <v>7</v>
      </c>
      <c r="D36" s="137"/>
      <c r="E36" s="180"/>
      <c r="F36" s="180"/>
      <c r="G36" s="180"/>
      <c r="H36" s="180"/>
      <c r="I36" s="180"/>
      <c r="J36" s="180"/>
      <c r="K36" s="180"/>
      <c r="L36" s="180"/>
      <c r="M36" s="180"/>
    </row>
    <row r="37" spans="1:13" ht="15" hidden="1" customHeight="1" x14ac:dyDescent="0.25">
      <c r="A37" s="135" t="s">
        <v>37</v>
      </c>
      <c r="C37" s="142">
        <v>19</v>
      </c>
      <c r="D37" s="137"/>
      <c r="E37" s="180"/>
      <c r="F37" s="180"/>
      <c r="G37" s="180"/>
      <c r="H37" s="180"/>
      <c r="I37" s="180"/>
      <c r="J37" s="180"/>
      <c r="K37" s="180"/>
      <c r="L37" s="180"/>
      <c r="M37" s="180"/>
    </row>
    <row r="38" spans="1:13" ht="15" hidden="1" customHeight="1" x14ac:dyDescent="0.25">
      <c r="A38" s="135" t="s">
        <v>109</v>
      </c>
      <c r="C38" s="143">
        <v>0</v>
      </c>
      <c r="D38" s="137"/>
      <c r="E38" s="180"/>
      <c r="F38" s="180"/>
      <c r="G38" s="180"/>
      <c r="H38" s="180"/>
      <c r="I38" s="180"/>
      <c r="J38" s="180"/>
      <c r="K38" s="180"/>
      <c r="L38" s="180"/>
      <c r="M38" s="180"/>
    </row>
    <row r="39" spans="1:13" ht="15" hidden="1" customHeight="1" x14ac:dyDescent="0.25">
      <c r="A39" s="135" t="s">
        <v>110</v>
      </c>
      <c r="C39" s="143">
        <v>0</v>
      </c>
      <c r="D39" s="137"/>
      <c r="E39" s="180"/>
      <c r="F39" s="180"/>
      <c r="G39" s="180"/>
      <c r="H39" s="180"/>
      <c r="I39" s="180"/>
      <c r="J39" s="180"/>
      <c r="K39" s="180"/>
      <c r="L39" s="180"/>
      <c r="M39" s="180"/>
    </row>
    <row r="40" spans="1:13" ht="15" hidden="1" customHeight="1" x14ac:dyDescent="0.25">
      <c r="C40" s="144"/>
      <c r="D40" s="137"/>
      <c r="E40" s="180"/>
      <c r="F40" s="180"/>
      <c r="G40" s="180"/>
      <c r="H40" s="180"/>
      <c r="I40" s="180"/>
      <c r="J40" s="180"/>
      <c r="K40" s="180"/>
      <c r="L40" s="180"/>
      <c r="M40" s="180"/>
    </row>
    <row r="41" spans="1:13" ht="15" hidden="1" customHeight="1" x14ac:dyDescent="0.25">
      <c r="C41" s="144"/>
      <c r="D41" s="137"/>
      <c r="E41" s="180"/>
      <c r="F41" s="180"/>
      <c r="G41" s="180"/>
      <c r="H41" s="180"/>
      <c r="I41" s="180"/>
      <c r="J41" s="180"/>
      <c r="K41" s="180"/>
      <c r="L41" s="180"/>
      <c r="M41" s="180"/>
    </row>
    <row r="42" spans="1:13" ht="15" hidden="1" customHeight="1" x14ac:dyDescent="0.25">
      <c r="A42" s="145" t="s">
        <v>111</v>
      </c>
      <c r="C42" s="144"/>
      <c r="D42" s="137"/>
      <c r="E42" s="180"/>
      <c r="F42" s="180"/>
      <c r="G42" s="180"/>
      <c r="H42" s="180"/>
      <c r="I42" s="180"/>
      <c r="J42" s="180"/>
      <c r="K42" s="180"/>
      <c r="L42" s="180"/>
      <c r="M42" s="180"/>
    </row>
    <row r="43" spans="1:13" ht="15" hidden="1" customHeight="1" x14ac:dyDescent="0.25">
      <c r="A43" s="135" t="s">
        <v>112</v>
      </c>
      <c r="B43" s="236">
        <v>295</v>
      </c>
      <c r="E43" s="180"/>
      <c r="F43" s="180"/>
      <c r="G43" s="180"/>
      <c r="H43" s="180"/>
      <c r="I43" s="180"/>
      <c r="J43" s="180"/>
      <c r="K43" s="180"/>
      <c r="L43" s="180"/>
      <c r="M43" s="180"/>
    </row>
    <row r="44" spans="1:13" ht="15" hidden="1" customHeight="1" x14ac:dyDescent="0.25">
      <c r="A44" s="135" t="s">
        <v>113</v>
      </c>
      <c r="B44" s="236">
        <v>208.34</v>
      </c>
      <c r="E44" s="180"/>
      <c r="F44" s="180"/>
      <c r="G44" s="180"/>
      <c r="H44" s="180"/>
      <c r="I44" s="180"/>
      <c r="J44" s="180"/>
      <c r="K44" s="180"/>
      <c r="L44" s="180"/>
      <c r="M44" s="180"/>
    </row>
    <row r="45" spans="1:13" ht="15" hidden="1" customHeight="1" x14ac:dyDescent="0.25">
      <c r="A45" s="135" t="s">
        <v>114</v>
      </c>
      <c r="B45" s="236">
        <v>215</v>
      </c>
      <c r="E45" s="180"/>
      <c r="F45" s="180"/>
      <c r="G45" s="180"/>
      <c r="H45" s="180"/>
      <c r="I45" s="180"/>
      <c r="J45" s="180"/>
      <c r="K45" s="180"/>
      <c r="L45" s="180"/>
      <c r="M45" s="180"/>
    </row>
    <row r="46" spans="1:13" ht="15" hidden="1" customHeight="1" x14ac:dyDescent="0.25">
      <c r="A46" s="135" t="s">
        <v>115</v>
      </c>
      <c r="B46" s="236">
        <v>155</v>
      </c>
      <c r="E46" s="180"/>
      <c r="F46" s="180"/>
      <c r="G46" s="180"/>
      <c r="H46" s="180"/>
      <c r="I46" s="180"/>
      <c r="J46" s="180"/>
      <c r="K46" s="180"/>
      <c r="L46" s="180"/>
      <c r="M46" s="180"/>
    </row>
    <row r="47" spans="1:13" ht="15" hidden="1" customHeight="1" x14ac:dyDescent="0.25">
      <c r="A47" s="135" t="s">
        <v>116</v>
      </c>
      <c r="B47" s="236">
        <v>173.5</v>
      </c>
      <c r="E47" s="180"/>
      <c r="F47" s="180"/>
      <c r="G47" s="180"/>
      <c r="H47" s="180"/>
      <c r="I47" s="180"/>
      <c r="J47" s="180"/>
      <c r="K47" s="180"/>
      <c r="L47" s="180"/>
      <c r="M47" s="180"/>
    </row>
    <row r="48" spans="1:13" hidden="1" x14ac:dyDescent="0.25">
      <c r="E48" s="180"/>
      <c r="F48" s="180"/>
      <c r="G48" s="180"/>
      <c r="H48" s="180"/>
      <c r="I48" s="180"/>
      <c r="J48" s="180"/>
      <c r="K48" s="180"/>
      <c r="L48" s="180"/>
      <c r="M48" s="180"/>
    </row>
    <row r="49" spans="1:16" hidden="1" x14ac:dyDescent="0.25"/>
    <row r="50" spans="1:16" hidden="1" x14ac:dyDescent="0.25"/>
    <row r="51" spans="1:16" hidden="1" x14ac:dyDescent="0.25">
      <c r="A51" s="135" t="s">
        <v>117</v>
      </c>
    </row>
    <row r="52" spans="1:16" hidden="1" x14ac:dyDescent="0.25"/>
    <row r="53" spans="1:16" ht="15.75" hidden="1" thickBot="1" x14ac:dyDescent="0.3"/>
    <row r="54" spans="1:16" ht="24" thickTop="1" x14ac:dyDescent="0.35">
      <c r="A54" s="244" t="s">
        <v>44</v>
      </c>
      <c r="B54" s="244"/>
      <c r="C54" s="244"/>
      <c r="D54" s="244"/>
      <c r="E54" s="244"/>
      <c r="F54" s="244"/>
      <c r="G54" s="244"/>
      <c r="H54" s="244"/>
      <c r="I54" s="244"/>
      <c r="J54" s="244"/>
      <c r="K54" s="244"/>
      <c r="L54" s="244"/>
      <c r="M54" s="244"/>
      <c r="N54" s="244"/>
      <c r="O54" s="244"/>
    </row>
    <row r="55" spans="1:16" x14ac:dyDescent="0.25">
      <c r="A55" s="135" t="str" cm="1">
        <f t="array" aca="1" ref="A55:A72" ca="1">Partner</f>
        <v>EXPRESS TRANSPORTATION SERVICES, LLC</v>
      </c>
      <c r="B55" s="232" cm="1">
        <f t="array" aca="1" ref="B55:B72" ca="1">_xlfn.XLOOKUP(_xlfn.ANCHORARRAY($A55),PartnerList[Name],PartnerList[File],"")</f>
        <v>5997</v>
      </c>
      <c r="C55" s="136" t="str" cm="1">
        <f t="array" aca="1" ref="C55:C72" ca="1">_xlfn.XLOOKUP(_xlfn.ANCHORARRAY($A55),PartnerList[Name],PartnerList[Email],"")</f>
        <v>victor@etsmts.com</v>
      </c>
      <c r="D55" s="194" cm="1">
        <f t="array" aca="1" ref="D55:D72" ca="1">IFERROR(SUMIFS(Hours_Working[TTL REV],Hours_Working[PARTNER],_xlfn.ANCHORARRAY($A6),Hours_Working[CLIENT],$A$54),0)</f>
        <v>10444.142229999999</v>
      </c>
      <c r="E55" s="194"/>
      <c r="F55" s="189">
        <f ca="1">IFERROR((SUMIFS(Hours_Working[GallonUpdated],Hours_Working[Week],1,Hours_Working[CLIENT],$A$54,Hours_Working[PARTNER],'PR DATE'!$A55)*$D$33+SUMIFS(Hours_Working[GallonUpdated],Hours_Working[Week],2,Hours_Working[CLIENT],$A$54,Hours_Working[PARTNER],'PR DATE'!$A55)*$D$34)+(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WAV)+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BIGVAN)),0)</f>
        <v>136.78963214285722</v>
      </c>
      <c r="G55" s="194" cm="1">
        <f t="array" aca="1" ref="G55" ca="1">SUM(_xlfn._xlws.FILTER(Deductions[Other Income],((Deductions[Type]=$A$54)*(Deductions[PARTNER]=$A55)),0))</f>
        <v>0</v>
      </c>
      <c r="H55" s="194" cm="1">
        <f t="array" aca="1" ref="H55" ca="1">SUM(_xlfn._xlws.FILTER(Deductions[Reimbursement],((Deductions[Type]=$A$54)*(Deductions[PARTNER]=$A55)),0))</f>
        <v>0</v>
      </c>
      <c r="I55" s="194" cm="1">
        <f t="array" aca="1" ref="I55" ca="1">SUM(_xlfn._xlws.FILTER(Deductions[Bonus],((Deductions[Type]=$A$54)*(Deductions[PARTNER]=$A55)),0))</f>
        <v>0</v>
      </c>
      <c r="J55" s="194" cm="1">
        <f t="array" aca="1" ref="J55" ca="1">SUM(_xlfn._xlws.FILTER(Deductions[Credentials],((Deductions[Type]=$A$54)*(Deductions[PARTNER]=$A55)),0))</f>
        <v>0</v>
      </c>
      <c r="K55" s="194" cm="1">
        <f t="array" aca="1" ref="K55" ca="1">SUM(_xlfn._xlws.FILTER(Deductions[LIFT LEASE TOTAL],((Deductions[Type]=$A$54)*(Deductions[PARTNER]=$A55)),0))</f>
        <v>0</v>
      </c>
      <c r="L55" s="194" cm="1">
        <f t="array" aca="1" ref="L55" ca="1">SUM(_xlfn._xlws.FILTER(Deductions[Violation],((Deductions[Type]=$A$54)*(Deductions[PARTNER]=$A55)),0))</f>
        <v>0</v>
      </c>
      <c r="M55" s="194" cm="1">
        <f t="array" aca="1" ref="M55" ca="1">SUM(_xlfn._xlws.FILTER(Deductions[Other Deductions],((Deductions[Type]=$A$54)*(Deductions[PARTNER]=$A55)),0))</f>
        <v>0</v>
      </c>
      <c r="N55" s="194" cm="1">
        <f t="array" aca="1" ref="N55" ca="1">IFERROR(SUM(_xlfn._xlws.FILTER(Fares_CCCTA_LAVTA[Cash Collected],((Fares_CCCTA_LAVTA[PARTNER NAME]=$A55)*(Fares_CCCTA_LAVTA[Trip Type]="LAVTA")*(Fares_CCCTA_LAVTA[PARTNER NAME]&lt;&gt;"")),0)),0)</f>
        <v>342.5</v>
      </c>
      <c r="O55" s="241">
        <f ca="1">SUM(D55:I55)-SUM(J55:N55)</f>
        <v>10238.431862142857</v>
      </c>
      <c r="P55" s="136">
        <v>10238.431862142857</v>
      </c>
    </row>
    <row r="56" spans="1:16" x14ac:dyDescent="0.25">
      <c r="A56" s="135" t="str">
        <f ca="1"/>
        <v>AARON TRANSPORTATION</v>
      </c>
      <c r="B56" s="232">
        <f ca="1"/>
        <v>5155</v>
      </c>
      <c r="C56" s="136" t="str">
        <f ca="1"/>
        <v>aarontransportation95@gmail.com</v>
      </c>
      <c r="D56" s="194">
        <f ca="1"/>
        <v>0</v>
      </c>
      <c r="E56" s="194"/>
      <c r="F56" s="189">
        <f ca="1">IFERROR((SUMIFS(Hours_Working[GallonUpdated],Hours_Working[Week],1,Hours_Working[CLIENT],$A$54,Hours_Working[PARTNER],'PR DATE'!$A56)*$D$33+SUMIFS(Hours_Working[GallonUpdated],Hours_Working[Week],2,Hours_Working[CLIENT],$A$54,Hours_Working[PARTNER],'PR DATE'!$A56)*$D$34)+(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WAV)+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BIGVAN)),0)</f>
        <v>0</v>
      </c>
      <c r="G56" s="194" cm="1">
        <f t="array" aca="1" ref="G56" ca="1">SUM(_xlfn._xlws.FILTER(Deductions[Other Income],((Deductions[Type]=$A$54)*(Deductions[PARTNER]=$A56)),0))</f>
        <v>0</v>
      </c>
      <c r="H56" s="194" cm="1">
        <f t="array" aca="1" ref="H56" ca="1">SUM(_xlfn._xlws.FILTER(Deductions[Reimbursement],((Deductions[Type]=$A$54)*(Deductions[PARTNER]=$A56)),0))</f>
        <v>0</v>
      </c>
      <c r="I56" s="194" cm="1">
        <f t="array" aca="1" ref="I56" ca="1">SUM(_xlfn._xlws.FILTER(Deductions[Bonus],((Deductions[Type]=$A$54)*(Deductions[PARTNER]=$A56)),0))</f>
        <v>0</v>
      </c>
      <c r="J56" s="194" cm="1">
        <f t="array" aca="1" ref="J56" ca="1">SUM(_xlfn._xlws.FILTER(Deductions[Credentials],((Deductions[Type]=$A$54)*(Deductions[PARTNER]=$A56)),0))</f>
        <v>0</v>
      </c>
      <c r="K56" s="194" cm="1">
        <f t="array" aca="1" ref="K56" ca="1">SUM(_xlfn._xlws.FILTER(Deductions[LIFT LEASE TOTAL],((Deductions[Type]=$A$54)*(Deductions[PARTNER]=$A56)),0))</f>
        <v>0</v>
      </c>
      <c r="L56" s="194" cm="1">
        <f t="array" aca="1" ref="L56" ca="1">SUM(_xlfn._xlws.FILTER(Deductions[Violation],((Deductions[Type]=$A$54)*(Deductions[PARTNER]=$A56)),0))</f>
        <v>0</v>
      </c>
      <c r="M56" s="194" cm="1">
        <f t="array" aca="1" ref="M56" ca="1">SUM(_xlfn._xlws.FILTER(Deductions[Other Deductions],((Deductions[Type]=$A$54)*(Deductions[PARTNER]=$A56)),0))</f>
        <v>0</v>
      </c>
      <c r="N56" s="194" cm="1">
        <f t="array" aca="1" ref="N56" ca="1">IFERROR(SUM(_xlfn._xlws.FILTER(Fares_CCCTA_LAVTA[Cash Collected],((Fares_CCCTA_LAVTA[PARTNER NAME]=$A56)*(Fares_CCCTA_LAVTA[Trip Type]="LAVTA")*(Fares_CCCTA_LAVTA[PARTNER NAME]&lt;&gt;"")),0)),0)</f>
        <v>0</v>
      </c>
      <c r="O56" s="241">
        <f t="shared" ref="O56:O73" ca="1" si="2">SUM(D56:I56)-SUM(J56:N56)</f>
        <v>0</v>
      </c>
      <c r="P56" s="136">
        <v>0</v>
      </c>
    </row>
    <row r="57" spans="1:16" x14ac:dyDescent="0.25">
      <c r="A57" s="135" t="str">
        <f ca="1"/>
        <v>MONAI&amp;SON'S LLC</v>
      </c>
      <c r="B57" s="232">
        <f ca="1"/>
        <v>5153</v>
      </c>
      <c r="C57" s="136" t="str">
        <f ca="1"/>
        <v>monaiandsonsllc@gmail.com</v>
      </c>
      <c r="D57" s="194">
        <f ca="1"/>
        <v>0</v>
      </c>
      <c r="E57" s="194"/>
      <c r="F57" s="189">
        <f ca="1">IFERROR((SUMIFS(Hours_Working[GallonUpdated],Hours_Working[Week],1,Hours_Working[CLIENT],$A$54,Hours_Working[PARTNER],'PR DATE'!$A57)*$D$33+SUMIFS(Hours_Working[GallonUpdated],Hours_Working[Week],2,Hours_Working[CLIENT],$A$54,Hours_Working[PARTNER],'PR DATE'!$A57)*$D$34)+(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WAV)+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BIGVAN)),0)</f>
        <v>0</v>
      </c>
      <c r="G57" s="194" cm="1">
        <f t="array" aca="1" ref="G57" ca="1">SUM(_xlfn._xlws.FILTER(Deductions[Other Income],((Deductions[Type]=$A$54)*(Deductions[PARTNER]=$A57)),0))</f>
        <v>0</v>
      </c>
      <c r="H57" s="194" cm="1">
        <f t="array" aca="1" ref="H57" ca="1">SUM(_xlfn._xlws.FILTER(Deductions[Reimbursement],((Deductions[Type]=$A$54)*(Deductions[PARTNER]=$A57)),0))</f>
        <v>0</v>
      </c>
      <c r="I57" s="194" cm="1">
        <f t="array" aca="1" ref="I57" ca="1">SUM(_xlfn._xlws.FILTER(Deductions[Bonus],((Deductions[Type]=$A$54)*(Deductions[PARTNER]=$A57)),0))</f>
        <v>0</v>
      </c>
      <c r="J57" s="194" cm="1">
        <f t="array" aca="1" ref="J57" ca="1">SUM(_xlfn._xlws.FILTER(Deductions[Credentials],((Deductions[Type]=$A$54)*(Deductions[PARTNER]=$A57)),0))</f>
        <v>0</v>
      </c>
      <c r="K57" s="194" cm="1">
        <f t="array" aca="1" ref="K57" ca="1">SUM(_xlfn._xlws.FILTER(Deductions[LIFT LEASE TOTAL],((Deductions[Type]=$A$54)*(Deductions[PARTNER]=$A57)),0))</f>
        <v>0</v>
      </c>
      <c r="L57" s="194" cm="1">
        <f t="array" aca="1" ref="L57" ca="1">SUM(_xlfn._xlws.FILTER(Deductions[Violation],((Deductions[Type]=$A$54)*(Deductions[PARTNER]=$A57)),0))</f>
        <v>0</v>
      </c>
      <c r="M57" s="194" cm="1">
        <f t="array" aca="1" ref="M57" ca="1">SUM(_xlfn._xlws.FILTER(Deductions[Other Deductions],((Deductions[Type]=$A$54)*(Deductions[PARTNER]=$A57)),0))</f>
        <v>0</v>
      </c>
      <c r="N57" s="194" cm="1">
        <f t="array" aca="1" ref="N57" ca="1">IFERROR(SUM(_xlfn._xlws.FILTER(Fares_CCCTA_LAVTA[Cash Collected],((Fares_CCCTA_LAVTA[PARTNER NAME]=$A57)*(Fares_CCCTA_LAVTA[Trip Type]="LAVTA")*(Fares_CCCTA_LAVTA[PARTNER NAME]&lt;&gt;"")),0)),0)</f>
        <v>0</v>
      </c>
      <c r="O57" s="241">
        <f t="shared" ca="1" si="2"/>
        <v>0</v>
      </c>
      <c r="P57" s="136">
        <v>0</v>
      </c>
    </row>
    <row r="58" spans="1:16" x14ac:dyDescent="0.25">
      <c r="A58" s="135" t="str">
        <f ca="1"/>
        <v>DIAMOND HILL TRANSPORTATION LLC</v>
      </c>
      <c r="B58" s="232">
        <f ca="1"/>
        <v>5106</v>
      </c>
      <c r="C58" s="136" t="str">
        <f ca="1"/>
        <v>chaptern927@gmail.com</v>
      </c>
      <c r="D58" s="194">
        <f ca="1"/>
        <v>82.621000000000009</v>
      </c>
      <c r="E58" s="194"/>
      <c r="F58" s="189">
        <f ca="1">IFERROR((SUMIFS(Hours_Working[GallonUpdated],Hours_Working[Week],1,Hours_Working[CLIENT],$A$54,Hours_Working[PARTNER],'PR DATE'!$A58)*$D$33+SUMIFS(Hours_Working[GallonUpdated],Hours_Working[Week],2,Hours_Working[CLIENT],$A$54,Hours_Working[PARTNER],'PR DATE'!$A58)*$D$34)+(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WAV)+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BIGVAN)),0)</f>
        <v>0.54669333333333381</v>
      </c>
      <c r="G58" s="194" cm="1">
        <f t="array" aca="1" ref="G58" ca="1">SUM(_xlfn._xlws.FILTER(Deductions[Other Income],((Deductions[Type]=$A$54)*(Deductions[PARTNER]=$A58)),0))</f>
        <v>0</v>
      </c>
      <c r="H58" s="194" cm="1">
        <f t="array" aca="1" ref="H58" ca="1">SUM(_xlfn._xlws.FILTER(Deductions[Reimbursement],((Deductions[Type]=$A$54)*(Deductions[PARTNER]=$A58)),0))</f>
        <v>0</v>
      </c>
      <c r="I58" s="194" cm="1">
        <f t="array" aca="1" ref="I58" ca="1">SUM(_xlfn._xlws.FILTER(Deductions[Bonus],((Deductions[Type]=$A$54)*(Deductions[PARTNER]=$A58)),0))</f>
        <v>0</v>
      </c>
      <c r="J58" s="194" cm="1">
        <f t="array" aca="1" ref="J58" ca="1">SUM(_xlfn._xlws.FILTER(Deductions[Credentials],((Deductions[Type]=$A$54)*(Deductions[PARTNER]=$A58)),0))</f>
        <v>0</v>
      </c>
      <c r="K58" s="194" cm="1">
        <f t="array" aca="1" ref="K58" ca="1">SUM(_xlfn._xlws.FILTER(Deductions[LIFT LEASE TOTAL],((Deductions[Type]=$A$54)*(Deductions[PARTNER]=$A58)),0))</f>
        <v>0</v>
      </c>
      <c r="L58" s="194" cm="1">
        <f t="array" aca="1" ref="L58" ca="1">SUM(_xlfn._xlws.FILTER(Deductions[Violation],((Deductions[Type]=$A$54)*(Deductions[PARTNER]=$A58)),0))</f>
        <v>0</v>
      </c>
      <c r="M58" s="194" cm="1">
        <f t="array" aca="1" ref="M58" ca="1">SUM(_xlfn._xlws.FILTER(Deductions[Other Deductions],((Deductions[Type]=$A$54)*(Deductions[PARTNER]=$A58)),0))</f>
        <v>0</v>
      </c>
      <c r="N58" s="194" cm="1">
        <f t="array" aca="1" ref="N58" ca="1">IFERROR(SUM(_xlfn._xlws.FILTER(Fares_CCCTA_LAVTA[Cash Collected],((Fares_CCCTA_LAVTA[PARTNER NAME]=$A58)*(Fares_CCCTA_LAVTA[Trip Type]="LAVTA")*(Fares_CCCTA_LAVTA[PARTNER NAME]&lt;&gt;"")),0)),0)</f>
        <v>15</v>
      </c>
      <c r="O58" s="241">
        <f t="shared" ca="1" si="2"/>
        <v>68.167693333333347</v>
      </c>
      <c r="P58" s="136">
        <v>68.167693333333347</v>
      </c>
    </row>
    <row r="59" spans="1:16" x14ac:dyDescent="0.25">
      <c r="A59" s="135" t="str">
        <f ca="1"/>
        <v>TRANSIT LTM LLC</v>
      </c>
      <c r="B59" s="232">
        <f ca="1"/>
        <v>5132</v>
      </c>
      <c r="C59" s="136" t="str">
        <f ca="1"/>
        <v>lmmobileservices8199@gmail.com</v>
      </c>
      <c r="D59" s="194">
        <f ca="1"/>
        <v>0</v>
      </c>
      <c r="E59" s="194"/>
      <c r="F59" s="189">
        <f ca="1">IFERROR((SUMIFS(Hours_Working[GallonUpdated],Hours_Working[Week],1,Hours_Working[CLIENT],$A$54,Hours_Working[PARTNER],'PR DATE'!$A59)*$D$33+SUMIFS(Hours_Working[GallonUpdated],Hours_Working[Week],2,Hours_Working[CLIENT],$A$54,Hours_Working[PARTNER],'PR DATE'!$A59)*$D$34)+(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WAV)+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BIGVAN)),0)</f>
        <v>0</v>
      </c>
      <c r="G59" s="194" cm="1">
        <f t="array" aca="1" ref="G59" ca="1">SUM(_xlfn._xlws.FILTER(Deductions[Other Income],((Deductions[Type]=$A$54)*(Deductions[PARTNER]=$A59)),0))</f>
        <v>0</v>
      </c>
      <c r="H59" s="194" cm="1">
        <f t="array" aca="1" ref="H59" ca="1">SUM(_xlfn._xlws.FILTER(Deductions[Reimbursement],((Deductions[Type]=$A$54)*(Deductions[PARTNER]=$A59)),0))</f>
        <v>0</v>
      </c>
      <c r="I59" s="194" cm="1">
        <f t="array" aca="1" ref="I59" ca="1">SUM(_xlfn._xlws.FILTER(Deductions[Bonus],((Deductions[Type]=$A$54)*(Deductions[PARTNER]=$A59)),0))</f>
        <v>0</v>
      </c>
      <c r="J59" s="194" cm="1">
        <f t="array" aca="1" ref="J59" ca="1">SUM(_xlfn._xlws.FILTER(Deductions[Credentials],((Deductions[Type]=$A$54)*(Deductions[PARTNER]=$A59)),0))</f>
        <v>0</v>
      </c>
      <c r="K59" s="194" cm="1">
        <f t="array" aca="1" ref="K59" ca="1">SUM(_xlfn._xlws.FILTER(Deductions[LIFT LEASE TOTAL],((Deductions[Type]=$A$54)*(Deductions[PARTNER]=$A59)),0))</f>
        <v>0</v>
      </c>
      <c r="L59" s="194" cm="1">
        <f t="array" aca="1" ref="L59" ca="1">SUM(_xlfn._xlws.FILTER(Deductions[Violation],((Deductions[Type]=$A$54)*(Deductions[PARTNER]=$A59)),0))</f>
        <v>0</v>
      </c>
      <c r="M59" s="194" cm="1">
        <f t="array" aca="1" ref="M59" ca="1">SUM(_xlfn._xlws.FILTER(Deductions[Other Deductions],((Deductions[Type]=$A$54)*(Deductions[PARTNER]=$A59)),0))</f>
        <v>0</v>
      </c>
      <c r="N59" s="194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41">
        <f t="shared" ca="1" si="2"/>
        <v>0</v>
      </c>
      <c r="P59" s="136">
        <v>0</v>
      </c>
    </row>
    <row r="60" spans="1:16" x14ac:dyDescent="0.25">
      <c r="A60" s="135" t="str">
        <f ca="1"/>
        <v>HUGO FAMILY TRANSPORTATION</v>
      </c>
      <c r="B60" s="232">
        <f ca="1"/>
        <v>5139</v>
      </c>
      <c r="C60" s="136" t="str">
        <f ca="1"/>
        <v>hugofamilytransportation@gmail.com</v>
      </c>
      <c r="D60" s="194">
        <f ca="1"/>
        <v>0</v>
      </c>
      <c r="E60" s="194"/>
      <c r="F60" s="189">
        <f ca="1">IFERROR((SUMIFS(Hours_Working[GallonUpdated],Hours_Working[Week],1,Hours_Working[CLIENT],$A$54,Hours_Working[PARTNER],'PR DATE'!$A60)*$D$33+SUMIFS(Hours_Working[GallonUpdated],Hours_Working[Week],2,Hours_Working[CLIENT],$A$54,Hours_Working[PARTNER],'PR DATE'!$A60)*$D$34)+(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WAV)+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BIGVAN)),0)</f>
        <v>0</v>
      </c>
      <c r="G60" s="194" cm="1">
        <f t="array" aca="1" ref="G60" ca="1">SUM(_xlfn._xlws.FILTER(Deductions[Other Income],((Deductions[Type]=$A$54)*(Deductions[PARTNER]=$A60)),0))</f>
        <v>0</v>
      </c>
      <c r="H60" s="194" cm="1">
        <f t="array" aca="1" ref="H60" ca="1">SUM(_xlfn._xlws.FILTER(Deductions[Reimbursement],((Deductions[Type]=$A$54)*(Deductions[PARTNER]=$A60)),0))</f>
        <v>0</v>
      </c>
      <c r="I60" s="194" cm="1">
        <f t="array" aca="1" ref="I60" ca="1">SUM(_xlfn._xlws.FILTER(Deductions[Bonus],((Deductions[Type]=$A$54)*(Deductions[PARTNER]=$A60)),0))</f>
        <v>0</v>
      </c>
      <c r="J60" s="194" cm="1">
        <f t="array" aca="1" ref="J60" ca="1">SUM(_xlfn._xlws.FILTER(Deductions[Credentials],((Deductions[Type]=$A$54)*(Deductions[PARTNER]=$A60)),0))</f>
        <v>0</v>
      </c>
      <c r="K60" s="194" cm="1">
        <f t="array" aca="1" ref="K60" ca="1">SUM(_xlfn._xlws.FILTER(Deductions[LIFT LEASE TOTAL],((Deductions[Type]=$A$54)*(Deductions[PARTNER]=$A60)),0))</f>
        <v>0</v>
      </c>
      <c r="L60" s="194" cm="1">
        <f t="array" aca="1" ref="L60" ca="1">SUM(_xlfn._xlws.FILTER(Deductions[Violation],((Deductions[Type]=$A$54)*(Deductions[PARTNER]=$A60)),0))</f>
        <v>0</v>
      </c>
      <c r="M60" s="194" cm="1">
        <f t="array" aca="1" ref="M60" ca="1">SUM(_xlfn._xlws.FILTER(Deductions[Other Deductions],((Deductions[Type]=$A$54)*(Deductions[PARTNER]=$A60)),0))</f>
        <v>0</v>
      </c>
      <c r="N60" s="194" cm="1">
        <f t="array" aca="1" ref="N60" ca="1">IFERROR(SUM(_xlfn._xlws.FILTER(Fares_CCCTA_LAVTA[Cash Collected],((Fares_CCCTA_LAVTA[PARTNER NAME]=$A60)*(Fares_CCCTA_LAVTA[Trip Type]="LAVTA")*(Fares_CCCTA_LAVTA[PARTNER NAME]&lt;&gt;"")),0)),0)</f>
        <v>0</v>
      </c>
      <c r="O60" s="241">
        <f t="shared" ca="1" si="2"/>
        <v>0</v>
      </c>
      <c r="P60" s="136">
        <v>0</v>
      </c>
    </row>
    <row r="61" spans="1:16" x14ac:dyDescent="0.25">
      <c r="A61" s="135" t="str">
        <f ca="1"/>
        <v>GET CARE TRANSIT LLC</v>
      </c>
      <c r="B61" s="232">
        <f ca="1"/>
        <v>5057</v>
      </c>
      <c r="C61" s="136" t="str">
        <f ca="1"/>
        <v>getcaretransit@gmail.com</v>
      </c>
      <c r="D61" s="194">
        <f ca="1"/>
        <v>3440.8939999999998</v>
      </c>
      <c r="E61" s="194"/>
      <c r="F61" s="189">
        <f ca="1">IFERROR((SUMIFS(Hours_Working[GallonUpdated],Hours_Working[Week],1,Hours_Working[CLIENT],$A$54,Hours_Working[PARTNER],'PR DATE'!$A61)*$D$33+SUMIFS(Hours_Working[GallonUpdated],Hours_Working[Week],2,Hours_Working[CLIENT],$A$54,Hours_Working[PARTNER],'PR DATE'!$A61)*$D$34)+(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WAV)+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BIGVAN)),0)</f>
        <v>35.724909166666684</v>
      </c>
      <c r="G61" s="194" cm="1">
        <f t="array" aca="1" ref="G61" ca="1">SUM(_xlfn._xlws.FILTER(Deductions[Other Income],((Deductions[Type]=$A$54)*(Deductions[PARTNER]=$A61)),0))</f>
        <v>0</v>
      </c>
      <c r="H61" s="194" cm="1">
        <f t="array" aca="1" ref="H61" ca="1">SUM(_xlfn._xlws.FILTER(Deductions[Reimbursement],((Deductions[Type]=$A$54)*(Deductions[PARTNER]=$A61)),0))</f>
        <v>0</v>
      </c>
      <c r="I61" s="194" cm="1">
        <f t="array" aca="1" ref="I61" ca="1">SUM(_xlfn._xlws.FILTER(Deductions[Bonus],((Deductions[Type]=$A$54)*(Deductions[PARTNER]=$A61)),0))</f>
        <v>0</v>
      </c>
      <c r="J61" s="194" cm="1">
        <f t="array" aca="1" ref="J61" ca="1">SUM(_xlfn._xlws.FILTER(Deductions[Credentials],((Deductions[Type]=$A$54)*(Deductions[PARTNER]=$A61)),0))</f>
        <v>0</v>
      </c>
      <c r="K61" s="194" cm="1">
        <f t="array" aca="1" ref="K61" ca="1">SUM(_xlfn._xlws.FILTER(Deductions[LIFT LEASE TOTAL],((Deductions[Type]=$A$54)*(Deductions[PARTNER]=$A61)),0))</f>
        <v>0</v>
      </c>
      <c r="L61" s="194" cm="1">
        <f t="array" aca="1" ref="L61" ca="1">SUM(_xlfn._xlws.FILTER(Deductions[Violation],((Deductions[Type]=$A$54)*(Deductions[PARTNER]=$A61)),0))</f>
        <v>0</v>
      </c>
      <c r="M61" s="194" cm="1">
        <f t="array" aca="1" ref="M61" ca="1">SUM(_xlfn._xlws.FILTER(Deductions[Other Deductions],((Deductions[Type]=$A$54)*(Deductions[PARTNER]=$A61)),0))</f>
        <v>0</v>
      </c>
      <c r="N61" s="194" cm="1">
        <f t="array" aca="1" ref="N61" ca="1">IFERROR(SUM(_xlfn._xlws.FILTER(Fares_CCCTA_LAVTA[Cash Collected],((Fares_CCCTA_LAVTA[PARTNER NAME]=$A61)*(Fares_CCCTA_LAVTA[Trip Type]="LAVTA")*(Fares_CCCTA_LAVTA[PARTNER NAME]&lt;&gt;"")),0)),0)</f>
        <v>140</v>
      </c>
      <c r="O61" s="241">
        <f t="shared" ca="1" si="2"/>
        <v>3336.6189091666665</v>
      </c>
      <c r="P61" s="136">
        <v>3336.6189091666665</v>
      </c>
    </row>
    <row r="62" spans="1:16" x14ac:dyDescent="0.25">
      <c r="A62" s="135" t="str">
        <f ca="1"/>
        <v>REM SOLUTIONS LLC</v>
      </c>
      <c r="B62" s="232">
        <f ca="1"/>
        <v>5152</v>
      </c>
      <c r="C62" s="136" t="str">
        <f ca="1"/>
        <v>ryanedward.logistics@gmail.com</v>
      </c>
      <c r="D62" s="194">
        <f ca="1"/>
        <v>0</v>
      </c>
      <c r="E62" s="194"/>
      <c r="F62" s="189">
        <f ca="1">IFERROR((SUMIFS(Hours_Working[GallonUpdated],Hours_Working[Week],1,Hours_Working[CLIENT],$A$54,Hours_Working[PARTNER],'PR DATE'!$A62)*$D$33+SUMIFS(Hours_Working[GallonUpdated],Hours_Working[Week],2,Hours_Working[CLIENT],$A$54,Hours_Working[PARTNER],'PR DATE'!$A62)*$D$34)+(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WAV)+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BIGVAN)),0)</f>
        <v>0</v>
      </c>
      <c r="G62" s="194" cm="1">
        <f t="array" aca="1" ref="G62" ca="1">SUM(_xlfn._xlws.FILTER(Deductions[Other Income],((Deductions[Type]=$A$54)*(Deductions[PARTNER]=$A62)),0))</f>
        <v>0</v>
      </c>
      <c r="H62" s="194" cm="1">
        <f t="array" aca="1" ref="H62" ca="1">SUM(_xlfn._xlws.FILTER(Deductions[Reimbursement],((Deductions[Type]=$A$54)*(Deductions[PARTNER]=$A62)),0))</f>
        <v>0</v>
      </c>
      <c r="I62" s="194" cm="1">
        <f t="array" aca="1" ref="I62" ca="1">SUM(_xlfn._xlws.FILTER(Deductions[Bonus],((Deductions[Type]=$A$54)*(Deductions[PARTNER]=$A62)),0))</f>
        <v>0</v>
      </c>
      <c r="J62" s="194" cm="1">
        <f t="array" aca="1" ref="J62" ca="1">SUM(_xlfn._xlws.FILTER(Deductions[Credentials],((Deductions[Type]=$A$54)*(Deductions[PARTNER]=$A62)),0))</f>
        <v>0</v>
      </c>
      <c r="K62" s="194" cm="1">
        <f t="array" aca="1" ref="K62" ca="1">SUM(_xlfn._xlws.FILTER(Deductions[LIFT LEASE TOTAL],((Deductions[Type]=$A$54)*(Deductions[PARTNER]=$A62)),0))</f>
        <v>0</v>
      </c>
      <c r="L62" s="194" cm="1">
        <f t="array" aca="1" ref="L62" ca="1">SUM(_xlfn._xlws.FILTER(Deductions[Violation],((Deductions[Type]=$A$54)*(Deductions[PARTNER]=$A62)),0))</f>
        <v>0</v>
      </c>
      <c r="M62" s="194" cm="1">
        <f t="array" aca="1" ref="M62" ca="1">SUM(_xlfn._xlws.FILTER(Deductions[Other Deductions],((Deductions[Type]=$A$54)*(Deductions[PARTNER]=$A62)),0))</f>
        <v>0</v>
      </c>
      <c r="N62" s="194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41">
        <f t="shared" ca="1" si="2"/>
        <v>0</v>
      </c>
      <c r="P62" s="136">
        <v>0</v>
      </c>
    </row>
    <row r="63" spans="1:16" x14ac:dyDescent="0.25">
      <c r="A63" s="135" t="str">
        <f ca="1"/>
        <v>HIGHER-SELF LLC</v>
      </c>
      <c r="B63" s="232">
        <f ca="1"/>
        <v>5143</v>
      </c>
      <c r="C63" s="136" t="str">
        <f ca="1"/>
        <v>loviebrown@higher-selfllc.com</v>
      </c>
      <c r="D63" s="194">
        <f ca="1"/>
        <v>100.223</v>
      </c>
      <c r="E63" s="194"/>
      <c r="F63" s="189">
        <f ca="1">IFERROR((SUMIFS(Hours_Working[GallonUpdated],Hours_Working[Week],1,Hours_Working[CLIENT],$A$54,Hours_Working[PARTNER],'PR DATE'!$A63)*$D$33+SUMIFS(Hours_Working[GallonUpdated],Hours_Working[Week],2,Hours_Working[CLIENT],$A$54,Hours_Working[PARTNER],'PR DATE'!$A63)*$D$34)+(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WAV)+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BIGVAN)),0)</f>
        <v>0.3127915789473687</v>
      </c>
      <c r="G63" s="194" cm="1">
        <f t="array" aca="1" ref="G63" ca="1">SUM(_xlfn._xlws.FILTER(Deductions[Other Income],((Deductions[Type]=$A$54)*(Deductions[PARTNER]=$A63)),0))</f>
        <v>0</v>
      </c>
      <c r="H63" s="194" cm="1">
        <f t="array" aca="1" ref="H63" ca="1">SUM(_xlfn._xlws.FILTER(Deductions[Reimbursement],((Deductions[Type]=$A$54)*(Deductions[PARTNER]=$A63)),0))</f>
        <v>0</v>
      </c>
      <c r="I63" s="194" cm="1">
        <f t="array" aca="1" ref="I63" ca="1">SUM(_xlfn._xlws.FILTER(Deductions[Bonus],((Deductions[Type]=$A$54)*(Deductions[PARTNER]=$A63)),0))</f>
        <v>0</v>
      </c>
      <c r="J63" s="194" cm="1">
        <f t="array" aca="1" ref="J63" ca="1">SUM(_xlfn._xlws.FILTER(Deductions[Credentials],((Deductions[Type]=$A$54)*(Deductions[PARTNER]=$A63)),0))</f>
        <v>0</v>
      </c>
      <c r="K63" s="194" cm="1">
        <f t="array" aca="1" ref="K63" ca="1">SUM(_xlfn._xlws.FILTER(Deductions[LIFT LEASE TOTAL],((Deductions[Type]=$A$54)*(Deductions[PARTNER]=$A63)),0))</f>
        <v>0</v>
      </c>
      <c r="L63" s="194" cm="1">
        <f t="array" aca="1" ref="L63" ca="1">SUM(_xlfn._xlws.FILTER(Deductions[Violation],((Deductions[Type]=$A$54)*(Deductions[PARTNER]=$A63)),0))</f>
        <v>0</v>
      </c>
      <c r="M63" s="194" cm="1">
        <f t="array" aca="1" ref="M63" ca="1">SUM(_xlfn._xlws.FILTER(Deductions[Other Deductions],((Deductions[Type]=$A$54)*(Deductions[PARTNER]=$A63)),0))</f>
        <v>0</v>
      </c>
      <c r="N63" s="194" cm="1">
        <f t="array" aca="1" ref="N63" ca="1">IFERROR(SUM(_xlfn._xlws.FILTER(Fares_CCCTA_LAVTA[Cash Collected],((Fares_CCCTA_LAVTA[PARTNER NAME]=$A63)*(Fares_CCCTA_LAVTA[Trip Type]="LAVTA")*(Fares_CCCTA_LAVTA[PARTNER NAME]&lt;&gt;"")),0)),0)</f>
        <v>7.5</v>
      </c>
      <c r="O63" s="241">
        <f t="shared" ca="1" si="2"/>
        <v>93.035791578947368</v>
      </c>
      <c r="P63" s="136">
        <v>93.035791578947368</v>
      </c>
    </row>
    <row r="64" spans="1:16" x14ac:dyDescent="0.25">
      <c r="A64" s="135" t="str">
        <f ca="1"/>
        <v>NORTHCAL TRANSPORTATION LLC</v>
      </c>
      <c r="B64" s="232">
        <f ca="1"/>
        <v>5156</v>
      </c>
      <c r="C64" s="136" t="str">
        <f ca="1"/>
        <v>northcaltransport90@gmail.com</v>
      </c>
      <c r="D64" s="194">
        <f ca="1"/>
        <v>0</v>
      </c>
      <c r="E64" s="194"/>
      <c r="F64" s="189">
        <f ca="1">IFERROR((SUMIFS(Hours_Working[GallonUpdated],Hours_Working[Week],1,Hours_Working[CLIENT],$A$54,Hours_Working[PARTNER],'PR DATE'!$A64)*$D$33+SUMIFS(Hours_Working[GallonUpdated],Hours_Working[Week],2,Hours_Working[CLIENT],$A$54,Hours_Working[PARTNER],'PR DATE'!$A64)*$D$34)+(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WAV)+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BIGVAN)),0)</f>
        <v>0</v>
      </c>
      <c r="G64" s="194" cm="1">
        <f t="array" aca="1" ref="G64" ca="1">SUM(_xlfn._xlws.FILTER(Deductions[Other Income],((Deductions[Type]=$A$54)*(Deductions[PARTNER]=$A64)),0))</f>
        <v>0</v>
      </c>
      <c r="H64" s="194" cm="1">
        <f t="array" aca="1" ref="H64" ca="1">SUM(_xlfn._xlws.FILTER(Deductions[Reimbursement],((Deductions[Type]=$A$54)*(Deductions[PARTNER]=$A64)),0))</f>
        <v>0</v>
      </c>
      <c r="I64" s="194" cm="1">
        <f t="array" aca="1" ref="I64" ca="1">SUM(_xlfn._xlws.FILTER(Deductions[Bonus],((Deductions[Type]=$A$54)*(Deductions[PARTNER]=$A64)),0))</f>
        <v>0</v>
      </c>
      <c r="J64" s="194" cm="1">
        <f t="array" aca="1" ref="J64" ca="1">SUM(_xlfn._xlws.FILTER(Deductions[Credentials],((Deductions[Type]=$A$54)*(Deductions[PARTNER]=$A64)),0))</f>
        <v>0</v>
      </c>
      <c r="K64" s="194" cm="1">
        <f t="array" aca="1" ref="K64" ca="1">SUM(_xlfn._xlws.FILTER(Deductions[LIFT LEASE TOTAL],((Deductions[Type]=$A$54)*(Deductions[PARTNER]=$A64)),0))</f>
        <v>0</v>
      </c>
      <c r="L64" s="194" cm="1">
        <f t="array" aca="1" ref="L64" ca="1">SUM(_xlfn._xlws.FILTER(Deductions[Violation],((Deductions[Type]=$A$54)*(Deductions[PARTNER]=$A64)),0))</f>
        <v>0</v>
      </c>
      <c r="M64" s="194" cm="1">
        <f t="array" aca="1" ref="M64" ca="1">SUM(_xlfn._xlws.FILTER(Deductions[Other Deductions],((Deductions[Type]=$A$54)*(Deductions[PARTNER]=$A64)),0))</f>
        <v>0</v>
      </c>
      <c r="N64" s="194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41">
        <f t="shared" ca="1" si="2"/>
        <v>0</v>
      </c>
      <c r="P64" s="136">
        <v>0</v>
      </c>
    </row>
    <row r="65" spans="1:16" x14ac:dyDescent="0.25">
      <c r="A65" s="135" t="str">
        <f ca="1"/>
        <v>SYNERGY MEDICAL TRANSPORTATION LLC</v>
      </c>
      <c r="B65" s="232">
        <f ca="1"/>
        <v>5138</v>
      </c>
      <c r="C65" s="136" t="str">
        <f ca="1"/>
        <v>synergymedical333@gmail.com</v>
      </c>
      <c r="D65" s="194">
        <f ca="1"/>
        <v>4184.8760000000002</v>
      </c>
      <c r="E65" s="194"/>
      <c r="F65" s="189">
        <f ca="1">IFERROR((SUMIFS(Hours_Working[GallonUpdated],Hours_Working[Week],1,Hours_Working[CLIENT],$A$54,Hours_Working[PARTNER],'PR DATE'!$A65)*$D$33+SUMIFS(Hours_Working[GallonUpdated],Hours_Working[Week],2,Hours_Working[CLIENT],$A$54,Hours_Working[PARTNER],'PR DATE'!$A65)*$D$34)+(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WAV)+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BIGVAN)),0)</f>
        <v>44.778977500000025</v>
      </c>
      <c r="G65" s="194" cm="1">
        <f t="array" aca="1" ref="G65" ca="1">SUM(_xlfn._xlws.FILTER(Deductions[Other Income],((Deductions[Type]=$A$54)*(Deductions[PARTNER]=$A65)),0))</f>
        <v>0</v>
      </c>
      <c r="H65" s="194" cm="1">
        <f t="array" aca="1" ref="H65" ca="1">SUM(_xlfn._xlws.FILTER(Deductions[Reimbursement],((Deductions[Type]=$A$54)*(Deductions[PARTNER]=$A65)),0))</f>
        <v>0</v>
      </c>
      <c r="I65" s="194" cm="1">
        <f t="array" aca="1" ref="I65" ca="1">SUM(_xlfn._xlws.FILTER(Deductions[Bonus],((Deductions[Type]=$A$54)*(Deductions[PARTNER]=$A65)),0))</f>
        <v>0</v>
      </c>
      <c r="J65" s="194" cm="1">
        <f t="array" aca="1" ref="J65" ca="1">SUM(_xlfn._xlws.FILTER(Deductions[Credentials],((Deductions[Type]=$A$54)*(Deductions[PARTNER]=$A65)),0))</f>
        <v>0</v>
      </c>
      <c r="K65" s="194" cm="1">
        <f t="array" aca="1" ref="K65" ca="1">SUM(_xlfn._xlws.FILTER(Deductions[LIFT LEASE TOTAL],((Deductions[Type]=$A$54)*(Deductions[PARTNER]=$A65)),0))</f>
        <v>0</v>
      </c>
      <c r="L65" s="194" cm="1">
        <f t="array" aca="1" ref="L65" ca="1">SUM(_xlfn._xlws.FILTER(Deductions[Violation],((Deductions[Type]=$A$54)*(Deductions[PARTNER]=$A65)),0))</f>
        <v>0</v>
      </c>
      <c r="M65" s="194" cm="1">
        <f t="array" aca="1" ref="M65" ca="1">SUM(_xlfn._xlws.FILTER(Deductions[Other Deductions],((Deductions[Type]=$A$54)*(Deductions[PARTNER]=$A65)),0))</f>
        <v>0</v>
      </c>
      <c r="N65" s="194" cm="1">
        <f t="array" aca="1" ref="N65" ca="1">IFERROR(SUM(_xlfn._xlws.FILTER(Fares_CCCTA_LAVTA[Cash Collected],((Fares_CCCTA_LAVTA[PARTNER NAME]=$A65)*(Fares_CCCTA_LAVTA[Trip Type]="LAVTA")*(Fares_CCCTA_LAVTA[PARTNER NAME]&lt;&gt;"")),0)),0)</f>
        <v>157.5</v>
      </c>
      <c r="O65" s="241">
        <f t="shared" ca="1" si="2"/>
        <v>4072.1549775000003</v>
      </c>
      <c r="P65" s="136">
        <v>4072.1549775000003</v>
      </c>
    </row>
    <row r="66" spans="1:16" x14ac:dyDescent="0.25">
      <c r="A66" s="135" t="str">
        <f ca="1"/>
        <v>MADE EAZY LLC</v>
      </c>
      <c r="B66" s="232">
        <f ca="1"/>
        <v>5163</v>
      </c>
      <c r="C66" s="136" t="str">
        <f ca="1"/>
        <v>rkdl.mw2305@gmail.com</v>
      </c>
      <c r="D66" s="194">
        <f ca="1"/>
        <v>0</v>
      </c>
      <c r="E66" s="194"/>
      <c r="F66" s="189">
        <f ca="1">IFERROR((SUMIFS(Hours_Working[GallonUpdated],Hours_Working[Week],1,Hours_Working[CLIENT],$A$54,Hours_Working[PARTNER],'PR DATE'!$A66)*$D$33+SUMIFS(Hours_Working[GallonUpdated],Hours_Working[Week],2,Hours_Working[CLIENT],$A$54,Hours_Working[PARTNER],'PR DATE'!$A66)*$D$34)+(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WAV)+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BIGVAN)),0)</f>
        <v>0</v>
      </c>
      <c r="G66" s="194" cm="1">
        <f t="array" aca="1" ref="G66" ca="1">SUM(_xlfn._xlws.FILTER(Deductions[Other Income],((Deductions[Type]=$A$54)*(Deductions[PARTNER]=$A66)),0))</f>
        <v>0</v>
      </c>
      <c r="H66" s="194" cm="1">
        <f t="array" aca="1" ref="H66" ca="1">SUM(_xlfn._xlws.FILTER(Deductions[Reimbursement],((Deductions[Type]=$A$54)*(Deductions[PARTNER]=$A66)),0))</f>
        <v>0</v>
      </c>
      <c r="I66" s="194" cm="1">
        <f t="array" aca="1" ref="I66" ca="1">SUM(_xlfn._xlws.FILTER(Deductions[Bonus],((Deductions[Type]=$A$54)*(Deductions[PARTNER]=$A66)),0))</f>
        <v>0</v>
      </c>
      <c r="J66" s="194" cm="1">
        <f t="array" aca="1" ref="J66" ca="1">SUM(_xlfn._xlws.FILTER(Deductions[Credentials],((Deductions[Type]=$A$54)*(Deductions[PARTNER]=$A66)),0))</f>
        <v>0</v>
      </c>
      <c r="K66" s="194" cm="1">
        <f t="array" aca="1" ref="K66" ca="1">SUM(_xlfn._xlws.FILTER(Deductions[LIFT LEASE TOTAL],((Deductions[Type]=$A$54)*(Deductions[PARTNER]=$A66)),0))</f>
        <v>0</v>
      </c>
      <c r="L66" s="194" cm="1">
        <f t="array" aca="1" ref="L66" ca="1">SUM(_xlfn._xlws.FILTER(Deductions[Violation],((Deductions[Type]=$A$54)*(Deductions[PARTNER]=$A66)),0))</f>
        <v>0</v>
      </c>
      <c r="M66" s="194" cm="1">
        <f t="array" aca="1" ref="M66" ca="1">SUM(_xlfn._xlws.FILTER(Deductions[Other Deductions],((Deductions[Type]=$A$54)*(Deductions[PARTNER]=$A66)),0))</f>
        <v>0</v>
      </c>
      <c r="N66" s="194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41">
        <f t="shared" ca="1" si="2"/>
        <v>0</v>
      </c>
      <c r="P66" s="136">
        <v>0</v>
      </c>
    </row>
    <row r="67" spans="1:16" x14ac:dyDescent="0.25">
      <c r="A67" s="135" t="str">
        <f ca="1"/>
        <v>FOWLER SENIOR TRANSIT LLC</v>
      </c>
      <c r="B67" s="232">
        <f ca="1"/>
        <v>5164</v>
      </c>
      <c r="C67" s="136" t="str">
        <f ca="1"/>
        <v>fowlerseniors.transit@gmail.com</v>
      </c>
      <c r="D67" s="194">
        <f ca="1"/>
        <v>0</v>
      </c>
      <c r="E67" s="194"/>
      <c r="F67" s="189">
        <f ca="1">IFERROR((SUMIFS(Hours_Working[GallonUpdated],Hours_Working[Week],1,Hours_Working[CLIENT],$A$54,Hours_Working[PARTNER],'PR DATE'!$A67)*$D$33+SUMIFS(Hours_Working[GallonUpdated],Hours_Working[Week],2,Hours_Working[CLIENT],$A$54,Hours_Working[PARTNER],'PR DATE'!$A67)*$D$34)+(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WAV)+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BIGVAN)),0)</f>
        <v>0</v>
      </c>
      <c r="G67" s="194" cm="1">
        <f t="array" aca="1" ref="G67" ca="1">SUM(_xlfn._xlws.FILTER(Deductions[Other Income],((Deductions[Type]=$A$54)*(Deductions[PARTNER]=$A67)),0))</f>
        <v>0</v>
      </c>
      <c r="H67" s="194" cm="1">
        <f t="array" aca="1" ref="H67" ca="1">SUM(_xlfn._xlws.FILTER(Deductions[Reimbursement],((Deductions[Type]=$A$54)*(Deductions[PARTNER]=$A67)),0))</f>
        <v>0</v>
      </c>
      <c r="I67" s="194" cm="1">
        <f t="array" aca="1" ref="I67" ca="1">SUM(_xlfn._xlws.FILTER(Deductions[Bonus],((Deductions[Type]=$A$54)*(Deductions[PARTNER]=$A67)),0))</f>
        <v>0</v>
      </c>
      <c r="J67" s="194" cm="1">
        <f t="array" aca="1" ref="J67" ca="1">SUM(_xlfn._xlws.FILTER(Deductions[Credentials],((Deductions[Type]=$A$54)*(Deductions[PARTNER]=$A67)),0))</f>
        <v>0</v>
      </c>
      <c r="K67" s="194" cm="1">
        <f t="array" aca="1" ref="K67" ca="1">SUM(_xlfn._xlws.FILTER(Deductions[LIFT LEASE TOTAL],((Deductions[Type]=$A$54)*(Deductions[PARTNER]=$A67)),0))</f>
        <v>0</v>
      </c>
      <c r="L67" s="194" cm="1">
        <f t="array" aca="1" ref="L67" ca="1">SUM(_xlfn._xlws.FILTER(Deductions[Violation],((Deductions[Type]=$A$54)*(Deductions[PARTNER]=$A67)),0))</f>
        <v>0</v>
      </c>
      <c r="M67" s="194" cm="1">
        <f t="array" aca="1" ref="M67" ca="1">SUM(_xlfn._xlws.FILTER(Deductions[Other Deductions],((Deductions[Type]=$A$54)*(Deductions[PARTNER]=$A67)),0))</f>
        <v>0</v>
      </c>
      <c r="N67" s="194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41">
        <f t="shared" ca="1" si="2"/>
        <v>0</v>
      </c>
      <c r="P67" s="136">
        <v>0</v>
      </c>
    </row>
    <row r="68" spans="1:16" x14ac:dyDescent="0.25">
      <c r="A68" s="135" t="str">
        <f ca="1"/>
        <v>BUFFINGTON TRANSPORTATION LLC</v>
      </c>
      <c r="B68" s="232">
        <f ca="1"/>
        <v>5167</v>
      </c>
      <c r="C68" s="136" t="str">
        <f ca="1"/>
        <v>blakebuffington730@gmail.com</v>
      </c>
      <c r="D68" s="194">
        <f ca="1"/>
        <v>3253.2150000000001</v>
      </c>
      <c r="E68" s="194"/>
      <c r="F68" s="189">
        <f ca="1">IFERROR((SUMIFS(Hours_Working[GallonUpdated],Hours_Working[Week],1,Hours_Working[CLIENT],$A$54,Hours_Working[PARTNER],'PR DATE'!$A68)*$D$33+SUMIFS(Hours_Working[GallonUpdated],Hours_Working[Week],2,Hours_Working[CLIENT],$A$54,Hours_Working[PARTNER],'PR DATE'!$A68)*$D$34)+(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WAV)+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BIGVAN)),0)</f>
        <v>34.972967500000017</v>
      </c>
      <c r="G68" s="194" cm="1">
        <f t="array" aca="1" ref="G68" ca="1">SUM(_xlfn._xlws.FILTER(Deductions[Other Income],((Deductions[Type]=$A$54)*(Deductions[PARTNER]=$A68)),0))</f>
        <v>0</v>
      </c>
      <c r="H68" s="194" cm="1">
        <f t="array" aca="1" ref="H68" ca="1">SUM(_xlfn._xlws.FILTER(Deductions[Reimbursement],((Deductions[Type]=$A$54)*(Deductions[PARTNER]=$A68)),0))</f>
        <v>0</v>
      </c>
      <c r="I68" s="194" cm="1">
        <f t="array" aca="1" ref="I68" ca="1">SUM(_xlfn._xlws.FILTER(Deductions[Bonus],((Deductions[Type]=$A$54)*(Deductions[PARTNER]=$A68)),0))</f>
        <v>0</v>
      </c>
      <c r="J68" s="194" cm="1">
        <f t="array" aca="1" ref="J68" ca="1">SUM(_xlfn._xlws.FILTER(Deductions[Credentials],((Deductions[Type]=$A$54)*(Deductions[PARTNER]=$A68)),0))</f>
        <v>0</v>
      </c>
      <c r="K68" s="194" cm="1">
        <f t="array" aca="1" ref="K68" ca="1">SUM(_xlfn._xlws.FILTER(Deductions[LIFT LEASE TOTAL],((Deductions[Type]=$A$54)*(Deductions[PARTNER]=$A68)),0))</f>
        <v>615</v>
      </c>
      <c r="L68" s="194" cm="1">
        <f t="array" aca="1" ref="L68" ca="1">SUM(_xlfn._xlws.FILTER(Deductions[Violation],((Deductions[Type]=$A$54)*(Deductions[PARTNER]=$A68)),0))</f>
        <v>0</v>
      </c>
      <c r="M68" s="194" cm="1">
        <f t="array" aca="1" ref="M68" ca="1">SUM(_xlfn._xlws.FILTER(Deductions[Other Deductions],((Deductions[Type]=$A$54)*(Deductions[PARTNER]=$A68)),0))</f>
        <v>0</v>
      </c>
      <c r="N68" s="194" cm="1">
        <f t="array" aca="1" ref="N68" ca="1">IFERROR(SUM(_xlfn._xlws.FILTER(Fares_CCCTA_LAVTA[Cash Collected],((Fares_CCCTA_LAVTA[PARTNER NAME]=$A68)*(Fares_CCCTA_LAVTA[Trip Type]="LAVTA")*(Fares_CCCTA_LAVTA[PARTNER NAME]&lt;&gt;"")),0)),0)</f>
        <v>120</v>
      </c>
      <c r="O68" s="241">
        <f t="shared" ca="1" si="2"/>
        <v>2553.1879675</v>
      </c>
      <c r="P68" s="136">
        <v>2553.1879675</v>
      </c>
    </row>
    <row r="69" spans="1:16" x14ac:dyDescent="0.25">
      <c r="A69" s="135" t="str">
        <f ca="1"/>
        <v>NEMIA CARE LLC</v>
      </c>
      <c r="B69" s="232">
        <f ca="1"/>
        <v>5108</v>
      </c>
      <c r="C69" s="136" t="str">
        <f ca="1"/>
        <v>NEMIACARETRANSPORT@GMAIL.COM</v>
      </c>
      <c r="D69" s="194">
        <f ca="1"/>
        <v>2904.6089999999995</v>
      </c>
      <c r="E69" s="194"/>
      <c r="F69" s="189">
        <f ca="1">IFERROR((SUMIFS(Hours_Working[GallonUpdated],Hours_Working[Week],1,Hours_Working[CLIENT],$A$54,Hours_Working[PARTNER],'PR DATE'!$A69)*$D$33+SUMIFS(Hours_Working[GallonUpdated],Hours_Working[Week],2,Hours_Working[CLIENT],$A$54,Hours_Working[PARTNER],'PR DATE'!$A69)*$D$34)+(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WAV)+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BIGVAN)),0)</f>
        <v>31.646910833333351</v>
      </c>
      <c r="G69" s="194" cm="1">
        <f t="array" aca="1" ref="G69" ca="1">SUM(_xlfn._xlws.FILTER(Deductions[Other Income],((Deductions[Type]=$A$54)*(Deductions[PARTNER]=$A69)),0))</f>
        <v>0</v>
      </c>
      <c r="H69" s="194" cm="1">
        <f t="array" aca="1" ref="H69" ca="1">SUM(_xlfn._xlws.FILTER(Deductions[Reimbursement],((Deductions[Type]=$A$54)*(Deductions[PARTNER]=$A69)),0))</f>
        <v>0</v>
      </c>
      <c r="I69" s="194" cm="1">
        <f t="array" aca="1" ref="I69" ca="1">SUM(_xlfn._xlws.FILTER(Deductions[Bonus],((Deductions[Type]=$A$54)*(Deductions[PARTNER]=$A69)),0))</f>
        <v>0</v>
      </c>
      <c r="J69" s="194" cm="1">
        <f t="array" aca="1" ref="J69" ca="1">SUM(_xlfn._xlws.FILTER(Deductions[Credentials],((Deductions[Type]=$A$54)*(Deductions[PARTNER]=$A69)),0))</f>
        <v>0</v>
      </c>
      <c r="K69" s="194" cm="1">
        <f t="array" aca="1" ref="K69" ca="1">SUM(_xlfn._xlws.FILTER(Deductions[LIFT LEASE TOTAL],((Deductions[Type]=$A$54)*(Deductions[PARTNER]=$A69)),0))</f>
        <v>615</v>
      </c>
      <c r="L69" s="194" cm="1">
        <f t="array" aca="1" ref="L69" ca="1">SUM(_xlfn._xlws.FILTER(Deductions[Violation],((Deductions[Type]=$A$54)*(Deductions[PARTNER]=$A69)),0))</f>
        <v>200</v>
      </c>
      <c r="M69" s="194" cm="1">
        <f t="array" aca="1" ref="M69" ca="1">SUM(_xlfn._xlws.FILTER(Deductions[Other Deductions],((Deductions[Type]=$A$54)*(Deductions[PARTNER]=$A69)),0))</f>
        <v>0</v>
      </c>
      <c r="N69" s="194" cm="1">
        <f t="array" aca="1" ref="N69" ca="1">IFERROR(SUM(_xlfn._xlws.FILTER(Fares_CCCTA_LAVTA[Cash Collected],((Fares_CCCTA_LAVTA[PARTNER NAME]=$A69)*(Fares_CCCTA_LAVTA[Trip Type]="LAVTA")*(Fares_CCCTA_LAVTA[PARTNER NAME]&lt;&gt;"")),0)),0)</f>
        <v>197.5</v>
      </c>
      <c r="O69" s="241">
        <f t="shared" ca="1" si="2"/>
        <v>1923.755910833333</v>
      </c>
      <c r="P69" s="136">
        <v>1923.755910833333</v>
      </c>
    </row>
    <row r="70" spans="1:16" x14ac:dyDescent="0.25">
      <c r="A70" s="135" t="str">
        <f ca="1"/>
        <v>TRI VALLEY TRANSPORTATION INC.</v>
      </c>
      <c r="B70" s="232">
        <f ca="1"/>
        <v>5026</v>
      </c>
      <c r="C70" s="136" t="str">
        <f ca="1"/>
        <v>hilarybuffington@trivalleytransport.com</v>
      </c>
      <c r="D70" s="194">
        <f ca="1"/>
        <v>3012.08</v>
      </c>
      <c r="E70" s="194"/>
      <c r="F70" s="189">
        <f ca="1">IFERROR((SUMIFS(Hours_Working[GallonUpdated],Hours_Working[Week],1,Hours_Working[CLIENT],$A$54,Hours_Working[PARTNER],'PR DATE'!$A70)*$D$33+SUMIFS(Hours_Working[GallonUpdated],Hours_Working[Week],2,Hours_Working[CLIENT],$A$54,Hours_Working[PARTNER],'PR DATE'!$A70)*$D$34)+(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WAV)+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BIGVAN)),0)</f>
        <v>28.693890000000014</v>
      </c>
      <c r="G70" s="194" cm="1">
        <f t="array" aca="1" ref="G70" ca="1">SUM(_xlfn._xlws.FILTER(Deductions[Other Income],((Deductions[Type]=$A$54)*(Deductions[PARTNER]=$A70)),0))</f>
        <v>0</v>
      </c>
      <c r="H70" s="194" cm="1">
        <f t="array" aca="1" ref="H70" ca="1">SUM(_xlfn._xlws.FILTER(Deductions[Reimbursement],((Deductions[Type]=$A$54)*(Deductions[PARTNER]=$A70)),0))</f>
        <v>0</v>
      </c>
      <c r="I70" s="194" cm="1">
        <f t="array" aca="1" ref="I70" ca="1">SUM(_xlfn._xlws.FILTER(Deductions[Bonus],((Deductions[Type]=$A$54)*(Deductions[PARTNER]=$A70)),0))</f>
        <v>0</v>
      </c>
      <c r="J70" s="194" cm="1">
        <f t="array" aca="1" ref="J70" ca="1">SUM(_xlfn._xlws.FILTER(Deductions[Credentials],((Deductions[Type]=$A$54)*(Deductions[PARTNER]=$A70)),0))</f>
        <v>0</v>
      </c>
      <c r="K70" s="194" cm="1">
        <f t="array" aca="1" ref="K70" ca="1">SUM(_xlfn._xlws.FILTER(Deductions[LIFT LEASE TOTAL],((Deductions[Type]=$A$54)*(Deductions[PARTNER]=$A70)),0))</f>
        <v>416.72</v>
      </c>
      <c r="L70" s="194" cm="1">
        <f t="array" aca="1" ref="L70" ca="1">SUM(_xlfn._xlws.FILTER(Deductions[Violation],((Deductions[Type]=$A$54)*(Deductions[PARTNER]=$A70)),0))</f>
        <v>0</v>
      </c>
      <c r="M70" s="194" cm="1">
        <f t="array" aca="1" ref="M70" ca="1">SUM(_xlfn._xlws.FILTER(Deductions[Other Deductions],((Deductions[Type]=$A$54)*(Deductions[PARTNER]=$A70)),0))</f>
        <v>500</v>
      </c>
      <c r="N70" s="194" cm="1">
        <f t="array" aca="1" ref="N70" ca="1">IFERROR(SUM(_xlfn._xlws.FILTER(Fares_CCCTA_LAVTA[Cash Collected],((Fares_CCCTA_LAVTA[PARTNER NAME]=$A70)*(Fares_CCCTA_LAVTA[Trip Type]="LAVTA")*(Fares_CCCTA_LAVTA[PARTNER NAME]&lt;&gt;"")),0)),0)</f>
        <v>83.75</v>
      </c>
      <c r="O70" s="241">
        <f t="shared" ca="1" si="2"/>
        <v>2040.3038899999999</v>
      </c>
      <c r="P70" s="136">
        <v>2040.3038899999999</v>
      </c>
    </row>
    <row r="71" spans="1:16" x14ac:dyDescent="0.25">
      <c r="A71" s="135" t="str">
        <f ca="1"/>
        <v>PEOPLE FIRST TRANSIT LLC</v>
      </c>
      <c r="B71" s="232">
        <f ca="1"/>
        <v>5109</v>
      </c>
      <c r="C71" s="136" t="str">
        <f ca="1"/>
        <v>sharonnj45@gmail.com</v>
      </c>
      <c r="D71" s="194">
        <f ca="1"/>
        <v>0</v>
      </c>
      <c r="E71" s="194"/>
      <c r="F71" s="189">
        <f ca="1">IFERROR((SUMIFS(Hours_Working[GallonUpdated],Hours_Working[Week],1,Hours_Working[CLIENT],$A$54,Hours_Working[PARTNER],'PR DATE'!$A71)*$D$33+SUMIFS(Hours_Working[GallonUpdated],Hours_Working[Week],2,Hours_Working[CLIENT],$A$54,Hours_Working[PARTNER],'PR DATE'!$A71)*$D$34)+(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WAV)+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BIGVAN)),0)</f>
        <v>0</v>
      </c>
      <c r="G71" s="194" cm="1">
        <f t="array" aca="1" ref="G71" ca="1">SUM(_xlfn._xlws.FILTER(Deductions[Other Income],((Deductions[Type]=$A$54)*(Deductions[PARTNER]=$A71)),0))</f>
        <v>0</v>
      </c>
      <c r="H71" s="194" cm="1">
        <f t="array" aca="1" ref="H71" ca="1">SUM(_xlfn._xlws.FILTER(Deductions[Reimbursement],((Deductions[Type]=$A$54)*(Deductions[PARTNER]=$A71)),0))</f>
        <v>0</v>
      </c>
      <c r="I71" s="194" cm="1">
        <f t="array" aca="1" ref="I71" ca="1">SUM(_xlfn._xlws.FILTER(Deductions[Bonus],((Deductions[Type]=$A$54)*(Deductions[PARTNER]=$A71)),0))</f>
        <v>0</v>
      </c>
      <c r="J71" s="194" cm="1">
        <f t="array" aca="1" ref="J71" ca="1">SUM(_xlfn._xlws.FILTER(Deductions[Credentials],((Deductions[Type]=$A$54)*(Deductions[PARTNER]=$A71)),0))</f>
        <v>0</v>
      </c>
      <c r="K71" s="194" cm="1">
        <f t="array" aca="1" ref="K71" ca="1">SUM(_xlfn._xlws.FILTER(Deductions[LIFT LEASE TOTAL],((Deductions[Type]=$A$54)*(Deductions[PARTNER]=$A71)),0))</f>
        <v>0</v>
      </c>
      <c r="L71" s="194" cm="1">
        <f t="array" aca="1" ref="L71" ca="1">SUM(_xlfn._xlws.FILTER(Deductions[Violation],((Deductions[Type]=$A$54)*(Deductions[PARTNER]=$A71)),0))</f>
        <v>0</v>
      </c>
      <c r="M71" s="194" cm="1">
        <f t="array" aca="1" ref="M71" ca="1">SUM(_xlfn._xlws.FILTER(Deductions[Other Deductions],((Deductions[Type]=$A$54)*(Deductions[PARTNER]=$A71)),0))</f>
        <v>0</v>
      </c>
      <c r="N71" s="194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41">
        <f t="shared" ca="1" si="2"/>
        <v>0</v>
      </c>
      <c r="P71" s="136">
        <v>0</v>
      </c>
    </row>
    <row r="72" spans="1:16" x14ac:dyDescent="0.25">
      <c r="A72" s="135" t="str">
        <f ca="1"/>
        <v>QUICK RIDES CA</v>
      </c>
      <c r="B72" s="232">
        <f ca="1"/>
        <v>5073</v>
      </c>
      <c r="C72" s="136" t="str">
        <f ca="1"/>
        <v>quickridesca@gmail.com</v>
      </c>
      <c r="D72" s="194">
        <f ca="1"/>
        <v>484.71499999999997</v>
      </c>
      <c r="E72" s="194"/>
      <c r="F72" s="189">
        <f ca="1">IFERROR((SUMIFS(Hours_Working[GallonUpdated],Hours_Working[Week],1,Hours_Working[CLIENT],$A$54,Hours_Working[PARTNER],'PR DATE'!$A72)*$D$33+SUMIFS(Hours_Working[GallonUpdated],Hours_Working[Week],2,Hours_Working[CLIENT],$A$54,Hours_Working[PARTNER],'PR DATE'!$A72)*$D$34)+(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WAV)+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BIGVAN)),0)</f>
        <v>5.1183266666666691</v>
      </c>
      <c r="G72" s="194" cm="1">
        <f t="array" aca="1" ref="G72" ca="1">SUM(_xlfn._xlws.FILTER(Deductions[Other Income],((Deductions[Type]=$A$54)*(Deductions[PARTNER]=$A72)),0))</f>
        <v>0</v>
      </c>
      <c r="H72" s="194" cm="1">
        <f t="array" aca="1" ref="H72" ca="1">SUM(_xlfn._xlws.FILTER(Deductions[Reimbursement],((Deductions[Type]=$A$54)*(Deductions[PARTNER]=$A72)),0))</f>
        <v>0</v>
      </c>
      <c r="I72" s="194" cm="1">
        <f t="array" aca="1" ref="I72" ca="1">SUM(_xlfn._xlws.FILTER(Deductions[Bonus],((Deductions[Type]=$A$54)*(Deductions[PARTNER]=$A72)),0))</f>
        <v>0</v>
      </c>
      <c r="J72" s="194" cm="1">
        <f t="array" aca="1" ref="J72" ca="1">SUM(_xlfn._xlws.FILTER(Deductions[Credentials],((Deductions[Type]=$A$54)*(Deductions[PARTNER]=$A72)),0))</f>
        <v>0</v>
      </c>
      <c r="K72" s="194" cm="1">
        <f t="array" aca="1" ref="K72" ca="1">SUM(_xlfn._xlws.FILTER(Deductions[LIFT LEASE TOTAL],((Deductions[Type]=$A$54)*(Deductions[PARTNER]=$A72)),0))</f>
        <v>0</v>
      </c>
      <c r="L72" s="194" cm="1">
        <f t="array" aca="1" ref="L72" ca="1">SUM(_xlfn._xlws.FILTER(Deductions[Violation],((Deductions[Type]=$A$54)*(Deductions[PARTNER]=$A72)),0))</f>
        <v>0</v>
      </c>
      <c r="M72" s="194" cm="1">
        <f t="array" aca="1" ref="M72" ca="1">SUM(_xlfn._xlws.FILTER(Deductions[Other Deductions],((Deductions[Type]=$A$54)*(Deductions[PARTNER]=$A72)),0))</f>
        <v>0</v>
      </c>
      <c r="N72" s="194" cm="1">
        <f t="array" aca="1" ref="N72" ca="1">IFERROR(SUM(_xlfn._xlws.FILTER(Fares_CCCTA_LAVTA[Cash Collected],((Fares_CCCTA_LAVTA[PARTNER NAME]=$A72)*(Fares_CCCTA_LAVTA[Trip Type]="LAVTA")*(Fares_CCCTA_LAVTA[PARTNER NAME]&lt;&gt;"")),0)),0)</f>
        <v>65</v>
      </c>
      <c r="O72" s="241">
        <f t="shared" ca="1" si="2"/>
        <v>424.83332666666666</v>
      </c>
      <c r="P72" s="136">
        <v>424.83332666666666</v>
      </c>
    </row>
    <row r="73" spans="1:16" x14ac:dyDescent="0.25">
      <c r="A73" s="219"/>
      <c r="D73" s="194"/>
      <c r="E73" s="194"/>
      <c r="F73" s="189">
        <f>IFERROR((SUMIFS(Hours_Working[GallonUpdated],Hours_Working[Week],1,Hours_Working[CLIENT],$A$54,Hours_Working[PARTNER],'PR DATE'!$A73)*$D$33+SUMIFS(Hours_Working[GallonUpdated],Hours_Working[Week],2,Hours_Working[CLIENT],$A$54,Hours_Working[PARTNER],'PR DATE'!$A73)*$D$34)+(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WAV)+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BIGVAN)),0)</f>
        <v>0</v>
      </c>
      <c r="G73" s="194" cm="1">
        <f t="array" ref="G73">SUM(_xlfn._xlws.FILTER(Deductions[Other Income],((Deductions[Type]=$A$54)*(Deductions[PARTNER]=$A73)),0))</f>
        <v>0</v>
      </c>
      <c r="H73" s="194" cm="1">
        <f t="array" ref="H73">SUM(_xlfn._xlws.FILTER(Deductions[Reimbursement],((Deductions[Type]=$A$54)*(Deductions[PARTNER]=$A73)),0))</f>
        <v>0</v>
      </c>
      <c r="I73" s="194" cm="1">
        <f t="array" ref="I73">SUM(_xlfn._xlws.FILTER(Deductions[Bonus],((Deductions[Type]=$A$54)*(Deductions[PARTNER]=$A73)),0))</f>
        <v>0</v>
      </c>
      <c r="J73" s="194" cm="1">
        <f t="array" ref="J73">SUM(_xlfn._xlws.FILTER(Deductions[Credentials],((Deductions[Type]=$A$54)*(Deductions[PARTNER]=$A73)),0))</f>
        <v>0</v>
      </c>
      <c r="K73" s="194" cm="1">
        <f t="array" ref="K73">SUM(_xlfn._xlws.FILTER(Deductions[LIFT LEASE TOTAL],((Deductions[Type]=$A$54)*(Deductions[PARTNER]=$A73)),0))</f>
        <v>0</v>
      </c>
      <c r="L73" s="194" cm="1">
        <f t="array" ref="L73">SUM(_xlfn._xlws.FILTER(Deductions[Violation],((Deductions[Type]=$A$54)*(Deductions[PARTNER]=$A73)),0))</f>
        <v>0</v>
      </c>
      <c r="M73" s="194" cm="1">
        <f t="array" ref="M73">SUM(_xlfn._xlws.FILTER(Deductions[Other Deductions],((Deductions[Type]=$A$54)*(Deductions[PARTNER]=$A73)),0))</f>
        <v>0</v>
      </c>
      <c r="N73" s="194" cm="1">
        <f t="array" ref="N73">IFERROR(SUM(_xlfn._xlws.FILTER(Fares_CCCTA_LAVTA[Cash Collected],((Fares_CCCTA_LAVTA[PARTNER NAME]=$A73)*(Fares_CCCTA_LAVTA[Trip Type]="LAVTA")*(Fares_CCCTA_LAVTA[PARTNER NAME]&lt;&gt;"")),0)),0)</f>
        <v>0</v>
      </c>
      <c r="O73" s="241">
        <f t="shared" si="2"/>
        <v>0</v>
      </c>
      <c r="P73" s="136">
        <v>0</v>
      </c>
    </row>
    <row r="74" spans="1:16" x14ac:dyDescent="0.25">
      <c r="D74" s="194"/>
      <c r="E74" s="194"/>
      <c r="F74" s="189">
        <f>IFERROR((SUMIFS(Hours_Working[GallonUpdated],Hours_Working[Week],1,Hours_Working[CLIENT],$A$54,Hours_Working[PARTNER],'PR DATE'!$A74)*$D$33+SUMIFS(Hours_Working[GallonUpdated],Hours_Working[Week],2,Hours_Working[CLIENT],$A$54,Hours_Working[PARTNER],'PR DATE'!$A74)*$D$34)+(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WAV)+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BIGVAN)),0)</f>
        <v>0</v>
      </c>
      <c r="G74" s="194" cm="1">
        <f t="array" ref="G74">SUM(_xlfn._xlws.FILTER(Deductions[Other Income],((Deductions[Type]=$A$54)*(Deductions[PARTNER]=$A74)),0))</f>
        <v>0</v>
      </c>
      <c r="H74" s="194" cm="1">
        <f t="array" ref="H74">SUM(_xlfn._xlws.FILTER(Deductions[Reimbursement],((Deductions[Type]=$A$54)*(Deductions[PARTNER]=$A74)),0))</f>
        <v>0</v>
      </c>
      <c r="I74" s="194" cm="1">
        <f t="array" ref="I74">SUM(_xlfn._xlws.FILTER(Deductions[Bonus],((Deductions[Type]=$A$54)*(Deductions[PARTNER]=$A74)),0))</f>
        <v>0</v>
      </c>
      <c r="J74" s="194" cm="1">
        <f t="array" ref="J74">SUM(_xlfn._xlws.FILTER(Deductions[Credentials],((Deductions[Type]=$A$54)*(Deductions[PARTNER]=$A74)),0))</f>
        <v>0</v>
      </c>
      <c r="K74" s="194" cm="1">
        <f t="array" ref="K74">SUM(_xlfn._xlws.FILTER(Deductions[LIFT LEASE TOTAL],((Deductions[Type]=$A$54)*(Deductions[PARTNER]=$A74)),0))</f>
        <v>0</v>
      </c>
      <c r="L74" s="194" cm="1">
        <f t="array" ref="L74">SUM(_xlfn._xlws.FILTER(Deductions[Violation],((Deductions[Type]=$A$54)*(Deductions[PARTNER]=$A74)),0))</f>
        <v>0</v>
      </c>
      <c r="M74" s="194" cm="1">
        <f t="array" ref="M74">SUM(_xlfn._xlws.FILTER(Deductions[Other Deductions],((Deductions[Type]=$A$54)*(Deductions[PARTNER]=$A74)),0))</f>
        <v>0</v>
      </c>
      <c r="N74" s="194" cm="1">
        <f t="array" ref="N74">IFERROR(SUM(_xlfn._xlws.FILTER(Fares_CCCTA_LAVTA[Cash Collected],((Fares_CCCTA_LAVTA[PARTNER NAME]=$A74)*(Fares_CCCTA_LAVTA[Trip Type]="LAVTA")*(Fares_CCCTA_LAVTA[PARTNER NAME]&lt;&gt;"")),0)),0)</f>
        <v>0</v>
      </c>
      <c r="O74" s="241">
        <f t="shared" ref="O74" si="3">SUM(D74:I74)-SUM(J74:N74)</f>
        <v>0</v>
      </c>
      <c r="P74" s="136">
        <v>0</v>
      </c>
    </row>
    <row r="75" spans="1:16" x14ac:dyDescent="0.25">
      <c r="A75" s="192"/>
      <c r="B75" s="192"/>
      <c r="C75" s="192"/>
      <c r="D75" s="193">
        <f t="shared" ref="D75:O75" ca="1" si="4">SUM(D55:D74)</f>
        <v>27907.375230000001</v>
      </c>
      <c r="E75" s="193">
        <f t="shared" si="4"/>
        <v>0</v>
      </c>
      <c r="F75" s="193">
        <f t="shared" ca="1" si="4"/>
        <v>318.58509872180468</v>
      </c>
      <c r="G75" s="193">
        <f t="shared" ca="1" si="4"/>
        <v>0</v>
      </c>
      <c r="H75" s="193">
        <f t="shared" ca="1" si="4"/>
        <v>0</v>
      </c>
      <c r="I75" s="193">
        <f t="shared" ca="1" si="4"/>
        <v>0</v>
      </c>
      <c r="J75" s="193">
        <f t="shared" ca="1" si="4"/>
        <v>0</v>
      </c>
      <c r="K75" s="193">
        <f t="shared" ca="1" si="4"/>
        <v>1646.72</v>
      </c>
      <c r="L75" s="193">
        <f t="shared" ca="1" si="4"/>
        <v>200</v>
      </c>
      <c r="M75" s="193">
        <f t="shared" ca="1" si="4"/>
        <v>500</v>
      </c>
      <c r="N75" s="193">
        <f t="shared" ca="1" si="4"/>
        <v>1128.75</v>
      </c>
      <c r="O75" s="242">
        <f t="shared" ca="1" si="4"/>
        <v>24750.490328721804</v>
      </c>
      <c r="P75" s="136">
        <v>24750.490328721804</v>
      </c>
    </row>
    <row r="77" spans="1:16" ht="6.6" customHeight="1" x14ac:dyDescent="0.25"/>
    <row r="78" spans="1:16" s="196" customFormat="1" x14ac:dyDescent="0.25">
      <c r="A78" s="195"/>
      <c r="B78" s="237"/>
      <c r="D78" s="243">
        <f t="shared" ref="D78:N78" ca="1" si="5">+D27+D75</f>
        <v>94768.749120000008</v>
      </c>
      <c r="E78" s="243">
        <f t="shared" ca="1" si="5"/>
        <v>8582.4848000000002</v>
      </c>
      <c r="F78" s="243">
        <f t="shared" ca="1" si="5"/>
        <v>1172.9101664536347</v>
      </c>
      <c r="G78" s="243">
        <f t="shared" ca="1" si="5"/>
        <v>0</v>
      </c>
      <c r="H78" s="243">
        <f t="shared" ca="1" si="5"/>
        <v>250</v>
      </c>
      <c r="I78" s="243">
        <f t="shared" ca="1" si="5"/>
        <v>0</v>
      </c>
      <c r="J78" s="243">
        <f t="shared" ca="1" si="5"/>
        <v>0</v>
      </c>
      <c r="K78" s="243">
        <f t="shared" ca="1" si="5"/>
        <v>9616.7199999999993</v>
      </c>
      <c r="L78" s="243">
        <f t="shared" ca="1" si="5"/>
        <v>650</v>
      </c>
      <c r="M78" s="243">
        <f t="shared" ca="1" si="5"/>
        <v>1770.5</v>
      </c>
      <c r="N78" s="243">
        <f t="shared" ca="1" si="5"/>
        <v>5421.25</v>
      </c>
      <c r="O78" s="243">
        <f ca="1">+O27+O75</f>
        <v>87315.674086453626</v>
      </c>
      <c r="P78" s="196">
        <v>87315.674086453626</v>
      </c>
    </row>
    <row r="80" spans="1:16" x14ac:dyDescent="0.25"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</row>
    <row r="81" spans="3:15" x14ac:dyDescent="0.25"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</row>
    <row r="84" spans="3:15" x14ac:dyDescent="0.25">
      <c r="C84" s="136" t="s">
        <v>675</v>
      </c>
      <c r="N84" s="191"/>
      <c r="O84" s="191"/>
    </row>
  </sheetData>
  <mergeCells count="2">
    <mergeCell ref="A54:O54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7"/>
  <sheetViews>
    <sheetView workbookViewId="0">
      <selection activeCell="H2" sqref="H2:H39"/>
    </sheetView>
  </sheetViews>
  <sheetFormatPr defaultColWidth="8.85546875"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$D$2:$R$37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95</v>
      </c>
      <c r="L1" t="s">
        <v>96</v>
      </c>
      <c r="M1" t="s">
        <v>126</v>
      </c>
      <c r="N1" t="s">
        <v>127</v>
      </c>
      <c r="O1" t="s">
        <v>99</v>
      </c>
      <c r="P1" t="s">
        <v>100</v>
      </c>
      <c r="Q1" t="s">
        <v>101</v>
      </c>
      <c r="R1" t="s">
        <v>128</v>
      </c>
    </row>
    <row r="2" spans="1:18" x14ac:dyDescent="0.25">
      <c r="C2" cm="1">
        <f t="array" aca="1" ref="C2:C37" ca="1">_xlfn.VSTACK(ROW(INDEX(_xlfn.ANCHORARRAY('PR DATE'!A6),,1)),ROW(INDEX(_xlfn.ANCHORARRAY('PR DATE'!A55),,1)))</f>
        <v>6</v>
      </c>
      <c r="D2" t="str" cm="1">
        <f t="array" aca="1" ref="D2:D37" ca="1">IF(_xlfn.ANCHORARRAY(C2)&gt;0,'PR DATE'!$A$1,"")</f>
        <v>DIV5-CA</v>
      </c>
      <c r="E2" t="str" cm="1">
        <f t="array" aca="1" ref="E2:E37" ca="1">IF(_xlfn.ANCHORARRAY(C2)&gt;0,TEXT('PR DATE'!$B$33,"M/D/YY")&amp;", "&amp;TEXT('PR DATE'!$B$34,"M/D/YY"),"")</f>
        <v>3/30/25, 4/6/25</v>
      </c>
      <c r="F2" cm="1">
        <f t="array" aca="1" ref="F2:F37" ca="1">INDEX('PR DATE'!B:B,_xlfn.ANCHORARRAY(PRExportPrep!$C2))</f>
        <v>5997</v>
      </c>
      <c r="H2" cm="1">
        <f t="array" aca="1" ref="H2:H37" ca="1">INDEX('PR DATE'!E:E,_xlfn.ANCHORARRAY(PRExportPrep!$C2))+INDEX('PR DATE'!D:D,_xlfn.ANCHORARRAY(PRExportPrep!$C2))</f>
        <v>23386.589189999995</v>
      </c>
      <c r="I2" cm="1">
        <f t="array" aca="1" ref="I2:I37" ca="1">INDEX('PR DATE'!F:F,_xlfn.ANCHORARRAY(PRExportPrep!$C2))</f>
        <v>277.07249238095261</v>
      </c>
      <c r="J2" cm="1">
        <f t="array" aca="1" ref="J2:J37" ca="1">INDEX('PR DATE'!G:G,_xlfn.ANCHORARRAY(PRExportPrep!$C2))</f>
        <v>0</v>
      </c>
      <c r="K2" cm="1">
        <f t="array" aca="1" ref="K2:K37" ca="1">INDEX('PR DATE'!H:H,_xlfn.ANCHORARRAY(PRExportPrep!$C2))</f>
        <v>0</v>
      </c>
      <c r="L2" cm="1">
        <f t="array" aca="1" ref="L2:L37" ca="1">INDEX('PR DATE'!I:I,_xlfn.ANCHORARRAY(PRExportPrep!$C2))</f>
        <v>0</v>
      </c>
      <c r="M2" cm="1">
        <f t="array" aca="1" ref="M2:M37" ca="1">INDEX('PR DATE'!J:J,_xlfn.ANCHORARRAY(PRExportPrep!$C2))</f>
        <v>0</v>
      </c>
      <c r="N2" cm="1">
        <f t="array" aca="1" ref="N2:N37" ca="1">INDEX('PR DATE'!K:K,_xlfn.ANCHORARRAY(PRExportPrep!$C2))</f>
        <v>0</v>
      </c>
      <c r="O2" cm="1">
        <f t="array" aca="1" ref="O2:O37" ca="1">INDEX('PR DATE'!L:L,_xlfn.ANCHORARRAY(PRExportPrep!$C2))</f>
        <v>0</v>
      </c>
      <c r="P2" cm="1">
        <f t="array" aca="1" ref="P2:P37" ca="1">INDEX('PR DATE'!M:M,_xlfn.ANCHORARRAY(PRExportPrep!$C2))</f>
        <v>0</v>
      </c>
      <c r="Q2" cm="1">
        <f t="array" aca="1" ref="Q2:Q37" ca="1">INDEX('PR DATE'!N:N,_xlfn.ANCHORARRAY(PRExportPrep!$C2))</f>
        <v>1202.75</v>
      </c>
    </row>
    <row r="3" spans="1:18" x14ac:dyDescent="0.25">
      <c r="C3">
        <f ca="1"/>
        <v>7</v>
      </c>
      <c r="D3" t="str">
        <f ca="1"/>
        <v>DIV5-CA</v>
      </c>
      <c r="E3" t="str">
        <f ca="1"/>
        <v>3/30/25, 4/6/25</v>
      </c>
      <c r="F3">
        <f ca="1"/>
        <v>5155</v>
      </c>
      <c r="H3">
        <f ca="1"/>
        <v>3776.7649000000001</v>
      </c>
      <c r="I3">
        <f ca="1"/>
        <v>51.402107500000028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615</v>
      </c>
      <c r="O3">
        <f ca="1"/>
        <v>0</v>
      </c>
      <c r="P3">
        <f ca="1"/>
        <v>0</v>
      </c>
      <c r="Q3">
        <f ca="1"/>
        <v>217</v>
      </c>
    </row>
    <row r="4" spans="1:18" x14ac:dyDescent="0.25">
      <c r="C4">
        <f ca="1"/>
        <v>8</v>
      </c>
      <c r="D4" t="str">
        <f ca="1"/>
        <v>DIV5-CA</v>
      </c>
      <c r="E4" t="str">
        <f ca="1"/>
        <v>3/30/25, 4/6/25</v>
      </c>
      <c r="F4">
        <f ca="1"/>
        <v>5153</v>
      </c>
      <c r="H4">
        <f ca="1"/>
        <v>3202.2448000000004</v>
      </c>
      <c r="I4">
        <f ca="1"/>
        <v>35.560808333333355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615</v>
      </c>
      <c r="O4">
        <f ca="1"/>
        <v>0</v>
      </c>
      <c r="P4">
        <f ca="1"/>
        <v>11.25</v>
      </c>
      <c r="Q4">
        <f ca="1"/>
        <v>145</v>
      </c>
    </row>
    <row r="5" spans="1:18" x14ac:dyDescent="0.25">
      <c r="C5">
        <f ca="1"/>
        <v>9</v>
      </c>
      <c r="D5" t="str">
        <f ca="1"/>
        <v>DIV5-CA</v>
      </c>
      <c r="E5" t="str">
        <f ca="1"/>
        <v>3/30/25, 4/6/25</v>
      </c>
      <c r="F5">
        <f ca="1"/>
        <v>5106</v>
      </c>
      <c r="H5">
        <f ca="1"/>
        <v>3836.1812</v>
      </c>
      <c r="I5">
        <f ca="1"/>
        <v>43.716595833333358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615</v>
      </c>
      <c r="O5">
        <f ca="1"/>
        <v>0</v>
      </c>
      <c r="P5">
        <f ca="1"/>
        <v>0</v>
      </c>
      <c r="Q5">
        <f ca="1"/>
        <v>252.75</v>
      </c>
    </row>
    <row r="6" spans="1:18" x14ac:dyDescent="0.25">
      <c r="C6">
        <f ca="1"/>
        <v>10</v>
      </c>
      <c r="D6" t="str">
        <f ca="1"/>
        <v>DIV5-CA</v>
      </c>
      <c r="E6" t="str">
        <f ca="1"/>
        <v>3/30/25, 4/6/25</v>
      </c>
      <c r="F6">
        <f ca="1"/>
        <v>5132</v>
      </c>
      <c r="H6">
        <f ca="1"/>
        <v>2517.8683000000001</v>
      </c>
      <c r="I6">
        <f ca="1"/>
        <v>32.491062500000012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615</v>
      </c>
      <c r="O6">
        <f ca="1"/>
        <v>0</v>
      </c>
      <c r="P6">
        <f ca="1"/>
        <v>0</v>
      </c>
      <c r="Q6">
        <f ca="1"/>
        <v>132</v>
      </c>
    </row>
    <row r="7" spans="1:18" x14ac:dyDescent="0.25">
      <c r="C7">
        <f ca="1"/>
        <v>11</v>
      </c>
      <c r="D7" t="str">
        <f ca="1"/>
        <v>DIV5-CA</v>
      </c>
      <c r="E7" t="str">
        <f ca="1"/>
        <v>3/30/25, 4/6/25</v>
      </c>
      <c r="F7">
        <f ca="1"/>
        <v>5139</v>
      </c>
      <c r="H7">
        <f ca="1"/>
        <v>3240.9587999999994</v>
      </c>
      <c r="I7">
        <f ca="1"/>
        <v>42.215250000000019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615</v>
      </c>
      <c r="O7">
        <f ca="1"/>
        <v>150</v>
      </c>
      <c r="P7">
        <f ca="1"/>
        <v>0</v>
      </c>
      <c r="Q7">
        <f ca="1"/>
        <v>120</v>
      </c>
    </row>
    <row r="8" spans="1:18" x14ac:dyDescent="0.25">
      <c r="C8">
        <f ca="1"/>
        <v>12</v>
      </c>
      <c r="D8" t="str">
        <f ca="1"/>
        <v>DIV5-CA</v>
      </c>
      <c r="E8" t="str">
        <f ca="1"/>
        <v>3/30/25, 4/6/25</v>
      </c>
      <c r="F8">
        <f ca="1"/>
        <v>5057</v>
      </c>
      <c r="H8">
        <f ca="1"/>
        <v>777.98320000000001</v>
      </c>
      <c r="I8">
        <f ca="1"/>
        <v>9.1048666666666751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0</v>
      </c>
      <c r="O8">
        <f ca="1"/>
        <v>0</v>
      </c>
      <c r="P8">
        <f ca="1"/>
        <v>0</v>
      </c>
      <c r="Q8">
        <f ca="1"/>
        <v>48.75</v>
      </c>
    </row>
    <row r="9" spans="1:18" x14ac:dyDescent="0.25">
      <c r="C9">
        <f ca="1"/>
        <v>13</v>
      </c>
      <c r="D9" t="str">
        <f ca="1"/>
        <v>DIV5-CA</v>
      </c>
      <c r="E9" t="str">
        <f ca="1"/>
        <v>3/30/25, 4/6/25</v>
      </c>
      <c r="F9">
        <f ca="1"/>
        <v>5152</v>
      </c>
      <c r="H9">
        <f ca="1"/>
        <v>3050.6466</v>
      </c>
      <c r="I9">
        <f ca="1"/>
        <v>21.59247421052633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455</v>
      </c>
      <c r="O9">
        <f ca="1"/>
        <v>150</v>
      </c>
      <c r="P9">
        <f ca="1"/>
        <v>0</v>
      </c>
      <c r="Q9">
        <f ca="1"/>
        <v>137.5</v>
      </c>
    </row>
    <row r="10" spans="1:18" x14ac:dyDescent="0.25">
      <c r="C10">
        <f ca="1"/>
        <v>14</v>
      </c>
      <c r="D10" t="str">
        <f ca="1"/>
        <v>DIV5-CA</v>
      </c>
      <c r="E10" t="str">
        <f ca="1"/>
        <v>3/30/25, 4/6/25</v>
      </c>
      <c r="F10">
        <f ca="1"/>
        <v>5143</v>
      </c>
      <c r="H10">
        <f ca="1"/>
        <v>3198.7746999999999</v>
      </c>
      <c r="I10">
        <f ca="1"/>
        <v>25.309760526315802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455</v>
      </c>
      <c r="O10">
        <f ca="1"/>
        <v>0</v>
      </c>
      <c r="P10">
        <f ca="1"/>
        <v>0</v>
      </c>
      <c r="Q10">
        <f ca="1"/>
        <v>215.5</v>
      </c>
    </row>
    <row r="11" spans="1:18" x14ac:dyDescent="0.25">
      <c r="C11">
        <f ca="1"/>
        <v>15</v>
      </c>
      <c r="D11" t="str">
        <f ca="1"/>
        <v>DIV5-CA</v>
      </c>
      <c r="E11" t="str">
        <f ca="1"/>
        <v>3/30/25, 4/6/25</v>
      </c>
      <c r="F11">
        <f ca="1"/>
        <v>5156</v>
      </c>
      <c r="H11">
        <f ca="1"/>
        <v>3108.5165999999999</v>
      </c>
      <c r="I11">
        <f ca="1"/>
        <v>39.932725833333357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615</v>
      </c>
      <c r="O11">
        <f ca="1"/>
        <v>150</v>
      </c>
      <c r="P11">
        <f ca="1"/>
        <v>0</v>
      </c>
      <c r="Q11">
        <f ca="1"/>
        <v>203.25</v>
      </c>
    </row>
    <row r="12" spans="1:18" x14ac:dyDescent="0.25">
      <c r="C12">
        <f ca="1"/>
        <v>16</v>
      </c>
      <c r="D12" t="str">
        <f ca="1"/>
        <v>DIV5-CA</v>
      </c>
      <c r="E12" t="str">
        <f ca="1"/>
        <v>3/30/25, 4/6/25</v>
      </c>
      <c r="F12">
        <f ca="1"/>
        <v>5138</v>
      </c>
      <c r="H12">
        <f ca="1"/>
        <v>15472.525200000002</v>
      </c>
      <c r="I12">
        <f ca="1"/>
        <v>168.60365122807028</v>
      </c>
      <c r="J12">
        <f ca="1"/>
        <v>0</v>
      </c>
      <c r="K12">
        <f ca="1"/>
        <v>250</v>
      </c>
      <c r="L12">
        <f ca="1"/>
        <v>0</v>
      </c>
      <c r="M12">
        <f ca="1"/>
        <v>0</v>
      </c>
      <c r="N12">
        <f ca="1"/>
        <v>2140</v>
      </c>
      <c r="O12">
        <f ca="1"/>
        <v>0</v>
      </c>
      <c r="P12">
        <f ca="1"/>
        <v>111.25</v>
      </c>
      <c r="Q12">
        <f ca="1"/>
        <v>938.25</v>
      </c>
    </row>
    <row r="13" spans="1:18" x14ac:dyDescent="0.25">
      <c r="C13">
        <f ca="1"/>
        <v>17</v>
      </c>
      <c r="D13" t="str">
        <f ca="1"/>
        <v>DIV5-CA</v>
      </c>
      <c r="E13" t="str">
        <f ca="1"/>
        <v>3/30/25, 4/6/25</v>
      </c>
      <c r="F13">
        <f ca="1"/>
        <v>5163</v>
      </c>
      <c r="H13">
        <f ca="1"/>
        <v>0</v>
      </c>
      <c r="I13">
        <f ca="1"/>
        <v>0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0</v>
      </c>
      <c r="O13">
        <f ca="1"/>
        <v>0</v>
      </c>
      <c r="P13">
        <f ca="1"/>
        <v>0</v>
      </c>
      <c r="Q13">
        <f ca="1"/>
        <v>0</v>
      </c>
    </row>
    <row r="14" spans="1:18" x14ac:dyDescent="0.25">
      <c r="C14">
        <f ca="1"/>
        <v>18</v>
      </c>
      <c r="D14" t="str">
        <f ca="1"/>
        <v>DIV5-CA</v>
      </c>
      <c r="E14" t="str">
        <f ca="1"/>
        <v>3/30/25, 4/6/25</v>
      </c>
      <c r="F14">
        <f ca="1"/>
        <v>5164</v>
      </c>
      <c r="H14">
        <f ca="1"/>
        <v>3649.1968000000006</v>
      </c>
      <c r="I14">
        <f ca="1"/>
        <v>26.613541052631593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615</v>
      </c>
      <c r="O14">
        <f ca="1"/>
        <v>0</v>
      </c>
      <c r="P14">
        <f ca="1"/>
        <v>0</v>
      </c>
      <c r="Q14">
        <f ca="1"/>
        <v>243.25</v>
      </c>
    </row>
    <row r="15" spans="1:18" x14ac:dyDescent="0.25">
      <c r="C15">
        <f ca="1"/>
        <v>19</v>
      </c>
      <c r="D15" t="str">
        <f ca="1"/>
        <v>DIV5-CA</v>
      </c>
      <c r="E15" t="str">
        <f ca="1"/>
        <v>3/30/25, 4/6/25</v>
      </c>
      <c r="F15">
        <f ca="1"/>
        <v>5167</v>
      </c>
      <c r="H15">
        <f ca="1"/>
        <v>0</v>
      </c>
      <c r="I15">
        <f ca="1"/>
        <v>0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0</v>
      </c>
      <c r="O15">
        <f ca="1"/>
        <v>0</v>
      </c>
      <c r="P15">
        <f ca="1"/>
        <v>0</v>
      </c>
      <c r="Q15">
        <f ca="1"/>
        <v>0</v>
      </c>
    </row>
    <row r="16" spans="1:18" x14ac:dyDescent="0.25">
      <c r="C16">
        <f ca="1"/>
        <v>20</v>
      </c>
      <c r="D16" t="str">
        <f ca="1"/>
        <v>DIV5-CA</v>
      </c>
      <c r="E16" t="str">
        <f ca="1"/>
        <v>3/30/25, 4/6/25</v>
      </c>
      <c r="F16">
        <f ca="1"/>
        <v>5108</v>
      </c>
      <c r="H16">
        <f ca="1"/>
        <v>0</v>
      </c>
      <c r="I16">
        <f ca="1"/>
        <v>0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0</v>
      </c>
      <c r="O16">
        <f ca="1"/>
        <v>0</v>
      </c>
      <c r="P16">
        <f ca="1"/>
        <v>0</v>
      </c>
      <c r="Q16">
        <f ca="1"/>
        <v>0</v>
      </c>
    </row>
    <row r="17" spans="3:17" x14ac:dyDescent="0.25">
      <c r="C17">
        <f ca="1"/>
        <v>21</v>
      </c>
      <c r="D17" t="str">
        <f ca="1"/>
        <v>DIV5-CA</v>
      </c>
      <c r="E17" t="str">
        <f ca="1"/>
        <v>3/30/25, 4/6/25</v>
      </c>
      <c r="F17">
        <f ca="1"/>
        <v>5026</v>
      </c>
      <c r="H17">
        <f ca="1"/>
        <v>0</v>
      </c>
      <c r="I17">
        <f ca="1"/>
        <v>0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0</v>
      </c>
      <c r="O17">
        <f ca="1"/>
        <v>0</v>
      </c>
      <c r="P17">
        <f ca="1"/>
        <v>0</v>
      </c>
      <c r="Q17">
        <f ca="1"/>
        <v>0</v>
      </c>
    </row>
    <row r="18" spans="3:17" x14ac:dyDescent="0.25">
      <c r="C18">
        <f ca="1"/>
        <v>22</v>
      </c>
      <c r="D18" t="str">
        <f ca="1"/>
        <v>DIV5-CA</v>
      </c>
      <c r="E18" t="str">
        <f ca="1"/>
        <v>3/30/25, 4/6/25</v>
      </c>
      <c r="F18">
        <f ca="1"/>
        <v>5109</v>
      </c>
      <c r="H18">
        <f ca="1"/>
        <v>0</v>
      </c>
      <c r="I18">
        <f ca="1"/>
        <v>0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0</v>
      </c>
      <c r="O18">
        <f ca="1"/>
        <v>0</v>
      </c>
      <c r="P18">
        <f ca="1"/>
        <v>0</v>
      </c>
      <c r="Q18">
        <f ca="1"/>
        <v>0</v>
      </c>
    </row>
    <row r="19" spans="3:17" x14ac:dyDescent="0.25">
      <c r="C19">
        <f ca="1"/>
        <v>23</v>
      </c>
      <c r="D19" t="str">
        <f ca="1"/>
        <v>DIV5-CA</v>
      </c>
      <c r="E19" t="str">
        <f ca="1"/>
        <v>3/30/25, 4/6/25</v>
      </c>
      <c r="F19">
        <f ca="1"/>
        <v>5073</v>
      </c>
      <c r="H19">
        <f ca="1"/>
        <v>6225.6084000000001</v>
      </c>
      <c r="I19">
        <f ca="1"/>
        <v>80.709731666666698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615</v>
      </c>
      <c r="O19">
        <f ca="1"/>
        <v>0</v>
      </c>
      <c r="P19">
        <f ca="1"/>
        <v>1148</v>
      </c>
      <c r="Q19">
        <f ca="1"/>
        <v>436.5</v>
      </c>
    </row>
    <row r="20" spans="3:17" x14ac:dyDescent="0.25">
      <c r="C20">
        <f ca="1"/>
        <v>55</v>
      </c>
      <c r="D20" t="str">
        <f ca="1"/>
        <v>DIV5-CA</v>
      </c>
      <c r="E20" t="str">
        <f ca="1"/>
        <v>3/30/25, 4/6/25</v>
      </c>
      <c r="F20">
        <f ca="1"/>
        <v>5997</v>
      </c>
      <c r="H20">
        <f ca="1"/>
        <v>10444.142229999999</v>
      </c>
      <c r="I20">
        <f ca="1"/>
        <v>136.78963214285722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342.5</v>
      </c>
    </row>
    <row r="21" spans="3:17" x14ac:dyDescent="0.25">
      <c r="C21">
        <f ca="1"/>
        <v>56</v>
      </c>
      <c r="D21" t="str">
        <f ca="1"/>
        <v>DIV5-CA</v>
      </c>
      <c r="E21" t="str">
        <f ca="1"/>
        <v>3/30/25, 4/6/25</v>
      </c>
      <c r="F21">
        <f ca="1"/>
        <v>5155</v>
      </c>
      <c r="H21">
        <f ca="1"/>
        <v>0</v>
      </c>
      <c r="I21">
        <f ca="1"/>
        <v>0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0</v>
      </c>
      <c r="P21">
        <f ca="1"/>
        <v>0</v>
      </c>
      <c r="Q21">
        <f ca="1"/>
        <v>0</v>
      </c>
    </row>
    <row r="22" spans="3:17" x14ac:dyDescent="0.25">
      <c r="C22">
        <f ca="1"/>
        <v>57</v>
      </c>
      <c r="D22" t="str">
        <f ca="1"/>
        <v>DIV5-CA</v>
      </c>
      <c r="E22" t="str">
        <f ca="1"/>
        <v>3/30/25, 4/6/25</v>
      </c>
      <c r="F22">
        <f ca="1"/>
        <v>5153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25">
      <c r="C23">
        <f ca="1"/>
        <v>58</v>
      </c>
      <c r="D23" t="str">
        <f ca="1"/>
        <v>DIV5-CA</v>
      </c>
      <c r="E23" t="str">
        <f ca="1"/>
        <v>3/30/25, 4/6/25</v>
      </c>
      <c r="F23">
        <f ca="1"/>
        <v>5106</v>
      </c>
      <c r="H23">
        <f ca="1"/>
        <v>82.621000000000009</v>
      </c>
      <c r="I23">
        <f ca="1"/>
        <v>0.54669333333333381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15</v>
      </c>
    </row>
    <row r="24" spans="3:17" x14ac:dyDescent="0.25">
      <c r="C24">
        <f ca="1"/>
        <v>59</v>
      </c>
      <c r="D24" t="str">
        <f ca="1"/>
        <v>DIV5-CA</v>
      </c>
      <c r="E24" t="str">
        <f ca="1"/>
        <v>3/30/25, 4/6/25</v>
      </c>
      <c r="F24">
        <f ca="1"/>
        <v>5132</v>
      </c>
      <c r="H24">
        <f ca="1"/>
        <v>0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0</v>
      </c>
      <c r="O24">
        <f ca="1"/>
        <v>0</v>
      </c>
      <c r="P24">
        <f ca="1"/>
        <v>0</v>
      </c>
      <c r="Q24">
        <f ca="1"/>
        <v>0</v>
      </c>
    </row>
    <row r="25" spans="3:17" x14ac:dyDescent="0.25">
      <c r="C25">
        <f ca="1"/>
        <v>60</v>
      </c>
      <c r="D25" t="str">
        <f ca="1"/>
        <v>DIV5-CA</v>
      </c>
      <c r="E25" t="str">
        <f ca="1"/>
        <v>3/30/25, 4/6/25</v>
      </c>
      <c r="F25">
        <f ca="1"/>
        <v>5139</v>
      </c>
      <c r="H25">
        <f ca="1"/>
        <v>0</v>
      </c>
      <c r="I25">
        <f ca="1"/>
        <v>0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0</v>
      </c>
      <c r="O25">
        <f ca="1"/>
        <v>0</v>
      </c>
      <c r="P25">
        <f ca="1"/>
        <v>0</v>
      </c>
      <c r="Q25">
        <f ca="1"/>
        <v>0</v>
      </c>
    </row>
    <row r="26" spans="3:17" x14ac:dyDescent="0.25">
      <c r="C26">
        <f ca="1"/>
        <v>61</v>
      </c>
      <c r="D26" t="str">
        <f ca="1"/>
        <v>DIV5-CA</v>
      </c>
      <c r="E26" t="str">
        <f ca="1"/>
        <v>3/30/25, 4/6/25</v>
      </c>
      <c r="F26">
        <f ca="1"/>
        <v>5057</v>
      </c>
      <c r="H26">
        <f ca="1"/>
        <v>3440.8939999999998</v>
      </c>
      <c r="I26">
        <f ca="1"/>
        <v>35.724909166666684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140</v>
      </c>
    </row>
    <row r="27" spans="3:17" x14ac:dyDescent="0.25">
      <c r="C27">
        <f ca="1"/>
        <v>62</v>
      </c>
      <c r="D27" t="str">
        <f ca="1"/>
        <v>DIV5-CA</v>
      </c>
      <c r="E27" t="str">
        <f ca="1"/>
        <v>3/30/25, 4/6/25</v>
      </c>
      <c r="F27">
        <f ca="1"/>
        <v>5152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0</v>
      </c>
      <c r="O27">
        <f ca="1"/>
        <v>0</v>
      </c>
      <c r="P27">
        <f ca="1"/>
        <v>0</v>
      </c>
      <c r="Q27">
        <f ca="1"/>
        <v>0</v>
      </c>
    </row>
    <row r="28" spans="3:17" x14ac:dyDescent="0.25">
      <c r="C28">
        <f ca="1"/>
        <v>63</v>
      </c>
      <c r="D28" t="str">
        <f ca="1"/>
        <v>DIV5-CA</v>
      </c>
      <c r="E28" t="str">
        <f ca="1"/>
        <v>3/30/25, 4/6/25</v>
      </c>
      <c r="F28">
        <f ca="1"/>
        <v>5143</v>
      </c>
      <c r="H28">
        <f ca="1"/>
        <v>100.223</v>
      </c>
      <c r="I28">
        <f ca="1"/>
        <v>0.3127915789473687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7.5</v>
      </c>
    </row>
    <row r="29" spans="3:17" x14ac:dyDescent="0.25">
      <c r="C29">
        <f ca="1"/>
        <v>64</v>
      </c>
      <c r="D29" t="str">
        <f ca="1"/>
        <v>DIV5-CA</v>
      </c>
      <c r="E29" t="str">
        <f ca="1"/>
        <v>3/30/25, 4/6/25</v>
      </c>
      <c r="F29">
        <f ca="1"/>
        <v>5156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0</v>
      </c>
    </row>
    <row r="30" spans="3:17" x14ac:dyDescent="0.25">
      <c r="C30">
        <f ca="1"/>
        <v>65</v>
      </c>
      <c r="D30" t="str">
        <f ca="1"/>
        <v>DIV5-CA</v>
      </c>
      <c r="E30" t="str">
        <f ca="1"/>
        <v>3/30/25, 4/6/25</v>
      </c>
      <c r="F30">
        <f ca="1"/>
        <v>5138</v>
      </c>
      <c r="H30">
        <f ca="1"/>
        <v>4184.8760000000002</v>
      </c>
      <c r="I30">
        <f ca="1"/>
        <v>44.778977500000025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157.5</v>
      </c>
    </row>
    <row r="31" spans="3:17" x14ac:dyDescent="0.25">
      <c r="C31">
        <f ca="1"/>
        <v>66</v>
      </c>
      <c r="D31" t="str">
        <f ca="1"/>
        <v>DIV5-CA</v>
      </c>
      <c r="E31" t="str">
        <f ca="1"/>
        <v>3/30/25, 4/6/25</v>
      </c>
      <c r="F31">
        <f ca="1"/>
        <v>5163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</row>
    <row r="32" spans="3:17" x14ac:dyDescent="0.25">
      <c r="C32">
        <f ca="1"/>
        <v>67</v>
      </c>
      <c r="D32" t="str">
        <f ca="1"/>
        <v>DIV5-CA</v>
      </c>
      <c r="E32" t="str">
        <f ca="1"/>
        <v>3/30/25, 4/6/25</v>
      </c>
      <c r="F32">
        <f ca="1"/>
        <v>5164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25">
      <c r="C33">
        <f ca="1"/>
        <v>68</v>
      </c>
      <c r="D33" t="str">
        <f ca="1"/>
        <v>DIV5-CA</v>
      </c>
      <c r="E33" t="str">
        <f ca="1"/>
        <v>3/30/25, 4/6/25</v>
      </c>
      <c r="F33">
        <f ca="1"/>
        <v>5167</v>
      </c>
      <c r="H33">
        <f ca="1"/>
        <v>3253.2150000000001</v>
      </c>
      <c r="I33">
        <f ca="1"/>
        <v>34.972967500000017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615</v>
      </c>
      <c r="O33">
        <f ca="1"/>
        <v>0</v>
      </c>
      <c r="P33">
        <f ca="1"/>
        <v>0</v>
      </c>
      <c r="Q33">
        <f ca="1"/>
        <v>120</v>
      </c>
    </row>
    <row r="34" spans="3:17" x14ac:dyDescent="0.25">
      <c r="C34">
        <f ca="1"/>
        <v>69</v>
      </c>
      <c r="D34" t="str">
        <f ca="1"/>
        <v>DIV5-CA</v>
      </c>
      <c r="E34" t="str">
        <f ca="1"/>
        <v>3/30/25, 4/6/25</v>
      </c>
      <c r="F34">
        <f ca="1"/>
        <v>5108</v>
      </c>
      <c r="H34">
        <f ca="1"/>
        <v>2904.6089999999995</v>
      </c>
      <c r="I34">
        <f ca="1"/>
        <v>31.646910833333351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615</v>
      </c>
      <c r="O34">
        <f ca="1"/>
        <v>200</v>
      </c>
      <c r="P34">
        <f ca="1"/>
        <v>0</v>
      </c>
      <c r="Q34">
        <f ca="1"/>
        <v>197.5</v>
      </c>
    </row>
    <row r="35" spans="3:17" x14ac:dyDescent="0.25">
      <c r="C35">
        <f ca="1"/>
        <v>70</v>
      </c>
      <c r="D35" t="str">
        <f ca="1"/>
        <v>DIV5-CA</v>
      </c>
      <c r="E35" t="str">
        <f ca="1"/>
        <v>3/30/25, 4/6/25</v>
      </c>
      <c r="F35">
        <f ca="1"/>
        <v>5026</v>
      </c>
      <c r="H35">
        <f ca="1"/>
        <v>3012.08</v>
      </c>
      <c r="I35">
        <f ca="1"/>
        <v>28.693890000000014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416.72</v>
      </c>
      <c r="O35">
        <f ca="1"/>
        <v>0</v>
      </c>
      <c r="P35">
        <f ca="1"/>
        <v>500</v>
      </c>
      <c r="Q35">
        <f ca="1"/>
        <v>83.75</v>
      </c>
    </row>
    <row r="36" spans="3:17" x14ac:dyDescent="0.25">
      <c r="C36">
        <f ca="1"/>
        <v>71</v>
      </c>
      <c r="D36" t="str">
        <f ca="1"/>
        <v>DIV5-CA</v>
      </c>
      <c r="E36" t="str">
        <f ca="1"/>
        <v>3/30/25, 4/6/25</v>
      </c>
      <c r="F36">
        <f ca="1"/>
        <v>5109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25">
      <c r="C37">
        <f ca="1"/>
        <v>72</v>
      </c>
      <c r="D37" t="str">
        <f ca="1"/>
        <v>DIV5-CA</v>
      </c>
      <c r="E37" t="str">
        <f ca="1"/>
        <v>3/30/25, 4/6/25</v>
      </c>
      <c r="F37">
        <f ca="1"/>
        <v>5073</v>
      </c>
      <c r="H37">
        <f ca="1"/>
        <v>484.71499999999997</v>
      </c>
      <c r="I37">
        <f ca="1"/>
        <v>5.1183266666666691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0"/>
  <sheetViews>
    <sheetView workbookViewId="0">
      <selection activeCell="F25" sqref="F25"/>
    </sheetView>
  </sheetViews>
  <sheetFormatPr defaultColWidth="8.85546875"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129</v>
      </c>
      <c r="B3" t="s">
        <v>130</v>
      </c>
      <c r="G3" s="26" t="s">
        <v>129</v>
      </c>
      <c r="H3" t="s">
        <v>130</v>
      </c>
    </row>
    <row r="4" spans="1:8" x14ac:dyDescent="0.25">
      <c r="A4" s="27" t="s">
        <v>73</v>
      </c>
      <c r="B4">
        <v>2267.5</v>
      </c>
      <c r="G4" s="27" t="s">
        <v>18</v>
      </c>
      <c r="H4">
        <v>1545.25</v>
      </c>
    </row>
    <row r="5" spans="1:8" x14ac:dyDescent="0.25">
      <c r="A5" s="27" t="s">
        <v>44</v>
      </c>
      <c r="B5">
        <v>1128.75</v>
      </c>
      <c r="G5" s="27" t="s">
        <v>65</v>
      </c>
      <c r="H5">
        <v>188.75</v>
      </c>
    </row>
    <row r="6" spans="1:8" x14ac:dyDescent="0.25">
      <c r="A6" s="27" t="s">
        <v>75</v>
      </c>
      <c r="B6">
        <v>2025</v>
      </c>
      <c r="G6" s="27" t="s">
        <v>21</v>
      </c>
      <c r="H6">
        <v>501.5</v>
      </c>
    </row>
    <row r="7" spans="1:8" x14ac:dyDescent="0.25">
      <c r="A7" s="27" t="s">
        <v>131</v>
      </c>
      <c r="B7">
        <v>5421.25</v>
      </c>
      <c r="G7" s="27" t="s">
        <v>45</v>
      </c>
      <c r="H7">
        <v>83.75</v>
      </c>
    </row>
    <row r="8" spans="1:8" x14ac:dyDescent="0.25">
      <c r="G8" s="27" t="s">
        <v>132</v>
      </c>
      <c r="H8">
        <v>197.5</v>
      </c>
    </row>
    <row r="9" spans="1:8" x14ac:dyDescent="0.25">
      <c r="G9" s="27" t="s">
        <v>133</v>
      </c>
      <c r="H9">
        <v>267.75</v>
      </c>
    </row>
    <row r="10" spans="1:8" x14ac:dyDescent="0.25">
      <c r="G10" s="27" t="s">
        <v>135</v>
      </c>
      <c r="H10">
        <v>132</v>
      </c>
    </row>
    <row r="11" spans="1:8" x14ac:dyDescent="0.25">
      <c r="G11" s="27" t="s">
        <v>136</v>
      </c>
      <c r="H11">
        <v>1095.75</v>
      </c>
    </row>
    <row r="12" spans="1:8" x14ac:dyDescent="0.25">
      <c r="G12" s="27" t="s">
        <v>137</v>
      </c>
      <c r="H12">
        <v>120</v>
      </c>
    </row>
    <row r="13" spans="1:8" x14ac:dyDescent="0.25">
      <c r="G13" s="27" t="s">
        <v>138</v>
      </c>
      <c r="H13">
        <v>223</v>
      </c>
    </row>
    <row r="14" spans="1:8" x14ac:dyDescent="0.25">
      <c r="G14" s="27" t="s">
        <v>139</v>
      </c>
      <c r="H14">
        <v>137.5</v>
      </c>
    </row>
    <row r="15" spans="1:8" x14ac:dyDescent="0.25">
      <c r="G15" s="27" t="s">
        <v>140</v>
      </c>
      <c r="H15">
        <v>145</v>
      </c>
    </row>
    <row r="16" spans="1:8" x14ac:dyDescent="0.25">
      <c r="G16" s="27" t="s">
        <v>141</v>
      </c>
      <c r="H16">
        <v>217</v>
      </c>
    </row>
    <row r="17" spans="7:8" x14ac:dyDescent="0.25">
      <c r="G17" s="27" t="s">
        <v>142</v>
      </c>
      <c r="H17">
        <v>203.25</v>
      </c>
    </row>
    <row r="18" spans="7:8" x14ac:dyDescent="0.25">
      <c r="G18" s="27" t="s">
        <v>143</v>
      </c>
      <c r="H18">
        <v>243.25</v>
      </c>
    </row>
    <row r="19" spans="7:8" x14ac:dyDescent="0.25">
      <c r="G19" s="27" t="s">
        <v>117</v>
      </c>
      <c r="H19">
        <v>120</v>
      </c>
    </row>
    <row r="20" spans="7:8" x14ac:dyDescent="0.25">
      <c r="G20" s="27" t="s">
        <v>131</v>
      </c>
      <c r="H20">
        <v>5421.25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A1:AC830"/>
  <sheetViews>
    <sheetView showGridLines="0" topLeftCell="R1" zoomScale="115" zoomScaleNormal="115" workbookViewId="0">
      <selection activeCell="P93" sqref="P93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11" style="223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79" customWidth="1"/>
    <col min="10" max="10" width="11" style="79" customWidth="1"/>
    <col min="11" max="11" width="9.28515625" style="84" customWidth="1"/>
    <col min="12" max="12" width="10.42578125" style="9" customWidth="1"/>
    <col min="13" max="13" width="10.7109375" style="92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12.5703125" style="8" customWidth="1"/>
    <col min="27" max="27" width="8.85546875" style="30"/>
    <col min="28" max="29" width="11.7109375" customWidth="1"/>
  </cols>
  <sheetData>
    <row r="1" spans="1:29" x14ac:dyDescent="0.25">
      <c r="A1" s="1" t="s">
        <v>146</v>
      </c>
    </row>
    <row r="2" spans="1:29" ht="16.5" thickBot="1" x14ac:dyDescent="0.3">
      <c r="A2" s="252" t="s">
        <v>21</v>
      </c>
      <c r="B2" s="252"/>
      <c r="C2" s="252"/>
    </row>
    <row r="3" spans="1:29" ht="15.75" thickBot="1" x14ac:dyDescent="0.3">
      <c r="D3" s="48" t="s">
        <v>147</v>
      </c>
      <c r="F3" s="49">
        <f ca="1">IFERROR(SUM(TTL_REV),0)</f>
        <v>6040.3824999999997</v>
      </c>
      <c r="I3" s="247" t="str">
        <f>"WE: "&amp;TEXT('WEEK ENDING DATES'!$C$2,"MMM D")</f>
        <v>WE: Mar 30</v>
      </c>
      <c r="J3" s="248"/>
      <c r="K3" s="249" t="str">
        <f>"WE: "&amp;TEXT('WEEK ENDING DATES'!$C$3,"MMM D")</f>
        <v>WE: Apr 6</v>
      </c>
      <c r="L3" s="250"/>
    </row>
    <row r="4" spans="1:29" ht="19.5" thickBot="1" x14ac:dyDescent="0.35">
      <c r="B4" s="125" t="s">
        <v>148</v>
      </c>
      <c r="C4" s="127">
        <f ca="1">F3+R8+M9+X4-U4-F7</f>
        <v>4531.6514583333337</v>
      </c>
      <c r="D4" s="2" t="s">
        <v>149</v>
      </c>
      <c r="F4" s="49" cm="1">
        <f t="array" ref="F4">IFERROR(SUM(_xlfn._xlws.FILTER(Fares_CCCTA_LAVTA[Cash Collected],((Fares_CCCTA_LAVTA[PARTNER NAME]=A$2)*(Fares_CCCTA_LAVTA[Trip Type]="LAVTA")),0)),0)</f>
        <v>65</v>
      </c>
      <c r="H4"/>
      <c r="I4" s="109" t="s">
        <v>150</v>
      </c>
      <c r="J4" s="110" t="s">
        <v>151</v>
      </c>
      <c r="K4" s="111" t="s">
        <v>150</v>
      </c>
      <c r="L4" s="112" t="s">
        <v>151</v>
      </c>
      <c r="M4" s="113" t="s">
        <v>152</v>
      </c>
      <c r="P4" s="1" t="s">
        <v>153</v>
      </c>
      <c r="R4" s="65">
        <f ca="1">IFERROR(SUM(Total_Trip_Rev),0)</f>
        <v>2040.3575000000003</v>
      </c>
      <c r="T4" s="123" t="s">
        <v>154</v>
      </c>
      <c r="U4" s="126">
        <f>SUM(U5:U8)</f>
        <v>1763</v>
      </c>
      <c r="V4" s="4"/>
      <c r="W4" s="123" t="s">
        <v>155</v>
      </c>
      <c r="X4" s="126">
        <f>SUM(X5:X7)</f>
        <v>0</v>
      </c>
    </row>
    <row r="5" spans="1:29" ht="18.75" x14ac:dyDescent="0.3">
      <c r="B5" s="47"/>
      <c r="C5" s="8"/>
      <c r="D5" s="2" t="s">
        <v>156</v>
      </c>
      <c r="F5" s="49" cm="1">
        <f t="array" ref="F5">IFERROR(SUM(_xlfn._xlws.FILTER(Fares_CCCTA_LAVTA[Cash Collected],((Fares_CCCTA_LAVTA[PARTNER NAME]=A$2)*(Fares_CCCTA_LAVTA[Trip Type]="County Connection")),0)),0)</f>
        <v>213.75</v>
      </c>
      <c r="H5" s="76" t="s">
        <v>23</v>
      </c>
      <c r="I5" s="115">
        <f>SUMIFS(Hours_Working[MILES],Hours_Working[PARTNER],$A$2,Hours_Working[Week],1,Hours_Working[TYPE],$H5)</f>
        <v>1685.2299999999998</v>
      </c>
      <c r="J5" s="116">
        <f>SUMIFS(Hours_Working[Gallon],Hours_Working[PARTNER],$A$2,Hours_Working[Week],1,Hours_Working[TYPE],$H5)</f>
        <v>140.43583333333333</v>
      </c>
      <c r="K5" s="116">
        <f>SUMIFS(Hours_Working[MILES],Hours_Working[PARTNER],$A$2,Hours_Working[Week],2,Hours_Working[TYPE],$H5)</f>
        <v>1854.39</v>
      </c>
      <c r="L5" s="116">
        <f>SUMIFS(Hours_Working[Gallon],Hours_Working[PARTNER],$A$2,Hours_Working[Week],2,Hours_Working[TYPE],$H5)</f>
        <v>154.5325</v>
      </c>
      <c r="M5" s="114">
        <f>SUM(I5,K5)*ref_VSR_WAV</f>
        <v>0</v>
      </c>
      <c r="P5" s="1" t="s">
        <v>157</v>
      </c>
      <c r="R5" s="65">
        <f>SUMIFS(Fares_Big_Star_Export[CCCTA PAID],Fares_Big_Star_Export[ValidRow],TRUE,Fares_Big_Star_Export[PARTNER NAME],A$2)</f>
        <v>1370.4166666666672</v>
      </c>
      <c r="T5" s="66" t="s">
        <v>158</v>
      </c>
      <c r="U5" s="65" cm="1">
        <f t="array" ref="U5">SUM(_xlfn._xlws.FILTER(Deductions[Credentials],(Deductions[PARTNER]=$A$2),0))</f>
        <v>0</v>
      </c>
      <c r="V5" s="4"/>
      <c r="W5" s="66" t="s">
        <v>159</v>
      </c>
      <c r="X5" s="65" cm="1">
        <f t="array" ref="X5">SUM(_xlfn._xlws.FILTER(Deductions[Other Income],(Deductions[PARTNER]=$A$2),0))</f>
        <v>0</v>
      </c>
    </row>
    <row r="6" spans="1:29" ht="18.75" x14ac:dyDescent="0.3">
      <c r="D6" s="2" t="s">
        <v>160</v>
      </c>
      <c r="F6" s="49" cm="1">
        <f t="array" ref="F6">IFERROR(SUM(_xlfn._xlws.FILTER(Fares_CCCTA_LAVTA[Cash Collected],((Fares_CCCTA_LAVTA[PARTNER NAME]=A$2)*(Fares_CCCTA_LAVTA[Trip Type]="One-Seat")),0)),0)</f>
        <v>222.75</v>
      </c>
      <c r="G6" s="50"/>
      <c r="H6" s="76" t="s">
        <v>20</v>
      </c>
      <c r="I6" s="115">
        <f>SUMIFS(Hours_Working[MILES],Hours_Working[PARTNER],$A$2,Hours_Working[Week],1,Hours_Working[TYPE],$H6)</f>
        <v>0</v>
      </c>
      <c r="J6" s="116">
        <f>SUMIFS(Hours_Working[Gallon],Hours_Working[PARTNER],$A$2,Hours_Working[Week],1,Hours_Working[TYPE],$H6)</f>
        <v>0</v>
      </c>
      <c r="K6" s="116">
        <f>SUMIFS(Hours_Working[MILES],Hours_Working[PARTNER],$A$2,Hours_Working[Week],2,Hours_Working[TYPE],$H6)</f>
        <v>0</v>
      </c>
      <c r="L6" s="116">
        <f>SUMIFS(Hours_Working[Gallon],Hours_Working[PARTNER],$A$2,Hours_Working[Week],2,Hours_Working[TYPE],$H6)</f>
        <v>0</v>
      </c>
      <c r="M6" s="114">
        <f>SUM(I6,K6)*ref_VSR_BIGVAN</f>
        <v>0</v>
      </c>
      <c r="O6" s="6"/>
      <c r="P6" s="1" t="s">
        <v>161</v>
      </c>
      <c r="R6" s="169">
        <f>SUMIFS(Fares_Big_Star_Export[Trip Time],Fares_Big_Star_Export[ValidRow],TRUE,Fares_Big_Star_Export[PARTNER NAME],A$2)</f>
        <v>2530</v>
      </c>
      <c r="T6" s="66" t="s">
        <v>162</v>
      </c>
      <c r="U6" s="65" cm="1">
        <f t="array" ref="U6">SUM(_xlfn._xlws.FILTER(Deductions[LIFT LEASE TOTAL],(Deductions[PARTNER]=$A$2),0))</f>
        <v>615</v>
      </c>
      <c r="V6" s="4"/>
      <c r="W6" s="66" t="s">
        <v>95</v>
      </c>
      <c r="X6" s="65" cm="1">
        <f t="array" ref="X6">SUM(_xlfn._xlws.FILTER(Deductions[Reimbursement],(Deductions[PARTNER]=$A$2),0))</f>
        <v>0</v>
      </c>
    </row>
    <row r="7" spans="1:29" ht="18.75" x14ac:dyDescent="0.3">
      <c r="B7" s="34" t="s">
        <v>146</v>
      </c>
      <c r="C7" s="7"/>
      <c r="D7" s="48" t="s">
        <v>163</v>
      </c>
      <c r="F7" s="168">
        <f>SUM(F4:F6)</f>
        <v>501.5</v>
      </c>
      <c r="G7" s="4"/>
      <c r="H7" s="76" t="s">
        <v>37</v>
      </c>
      <c r="I7" s="115">
        <f>SUMIFS(Hours_Working[MILES],Hours_Working[PARTNER],$A$2,Hours_Working[Week],1,Hours_Working[TYPE],$H7)</f>
        <v>0</v>
      </c>
      <c r="J7" s="116">
        <f>SUMIFS(Hours_Working[Gallon],Hours_Working[PARTNER],$A$2,Hours_Working[Week],1,Hours_Working[TYPE],$H7)</f>
        <v>0</v>
      </c>
      <c r="K7" s="116">
        <f>SUMIFS(Hours_Working[MILES],Hours_Working[PARTNER],$A$2,Hours_Working[Week],2,Hours_Working[TYPE],$H7)</f>
        <v>0</v>
      </c>
      <c r="L7" s="116">
        <f>SUMIFS(Hours_Working[Gallon],Hours_Working[PARTNER],$A$2,Hours_Working[Week],2,Hours_Working[TYPE],$H7)</f>
        <v>0</v>
      </c>
      <c r="M7" s="114"/>
      <c r="P7" s="1" t="s">
        <v>164</v>
      </c>
      <c r="Q7" s="64"/>
      <c r="R7" s="51">
        <f>IFERROR(R6/60,0)</f>
        <v>42.166666666666664</v>
      </c>
      <c r="T7" s="66" t="s">
        <v>165</v>
      </c>
      <c r="U7" s="65" cm="1">
        <f t="array" ref="U7">SUM(_xlfn._xlws.FILTER(Deductions[Violation],(Deductions[PARTNER]=$A$2),0))</f>
        <v>0</v>
      </c>
      <c r="V7" s="4"/>
      <c r="W7" s="66" t="s">
        <v>96</v>
      </c>
      <c r="X7" s="65" cm="1">
        <f t="array" ref="X7">SUM(_xlfn._xlws.FILTER(Deductions[Bonus],(Deductions[PARTNER]=$A$2),0))</f>
        <v>0</v>
      </c>
    </row>
    <row r="8" spans="1:29" ht="19.5" thickBot="1" x14ac:dyDescent="0.35">
      <c r="B8" s="34"/>
      <c r="C8" s="7"/>
      <c r="D8" s="48" t="s">
        <v>166</v>
      </c>
      <c r="F8" s="124">
        <f>IFERROR((SUMIFS(Hours_Working[GallonUpdated],Hours_Working[Week],1,Hours_Working[PARTNER],$A2)*'PR DATE'!$D$33+SUMIFS(Hours_Working[GallonUpdated],Hours_Working[Week],2,Hours_Working[PARTNER],$A2)*'PR DATE'!$D$34)+((((SUMIFS(Hours_Working[MILES],Hours_Working[PARTNER],$A2,Hours_Working[Week],1,Hours_Working[TYPE],#REF!))+(SUMIFS(Hours_Working[MILES],Hours_Working[PARTNER],$A2,Hours_Working[Week],2,Hours_Working[TYPE],#REF!)))*ref_VSR_WAV)+(((SUMIFS(Hours_Working[MILES],Hours_Working[PARTNER],$A2,Hours_Working[Week],1,Hours_Working[TYPE],#REF!))+(SUMIFS(Hours_Working[MILES],Hours_Working[PARTNER],$A2,Hours_Working[Week],2,Hours_Working[TYPE],#REF!)))*ref_VSR_BIGVAN)),0)</f>
        <v>85.828058333333374</v>
      </c>
      <c r="G8" s="133"/>
      <c r="H8" s="77" t="s">
        <v>84</v>
      </c>
      <c r="I8" s="117">
        <f>SUM(I5:I7)</f>
        <v>1685.2299999999998</v>
      </c>
      <c r="J8" s="118">
        <f>SUM(J5:J7)</f>
        <v>140.43583333333333</v>
      </c>
      <c r="K8" s="118">
        <f>SUM(K5:K7)</f>
        <v>1854.39</v>
      </c>
      <c r="L8" s="118">
        <f>SUM(L5:L7)</f>
        <v>154.5325</v>
      </c>
      <c r="M8" s="119">
        <f>SUM(M5:M7)</f>
        <v>0</v>
      </c>
      <c r="P8" s="1" t="s">
        <v>167</v>
      </c>
      <c r="Q8" s="5"/>
      <c r="R8" s="65">
        <f>IFERROR(SUMIF(Fares_Big_Star_Export[PARTNER NAME],$A2,Fares_Big_Star_Export[Gross Revenue One Seat]),0)</f>
        <v>669.94090000000017</v>
      </c>
      <c r="T8" s="66" t="s">
        <v>168</v>
      </c>
      <c r="U8" s="65" cm="1">
        <f t="array" ref="U8">SUM(_xlfn._xlws.FILTER(Deductions[Other Deductions],(Deductions[PARTNER]=$A$2),0))</f>
        <v>1148</v>
      </c>
    </row>
    <row r="9" spans="1:29" ht="18.75" x14ac:dyDescent="0.3">
      <c r="B9" s="34"/>
      <c r="C9" s="7"/>
      <c r="F9" s="41"/>
      <c r="G9" s="251" t="s">
        <v>169</v>
      </c>
      <c r="H9" s="251"/>
      <c r="I9" s="177">
        <f>SUMIFS(Hours_Working[GallonUpdated],Hours_Working[Week],1,Hours_Working[PARTNER],$A2)*'PR DATE'!$D$33</f>
        <v>22.469733333333352</v>
      </c>
      <c r="K9" s="177">
        <f>SUMIFS(Hours_Working[GallonUpdated],Hours_Working[Week],2,Hours_Working[PARTNER],$A2)*'PR DATE'!$D$34</f>
        <v>63.358325000000022</v>
      </c>
      <c r="M9" s="178">
        <f>I9+K9</f>
        <v>85.828058333333374</v>
      </c>
      <c r="P9" s="1"/>
      <c r="Q9" s="5"/>
      <c r="R9" s="65"/>
    </row>
    <row r="10" spans="1:29" ht="15.75" thickBot="1" x14ac:dyDescent="0.3">
      <c r="H10" s="41"/>
      <c r="J10" s="84"/>
    </row>
    <row r="11" spans="1:29" ht="23.45" customHeight="1" thickBot="1" x14ac:dyDescent="0.4">
      <c r="B11" s="253" t="s">
        <v>170</v>
      </c>
      <c r="C11" s="254"/>
      <c r="D11" s="254"/>
      <c r="E11" s="254"/>
      <c r="F11" s="254"/>
      <c r="G11" s="254"/>
      <c r="H11" s="254"/>
      <c r="I11" s="254"/>
      <c r="J11" s="254"/>
      <c r="K11" s="254"/>
      <c r="L11" s="254"/>
      <c r="M11" s="254"/>
      <c r="N11" s="255"/>
      <c r="P11" s="245" t="s">
        <v>171</v>
      </c>
      <c r="Q11" s="246"/>
      <c r="R11" s="246"/>
      <c r="S11" s="246"/>
      <c r="T11" s="246"/>
      <c r="U11" s="246"/>
      <c r="V11" s="246"/>
      <c r="W11" s="246"/>
      <c r="X11" s="246"/>
      <c r="Y11" s="246"/>
      <c r="Z11" s="246"/>
      <c r="AA11" s="246"/>
      <c r="AB11" s="246"/>
      <c r="AC11" s="246"/>
    </row>
    <row r="12" spans="1:29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224" t="s">
        <v>9</v>
      </c>
      <c r="F12" s="39" t="s">
        <v>10</v>
      </c>
      <c r="G12" s="39" t="s">
        <v>173</v>
      </c>
      <c r="H12" s="40" t="s">
        <v>15</v>
      </c>
      <c r="I12" s="80" t="s">
        <v>174</v>
      </c>
      <c r="J12" s="80" t="s">
        <v>175</v>
      </c>
      <c r="K12" s="80" t="s">
        <v>16</v>
      </c>
      <c r="L12" s="53" t="s">
        <v>176</v>
      </c>
      <c r="M12" s="93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29" x14ac:dyDescent="0.25">
      <c r="B13" s="35" cm="1">
        <f t="array" ref="B13:N34">_xlfn._xlws.SORT(_xlfn._xlws.FILTER(Hours_Working[[Date]:[TTL REV]],((Hours_Working[PARTNER]=NewSheet!A2)*((Hours_Working[CLIENT]="CCCTA")+(Hours_Working[CLIENT]="LAVTA"))),"NO DATA"),1,1)</f>
        <v>45740</v>
      </c>
      <c r="C13" s="10" t="str">
        <v>CCCTA</v>
      </c>
      <c r="D13" s="11" t="str">
        <v>TILLMAN, ROSALYN</v>
      </c>
      <c r="E13" s="225" t="str">
        <v>205A</v>
      </c>
      <c r="F13" s="13" t="str">
        <v>WAV</v>
      </c>
      <c r="G13" s="13">
        <v>6</v>
      </c>
      <c r="H13" s="13">
        <v>9</v>
      </c>
      <c r="I13" s="81">
        <v>0.46700000000000003</v>
      </c>
      <c r="J13" s="81">
        <v>0.5</v>
      </c>
      <c r="K13" s="85">
        <v>192.77099999999999</v>
      </c>
      <c r="L13" s="54">
        <v>32.5</v>
      </c>
      <c r="M13" s="94">
        <v>8.0340000000000007</v>
      </c>
      <c r="N13" s="55">
        <v>261.10500000000002</v>
      </c>
      <c r="P13" s="14" t="str" cm="1">
        <f t="array" ref="P13:AC68">_xlfn.SORTBY(_xlfn._xlws.FILTER(Fares_Big_Star_Export[[Trip Type]:[Total Trip Rev]],(Fares_Big_Star_Export[PARTNER NAME]=NewSheet!$A$2)*(Fares_Big_Star_Export[ValidRow]=TRUE),"NO DATA"),_xlfn._xlws.FILTER(Fares_Big_Star_Export[Date],(Fares_Big_Star_Export[PARTNER NAME]=NewSheet!$A$2)*(Fares_Big_Star_Export[ValidRow]=TRUE),1),1,_xlfn._xlws.FILTER(Fares_Big_Star_Export[Employee Name],(Fares_Big_Star_Export[PARTNER NAME]=NewSheet!$A$2)*(Fares_Big_Star_Export[ValidRow]=TRUE),1),1,_xlfn._xlws.FILTER(Fares_Big_Star_Export[Trip ID],(Fares_Big_Star_Export[PARTNER NAME]=NewSheet!$A$2)*(Fares_Big_Star_Export[ValidRow]=TRUE),1),1)</f>
        <v>One-Seat</v>
      </c>
      <c r="Q13" s="11" t="str">
        <v>TILLMAN, ROSALYN</v>
      </c>
      <c r="R13" s="12">
        <v>45740</v>
      </c>
      <c r="S13" s="11">
        <v>4095955</v>
      </c>
      <c r="T13" s="13" t="str">
        <v>205A</v>
      </c>
      <c r="U13" s="13" t="str">
        <v>AM1</v>
      </c>
      <c r="V13" s="11">
        <v>4.6399999999999997</v>
      </c>
      <c r="W13" s="11">
        <v>15</v>
      </c>
      <c r="X13" s="11" t="str">
        <v>SD</v>
      </c>
      <c r="Y13" s="13">
        <v>5</v>
      </c>
      <c r="Z13" s="28">
        <v>4.6399999999999997</v>
      </c>
      <c r="AA13" s="173">
        <v>1.75</v>
      </c>
      <c r="AB13" s="174">
        <v>8.1199999999999992</v>
      </c>
      <c r="AC13" s="174">
        <v>13.12</v>
      </c>
    </row>
    <row r="14" spans="1:29" x14ac:dyDescent="0.25">
      <c r="B14" s="36">
        <v>45740</v>
      </c>
      <c r="C14" s="15" t="str">
        <v>CCCTA</v>
      </c>
      <c r="D14" s="16" t="str">
        <v>BUTLER, JACQUELINE</v>
      </c>
      <c r="E14" s="226" t="str">
        <v>205B</v>
      </c>
      <c r="F14" s="18" t="str">
        <v>WAV</v>
      </c>
      <c r="G14" s="18">
        <v>8</v>
      </c>
      <c r="H14" s="18">
        <v>8.9830000000000005</v>
      </c>
      <c r="I14" s="82">
        <v>0</v>
      </c>
      <c r="J14" s="82">
        <v>0</v>
      </c>
      <c r="K14" s="86">
        <v>124.066</v>
      </c>
      <c r="L14" s="56">
        <v>32.5</v>
      </c>
      <c r="M14" s="95">
        <v>8.984</v>
      </c>
      <c r="N14" s="57">
        <v>291.98</v>
      </c>
      <c r="P14" s="15" t="str">
        <v>One-Seat</v>
      </c>
      <c r="Q14" s="16" t="str">
        <v>TILLMAN, ROSALYN</v>
      </c>
      <c r="R14" s="17">
        <v>45740</v>
      </c>
      <c r="S14" s="16">
        <v>4097791</v>
      </c>
      <c r="T14" s="18" t="str">
        <v>205A</v>
      </c>
      <c r="U14" s="18" t="str">
        <v>AM2</v>
      </c>
      <c r="V14" s="16">
        <v>25.07</v>
      </c>
      <c r="W14" s="16">
        <v>45</v>
      </c>
      <c r="X14" s="16" t="str">
        <v>SD</v>
      </c>
      <c r="Y14" s="18">
        <v>5</v>
      </c>
      <c r="Z14" s="29">
        <v>25.07</v>
      </c>
      <c r="AA14" s="31">
        <v>1.75</v>
      </c>
      <c r="AB14" s="23">
        <v>43.872500000000002</v>
      </c>
      <c r="AC14" s="23">
        <v>48.872500000000002</v>
      </c>
    </row>
    <row r="15" spans="1:29" x14ac:dyDescent="0.25">
      <c r="B15" s="36">
        <v>45741</v>
      </c>
      <c r="C15" s="15" t="str">
        <v>CCCTA</v>
      </c>
      <c r="D15" s="16" t="str">
        <v>TILLMAN, ROSALYN</v>
      </c>
      <c r="E15" s="226" t="str">
        <v>205A</v>
      </c>
      <c r="F15" s="18" t="str">
        <v>WAV</v>
      </c>
      <c r="G15" s="18">
        <v>8</v>
      </c>
      <c r="H15" s="18">
        <v>9.0500000000000007</v>
      </c>
      <c r="I15" s="82">
        <v>0.4</v>
      </c>
      <c r="J15" s="82">
        <v>0.5</v>
      </c>
      <c r="K15" s="86">
        <v>156.745</v>
      </c>
      <c r="L15" s="56">
        <v>32.5</v>
      </c>
      <c r="M15" s="95">
        <v>8.15</v>
      </c>
      <c r="N15" s="57">
        <v>264.875</v>
      </c>
      <c r="P15" s="15" t="str">
        <v>One-Seat</v>
      </c>
      <c r="Q15" s="16" t="str">
        <v>TILLMAN, ROSALYN</v>
      </c>
      <c r="R15" s="17">
        <v>45740</v>
      </c>
      <c r="S15" s="16">
        <v>4098448</v>
      </c>
      <c r="T15" s="18" t="str">
        <v>205A</v>
      </c>
      <c r="U15" s="18" t="str">
        <v>AM1</v>
      </c>
      <c r="V15" s="16">
        <v>8.2200000000000006</v>
      </c>
      <c r="W15" s="16">
        <v>30</v>
      </c>
      <c r="X15" s="16" t="str">
        <v>SD</v>
      </c>
      <c r="Y15" s="18">
        <v>5</v>
      </c>
      <c r="Z15" s="29">
        <v>8.2200000000000006</v>
      </c>
      <c r="AA15" s="31">
        <v>1.75</v>
      </c>
      <c r="AB15" s="23">
        <v>14.385000000000002</v>
      </c>
      <c r="AC15" s="23">
        <v>19.385000000000002</v>
      </c>
    </row>
    <row r="16" spans="1:29" x14ac:dyDescent="0.25">
      <c r="B16" s="36">
        <v>45741</v>
      </c>
      <c r="C16" s="15" t="str">
        <v>CCCTA</v>
      </c>
      <c r="D16" s="16" t="str">
        <v>BUTLER, JACQUELINE</v>
      </c>
      <c r="E16" s="226" t="str">
        <v>205B</v>
      </c>
      <c r="F16" s="18" t="str">
        <v>WAV</v>
      </c>
      <c r="G16" s="18">
        <v>11</v>
      </c>
      <c r="H16" s="18">
        <v>8.7330000000000005</v>
      </c>
      <c r="I16" s="82">
        <v>0</v>
      </c>
      <c r="J16" s="82">
        <v>0</v>
      </c>
      <c r="K16" s="86">
        <v>174.30600000000001</v>
      </c>
      <c r="L16" s="56">
        <v>32.5</v>
      </c>
      <c r="M16" s="95">
        <v>8.7330000000000005</v>
      </c>
      <c r="N16" s="57">
        <v>283.82249999999999</v>
      </c>
      <c r="P16" t="str">
        <v>One-Seat</v>
      </c>
      <c r="Q16" s="16" t="str">
        <v>TILLMAN, ROSALYN</v>
      </c>
      <c r="R16" s="17">
        <v>45740</v>
      </c>
      <c r="S16" s="16">
        <v>4098595</v>
      </c>
      <c r="T16" s="18" t="str">
        <v>205A</v>
      </c>
      <c r="U16" s="18" t="str">
        <v>AM1</v>
      </c>
      <c r="V16" s="16">
        <v>29.88</v>
      </c>
      <c r="W16" s="16">
        <v>75</v>
      </c>
      <c r="X16" s="16" t="str">
        <v>SD</v>
      </c>
      <c r="Y16" s="18">
        <v>5</v>
      </c>
      <c r="Z16" s="29">
        <v>29.88</v>
      </c>
      <c r="AA16" s="31">
        <v>1.75</v>
      </c>
      <c r="AB16" s="23">
        <v>52.29</v>
      </c>
      <c r="AC16" s="23">
        <v>57.29</v>
      </c>
    </row>
    <row r="17" spans="2:29" x14ac:dyDescent="0.25">
      <c r="B17" s="36">
        <v>45742</v>
      </c>
      <c r="C17" s="15" t="str">
        <v>CCCTA</v>
      </c>
      <c r="D17" s="16" t="str">
        <v>TILLMAN, ROSALYN</v>
      </c>
      <c r="E17" s="226" t="str">
        <v>205A</v>
      </c>
      <c r="F17" s="18" t="str">
        <v>WAV</v>
      </c>
      <c r="G17" s="18">
        <v>9</v>
      </c>
      <c r="H17" s="18">
        <v>9.1</v>
      </c>
      <c r="I17" s="82">
        <v>0.16700000000000001</v>
      </c>
      <c r="J17" s="82">
        <v>0.51700000000000002</v>
      </c>
      <c r="K17" s="86">
        <v>208.02699999999999</v>
      </c>
      <c r="L17" s="56">
        <v>32.5</v>
      </c>
      <c r="M17" s="95">
        <v>8.4169999999999998</v>
      </c>
      <c r="N17" s="57">
        <v>273.55250000000001</v>
      </c>
      <c r="P17" s="15" t="str">
        <v>One-Seat</v>
      </c>
      <c r="Q17" s="16" t="str">
        <v>TILLMAN, ROSALYN</v>
      </c>
      <c r="R17" s="17">
        <v>45740</v>
      </c>
      <c r="S17" s="16">
        <v>4099190</v>
      </c>
      <c r="T17" s="18" t="str">
        <v>205A</v>
      </c>
      <c r="U17" s="18" t="str">
        <v>AM1</v>
      </c>
      <c r="V17" s="16">
        <v>26.9</v>
      </c>
      <c r="W17" s="16">
        <v>56</v>
      </c>
      <c r="X17" s="16" t="str">
        <v>SD</v>
      </c>
      <c r="Y17" s="18">
        <v>5</v>
      </c>
      <c r="Z17" s="29">
        <v>26.9</v>
      </c>
      <c r="AA17" s="31">
        <v>1.75</v>
      </c>
      <c r="AB17" s="23">
        <v>47.074999999999996</v>
      </c>
      <c r="AC17" s="23">
        <v>52.074999999999996</v>
      </c>
    </row>
    <row r="18" spans="2:29" x14ac:dyDescent="0.25">
      <c r="B18" s="36">
        <v>45742</v>
      </c>
      <c r="C18" s="15" t="str">
        <v>CCCTA</v>
      </c>
      <c r="D18" s="16" t="str">
        <v>BUTLER, JACQUELINE</v>
      </c>
      <c r="E18" s="226" t="str">
        <v>205B</v>
      </c>
      <c r="F18" s="18" t="str">
        <v>WAV</v>
      </c>
      <c r="G18" s="18">
        <v>9</v>
      </c>
      <c r="H18" s="18">
        <v>8.75</v>
      </c>
      <c r="I18" s="82">
        <v>0</v>
      </c>
      <c r="J18" s="82">
        <v>0</v>
      </c>
      <c r="K18" s="86">
        <v>170.93799999999999</v>
      </c>
      <c r="L18" s="56">
        <v>32.5</v>
      </c>
      <c r="M18" s="95">
        <v>8.75</v>
      </c>
      <c r="N18" s="57">
        <v>284.375</v>
      </c>
      <c r="P18" s="15" t="str">
        <v>One-Seat</v>
      </c>
      <c r="Q18" s="16" t="str">
        <v>TILLMAN, ROSALYN</v>
      </c>
      <c r="R18" s="17">
        <v>45740</v>
      </c>
      <c r="S18" s="16">
        <v>4099814</v>
      </c>
      <c r="T18" s="18" t="str">
        <v>205A</v>
      </c>
      <c r="U18" s="18" t="str">
        <v>WH1</v>
      </c>
      <c r="V18" s="16">
        <v>21.39</v>
      </c>
      <c r="W18" s="16">
        <v>62</v>
      </c>
      <c r="X18" s="16" t="str">
        <v>WC</v>
      </c>
      <c r="Y18" s="18">
        <v>6.5</v>
      </c>
      <c r="Z18" s="29">
        <v>21.39</v>
      </c>
      <c r="AA18" s="31">
        <v>2</v>
      </c>
      <c r="AB18" s="23">
        <v>42.78</v>
      </c>
      <c r="AC18" s="23">
        <v>49.28</v>
      </c>
    </row>
    <row r="19" spans="2:29" x14ac:dyDescent="0.25">
      <c r="B19" s="36">
        <v>45743</v>
      </c>
      <c r="C19" s="15" t="str">
        <v>CCCTA</v>
      </c>
      <c r="D19" s="16" t="str">
        <v>TILLMAN, ROSALYN</v>
      </c>
      <c r="E19" s="226" t="str">
        <v>205A</v>
      </c>
      <c r="F19" s="18" t="str">
        <v>WAV</v>
      </c>
      <c r="G19" s="18">
        <v>4</v>
      </c>
      <c r="H19" s="18">
        <v>8.9329999999999998</v>
      </c>
      <c r="I19" s="82">
        <v>0</v>
      </c>
      <c r="J19" s="82">
        <v>0.73299999999999998</v>
      </c>
      <c r="K19" s="86">
        <v>184.80500000000001</v>
      </c>
      <c r="L19" s="56">
        <v>32.5</v>
      </c>
      <c r="M19" s="95">
        <v>8.1999999999999993</v>
      </c>
      <c r="N19" s="57">
        <v>266.5</v>
      </c>
      <c r="P19" s="15" t="str">
        <v>One-Seat</v>
      </c>
      <c r="Q19" s="16" t="str">
        <v>BUTLER, JACQUELINE</v>
      </c>
      <c r="R19" s="17">
        <v>45741</v>
      </c>
      <c r="S19" s="16">
        <v>4097045</v>
      </c>
      <c r="T19" s="18" t="str">
        <v>205B</v>
      </c>
      <c r="U19" s="18" t="str">
        <v>AM2</v>
      </c>
      <c r="V19" s="16">
        <v>16.350000000000001</v>
      </c>
      <c r="W19" s="16">
        <v>69</v>
      </c>
      <c r="X19" s="16" t="str">
        <v>SD</v>
      </c>
      <c r="Y19" s="18">
        <v>5</v>
      </c>
      <c r="Z19" s="29">
        <v>16.350000000000001</v>
      </c>
      <c r="AA19" s="31">
        <v>1.75</v>
      </c>
      <c r="AB19" s="23">
        <v>28.612500000000004</v>
      </c>
      <c r="AC19" s="23">
        <v>33.612500000000004</v>
      </c>
    </row>
    <row r="20" spans="2:29" x14ac:dyDescent="0.25">
      <c r="B20" s="36">
        <v>45743</v>
      </c>
      <c r="C20" s="15" t="str">
        <v>CCCTA</v>
      </c>
      <c r="D20" s="16" t="str">
        <v>BUTLER, JACQUELINE</v>
      </c>
      <c r="E20" s="226" t="str">
        <v>205B</v>
      </c>
      <c r="F20" s="18" t="str">
        <v>WAV</v>
      </c>
      <c r="G20" s="18">
        <v>9</v>
      </c>
      <c r="H20" s="18">
        <v>8.6329999999999991</v>
      </c>
      <c r="I20" s="82">
        <v>0</v>
      </c>
      <c r="J20" s="82">
        <v>0</v>
      </c>
      <c r="K20" s="86">
        <v>153.22499999999999</v>
      </c>
      <c r="L20" s="56">
        <v>32.5</v>
      </c>
      <c r="M20" s="95">
        <v>8.6330000000000009</v>
      </c>
      <c r="N20" s="57">
        <v>280.57250000000005</v>
      </c>
      <c r="P20" s="15" t="str">
        <v>One-Seat</v>
      </c>
      <c r="Q20" s="16" t="str">
        <v>TILLMAN, ROSALYN</v>
      </c>
      <c r="R20" s="17">
        <v>45741</v>
      </c>
      <c r="S20" s="16">
        <v>4096808</v>
      </c>
      <c r="T20" s="18" t="str">
        <v>205A</v>
      </c>
      <c r="U20" s="18" t="str">
        <v>AM1</v>
      </c>
      <c r="V20" s="16">
        <v>8.24</v>
      </c>
      <c r="W20" s="16">
        <v>29</v>
      </c>
      <c r="X20" s="16" t="str">
        <v>SD</v>
      </c>
      <c r="Y20" s="18">
        <v>5</v>
      </c>
      <c r="Z20" s="29">
        <v>8.24</v>
      </c>
      <c r="AA20" s="31">
        <v>1.75</v>
      </c>
      <c r="AB20" s="23">
        <v>14.42</v>
      </c>
      <c r="AC20" s="23">
        <v>19.420000000000002</v>
      </c>
    </row>
    <row r="21" spans="2:29" x14ac:dyDescent="0.25">
      <c r="B21" s="36">
        <v>45744</v>
      </c>
      <c r="C21" s="15" t="str">
        <v>LAVTA</v>
      </c>
      <c r="D21" s="16" t="str">
        <v>TILLMAN, ROSALYN</v>
      </c>
      <c r="E21" s="226" t="str">
        <v>205A LAVTA</v>
      </c>
      <c r="F21" s="18" t="str">
        <v>WAV</v>
      </c>
      <c r="G21" s="18">
        <v>8</v>
      </c>
      <c r="H21" s="18">
        <v>8.6829999999999998</v>
      </c>
      <c r="I21" s="82">
        <v>0</v>
      </c>
      <c r="J21" s="82">
        <v>0.5</v>
      </c>
      <c r="K21" s="86">
        <v>144.00399999999999</v>
      </c>
      <c r="L21" s="56">
        <v>35</v>
      </c>
      <c r="M21" s="95">
        <v>8.1829999999999998</v>
      </c>
      <c r="N21" s="57">
        <v>286.40499999999997</v>
      </c>
      <c r="P21" s="15" t="str">
        <v>One-Seat</v>
      </c>
      <c r="Q21" s="16" t="str">
        <v>TILLMAN, ROSALYN</v>
      </c>
      <c r="R21" s="17">
        <v>45741</v>
      </c>
      <c r="S21" s="16">
        <v>4096856</v>
      </c>
      <c r="T21" s="18" t="str">
        <v>205A</v>
      </c>
      <c r="U21" s="18" t="str">
        <v>AM1</v>
      </c>
      <c r="V21" s="16">
        <v>8.0299999999999994</v>
      </c>
      <c r="W21" s="16">
        <v>22</v>
      </c>
      <c r="X21" s="16" t="str">
        <v>SD</v>
      </c>
      <c r="Y21" s="18">
        <v>5</v>
      </c>
      <c r="Z21" s="29">
        <v>8.0299999999999994</v>
      </c>
      <c r="AA21" s="31">
        <v>1.75</v>
      </c>
      <c r="AB21" s="23">
        <v>14.052499999999998</v>
      </c>
      <c r="AC21" s="23">
        <v>19.052499999999998</v>
      </c>
    </row>
    <row r="22" spans="2:29" x14ac:dyDescent="0.25">
      <c r="B22" s="36">
        <v>45744</v>
      </c>
      <c r="C22" s="15" t="str">
        <v>CCCTA</v>
      </c>
      <c r="D22" s="16" t="str">
        <v>BUTLER, JACQUELINE</v>
      </c>
      <c r="E22" s="226" t="str">
        <v>205B</v>
      </c>
      <c r="F22" s="18" t="str">
        <v>WAV</v>
      </c>
      <c r="G22" s="18">
        <v>8</v>
      </c>
      <c r="H22" s="18">
        <v>9.0169999999999995</v>
      </c>
      <c r="I22" s="82">
        <v>0</v>
      </c>
      <c r="J22" s="82">
        <v>0</v>
      </c>
      <c r="K22" s="86">
        <v>176.34299999999999</v>
      </c>
      <c r="L22" s="56">
        <v>32.5</v>
      </c>
      <c r="M22" s="95">
        <v>9.0169999999999995</v>
      </c>
      <c r="N22" s="57">
        <v>293.05250000000001</v>
      </c>
      <c r="P22" s="15" t="str">
        <v>One-Seat</v>
      </c>
      <c r="Q22" s="16" t="str">
        <v>TILLMAN, ROSALYN</v>
      </c>
      <c r="R22" s="17">
        <v>45741</v>
      </c>
      <c r="S22" s="16">
        <v>4096916</v>
      </c>
      <c r="T22" s="18" t="str">
        <v>205A</v>
      </c>
      <c r="U22" s="18" t="str">
        <v>AM1</v>
      </c>
      <c r="V22" s="16">
        <v>14.12</v>
      </c>
      <c r="W22" s="16">
        <v>34</v>
      </c>
      <c r="X22" s="16" t="str">
        <v>SD</v>
      </c>
      <c r="Y22" s="18">
        <v>5</v>
      </c>
      <c r="Z22" s="29">
        <v>14.12</v>
      </c>
      <c r="AA22" s="31">
        <v>1.75</v>
      </c>
      <c r="AB22" s="23">
        <v>24.709999999999997</v>
      </c>
      <c r="AC22" s="23">
        <v>29.709999999999997</v>
      </c>
    </row>
    <row r="23" spans="2:29" x14ac:dyDescent="0.25">
      <c r="B23" s="36">
        <v>45747</v>
      </c>
      <c r="C23" s="15" t="str">
        <v>CCCTA</v>
      </c>
      <c r="D23" s="16" t="str">
        <v>BUTLER, JACQUELINE</v>
      </c>
      <c r="E23" s="226" t="str">
        <v>205B</v>
      </c>
      <c r="F23" s="18" t="str">
        <v>WAV</v>
      </c>
      <c r="G23" s="18">
        <v>9</v>
      </c>
      <c r="H23" s="18">
        <v>8.5</v>
      </c>
      <c r="I23" s="82">
        <v>0</v>
      </c>
      <c r="J23" s="82">
        <v>0</v>
      </c>
      <c r="K23" s="86">
        <v>94.382999999999996</v>
      </c>
      <c r="L23" s="56">
        <v>32.5</v>
      </c>
      <c r="M23" s="95">
        <v>8.5</v>
      </c>
      <c r="N23" s="57">
        <v>276.25</v>
      </c>
      <c r="P23" s="15" t="str">
        <v>One-Seat</v>
      </c>
      <c r="Q23" s="16" t="str">
        <v>TILLMAN, ROSALYN</v>
      </c>
      <c r="R23" s="17">
        <v>45741</v>
      </c>
      <c r="S23" s="16">
        <v>4096937</v>
      </c>
      <c r="T23" s="18" t="str">
        <v>205A</v>
      </c>
      <c r="U23" s="18" t="str">
        <v>AM1</v>
      </c>
      <c r="V23" s="16">
        <v>6.33</v>
      </c>
      <c r="W23" s="16">
        <v>33</v>
      </c>
      <c r="X23" s="16" t="str">
        <v>SD</v>
      </c>
      <c r="Y23" s="18">
        <v>5</v>
      </c>
      <c r="Z23" s="29">
        <v>6.33</v>
      </c>
      <c r="AA23" s="31">
        <v>1.75</v>
      </c>
      <c r="AB23" s="23">
        <v>11.077500000000001</v>
      </c>
      <c r="AC23" s="23">
        <v>16.077500000000001</v>
      </c>
    </row>
    <row r="24" spans="2:29" x14ac:dyDescent="0.25">
      <c r="B24" s="36">
        <v>45748</v>
      </c>
      <c r="C24" s="15" t="str">
        <v>CCCTA</v>
      </c>
      <c r="D24" s="16" t="str">
        <v>TILLMAN, ROSALYN</v>
      </c>
      <c r="E24" s="226" t="str">
        <v>205A</v>
      </c>
      <c r="F24" s="18" t="str">
        <v>WAV</v>
      </c>
      <c r="G24" s="18">
        <v>9</v>
      </c>
      <c r="H24" s="18">
        <v>9.0500000000000007</v>
      </c>
      <c r="I24" s="82">
        <v>0</v>
      </c>
      <c r="J24" s="82">
        <v>0.16700000000000001</v>
      </c>
      <c r="K24" s="86">
        <v>192.61600000000001</v>
      </c>
      <c r="L24" s="56">
        <v>32.5</v>
      </c>
      <c r="M24" s="95">
        <v>8.8829999999999991</v>
      </c>
      <c r="N24" s="57">
        <v>288.69749999999999</v>
      </c>
      <c r="P24" s="15" t="str">
        <v>One-Seat</v>
      </c>
      <c r="Q24" s="16" t="str">
        <v>TILLMAN, ROSALYN</v>
      </c>
      <c r="R24" s="17">
        <v>45741</v>
      </c>
      <c r="S24" s="16">
        <v>4097792</v>
      </c>
      <c r="T24" s="18" t="str">
        <v>205A</v>
      </c>
      <c r="U24" s="18" t="str">
        <v>AM2</v>
      </c>
      <c r="V24" s="16">
        <v>25.07</v>
      </c>
      <c r="W24" s="16">
        <v>53</v>
      </c>
      <c r="X24" s="16" t="str">
        <v>SD</v>
      </c>
      <c r="Y24" s="18">
        <v>5</v>
      </c>
      <c r="Z24" s="29">
        <v>25.07</v>
      </c>
      <c r="AA24" s="31">
        <v>1.75</v>
      </c>
      <c r="AB24" s="23">
        <v>43.872500000000002</v>
      </c>
      <c r="AC24" s="23">
        <v>48.872500000000002</v>
      </c>
    </row>
    <row r="25" spans="2:29" x14ac:dyDescent="0.25">
      <c r="B25" s="36">
        <v>45748</v>
      </c>
      <c r="C25" s="15" t="str">
        <v>CCCTA</v>
      </c>
      <c r="D25" s="16" t="str">
        <v>BUTLER, JACQUELINE</v>
      </c>
      <c r="E25" s="226" t="str">
        <v>205B</v>
      </c>
      <c r="F25" s="18" t="str">
        <v>WAV</v>
      </c>
      <c r="G25" s="18">
        <v>10</v>
      </c>
      <c r="H25" s="18">
        <v>8.85</v>
      </c>
      <c r="I25" s="82">
        <v>0</v>
      </c>
      <c r="J25" s="82">
        <v>0</v>
      </c>
      <c r="K25" s="86">
        <v>150.25700000000001</v>
      </c>
      <c r="L25" s="56">
        <v>32.5</v>
      </c>
      <c r="M25" s="95">
        <v>8.85</v>
      </c>
      <c r="N25" s="57">
        <v>287.625</v>
      </c>
      <c r="P25" s="15" t="str">
        <v>One-Seat</v>
      </c>
      <c r="Q25" s="16" t="str">
        <v>TILLMAN, ROSALYN</v>
      </c>
      <c r="R25" s="17">
        <v>45741</v>
      </c>
      <c r="S25" s="16">
        <v>4098603</v>
      </c>
      <c r="T25" s="18" t="str">
        <v>205A</v>
      </c>
      <c r="U25" s="18" t="str">
        <v>AM1</v>
      </c>
      <c r="V25" s="16">
        <v>29.88</v>
      </c>
      <c r="W25" s="16">
        <v>86</v>
      </c>
      <c r="X25" s="16" t="str">
        <v>SD</v>
      </c>
      <c r="Y25" s="18">
        <v>5</v>
      </c>
      <c r="Z25" s="29">
        <v>29.88</v>
      </c>
      <c r="AA25" s="31">
        <v>1.75</v>
      </c>
      <c r="AB25" s="23">
        <v>52.29</v>
      </c>
      <c r="AC25" s="23">
        <v>57.29</v>
      </c>
    </row>
    <row r="26" spans="2:29" x14ac:dyDescent="0.25">
      <c r="B26" s="36">
        <v>45749</v>
      </c>
      <c r="C26" s="15" t="str">
        <v>CCCTA</v>
      </c>
      <c r="D26" s="16" t="str">
        <v>TILLMAN, ROSALYN</v>
      </c>
      <c r="E26" s="226" t="str">
        <v>205A</v>
      </c>
      <c r="F26" s="18" t="str">
        <v>WAV</v>
      </c>
      <c r="G26" s="18">
        <v>7</v>
      </c>
      <c r="H26" s="18">
        <v>9.4830000000000005</v>
      </c>
      <c r="I26" s="82">
        <v>0.11700000000000001</v>
      </c>
      <c r="J26" s="82">
        <v>0.5</v>
      </c>
      <c r="K26" s="86">
        <v>184.8</v>
      </c>
      <c r="L26" s="56">
        <v>32.5</v>
      </c>
      <c r="M26" s="95">
        <v>8.8669999999999991</v>
      </c>
      <c r="N26" s="57">
        <v>288.17749999999995</v>
      </c>
      <c r="P26" s="15" t="str">
        <v>One-Seat</v>
      </c>
      <c r="Q26" s="16" t="str">
        <v>TILLMAN, ROSALYN</v>
      </c>
      <c r="R26" s="17">
        <v>45741</v>
      </c>
      <c r="S26" s="16">
        <v>4099191</v>
      </c>
      <c r="T26" s="18" t="str">
        <v>205A</v>
      </c>
      <c r="U26" s="18" t="str">
        <v>AM1</v>
      </c>
      <c r="V26" s="16">
        <v>26.9</v>
      </c>
      <c r="W26" s="16">
        <v>67</v>
      </c>
      <c r="X26" s="16" t="str">
        <v>SD</v>
      </c>
      <c r="Y26" s="18">
        <v>5</v>
      </c>
      <c r="Z26" s="29">
        <v>26.9</v>
      </c>
      <c r="AA26" s="31">
        <v>1.75</v>
      </c>
      <c r="AB26" s="23">
        <v>47.074999999999996</v>
      </c>
      <c r="AC26" s="23">
        <v>52.074999999999996</v>
      </c>
    </row>
    <row r="27" spans="2:29" x14ac:dyDescent="0.25">
      <c r="B27" s="36">
        <v>45749</v>
      </c>
      <c r="C27" s="15" t="str">
        <v>CCCTA</v>
      </c>
      <c r="D27" s="16" t="str">
        <v>BUTLER, JACQUELINE</v>
      </c>
      <c r="E27" s="226" t="str">
        <v>205B</v>
      </c>
      <c r="F27" s="18" t="str">
        <v>WAV</v>
      </c>
      <c r="G27" s="18">
        <v>9</v>
      </c>
      <c r="H27" s="18">
        <v>8.9169999999999998</v>
      </c>
      <c r="I27" s="82">
        <v>0</v>
      </c>
      <c r="J27" s="82">
        <v>0</v>
      </c>
      <c r="K27" s="86">
        <v>245.214</v>
      </c>
      <c r="L27" s="56">
        <v>32.5</v>
      </c>
      <c r="M27" s="95">
        <v>8.9169999999999998</v>
      </c>
      <c r="N27" s="57">
        <v>289.80250000000001</v>
      </c>
      <c r="P27" s="15" t="str">
        <v>One-Seat</v>
      </c>
      <c r="Q27" s="16" t="str">
        <v>TILLMAN, ROSALYN</v>
      </c>
      <c r="R27" s="17">
        <v>45741</v>
      </c>
      <c r="S27" s="16">
        <v>4099338</v>
      </c>
      <c r="T27" s="18" t="str">
        <v>205A</v>
      </c>
      <c r="U27" s="18" t="str">
        <v>WH1</v>
      </c>
      <c r="V27" s="16">
        <v>17.89</v>
      </c>
      <c r="W27" s="16">
        <v>39</v>
      </c>
      <c r="X27" s="16" t="str">
        <v>WC</v>
      </c>
      <c r="Y27" s="18">
        <v>6.5</v>
      </c>
      <c r="Z27" s="29">
        <v>17.89</v>
      </c>
      <c r="AA27" s="31">
        <v>2</v>
      </c>
      <c r="AB27" s="23">
        <v>35.78</v>
      </c>
      <c r="AC27" s="23">
        <v>42.28</v>
      </c>
    </row>
    <row r="28" spans="2:29" x14ac:dyDescent="0.25">
      <c r="B28" s="36">
        <v>45750</v>
      </c>
      <c r="C28" s="15" t="str">
        <v>CCCTA</v>
      </c>
      <c r="D28" s="16" t="str">
        <v>TILLMAN, ROSALYN</v>
      </c>
      <c r="E28" s="226" t="str">
        <v>205A</v>
      </c>
      <c r="F28" s="18" t="str">
        <v>WAV</v>
      </c>
      <c r="G28" s="18">
        <v>5</v>
      </c>
      <c r="H28" s="18">
        <v>8.9499999999999993</v>
      </c>
      <c r="I28" s="82">
        <v>0.4</v>
      </c>
      <c r="J28" s="82">
        <v>0.61699999999999999</v>
      </c>
      <c r="K28" s="86">
        <v>114.596</v>
      </c>
      <c r="L28" s="56">
        <v>32.5</v>
      </c>
      <c r="M28" s="95">
        <v>7.9339999999999993</v>
      </c>
      <c r="N28" s="57">
        <v>257.85499999999996</v>
      </c>
      <c r="P28" s="15" t="str">
        <v>One-Seat</v>
      </c>
      <c r="Q28" s="16" t="str">
        <v>BUTLER, JACQUELINE</v>
      </c>
      <c r="R28" s="17">
        <v>45742</v>
      </c>
      <c r="S28" s="16">
        <v>4100682</v>
      </c>
      <c r="T28" s="18" t="str">
        <v>205B</v>
      </c>
      <c r="U28" s="18" t="str">
        <v>AM1</v>
      </c>
      <c r="V28" s="16">
        <v>9.27</v>
      </c>
      <c r="W28" s="16">
        <v>29</v>
      </c>
      <c r="X28" s="16" t="str">
        <v>SD</v>
      </c>
      <c r="Y28" s="18">
        <v>5</v>
      </c>
      <c r="Z28" s="29">
        <v>9.27</v>
      </c>
      <c r="AA28" s="31">
        <v>1.75</v>
      </c>
      <c r="AB28" s="23">
        <v>16.2225</v>
      </c>
      <c r="AC28" s="23">
        <v>21.2225</v>
      </c>
    </row>
    <row r="29" spans="2:29" x14ac:dyDescent="0.25">
      <c r="B29" s="36">
        <v>45750</v>
      </c>
      <c r="C29" s="15" t="str">
        <v>CCCTA</v>
      </c>
      <c r="D29" s="16" t="str">
        <v>BUTLER, JACQUELINE</v>
      </c>
      <c r="E29" s="226" t="str">
        <v>205B</v>
      </c>
      <c r="F29" s="18" t="str">
        <v>WAV</v>
      </c>
      <c r="G29" s="18">
        <v>8</v>
      </c>
      <c r="H29" s="18">
        <v>8.5329999999999995</v>
      </c>
      <c r="I29" s="82">
        <v>0</v>
      </c>
      <c r="J29" s="82">
        <v>0</v>
      </c>
      <c r="K29" s="86">
        <v>138.285</v>
      </c>
      <c r="L29" s="56">
        <v>32.5</v>
      </c>
      <c r="M29" s="95">
        <v>8.5339999999999989</v>
      </c>
      <c r="N29" s="57">
        <v>277.35499999999996</v>
      </c>
      <c r="P29" s="15" t="str">
        <v>One-Seat</v>
      </c>
      <c r="Q29" s="16" t="str">
        <v>BUTLER, JACQUELINE</v>
      </c>
      <c r="R29" s="17">
        <v>45742</v>
      </c>
      <c r="S29" s="16">
        <v>4101286</v>
      </c>
      <c r="T29" s="18" t="str">
        <v>205B</v>
      </c>
      <c r="U29" s="18" t="str">
        <v>AM1</v>
      </c>
      <c r="V29" s="16">
        <v>9.59</v>
      </c>
      <c r="W29" s="16">
        <v>21</v>
      </c>
      <c r="X29" s="16" t="str">
        <v>SD</v>
      </c>
      <c r="Y29" s="18">
        <v>5</v>
      </c>
      <c r="Z29" s="29">
        <v>9.59</v>
      </c>
      <c r="AA29" s="31">
        <v>1.75</v>
      </c>
      <c r="AB29" s="23">
        <v>16.782499999999999</v>
      </c>
      <c r="AC29" s="23">
        <v>21.782499999999999</v>
      </c>
    </row>
    <row r="30" spans="2:29" x14ac:dyDescent="0.25">
      <c r="B30" s="36">
        <v>45751</v>
      </c>
      <c r="C30" s="15" t="str">
        <v>CCCTA</v>
      </c>
      <c r="D30" s="16" t="str">
        <v>TILLMAN, ROSALYN</v>
      </c>
      <c r="E30" s="226" t="str">
        <v>205A</v>
      </c>
      <c r="F30" s="18" t="str">
        <v>WAV</v>
      </c>
      <c r="G30" s="18">
        <v>3</v>
      </c>
      <c r="H30" s="18">
        <v>3.6829999999999998</v>
      </c>
      <c r="I30" s="82">
        <v>0</v>
      </c>
      <c r="J30" s="82">
        <v>0</v>
      </c>
      <c r="K30" s="86">
        <v>68.093999999999994</v>
      </c>
      <c r="L30" s="56">
        <v>32.5</v>
      </c>
      <c r="M30" s="95">
        <v>3.6829999999999998</v>
      </c>
      <c r="N30" s="57">
        <v>119.69749999999999</v>
      </c>
      <c r="P30" s="15" t="str">
        <v>One-Seat</v>
      </c>
      <c r="Q30" s="16" t="str">
        <v>BUTLER, JACQUELINE</v>
      </c>
      <c r="R30" s="17">
        <v>45742</v>
      </c>
      <c r="S30" s="16">
        <v>4101426</v>
      </c>
      <c r="T30" s="18" t="str">
        <v>205B</v>
      </c>
      <c r="U30" s="18" t="str">
        <v>AM1</v>
      </c>
      <c r="V30" s="16">
        <v>13.27</v>
      </c>
      <c r="W30" s="16">
        <v>23</v>
      </c>
      <c r="X30" s="16" t="str">
        <v>SD</v>
      </c>
      <c r="Y30" s="18">
        <v>5</v>
      </c>
      <c r="Z30" s="29">
        <v>13.27</v>
      </c>
      <c r="AA30" s="31">
        <v>1.75</v>
      </c>
      <c r="AB30" s="23">
        <v>23.2225</v>
      </c>
      <c r="AC30" s="23">
        <v>28.2225</v>
      </c>
    </row>
    <row r="31" spans="2:29" x14ac:dyDescent="0.25">
      <c r="B31" s="36">
        <v>45751</v>
      </c>
      <c r="C31" s="15" t="str">
        <v>LAVTA</v>
      </c>
      <c r="D31" s="16" t="str">
        <v>TILLMAN, ROSALYN</v>
      </c>
      <c r="E31" s="226" t="str">
        <v>205A LAVTA</v>
      </c>
      <c r="F31" s="18" t="str">
        <v>WAV</v>
      </c>
      <c r="G31" s="18">
        <v>9</v>
      </c>
      <c r="H31" s="18">
        <v>5.6669999999999998</v>
      </c>
      <c r="I31" s="82">
        <v>0</v>
      </c>
      <c r="J31" s="82">
        <v>0</v>
      </c>
      <c r="K31" s="86">
        <v>93.608000000000004</v>
      </c>
      <c r="L31" s="56">
        <v>35</v>
      </c>
      <c r="M31" s="95">
        <v>5.6660000000000004</v>
      </c>
      <c r="N31" s="57">
        <v>198.31</v>
      </c>
      <c r="P31" s="15" t="str">
        <v>One-Seat</v>
      </c>
      <c r="Q31" s="16" t="str">
        <v>TILLMAN, ROSALYN</v>
      </c>
      <c r="R31" s="17">
        <v>45742</v>
      </c>
      <c r="S31" s="16">
        <v>4097793</v>
      </c>
      <c r="T31" s="18" t="str">
        <v>205A</v>
      </c>
      <c r="U31" s="18" t="str">
        <v>AM2</v>
      </c>
      <c r="V31" s="16">
        <v>25.07</v>
      </c>
      <c r="W31" s="16">
        <v>42</v>
      </c>
      <c r="X31" s="16" t="str">
        <v>SD</v>
      </c>
      <c r="Y31" s="18">
        <v>5</v>
      </c>
      <c r="Z31" s="29">
        <v>25.07</v>
      </c>
      <c r="AA31" s="31">
        <v>1.75</v>
      </c>
      <c r="AB31" s="23">
        <v>43.872500000000002</v>
      </c>
      <c r="AC31" s="23">
        <v>48.872500000000002</v>
      </c>
    </row>
    <row r="32" spans="2:29" x14ac:dyDescent="0.25">
      <c r="B32" s="36">
        <v>45751</v>
      </c>
      <c r="C32" s="15" t="str">
        <v>CCCTA</v>
      </c>
      <c r="D32" s="16" t="str">
        <v>BUTLER, JACQUELINE</v>
      </c>
      <c r="E32" s="226" t="str">
        <v>205B</v>
      </c>
      <c r="F32" s="18" t="str">
        <v>WAV</v>
      </c>
      <c r="G32" s="18">
        <v>8</v>
      </c>
      <c r="H32" s="18">
        <v>8.7330000000000005</v>
      </c>
      <c r="I32" s="82">
        <v>0</v>
      </c>
      <c r="J32" s="82">
        <v>0</v>
      </c>
      <c r="K32" s="86">
        <v>186.107</v>
      </c>
      <c r="L32" s="56">
        <v>32.5</v>
      </c>
      <c r="M32" s="95">
        <v>8.7330000000000005</v>
      </c>
      <c r="N32" s="57">
        <v>283.82249999999999</v>
      </c>
      <c r="P32" s="15" t="str">
        <v>One-Seat</v>
      </c>
      <c r="Q32" s="16" t="str">
        <v>TILLMAN, ROSALYN</v>
      </c>
      <c r="R32" s="17">
        <v>45742</v>
      </c>
      <c r="S32" s="16">
        <v>4099192</v>
      </c>
      <c r="T32" s="18" t="str">
        <v>205A</v>
      </c>
      <c r="U32" s="18" t="str">
        <v>AM1</v>
      </c>
      <c r="V32" s="16">
        <v>26.9</v>
      </c>
      <c r="W32" s="16">
        <v>53</v>
      </c>
      <c r="X32" s="16" t="str">
        <v>SD</v>
      </c>
      <c r="Y32" s="18">
        <v>5</v>
      </c>
      <c r="Z32" s="29">
        <v>26.9</v>
      </c>
      <c r="AA32" s="31">
        <v>1.75</v>
      </c>
      <c r="AB32" s="23">
        <v>47.074999999999996</v>
      </c>
      <c r="AC32" s="23">
        <v>52.074999999999996</v>
      </c>
    </row>
    <row r="33" spans="2:29" x14ac:dyDescent="0.25">
      <c r="B33" s="36">
        <v>45752</v>
      </c>
      <c r="C33" s="15" t="str">
        <v>CCCTA</v>
      </c>
      <c r="D33" s="16" t="str">
        <v>TILLMAN, ROSALYN</v>
      </c>
      <c r="E33" s="226" t="str">
        <v>205A</v>
      </c>
      <c r="F33" s="18" t="str">
        <v>WAV</v>
      </c>
      <c r="G33" s="18">
        <v>8</v>
      </c>
      <c r="H33" s="18">
        <v>10.132999999999999</v>
      </c>
      <c r="I33" s="82">
        <v>0</v>
      </c>
      <c r="J33" s="82">
        <v>0.6</v>
      </c>
      <c r="K33" s="86">
        <v>165.857</v>
      </c>
      <c r="L33" s="56">
        <v>34.5</v>
      </c>
      <c r="M33" s="95">
        <v>9.5330000000000013</v>
      </c>
      <c r="N33" s="57">
        <v>328.88850000000002</v>
      </c>
      <c r="P33" s="15" t="str">
        <v>One-Seat</v>
      </c>
      <c r="Q33" s="16" t="str">
        <v>TILLMAN, ROSALYN</v>
      </c>
      <c r="R33" s="17">
        <v>45742</v>
      </c>
      <c r="S33" s="16">
        <v>4101244</v>
      </c>
      <c r="T33" s="18" t="str">
        <v>205A</v>
      </c>
      <c r="U33" s="18" t="str">
        <v>LW1</v>
      </c>
      <c r="V33" s="16">
        <v>11.44</v>
      </c>
      <c r="W33" s="16">
        <v>52</v>
      </c>
      <c r="X33" s="16" t="str">
        <v>SD</v>
      </c>
      <c r="Y33" s="18">
        <v>5</v>
      </c>
      <c r="Z33" s="29">
        <v>11.44</v>
      </c>
      <c r="AA33" s="31">
        <v>1.75</v>
      </c>
      <c r="AB33" s="23">
        <v>20.02</v>
      </c>
      <c r="AC33" s="23">
        <v>25.02</v>
      </c>
    </row>
    <row r="34" spans="2:29" x14ac:dyDescent="0.25">
      <c r="B34" s="36">
        <v>45753</v>
      </c>
      <c r="C34" s="15" t="str">
        <v>CCCTA</v>
      </c>
      <c r="D34" s="16" t="str">
        <v>BUTLER, JACQUELINE</v>
      </c>
      <c r="E34" s="226" t="str">
        <v>205B</v>
      </c>
      <c r="F34" s="18" t="str">
        <v>WAV</v>
      </c>
      <c r="G34" s="18">
        <v>5</v>
      </c>
      <c r="H34" s="18">
        <v>10.367000000000001</v>
      </c>
      <c r="I34" s="82">
        <v>0</v>
      </c>
      <c r="J34" s="82">
        <v>0</v>
      </c>
      <c r="K34" s="86">
        <v>220.57300000000001</v>
      </c>
      <c r="L34" s="56">
        <v>34.5</v>
      </c>
      <c r="M34" s="95">
        <v>10.367000000000001</v>
      </c>
      <c r="N34" s="57">
        <v>357.66150000000005</v>
      </c>
      <c r="P34" s="15" t="str">
        <v>One-Seat</v>
      </c>
      <c r="Q34" s="16" t="str">
        <v>TILLMAN, ROSALYN</v>
      </c>
      <c r="R34" s="17">
        <v>45742</v>
      </c>
      <c r="S34" s="16">
        <v>4101277</v>
      </c>
      <c r="T34" s="18" t="str">
        <v>205A</v>
      </c>
      <c r="U34" s="18" t="str">
        <v>SC1</v>
      </c>
      <c r="V34" s="16">
        <v>21.68</v>
      </c>
      <c r="W34" s="16">
        <v>42</v>
      </c>
      <c r="X34" s="16" t="str">
        <v>WC</v>
      </c>
      <c r="Y34" s="18">
        <v>6.5</v>
      </c>
      <c r="Z34" s="29">
        <v>21.68</v>
      </c>
      <c r="AA34" s="31">
        <v>2</v>
      </c>
      <c r="AB34" s="23">
        <v>43.36</v>
      </c>
      <c r="AC34" s="23">
        <v>49.86</v>
      </c>
    </row>
    <row r="35" spans="2:29" x14ac:dyDescent="0.25">
      <c r="B35" s="36"/>
      <c r="C35" s="15"/>
      <c r="D35" s="16"/>
      <c r="E35" s="226"/>
      <c r="F35" s="18"/>
      <c r="G35" s="18"/>
      <c r="H35" s="18"/>
      <c r="I35" s="82"/>
      <c r="J35" s="82"/>
      <c r="K35" s="86"/>
      <c r="L35" s="56"/>
      <c r="M35" s="95"/>
      <c r="N35" s="57"/>
      <c r="P35" s="15" t="str">
        <v>One-Seat</v>
      </c>
      <c r="Q35" s="16" t="str">
        <v>TILLMAN, ROSALYN</v>
      </c>
      <c r="R35" s="17">
        <v>45742</v>
      </c>
      <c r="S35" s="16">
        <v>4101284</v>
      </c>
      <c r="T35" s="18" t="str">
        <v>205A</v>
      </c>
      <c r="U35" s="18" t="str">
        <v>SC1</v>
      </c>
      <c r="V35" s="16">
        <v>21.29</v>
      </c>
      <c r="W35" s="16">
        <v>35</v>
      </c>
      <c r="X35" s="16" t="str">
        <v>WC</v>
      </c>
      <c r="Y35" s="18">
        <v>6.5</v>
      </c>
      <c r="Z35" s="29">
        <v>21.29</v>
      </c>
      <c r="AA35" s="31">
        <v>2</v>
      </c>
      <c r="AB35" s="23">
        <v>42.58</v>
      </c>
      <c r="AC35" s="23">
        <v>49.08</v>
      </c>
    </row>
    <row r="36" spans="2:29" x14ac:dyDescent="0.25">
      <c r="B36" s="36"/>
      <c r="C36" s="15"/>
      <c r="D36" s="16"/>
      <c r="E36" s="226"/>
      <c r="F36" s="18"/>
      <c r="G36" s="18"/>
      <c r="H36" s="18"/>
      <c r="I36" s="82"/>
      <c r="J36" s="82"/>
      <c r="K36" s="86"/>
      <c r="L36" s="56"/>
      <c r="M36" s="95"/>
      <c r="N36" s="57"/>
      <c r="P36" s="15" t="str">
        <v>One-Seat</v>
      </c>
      <c r="Q36" s="16" t="str">
        <v>TILLMAN, ROSALYN</v>
      </c>
      <c r="R36" s="17">
        <v>45742</v>
      </c>
      <c r="S36" s="16">
        <v>4101316</v>
      </c>
      <c r="T36" s="18" t="str">
        <v>205A</v>
      </c>
      <c r="U36" s="18" t="str">
        <v>WK1</v>
      </c>
      <c r="V36" s="16">
        <v>10.08</v>
      </c>
      <c r="W36" s="16">
        <v>20</v>
      </c>
      <c r="X36" s="16" t="str">
        <v>SD</v>
      </c>
      <c r="Y36" s="18">
        <v>5</v>
      </c>
      <c r="Z36" s="29">
        <v>10.08</v>
      </c>
      <c r="AA36" s="31">
        <v>1.75</v>
      </c>
      <c r="AB36" s="23">
        <v>17.64</v>
      </c>
      <c r="AC36" s="23">
        <v>22.64</v>
      </c>
    </row>
    <row r="37" spans="2:29" x14ac:dyDescent="0.25">
      <c r="B37" s="36"/>
      <c r="C37" s="15"/>
      <c r="D37" s="16"/>
      <c r="E37" s="226"/>
      <c r="F37" s="18"/>
      <c r="G37" s="18"/>
      <c r="H37" s="18"/>
      <c r="I37" s="82"/>
      <c r="J37" s="82"/>
      <c r="K37" s="86"/>
      <c r="L37" s="56"/>
      <c r="M37" s="95"/>
      <c r="N37" s="57"/>
      <c r="P37" s="15" t="str">
        <v>One-Seat</v>
      </c>
      <c r="Q37" s="16" t="str">
        <v>BUTLER, JACQUELINE</v>
      </c>
      <c r="R37" s="17">
        <v>45743</v>
      </c>
      <c r="S37" s="16">
        <v>4101427</v>
      </c>
      <c r="T37" s="18" t="str">
        <v>205B</v>
      </c>
      <c r="U37" s="18" t="str">
        <v>AM1</v>
      </c>
      <c r="V37" s="16">
        <v>13.27</v>
      </c>
      <c r="W37" s="16">
        <v>26</v>
      </c>
      <c r="X37" s="16" t="str">
        <v>SD</v>
      </c>
      <c r="Y37" s="18">
        <v>5</v>
      </c>
      <c r="Z37" s="29">
        <v>13.27</v>
      </c>
      <c r="AA37" s="31">
        <v>1.75</v>
      </c>
      <c r="AB37" s="23">
        <v>23.2225</v>
      </c>
      <c r="AC37" s="23">
        <v>28.2225</v>
      </c>
    </row>
    <row r="38" spans="2:29" x14ac:dyDescent="0.25">
      <c r="B38" s="36"/>
      <c r="C38" s="15"/>
      <c r="D38" s="16"/>
      <c r="E38" s="226"/>
      <c r="F38" s="18"/>
      <c r="G38" s="18"/>
      <c r="H38" s="18"/>
      <c r="I38" s="82"/>
      <c r="J38" s="82"/>
      <c r="K38" s="86"/>
      <c r="L38" s="56"/>
      <c r="M38" s="95"/>
      <c r="N38" s="57"/>
      <c r="P38" s="15" t="str">
        <v>One-Seat</v>
      </c>
      <c r="Q38" s="16" t="str">
        <v>TILLMAN, ROSALYN</v>
      </c>
      <c r="R38" s="17">
        <v>45743</v>
      </c>
      <c r="S38" s="16">
        <v>4101264</v>
      </c>
      <c r="T38" s="18" t="str">
        <v>205A</v>
      </c>
      <c r="U38" s="18" t="str">
        <v>AM1</v>
      </c>
      <c r="V38" s="16">
        <v>18.84</v>
      </c>
      <c r="W38" s="16">
        <v>45</v>
      </c>
      <c r="X38" s="16" t="str">
        <v>SD</v>
      </c>
      <c r="Y38" s="18">
        <v>5</v>
      </c>
      <c r="Z38" s="29">
        <v>18.84</v>
      </c>
      <c r="AA38" s="31">
        <v>1.75</v>
      </c>
      <c r="AB38" s="23">
        <v>32.97</v>
      </c>
      <c r="AC38" s="23">
        <v>37.97</v>
      </c>
    </row>
    <row r="39" spans="2:29" x14ac:dyDescent="0.25">
      <c r="B39" s="36"/>
      <c r="C39" s="15"/>
      <c r="D39" s="16"/>
      <c r="E39" s="226"/>
      <c r="F39" s="18"/>
      <c r="G39" s="18"/>
      <c r="H39" s="18"/>
      <c r="I39" s="82"/>
      <c r="J39" s="82"/>
      <c r="K39" s="86"/>
      <c r="L39" s="56"/>
      <c r="M39" s="95"/>
      <c r="N39" s="57"/>
      <c r="P39" s="15" t="str">
        <v>One-Seat</v>
      </c>
      <c r="Q39" s="16" t="str">
        <v>TILLMAN, ROSALYN</v>
      </c>
      <c r="R39" s="17">
        <v>45743</v>
      </c>
      <c r="S39" s="16">
        <v>4101442</v>
      </c>
      <c r="T39" s="18" t="str">
        <v>205A</v>
      </c>
      <c r="U39" s="18" t="str">
        <v>AM1</v>
      </c>
      <c r="V39" s="16">
        <v>24.86</v>
      </c>
      <c r="W39" s="16">
        <v>31</v>
      </c>
      <c r="X39" s="16" t="str">
        <v>SD</v>
      </c>
      <c r="Y39" s="18">
        <v>5</v>
      </c>
      <c r="Z39" s="29">
        <v>24.86</v>
      </c>
      <c r="AA39" s="31">
        <v>1.75</v>
      </c>
      <c r="AB39" s="23">
        <v>43.504999999999995</v>
      </c>
      <c r="AC39" s="23">
        <v>48.504999999999995</v>
      </c>
    </row>
    <row r="40" spans="2:29" x14ac:dyDescent="0.25">
      <c r="B40" s="36"/>
      <c r="C40" s="15"/>
      <c r="D40" s="16"/>
      <c r="E40" s="226"/>
      <c r="F40" s="18"/>
      <c r="G40" s="18"/>
      <c r="H40" s="18"/>
      <c r="I40" s="82"/>
      <c r="J40" s="82"/>
      <c r="K40" s="86"/>
      <c r="L40" s="56"/>
      <c r="M40" s="95"/>
      <c r="N40" s="57"/>
      <c r="P40" s="15" t="str">
        <v>One-Seat</v>
      </c>
      <c r="Q40" s="16" t="str">
        <v>BUTLER, JACQUELINE</v>
      </c>
      <c r="R40" s="17">
        <v>45744</v>
      </c>
      <c r="S40" s="16">
        <v>4098601</v>
      </c>
      <c r="T40" s="18" t="str">
        <v>205B</v>
      </c>
      <c r="U40" s="18" t="str">
        <v>AM1</v>
      </c>
      <c r="V40" s="16">
        <v>29.88</v>
      </c>
      <c r="W40" s="16">
        <v>106</v>
      </c>
      <c r="X40" s="16" t="str">
        <v>SD</v>
      </c>
      <c r="Y40" s="18">
        <v>5</v>
      </c>
      <c r="Z40" s="29">
        <v>29.88</v>
      </c>
      <c r="AA40" s="31">
        <v>1.75</v>
      </c>
      <c r="AB40" s="23">
        <v>52.29</v>
      </c>
      <c r="AC40" s="23">
        <v>57.29</v>
      </c>
    </row>
    <row r="41" spans="2:29" x14ac:dyDescent="0.25">
      <c r="B41" s="36"/>
      <c r="C41" s="15"/>
      <c r="D41" s="16"/>
      <c r="E41" s="226"/>
      <c r="F41" s="18"/>
      <c r="G41" s="18"/>
      <c r="H41" s="18"/>
      <c r="I41" s="82"/>
      <c r="J41" s="82"/>
      <c r="K41" s="86"/>
      <c r="L41" s="56"/>
      <c r="M41" s="95"/>
      <c r="N41" s="57"/>
      <c r="P41" s="15" t="str">
        <v>One-Seat</v>
      </c>
      <c r="Q41" s="16" t="str">
        <v>BUTLER, JACQUELINE</v>
      </c>
      <c r="R41" s="17">
        <v>45744</v>
      </c>
      <c r="S41" s="16">
        <v>4099199</v>
      </c>
      <c r="T41" s="18" t="str">
        <v>205B</v>
      </c>
      <c r="U41" s="18" t="str">
        <v>AM1</v>
      </c>
      <c r="V41" s="16">
        <v>26.9</v>
      </c>
      <c r="W41" s="16">
        <v>76</v>
      </c>
      <c r="X41" s="16" t="str">
        <v>SD</v>
      </c>
      <c r="Y41" s="18">
        <v>5</v>
      </c>
      <c r="Z41" s="29">
        <v>26.9</v>
      </c>
      <c r="AA41" s="31">
        <v>1.75</v>
      </c>
      <c r="AB41" s="23">
        <v>47.074999999999996</v>
      </c>
      <c r="AC41" s="23">
        <v>52.074999999999996</v>
      </c>
    </row>
    <row r="42" spans="2:29" x14ac:dyDescent="0.25">
      <c r="B42" s="36"/>
      <c r="C42" s="15"/>
      <c r="D42" s="16"/>
      <c r="E42" s="226"/>
      <c r="F42" s="18"/>
      <c r="G42" s="18"/>
      <c r="H42" s="18"/>
      <c r="I42" s="82"/>
      <c r="J42" s="82"/>
      <c r="K42" s="86"/>
      <c r="L42" s="56"/>
      <c r="M42" s="95"/>
      <c r="N42" s="57"/>
      <c r="P42" s="15" t="str">
        <v>One-Seat</v>
      </c>
      <c r="Q42" s="16" t="str">
        <v>BUTLER, JACQUELINE</v>
      </c>
      <c r="R42" s="17">
        <v>45744</v>
      </c>
      <c r="S42" s="16">
        <v>4102790</v>
      </c>
      <c r="T42" s="18" t="str">
        <v>205B</v>
      </c>
      <c r="U42" s="18" t="str">
        <v>AM2</v>
      </c>
      <c r="V42" s="16">
        <v>10.49</v>
      </c>
      <c r="W42" s="16">
        <v>25</v>
      </c>
      <c r="X42" s="16" t="str">
        <v>SD</v>
      </c>
      <c r="Y42" s="18">
        <v>5</v>
      </c>
      <c r="Z42" s="29">
        <v>10.49</v>
      </c>
      <c r="AA42" s="31">
        <v>1.75</v>
      </c>
      <c r="AB42" s="23">
        <v>18.357500000000002</v>
      </c>
      <c r="AC42" s="23">
        <v>23.357500000000002</v>
      </c>
    </row>
    <row r="43" spans="2:29" x14ac:dyDescent="0.25">
      <c r="B43" s="36"/>
      <c r="C43" s="15"/>
      <c r="D43" s="16"/>
      <c r="E43" s="226"/>
      <c r="F43" s="18"/>
      <c r="G43" s="18"/>
      <c r="H43" s="18"/>
      <c r="I43" s="82"/>
      <c r="J43" s="82"/>
      <c r="K43" s="86"/>
      <c r="L43" s="56"/>
      <c r="M43" s="95"/>
      <c r="N43" s="57"/>
      <c r="P43" s="15" t="str">
        <v>One-Seat</v>
      </c>
      <c r="Q43" s="16" t="str">
        <v>BUTLER, JACQUELINE</v>
      </c>
      <c r="R43" s="17">
        <v>45748</v>
      </c>
      <c r="S43" s="16">
        <v>4102885</v>
      </c>
      <c r="T43" s="18" t="str">
        <v>205B</v>
      </c>
      <c r="U43" s="18" t="str">
        <v>AM1</v>
      </c>
      <c r="V43" s="16">
        <v>8.19</v>
      </c>
      <c r="W43" s="16">
        <v>21</v>
      </c>
      <c r="X43" s="16" t="str">
        <v>SD</v>
      </c>
      <c r="Y43" s="18">
        <v>5</v>
      </c>
      <c r="Z43" s="29">
        <v>8.19</v>
      </c>
      <c r="AA43" s="31">
        <v>1.75</v>
      </c>
      <c r="AB43" s="23">
        <v>14.3325</v>
      </c>
      <c r="AC43" s="23">
        <v>19.3325</v>
      </c>
    </row>
    <row r="44" spans="2:29" x14ac:dyDescent="0.25">
      <c r="B44" s="36"/>
      <c r="C44" s="15"/>
      <c r="D44" s="16"/>
      <c r="E44" s="226"/>
      <c r="F44" s="18"/>
      <c r="G44" s="18"/>
      <c r="H44" s="18"/>
      <c r="I44" s="82"/>
      <c r="J44" s="82"/>
      <c r="K44" s="86"/>
      <c r="L44" s="56"/>
      <c r="M44" s="95"/>
      <c r="N44" s="57"/>
      <c r="P44" s="15" t="str">
        <v>One-Seat</v>
      </c>
      <c r="Q44" s="16" t="str">
        <v>TILLMAN, ROSALYN</v>
      </c>
      <c r="R44" s="17">
        <v>45748</v>
      </c>
      <c r="S44" s="16">
        <v>4100922</v>
      </c>
      <c r="T44" s="18" t="str">
        <v>205A</v>
      </c>
      <c r="U44" s="18" t="str">
        <v>AM1</v>
      </c>
      <c r="V44" s="16">
        <v>19.12</v>
      </c>
      <c r="W44" s="16">
        <v>57</v>
      </c>
      <c r="X44" s="16" t="str">
        <v>SD</v>
      </c>
      <c r="Y44" s="18">
        <v>5</v>
      </c>
      <c r="Z44" s="29">
        <v>19.12</v>
      </c>
      <c r="AA44" s="31">
        <v>1.75</v>
      </c>
      <c r="AB44" s="23">
        <v>33.46</v>
      </c>
      <c r="AC44" s="23">
        <v>38.46</v>
      </c>
    </row>
    <row r="45" spans="2:29" x14ac:dyDescent="0.25">
      <c r="B45" s="36"/>
      <c r="C45" s="15"/>
      <c r="D45" s="16"/>
      <c r="E45" s="226"/>
      <c r="F45" s="18"/>
      <c r="G45" s="18"/>
      <c r="H45" s="18"/>
      <c r="I45" s="82"/>
      <c r="J45" s="82"/>
      <c r="K45" s="86"/>
      <c r="L45" s="56"/>
      <c r="M45" s="95"/>
      <c r="N45" s="57"/>
      <c r="P45" s="15" t="str">
        <v>One-Seat</v>
      </c>
      <c r="Q45" s="16" t="str">
        <v>TILLMAN, ROSALYN</v>
      </c>
      <c r="R45" s="17">
        <v>45748</v>
      </c>
      <c r="S45" s="16">
        <v>4100923</v>
      </c>
      <c r="T45" s="18" t="str">
        <v>205A</v>
      </c>
      <c r="U45" s="18" t="str">
        <v>AM1</v>
      </c>
      <c r="V45" s="16">
        <v>19.12</v>
      </c>
      <c r="W45" s="16">
        <v>47</v>
      </c>
      <c r="X45" s="16" t="str">
        <v>SD</v>
      </c>
      <c r="Y45" s="18">
        <v>5</v>
      </c>
      <c r="Z45" s="29">
        <v>19.12</v>
      </c>
      <c r="AA45" s="31">
        <v>1.75</v>
      </c>
      <c r="AB45" s="23">
        <v>33.46</v>
      </c>
      <c r="AC45" s="23">
        <v>38.46</v>
      </c>
    </row>
    <row r="46" spans="2:29" x14ac:dyDescent="0.25">
      <c r="B46" s="36"/>
      <c r="C46" s="15"/>
      <c r="D46" s="16"/>
      <c r="E46" s="226"/>
      <c r="F46" s="18"/>
      <c r="G46" s="18"/>
      <c r="H46" s="18"/>
      <c r="I46" s="82"/>
      <c r="J46" s="82"/>
      <c r="K46" s="86"/>
      <c r="L46" s="56"/>
      <c r="M46" s="95"/>
      <c r="N46" s="57"/>
      <c r="P46" s="15" t="str">
        <v>One-Seat</v>
      </c>
      <c r="Q46" s="16" t="str">
        <v>TILLMAN, ROSALYN</v>
      </c>
      <c r="R46" s="17">
        <v>45748</v>
      </c>
      <c r="S46" s="16">
        <v>4101063</v>
      </c>
      <c r="T46" s="18" t="str">
        <v>205A</v>
      </c>
      <c r="U46" s="18" t="str">
        <v>AM1</v>
      </c>
      <c r="V46" s="16">
        <v>8.24</v>
      </c>
      <c r="W46" s="16">
        <v>44</v>
      </c>
      <c r="X46" s="16" t="str">
        <v>SD</v>
      </c>
      <c r="Y46" s="18">
        <v>5</v>
      </c>
      <c r="Z46" s="29">
        <v>8.24</v>
      </c>
      <c r="AA46" s="31">
        <v>1.75</v>
      </c>
      <c r="AB46" s="23">
        <v>14.42</v>
      </c>
      <c r="AC46" s="23">
        <v>19.420000000000002</v>
      </c>
    </row>
    <row r="47" spans="2:29" x14ac:dyDescent="0.25">
      <c r="B47" s="36"/>
      <c r="C47" s="15"/>
      <c r="D47" s="16"/>
      <c r="E47" s="226"/>
      <c r="F47" s="18"/>
      <c r="G47" s="18"/>
      <c r="H47" s="18"/>
      <c r="I47" s="82"/>
      <c r="J47" s="82"/>
      <c r="K47" s="86"/>
      <c r="L47" s="56"/>
      <c r="M47" s="95"/>
      <c r="N47" s="57"/>
      <c r="P47" s="15" t="str">
        <v>One-Seat</v>
      </c>
      <c r="Q47" s="16" t="str">
        <v>TILLMAN, ROSALYN</v>
      </c>
      <c r="R47" s="17">
        <v>45748</v>
      </c>
      <c r="S47" s="16">
        <v>4101111</v>
      </c>
      <c r="T47" s="18" t="str">
        <v>205A</v>
      </c>
      <c r="U47" s="18" t="str">
        <v>AM1</v>
      </c>
      <c r="V47" s="16">
        <v>8.0299999999999994</v>
      </c>
      <c r="W47" s="16">
        <v>66</v>
      </c>
      <c r="X47" s="16" t="str">
        <v>SD</v>
      </c>
      <c r="Y47" s="18">
        <v>5</v>
      </c>
      <c r="Z47" s="29">
        <v>8.0299999999999994</v>
      </c>
      <c r="AA47" s="31">
        <v>1.75</v>
      </c>
      <c r="AB47" s="23">
        <v>14.052499999999998</v>
      </c>
      <c r="AC47" s="23">
        <v>19.052499999999998</v>
      </c>
    </row>
    <row r="48" spans="2:29" x14ac:dyDescent="0.25">
      <c r="B48" s="36"/>
      <c r="C48" s="15"/>
      <c r="D48" s="16"/>
      <c r="E48" s="226"/>
      <c r="F48" s="18"/>
      <c r="G48" s="18"/>
      <c r="H48" s="18"/>
      <c r="I48" s="82"/>
      <c r="J48" s="82"/>
      <c r="K48" s="86"/>
      <c r="L48" s="56"/>
      <c r="M48" s="95"/>
      <c r="N48" s="57"/>
      <c r="P48" s="15" t="str">
        <v>One-Seat</v>
      </c>
      <c r="Q48" s="16" t="str">
        <v>TILLMAN, ROSALYN</v>
      </c>
      <c r="R48" s="17">
        <v>45748</v>
      </c>
      <c r="S48" s="16">
        <v>4101192</v>
      </c>
      <c r="T48" s="18" t="str">
        <v>205A</v>
      </c>
      <c r="U48" s="18" t="str">
        <v>AM1</v>
      </c>
      <c r="V48" s="16">
        <v>6.33</v>
      </c>
      <c r="W48" s="16">
        <v>35</v>
      </c>
      <c r="X48" s="16" t="str">
        <v>SD</v>
      </c>
      <c r="Y48" s="18">
        <v>5</v>
      </c>
      <c r="Z48" s="29">
        <v>6.33</v>
      </c>
      <c r="AA48" s="31">
        <v>1.75</v>
      </c>
      <c r="AB48" s="23">
        <v>11.077500000000001</v>
      </c>
      <c r="AC48" s="23">
        <v>16.077500000000001</v>
      </c>
    </row>
    <row r="49" spans="2:29" x14ac:dyDescent="0.25">
      <c r="B49" s="36"/>
      <c r="C49" s="15"/>
      <c r="D49" s="16"/>
      <c r="E49" s="226"/>
      <c r="F49" s="18"/>
      <c r="G49" s="18"/>
      <c r="H49" s="18"/>
      <c r="I49" s="82"/>
      <c r="J49" s="82"/>
      <c r="K49" s="86"/>
      <c r="L49" s="56"/>
      <c r="M49" s="95"/>
      <c r="N49" s="57"/>
      <c r="P49" s="15" t="str">
        <v>One-Seat</v>
      </c>
      <c r="Q49" s="16" t="str">
        <v>TILLMAN, ROSALYN</v>
      </c>
      <c r="R49" s="17">
        <v>45748</v>
      </c>
      <c r="S49" s="16">
        <v>4102111</v>
      </c>
      <c r="T49" s="18" t="str">
        <v>205A</v>
      </c>
      <c r="U49" s="18" t="str">
        <v>AM1</v>
      </c>
      <c r="V49" s="16">
        <v>7.52</v>
      </c>
      <c r="W49" s="16">
        <v>23</v>
      </c>
      <c r="X49" s="16" t="str">
        <v>SD</v>
      </c>
      <c r="Y49" s="18">
        <v>5</v>
      </c>
      <c r="Z49" s="29">
        <v>7.52</v>
      </c>
      <c r="AA49" s="31">
        <v>1.75</v>
      </c>
      <c r="AB49" s="23">
        <v>13.16</v>
      </c>
      <c r="AC49" s="23">
        <v>18.16</v>
      </c>
    </row>
    <row r="50" spans="2:29" x14ac:dyDescent="0.25">
      <c r="B50" s="36"/>
      <c r="C50" s="15"/>
      <c r="D50" s="16"/>
      <c r="E50" s="226"/>
      <c r="F50" s="18"/>
      <c r="G50" s="18"/>
      <c r="H50" s="18"/>
      <c r="I50" s="82"/>
      <c r="J50" s="82"/>
      <c r="K50" s="86"/>
      <c r="L50" s="56"/>
      <c r="M50" s="95"/>
      <c r="N50" s="57"/>
      <c r="P50" s="15" t="str">
        <v>One-Seat</v>
      </c>
      <c r="Q50" s="16" t="str">
        <v>TILLMAN, ROSALYN</v>
      </c>
      <c r="R50" s="17">
        <v>45748</v>
      </c>
      <c r="S50" s="16">
        <v>4103621</v>
      </c>
      <c r="T50" s="18" t="str">
        <v>205A</v>
      </c>
      <c r="U50" s="18" t="str">
        <v>AM1</v>
      </c>
      <c r="V50" s="16">
        <v>29.88</v>
      </c>
      <c r="W50" s="16">
        <v>103</v>
      </c>
      <c r="X50" s="16" t="str">
        <v>SD</v>
      </c>
      <c r="Y50" s="18">
        <v>5</v>
      </c>
      <c r="Z50" s="29">
        <v>29.88</v>
      </c>
      <c r="AA50" s="31">
        <v>1.75</v>
      </c>
      <c r="AB50" s="23">
        <v>52.29</v>
      </c>
      <c r="AC50" s="23">
        <v>57.29</v>
      </c>
    </row>
    <row r="51" spans="2:29" x14ac:dyDescent="0.25">
      <c r="B51" s="36"/>
      <c r="C51" s="15"/>
      <c r="D51" s="16"/>
      <c r="E51" s="226"/>
      <c r="F51" s="18"/>
      <c r="G51" s="18"/>
      <c r="H51" s="18"/>
      <c r="I51" s="82"/>
      <c r="J51" s="82"/>
      <c r="K51" s="86"/>
      <c r="L51" s="56"/>
      <c r="M51" s="95"/>
      <c r="N51" s="57"/>
      <c r="P51" s="15" t="str">
        <v>One-Seat</v>
      </c>
      <c r="Q51" s="16" t="str">
        <v>TILLMAN, ROSALYN</v>
      </c>
      <c r="R51" s="17">
        <v>45748</v>
      </c>
      <c r="S51" s="16">
        <v>4104089</v>
      </c>
      <c r="T51" s="18" t="str">
        <v>205A</v>
      </c>
      <c r="U51" s="18" t="str">
        <v>LW1</v>
      </c>
      <c r="V51" s="16">
        <v>17.309999999999999</v>
      </c>
      <c r="W51" s="16">
        <v>72</v>
      </c>
      <c r="X51" s="16" t="str">
        <v>SD</v>
      </c>
      <c r="Y51" s="18">
        <v>5</v>
      </c>
      <c r="Z51" s="29">
        <v>17.309999999999999</v>
      </c>
      <c r="AA51" s="31">
        <v>1.75</v>
      </c>
      <c r="AB51" s="23">
        <v>30.292499999999997</v>
      </c>
      <c r="AC51" s="23">
        <v>35.292499999999997</v>
      </c>
    </row>
    <row r="52" spans="2:29" x14ac:dyDescent="0.25">
      <c r="B52" s="36"/>
      <c r="C52" s="15"/>
      <c r="D52" s="16"/>
      <c r="E52" s="226"/>
      <c r="F52" s="18"/>
      <c r="G52" s="18"/>
      <c r="H52" s="18"/>
      <c r="I52" s="82"/>
      <c r="J52" s="82"/>
      <c r="K52" s="86"/>
      <c r="L52" s="56"/>
      <c r="M52" s="95"/>
      <c r="N52" s="57"/>
      <c r="P52" s="15" t="str">
        <v>One-Seat</v>
      </c>
      <c r="Q52" s="16" t="str">
        <v>TILLMAN, ROSALYN</v>
      </c>
      <c r="R52" s="17">
        <v>45748</v>
      </c>
      <c r="S52" s="16">
        <v>4104649</v>
      </c>
      <c r="T52" s="18" t="str">
        <v>205A</v>
      </c>
      <c r="U52" s="18" t="str">
        <v>AM1</v>
      </c>
      <c r="V52" s="16">
        <v>9.57</v>
      </c>
      <c r="W52" s="16">
        <v>44</v>
      </c>
      <c r="X52" s="16" t="str">
        <v>SD</v>
      </c>
      <c r="Y52" s="18">
        <v>5</v>
      </c>
      <c r="Z52" s="29">
        <v>9.57</v>
      </c>
      <c r="AA52" s="31">
        <v>1.75</v>
      </c>
      <c r="AB52" s="23">
        <v>16.747500000000002</v>
      </c>
      <c r="AC52" s="23">
        <v>21.747500000000002</v>
      </c>
    </row>
    <row r="53" spans="2:29" x14ac:dyDescent="0.25">
      <c r="B53" s="36"/>
      <c r="C53" s="15"/>
      <c r="D53" s="16"/>
      <c r="E53" s="226"/>
      <c r="F53" s="18"/>
      <c r="G53" s="18"/>
      <c r="H53" s="18"/>
      <c r="I53" s="82"/>
      <c r="J53" s="82"/>
      <c r="K53" s="86"/>
      <c r="L53" s="56"/>
      <c r="M53" s="95"/>
      <c r="N53" s="57"/>
      <c r="P53" s="15" t="str">
        <v>One-Seat</v>
      </c>
      <c r="Q53" s="16" t="str">
        <v>BUTLER, JACQUELINE</v>
      </c>
      <c r="R53" s="17">
        <v>45749</v>
      </c>
      <c r="S53" s="16">
        <v>4104943</v>
      </c>
      <c r="T53" s="18" t="str">
        <v>205B</v>
      </c>
      <c r="U53" s="18" t="str">
        <v>WK1</v>
      </c>
      <c r="V53" s="16">
        <v>31.58</v>
      </c>
      <c r="W53" s="16">
        <v>49</v>
      </c>
      <c r="X53" s="16" t="str">
        <v>SD</v>
      </c>
      <c r="Y53" s="18">
        <v>5</v>
      </c>
      <c r="Z53" s="29">
        <v>31.58</v>
      </c>
      <c r="AA53" s="31">
        <v>1.75</v>
      </c>
      <c r="AB53" s="23">
        <v>55.265000000000001</v>
      </c>
      <c r="AC53" s="23">
        <v>60.265000000000001</v>
      </c>
    </row>
    <row r="54" spans="2:29" x14ac:dyDescent="0.25">
      <c r="B54" s="36"/>
      <c r="C54" s="15"/>
      <c r="D54" s="16"/>
      <c r="E54" s="226"/>
      <c r="F54" s="18"/>
      <c r="G54" s="18"/>
      <c r="H54" s="18"/>
      <c r="I54" s="82"/>
      <c r="J54" s="82"/>
      <c r="K54" s="86"/>
      <c r="L54" s="56"/>
      <c r="M54" s="95"/>
      <c r="N54" s="58"/>
      <c r="P54" s="15" t="str">
        <v>One-Seat</v>
      </c>
      <c r="Q54" s="16" t="str">
        <v>BUTLER, JACQUELINE</v>
      </c>
      <c r="R54" s="17">
        <v>45749</v>
      </c>
      <c r="S54" s="16">
        <v>4105549</v>
      </c>
      <c r="T54" s="18" t="str">
        <v>205B</v>
      </c>
      <c r="U54" s="18" t="str">
        <v>AM1</v>
      </c>
      <c r="V54" s="16">
        <v>25.36</v>
      </c>
      <c r="W54" s="16">
        <v>20</v>
      </c>
      <c r="X54" s="16" t="str">
        <v>SD</v>
      </c>
      <c r="Y54" s="18">
        <v>5</v>
      </c>
      <c r="Z54" s="29">
        <v>25.36</v>
      </c>
      <c r="AA54" s="31">
        <v>1.75</v>
      </c>
      <c r="AB54" s="23">
        <v>44.379999999999995</v>
      </c>
      <c r="AC54" s="23">
        <v>49.379999999999995</v>
      </c>
    </row>
    <row r="55" spans="2:29" x14ac:dyDescent="0.25">
      <c r="B55" s="36"/>
      <c r="C55" s="15"/>
      <c r="D55" s="16"/>
      <c r="E55" s="226"/>
      <c r="F55" s="18"/>
      <c r="G55" s="18"/>
      <c r="H55" s="18"/>
      <c r="I55" s="82"/>
      <c r="J55" s="82"/>
      <c r="K55" s="86"/>
      <c r="L55" s="56"/>
      <c r="M55" s="95"/>
      <c r="N55" s="58"/>
      <c r="P55" s="15" t="str">
        <v>One-Seat</v>
      </c>
      <c r="Q55" s="16" t="str">
        <v>BUTLER, JACQUELINE</v>
      </c>
      <c r="R55" s="17">
        <v>45749</v>
      </c>
      <c r="S55" s="16">
        <v>4106307</v>
      </c>
      <c r="T55" s="18" t="str">
        <v>205B</v>
      </c>
      <c r="U55" s="18" t="str">
        <v>WK1</v>
      </c>
      <c r="V55" s="16">
        <v>17.7</v>
      </c>
      <c r="W55" s="16">
        <v>29</v>
      </c>
      <c r="X55" s="16" t="str">
        <v>SD</v>
      </c>
      <c r="Y55" s="18">
        <v>5</v>
      </c>
      <c r="Z55" s="29">
        <v>17.7</v>
      </c>
      <c r="AA55" s="31">
        <v>1.75</v>
      </c>
      <c r="AB55" s="23">
        <v>30.974999999999998</v>
      </c>
      <c r="AC55" s="23">
        <v>35.974999999999994</v>
      </c>
    </row>
    <row r="56" spans="2:29" x14ac:dyDescent="0.25">
      <c r="B56" s="36"/>
      <c r="C56" s="15"/>
      <c r="D56" s="16"/>
      <c r="E56" s="226"/>
      <c r="F56" s="18"/>
      <c r="G56" s="18"/>
      <c r="H56" s="18"/>
      <c r="I56" s="82"/>
      <c r="J56" s="82"/>
      <c r="K56" s="86"/>
      <c r="L56" s="56"/>
      <c r="M56" s="95"/>
      <c r="N56" s="58"/>
      <c r="P56" s="15" t="str">
        <v>One-Seat</v>
      </c>
      <c r="Q56" s="16" t="str">
        <v>TILLMAN, ROSALYN</v>
      </c>
      <c r="R56" s="17">
        <v>45749</v>
      </c>
      <c r="S56" s="16">
        <v>4101686</v>
      </c>
      <c r="T56" s="18" t="str">
        <v>205A</v>
      </c>
      <c r="U56" s="18" t="str">
        <v>AM1</v>
      </c>
      <c r="V56" s="16">
        <v>19.12</v>
      </c>
      <c r="W56" s="16">
        <v>57</v>
      </c>
      <c r="X56" s="16" t="str">
        <v>SD</v>
      </c>
      <c r="Y56" s="18">
        <v>5</v>
      </c>
      <c r="Z56" s="29">
        <v>19.12</v>
      </c>
      <c r="AA56" s="31">
        <v>1.75</v>
      </c>
      <c r="AB56" s="23">
        <v>33.46</v>
      </c>
      <c r="AC56" s="23">
        <v>38.46</v>
      </c>
    </row>
    <row r="57" spans="2:29" x14ac:dyDescent="0.25">
      <c r="B57" s="36"/>
      <c r="C57" s="15"/>
      <c r="D57" s="16"/>
      <c r="E57" s="226"/>
      <c r="F57" s="18"/>
      <c r="G57" s="18"/>
      <c r="H57" s="18"/>
      <c r="I57" s="82"/>
      <c r="J57" s="82"/>
      <c r="K57" s="86"/>
      <c r="L57" s="56"/>
      <c r="M57" s="95"/>
      <c r="N57" s="58"/>
      <c r="P57" s="15" t="str">
        <v>One-Seat</v>
      </c>
      <c r="Q57" s="16" t="str">
        <v>TILLMAN, ROSALYN</v>
      </c>
      <c r="R57" s="17">
        <v>45749</v>
      </c>
      <c r="S57" s="16">
        <v>4104129</v>
      </c>
      <c r="T57" s="18" t="str">
        <v>205A</v>
      </c>
      <c r="U57" s="18" t="str">
        <v>AM2</v>
      </c>
      <c r="V57" s="16">
        <v>25.07</v>
      </c>
      <c r="W57" s="16">
        <v>48</v>
      </c>
      <c r="X57" s="16" t="str">
        <v>SD</v>
      </c>
      <c r="Y57" s="18">
        <v>5</v>
      </c>
      <c r="Z57" s="29">
        <v>25.07</v>
      </c>
      <c r="AA57" s="31">
        <v>1.75</v>
      </c>
      <c r="AB57" s="23">
        <v>43.872500000000002</v>
      </c>
      <c r="AC57" s="23">
        <v>48.872500000000002</v>
      </c>
    </row>
    <row r="58" spans="2:29" x14ac:dyDescent="0.25">
      <c r="B58" s="36"/>
      <c r="C58" s="15"/>
      <c r="D58" s="16"/>
      <c r="E58" s="226"/>
      <c r="F58" s="18"/>
      <c r="G58" s="18"/>
      <c r="H58" s="18"/>
      <c r="I58" s="82"/>
      <c r="J58" s="82"/>
      <c r="K58" s="86"/>
      <c r="L58" s="56"/>
      <c r="M58" s="95"/>
      <c r="N58" s="58"/>
      <c r="P58" s="15" t="str">
        <v>One-Seat</v>
      </c>
      <c r="Q58" s="16" t="str">
        <v>TILLMAN, ROSALYN</v>
      </c>
      <c r="R58" s="17">
        <v>45749</v>
      </c>
      <c r="S58" s="16">
        <v>4106206</v>
      </c>
      <c r="T58" s="18" t="str">
        <v>205A</v>
      </c>
      <c r="U58" s="18" t="str">
        <v>AM1</v>
      </c>
      <c r="V58" s="16">
        <v>11.38</v>
      </c>
      <c r="W58" s="16">
        <v>19</v>
      </c>
      <c r="X58" s="16" t="str">
        <v>SD</v>
      </c>
      <c r="Y58" s="18">
        <v>5</v>
      </c>
      <c r="Z58" s="29">
        <v>11.38</v>
      </c>
      <c r="AA58" s="31">
        <v>1.75</v>
      </c>
      <c r="AB58" s="23">
        <v>19.915000000000003</v>
      </c>
      <c r="AC58" s="23">
        <v>24.915000000000003</v>
      </c>
    </row>
    <row r="59" spans="2:29" x14ac:dyDescent="0.25">
      <c r="B59" s="36"/>
      <c r="C59" s="15"/>
      <c r="D59" s="16"/>
      <c r="E59" s="226"/>
      <c r="F59" s="18"/>
      <c r="G59" s="18"/>
      <c r="H59" s="18"/>
      <c r="I59" s="82"/>
      <c r="J59" s="82"/>
      <c r="K59" s="86"/>
      <c r="L59" s="56"/>
      <c r="M59" s="95"/>
      <c r="N59" s="58"/>
      <c r="P59" s="15" t="str">
        <v>One-Seat</v>
      </c>
      <c r="Q59" s="16" t="str">
        <v>TILLMAN, ROSALYN</v>
      </c>
      <c r="R59" s="17">
        <v>45750</v>
      </c>
      <c r="S59" s="16">
        <v>4102680</v>
      </c>
      <c r="T59" s="18" t="str">
        <v>205A</v>
      </c>
      <c r="U59" s="18" t="str">
        <v>AM1</v>
      </c>
      <c r="V59" s="16">
        <v>8.08</v>
      </c>
      <c r="W59" s="16">
        <v>63</v>
      </c>
      <c r="X59" s="16" t="str">
        <v>SD</v>
      </c>
      <c r="Y59" s="18">
        <v>5</v>
      </c>
      <c r="Z59" s="29">
        <v>8.08</v>
      </c>
      <c r="AA59" s="31">
        <v>1.75</v>
      </c>
      <c r="AB59" s="23">
        <v>14.14</v>
      </c>
      <c r="AC59" s="23">
        <v>19.14</v>
      </c>
    </row>
    <row r="60" spans="2:29" x14ac:dyDescent="0.25">
      <c r="B60" s="36"/>
      <c r="C60" s="15"/>
      <c r="D60" s="16"/>
      <c r="E60" s="226"/>
      <c r="F60" s="18"/>
      <c r="G60" s="18"/>
      <c r="H60" s="18"/>
      <c r="I60" s="82"/>
      <c r="J60" s="82"/>
      <c r="K60" s="86"/>
      <c r="L60" s="56"/>
      <c r="M60" s="95"/>
      <c r="N60" s="58"/>
      <c r="P60" s="15" t="str">
        <v>One-Seat</v>
      </c>
      <c r="Q60" s="16" t="str">
        <v>TILLMAN, ROSALYN</v>
      </c>
      <c r="R60" s="17">
        <v>45750</v>
      </c>
      <c r="S60" s="16">
        <v>4105680</v>
      </c>
      <c r="T60" s="18" t="str">
        <v>205A</v>
      </c>
      <c r="U60" s="18" t="str">
        <v>AM1</v>
      </c>
      <c r="V60" s="16">
        <v>24.95</v>
      </c>
      <c r="W60" s="16">
        <v>39</v>
      </c>
      <c r="X60" s="16" t="str">
        <v>SD</v>
      </c>
      <c r="Y60" s="18">
        <v>5</v>
      </c>
      <c r="Z60" s="29">
        <v>24.95</v>
      </c>
      <c r="AA60" s="31">
        <v>1.75</v>
      </c>
      <c r="AB60" s="23">
        <v>43.662500000000001</v>
      </c>
      <c r="AC60" s="23">
        <v>48.662500000000001</v>
      </c>
    </row>
    <row r="61" spans="2:29" x14ac:dyDescent="0.25">
      <c r="B61" s="36"/>
      <c r="C61" s="15"/>
      <c r="D61" s="16"/>
      <c r="E61" s="226"/>
      <c r="F61" s="18"/>
      <c r="G61" s="18"/>
      <c r="H61" s="18"/>
      <c r="I61" s="82"/>
      <c r="J61" s="82"/>
      <c r="K61" s="86"/>
      <c r="L61" s="56"/>
      <c r="M61" s="95"/>
      <c r="N61" s="58"/>
      <c r="P61" s="15" t="str">
        <v>One-Seat</v>
      </c>
      <c r="Q61" s="16" t="str">
        <v>TILLMAN, ROSALYN</v>
      </c>
      <c r="R61" s="17">
        <v>45750</v>
      </c>
      <c r="S61" s="16">
        <v>4106201</v>
      </c>
      <c r="T61" s="18" t="str">
        <v>205A</v>
      </c>
      <c r="U61" s="18" t="str">
        <v>AM1</v>
      </c>
      <c r="V61" s="16">
        <v>11.95</v>
      </c>
      <c r="W61" s="16">
        <v>69</v>
      </c>
      <c r="X61" s="16" t="str">
        <v>SD</v>
      </c>
      <c r="Y61" s="18">
        <v>5</v>
      </c>
      <c r="Z61" s="29">
        <v>11.95</v>
      </c>
      <c r="AA61" s="31">
        <v>1.75</v>
      </c>
      <c r="AB61" s="23">
        <v>20.912499999999998</v>
      </c>
      <c r="AC61" s="23">
        <v>25.912499999999998</v>
      </c>
    </row>
    <row r="62" spans="2:29" x14ac:dyDescent="0.25">
      <c r="B62" s="36"/>
      <c r="C62" s="15"/>
      <c r="D62" s="16"/>
      <c r="E62" s="226"/>
      <c r="F62" s="18"/>
      <c r="G62" s="18"/>
      <c r="H62" s="18"/>
      <c r="I62" s="82"/>
      <c r="J62" s="82"/>
      <c r="K62" s="86"/>
      <c r="L62" s="56"/>
      <c r="M62" s="95"/>
      <c r="N62" s="58"/>
      <c r="P62" s="15" t="str">
        <v>One-Seat</v>
      </c>
      <c r="Q62" s="16" t="str">
        <v>TILLMAN, ROSALYN</v>
      </c>
      <c r="R62" s="17">
        <v>45750</v>
      </c>
      <c r="S62" s="16">
        <v>4106282</v>
      </c>
      <c r="T62" s="18" t="str">
        <v>205A</v>
      </c>
      <c r="U62" s="18" t="str">
        <v>AM1</v>
      </c>
      <c r="V62" s="16">
        <v>10.039999999999999</v>
      </c>
      <c r="W62" s="16">
        <v>21</v>
      </c>
      <c r="X62" s="16" t="str">
        <v>SD</v>
      </c>
      <c r="Y62" s="18">
        <v>5</v>
      </c>
      <c r="Z62" s="29">
        <v>10.039999999999999</v>
      </c>
      <c r="AA62" s="31">
        <v>1.75</v>
      </c>
      <c r="AB62" s="23">
        <v>17.57</v>
      </c>
      <c r="AC62" s="23">
        <v>22.57</v>
      </c>
    </row>
    <row r="63" spans="2:29" x14ac:dyDescent="0.25">
      <c r="B63" s="36"/>
      <c r="C63" s="15"/>
      <c r="D63" s="16"/>
      <c r="E63" s="226"/>
      <c r="F63" s="18"/>
      <c r="G63" s="18"/>
      <c r="H63" s="18"/>
      <c r="I63" s="82"/>
      <c r="J63" s="82"/>
      <c r="K63" s="86"/>
      <c r="L63" s="56"/>
      <c r="M63" s="95"/>
      <c r="N63" s="58"/>
      <c r="P63" s="15" t="str">
        <v>One-Seat</v>
      </c>
      <c r="Q63" s="16" t="str">
        <v>BUTLER, JACQUELINE</v>
      </c>
      <c r="R63" s="17">
        <v>45751</v>
      </c>
      <c r="S63" s="16">
        <v>4103441</v>
      </c>
      <c r="T63" s="18" t="str">
        <v>205B</v>
      </c>
      <c r="U63" s="18" t="str">
        <v>AM1</v>
      </c>
      <c r="V63" s="16">
        <v>20.64</v>
      </c>
      <c r="W63" s="16">
        <v>72</v>
      </c>
      <c r="X63" s="16" t="str">
        <v>SD</v>
      </c>
      <c r="Y63" s="18">
        <v>5</v>
      </c>
      <c r="Z63" s="29">
        <v>20.64</v>
      </c>
      <c r="AA63" s="31">
        <v>1.75</v>
      </c>
      <c r="AB63" s="23">
        <v>36.120000000000005</v>
      </c>
      <c r="AC63" s="23">
        <v>41.120000000000005</v>
      </c>
    </row>
    <row r="64" spans="2:29" x14ac:dyDescent="0.25">
      <c r="B64" s="36"/>
      <c r="C64" s="15"/>
      <c r="D64" s="16"/>
      <c r="E64" s="226"/>
      <c r="F64" s="18"/>
      <c r="G64" s="18"/>
      <c r="H64" s="18"/>
      <c r="I64" s="82"/>
      <c r="J64" s="82"/>
      <c r="K64" s="86"/>
      <c r="L64" s="56"/>
      <c r="M64" s="95"/>
      <c r="N64" s="58"/>
      <c r="P64" s="15" t="str">
        <v>One-Seat</v>
      </c>
      <c r="Q64" s="16" t="str">
        <v>BUTLER, JACQUELINE</v>
      </c>
      <c r="R64" s="17">
        <v>45751</v>
      </c>
      <c r="S64" s="16">
        <v>4106934</v>
      </c>
      <c r="T64" s="18" t="str">
        <v>205B</v>
      </c>
      <c r="U64" s="18" t="str">
        <v>AM3</v>
      </c>
      <c r="V64" s="16">
        <v>27.9</v>
      </c>
      <c r="W64" s="16">
        <v>37</v>
      </c>
      <c r="X64" s="16" t="str">
        <v>SD</v>
      </c>
      <c r="Y64" s="18">
        <v>5</v>
      </c>
      <c r="Z64" s="29">
        <v>27.9</v>
      </c>
      <c r="AA64" s="31">
        <v>1.75</v>
      </c>
      <c r="AB64" s="23">
        <v>48.824999999999996</v>
      </c>
      <c r="AC64" s="23">
        <v>53.824999999999996</v>
      </c>
    </row>
    <row r="65" spans="2:29" x14ac:dyDescent="0.25">
      <c r="B65" s="36"/>
      <c r="C65" s="15"/>
      <c r="D65" s="16"/>
      <c r="E65" s="226"/>
      <c r="F65" s="18"/>
      <c r="G65" s="18"/>
      <c r="H65" s="18"/>
      <c r="I65" s="82"/>
      <c r="J65" s="82"/>
      <c r="K65" s="86"/>
      <c r="L65" s="56"/>
      <c r="M65" s="95"/>
      <c r="N65" s="58"/>
      <c r="P65" s="15" t="str">
        <v>One-Seat</v>
      </c>
      <c r="Q65" s="16" t="str">
        <v>TILLMAN, ROSALYN</v>
      </c>
      <c r="R65" s="17">
        <v>45752</v>
      </c>
      <c r="S65" s="16">
        <v>4103769</v>
      </c>
      <c r="T65" s="18" t="str">
        <v>205A</v>
      </c>
      <c r="U65" s="18" t="str">
        <v>WH1</v>
      </c>
      <c r="V65" s="16">
        <v>8.86</v>
      </c>
      <c r="W65" s="16">
        <v>52</v>
      </c>
      <c r="X65" s="16" t="str">
        <v>WC</v>
      </c>
      <c r="Y65" s="18">
        <v>6.5</v>
      </c>
      <c r="Z65" s="29">
        <v>8.86</v>
      </c>
      <c r="AA65" s="31">
        <v>2</v>
      </c>
      <c r="AB65" s="23">
        <v>17.72</v>
      </c>
      <c r="AC65" s="23">
        <v>24.22</v>
      </c>
    </row>
    <row r="66" spans="2:29" x14ac:dyDescent="0.25">
      <c r="B66" s="36"/>
      <c r="C66" s="15"/>
      <c r="D66" s="16"/>
      <c r="E66" s="226"/>
      <c r="F66" s="18"/>
      <c r="G66" s="18"/>
      <c r="H66" s="18"/>
      <c r="I66" s="82"/>
      <c r="J66" s="82"/>
      <c r="K66" s="86"/>
      <c r="L66" s="56"/>
      <c r="M66" s="95"/>
      <c r="N66" s="58"/>
      <c r="P66" s="15" t="str">
        <v>One-Seat</v>
      </c>
      <c r="Q66" s="16" t="str">
        <v>TILLMAN, ROSALYN</v>
      </c>
      <c r="R66" s="17">
        <v>45752</v>
      </c>
      <c r="S66" s="16">
        <v>4103770</v>
      </c>
      <c r="T66" s="18" t="str">
        <v>205A</v>
      </c>
      <c r="U66" s="18" t="str">
        <v>WH1</v>
      </c>
      <c r="V66" s="16">
        <v>8.86</v>
      </c>
      <c r="W66" s="16">
        <v>28</v>
      </c>
      <c r="X66" s="16" t="str">
        <v>WC</v>
      </c>
      <c r="Y66" s="18">
        <v>6.5</v>
      </c>
      <c r="Z66" s="29">
        <v>8.86</v>
      </c>
      <c r="AA66" s="31">
        <v>2</v>
      </c>
      <c r="AB66" s="23">
        <v>17.72</v>
      </c>
      <c r="AC66" s="23">
        <v>24.22</v>
      </c>
    </row>
    <row r="67" spans="2:29" x14ac:dyDescent="0.25">
      <c r="B67" s="36"/>
      <c r="C67" s="15"/>
      <c r="D67" s="16"/>
      <c r="E67" s="226"/>
      <c r="F67" s="18"/>
      <c r="G67" s="18"/>
      <c r="H67" s="18"/>
      <c r="I67" s="82"/>
      <c r="J67" s="82"/>
      <c r="K67" s="86"/>
      <c r="L67" s="56"/>
      <c r="M67" s="95"/>
      <c r="N67" s="58"/>
      <c r="P67" s="15" t="str">
        <v>One-Seat</v>
      </c>
      <c r="Q67" s="16" t="str">
        <v>BUTLER, JACQUELINE</v>
      </c>
      <c r="R67" s="17">
        <v>45753</v>
      </c>
      <c r="S67" s="16">
        <v>4106232</v>
      </c>
      <c r="T67" s="18" t="str">
        <v>205B</v>
      </c>
      <c r="U67" s="18" t="str">
        <v>PW1</v>
      </c>
      <c r="V67" s="16">
        <v>22.96</v>
      </c>
      <c r="W67" s="16">
        <v>37</v>
      </c>
      <c r="X67" s="16" t="str">
        <v>WC</v>
      </c>
      <c r="Y67" s="18">
        <v>6.5</v>
      </c>
      <c r="Z67" s="29">
        <v>22.96</v>
      </c>
      <c r="AA67" s="31">
        <v>2</v>
      </c>
      <c r="AB67" s="23">
        <v>45.92</v>
      </c>
      <c r="AC67" s="23">
        <v>52.42</v>
      </c>
    </row>
    <row r="68" spans="2:29" x14ac:dyDescent="0.25">
      <c r="B68" s="36"/>
      <c r="C68" s="15"/>
      <c r="D68" s="16"/>
      <c r="E68" s="226"/>
      <c r="F68" s="18"/>
      <c r="G68" s="18"/>
      <c r="H68" s="18"/>
      <c r="I68" s="82"/>
      <c r="J68" s="82"/>
      <c r="K68" s="86"/>
      <c r="L68" s="56"/>
      <c r="M68" s="95"/>
      <c r="N68" s="58"/>
      <c r="P68" s="15" t="str">
        <v>One-Seat</v>
      </c>
      <c r="Q68" s="16" t="str">
        <v>BUTLER, JACQUELINE</v>
      </c>
      <c r="R68" s="17">
        <v>45753</v>
      </c>
      <c r="S68" s="16">
        <v>4107822</v>
      </c>
      <c r="T68" s="18" t="str">
        <v>205B</v>
      </c>
      <c r="U68" s="18" t="str">
        <v>PW1</v>
      </c>
      <c r="V68" s="16">
        <v>28</v>
      </c>
      <c r="W68" s="16">
        <v>37</v>
      </c>
      <c r="X68" s="16" t="str">
        <v>WC</v>
      </c>
      <c r="Y68" s="18">
        <v>6.5</v>
      </c>
      <c r="Z68" s="29">
        <v>28</v>
      </c>
      <c r="AA68" s="31">
        <v>2</v>
      </c>
      <c r="AB68" s="23">
        <v>56</v>
      </c>
      <c r="AC68" s="23">
        <v>62.5</v>
      </c>
    </row>
    <row r="69" spans="2:29" x14ac:dyDescent="0.25">
      <c r="B69" s="36"/>
      <c r="C69" s="15"/>
      <c r="D69" s="16"/>
      <c r="E69" s="226"/>
      <c r="F69" s="18"/>
      <c r="G69" s="18"/>
      <c r="H69" s="18"/>
      <c r="I69" s="82"/>
      <c r="J69" s="82"/>
      <c r="K69" s="86"/>
      <c r="L69" s="56"/>
      <c r="M69" s="95"/>
      <c r="N69" s="58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29"/>
      <c r="AA69" s="31"/>
      <c r="AB69" s="23"/>
      <c r="AC69" s="23"/>
    </row>
    <row r="70" spans="2:29" x14ac:dyDescent="0.25">
      <c r="B70" s="36"/>
      <c r="C70" s="15"/>
      <c r="D70" s="16"/>
      <c r="E70" s="226"/>
      <c r="F70" s="18"/>
      <c r="G70" s="18"/>
      <c r="H70" s="18"/>
      <c r="I70" s="82"/>
      <c r="J70" s="82"/>
      <c r="K70" s="86"/>
      <c r="L70" s="56"/>
      <c r="M70" s="95"/>
      <c r="N70" s="58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29"/>
      <c r="AA70" s="31"/>
      <c r="AB70" s="23"/>
      <c r="AC70" s="23"/>
    </row>
    <row r="71" spans="2:29" x14ac:dyDescent="0.25">
      <c r="B71" s="36"/>
      <c r="C71" s="15"/>
      <c r="D71" s="16"/>
      <c r="E71" s="226"/>
      <c r="F71" s="18"/>
      <c r="G71" s="18"/>
      <c r="H71" s="18"/>
      <c r="I71" s="82"/>
      <c r="J71" s="82"/>
      <c r="K71" s="86"/>
      <c r="L71" s="56"/>
      <c r="M71" s="95"/>
      <c r="N71" s="58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29"/>
      <c r="AA71" s="31"/>
      <c r="AB71" s="23"/>
      <c r="AC71" s="23"/>
    </row>
    <row r="72" spans="2:29" x14ac:dyDescent="0.25">
      <c r="B72" s="36"/>
      <c r="C72" s="15"/>
      <c r="D72" s="16"/>
      <c r="E72" s="226"/>
      <c r="F72" s="18"/>
      <c r="G72" s="18"/>
      <c r="H72" s="18"/>
      <c r="I72" s="82"/>
      <c r="J72" s="82"/>
      <c r="K72" s="86"/>
      <c r="L72" s="56"/>
      <c r="M72" s="95"/>
      <c r="N72" s="58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29"/>
      <c r="AA72" s="31"/>
      <c r="AB72" s="23"/>
      <c r="AC72" s="23"/>
    </row>
    <row r="73" spans="2:29" x14ac:dyDescent="0.25">
      <c r="B73" s="36"/>
      <c r="C73" s="15"/>
      <c r="D73" s="16"/>
      <c r="E73" s="226"/>
      <c r="F73" s="18"/>
      <c r="G73" s="18"/>
      <c r="H73" s="18"/>
      <c r="I73" s="82"/>
      <c r="J73" s="82"/>
      <c r="K73" s="86"/>
      <c r="L73" s="56"/>
      <c r="M73" s="95"/>
      <c r="N73" s="58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29"/>
      <c r="AA73" s="31"/>
      <c r="AB73" s="23"/>
      <c r="AC73" s="23"/>
    </row>
    <row r="74" spans="2:29" x14ac:dyDescent="0.25">
      <c r="B74" s="36"/>
      <c r="C74" s="15"/>
      <c r="D74" s="16"/>
      <c r="E74" s="226"/>
      <c r="F74" s="18"/>
      <c r="G74" s="18"/>
      <c r="H74" s="18"/>
      <c r="I74" s="82"/>
      <c r="J74" s="82"/>
      <c r="K74" s="86"/>
      <c r="L74" s="56"/>
      <c r="M74" s="95"/>
      <c r="N74" s="58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29"/>
      <c r="AA74" s="31"/>
      <c r="AB74" s="23"/>
      <c r="AC74" s="23"/>
    </row>
    <row r="75" spans="2:29" x14ac:dyDescent="0.25">
      <c r="B75" s="36"/>
      <c r="C75" s="15"/>
      <c r="D75" s="16"/>
      <c r="E75" s="226"/>
      <c r="F75" s="18"/>
      <c r="G75" s="18"/>
      <c r="H75" s="18"/>
      <c r="I75" s="82"/>
      <c r="J75" s="82"/>
      <c r="K75" s="86"/>
      <c r="L75" s="56"/>
      <c r="M75" s="95"/>
      <c r="N75" s="58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29"/>
      <c r="AA75" s="31"/>
      <c r="AB75" s="23"/>
      <c r="AC75" s="23"/>
    </row>
    <row r="76" spans="2:29" x14ac:dyDescent="0.25">
      <c r="B76" s="36"/>
      <c r="C76" s="15"/>
      <c r="D76" s="16"/>
      <c r="E76" s="226"/>
      <c r="F76" s="18"/>
      <c r="G76" s="18"/>
      <c r="H76" s="18"/>
      <c r="I76" s="82"/>
      <c r="J76" s="82"/>
      <c r="K76" s="86"/>
      <c r="L76" s="56"/>
      <c r="M76" s="95"/>
      <c r="N76" s="58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29"/>
      <c r="AA76" s="31"/>
      <c r="AB76" s="23"/>
      <c r="AC76" s="23"/>
    </row>
    <row r="77" spans="2:29" x14ac:dyDescent="0.25">
      <c r="B77" s="36"/>
      <c r="C77" s="15"/>
      <c r="D77" s="16"/>
      <c r="E77" s="226"/>
      <c r="F77" s="18"/>
      <c r="G77" s="18"/>
      <c r="H77" s="18"/>
      <c r="I77" s="82"/>
      <c r="J77" s="82"/>
      <c r="K77" s="86"/>
      <c r="L77" s="56"/>
      <c r="M77" s="95"/>
      <c r="N77" s="58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29"/>
      <c r="AA77" s="31"/>
      <c r="AB77" s="23"/>
      <c r="AC77" s="23"/>
    </row>
    <row r="78" spans="2:29" x14ac:dyDescent="0.25">
      <c r="B78" s="36"/>
      <c r="C78" s="15"/>
      <c r="D78" s="16"/>
      <c r="E78" s="226"/>
      <c r="F78" s="18"/>
      <c r="G78" s="18"/>
      <c r="H78" s="18"/>
      <c r="I78" s="82"/>
      <c r="J78" s="82"/>
      <c r="K78" s="86"/>
      <c r="L78" s="56"/>
      <c r="M78" s="95"/>
      <c r="N78" s="58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29"/>
      <c r="AA78" s="31"/>
      <c r="AB78" s="23"/>
      <c r="AC78" s="23"/>
    </row>
    <row r="79" spans="2:29" x14ac:dyDescent="0.25">
      <c r="B79" s="36"/>
      <c r="C79" s="15"/>
      <c r="D79" s="16"/>
      <c r="E79" s="226"/>
      <c r="F79" s="18"/>
      <c r="G79" s="18"/>
      <c r="H79" s="18"/>
      <c r="I79" s="82"/>
      <c r="J79" s="82"/>
      <c r="K79" s="86"/>
      <c r="L79" s="56"/>
      <c r="M79" s="95"/>
      <c r="N79" s="58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29"/>
      <c r="AA79" s="31"/>
      <c r="AB79" s="23"/>
      <c r="AC79" s="23"/>
    </row>
    <row r="80" spans="2:29" x14ac:dyDescent="0.25">
      <c r="B80" s="36"/>
      <c r="C80" s="15"/>
      <c r="D80" s="16"/>
      <c r="E80" s="226"/>
      <c r="F80" s="18"/>
      <c r="G80" s="18"/>
      <c r="H80" s="18"/>
      <c r="I80" s="82"/>
      <c r="J80" s="82"/>
      <c r="K80" s="86"/>
      <c r="L80" s="56"/>
      <c r="M80" s="95"/>
      <c r="N80" s="58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29"/>
      <c r="AA80" s="31"/>
      <c r="AB80" s="23"/>
      <c r="AC80" s="23"/>
    </row>
    <row r="81" spans="2:29" x14ac:dyDescent="0.25">
      <c r="B81" s="36"/>
      <c r="C81" s="15"/>
      <c r="D81" s="16"/>
      <c r="E81" s="226"/>
      <c r="F81" s="18"/>
      <c r="G81" s="18"/>
      <c r="H81" s="18"/>
      <c r="I81" s="82"/>
      <c r="J81" s="82"/>
      <c r="K81" s="86"/>
      <c r="L81" s="56"/>
      <c r="M81" s="95"/>
      <c r="N81" s="58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29"/>
      <c r="AA81" s="31"/>
      <c r="AB81" s="23"/>
      <c r="AC81" s="23"/>
    </row>
    <row r="82" spans="2:29" x14ac:dyDescent="0.25">
      <c r="B82" s="36"/>
      <c r="C82" s="15"/>
      <c r="D82" s="16"/>
      <c r="E82" s="226"/>
      <c r="F82" s="18"/>
      <c r="G82" s="18"/>
      <c r="H82" s="18"/>
      <c r="I82" s="82"/>
      <c r="J82" s="82"/>
      <c r="K82" s="86"/>
      <c r="L82" s="56"/>
      <c r="M82" s="95"/>
      <c r="N82" s="58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29"/>
      <c r="AA82" s="31"/>
      <c r="AB82" s="23"/>
      <c r="AC82" s="23"/>
    </row>
    <row r="83" spans="2:29" x14ac:dyDescent="0.25">
      <c r="B83" s="36"/>
      <c r="C83" s="15"/>
      <c r="D83" s="16"/>
      <c r="E83" s="226"/>
      <c r="F83" s="18"/>
      <c r="G83" s="18"/>
      <c r="H83" s="18"/>
      <c r="I83" s="82"/>
      <c r="J83" s="82"/>
      <c r="K83" s="86"/>
      <c r="L83" s="56"/>
      <c r="M83" s="95"/>
      <c r="N83" s="58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29"/>
      <c r="AA83" s="31"/>
      <c r="AB83" s="23"/>
      <c r="AC83" s="23"/>
    </row>
    <row r="84" spans="2:29" x14ac:dyDescent="0.25">
      <c r="B84" s="36"/>
      <c r="C84" s="15"/>
      <c r="D84" s="16"/>
      <c r="E84" s="226"/>
      <c r="F84" s="18"/>
      <c r="G84" s="18"/>
      <c r="H84" s="18"/>
      <c r="I84" s="82"/>
      <c r="J84" s="82"/>
      <c r="K84" s="86"/>
      <c r="L84" s="56"/>
      <c r="M84" s="95"/>
      <c r="N84" s="58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29"/>
      <c r="AA84" s="31"/>
      <c r="AB84" s="23"/>
      <c r="AC84" s="23"/>
    </row>
    <row r="85" spans="2:29" x14ac:dyDescent="0.25">
      <c r="B85" s="36"/>
      <c r="C85" s="15"/>
      <c r="D85" s="16"/>
      <c r="E85" s="226"/>
      <c r="F85" s="18"/>
      <c r="G85" s="18"/>
      <c r="H85" s="18"/>
      <c r="I85" s="82"/>
      <c r="J85" s="82"/>
      <c r="K85" s="86"/>
      <c r="L85" s="56"/>
      <c r="M85" s="95"/>
      <c r="N85" s="58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29"/>
      <c r="AA85" s="31"/>
      <c r="AB85" s="23"/>
      <c r="AC85" s="23"/>
    </row>
    <row r="86" spans="2:29" x14ac:dyDescent="0.25">
      <c r="B86" s="36"/>
      <c r="C86" s="15"/>
      <c r="D86" s="16"/>
      <c r="E86" s="226"/>
      <c r="F86" s="18"/>
      <c r="G86" s="18"/>
      <c r="H86" s="18"/>
      <c r="I86" s="82"/>
      <c r="J86" s="82"/>
      <c r="K86" s="86"/>
      <c r="L86" s="56"/>
      <c r="M86" s="95"/>
      <c r="N86" s="58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29"/>
      <c r="AA86" s="31"/>
      <c r="AB86" s="23"/>
      <c r="AC86" s="23"/>
    </row>
    <row r="87" spans="2:29" x14ac:dyDescent="0.25">
      <c r="B87" s="36"/>
      <c r="C87" s="15"/>
      <c r="D87" s="16"/>
      <c r="E87" s="226"/>
      <c r="F87" s="18"/>
      <c r="G87" s="18"/>
      <c r="H87" s="18"/>
      <c r="I87" s="82"/>
      <c r="J87" s="82"/>
      <c r="K87" s="86"/>
      <c r="L87" s="56"/>
      <c r="M87" s="95"/>
      <c r="N87" s="58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29"/>
      <c r="AA87" s="31"/>
      <c r="AB87" s="23"/>
      <c r="AC87" s="23"/>
    </row>
    <row r="88" spans="2:29" x14ac:dyDescent="0.25">
      <c r="B88" s="36"/>
      <c r="C88" s="15"/>
      <c r="D88" s="16"/>
      <c r="E88" s="226"/>
      <c r="F88" s="18"/>
      <c r="G88" s="18"/>
      <c r="H88" s="18"/>
      <c r="I88" s="82"/>
      <c r="J88" s="82"/>
      <c r="K88" s="86"/>
      <c r="L88" s="56"/>
      <c r="M88" s="95"/>
      <c r="N88" s="58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29"/>
      <c r="AA88" s="31"/>
      <c r="AB88" s="23"/>
      <c r="AC88" s="23"/>
    </row>
    <row r="89" spans="2:29" x14ac:dyDescent="0.25">
      <c r="B89" s="36"/>
      <c r="C89" s="15"/>
      <c r="D89" s="16"/>
      <c r="E89" s="226"/>
      <c r="F89" s="18"/>
      <c r="G89" s="18"/>
      <c r="H89" s="18"/>
      <c r="I89" s="82"/>
      <c r="J89" s="82"/>
      <c r="K89" s="86"/>
      <c r="L89" s="56"/>
      <c r="M89" s="95"/>
      <c r="N89" s="58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29"/>
      <c r="AA89" s="31"/>
      <c r="AB89" s="23"/>
      <c r="AC89" s="23"/>
    </row>
    <row r="90" spans="2:29" x14ac:dyDescent="0.25">
      <c r="B90" s="36"/>
      <c r="C90" s="15"/>
      <c r="D90" s="16"/>
      <c r="E90" s="226"/>
      <c r="F90" s="18"/>
      <c r="G90" s="18"/>
      <c r="H90" s="18"/>
      <c r="I90" s="82"/>
      <c r="J90" s="82"/>
      <c r="K90" s="86"/>
      <c r="L90" s="56"/>
      <c r="M90" s="95"/>
      <c r="N90" s="58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29"/>
      <c r="AA90" s="31"/>
      <c r="AB90" s="23"/>
      <c r="AC90" s="23"/>
    </row>
    <row r="91" spans="2:29" x14ac:dyDescent="0.25">
      <c r="B91" s="36"/>
      <c r="C91" s="15"/>
      <c r="D91" s="16"/>
      <c r="E91" s="226"/>
      <c r="F91" s="18"/>
      <c r="G91" s="18"/>
      <c r="H91" s="18"/>
      <c r="I91" s="82"/>
      <c r="J91" s="82"/>
      <c r="K91" s="86"/>
      <c r="L91" s="56"/>
      <c r="M91" s="95"/>
      <c r="N91" s="58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29"/>
      <c r="AA91" s="31"/>
      <c r="AB91" s="23"/>
      <c r="AC91" s="23"/>
    </row>
    <row r="92" spans="2:29" x14ac:dyDescent="0.25">
      <c r="B92" s="36"/>
      <c r="C92" s="15"/>
      <c r="D92" s="16"/>
      <c r="E92" s="226"/>
      <c r="F92" s="18"/>
      <c r="G92" s="18"/>
      <c r="H92" s="18"/>
      <c r="I92" s="82"/>
      <c r="J92" s="82"/>
      <c r="K92" s="86"/>
      <c r="L92" s="56"/>
      <c r="M92" s="95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29" x14ac:dyDescent="0.25">
      <c r="B93" s="36"/>
      <c r="C93" s="15"/>
      <c r="D93" s="16"/>
      <c r="E93" s="226"/>
      <c r="F93" s="18"/>
      <c r="G93" s="18"/>
      <c r="H93" s="18"/>
      <c r="I93" s="82"/>
      <c r="J93" s="82"/>
      <c r="K93" s="86"/>
      <c r="L93" s="56"/>
      <c r="M93" s="95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29" x14ac:dyDescent="0.25">
      <c r="B94" s="36"/>
      <c r="C94" s="15"/>
      <c r="D94" s="16"/>
      <c r="E94" s="226"/>
      <c r="F94" s="18"/>
      <c r="G94" s="18"/>
      <c r="H94" s="18"/>
      <c r="I94" s="82"/>
      <c r="J94" s="82"/>
      <c r="K94" s="86"/>
      <c r="L94" s="56"/>
      <c r="M94" s="95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29" x14ac:dyDescent="0.25">
      <c r="B95" s="36"/>
      <c r="C95" s="15"/>
      <c r="D95" s="16"/>
      <c r="E95" s="226"/>
      <c r="F95" s="18"/>
      <c r="G95" s="18"/>
      <c r="H95" s="18"/>
      <c r="I95" s="82"/>
      <c r="J95" s="82"/>
      <c r="K95" s="86"/>
      <c r="L95" s="56"/>
      <c r="M95" s="95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29" x14ac:dyDescent="0.25">
      <c r="B96" s="36"/>
      <c r="C96" s="15"/>
      <c r="D96" s="16"/>
      <c r="E96" s="226"/>
      <c r="F96" s="18"/>
      <c r="G96" s="18"/>
      <c r="H96" s="18"/>
      <c r="I96" s="82"/>
      <c r="J96" s="82"/>
      <c r="K96" s="86"/>
      <c r="L96" s="56"/>
      <c r="M96" s="95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226"/>
      <c r="F97" s="18"/>
      <c r="G97" s="18"/>
      <c r="H97" s="18"/>
      <c r="I97" s="82"/>
      <c r="J97" s="82"/>
      <c r="K97" s="86"/>
      <c r="L97" s="56"/>
      <c r="M97" s="95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226"/>
      <c r="F98" s="18"/>
      <c r="G98" s="18"/>
      <c r="H98" s="18"/>
      <c r="I98" s="82"/>
      <c r="J98" s="82"/>
      <c r="K98" s="86"/>
      <c r="L98" s="56"/>
      <c r="M98" s="95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226"/>
      <c r="F99" s="18"/>
      <c r="G99" s="18"/>
      <c r="H99" s="18"/>
      <c r="I99" s="82"/>
      <c r="J99" s="82"/>
      <c r="K99" s="86"/>
      <c r="L99" s="56"/>
      <c r="M99" s="95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226"/>
      <c r="F100" s="18"/>
      <c r="G100" s="18"/>
      <c r="H100" s="18"/>
      <c r="I100" s="82"/>
      <c r="J100" s="82"/>
      <c r="K100" s="86"/>
      <c r="L100" s="56"/>
      <c r="M100" s="95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226"/>
      <c r="F101" s="18"/>
      <c r="G101" s="18"/>
      <c r="H101" s="18"/>
      <c r="I101" s="82"/>
      <c r="J101" s="82"/>
      <c r="K101" s="86"/>
      <c r="L101" s="56"/>
      <c r="M101" s="95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226"/>
      <c r="F102" s="18"/>
      <c r="G102" s="18"/>
      <c r="H102" s="18"/>
      <c r="I102" s="82"/>
      <c r="J102" s="82"/>
      <c r="K102" s="86"/>
      <c r="L102" s="56"/>
      <c r="M102" s="95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226"/>
      <c r="F103" s="18"/>
      <c r="G103" s="18"/>
      <c r="H103" s="18"/>
      <c r="I103" s="82"/>
      <c r="J103" s="82"/>
      <c r="K103" s="86"/>
      <c r="L103" s="56"/>
      <c r="M103" s="95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226"/>
      <c r="F104" s="18"/>
      <c r="G104" s="18"/>
      <c r="H104" s="18"/>
      <c r="I104" s="82"/>
      <c r="J104" s="82"/>
      <c r="K104" s="86"/>
      <c r="L104" s="56"/>
      <c r="M104" s="95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226"/>
      <c r="F105" s="18"/>
      <c r="G105" s="18"/>
      <c r="H105" s="18"/>
      <c r="I105" s="82"/>
      <c r="J105" s="82"/>
      <c r="K105" s="86"/>
      <c r="L105" s="56"/>
      <c r="M105" s="95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  <c r="AC105" s="23"/>
    </row>
    <row r="106" spans="2:29" x14ac:dyDescent="0.25">
      <c r="B106" s="36"/>
      <c r="C106" s="15"/>
      <c r="D106" s="16"/>
      <c r="E106" s="226"/>
      <c r="F106" s="18"/>
      <c r="G106" s="18"/>
      <c r="H106" s="18"/>
      <c r="I106" s="82"/>
      <c r="J106" s="82"/>
      <c r="K106" s="86"/>
      <c r="L106" s="56"/>
      <c r="M106" s="95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226"/>
      <c r="F107" s="18"/>
      <c r="G107" s="18"/>
      <c r="H107" s="18"/>
      <c r="I107" s="82"/>
      <c r="J107" s="82"/>
      <c r="K107" s="86"/>
      <c r="L107" s="56"/>
      <c r="M107" s="95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226"/>
      <c r="F108" s="18"/>
      <c r="G108" s="18"/>
      <c r="H108" s="18"/>
      <c r="I108" s="82"/>
      <c r="J108" s="82"/>
      <c r="K108" s="86"/>
      <c r="L108" s="56"/>
      <c r="M108" s="95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226"/>
      <c r="F109" s="18"/>
      <c r="G109" s="18"/>
      <c r="H109" s="18"/>
      <c r="I109" s="82"/>
      <c r="J109" s="82"/>
      <c r="K109" s="86"/>
      <c r="L109" s="56"/>
      <c r="M109" s="95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226"/>
      <c r="F110" s="18"/>
      <c r="G110" s="18"/>
      <c r="H110" s="18"/>
      <c r="I110" s="82"/>
      <c r="J110" s="82"/>
      <c r="K110" s="86"/>
      <c r="L110" s="56"/>
      <c r="M110" s="95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226"/>
      <c r="F111" s="18"/>
      <c r="G111" s="18"/>
      <c r="H111" s="18"/>
      <c r="I111" s="82"/>
      <c r="J111" s="82"/>
      <c r="K111" s="86"/>
      <c r="L111" s="56"/>
      <c r="M111" s="95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226"/>
      <c r="F112" s="18"/>
      <c r="G112" s="18"/>
      <c r="H112" s="18"/>
      <c r="I112" s="82"/>
      <c r="J112" s="82"/>
      <c r="K112" s="86"/>
      <c r="L112" s="56"/>
      <c r="M112" s="95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226"/>
      <c r="F113" s="18"/>
      <c r="G113" s="18"/>
      <c r="H113" s="18"/>
      <c r="I113" s="82"/>
      <c r="J113" s="82"/>
      <c r="K113" s="86"/>
      <c r="L113" s="56"/>
      <c r="M113" s="95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226"/>
      <c r="F114" s="18"/>
      <c r="G114" s="18"/>
      <c r="H114" s="18"/>
      <c r="I114" s="82"/>
      <c r="J114" s="82"/>
      <c r="K114" s="86"/>
      <c r="L114" s="56"/>
      <c r="M114" s="95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226"/>
      <c r="F115" s="18"/>
      <c r="G115" s="18"/>
      <c r="H115" s="18"/>
      <c r="I115" s="82"/>
      <c r="J115" s="82"/>
      <c r="K115" s="86"/>
      <c r="L115" s="56"/>
      <c r="M115" s="95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226"/>
      <c r="F116" s="18"/>
      <c r="G116" s="18"/>
      <c r="H116" s="18"/>
      <c r="I116" s="82"/>
      <c r="J116" s="82"/>
      <c r="K116" s="86"/>
      <c r="L116" s="56"/>
      <c r="M116" s="95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226"/>
      <c r="F117" s="18"/>
      <c r="G117" s="18"/>
      <c r="H117" s="18"/>
      <c r="I117" s="82"/>
      <c r="J117" s="82"/>
      <c r="K117" s="86"/>
      <c r="L117" s="56"/>
      <c r="M117" s="95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226"/>
      <c r="F118" s="18"/>
      <c r="G118" s="18"/>
      <c r="H118" s="18"/>
      <c r="I118" s="82"/>
      <c r="J118" s="82"/>
      <c r="K118" s="86"/>
      <c r="L118" s="56"/>
      <c r="M118" s="95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226"/>
      <c r="F119" s="18"/>
      <c r="G119" s="18"/>
      <c r="H119" s="18"/>
      <c r="I119" s="82"/>
      <c r="J119" s="82"/>
      <c r="K119" s="86"/>
      <c r="L119" s="56"/>
      <c r="M119" s="95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226"/>
      <c r="F120" s="18"/>
      <c r="G120" s="18"/>
      <c r="H120" s="18"/>
      <c r="I120" s="82"/>
      <c r="J120" s="82"/>
      <c r="K120" s="86"/>
      <c r="L120" s="56"/>
      <c r="M120" s="95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226"/>
      <c r="F121" s="18"/>
      <c r="G121" s="18"/>
      <c r="H121" s="18"/>
      <c r="I121" s="82"/>
      <c r="J121" s="82"/>
      <c r="K121" s="86"/>
      <c r="L121" s="56"/>
      <c r="M121" s="95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226"/>
      <c r="F122" s="18"/>
      <c r="G122" s="18"/>
      <c r="H122" s="18"/>
      <c r="I122" s="82"/>
      <c r="J122" s="82"/>
      <c r="K122" s="86"/>
      <c r="L122" s="56"/>
      <c r="M122" s="95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226"/>
      <c r="F123" s="18"/>
      <c r="G123" s="18"/>
      <c r="H123" s="18"/>
      <c r="I123" s="82"/>
      <c r="J123" s="82"/>
      <c r="K123" s="86"/>
      <c r="L123" s="56"/>
      <c r="M123" s="95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226"/>
      <c r="F124" s="18"/>
      <c r="G124" s="18"/>
      <c r="H124" s="18"/>
      <c r="I124" s="82"/>
      <c r="J124" s="82"/>
      <c r="K124" s="86"/>
      <c r="L124" s="56"/>
      <c r="M124" s="95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226"/>
      <c r="F125" s="18"/>
      <c r="G125" s="18"/>
      <c r="H125" s="18"/>
      <c r="I125" s="82"/>
      <c r="J125" s="82"/>
      <c r="K125" s="86"/>
      <c r="L125" s="56"/>
      <c r="M125" s="95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226"/>
      <c r="F126" s="18"/>
      <c r="G126" s="18"/>
      <c r="H126" s="18"/>
      <c r="I126" s="82"/>
      <c r="J126" s="82"/>
      <c r="K126" s="86"/>
      <c r="L126" s="56"/>
      <c r="M126" s="95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226"/>
      <c r="F127" s="18"/>
      <c r="G127" s="18"/>
      <c r="H127" s="18"/>
      <c r="I127" s="82"/>
      <c r="J127" s="82"/>
      <c r="K127" s="86"/>
      <c r="L127" s="56"/>
      <c r="M127" s="95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226"/>
      <c r="F128" s="18"/>
      <c r="G128" s="18"/>
      <c r="H128" s="18"/>
      <c r="I128" s="82"/>
      <c r="J128" s="82"/>
      <c r="K128" s="86"/>
      <c r="L128" s="56"/>
      <c r="M128" s="95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226"/>
      <c r="F129" s="18"/>
      <c r="G129" s="18"/>
      <c r="H129" s="18"/>
      <c r="I129" s="82"/>
      <c r="J129" s="82"/>
      <c r="K129" s="86"/>
      <c r="L129" s="56"/>
      <c r="M129" s="95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226"/>
      <c r="F130" s="18"/>
      <c r="G130" s="18"/>
      <c r="H130" s="18"/>
      <c r="I130" s="82"/>
      <c r="J130" s="82"/>
      <c r="K130" s="86"/>
      <c r="L130" s="56"/>
      <c r="M130" s="95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226"/>
      <c r="F131" s="18"/>
      <c r="G131" s="18"/>
      <c r="H131" s="18"/>
      <c r="I131" s="82"/>
      <c r="J131" s="82"/>
      <c r="K131" s="86"/>
      <c r="L131" s="56"/>
      <c r="M131" s="95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226"/>
      <c r="F132" s="18"/>
      <c r="G132" s="18"/>
      <c r="H132" s="18"/>
      <c r="I132" s="82"/>
      <c r="J132" s="82"/>
      <c r="K132" s="86"/>
      <c r="L132" s="56"/>
      <c r="M132" s="95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226"/>
      <c r="F133" s="18"/>
      <c r="G133" s="18"/>
      <c r="H133" s="18"/>
      <c r="I133" s="82"/>
      <c r="J133" s="82"/>
      <c r="K133" s="86"/>
      <c r="L133" s="56"/>
      <c r="M133" s="95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226"/>
      <c r="F134" s="18"/>
      <c r="G134" s="18"/>
      <c r="H134" s="18"/>
      <c r="I134" s="82"/>
      <c r="J134" s="82"/>
      <c r="K134" s="86"/>
      <c r="L134" s="56"/>
      <c r="M134" s="95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226"/>
      <c r="F135" s="18"/>
      <c r="G135" s="18"/>
      <c r="H135" s="18"/>
      <c r="I135" s="82"/>
      <c r="J135" s="82"/>
      <c r="K135" s="86"/>
      <c r="L135" s="56"/>
      <c r="M135" s="95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226"/>
      <c r="F136" s="18"/>
      <c r="G136" s="18"/>
      <c r="H136" s="18"/>
      <c r="I136" s="82"/>
      <c r="J136" s="82"/>
      <c r="K136" s="86"/>
      <c r="L136" s="56"/>
      <c r="M136" s="95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226"/>
      <c r="F137" s="18"/>
      <c r="G137" s="18"/>
      <c r="H137" s="18"/>
      <c r="I137" s="82"/>
      <c r="J137" s="82"/>
      <c r="K137" s="86"/>
      <c r="L137" s="56"/>
      <c r="M137" s="95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226"/>
      <c r="F138" s="18"/>
      <c r="G138" s="18"/>
      <c r="H138" s="18"/>
      <c r="I138" s="82"/>
      <c r="J138" s="82"/>
      <c r="K138" s="86"/>
      <c r="L138" s="56"/>
      <c r="M138" s="95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226"/>
      <c r="F139" s="18"/>
      <c r="G139" s="18"/>
      <c r="H139" s="18"/>
      <c r="I139" s="82"/>
      <c r="J139" s="82"/>
      <c r="K139" s="86"/>
      <c r="L139" s="56"/>
      <c r="M139" s="95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226"/>
      <c r="F140" s="18"/>
      <c r="G140" s="18"/>
      <c r="H140" s="18"/>
      <c r="I140" s="82"/>
      <c r="J140" s="82"/>
      <c r="K140" s="86"/>
      <c r="L140" s="56"/>
      <c r="M140" s="95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226"/>
      <c r="F141" s="18"/>
      <c r="G141" s="18"/>
      <c r="H141" s="18"/>
      <c r="I141" s="82"/>
      <c r="J141" s="82"/>
      <c r="K141" s="86"/>
      <c r="L141" s="56"/>
      <c r="M141" s="95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226"/>
      <c r="F142" s="18"/>
      <c r="G142" s="18"/>
      <c r="H142" s="18"/>
      <c r="I142" s="82"/>
      <c r="J142" s="82"/>
      <c r="K142" s="86"/>
      <c r="L142" s="56"/>
      <c r="M142" s="95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226"/>
      <c r="F143" s="18"/>
      <c r="G143" s="18"/>
      <c r="H143" s="18"/>
      <c r="I143" s="82"/>
      <c r="J143" s="82"/>
      <c r="K143" s="86"/>
      <c r="L143" s="56"/>
      <c r="M143" s="95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226"/>
      <c r="F144" s="18"/>
      <c r="G144" s="18"/>
      <c r="H144" s="18"/>
      <c r="I144" s="82"/>
      <c r="J144" s="82"/>
      <c r="K144" s="86"/>
      <c r="L144" s="56"/>
      <c r="M144" s="95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226"/>
      <c r="F145" s="18"/>
      <c r="G145" s="18"/>
      <c r="H145" s="18"/>
      <c r="I145" s="82"/>
      <c r="J145" s="82"/>
      <c r="K145" s="86"/>
      <c r="L145" s="56"/>
      <c r="M145" s="95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226"/>
      <c r="F146" s="18"/>
      <c r="G146" s="18"/>
      <c r="H146" s="18"/>
      <c r="I146" s="82"/>
      <c r="J146" s="82"/>
      <c r="K146" s="86"/>
      <c r="L146" s="56"/>
      <c r="M146" s="95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226"/>
      <c r="F147" s="18"/>
      <c r="G147" s="18"/>
      <c r="H147" s="18"/>
      <c r="I147" s="82"/>
      <c r="J147" s="82"/>
      <c r="K147" s="86"/>
      <c r="L147" s="56"/>
      <c r="M147" s="95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226"/>
      <c r="F148" s="18"/>
      <c r="G148" s="18"/>
      <c r="H148" s="18"/>
      <c r="I148" s="82"/>
      <c r="J148" s="82"/>
      <c r="K148" s="86"/>
      <c r="L148" s="56"/>
      <c r="M148" s="95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226"/>
      <c r="F149" s="18"/>
      <c r="G149" s="18"/>
      <c r="H149" s="18"/>
      <c r="I149" s="82"/>
      <c r="J149" s="82"/>
      <c r="K149" s="86"/>
      <c r="L149" s="56"/>
      <c r="M149" s="95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226"/>
      <c r="F150" s="18"/>
      <c r="G150" s="18"/>
      <c r="H150" s="18"/>
      <c r="I150" s="82"/>
      <c r="J150" s="82"/>
      <c r="K150" s="86"/>
      <c r="L150" s="56"/>
      <c r="M150" s="95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226"/>
      <c r="F151" s="18"/>
      <c r="G151" s="18"/>
      <c r="H151" s="18"/>
      <c r="I151" s="82"/>
      <c r="J151" s="82"/>
      <c r="K151" s="86"/>
      <c r="L151" s="56"/>
      <c r="M151" s="95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226"/>
      <c r="F152" s="18"/>
      <c r="G152" s="18"/>
      <c r="H152" s="18"/>
      <c r="I152" s="82"/>
      <c r="J152" s="82"/>
      <c r="K152" s="86"/>
      <c r="L152" s="56"/>
      <c r="M152" s="95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226"/>
      <c r="F153" s="18"/>
      <c r="G153" s="18"/>
      <c r="H153" s="18"/>
      <c r="I153" s="82"/>
      <c r="J153" s="82"/>
      <c r="K153" s="86"/>
      <c r="L153" s="56"/>
      <c r="M153" s="95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226"/>
      <c r="F154" s="18"/>
      <c r="G154" s="18"/>
      <c r="H154" s="18"/>
      <c r="I154" s="82"/>
      <c r="J154" s="82"/>
      <c r="K154" s="86"/>
      <c r="L154" s="56"/>
      <c r="M154" s="95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226"/>
      <c r="F155" s="18"/>
      <c r="G155" s="18"/>
      <c r="H155" s="18"/>
      <c r="I155" s="82"/>
      <c r="J155" s="82"/>
      <c r="K155" s="86"/>
      <c r="L155" s="56"/>
      <c r="M155" s="95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226"/>
      <c r="F156" s="18"/>
      <c r="G156" s="18"/>
      <c r="H156" s="18"/>
      <c r="I156" s="82"/>
      <c r="J156" s="82"/>
      <c r="K156" s="86"/>
      <c r="L156" s="56"/>
      <c r="M156" s="95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226"/>
      <c r="F157" s="18"/>
      <c r="G157" s="18"/>
      <c r="H157" s="18"/>
      <c r="I157" s="82"/>
      <c r="J157" s="82"/>
      <c r="K157" s="86"/>
      <c r="L157" s="56"/>
      <c r="M157" s="95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226"/>
      <c r="F158" s="18"/>
      <c r="G158" s="18"/>
      <c r="H158" s="18"/>
      <c r="I158" s="82"/>
      <c r="J158" s="82"/>
      <c r="K158" s="86"/>
      <c r="L158" s="56"/>
      <c r="M158" s="95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226"/>
      <c r="F159" s="18"/>
      <c r="G159" s="18"/>
      <c r="H159" s="18"/>
      <c r="I159" s="82"/>
      <c r="J159" s="82"/>
      <c r="K159" s="86"/>
      <c r="L159" s="56"/>
      <c r="M159" s="95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226"/>
      <c r="F160" s="18"/>
      <c r="G160" s="18"/>
      <c r="H160" s="18"/>
      <c r="I160" s="82"/>
      <c r="J160" s="82"/>
      <c r="K160" s="86"/>
      <c r="L160" s="56"/>
      <c r="M160" s="95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226"/>
      <c r="F161" s="18"/>
      <c r="G161" s="18"/>
      <c r="H161" s="18"/>
      <c r="I161" s="82"/>
      <c r="J161" s="82"/>
      <c r="K161" s="86"/>
      <c r="L161" s="56"/>
      <c r="M161" s="95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226"/>
      <c r="F162" s="18"/>
      <c r="G162" s="18"/>
      <c r="H162" s="18"/>
      <c r="I162" s="82"/>
      <c r="J162" s="82"/>
      <c r="K162" s="86"/>
      <c r="L162" s="56"/>
      <c r="M162" s="95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226"/>
      <c r="F163" s="18"/>
      <c r="G163" s="18"/>
      <c r="H163" s="18"/>
      <c r="I163" s="82"/>
      <c r="J163" s="82"/>
      <c r="K163" s="86"/>
      <c r="L163" s="56"/>
      <c r="M163" s="95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226"/>
      <c r="F164" s="18"/>
      <c r="G164" s="18"/>
      <c r="H164" s="18"/>
      <c r="I164" s="82"/>
      <c r="J164" s="82"/>
      <c r="K164" s="86"/>
      <c r="L164" s="56"/>
      <c r="M164" s="95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226"/>
      <c r="F165" s="18"/>
      <c r="G165" s="18"/>
      <c r="H165" s="18"/>
      <c r="I165" s="82"/>
      <c r="J165" s="82"/>
      <c r="K165" s="86"/>
      <c r="L165" s="56"/>
      <c r="M165" s="95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226"/>
      <c r="F166" s="18"/>
      <c r="G166" s="18"/>
      <c r="H166" s="18"/>
      <c r="I166" s="82"/>
      <c r="J166" s="82"/>
      <c r="K166" s="86"/>
      <c r="L166" s="56"/>
      <c r="M166" s="95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226"/>
      <c r="F167" s="18"/>
      <c r="G167" s="18"/>
      <c r="H167" s="18"/>
      <c r="I167" s="82"/>
      <c r="J167" s="82"/>
      <c r="K167" s="86"/>
      <c r="L167" s="56"/>
      <c r="M167" s="95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226"/>
      <c r="F168" s="18"/>
      <c r="G168" s="18"/>
      <c r="H168" s="18"/>
      <c r="I168" s="82"/>
      <c r="J168" s="82"/>
      <c r="K168" s="86"/>
      <c r="L168" s="56"/>
      <c r="M168" s="95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226"/>
      <c r="F169" s="18"/>
      <c r="G169" s="18"/>
      <c r="H169" s="18"/>
      <c r="I169" s="82"/>
      <c r="J169" s="82"/>
      <c r="K169" s="86"/>
      <c r="L169" s="56"/>
      <c r="M169" s="95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226"/>
      <c r="F170" s="18"/>
      <c r="G170" s="18"/>
      <c r="H170" s="18"/>
      <c r="I170" s="82"/>
      <c r="J170" s="82"/>
      <c r="K170" s="86"/>
      <c r="L170" s="56"/>
      <c r="M170" s="95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226"/>
      <c r="F171" s="18"/>
      <c r="G171" s="18"/>
      <c r="H171" s="18"/>
      <c r="I171" s="82"/>
      <c r="J171" s="82"/>
      <c r="K171" s="86"/>
      <c r="L171" s="56"/>
      <c r="M171" s="95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226"/>
      <c r="F172" s="18"/>
      <c r="G172" s="18"/>
      <c r="H172" s="18"/>
      <c r="I172" s="82"/>
      <c r="J172" s="82"/>
      <c r="K172" s="86"/>
      <c r="L172" s="56"/>
      <c r="M172" s="95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226"/>
      <c r="F173" s="18"/>
      <c r="G173" s="18"/>
      <c r="H173" s="18"/>
      <c r="I173" s="82"/>
      <c r="J173" s="82"/>
      <c r="K173" s="86"/>
      <c r="L173" s="56"/>
      <c r="M173" s="95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226"/>
      <c r="F174" s="18"/>
      <c r="G174" s="18"/>
      <c r="H174" s="18"/>
      <c r="I174" s="82"/>
      <c r="J174" s="82"/>
      <c r="K174" s="86"/>
      <c r="L174" s="56"/>
      <c r="M174" s="95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226"/>
      <c r="F175" s="18"/>
      <c r="G175" s="18"/>
      <c r="H175" s="18"/>
      <c r="I175" s="82"/>
      <c r="J175" s="82"/>
      <c r="K175" s="86"/>
      <c r="L175" s="56"/>
      <c r="M175" s="95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226"/>
      <c r="F176" s="18"/>
      <c r="G176" s="18"/>
      <c r="H176" s="18"/>
      <c r="I176" s="82"/>
      <c r="J176" s="82"/>
      <c r="K176" s="86"/>
      <c r="L176" s="56"/>
      <c r="M176" s="95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226"/>
      <c r="F177" s="18"/>
      <c r="G177" s="18"/>
      <c r="H177" s="18"/>
      <c r="I177" s="82"/>
      <c r="J177" s="82"/>
      <c r="K177" s="86"/>
      <c r="L177" s="56"/>
      <c r="M177" s="95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226"/>
      <c r="F178" s="18"/>
      <c r="G178" s="18"/>
      <c r="H178" s="18"/>
      <c r="I178" s="82"/>
      <c r="J178" s="82"/>
      <c r="K178" s="86"/>
      <c r="L178" s="56"/>
      <c r="M178" s="95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6"/>
      <c r="C179" s="15"/>
      <c r="D179" s="16"/>
      <c r="E179" s="226"/>
      <c r="F179" s="18"/>
      <c r="G179" s="18"/>
      <c r="H179" s="18"/>
      <c r="I179" s="82"/>
      <c r="J179" s="82"/>
      <c r="K179" s="86"/>
      <c r="L179" s="56"/>
      <c r="M179" s="95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B180" s="37"/>
      <c r="C180" s="19"/>
      <c r="D180" s="20"/>
      <c r="E180" s="227"/>
      <c r="F180" s="22"/>
      <c r="G180" s="22"/>
      <c r="H180" s="22"/>
      <c r="I180" s="83"/>
      <c r="J180" s="83"/>
      <c r="K180" s="87"/>
      <c r="L180" s="59"/>
      <c r="M180" s="96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6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6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6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6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6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6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6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6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6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6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6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6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6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6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6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6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6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6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6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6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6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6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6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6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6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6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6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6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6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6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6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6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6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6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6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6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6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6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6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6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6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6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6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6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6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6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6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6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6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6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6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6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6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6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6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6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6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6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6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6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6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6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6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6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6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6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6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6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6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6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6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6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29"/>
      <c r="AA252" s="31"/>
      <c r="AB252" s="23"/>
    </row>
    <row r="253" spans="12:28" x14ac:dyDescent="0.25">
      <c r="L253" s="61"/>
      <c r="M253" s="96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29"/>
      <c r="AA253" s="31"/>
      <c r="AB253" s="24"/>
    </row>
    <row r="254" spans="12:28" x14ac:dyDescent="0.25">
      <c r="L254" s="61"/>
      <c r="M254" s="96"/>
      <c r="N254" s="60"/>
      <c r="Z254" s="29"/>
      <c r="AA254" s="31"/>
      <c r="AB254" s="25"/>
    </row>
    <row r="255" spans="12:28" x14ac:dyDescent="0.25">
      <c r="L255" s="61"/>
      <c r="M255" s="96"/>
      <c r="N255" s="60"/>
      <c r="Z255" s="29"/>
      <c r="AA255" s="31"/>
      <c r="AB255" s="25"/>
    </row>
    <row r="256" spans="12:28" x14ac:dyDescent="0.25">
      <c r="L256" s="61"/>
      <c r="M256" s="96"/>
      <c r="N256" s="60"/>
      <c r="Z256" s="29"/>
      <c r="AA256" s="31"/>
      <c r="AB256" s="25"/>
    </row>
    <row r="257" spans="12:28" x14ac:dyDescent="0.25">
      <c r="L257" s="61"/>
      <c r="M257" s="96"/>
      <c r="N257" s="60"/>
      <c r="Z257" s="29"/>
      <c r="AA257" s="31"/>
      <c r="AB257" s="25"/>
    </row>
    <row r="258" spans="12:28" x14ac:dyDescent="0.25">
      <c r="L258" s="61"/>
      <c r="M258" s="96"/>
      <c r="N258" s="60"/>
      <c r="Z258" s="29"/>
      <c r="AA258" s="31"/>
      <c r="AB258" s="25"/>
    </row>
    <row r="259" spans="12:28" x14ac:dyDescent="0.25">
      <c r="L259" s="61"/>
      <c r="M259" s="96"/>
      <c r="N259" s="60"/>
      <c r="Z259" s="29"/>
      <c r="AA259" s="31"/>
      <c r="AB259" s="25"/>
    </row>
    <row r="260" spans="12:28" x14ac:dyDescent="0.25">
      <c r="L260" s="61"/>
      <c r="M260" s="96"/>
      <c r="N260" s="60"/>
      <c r="Z260" s="29"/>
      <c r="AA260" s="31"/>
      <c r="AB260" s="25"/>
    </row>
    <row r="261" spans="12:28" x14ac:dyDescent="0.25">
      <c r="L261" s="61"/>
      <c r="M261" s="96"/>
      <c r="N261" s="60"/>
      <c r="Z261" s="29"/>
      <c r="AA261" s="31"/>
      <c r="AB261" s="25"/>
    </row>
    <row r="262" spans="12:28" x14ac:dyDescent="0.25">
      <c r="L262" s="61"/>
      <c r="M262" s="96"/>
      <c r="N262" s="60"/>
      <c r="Z262" s="29"/>
      <c r="AA262" s="31"/>
      <c r="AB262" s="25"/>
    </row>
    <row r="263" spans="12:28" x14ac:dyDescent="0.25">
      <c r="L263" s="61"/>
      <c r="M263" s="96"/>
      <c r="N263" s="60"/>
      <c r="Z263" s="29"/>
      <c r="AA263" s="31"/>
      <c r="AB263" s="25"/>
    </row>
    <row r="264" spans="12:28" x14ac:dyDescent="0.25">
      <c r="L264" s="61"/>
      <c r="M264" s="96"/>
      <c r="N264" s="60"/>
      <c r="Z264" s="29"/>
      <c r="AA264" s="31"/>
      <c r="AB264" s="25"/>
    </row>
    <row r="265" spans="12:28" x14ac:dyDescent="0.25">
      <c r="L265" s="61"/>
      <c r="M265" s="96"/>
      <c r="N265" s="60"/>
      <c r="Z265" s="29"/>
      <c r="AA265" s="31"/>
      <c r="AB265" s="25"/>
    </row>
    <row r="266" spans="12:28" x14ac:dyDescent="0.25">
      <c r="L266" s="61"/>
      <c r="M266" s="96"/>
      <c r="N266" s="60"/>
      <c r="Z266" s="29"/>
      <c r="AA266" s="31"/>
      <c r="AB266" s="25"/>
    </row>
    <row r="267" spans="12:28" x14ac:dyDescent="0.25">
      <c r="L267" s="61"/>
      <c r="M267" s="96"/>
      <c r="N267" s="60"/>
      <c r="Z267" s="29"/>
      <c r="AA267" s="31"/>
      <c r="AB267" s="25"/>
    </row>
    <row r="268" spans="12:28" x14ac:dyDescent="0.25">
      <c r="L268" s="61"/>
      <c r="M268" s="96"/>
      <c r="N268" s="60"/>
      <c r="Z268" s="29"/>
      <c r="AA268" s="31"/>
      <c r="AB268" s="25"/>
    </row>
    <row r="269" spans="12:28" x14ac:dyDescent="0.25">
      <c r="L269" s="61"/>
      <c r="M269" s="96"/>
      <c r="N269" s="60"/>
      <c r="Z269" s="29"/>
      <c r="AA269" s="31"/>
      <c r="AB269" s="25"/>
    </row>
    <row r="270" spans="12:28" x14ac:dyDescent="0.25">
      <c r="L270" s="61"/>
      <c r="M270" s="96"/>
      <c r="N270" s="60"/>
      <c r="Z270" s="29"/>
      <c r="AA270" s="31"/>
      <c r="AB270" s="25"/>
    </row>
    <row r="271" spans="12:28" x14ac:dyDescent="0.25">
      <c r="L271" s="61"/>
      <c r="M271" s="96"/>
      <c r="N271" s="60"/>
      <c r="Z271" s="29"/>
      <c r="AA271" s="31"/>
      <c r="AB271" s="25"/>
    </row>
    <row r="272" spans="12:28" x14ac:dyDescent="0.25">
      <c r="L272" s="61"/>
      <c r="M272" s="96"/>
      <c r="N272" s="60"/>
      <c r="Z272" s="29"/>
      <c r="AA272" s="31"/>
      <c r="AB272" s="25"/>
    </row>
    <row r="273" spans="12:28" x14ac:dyDescent="0.25">
      <c r="L273" s="61"/>
      <c r="M273" s="96"/>
      <c r="N273" s="60"/>
      <c r="Z273" s="29"/>
      <c r="AA273" s="31"/>
      <c r="AB273" s="25"/>
    </row>
    <row r="274" spans="12:28" x14ac:dyDescent="0.25">
      <c r="L274" s="61"/>
      <c r="M274" s="96"/>
      <c r="N274" s="60"/>
      <c r="Z274" s="29"/>
      <c r="AA274" s="31"/>
      <c r="AB274" s="25"/>
    </row>
    <row r="275" spans="12:28" x14ac:dyDescent="0.25">
      <c r="L275" s="61"/>
      <c r="M275" s="96"/>
      <c r="N275" s="60"/>
      <c r="Z275" s="29"/>
      <c r="AA275" s="31"/>
      <c r="AB275" s="25"/>
    </row>
    <row r="276" spans="12:28" x14ac:dyDescent="0.25">
      <c r="L276" s="61"/>
      <c r="M276" s="96"/>
      <c r="N276" s="60"/>
      <c r="Z276" s="29"/>
      <c r="AA276" s="31"/>
      <c r="AB276" s="25"/>
    </row>
    <row r="277" spans="12:28" x14ac:dyDescent="0.25">
      <c r="L277" s="61"/>
      <c r="M277" s="96"/>
      <c r="N277" s="60"/>
      <c r="Z277" s="29"/>
      <c r="AA277" s="31"/>
      <c r="AB277" s="25"/>
    </row>
    <row r="278" spans="12:28" x14ac:dyDescent="0.25">
      <c r="L278" s="61"/>
      <c r="M278" s="96"/>
      <c r="N278" s="60"/>
      <c r="Z278" s="29"/>
      <c r="AA278" s="31"/>
      <c r="AB278" s="25"/>
    </row>
    <row r="279" spans="12:28" x14ac:dyDescent="0.25">
      <c r="L279" s="61"/>
      <c r="M279" s="96"/>
      <c r="N279" s="60"/>
      <c r="Z279" s="29"/>
      <c r="AA279" s="31"/>
      <c r="AB279" s="25"/>
    </row>
    <row r="280" spans="12:28" x14ac:dyDescent="0.25">
      <c r="L280" s="61"/>
      <c r="M280" s="96"/>
      <c r="N280" s="60"/>
      <c r="Z280" s="29"/>
      <c r="AA280" s="31"/>
      <c r="AB280" s="25"/>
    </row>
    <row r="281" spans="12:28" x14ac:dyDescent="0.25">
      <c r="L281" s="61"/>
      <c r="M281" s="96"/>
      <c r="N281" s="60"/>
      <c r="Z281" s="29"/>
      <c r="AA281" s="31"/>
      <c r="AB281" s="25"/>
    </row>
    <row r="282" spans="12:28" x14ac:dyDescent="0.25">
      <c r="L282" s="61"/>
      <c r="M282" s="96"/>
      <c r="N282" s="60"/>
      <c r="Z282" s="29"/>
      <c r="AA282" s="31"/>
      <c r="AB282" s="25"/>
    </row>
    <row r="283" spans="12:28" x14ac:dyDescent="0.25">
      <c r="L283" s="61"/>
      <c r="M283" s="96"/>
      <c r="N283" s="60"/>
      <c r="Z283" s="29"/>
      <c r="AA283" s="31"/>
      <c r="AB283" s="25"/>
    </row>
    <row r="284" spans="12:28" x14ac:dyDescent="0.25">
      <c r="L284" s="61"/>
      <c r="M284" s="96"/>
      <c r="N284" s="60"/>
      <c r="Z284" s="29"/>
      <c r="AA284" s="31"/>
      <c r="AB284" s="25"/>
    </row>
    <row r="285" spans="12:28" x14ac:dyDescent="0.25">
      <c r="L285" s="61"/>
      <c r="M285" s="96"/>
      <c r="N285" s="60"/>
      <c r="Z285" s="29"/>
      <c r="AA285" s="31"/>
      <c r="AB285" s="25"/>
    </row>
    <row r="286" spans="12:28" x14ac:dyDescent="0.25">
      <c r="L286" s="61"/>
      <c r="M286" s="96"/>
      <c r="N286" s="60"/>
      <c r="Z286" s="29"/>
      <c r="AA286" s="31"/>
      <c r="AB286" s="25"/>
    </row>
    <row r="287" spans="12:28" x14ac:dyDescent="0.25">
      <c r="L287" s="61"/>
      <c r="M287" s="96"/>
      <c r="N287" s="60"/>
      <c r="Z287" s="29"/>
      <c r="AA287" s="31"/>
      <c r="AB287" s="25"/>
    </row>
    <row r="288" spans="12:28" x14ac:dyDescent="0.25">
      <c r="L288" s="61"/>
      <c r="M288" s="96"/>
      <c r="N288" s="60"/>
      <c r="Z288" s="29"/>
      <c r="AA288" s="31"/>
      <c r="AB288" s="25"/>
    </row>
    <row r="289" spans="12:28" x14ac:dyDescent="0.25">
      <c r="L289" s="61"/>
      <c r="M289" s="96"/>
      <c r="N289" s="60"/>
      <c r="Z289" s="29"/>
      <c r="AA289" s="31"/>
      <c r="AB289" s="25"/>
    </row>
    <row r="290" spans="12:28" x14ac:dyDescent="0.25">
      <c r="L290" s="61"/>
      <c r="M290" s="96"/>
      <c r="N290" s="60"/>
      <c r="Z290" s="29"/>
      <c r="AA290" s="31"/>
      <c r="AB290" s="25"/>
    </row>
    <row r="291" spans="12:28" x14ac:dyDescent="0.25">
      <c r="L291" s="61"/>
      <c r="M291" s="96"/>
      <c r="N291" s="60"/>
      <c r="Z291" s="29"/>
      <c r="AA291" s="31"/>
      <c r="AB291" s="25"/>
    </row>
    <row r="292" spans="12:28" x14ac:dyDescent="0.25">
      <c r="L292" s="61"/>
      <c r="M292" s="96"/>
      <c r="N292" s="60"/>
      <c r="Z292" s="29"/>
      <c r="AA292" s="31"/>
      <c r="AB292" s="25"/>
    </row>
    <row r="293" spans="12:28" x14ac:dyDescent="0.25">
      <c r="L293" s="61"/>
      <c r="M293" s="96"/>
      <c r="N293" s="60"/>
      <c r="Z293" s="29"/>
      <c r="AA293" s="31"/>
      <c r="AB293" s="25"/>
    </row>
    <row r="294" spans="12:28" x14ac:dyDescent="0.25">
      <c r="L294" s="61"/>
      <c r="M294" s="96"/>
      <c r="N294" s="60"/>
      <c r="Z294" s="29"/>
      <c r="AA294" s="31"/>
      <c r="AB294" s="25"/>
    </row>
    <row r="295" spans="12:28" x14ac:dyDescent="0.25">
      <c r="L295" s="61"/>
      <c r="M295" s="96"/>
      <c r="N295" s="60"/>
      <c r="Z295" s="29"/>
      <c r="AA295" s="31"/>
      <c r="AB295" s="25"/>
    </row>
    <row r="296" spans="12:28" x14ac:dyDescent="0.25">
      <c r="L296" s="61"/>
      <c r="M296" s="96"/>
      <c r="N296" s="60"/>
      <c r="Z296" s="29"/>
      <c r="AA296" s="31"/>
      <c r="AB296" s="25"/>
    </row>
    <row r="297" spans="12:28" x14ac:dyDescent="0.25">
      <c r="L297" s="61"/>
      <c r="M297" s="96"/>
      <c r="N297" s="60"/>
      <c r="Z297" s="29"/>
      <c r="AA297" s="31"/>
      <c r="AB297" s="25"/>
    </row>
    <row r="298" spans="12:28" x14ac:dyDescent="0.25">
      <c r="L298" s="61"/>
      <c r="M298" s="96"/>
      <c r="N298" s="60"/>
      <c r="Z298" s="29"/>
      <c r="AA298" s="31"/>
      <c r="AB298" s="25"/>
    </row>
    <row r="299" spans="12:28" x14ac:dyDescent="0.25">
      <c r="L299" s="61"/>
      <c r="M299" s="96"/>
      <c r="N299" s="60"/>
      <c r="Z299" s="29"/>
      <c r="AA299" s="31"/>
      <c r="AB299" s="25"/>
    </row>
    <row r="300" spans="12:28" x14ac:dyDescent="0.25">
      <c r="L300" s="61"/>
      <c r="M300" s="96"/>
      <c r="N300" s="60"/>
      <c r="Z300" s="29"/>
      <c r="AA300" s="31"/>
      <c r="AB300" s="25"/>
    </row>
    <row r="301" spans="12:28" x14ac:dyDescent="0.25">
      <c r="L301" s="61"/>
      <c r="M301" s="96"/>
      <c r="N301" s="60"/>
      <c r="Z301" s="29"/>
      <c r="AA301" s="31"/>
      <c r="AB301" s="25"/>
    </row>
    <row r="302" spans="12:28" x14ac:dyDescent="0.25">
      <c r="L302" s="61"/>
      <c r="M302" s="96"/>
      <c r="N302" s="60"/>
      <c r="Z302" s="29"/>
      <c r="AA302" s="31"/>
      <c r="AB302" s="25"/>
    </row>
    <row r="303" spans="12:28" x14ac:dyDescent="0.25">
      <c r="L303" s="61"/>
      <c r="M303" s="96"/>
      <c r="N303" s="60"/>
      <c r="Z303" s="29"/>
      <c r="AA303" s="31"/>
      <c r="AB303" s="25"/>
    </row>
    <row r="304" spans="12:28" x14ac:dyDescent="0.25">
      <c r="L304" s="61"/>
      <c r="M304" s="96"/>
      <c r="N304" s="60"/>
      <c r="Z304" s="29"/>
      <c r="AA304" s="31"/>
      <c r="AB304" s="25"/>
    </row>
    <row r="305" spans="12:28" x14ac:dyDescent="0.25">
      <c r="L305" s="61"/>
      <c r="M305" s="96"/>
      <c r="N305" s="60"/>
      <c r="Z305" s="29"/>
      <c r="AA305" s="31"/>
      <c r="AB305" s="25"/>
    </row>
    <row r="306" spans="12:28" x14ac:dyDescent="0.25">
      <c r="L306" s="61"/>
      <c r="M306" s="96"/>
      <c r="N306" s="60"/>
      <c r="Z306" s="29"/>
      <c r="AA306" s="31"/>
      <c r="AB306" s="25"/>
    </row>
    <row r="307" spans="12:28" x14ac:dyDescent="0.25">
      <c r="L307" s="61"/>
      <c r="M307" s="96"/>
      <c r="N307" s="60"/>
      <c r="Z307" s="29"/>
      <c r="AA307" s="31"/>
      <c r="AB307" s="25"/>
    </row>
    <row r="308" spans="12:28" x14ac:dyDescent="0.25">
      <c r="L308" s="61"/>
      <c r="M308" s="96"/>
      <c r="N308" s="60"/>
      <c r="Z308" s="29"/>
      <c r="AA308" s="31"/>
      <c r="AB308" s="25"/>
    </row>
    <row r="309" spans="12:28" x14ac:dyDescent="0.25">
      <c r="L309" s="61"/>
      <c r="M309" s="97"/>
      <c r="N309" s="62"/>
      <c r="Z309" s="29"/>
      <c r="AA309" s="31"/>
      <c r="AB309" s="25"/>
    </row>
    <row r="310" spans="12:28" x14ac:dyDescent="0.25">
      <c r="L310" s="61"/>
      <c r="M310" s="97"/>
      <c r="N310" s="62"/>
      <c r="Z310" s="29"/>
      <c r="AA310" s="31"/>
      <c r="AB310" s="25"/>
    </row>
    <row r="311" spans="12:28" x14ac:dyDescent="0.25">
      <c r="L311" s="61"/>
      <c r="M311" s="97"/>
      <c r="N311" s="62"/>
      <c r="Z311" s="29"/>
      <c r="AA311" s="31"/>
      <c r="AB311" s="25"/>
    </row>
    <row r="312" spans="12:28" x14ac:dyDescent="0.25">
      <c r="L312" s="61"/>
      <c r="M312" s="97"/>
      <c r="N312" s="62"/>
      <c r="Z312" s="29"/>
      <c r="AA312" s="31"/>
      <c r="AB312" s="25"/>
    </row>
    <row r="313" spans="12:28" x14ac:dyDescent="0.25">
      <c r="L313" s="61"/>
      <c r="M313" s="97"/>
      <c r="N313" s="62"/>
      <c r="Z313" s="29"/>
      <c r="AA313" s="31"/>
      <c r="AB313" s="25"/>
    </row>
    <row r="314" spans="12:28" x14ac:dyDescent="0.25">
      <c r="L314" s="61"/>
      <c r="M314" s="97"/>
      <c r="N314" s="62"/>
      <c r="Z314" s="29"/>
      <c r="AA314" s="31"/>
      <c r="AB314" s="25"/>
    </row>
    <row r="315" spans="12:28" x14ac:dyDescent="0.25">
      <c r="L315" s="61"/>
      <c r="M315" s="97"/>
      <c r="N315" s="62"/>
      <c r="Z315" s="29"/>
      <c r="AA315" s="31"/>
      <c r="AB315" s="25"/>
    </row>
    <row r="316" spans="12:28" x14ac:dyDescent="0.25">
      <c r="L316" s="61"/>
      <c r="M316" s="97"/>
      <c r="N316" s="62"/>
      <c r="Z316" s="29"/>
      <c r="AA316" s="31"/>
      <c r="AB316" s="25"/>
    </row>
    <row r="317" spans="12:28" x14ac:dyDescent="0.25">
      <c r="L317" s="61"/>
      <c r="M317" s="97"/>
      <c r="N317" s="62"/>
      <c r="Z317" s="29"/>
      <c r="AA317" s="31"/>
      <c r="AB317" s="25"/>
    </row>
    <row r="318" spans="12:28" x14ac:dyDescent="0.25">
      <c r="L318" s="61"/>
      <c r="M318" s="97"/>
      <c r="N318" s="62"/>
      <c r="Z318" s="29"/>
      <c r="AA318" s="31"/>
      <c r="AB318" s="25"/>
    </row>
    <row r="319" spans="12:28" x14ac:dyDescent="0.25">
      <c r="L319" s="61"/>
      <c r="M319" s="97"/>
      <c r="N319" s="62"/>
      <c r="Z319" s="29"/>
      <c r="AA319" s="31"/>
      <c r="AB319" s="25"/>
    </row>
    <row r="320" spans="12:28" x14ac:dyDescent="0.25">
      <c r="L320" s="61"/>
      <c r="M320" s="97"/>
      <c r="N320" s="62"/>
      <c r="Z320" s="29"/>
      <c r="AA320" s="31"/>
      <c r="AB320" s="25"/>
    </row>
    <row r="321" spans="12:28" x14ac:dyDescent="0.25">
      <c r="L321" s="61"/>
      <c r="M321" s="97"/>
      <c r="N321" s="62"/>
      <c r="Z321" s="29"/>
      <c r="AA321" s="31"/>
      <c r="AB321" s="25"/>
    </row>
    <row r="322" spans="12:28" x14ac:dyDescent="0.25">
      <c r="L322" s="61"/>
      <c r="M322" s="97"/>
      <c r="N322" s="62"/>
      <c r="Z322" s="29"/>
      <c r="AA322" s="31"/>
      <c r="AB322" s="25"/>
    </row>
    <row r="323" spans="12:28" x14ac:dyDescent="0.25">
      <c r="L323" s="61"/>
      <c r="M323" s="97"/>
      <c r="N323" s="62"/>
      <c r="Z323" s="29"/>
      <c r="AA323" s="31"/>
      <c r="AB323" s="25"/>
    </row>
    <row r="324" spans="12:28" x14ac:dyDescent="0.25">
      <c r="L324" s="61"/>
      <c r="M324" s="97"/>
      <c r="N324" s="62"/>
      <c r="Z324" s="29"/>
      <c r="AA324" s="31"/>
      <c r="AB324" s="25"/>
    </row>
    <row r="325" spans="12:28" x14ac:dyDescent="0.25">
      <c r="L325" s="61"/>
      <c r="M325" s="97"/>
      <c r="N325" s="62"/>
      <c r="Z325" s="29"/>
      <c r="AA325" s="31"/>
      <c r="AB325" s="25"/>
    </row>
    <row r="326" spans="12:28" x14ac:dyDescent="0.25">
      <c r="L326" s="61"/>
      <c r="M326" s="97"/>
      <c r="N326" s="62"/>
      <c r="Z326" s="29"/>
      <c r="AA326" s="31"/>
      <c r="AB326" s="25"/>
    </row>
    <row r="327" spans="12:28" x14ac:dyDescent="0.25">
      <c r="L327" s="61"/>
      <c r="M327" s="97"/>
      <c r="N327" s="62"/>
      <c r="Z327" s="29"/>
      <c r="AA327" s="31"/>
      <c r="AB327" s="25"/>
    </row>
    <row r="328" spans="12:28" x14ac:dyDescent="0.25">
      <c r="L328" s="61"/>
      <c r="M328" s="97"/>
      <c r="N328" s="62"/>
      <c r="Z328" s="29"/>
      <c r="AA328" s="31"/>
      <c r="AB328" s="25"/>
    </row>
    <row r="329" spans="12:28" x14ac:dyDescent="0.25">
      <c r="L329" s="61"/>
      <c r="M329" s="97"/>
      <c r="N329" s="62"/>
      <c r="Z329" s="29"/>
      <c r="AA329" s="31"/>
      <c r="AB329" s="25"/>
    </row>
    <row r="330" spans="12:28" x14ac:dyDescent="0.25">
      <c r="L330" s="61"/>
      <c r="M330" s="97"/>
      <c r="N330" s="62"/>
      <c r="Z330" s="29"/>
      <c r="AA330" s="31"/>
      <c r="AB330" s="25"/>
    </row>
    <row r="331" spans="12:28" x14ac:dyDescent="0.25">
      <c r="L331" s="61"/>
      <c r="M331" s="97"/>
      <c r="N331" s="62"/>
      <c r="Z331" s="29"/>
      <c r="AA331" s="31"/>
      <c r="AB331" s="25"/>
    </row>
    <row r="332" spans="12:28" x14ac:dyDescent="0.25">
      <c r="L332" s="61"/>
      <c r="M332" s="97"/>
      <c r="N332" s="62"/>
      <c r="Z332" s="29"/>
      <c r="AA332" s="31"/>
      <c r="AB332" s="25"/>
    </row>
    <row r="333" spans="12:28" x14ac:dyDescent="0.25">
      <c r="L333" s="61"/>
      <c r="M333" s="97"/>
      <c r="N333" s="62"/>
      <c r="Z333" s="29"/>
      <c r="AA333" s="31"/>
      <c r="AB333" s="25"/>
    </row>
    <row r="334" spans="12:28" x14ac:dyDescent="0.25">
      <c r="L334" s="61"/>
      <c r="M334" s="97"/>
      <c r="N334" s="62"/>
      <c r="Z334" s="29"/>
      <c r="AA334" s="31"/>
      <c r="AB334" s="25"/>
    </row>
    <row r="335" spans="12:28" x14ac:dyDescent="0.25">
      <c r="L335" s="61"/>
      <c r="M335" s="97"/>
      <c r="N335" s="62"/>
      <c r="Z335" s="29"/>
      <c r="AA335" s="31"/>
      <c r="AB335" s="25"/>
    </row>
    <row r="336" spans="12:28" x14ac:dyDescent="0.25">
      <c r="L336" s="61"/>
      <c r="M336" s="97"/>
      <c r="N336" s="62"/>
      <c r="Z336" s="29"/>
      <c r="AA336" s="31"/>
      <c r="AB336" s="25"/>
    </row>
    <row r="337" spans="12:28" x14ac:dyDescent="0.25">
      <c r="L337" s="61"/>
      <c r="M337" s="97"/>
      <c r="N337" s="62"/>
      <c r="Z337" s="29"/>
      <c r="AA337" s="31"/>
      <c r="AB337" s="25"/>
    </row>
    <row r="338" spans="12:28" x14ac:dyDescent="0.25">
      <c r="L338" s="61"/>
      <c r="M338" s="97"/>
      <c r="N338" s="62"/>
      <c r="Z338" s="29"/>
      <c r="AA338" s="31"/>
      <c r="AB338" s="25"/>
    </row>
    <row r="339" spans="12:28" x14ac:dyDescent="0.25">
      <c r="L339" s="61"/>
      <c r="M339" s="97"/>
      <c r="N339" s="62"/>
      <c r="Z339" s="29"/>
      <c r="AA339" s="31"/>
      <c r="AB339" s="25"/>
    </row>
    <row r="340" spans="12:28" x14ac:dyDescent="0.25">
      <c r="L340" s="61"/>
      <c r="M340" s="97"/>
      <c r="N340" s="62"/>
      <c r="Z340" s="29"/>
      <c r="AA340" s="31"/>
      <c r="AB340" s="25"/>
    </row>
    <row r="341" spans="12:28" x14ac:dyDescent="0.25">
      <c r="L341" s="61"/>
      <c r="M341" s="97"/>
      <c r="N341" s="62"/>
      <c r="Z341" s="29"/>
      <c r="AA341" s="31"/>
      <c r="AB341" s="25"/>
    </row>
    <row r="342" spans="12:28" x14ac:dyDescent="0.25">
      <c r="L342" s="61"/>
      <c r="M342" s="97"/>
      <c r="N342" s="62"/>
      <c r="Z342" s="29"/>
      <c r="AA342" s="31"/>
      <c r="AB342" s="25"/>
    </row>
    <row r="343" spans="12:28" x14ac:dyDescent="0.25">
      <c r="L343" s="61"/>
      <c r="M343" s="97"/>
      <c r="N343" s="62"/>
      <c r="Z343" s="29"/>
      <c r="AA343" s="31"/>
      <c r="AB343" s="25"/>
    </row>
    <row r="344" spans="12:28" x14ac:dyDescent="0.25">
      <c r="L344" s="61"/>
      <c r="M344" s="97"/>
      <c r="N344" s="62"/>
      <c r="Z344" s="29"/>
      <c r="AA344" s="31"/>
      <c r="AB344" s="25"/>
    </row>
    <row r="345" spans="12:28" x14ac:dyDescent="0.25">
      <c r="L345" s="61"/>
      <c r="M345" s="97"/>
      <c r="N345" s="62"/>
      <c r="Z345" s="29"/>
      <c r="AA345" s="31"/>
      <c r="AB345" s="25"/>
    </row>
    <row r="346" spans="12:28" x14ac:dyDescent="0.25">
      <c r="L346" s="61"/>
      <c r="M346" s="97"/>
      <c r="N346" s="62"/>
      <c r="Z346" s="29"/>
      <c r="AA346" s="31"/>
      <c r="AB346" s="25"/>
    </row>
    <row r="347" spans="12:28" x14ac:dyDescent="0.25">
      <c r="L347" s="61"/>
      <c r="M347" s="97"/>
      <c r="N347" s="62"/>
      <c r="Z347" s="29"/>
      <c r="AA347" s="31"/>
      <c r="AB347" s="25"/>
    </row>
    <row r="348" spans="12:28" x14ac:dyDescent="0.25">
      <c r="L348" s="61"/>
      <c r="M348" s="97"/>
      <c r="N348" s="62"/>
      <c r="Z348" s="29"/>
      <c r="AA348" s="31"/>
      <c r="AB348" s="25"/>
    </row>
    <row r="349" spans="12:28" x14ac:dyDescent="0.25">
      <c r="L349" s="61"/>
      <c r="M349" s="97"/>
      <c r="N349" s="62"/>
      <c r="Z349" s="29"/>
      <c r="AA349" s="31"/>
      <c r="AB349" s="25"/>
    </row>
    <row r="350" spans="12:28" x14ac:dyDescent="0.25">
      <c r="L350" s="61"/>
      <c r="M350" s="97"/>
      <c r="N350" s="62"/>
      <c r="Z350" s="29"/>
      <c r="AA350" s="31"/>
      <c r="AB350" s="25"/>
    </row>
    <row r="351" spans="12:28" x14ac:dyDescent="0.25">
      <c r="L351" s="61"/>
      <c r="M351" s="97"/>
      <c r="N351" s="62"/>
      <c r="Z351" s="29"/>
      <c r="AA351" s="31"/>
      <c r="AB351" s="25"/>
    </row>
    <row r="352" spans="12:28" x14ac:dyDescent="0.25">
      <c r="L352" s="61"/>
      <c r="M352" s="97"/>
      <c r="N352" s="62"/>
      <c r="Z352" s="29"/>
      <c r="AA352" s="31"/>
      <c r="AB352" s="25"/>
    </row>
    <row r="353" spans="12:28" x14ac:dyDescent="0.25">
      <c r="L353" s="61"/>
      <c r="M353" s="97"/>
      <c r="N353" s="62"/>
      <c r="Z353" s="29"/>
      <c r="AA353" s="31"/>
      <c r="AB353" s="25"/>
    </row>
    <row r="354" spans="12:28" x14ac:dyDescent="0.25">
      <c r="L354" s="61"/>
      <c r="M354" s="97"/>
      <c r="N354" s="62"/>
      <c r="Z354" s="29"/>
      <c r="AA354" s="31"/>
      <c r="AB354" s="25"/>
    </row>
    <row r="355" spans="12:28" x14ac:dyDescent="0.25">
      <c r="L355" s="61"/>
      <c r="M355" s="97"/>
      <c r="N355" s="62"/>
      <c r="Z355" s="29"/>
      <c r="AA355" s="31"/>
      <c r="AB355" s="25"/>
    </row>
    <row r="356" spans="12:28" x14ac:dyDescent="0.25">
      <c r="L356" s="61"/>
      <c r="M356" s="97"/>
      <c r="N356" s="62"/>
      <c r="Z356" s="29"/>
      <c r="AA356" s="31"/>
      <c r="AB356" s="25"/>
    </row>
    <row r="357" spans="12:28" x14ac:dyDescent="0.25">
      <c r="L357" s="61"/>
      <c r="M357" s="97"/>
      <c r="N357" s="62"/>
      <c r="Z357" s="29"/>
      <c r="AA357" s="31"/>
      <c r="AB357" s="25"/>
    </row>
    <row r="358" spans="12:28" x14ac:dyDescent="0.25">
      <c r="L358" s="61"/>
      <c r="M358" s="97"/>
      <c r="N358" s="62"/>
      <c r="Z358" s="29"/>
      <c r="AA358" s="31"/>
      <c r="AB358" s="25"/>
    </row>
    <row r="359" spans="12:28" x14ac:dyDescent="0.25">
      <c r="L359" s="61"/>
      <c r="M359" s="97"/>
      <c r="N359" s="62"/>
      <c r="Z359" s="29"/>
      <c r="AA359" s="31"/>
      <c r="AB359" s="25"/>
    </row>
    <row r="360" spans="12:28" x14ac:dyDescent="0.25">
      <c r="L360" s="61"/>
      <c r="M360" s="97"/>
      <c r="N360" s="62"/>
      <c r="Z360" s="29"/>
      <c r="AA360" s="31"/>
      <c r="AB360" s="25"/>
    </row>
    <row r="361" spans="12:28" x14ac:dyDescent="0.25">
      <c r="L361" s="61"/>
      <c r="M361" s="97"/>
      <c r="N361" s="62"/>
      <c r="Z361" s="29"/>
      <c r="AA361" s="31"/>
      <c r="AB361" s="25"/>
    </row>
    <row r="362" spans="12:28" x14ac:dyDescent="0.25">
      <c r="L362" s="61"/>
      <c r="M362" s="97"/>
      <c r="N362" s="62"/>
      <c r="Z362" s="29"/>
      <c r="AA362" s="31"/>
      <c r="AB362" s="25"/>
    </row>
    <row r="363" spans="12:28" x14ac:dyDescent="0.25">
      <c r="L363" s="61"/>
      <c r="M363" s="97"/>
      <c r="N363" s="62"/>
      <c r="Z363" s="29"/>
      <c r="AA363" s="31"/>
      <c r="AB363" s="25"/>
    </row>
    <row r="364" spans="12:28" x14ac:dyDescent="0.25">
      <c r="L364" s="61"/>
      <c r="M364" s="97"/>
      <c r="N364" s="62"/>
      <c r="Z364" s="29"/>
      <c r="AA364" s="31"/>
      <c r="AB364" s="25"/>
    </row>
    <row r="365" spans="12:28" x14ac:dyDescent="0.25">
      <c r="L365" s="61"/>
      <c r="M365" s="97"/>
      <c r="N365" s="62"/>
      <c r="Z365" s="29"/>
      <c r="AA365" s="31"/>
      <c r="AB365" s="25"/>
    </row>
    <row r="366" spans="12:28" x14ac:dyDescent="0.25">
      <c r="L366" s="61"/>
      <c r="M366" s="97"/>
      <c r="N366" s="62"/>
      <c r="Z366" s="29"/>
      <c r="AA366" s="31"/>
      <c r="AB366" s="25"/>
    </row>
    <row r="367" spans="12:28" x14ac:dyDescent="0.25">
      <c r="L367" s="61"/>
      <c r="M367" s="97"/>
      <c r="N367" s="62"/>
      <c r="Z367" s="29"/>
      <c r="AA367" s="31"/>
      <c r="AB367" s="25"/>
    </row>
    <row r="368" spans="12:28" x14ac:dyDescent="0.25">
      <c r="L368" s="61"/>
      <c r="M368" s="97"/>
      <c r="N368" s="62"/>
      <c r="Z368" s="29"/>
      <c r="AA368" s="31"/>
      <c r="AB368" s="25"/>
    </row>
    <row r="369" spans="12:28" x14ac:dyDescent="0.25">
      <c r="L369" s="61"/>
      <c r="M369" s="97"/>
      <c r="N369" s="62"/>
      <c r="Z369" s="29"/>
      <c r="AA369" s="31"/>
      <c r="AB369" s="25"/>
    </row>
    <row r="370" spans="12:28" x14ac:dyDescent="0.25">
      <c r="L370" s="61"/>
      <c r="M370" s="97"/>
      <c r="N370" s="62"/>
      <c r="Z370" s="29"/>
      <c r="AA370" s="31"/>
      <c r="AB370" s="25"/>
    </row>
    <row r="371" spans="12:28" x14ac:dyDescent="0.25">
      <c r="L371" s="61"/>
      <c r="M371" s="97"/>
      <c r="N371" s="62"/>
      <c r="Z371" s="29"/>
      <c r="AA371" s="31"/>
      <c r="AB371" s="25"/>
    </row>
    <row r="372" spans="12:28" x14ac:dyDescent="0.25">
      <c r="L372" s="61"/>
      <c r="M372" s="97"/>
      <c r="N372" s="62"/>
      <c r="Z372" s="29"/>
      <c r="AA372" s="31"/>
      <c r="AB372" s="25"/>
    </row>
    <row r="373" spans="12:28" x14ac:dyDescent="0.25">
      <c r="L373" s="61"/>
      <c r="M373" s="97"/>
      <c r="N373" s="62"/>
      <c r="Z373" s="29"/>
      <c r="AA373" s="31"/>
      <c r="AB373" s="25"/>
    </row>
    <row r="374" spans="12:28" x14ac:dyDescent="0.25">
      <c r="L374" s="61"/>
      <c r="M374" s="97"/>
      <c r="N374" s="62"/>
      <c r="Z374" s="29"/>
      <c r="AA374" s="31"/>
      <c r="AB374" s="25"/>
    </row>
    <row r="375" spans="12:28" x14ac:dyDescent="0.25">
      <c r="L375" s="61"/>
      <c r="M375" s="97"/>
      <c r="N375" s="62"/>
      <c r="Z375" s="29"/>
      <c r="AA375" s="31"/>
      <c r="AB375" s="25"/>
    </row>
    <row r="376" spans="12:28" x14ac:dyDescent="0.25">
      <c r="L376" s="61"/>
      <c r="M376" s="97"/>
      <c r="N376" s="62"/>
      <c r="Z376" s="29"/>
      <c r="AA376" s="31"/>
      <c r="AB376" s="25"/>
    </row>
    <row r="377" spans="12:28" x14ac:dyDescent="0.25">
      <c r="L377" s="61"/>
      <c r="M377" s="97"/>
      <c r="N377" s="62"/>
      <c r="Z377" s="29"/>
      <c r="AA377" s="31"/>
      <c r="AB377" s="25"/>
    </row>
    <row r="378" spans="12:28" x14ac:dyDescent="0.25">
      <c r="L378" s="61"/>
      <c r="M378" s="97"/>
      <c r="N378" s="62"/>
      <c r="Z378" s="29"/>
      <c r="AA378" s="31"/>
      <c r="AB378" s="25"/>
    </row>
    <row r="379" spans="12:28" x14ac:dyDescent="0.25">
      <c r="L379" s="61"/>
      <c r="M379" s="97"/>
      <c r="N379" s="62"/>
      <c r="Z379" s="29"/>
      <c r="AA379" s="31"/>
      <c r="AB379" s="25"/>
    </row>
    <row r="380" spans="12:28" x14ac:dyDescent="0.25">
      <c r="L380" s="61"/>
      <c r="M380" s="97"/>
      <c r="N380" s="62"/>
      <c r="Z380" s="29"/>
      <c r="AA380" s="31"/>
      <c r="AB380" s="25"/>
    </row>
    <row r="381" spans="12:28" x14ac:dyDescent="0.25">
      <c r="L381" s="61"/>
      <c r="M381" s="97"/>
      <c r="N381" s="62"/>
      <c r="Z381" s="29"/>
      <c r="AA381" s="31"/>
      <c r="AB381" s="25"/>
    </row>
    <row r="382" spans="12:28" x14ac:dyDescent="0.25">
      <c r="L382" s="61"/>
      <c r="M382" s="97"/>
      <c r="N382" s="62"/>
      <c r="Z382" s="29"/>
      <c r="AA382" s="31"/>
      <c r="AB382" s="25"/>
    </row>
    <row r="383" spans="12:28" x14ac:dyDescent="0.25">
      <c r="L383" s="61"/>
      <c r="M383" s="97"/>
      <c r="N383" s="62"/>
      <c r="Z383" s="29"/>
      <c r="AA383" s="31"/>
      <c r="AB383" s="25"/>
    </row>
    <row r="384" spans="12:28" x14ac:dyDescent="0.25">
      <c r="L384" s="61"/>
      <c r="M384" s="97"/>
      <c r="N384" s="62"/>
      <c r="Z384" s="29"/>
      <c r="AA384" s="31"/>
      <c r="AB384" s="25"/>
    </row>
    <row r="385" spans="12:28" x14ac:dyDescent="0.25">
      <c r="L385" s="61"/>
      <c r="M385" s="97"/>
      <c r="N385" s="62"/>
      <c r="Z385" s="29"/>
      <c r="AA385" s="31"/>
      <c r="AB385" s="25"/>
    </row>
    <row r="386" spans="12:28" x14ac:dyDescent="0.25">
      <c r="L386" s="61"/>
      <c r="M386" s="97"/>
      <c r="N386" s="62"/>
      <c r="Z386" s="29"/>
      <c r="AA386" s="31"/>
      <c r="AB386" s="25"/>
    </row>
    <row r="387" spans="12:28" x14ac:dyDescent="0.25">
      <c r="L387" s="61"/>
      <c r="M387" s="97"/>
      <c r="N387" s="62"/>
      <c r="Z387" s="29"/>
      <c r="AA387" s="31"/>
      <c r="AB387" s="25"/>
    </row>
    <row r="388" spans="12:28" x14ac:dyDescent="0.25">
      <c r="L388" s="61"/>
      <c r="M388" s="97"/>
      <c r="N388" s="62"/>
      <c r="Z388" s="29"/>
      <c r="AA388" s="31"/>
      <c r="AB388" s="25"/>
    </row>
    <row r="389" spans="12:28" x14ac:dyDescent="0.25">
      <c r="L389" s="61"/>
      <c r="M389" s="97"/>
      <c r="N389" s="62"/>
      <c r="Z389" s="29"/>
      <c r="AA389" s="31"/>
      <c r="AB389" s="25"/>
    </row>
    <row r="390" spans="12:28" x14ac:dyDescent="0.25">
      <c r="L390" s="61"/>
      <c r="M390" s="97"/>
      <c r="N390" s="62"/>
      <c r="Z390" s="29"/>
      <c r="AA390" s="31"/>
      <c r="AB390" s="25"/>
    </row>
    <row r="391" spans="12:28" x14ac:dyDescent="0.25">
      <c r="L391" s="61"/>
      <c r="M391" s="97"/>
      <c r="N391" s="62"/>
      <c r="Z391" s="29"/>
      <c r="AA391" s="31"/>
      <c r="AB391" s="25"/>
    </row>
    <row r="392" spans="12:28" x14ac:dyDescent="0.25">
      <c r="L392" s="61"/>
      <c r="M392" s="97"/>
      <c r="N392" s="62"/>
      <c r="Z392" s="29"/>
      <c r="AA392" s="31"/>
      <c r="AB392" s="25"/>
    </row>
    <row r="393" spans="12:28" x14ac:dyDescent="0.25">
      <c r="L393" s="61"/>
      <c r="M393" s="97"/>
      <c r="N393" s="62"/>
      <c r="Z393" s="29"/>
      <c r="AA393" s="31"/>
      <c r="AB393" s="25"/>
    </row>
    <row r="394" spans="12:28" x14ac:dyDescent="0.25">
      <c r="L394" s="61"/>
      <c r="M394" s="97"/>
      <c r="N394" s="62"/>
      <c r="Z394" s="29"/>
      <c r="AA394" s="31"/>
      <c r="AB394" s="25"/>
    </row>
    <row r="395" spans="12:28" x14ac:dyDescent="0.25">
      <c r="L395" s="61"/>
      <c r="M395" s="97"/>
      <c r="N395" s="62"/>
      <c r="Z395" s="29"/>
      <c r="AA395" s="31"/>
      <c r="AB395" s="25"/>
    </row>
    <row r="396" spans="12:28" x14ac:dyDescent="0.25">
      <c r="L396" s="61"/>
      <c r="M396" s="97"/>
      <c r="N396" s="62"/>
      <c r="Z396" s="29"/>
      <c r="AA396" s="31"/>
      <c r="AB396" s="25"/>
    </row>
    <row r="397" spans="12:28" x14ac:dyDescent="0.25">
      <c r="L397" s="61"/>
      <c r="M397" s="97"/>
      <c r="N397" s="62"/>
      <c r="Z397" s="29"/>
      <c r="AA397" s="31"/>
      <c r="AB397" s="25"/>
    </row>
    <row r="398" spans="12:28" x14ac:dyDescent="0.25">
      <c r="L398" s="61"/>
      <c r="M398" s="97"/>
      <c r="N398" s="62"/>
      <c r="Z398" s="29"/>
      <c r="AA398" s="31"/>
      <c r="AB398" s="25"/>
    </row>
    <row r="399" spans="12:28" x14ac:dyDescent="0.25">
      <c r="L399" s="61"/>
      <c r="M399" s="97"/>
      <c r="N399" s="62"/>
      <c r="Z399" s="29"/>
      <c r="AA399" s="31"/>
      <c r="AB399" s="25"/>
    </row>
    <row r="400" spans="12:28" x14ac:dyDescent="0.25">
      <c r="L400" s="61"/>
      <c r="M400" s="97"/>
      <c r="N400" s="62"/>
      <c r="Z400" s="29"/>
      <c r="AA400" s="31"/>
      <c r="AB400" s="25"/>
    </row>
    <row r="401" spans="12:28" x14ac:dyDescent="0.25">
      <c r="L401" s="61"/>
      <c r="M401" s="97"/>
      <c r="N401" s="62"/>
      <c r="Z401" s="29"/>
      <c r="AA401" s="31"/>
      <c r="AB401" s="25"/>
    </row>
    <row r="402" spans="12:28" x14ac:dyDescent="0.25">
      <c r="L402" s="61"/>
      <c r="M402" s="97"/>
      <c r="N402" s="62"/>
      <c r="Z402" s="29"/>
      <c r="AA402" s="31"/>
      <c r="AB402" s="25"/>
    </row>
    <row r="403" spans="12:28" x14ac:dyDescent="0.25">
      <c r="L403" s="61"/>
      <c r="M403" s="97"/>
      <c r="N403" s="62"/>
      <c r="Z403" s="29"/>
      <c r="AA403" s="31"/>
      <c r="AB403" s="25"/>
    </row>
    <row r="404" spans="12:28" x14ac:dyDescent="0.25">
      <c r="L404" s="61"/>
      <c r="M404" s="97"/>
      <c r="N404" s="62"/>
      <c r="Z404" s="29"/>
      <c r="AA404" s="31"/>
      <c r="AB404" s="25"/>
    </row>
    <row r="405" spans="12:28" x14ac:dyDescent="0.25">
      <c r="L405" s="61"/>
      <c r="M405" s="97"/>
      <c r="N405" s="62"/>
      <c r="Z405" s="29"/>
      <c r="AA405" s="31"/>
      <c r="AB405" s="25"/>
    </row>
    <row r="406" spans="12:28" x14ac:dyDescent="0.25">
      <c r="L406" s="61"/>
      <c r="M406" s="97"/>
      <c r="N406" s="62"/>
      <c r="Z406" s="29"/>
      <c r="AA406" s="31"/>
      <c r="AB406" s="25"/>
    </row>
    <row r="407" spans="12:28" x14ac:dyDescent="0.25">
      <c r="L407" s="61"/>
      <c r="M407" s="97"/>
      <c r="N407" s="62"/>
      <c r="Z407" s="29"/>
      <c r="AA407" s="31"/>
      <c r="AB407" s="25"/>
    </row>
    <row r="408" spans="12:28" x14ac:dyDescent="0.25">
      <c r="L408" s="61"/>
      <c r="M408" s="97"/>
      <c r="N408" s="62"/>
      <c r="Z408" s="29"/>
      <c r="AA408" s="31"/>
      <c r="AB408" s="25"/>
    </row>
    <row r="409" spans="12:28" x14ac:dyDescent="0.25">
      <c r="L409" s="61"/>
      <c r="M409" s="97"/>
      <c r="N409" s="62"/>
      <c r="Z409" s="29"/>
      <c r="AA409" s="31"/>
      <c r="AB409" s="25"/>
    </row>
    <row r="410" spans="12:28" x14ac:dyDescent="0.25">
      <c r="L410" s="61"/>
      <c r="M410" s="97"/>
      <c r="N410" s="62"/>
      <c r="Z410" s="29"/>
      <c r="AA410" s="31"/>
      <c r="AB410" s="25"/>
    </row>
    <row r="411" spans="12:28" x14ac:dyDescent="0.25">
      <c r="L411" s="61"/>
      <c r="M411" s="97"/>
      <c r="N411" s="62"/>
      <c r="Z411" s="29"/>
      <c r="AA411" s="31"/>
      <c r="AB411" s="25"/>
    </row>
    <row r="412" spans="12:28" x14ac:dyDescent="0.25">
      <c r="L412" s="61"/>
      <c r="M412" s="97"/>
      <c r="N412" s="62"/>
      <c r="Z412" s="29"/>
      <c r="AA412" s="31"/>
      <c r="AB412" s="25"/>
    </row>
    <row r="413" spans="12:28" x14ac:dyDescent="0.25">
      <c r="L413" s="61"/>
      <c r="M413" s="97"/>
      <c r="N413" s="62"/>
      <c r="Z413" s="29"/>
      <c r="AA413" s="31"/>
      <c r="AB413" s="25"/>
    </row>
    <row r="414" spans="12:28" x14ac:dyDescent="0.25">
      <c r="L414" s="61"/>
      <c r="M414" s="97"/>
      <c r="N414" s="62"/>
      <c r="Z414" s="29"/>
      <c r="AA414" s="31"/>
      <c r="AB414" s="25"/>
    </row>
    <row r="415" spans="12:28" x14ac:dyDescent="0.25">
      <c r="L415" s="61"/>
      <c r="M415" s="97"/>
      <c r="N415" s="62"/>
      <c r="Z415" s="29"/>
      <c r="AA415" s="31"/>
      <c r="AB415" s="25"/>
    </row>
    <row r="416" spans="12:28" x14ac:dyDescent="0.25">
      <c r="L416" s="61"/>
      <c r="M416" s="97"/>
      <c r="N416" s="62"/>
      <c r="Z416" s="29"/>
      <c r="AA416" s="31"/>
      <c r="AB416" s="25"/>
    </row>
    <row r="417" spans="12:28" x14ac:dyDescent="0.25">
      <c r="L417" s="61"/>
      <c r="M417" s="97"/>
      <c r="N417" s="62"/>
      <c r="Z417" s="29"/>
      <c r="AA417" s="31"/>
      <c r="AB417" s="25"/>
    </row>
    <row r="418" spans="12:28" x14ac:dyDescent="0.25">
      <c r="L418" s="61"/>
      <c r="M418" s="97"/>
      <c r="N418" s="62"/>
      <c r="Z418" s="29"/>
      <c r="AA418" s="31"/>
      <c r="AB418" s="25"/>
    </row>
    <row r="419" spans="12:28" x14ac:dyDescent="0.25">
      <c r="L419" s="61"/>
      <c r="M419" s="97"/>
      <c r="N419" s="62"/>
      <c r="Z419" s="29"/>
      <c r="AA419" s="31"/>
      <c r="AB419" s="25"/>
    </row>
    <row r="420" spans="12:28" x14ac:dyDescent="0.25">
      <c r="L420" s="61"/>
      <c r="M420" s="97"/>
      <c r="N420" s="62"/>
      <c r="Z420" s="29"/>
      <c r="AA420" s="31"/>
      <c r="AB420" s="25"/>
    </row>
    <row r="421" spans="12:28" x14ac:dyDescent="0.25">
      <c r="L421" s="61"/>
      <c r="M421" s="97"/>
      <c r="N421" s="62"/>
      <c r="Z421" s="29"/>
      <c r="AA421" s="31"/>
      <c r="AB421" s="25"/>
    </row>
    <row r="422" spans="12:28" x14ac:dyDescent="0.25">
      <c r="L422" s="61"/>
      <c r="M422" s="97"/>
      <c r="N422" s="62"/>
      <c r="Z422" s="29"/>
      <c r="AA422" s="31"/>
      <c r="AB422" s="25"/>
    </row>
    <row r="423" spans="12:28" x14ac:dyDescent="0.25">
      <c r="L423" s="61"/>
      <c r="M423" s="97"/>
      <c r="N423" s="62"/>
      <c r="Z423" s="29"/>
      <c r="AA423" s="31"/>
      <c r="AB423" s="25"/>
    </row>
    <row r="424" spans="12:28" x14ac:dyDescent="0.25">
      <c r="L424" s="61"/>
      <c r="M424" s="97"/>
      <c r="N424" s="62"/>
      <c r="Z424" s="29"/>
      <c r="AA424" s="31"/>
      <c r="AB424" s="25"/>
    </row>
    <row r="425" spans="12:28" x14ac:dyDescent="0.25">
      <c r="L425" s="61"/>
      <c r="M425" s="97"/>
      <c r="N425" s="62"/>
      <c r="Z425" s="29"/>
      <c r="AA425" s="31"/>
      <c r="AB425" s="25"/>
    </row>
    <row r="426" spans="12:28" x14ac:dyDescent="0.25">
      <c r="L426" s="61"/>
      <c r="M426" s="97"/>
      <c r="N426" s="62"/>
      <c r="Z426" s="29"/>
      <c r="AA426" s="31"/>
      <c r="AB426" s="25"/>
    </row>
    <row r="427" spans="12:28" x14ac:dyDescent="0.25">
      <c r="L427" s="61"/>
      <c r="M427" s="97"/>
      <c r="N427" s="62"/>
      <c r="Z427" s="29"/>
      <c r="AA427" s="31"/>
      <c r="AB427" s="25"/>
    </row>
    <row r="428" spans="12:28" x14ac:dyDescent="0.25">
      <c r="L428" s="61"/>
      <c r="M428" s="97"/>
      <c r="N428" s="62"/>
      <c r="Z428" s="29"/>
      <c r="AA428" s="31"/>
      <c r="AB428" s="25"/>
    </row>
    <row r="429" spans="12:28" x14ac:dyDescent="0.25">
      <c r="L429" s="61"/>
      <c r="M429" s="97"/>
      <c r="N429" s="62"/>
      <c r="Z429" s="29"/>
      <c r="AA429" s="31"/>
      <c r="AB429" s="25"/>
    </row>
    <row r="430" spans="12:28" x14ac:dyDescent="0.25">
      <c r="L430" s="61"/>
      <c r="M430" s="97"/>
      <c r="N430" s="62"/>
      <c r="Z430" s="29"/>
      <c r="AA430" s="31"/>
      <c r="AB430" s="25"/>
    </row>
    <row r="431" spans="12:28" x14ac:dyDescent="0.25">
      <c r="L431" s="61"/>
      <c r="M431" s="97"/>
      <c r="N431" s="62"/>
      <c r="Z431" s="29"/>
      <c r="AA431" s="31"/>
      <c r="AB431" s="25"/>
    </row>
    <row r="432" spans="12:28" x14ac:dyDescent="0.25">
      <c r="L432" s="61"/>
      <c r="M432" s="97"/>
      <c r="N432" s="62"/>
      <c r="Z432" s="29"/>
      <c r="AA432" s="31"/>
      <c r="AB432" s="25"/>
    </row>
    <row r="433" spans="12:28" x14ac:dyDescent="0.25">
      <c r="L433" s="61"/>
      <c r="M433" s="97"/>
      <c r="N433" s="62"/>
      <c r="Z433" s="29"/>
      <c r="AA433" s="31"/>
      <c r="AB433" s="25"/>
    </row>
    <row r="434" spans="12:28" x14ac:dyDescent="0.25">
      <c r="L434" s="61"/>
      <c r="M434" s="97"/>
      <c r="N434" s="62"/>
      <c r="Z434" s="29"/>
      <c r="AA434" s="31"/>
      <c r="AB434" s="25"/>
    </row>
    <row r="435" spans="12:28" x14ac:dyDescent="0.25">
      <c r="L435" s="61"/>
      <c r="M435" s="97"/>
      <c r="N435" s="62"/>
      <c r="Z435" s="29"/>
      <c r="AA435" s="31"/>
      <c r="AB435" s="25"/>
    </row>
    <row r="436" spans="12:28" x14ac:dyDescent="0.25">
      <c r="L436" s="61"/>
      <c r="M436" s="97"/>
      <c r="N436" s="62"/>
      <c r="Z436" s="29"/>
      <c r="AA436" s="31"/>
      <c r="AB436" s="25"/>
    </row>
    <row r="437" spans="12:28" x14ac:dyDescent="0.25">
      <c r="L437" s="61"/>
      <c r="M437" s="97"/>
      <c r="N437" s="62"/>
      <c r="Z437" s="29"/>
      <c r="AA437" s="31"/>
      <c r="AB437" s="25"/>
    </row>
    <row r="438" spans="12:28" x14ac:dyDescent="0.25">
      <c r="L438" s="61"/>
      <c r="M438" s="97"/>
      <c r="N438" s="62"/>
      <c r="Z438" s="29"/>
      <c r="AA438" s="31"/>
      <c r="AB438" s="25"/>
    </row>
    <row r="439" spans="12:28" x14ac:dyDescent="0.25">
      <c r="L439" s="61"/>
      <c r="M439" s="97"/>
      <c r="N439" s="62"/>
      <c r="Z439" s="29"/>
      <c r="AA439" s="31"/>
      <c r="AB439" s="25"/>
    </row>
    <row r="440" spans="12:28" x14ac:dyDescent="0.25">
      <c r="L440" s="61"/>
      <c r="M440" s="97"/>
      <c r="N440" s="62"/>
      <c r="Z440" s="29"/>
      <c r="AA440" s="31"/>
      <c r="AB440" s="25"/>
    </row>
    <row r="441" spans="12:28" x14ac:dyDescent="0.25">
      <c r="L441" s="61"/>
      <c r="M441" s="97"/>
      <c r="N441" s="62"/>
      <c r="Z441" s="29"/>
      <c r="AA441" s="31"/>
      <c r="AB441" s="25"/>
    </row>
    <row r="442" spans="12:28" x14ac:dyDescent="0.25">
      <c r="L442" s="61"/>
      <c r="M442" s="97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autoFilter ref="A12:AD126" xr:uid="{03156CCE-E7D8-4FFC-B270-341A90D27454}"/>
  <mergeCells count="6">
    <mergeCell ref="P11:AC11"/>
    <mergeCell ref="I3:J3"/>
    <mergeCell ref="K3:L3"/>
    <mergeCell ref="G9:H9"/>
    <mergeCell ref="A2:C2"/>
    <mergeCell ref="B11:N11"/>
  </mergeCells>
  <dataValidations count="1">
    <dataValidation type="list" allowBlank="1" showInputMessage="1" showErrorMessage="1" sqref="A2:C2" xr:uid="{0BA76D42-EB5B-4CB9-8F97-CB0548DBBFF3}">
      <formula1>Partner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ColWidth="8.85546875"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179</v>
      </c>
      <c r="B1" t="s">
        <v>192</v>
      </c>
      <c r="C1" t="s">
        <v>193</v>
      </c>
      <c r="D1" s="171" t="s">
        <v>194</v>
      </c>
      <c r="E1" t="s">
        <v>195</v>
      </c>
    </row>
    <row r="2" spans="1:5" x14ac:dyDescent="0.25">
      <c r="A2" t="s">
        <v>75</v>
      </c>
      <c r="B2">
        <v>1</v>
      </c>
      <c r="C2">
        <v>3.75</v>
      </c>
      <c r="D2" s="172" t="s">
        <v>44</v>
      </c>
      <c r="E2">
        <v>3.75</v>
      </c>
    </row>
    <row r="3" spans="1:5" x14ac:dyDescent="0.25">
      <c r="A3" t="s">
        <v>75</v>
      </c>
      <c r="B3">
        <v>1</v>
      </c>
      <c r="C3">
        <f>C2*2</f>
        <v>7.5</v>
      </c>
      <c r="D3" s="172" t="s">
        <v>44</v>
      </c>
      <c r="E3">
        <v>3.75</v>
      </c>
    </row>
    <row r="4" spans="1:5" x14ac:dyDescent="0.25">
      <c r="A4" t="s">
        <v>75</v>
      </c>
      <c r="B4">
        <v>1</v>
      </c>
      <c r="C4">
        <f>C2*3</f>
        <v>11.25</v>
      </c>
      <c r="D4" s="172" t="s">
        <v>44</v>
      </c>
      <c r="E4">
        <v>3.75</v>
      </c>
    </row>
    <row r="5" spans="1:5" x14ac:dyDescent="0.25">
      <c r="A5" t="s">
        <v>75</v>
      </c>
      <c r="B5">
        <v>2</v>
      </c>
      <c r="C5">
        <f>C2*2</f>
        <v>7.5</v>
      </c>
      <c r="D5" s="172" t="s">
        <v>44</v>
      </c>
      <c r="E5">
        <v>3.75</v>
      </c>
    </row>
    <row r="6" spans="1:5" x14ac:dyDescent="0.25">
      <c r="A6" t="s">
        <v>75</v>
      </c>
      <c r="B6">
        <v>2</v>
      </c>
      <c r="C6">
        <f>C2*3</f>
        <v>11.25</v>
      </c>
      <c r="D6" s="172" t="s">
        <v>44</v>
      </c>
      <c r="E6">
        <v>3.75</v>
      </c>
    </row>
    <row r="7" spans="1:5" x14ac:dyDescent="0.25">
      <c r="A7" t="s">
        <v>75</v>
      </c>
      <c r="B7">
        <v>3</v>
      </c>
      <c r="C7">
        <f>C2*3</f>
        <v>11.25</v>
      </c>
      <c r="D7" s="172" t="s">
        <v>44</v>
      </c>
      <c r="E7">
        <v>3.75</v>
      </c>
    </row>
    <row r="8" spans="1:5" x14ac:dyDescent="0.25">
      <c r="A8" t="s">
        <v>75</v>
      </c>
      <c r="B8">
        <v>1</v>
      </c>
      <c r="C8">
        <v>5</v>
      </c>
      <c r="D8" t="s">
        <v>73</v>
      </c>
      <c r="E8">
        <v>5</v>
      </c>
    </row>
    <row r="9" spans="1:5" x14ac:dyDescent="0.25">
      <c r="A9" t="s">
        <v>75</v>
      </c>
      <c r="B9">
        <v>1</v>
      </c>
      <c r="C9">
        <f>C8*2</f>
        <v>10</v>
      </c>
      <c r="D9" t="s">
        <v>73</v>
      </c>
      <c r="E9">
        <v>5</v>
      </c>
    </row>
    <row r="10" spans="1:5" x14ac:dyDescent="0.25">
      <c r="A10" t="s">
        <v>75</v>
      </c>
      <c r="B10">
        <v>1</v>
      </c>
      <c r="C10">
        <f>C8*3</f>
        <v>15</v>
      </c>
      <c r="D10" t="s">
        <v>73</v>
      </c>
      <c r="E10">
        <v>5</v>
      </c>
    </row>
    <row r="11" spans="1:5" x14ac:dyDescent="0.25">
      <c r="A11" t="s">
        <v>75</v>
      </c>
      <c r="B11">
        <v>2</v>
      </c>
      <c r="C11">
        <f>C8*2</f>
        <v>10</v>
      </c>
      <c r="D11" t="s">
        <v>73</v>
      </c>
      <c r="E11">
        <v>5</v>
      </c>
    </row>
    <row r="12" spans="1:5" x14ac:dyDescent="0.25">
      <c r="A12" t="s">
        <v>75</v>
      </c>
      <c r="B12">
        <v>2</v>
      </c>
      <c r="C12">
        <f>C8*3</f>
        <v>15</v>
      </c>
      <c r="D12" t="s">
        <v>73</v>
      </c>
      <c r="E12">
        <v>5</v>
      </c>
    </row>
    <row r="13" spans="1:5" x14ac:dyDescent="0.25">
      <c r="A13" t="s">
        <v>75</v>
      </c>
      <c r="B13">
        <v>3</v>
      </c>
      <c r="C13">
        <f>C8*3</f>
        <v>15</v>
      </c>
      <c r="D13" t="s">
        <v>73</v>
      </c>
      <c r="E13">
        <v>5</v>
      </c>
    </row>
    <row r="14" spans="1:5" x14ac:dyDescent="0.25">
      <c r="A14" t="s">
        <v>75</v>
      </c>
      <c r="B14">
        <v>1</v>
      </c>
      <c r="C14">
        <v>5.5</v>
      </c>
      <c r="D14" t="s">
        <v>73</v>
      </c>
      <c r="E14">
        <v>5.5</v>
      </c>
    </row>
    <row r="15" spans="1:5" x14ac:dyDescent="0.25">
      <c r="A15" t="s">
        <v>75</v>
      </c>
      <c r="B15">
        <v>1</v>
      </c>
      <c r="C15">
        <v>11</v>
      </c>
      <c r="D15" t="s">
        <v>73</v>
      </c>
      <c r="E15">
        <v>5.5</v>
      </c>
    </row>
    <row r="16" spans="1:5" x14ac:dyDescent="0.25">
      <c r="A16" t="s">
        <v>75</v>
      </c>
      <c r="B16">
        <v>1</v>
      </c>
      <c r="C16">
        <v>16.5</v>
      </c>
      <c r="D16" t="s">
        <v>73</v>
      </c>
      <c r="E16">
        <v>5.5</v>
      </c>
    </row>
    <row r="17" spans="1:5" x14ac:dyDescent="0.25">
      <c r="A17" t="s">
        <v>75</v>
      </c>
      <c r="B17">
        <v>2</v>
      </c>
      <c r="C17">
        <v>11</v>
      </c>
      <c r="D17" t="s">
        <v>73</v>
      </c>
      <c r="E17">
        <v>5.5</v>
      </c>
    </row>
    <row r="18" spans="1:5" x14ac:dyDescent="0.25">
      <c r="A18" t="s">
        <v>75</v>
      </c>
      <c r="B18">
        <v>2</v>
      </c>
      <c r="C18">
        <v>16.5</v>
      </c>
      <c r="D18" t="s">
        <v>73</v>
      </c>
      <c r="E18">
        <v>5.5</v>
      </c>
    </row>
    <row r="19" spans="1:5" x14ac:dyDescent="0.25">
      <c r="A19" t="s">
        <v>75</v>
      </c>
      <c r="B19">
        <v>3</v>
      </c>
      <c r="C19">
        <v>16.5</v>
      </c>
      <c r="D19" t="s">
        <v>73</v>
      </c>
      <c r="E19">
        <v>5.5</v>
      </c>
    </row>
    <row r="20" spans="1:5" x14ac:dyDescent="0.25">
      <c r="A20" t="s">
        <v>75</v>
      </c>
      <c r="B20">
        <v>1</v>
      </c>
      <c r="C20">
        <v>3</v>
      </c>
      <c r="D20" s="172" t="s">
        <v>44</v>
      </c>
      <c r="E20">
        <v>3</v>
      </c>
    </row>
    <row r="21" spans="1:5" x14ac:dyDescent="0.25">
      <c r="A21" t="s">
        <v>75</v>
      </c>
      <c r="B21">
        <v>1</v>
      </c>
      <c r="C21">
        <v>6</v>
      </c>
      <c r="D21" s="172" t="s">
        <v>44</v>
      </c>
      <c r="E21">
        <v>3</v>
      </c>
    </row>
    <row r="22" spans="1:5" x14ac:dyDescent="0.25">
      <c r="A22" t="s">
        <v>75</v>
      </c>
      <c r="B22">
        <v>1</v>
      </c>
      <c r="C22">
        <v>9</v>
      </c>
      <c r="D22" s="172" t="s">
        <v>44</v>
      </c>
      <c r="E22">
        <v>3</v>
      </c>
    </row>
    <row r="23" spans="1:5" x14ac:dyDescent="0.25">
      <c r="A23" t="s">
        <v>75</v>
      </c>
      <c r="B23">
        <v>2</v>
      </c>
      <c r="C23">
        <v>6</v>
      </c>
      <c r="D23" s="172" t="s">
        <v>44</v>
      </c>
      <c r="E23">
        <v>3</v>
      </c>
    </row>
    <row r="24" spans="1:5" x14ac:dyDescent="0.25">
      <c r="A24" t="s">
        <v>75</v>
      </c>
      <c r="B24">
        <v>2</v>
      </c>
      <c r="C24">
        <v>9</v>
      </c>
      <c r="D24" s="172" t="s">
        <v>44</v>
      </c>
      <c r="E24">
        <v>3</v>
      </c>
    </row>
    <row r="25" spans="1:5" x14ac:dyDescent="0.25">
      <c r="A25" t="s">
        <v>75</v>
      </c>
      <c r="B25">
        <v>3</v>
      </c>
      <c r="C25">
        <v>9</v>
      </c>
      <c r="D25" s="172" t="s">
        <v>44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19"/>
  <sheetViews>
    <sheetView workbookViewId="0">
      <selection activeCell="K4" sqref="K4"/>
    </sheetView>
  </sheetViews>
  <sheetFormatPr defaultColWidth="8.85546875"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8</v>
      </c>
      <c r="B1" t="s">
        <v>97</v>
      </c>
      <c r="C1" t="s">
        <v>196</v>
      </c>
      <c r="D1" t="s">
        <v>99</v>
      </c>
      <c r="E1" t="s">
        <v>159</v>
      </c>
      <c r="F1" t="s">
        <v>96</v>
      </c>
      <c r="G1" t="s">
        <v>95</v>
      </c>
      <c r="H1" t="s">
        <v>100</v>
      </c>
      <c r="I1" t="s">
        <v>71</v>
      </c>
    </row>
    <row r="2" spans="1:9" x14ac:dyDescent="0.25">
      <c r="A2" t="s">
        <v>141</v>
      </c>
      <c r="B2">
        <v>0</v>
      </c>
      <c r="C2">
        <v>615</v>
      </c>
      <c r="D2">
        <v>0</v>
      </c>
      <c r="E2">
        <v>0</v>
      </c>
      <c r="F2">
        <v>0</v>
      </c>
      <c r="G2">
        <v>0</v>
      </c>
      <c r="H2">
        <v>0</v>
      </c>
      <c r="I2" t="s">
        <v>17</v>
      </c>
    </row>
    <row r="3" spans="1:9" x14ac:dyDescent="0.25">
      <c r="A3" t="s">
        <v>117</v>
      </c>
      <c r="B3">
        <v>0</v>
      </c>
      <c r="C3">
        <v>615</v>
      </c>
      <c r="D3">
        <v>0</v>
      </c>
      <c r="E3">
        <v>0</v>
      </c>
      <c r="F3">
        <v>0</v>
      </c>
      <c r="G3">
        <v>0</v>
      </c>
      <c r="H3">
        <v>0</v>
      </c>
      <c r="I3" t="s">
        <v>44</v>
      </c>
    </row>
    <row r="4" spans="1:9" x14ac:dyDescent="0.25">
      <c r="A4" t="s">
        <v>133</v>
      </c>
      <c r="B4">
        <v>0</v>
      </c>
      <c r="C4">
        <v>615</v>
      </c>
      <c r="D4">
        <v>0</v>
      </c>
      <c r="E4">
        <v>0</v>
      </c>
      <c r="F4">
        <v>0</v>
      </c>
      <c r="G4">
        <v>0</v>
      </c>
      <c r="H4">
        <v>0</v>
      </c>
      <c r="I4" t="s">
        <v>17</v>
      </c>
    </row>
    <row r="5" spans="1:9" x14ac:dyDescent="0.25">
      <c r="A5" t="s">
        <v>18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17</v>
      </c>
    </row>
    <row r="6" spans="1:9" x14ac:dyDescent="0.25">
      <c r="A6" t="s">
        <v>18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44</v>
      </c>
    </row>
    <row r="7" spans="1:9" x14ac:dyDescent="0.25">
      <c r="A7" t="s">
        <v>197</v>
      </c>
      <c r="B7">
        <v>0</v>
      </c>
      <c r="C7">
        <v>615</v>
      </c>
      <c r="D7">
        <v>0</v>
      </c>
      <c r="E7">
        <v>0</v>
      </c>
      <c r="F7">
        <v>0</v>
      </c>
      <c r="G7">
        <v>0</v>
      </c>
      <c r="H7">
        <v>0</v>
      </c>
      <c r="I7" t="s">
        <v>17</v>
      </c>
    </row>
    <row r="8" spans="1:9" x14ac:dyDescent="0.25">
      <c r="A8" t="s">
        <v>65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17</v>
      </c>
    </row>
    <row r="9" spans="1:9" x14ac:dyDescent="0.25">
      <c r="A9" t="s">
        <v>138</v>
      </c>
      <c r="B9">
        <v>0</v>
      </c>
      <c r="C9">
        <v>455</v>
      </c>
      <c r="D9">
        <v>0</v>
      </c>
      <c r="E9">
        <v>0</v>
      </c>
      <c r="F9">
        <v>0</v>
      </c>
      <c r="G9">
        <v>0</v>
      </c>
      <c r="H9">
        <v>0</v>
      </c>
      <c r="I9" t="s">
        <v>17</v>
      </c>
    </row>
    <row r="10" spans="1:9" x14ac:dyDescent="0.25">
      <c r="A10" t="s">
        <v>137</v>
      </c>
      <c r="B10">
        <v>0</v>
      </c>
      <c r="C10">
        <v>615</v>
      </c>
      <c r="D10">
        <v>150</v>
      </c>
      <c r="E10">
        <v>0</v>
      </c>
      <c r="F10">
        <v>0</v>
      </c>
      <c r="G10">
        <v>0</v>
      </c>
      <c r="H10">
        <v>0</v>
      </c>
      <c r="I10" t="s">
        <v>17</v>
      </c>
    </row>
    <row r="11" spans="1:9" x14ac:dyDescent="0.25">
      <c r="A11" t="s">
        <v>145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44</v>
      </c>
    </row>
    <row r="12" spans="1:9" x14ac:dyDescent="0.25">
      <c r="A12" t="s">
        <v>140</v>
      </c>
      <c r="B12">
        <v>0</v>
      </c>
      <c r="C12">
        <v>615</v>
      </c>
      <c r="D12">
        <v>0</v>
      </c>
      <c r="E12">
        <v>0</v>
      </c>
      <c r="F12">
        <v>0</v>
      </c>
      <c r="G12">
        <v>0</v>
      </c>
      <c r="H12">
        <v>11.25</v>
      </c>
      <c r="I12" t="s">
        <v>17</v>
      </c>
    </row>
    <row r="13" spans="1:9" x14ac:dyDescent="0.25">
      <c r="A13" t="s">
        <v>132</v>
      </c>
      <c r="B13">
        <v>0</v>
      </c>
      <c r="C13">
        <v>615</v>
      </c>
      <c r="D13">
        <v>200</v>
      </c>
      <c r="E13">
        <v>0</v>
      </c>
      <c r="F13">
        <v>0</v>
      </c>
      <c r="G13">
        <v>0</v>
      </c>
      <c r="H13">
        <v>0</v>
      </c>
      <c r="I13" t="s">
        <v>44</v>
      </c>
    </row>
    <row r="14" spans="1:9" x14ac:dyDescent="0.25">
      <c r="A14" t="s">
        <v>142</v>
      </c>
      <c r="B14">
        <v>0</v>
      </c>
      <c r="C14">
        <v>615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17</v>
      </c>
    </row>
    <row r="15" spans="1:9" x14ac:dyDescent="0.25">
      <c r="A15" t="s">
        <v>21</v>
      </c>
      <c r="B15">
        <v>0</v>
      </c>
      <c r="C15">
        <v>615</v>
      </c>
      <c r="D15">
        <v>0</v>
      </c>
      <c r="E15">
        <v>0</v>
      </c>
      <c r="F15">
        <v>0</v>
      </c>
      <c r="G15">
        <v>0</v>
      </c>
      <c r="H15">
        <v>1148</v>
      </c>
      <c r="I15" t="s">
        <v>17</v>
      </c>
    </row>
    <row r="16" spans="1:9" x14ac:dyDescent="0.25">
      <c r="A16" t="s">
        <v>198</v>
      </c>
      <c r="B16">
        <v>0</v>
      </c>
      <c r="C16">
        <v>455</v>
      </c>
      <c r="D16">
        <v>150</v>
      </c>
      <c r="E16">
        <v>0</v>
      </c>
      <c r="F16">
        <v>0</v>
      </c>
      <c r="G16">
        <v>0</v>
      </c>
      <c r="H16">
        <v>0</v>
      </c>
      <c r="I16" t="s">
        <v>17</v>
      </c>
    </row>
    <row r="17" spans="1:9" x14ac:dyDescent="0.25">
      <c r="A17" t="s">
        <v>136</v>
      </c>
      <c r="B17">
        <v>0</v>
      </c>
      <c r="C17">
        <v>2140</v>
      </c>
      <c r="D17">
        <v>0</v>
      </c>
      <c r="E17">
        <v>0</v>
      </c>
      <c r="F17">
        <v>0</v>
      </c>
      <c r="G17">
        <v>250</v>
      </c>
      <c r="H17">
        <v>111.25</v>
      </c>
      <c r="I17" t="s">
        <v>17</v>
      </c>
    </row>
    <row r="18" spans="1:9" x14ac:dyDescent="0.25">
      <c r="A18" t="s">
        <v>199</v>
      </c>
      <c r="B18">
        <v>0</v>
      </c>
      <c r="C18">
        <v>615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17</v>
      </c>
    </row>
    <row r="19" spans="1:9" x14ac:dyDescent="0.25">
      <c r="A19" t="s">
        <v>45</v>
      </c>
      <c r="B19">
        <v>0</v>
      </c>
      <c r="C19">
        <v>416.72</v>
      </c>
      <c r="D19">
        <v>0</v>
      </c>
      <c r="E19">
        <v>0</v>
      </c>
      <c r="F19">
        <v>0</v>
      </c>
      <c r="G19">
        <v>0</v>
      </c>
      <c r="H19">
        <v>500</v>
      </c>
      <c r="I19" t="s">
        <v>44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19"/>
  <sheetViews>
    <sheetView showGridLines="0" workbookViewId="0">
      <selection activeCell="C20" sqref="C20"/>
    </sheetView>
  </sheetViews>
  <sheetFormatPr defaultColWidth="8.85546875" defaultRowHeight="15" x14ac:dyDescent="0.25"/>
  <cols>
    <col min="1" max="1" width="38.5703125" bestFit="1" customWidth="1"/>
    <col min="2" max="2" width="6.5703125" bestFit="1" customWidth="1"/>
    <col min="3" max="3" width="38" bestFit="1" customWidth="1"/>
  </cols>
  <sheetData>
    <row r="1" spans="1:3" x14ac:dyDescent="0.25">
      <c r="A1" t="s">
        <v>200</v>
      </c>
      <c r="B1" t="s">
        <v>201</v>
      </c>
      <c r="C1" t="s">
        <v>92</v>
      </c>
    </row>
    <row r="2" spans="1:3" x14ac:dyDescent="0.25">
      <c r="A2" t="s">
        <v>18</v>
      </c>
      <c r="B2">
        <v>5997</v>
      </c>
      <c r="C2" t="s">
        <v>673</v>
      </c>
    </row>
    <row r="3" spans="1:3" x14ac:dyDescent="0.25">
      <c r="A3" t="s">
        <v>141</v>
      </c>
      <c r="B3">
        <v>5155</v>
      </c>
      <c r="C3" t="s">
        <v>202</v>
      </c>
    </row>
    <row r="4" spans="1:3" x14ac:dyDescent="0.25">
      <c r="A4" t="s">
        <v>140</v>
      </c>
      <c r="B4">
        <v>5153</v>
      </c>
      <c r="C4" t="s">
        <v>203</v>
      </c>
    </row>
    <row r="5" spans="1:3" x14ac:dyDescent="0.25">
      <c r="A5" t="s">
        <v>133</v>
      </c>
      <c r="B5">
        <v>5106</v>
      </c>
      <c r="C5" t="s">
        <v>205</v>
      </c>
    </row>
    <row r="6" spans="1:3" x14ac:dyDescent="0.25">
      <c r="A6" t="s">
        <v>135</v>
      </c>
      <c r="B6">
        <v>5132</v>
      </c>
      <c r="C6" t="s">
        <v>206</v>
      </c>
    </row>
    <row r="7" spans="1:3" x14ac:dyDescent="0.25">
      <c r="A7" t="s">
        <v>137</v>
      </c>
      <c r="B7">
        <v>5139</v>
      </c>
      <c r="C7" t="s">
        <v>207</v>
      </c>
    </row>
    <row r="8" spans="1:3" x14ac:dyDescent="0.25">
      <c r="A8" t="s">
        <v>65</v>
      </c>
      <c r="B8">
        <v>5057</v>
      </c>
      <c r="C8" t="s">
        <v>208</v>
      </c>
    </row>
    <row r="9" spans="1:3" x14ac:dyDescent="0.25">
      <c r="A9" t="s">
        <v>139</v>
      </c>
      <c r="B9">
        <v>5152</v>
      </c>
      <c r="C9" t="s">
        <v>209</v>
      </c>
    </row>
    <row r="10" spans="1:3" x14ac:dyDescent="0.25">
      <c r="A10" t="s">
        <v>138</v>
      </c>
      <c r="B10">
        <v>5143</v>
      </c>
      <c r="C10" t="s">
        <v>210</v>
      </c>
    </row>
    <row r="11" spans="1:3" x14ac:dyDescent="0.25">
      <c r="A11" t="s">
        <v>142</v>
      </c>
      <c r="B11">
        <v>5156</v>
      </c>
      <c r="C11" t="s">
        <v>211</v>
      </c>
    </row>
    <row r="12" spans="1:3" x14ac:dyDescent="0.25">
      <c r="A12" t="s">
        <v>136</v>
      </c>
      <c r="B12">
        <v>5138</v>
      </c>
      <c r="C12" t="s">
        <v>204</v>
      </c>
    </row>
    <row r="13" spans="1:3" x14ac:dyDescent="0.25">
      <c r="A13" t="s">
        <v>144</v>
      </c>
      <c r="B13">
        <v>5163</v>
      </c>
      <c r="C13" t="s">
        <v>212</v>
      </c>
    </row>
    <row r="14" spans="1:3" x14ac:dyDescent="0.25">
      <c r="A14" t="s">
        <v>143</v>
      </c>
      <c r="B14">
        <v>5164</v>
      </c>
      <c r="C14" t="s">
        <v>213</v>
      </c>
    </row>
    <row r="15" spans="1:3" x14ac:dyDescent="0.25">
      <c r="A15" t="s">
        <v>117</v>
      </c>
      <c r="B15">
        <v>5167</v>
      </c>
      <c r="C15" t="s">
        <v>214</v>
      </c>
    </row>
    <row r="16" spans="1:3" x14ac:dyDescent="0.25">
      <c r="A16" t="s">
        <v>132</v>
      </c>
      <c r="B16">
        <v>5108</v>
      </c>
      <c r="C16" t="s">
        <v>215</v>
      </c>
    </row>
    <row r="17" spans="1:3" x14ac:dyDescent="0.25">
      <c r="A17" t="s">
        <v>45</v>
      </c>
      <c r="B17">
        <v>5026</v>
      </c>
      <c r="C17" t="s">
        <v>674</v>
      </c>
    </row>
    <row r="18" spans="1:3" x14ac:dyDescent="0.25">
      <c r="A18" t="s">
        <v>134</v>
      </c>
      <c r="B18">
        <v>5109</v>
      </c>
      <c r="C18" t="s">
        <v>216</v>
      </c>
    </row>
    <row r="19" spans="1:3" x14ac:dyDescent="0.25">
      <c r="A19" t="s">
        <v>21</v>
      </c>
      <c r="B19">
        <v>5073</v>
      </c>
      <c r="C19" t="s">
        <v>217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ColWidth="8.85546875"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8</v>
      </c>
      <c r="B1" t="s">
        <v>135</v>
      </c>
    </row>
    <row r="3" spans="1:2" x14ac:dyDescent="0.25">
      <c r="A3" s="26" t="s">
        <v>129</v>
      </c>
      <c r="B3" t="s">
        <v>218</v>
      </c>
    </row>
    <row r="4" spans="1:2" x14ac:dyDescent="0.25">
      <c r="A4" s="27" t="s">
        <v>30</v>
      </c>
      <c r="B4">
        <v>2220.8225000000002</v>
      </c>
    </row>
    <row r="5" spans="1:2" x14ac:dyDescent="0.25">
      <c r="A5" s="27" t="s">
        <v>131</v>
      </c>
      <c r="B5">
        <v>2220.8225000000002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01832-C04D-4694-8040-6962698675C0}">
  <sheetPr codeName="Sheet28"/>
  <dimension ref="A3:B20"/>
  <sheetViews>
    <sheetView workbookViewId="0">
      <selection activeCell="B21" sqref="B21"/>
    </sheetView>
  </sheetViews>
  <sheetFormatPr defaultColWidth="8.85546875" defaultRowHeight="15" x14ac:dyDescent="0.25"/>
  <cols>
    <col min="1" max="1" width="13.140625" bestFit="1" customWidth="1"/>
    <col min="2" max="2" width="31.85546875" bestFit="1" customWidth="1"/>
  </cols>
  <sheetData>
    <row r="3" spans="1:2" x14ac:dyDescent="0.25">
      <c r="A3" s="26" t="s">
        <v>129</v>
      </c>
      <c r="B3" t="s">
        <v>538</v>
      </c>
    </row>
    <row r="4" spans="1:2" x14ac:dyDescent="0.25">
      <c r="A4" s="33">
        <v>45740</v>
      </c>
      <c r="B4" s="218">
        <v>215.92</v>
      </c>
    </row>
    <row r="5" spans="1:2" x14ac:dyDescent="0.25">
      <c r="A5" s="33">
        <v>45742</v>
      </c>
      <c r="B5" s="218">
        <v>225.80400000000006</v>
      </c>
    </row>
    <row r="6" spans="1:2" x14ac:dyDescent="0.25">
      <c r="A6" s="33">
        <v>45743</v>
      </c>
      <c r="B6" s="218">
        <v>239.76800000000006</v>
      </c>
    </row>
    <row r="7" spans="1:2" x14ac:dyDescent="0.25">
      <c r="A7" s="33">
        <v>45746</v>
      </c>
      <c r="B7" s="218">
        <v>87.133999999999986</v>
      </c>
    </row>
    <row r="8" spans="1:2" x14ac:dyDescent="0.25">
      <c r="A8" s="33">
        <v>45747</v>
      </c>
      <c r="B8" s="218">
        <v>193.815</v>
      </c>
    </row>
    <row r="9" spans="1:2" x14ac:dyDescent="0.25">
      <c r="A9" s="33">
        <v>45748</v>
      </c>
      <c r="B9" s="218">
        <v>243.44900000000004</v>
      </c>
    </row>
    <row r="10" spans="1:2" x14ac:dyDescent="0.25">
      <c r="A10" s="33">
        <v>45749</v>
      </c>
      <c r="B10" s="218">
        <v>224.64799999999994</v>
      </c>
    </row>
    <row r="11" spans="1:2" x14ac:dyDescent="0.25">
      <c r="A11" s="33">
        <v>45750</v>
      </c>
      <c r="B11" s="218">
        <v>251.38300000000001</v>
      </c>
    </row>
    <row r="12" spans="1:2" x14ac:dyDescent="0.25">
      <c r="A12" s="33">
        <v>45753</v>
      </c>
      <c r="B12" s="218">
        <v>94.317000000000007</v>
      </c>
    </row>
    <row r="13" spans="1:2" x14ac:dyDescent="0.25">
      <c r="A13" s="33">
        <v>45741</v>
      </c>
      <c r="B13" s="218">
        <v>233.36500000000004</v>
      </c>
    </row>
    <row r="14" spans="1:2" x14ac:dyDescent="0.25">
      <c r="A14" s="33">
        <v>45744</v>
      </c>
      <c r="B14" s="218">
        <v>231.66900000000004</v>
      </c>
    </row>
    <row r="15" spans="1:2" x14ac:dyDescent="0.25">
      <c r="A15" s="33">
        <v>45745</v>
      </c>
      <c r="B15" s="218">
        <v>128.13200000000001</v>
      </c>
    </row>
    <row r="16" spans="1:2" x14ac:dyDescent="0.25">
      <c r="A16" s="33">
        <v>45751</v>
      </c>
      <c r="B16" s="218">
        <v>249.86700000000002</v>
      </c>
    </row>
    <row r="17" spans="1:2" x14ac:dyDescent="0.25">
      <c r="A17" s="33">
        <v>45752</v>
      </c>
      <c r="B17" s="218">
        <v>129.84899999999999</v>
      </c>
    </row>
    <row r="18" spans="1:2" x14ac:dyDescent="0.25">
      <c r="A18" s="33" t="s">
        <v>131</v>
      </c>
      <c r="B18">
        <v>2749.1200000000003</v>
      </c>
    </row>
    <row r="19" spans="1:2" x14ac:dyDescent="0.25">
      <c r="A19" t="s">
        <v>1143</v>
      </c>
      <c r="B19">
        <v>2812.7859999999996</v>
      </c>
    </row>
    <row r="20" spans="1:2" x14ac:dyDescent="0.25">
      <c r="B20">
        <f>+GETPIVOTDATA("SERVICE HOURS OPERATED",$A$3)-B19</f>
        <v>-63.665999999999258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E8F9-A374-4861-B1A6-C7E22E8BBC1E}">
  <dimension ref="A3:E325"/>
  <sheetViews>
    <sheetView workbookViewId="0"/>
  </sheetViews>
  <sheetFormatPr defaultRowHeight="15" x14ac:dyDescent="0.25"/>
  <cols>
    <col min="1" max="1" width="40.5703125" bestFit="1" customWidth="1"/>
    <col min="2" max="2" width="14.7109375" customWidth="1"/>
    <col min="5" max="5" width="11.42578125" bestFit="1" customWidth="1"/>
  </cols>
  <sheetData>
    <row r="3" spans="1:5" x14ac:dyDescent="0.25">
      <c r="A3" s="26" t="s">
        <v>8</v>
      </c>
      <c r="B3" s="26" t="s">
        <v>6</v>
      </c>
      <c r="C3" s="26" t="s">
        <v>7</v>
      </c>
      <c r="D3" s="26" t="s">
        <v>180</v>
      </c>
      <c r="E3" s="26" t="s">
        <v>9</v>
      </c>
    </row>
    <row r="4" spans="1:5" x14ac:dyDescent="0.25">
      <c r="A4" t="s">
        <v>141</v>
      </c>
      <c r="B4" s="2">
        <v>45741</v>
      </c>
      <c r="C4" t="s">
        <v>17</v>
      </c>
      <c r="D4" t="s">
        <v>395</v>
      </c>
      <c r="E4" t="s">
        <v>66</v>
      </c>
    </row>
    <row r="5" spans="1:5" x14ac:dyDescent="0.25">
      <c r="A5" t="s">
        <v>141</v>
      </c>
      <c r="B5" s="2">
        <v>45742</v>
      </c>
      <c r="C5" t="s">
        <v>17</v>
      </c>
      <c r="D5" t="s">
        <v>395</v>
      </c>
      <c r="E5" t="s">
        <v>66</v>
      </c>
    </row>
    <row r="6" spans="1:5" x14ac:dyDescent="0.25">
      <c r="A6" t="s">
        <v>141</v>
      </c>
      <c r="B6" s="2">
        <v>45743</v>
      </c>
      <c r="C6" t="s">
        <v>17</v>
      </c>
      <c r="D6" t="s">
        <v>395</v>
      </c>
      <c r="E6" t="s">
        <v>66</v>
      </c>
    </row>
    <row r="7" spans="1:5" x14ac:dyDescent="0.25">
      <c r="A7" t="s">
        <v>141</v>
      </c>
      <c r="B7" s="2">
        <v>45744</v>
      </c>
      <c r="C7" t="s">
        <v>17</v>
      </c>
      <c r="D7" t="s">
        <v>395</v>
      </c>
      <c r="E7" t="s">
        <v>66</v>
      </c>
    </row>
    <row r="8" spans="1:5" x14ac:dyDescent="0.25">
      <c r="A8" t="s">
        <v>141</v>
      </c>
      <c r="B8" s="2">
        <v>45745</v>
      </c>
      <c r="C8" t="s">
        <v>17</v>
      </c>
      <c r="D8" t="s">
        <v>395</v>
      </c>
      <c r="E8" t="s">
        <v>66</v>
      </c>
    </row>
    <row r="9" spans="1:5" x14ac:dyDescent="0.25">
      <c r="A9" t="s">
        <v>141</v>
      </c>
      <c r="B9" s="2">
        <v>45748</v>
      </c>
      <c r="C9" t="s">
        <v>17</v>
      </c>
      <c r="D9" t="s">
        <v>395</v>
      </c>
      <c r="E9" t="s">
        <v>66</v>
      </c>
    </row>
    <row r="10" spans="1:5" x14ac:dyDescent="0.25">
      <c r="A10" t="s">
        <v>141</v>
      </c>
      <c r="B10" s="2">
        <v>45749</v>
      </c>
      <c r="C10" t="s">
        <v>17</v>
      </c>
      <c r="D10" t="s">
        <v>395</v>
      </c>
      <c r="E10" t="s">
        <v>66</v>
      </c>
    </row>
    <row r="11" spans="1:5" x14ac:dyDescent="0.25">
      <c r="A11" t="s">
        <v>141</v>
      </c>
      <c r="B11" s="2">
        <v>45750</v>
      </c>
      <c r="C11" t="s">
        <v>17</v>
      </c>
      <c r="D11" t="s">
        <v>395</v>
      </c>
      <c r="E11" t="s">
        <v>66</v>
      </c>
    </row>
    <row r="12" spans="1:5" x14ac:dyDescent="0.25">
      <c r="A12" t="s">
        <v>141</v>
      </c>
      <c r="B12" s="2">
        <v>45751</v>
      </c>
      <c r="C12" t="s">
        <v>17</v>
      </c>
      <c r="D12" t="s">
        <v>395</v>
      </c>
      <c r="E12" t="s">
        <v>66</v>
      </c>
    </row>
    <row r="13" spans="1:5" x14ac:dyDescent="0.25">
      <c r="A13" t="s">
        <v>141</v>
      </c>
      <c r="B13" s="2">
        <v>45752</v>
      </c>
      <c r="C13" t="s">
        <v>17</v>
      </c>
      <c r="D13" t="s">
        <v>395</v>
      </c>
      <c r="E13" t="s">
        <v>66</v>
      </c>
    </row>
    <row r="14" spans="1:5" x14ac:dyDescent="0.25">
      <c r="A14" t="s">
        <v>117</v>
      </c>
      <c r="B14" s="2">
        <v>45740</v>
      </c>
      <c r="C14" t="s">
        <v>44</v>
      </c>
      <c r="D14" t="s">
        <v>532</v>
      </c>
      <c r="E14" t="s">
        <v>46</v>
      </c>
    </row>
    <row r="15" spans="1:5" x14ac:dyDescent="0.25">
      <c r="A15" t="s">
        <v>117</v>
      </c>
      <c r="B15" s="2">
        <v>45741</v>
      </c>
      <c r="C15" t="s">
        <v>44</v>
      </c>
      <c r="D15" t="s">
        <v>532</v>
      </c>
      <c r="E15" t="s">
        <v>46</v>
      </c>
    </row>
    <row r="16" spans="1:5" x14ac:dyDescent="0.25">
      <c r="A16" t="s">
        <v>117</v>
      </c>
      <c r="B16" s="2">
        <v>45742</v>
      </c>
      <c r="C16" t="s">
        <v>44</v>
      </c>
      <c r="D16" t="s">
        <v>532</v>
      </c>
      <c r="E16" t="s">
        <v>46</v>
      </c>
    </row>
    <row r="17" spans="1:5" x14ac:dyDescent="0.25">
      <c r="A17" t="s">
        <v>117</v>
      </c>
      <c r="B17" s="2">
        <v>45743</v>
      </c>
      <c r="C17" t="s">
        <v>44</v>
      </c>
      <c r="D17" t="s">
        <v>532</v>
      </c>
      <c r="E17" t="s">
        <v>46</v>
      </c>
    </row>
    <row r="18" spans="1:5" x14ac:dyDescent="0.25">
      <c r="A18" t="s">
        <v>117</v>
      </c>
      <c r="B18" s="2">
        <v>45744</v>
      </c>
      <c r="C18" t="s">
        <v>44</v>
      </c>
      <c r="D18" t="s">
        <v>532</v>
      </c>
      <c r="E18" t="s">
        <v>46</v>
      </c>
    </row>
    <row r="19" spans="1:5" x14ac:dyDescent="0.25">
      <c r="A19" t="s">
        <v>117</v>
      </c>
      <c r="B19" s="2">
        <v>45747</v>
      </c>
      <c r="C19" t="s">
        <v>44</v>
      </c>
      <c r="D19" t="s">
        <v>532</v>
      </c>
      <c r="E19" t="s">
        <v>46</v>
      </c>
    </row>
    <row r="20" spans="1:5" x14ac:dyDescent="0.25">
      <c r="A20" t="s">
        <v>117</v>
      </c>
      <c r="B20" s="2">
        <v>45748</v>
      </c>
      <c r="C20" t="s">
        <v>44</v>
      </c>
      <c r="D20" t="s">
        <v>532</v>
      </c>
      <c r="E20" t="s">
        <v>46</v>
      </c>
    </row>
    <row r="21" spans="1:5" x14ac:dyDescent="0.25">
      <c r="A21" t="s">
        <v>117</v>
      </c>
      <c r="B21" s="2">
        <v>45749</v>
      </c>
      <c r="C21" t="s">
        <v>44</v>
      </c>
      <c r="D21" t="s">
        <v>532</v>
      </c>
      <c r="E21" t="s">
        <v>46</v>
      </c>
    </row>
    <row r="22" spans="1:5" x14ac:dyDescent="0.25">
      <c r="A22" t="s">
        <v>117</v>
      </c>
      <c r="B22" s="2">
        <v>45750</v>
      </c>
      <c r="C22" t="s">
        <v>44</v>
      </c>
      <c r="D22" t="s">
        <v>532</v>
      </c>
      <c r="E22" t="s">
        <v>46</v>
      </c>
    </row>
    <row r="23" spans="1:5" x14ac:dyDescent="0.25">
      <c r="A23" t="s">
        <v>117</v>
      </c>
      <c r="B23" s="2">
        <v>45751</v>
      </c>
      <c r="C23" t="s">
        <v>44</v>
      </c>
      <c r="D23" t="s">
        <v>532</v>
      </c>
      <c r="E23" t="s">
        <v>46</v>
      </c>
    </row>
    <row r="24" spans="1:5" x14ac:dyDescent="0.25">
      <c r="A24" t="s">
        <v>133</v>
      </c>
      <c r="B24" s="2">
        <v>45742</v>
      </c>
      <c r="C24" t="s">
        <v>17</v>
      </c>
      <c r="D24" t="s">
        <v>394</v>
      </c>
      <c r="E24" t="s">
        <v>64</v>
      </c>
    </row>
    <row r="25" spans="1:5" x14ac:dyDescent="0.25">
      <c r="A25" t="s">
        <v>133</v>
      </c>
      <c r="B25" s="2">
        <v>45743</v>
      </c>
      <c r="C25" t="s">
        <v>17</v>
      </c>
      <c r="D25" t="s">
        <v>394</v>
      </c>
      <c r="E25" t="s">
        <v>64</v>
      </c>
    </row>
    <row r="26" spans="1:5" x14ac:dyDescent="0.25">
      <c r="A26" t="s">
        <v>133</v>
      </c>
      <c r="B26" s="2">
        <v>45744</v>
      </c>
      <c r="C26" t="s">
        <v>17</v>
      </c>
      <c r="D26" t="s">
        <v>394</v>
      </c>
      <c r="E26" t="s">
        <v>64</v>
      </c>
    </row>
    <row r="27" spans="1:5" x14ac:dyDescent="0.25">
      <c r="A27" t="s">
        <v>133</v>
      </c>
      <c r="B27" s="2">
        <v>45745</v>
      </c>
      <c r="C27" t="s">
        <v>17</v>
      </c>
      <c r="D27" t="s">
        <v>394</v>
      </c>
      <c r="E27" t="s">
        <v>64</v>
      </c>
    </row>
    <row r="28" spans="1:5" x14ac:dyDescent="0.25">
      <c r="A28" t="s">
        <v>133</v>
      </c>
      <c r="B28" s="2">
        <v>45746</v>
      </c>
      <c r="C28" t="s">
        <v>17</v>
      </c>
      <c r="D28" t="s">
        <v>394</v>
      </c>
      <c r="E28" t="s">
        <v>985</v>
      </c>
    </row>
    <row r="29" spans="1:5" x14ac:dyDescent="0.25">
      <c r="A29" t="s">
        <v>133</v>
      </c>
      <c r="B29" s="2">
        <v>45746</v>
      </c>
      <c r="C29" t="s">
        <v>17</v>
      </c>
      <c r="D29" t="s">
        <v>394</v>
      </c>
      <c r="E29" t="s">
        <v>984</v>
      </c>
    </row>
    <row r="30" spans="1:5" x14ac:dyDescent="0.25">
      <c r="A30" t="s">
        <v>133</v>
      </c>
      <c r="B30" s="2">
        <v>45746</v>
      </c>
      <c r="C30" t="s">
        <v>44</v>
      </c>
      <c r="D30" t="s">
        <v>394</v>
      </c>
      <c r="E30" t="s">
        <v>1139</v>
      </c>
    </row>
    <row r="31" spans="1:5" x14ac:dyDescent="0.25">
      <c r="A31" t="s">
        <v>133</v>
      </c>
      <c r="B31" s="2">
        <v>45749</v>
      </c>
      <c r="C31" t="s">
        <v>17</v>
      </c>
      <c r="D31" t="s">
        <v>394</v>
      </c>
      <c r="E31" t="s">
        <v>64</v>
      </c>
    </row>
    <row r="32" spans="1:5" x14ac:dyDescent="0.25">
      <c r="A32" t="s">
        <v>133</v>
      </c>
      <c r="B32" s="2">
        <v>45750</v>
      </c>
      <c r="C32" t="s">
        <v>17</v>
      </c>
      <c r="D32" t="s">
        <v>394</v>
      </c>
      <c r="E32" t="s">
        <v>64</v>
      </c>
    </row>
    <row r="33" spans="1:5" x14ac:dyDescent="0.25">
      <c r="A33" t="s">
        <v>133</v>
      </c>
      <c r="B33" s="2">
        <v>45751</v>
      </c>
      <c r="C33" t="s">
        <v>17</v>
      </c>
      <c r="D33" t="s">
        <v>394</v>
      </c>
      <c r="E33" t="s">
        <v>64</v>
      </c>
    </row>
    <row r="34" spans="1:5" x14ac:dyDescent="0.25">
      <c r="A34" t="s">
        <v>133</v>
      </c>
      <c r="B34" s="2">
        <v>45752</v>
      </c>
      <c r="C34" t="s">
        <v>17</v>
      </c>
      <c r="D34" t="s">
        <v>394</v>
      </c>
      <c r="E34" t="s">
        <v>64</v>
      </c>
    </row>
    <row r="35" spans="1:5" x14ac:dyDescent="0.25">
      <c r="A35" t="s">
        <v>133</v>
      </c>
      <c r="B35" s="2">
        <v>45753</v>
      </c>
      <c r="C35" t="s">
        <v>17</v>
      </c>
      <c r="D35" t="s">
        <v>394</v>
      </c>
      <c r="E35" t="s">
        <v>64</v>
      </c>
    </row>
    <row r="36" spans="1:5" x14ac:dyDescent="0.25">
      <c r="A36" t="s">
        <v>18</v>
      </c>
      <c r="B36" s="2">
        <v>45740</v>
      </c>
      <c r="C36" t="s">
        <v>17</v>
      </c>
      <c r="D36" t="s">
        <v>382</v>
      </c>
      <c r="E36" t="s">
        <v>19</v>
      </c>
    </row>
    <row r="37" spans="1:5" x14ac:dyDescent="0.25">
      <c r="A37" t="s">
        <v>18</v>
      </c>
      <c r="B37" s="2">
        <v>45740</v>
      </c>
      <c r="C37" t="s">
        <v>17</v>
      </c>
      <c r="D37" t="s">
        <v>390</v>
      </c>
      <c r="E37" t="s">
        <v>376</v>
      </c>
    </row>
    <row r="38" spans="1:5" x14ac:dyDescent="0.25">
      <c r="A38" t="s">
        <v>18</v>
      </c>
      <c r="B38" s="2">
        <v>45740</v>
      </c>
      <c r="C38" t="s">
        <v>17</v>
      </c>
      <c r="D38" t="s">
        <v>374</v>
      </c>
      <c r="E38" t="s">
        <v>69</v>
      </c>
    </row>
    <row r="39" spans="1:5" x14ac:dyDescent="0.25">
      <c r="A39" t="s">
        <v>18</v>
      </c>
      <c r="B39" s="2">
        <v>45740</v>
      </c>
      <c r="C39" t="s">
        <v>17</v>
      </c>
      <c r="D39" t="s">
        <v>385</v>
      </c>
      <c r="E39" t="s">
        <v>24</v>
      </c>
    </row>
    <row r="40" spans="1:5" x14ac:dyDescent="0.25">
      <c r="A40" t="s">
        <v>18</v>
      </c>
      <c r="B40" s="2">
        <v>45740</v>
      </c>
      <c r="C40" t="s">
        <v>17</v>
      </c>
      <c r="D40" t="s">
        <v>527</v>
      </c>
      <c r="E40" t="s">
        <v>33</v>
      </c>
    </row>
    <row r="41" spans="1:5" x14ac:dyDescent="0.25">
      <c r="A41" t="s">
        <v>18</v>
      </c>
      <c r="B41" s="2">
        <v>45740</v>
      </c>
      <c r="C41" t="s">
        <v>17</v>
      </c>
      <c r="D41" t="s">
        <v>380</v>
      </c>
      <c r="E41" t="s">
        <v>31</v>
      </c>
    </row>
    <row r="42" spans="1:5" x14ac:dyDescent="0.25">
      <c r="A42" t="s">
        <v>18</v>
      </c>
      <c r="B42" s="2">
        <v>45740</v>
      </c>
      <c r="C42" t="s">
        <v>44</v>
      </c>
      <c r="D42" t="s">
        <v>529</v>
      </c>
      <c r="E42" t="s">
        <v>530</v>
      </c>
    </row>
    <row r="43" spans="1:5" x14ac:dyDescent="0.25">
      <c r="A43" t="s">
        <v>18</v>
      </c>
      <c r="B43" s="2">
        <v>45740</v>
      </c>
      <c r="C43" t="s">
        <v>44</v>
      </c>
      <c r="D43" t="s">
        <v>375</v>
      </c>
      <c r="E43" t="s">
        <v>61</v>
      </c>
    </row>
    <row r="44" spans="1:5" x14ac:dyDescent="0.25">
      <c r="A44" t="s">
        <v>18</v>
      </c>
      <c r="B44" s="2">
        <v>45741</v>
      </c>
      <c r="C44" t="s">
        <v>17</v>
      </c>
      <c r="D44" t="s">
        <v>382</v>
      </c>
      <c r="E44" t="s">
        <v>884</v>
      </c>
    </row>
    <row r="45" spans="1:5" x14ac:dyDescent="0.25">
      <c r="A45" t="s">
        <v>18</v>
      </c>
      <c r="B45" s="2">
        <v>45741</v>
      </c>
      <c r="C45" t="s">
        <v>17</v>
      </c>
      <c r="D45" t="s">
        <v>382</v>
      </c>
      <c r="E45" t="s">
        <v>885</v>
      </c>
    </row>
    <row r="46" spans="1:5" x14ac:dyDescent="0.25">
      <c r="A46" t="s">
        <v>18</v>
      </c>
      <c r="B46" s="2">
        <v>45741</v>
      </c>
      <c r="C46" t="s">
        <v>17</v>
      </c>
      <c r="D46" t="s">
        <v>390</v>
      </c>
      <c r="E46" t="s">
        <v>376</v>
      </c>
    </row>
    <row r="47" spans="1:5" x14ac:dyDescent="0.25">
      <c r="A47" t="s">
        <v>18</v>
      </c>
      <c r="B47" s="2">
        <v>45741</v>
      </c>
      <c r="C47" t="s">
        <v>17</v>
      </c>
      <c r="D47" t="s">
        <v>392</v>
      </c>
      <c r="E47" t="s">
        <v>393</v>
      </c>
    </row>
    <row r="48" spans="1:5" x14ac:dyDescent="0.25">
      <c r="A48" t="s">
        <v>18</v>
      </c>
      <c r="B48" s="2">
        <v>45741</v>
      </c>
      <c r="C48" t="s">
        <v>17</v>
      </c>
      <c r="D48" t="s">
        <v>385</v>
      </c>
      <c r="E48" t="s">
        <v>24</v>
      </c>
    </row>
    <row r="49" spans="1:5" x14ac:dyDescent="0.25">
      <c r="A49" t="s">
        <v>18</v>
      </c>
      <c r="B49" s="2">
        <v>45741</v>
      </c>
      <c r="C49" t="s">
        <v>17</v>
      </c>
      <c r="D49" t="s">
        <v>527</v>
      </c>
      <c r="E49" t="s">
        <v>33</v>
      </c>
    </row>
    <row r="50" spans="1:5" x14ac:dyDescent="0.25">
      <c r="A50" t="s">
        <v>18</v>
      </c>
      <c r="B50" s="2">
        <v>45741</v>
      </c>
      <c r="C50" t="s">
        <v>17</v>
      </c>
      <c r="D50" t="s">
        <v>380</v>
      </c>
      <c r="E50" t="s">
        <v>31</v>
      </c>
    </row>
    <row r="51" spans="1:5" x14ac:dyDescent="0.25">
      <c r="A51" t="s">
        <v>18</v>
      </c>
      <c r="B51" s="2">
        <v>45741</v>
      </c>
      <c r="C51" t="s">
        <v>44</v>
      </c>
      <c r="D51" t="s">
        <v>382</v>
      </c>
      <c r="E51" t="s">
        <v>807</v>
      </c>
    </row>
    <row r="52" spans="1:5" x14ac:dyDescent="0.25">
      <c r="A52" t="s">
        <v>18</v>
      </c>
      <c r="B52" s="2">
        <v>45741</v>
      </c>
      <c r="C52" t="s">
        <v>44</v>
      </c>
      <c r="D52" t="s">
        <v>375</v>
      </c>
      <c r="E52" t="s">
        <v>61</v>
      </c>
    </row>
    <row r="53" spans="1:5" x14ac:dyDescent="0.25">
      <c r="A53" t="s">
        <v>18</v>
      </c>
      <c r="B53" s="2">
        <v>45741</v>
      </c>
      <c r="C53" t="s">
        <v>44</v>
      </c>
      <c r="D53" t="s">
        <v>533</v>
      </c>
      <c r="E53" t="s">
        <v>534</v>
      </c>
    </row>
    <row r="54" spans="1:5" x14ac:dyDescent="0.25">
      <c r="A54" t="s">
        <v>18</v>
      </c>
      <c r="B54" s="2">
        <v>45742</v>
      </c>
      <c r="C54" t="s">
        <v>17</v>
      </c>
      <c r="D54" t="s">
        <v>382</v>
      </c>
      <c r="E54" t="s">
        <v>19</v>
      </c>
    </row>
    <row r="55" spans="1:5" x14ac:dyDescent="0.25">
      <c r="A55" t="s">
        <v>18</v>
      </c>
      <c r="B55" s="2">
        <v>45742</v>
      </c>
      <c r="C55" t="s">
        <v>17</v>
      </c>
      <c r="D55" t="s">
        <v>390</v>
      </c>
      <c r="E55" t="s">
        <v>376</v>
      </c>
    </row>
    <row r="56" spans="1:5" x14ac:dyDescent="0.25">
      <c r="A56" t="s">
        <v>18</v>
      </c>
      <c r="B56" s="2">
        <v>45742</v>
      </c>
      <c r="C56" t="s">
        <v>17</v>
      </c>
      <c r="D56" t="s">
        <v>392</v>
      </c>
      <c r="E56" t="s">
        <v>393</v>
      </c>
    </row>
    <row r="57" spans="1:5" x14ac:dyDescent="0.25">
      <c r="A57" t="s">
        <v>18</v>
      </c>
      <c r="B57" s="2">
        <v>45742</v>
      </c>
      <c r="C57" t="s">
        <v>17</v>
      </c>
      <c r="D57" t="s">
        <v>527</v>
      </c>
      <c r="E57" t="s">
        <v>33</v>
      </c>
    </row>
    <row r="58" spans="1:5" x14ac:dyDescent="0.25">
      <c r="A58" t="s">
        <v>18</v>
      </c>
      <c r="B58" s="2">
        <v>45742</v>
      </c>
      <c r="C58" t="s">
        <v>17</v>
      </c>
      <c r="D58" t="s">
        <v>380</v>
      </c>
      <c r="E58" t="s">
        <v>31</v>
      </c>
    </row>
    <row r="59" spans="1:5" x14ac:dyDescent="0.25">
      <c r="A59" t="s">
        <v>18</v>
      </c>
      <c r="B59" s="2">
        <v>45742</v>
      </c>
      <c r="C59" t="s">
        <v>44</v>
      </c>
      <c r="D59" t="s">
        <v>375</v>
      </c>
      <c r="E59" t="s">
        <v>61</v>
      </c>
    </row>
    <row r="60" spans="1:5" x14ac:dyDescent="0.25">
      <c r="A60" t="s">
        <v>18</v>
      </c>
      <c r="B60" s="2">
        <v>45742</v>
      </c>
      <c r="C60" t="s">
        <v>44</v>
      </c>
      <c r="D60" t="s">
        <v>533</v>
      </c>
      <c r="E60" t="s">
        <v>534</v>
      </c>
    </row>
    <row r="61" spans="1:5" x14ac:dyDescent="0.25">
      <c r="A61" t="s">
        <v>18</v>
      </c>
      <c r="B61" s="2">
        <v>45743</v>
      </c>
      <c r="C61" t="s">
        <v>17</v>
      </c>
      <c r="D61" t="s">
        <v>382</v>
      </c>
      <c r="E61" t="s">
        <v>19</v>
      </c>
    </row>
    <row r="62" spans="1:5" x14ac:dyDescent="0.25">
      <c r="A62" t="s">
        <v>18</v>
      </c>
      <c r="B62" s="2">
        <v>45743</v>
      </c>
      <c r="C62" t="s">
        <v>17</v>
      </c>
      <c r="D62" t="s">
        <v>390</v>
      </c>
      <c r="E62" t="s">
        <v>376</v>
      </c>
    </row>
    <row r="63" spans="1:5" x14ac:dyDescent="0.25">
      <c r="A63" t="s">
        <v>18</v>
      </c>
      <c r="B63" s="2">
        <v>45743</v>
      </c>
      <c r="C63" t="s">
        <v>17</v>
      </c>
      <c r="D63" t="s">
        <v>374</v>
      </c>
      <c r="E63" t="s">
        <v>69</v>
      </c>
    </row>
    <row r="64" spans="1:5" x14ac:dyDescent="0.25">
      <c r="A64" t="s">
        <v>18</v>
      </c>
      <c r="B64" s="2">
        <v>45743</v>
      </c>
      <c r="C64" t="s">
        <v>17</v>
      </c>
      <c r="D64" t="s">
        <v>392</v>
      </c>
      <c r="E64" t="s">
        <v>393</v>
      </c>
    </row>
    <row r="65" spans="1:5" x14ac:dyDescent="0.25">
      <c r="A65" t="s">
        <v>18</v>
      </c>
      <c r="B65" s="2">
        <v>45743</v>
      </c>
      <c r="C65" t="s">
        <v>17</v>
      </c>
      <c r="D65" t="s">
        <v>527</v>
      </c>
      <c r="E65" t="s">
        <v>33</v>
      </c>
    </row>
    <row r="66" spans="1:5" x14ac:dyDescent="0.25">
      <c r="A66" t="s">
        <v>18</v>
      </c>
      <c r="B66" s="2">
        <v>45743</v>
      </c>
      <c r="C66" t="s">
        <v>17</v>
      </c>
      <c r="D66" t="s">
        <v>380</v>
      </c>
      <c r="E66" t="s">
        <v>31</v>
      </c>
    </row>
    <row r="67" spans="1:5" x14ac:dyDescent="0.25">
      <c r="A67" t="s">
        <v>18</v>
      </c>
      <c r="B67" s="2">
        <v>45743</v>
      </c>
      <c r="C67" t="s">
        <v>44</v>
      </c>
      <c r="D67" t="s">
        <v>529</v>
      </c>
      <c r="E67" t="s">
        <v>530</v>
      </c>
    </row>
    <row r="68" spans="1:5" x14ac:dyDescent="0.25">
      <c r="A68" t="s">
        <v>18</v>
      </c>
      <c r="B68" s="2">
        <v>45743</v>
      </c>
      <c r="C68" t="s">
        <v>44</v>
      </c>
      <c r="D68" t="s">
        <v>375</v>
      </c>
      <c r="E68" t="s">
        <v>61</v>
      </c>
    </row>
    <row r="69" spans="1:5" x14ac:dyDescent="0.25">
      <c r="A69" t="s">
        <v>18</v>
      </c>
      <c r="B69" s="2">
        <v>45744</v>
      </c>
      <c r="C69" t="s">
        <v>17</v>
      </c>
      <c r="D69" t="s">
        <v>390</v>
      </c>
      <c r="E69" t="s">
        <v>376</v>
      </c>
    </row>
    <row r="70" spans="1:5" x14ac:dyDescent="0.25">
      <c r="A70" t="s">
        <v>18</v>
      </c>
      <c r="B70" s="2">
        <v>45744</v>
      </c>
      <c r="C70" t="s">
        <v>17</v>
      </c>
      <c r="D70" t="s">
        <v>374</v>
      </c>
      <c r="E70" t="s">
        <v>69</v>
      </c>
    </row>
    <row r="71" spans="1:5" x14ac:dyDescent="0.25">
      <c r="A71" t="s">
        <v>18</v>
      </c>
      <c r="B71" s="2">
        <v>45744</v>
      </c>
      <c r="C71" t="s">
        <v>17</v>
      </c>
      <c r="D71" t="s">
        <v>392</v>
      </c>
      <c r="E71" t="s">
        <v>393</v>
      </c>
    </row>
    <row r="72" spans="1:5" x14ac:dyDescent="0.25">
      <c r="A72" t="s">
        <v>18</v>
      </c>
      <c r="B72" s="2">
        <v>45744</v>
      </c>
      <c r="C72" t="s">
        <v>17</v>
      </c>
      <c r="D72" t="s">
        <v>385</v>
      </c>
      <c r="E72" t="s">
        <v>24</v>
      </c>
    </row>
    <row r="73" spans="1:5" x14ac:dyDescent="0.25">
      <c r="A73" t="s">
        <v>18</v>
      </c>
      <c r="B73" s="2">
        <v>45744</v>
      </c>
      <c r="C73" t="s">
        <v>17</v>
      </c>
      <c r="D73" t="s">
        <v>527</v>
      </c>
      <c r="E73" t="s">
        <v>33</v>
      </c>
    </row>
    <row r="74" spans="1:5" x14ac:dyDescent="0.25">
      <c r="A74" t="s">
        <v>18</v>
      </c>
      <c r="B74" s="2">
        <v>45744</v>
      </c>
      <c r="C74" t="s">
        <v>17</v>
      </c>
      <c r="D74" t="s">
        <v>380</v>
      </c>
      <c r="E74" t="s">
        <v>31</v>
      </c>
    </row>
    <row r="75" spans="1:5" x14ac:dyDescent="0.25">
      <c r="A75" t="s">
        <v>18</v>
      </c>
      <c r="B75" s="2">
        <v>45744</v>
      </c>
      <c r="C75" t="s">
        <v>44</v>
      </c>
      <c r="D75" t="s">
        <v>529</v>
      </c>
      <c r="E75" t="s">
        <v>530</v>
      </c>
    </row>
    <row r="76" spans="1:5" x14ac:dyDescent="0.25">
      <c r="A76" t="s">
        <v>18</v>
      </c>
      <c r="B76" s="2">
        <v>45744</v>
      </c>
      <c r="C76" t="s">
        <v>44</v>
      </c>
      <c r="D76" t="s">
        <v>375</v>
      </c>
      <c r="E76" t="s">
        <v>61</v>
      </c>
    </row>
    <row r="77" spans="1:5" x14ac:dyDescent="0.25">
      <c r="A77" t="s">
        <v>18</v>
      </c>
      <c r="B77" s="2">
        <v>45744</v>
      </c>
      <c r="C77" t="s">
        <v>44</v>
      </c>
      <c r="D77" t="s">
        <v>533</v>
      </c>
      <c r="E77" t="s">
        <v>534</v>
      </c>
    </row>
    <row r="78" spans="1:5" x14ac:dyDescent="0.25">
      <c r="A78" t="s">
        <v>18</v>
      </c>
      <c r="B78" s="2">
        <v>45745</v>
      </c>
      <c r="C78" t="s">
        <v>17</v>
      </c>
      <c r="D78" t="s">
        <v>374</v>
      </c>
      <c r="E78" t="s">
        <v>69</v>
      </c>
    </row>
    <row r="79" spans="1:5" x14ac:dyDescent="0.25">
      <c r="A79" t="s">
        <v>18</v>
      </c>
      <c r="B79" s="2">
        <v>45745</v>
      </c>
      <c r="C79" t="s">
        <v>17</v>
      </c>
      <c r="D79" t="s">
        <v>392</v>
      </c>
      <c r="E79" t="s">
        <v>393</v>
      </c>
    </row>
    <row r="80" spans="1:5" x14ac:dyDescent="0.25">
      <c r="A80" t="s">
        <v>18</v>
      </c>
      <c r="B80" s="2">
        <v>45745</v>
      </c>
      <c r="C80" t="s">
        <v>17</v>
      </c>
      <c r="D80" t="s">
        <v>533</v>
      </c>
      <c r="E80" t="s">
        <v>1137</v>
      </c>
    </row>
    <row r="81" spans="1:5" x14ac:dyDescent="0.25">
      <c r="A81" t="s">
        <v>18</v>
      </c>
      <c r="B81" s="2">
        <v>45745</v>
      </c>
      <c r="C81" t="s">
        <v>17</v>
      </c>
      <c r="D81" t="s">
        <v>385</v>
      </c>
      <c r="E81" t="s">
        <v>24</v>
      </c>
    </row>
    <row r="82" spans="1:5" x14ac:dyDescent="0.25">
      <c r="A82" t="s">
        <v>18</v>
      </c>
      <c r="B82" s="2">
        <v>45745</v>
      </c>
      <c r="C82" t="s">
        <v>44</v>
      </c>
      <c r="D82" t="s">
        <v>374</v>
      </c>
      <c r="E82" t="s">
        <v>804</v>
      </c>
    </row>
    <row r="83" spans="1:5" x14ac:dyDescent="0.25">
      <c r="A83" t="s">
        <v>18</v>
      </c>
      <c r="B83" s="2">
        <v>45745</v>
      </c>
      <c r="C83" t="s">
        <v>44</v>
      </c>
      <c r="D83" t="s">
        <v>529</v>
      </c>
      <c r="E83" t="s">
        <v>530</v>
      </c>
    </row>
    <row r="84" spans="1:5" x14ac:dyDescent="0.25">
      <c r="A84" t="s">
        <v>18</v>
      </c>
      <c r="B84" s="2">
        <v>45745</v>
      </c>
      <c r="C84" t="s">
        <v>44</v>
      </c>
      <c r="D84" t="s">
        <v>533</v>
      </c>
      <c r="E84" t="s">
        <v>534</v>
      </c>
    </row>
    <row r="85" spans="1:5" x14ac:dyDescent="0.25">
      <c r="A85" t="s">
        <v>18</v>
      </c>
      <c r="B85" s="2">
        <v>45746</v>
      </c>
      <c r="C85" t="s">
        <v>17</v>
      </c>
      <c r="D85" t="s">
        <v>382</v>
      </c>
      <c r="E85" t="s">
        <v>19</v>
      </c>
    </row>
    <row r="86" spans="1:5" x14ac:dyDescent="0.25">
      <c r="A86" t="s">
        <v>18</v>
      </c>
      <c r="B86" s="2">
        <v>45746</v>
      </c>
      <c r="C86" t="s">
        <v>17</v>
      </c>
      <c r="D86" t="s">
        <v>374</v>
      </c>
      <c r="E86" t="s">
        <v>69</v>
      </c>
    </row>
    <row r="87" spans="1:5" x14ac:dyDescent="0.25">
      <c r="A87" t="s">
        <v>18</v>
      </c>
      <c r="B87" s="2">
        <v>45746</v>
      </c>
      <c r="C87" t="s">
        <v>17</v>
      </c>
      <c r="D87" t="s">
        <v>385</v>
      </c>
      <c r="E87" t="s">
        <v>24</v>
      </c>
    </row>
    <row r="88" spans="1:5" x14ac:dyDescent="0.25">
      <c r="A88" t="s">
        <v>18</v>
      </c>
      <c r="B88" s="2">
        <v>45746</v>
      </c>
      <c r="C88" t="s">
        <v>17</v>
      </c>
      <c r="D88" t="s">
        <v>380</v>
      </c>
      <c r="E88" t="s">
        <v>31</v>
      </c>
    </row>
    <row r="89" spans="1:5" x14ac:dyDescent="0.25">
      <c r="A89" t="s">
        <v>18</v>
      </c>
      <c r="B89" s="2">
        <v>45746</v>
      </c>
      <c r="C89" t="s">
        <v>44</v>
      </c>
      <c r="D89" t="s">
        <v>529</v>
      </c>
      <c r="E89" t="s">
        <v>530</v>
      </c>
    </row>
    <row r="90" spans="1:5" x14ac:dyDescent="0.25">
      <c r="A90" t="s">
        <v>18</v>
      </c>
      <c r="B90" s="2">
        <v>45746</v>
      </c>
      <c r="C90" t="s">
        <v>44</v>
      </c>
      <c r="D90" t="s">
        <v>533</v>
      </c>
      <c r="E90" t="s">
        <v>534</v>
      </c>
    </row>
    <row r="91" spans="1:5" x14ac:dyDescent="0.25">
      <c r="A91" t="s">
        <v>18</v>
      </c>
      <c r="B91" s="2">
        <v>45747</v>
      </c>
      <c r="C91" t="s">
        <v>17</v>
      </c>
      <c r="D91" t="s">
        <v>382</v>
      </c>
      <c r="E91" t="s">
        <v>19</v>
      </c>
    </row>
    <row r="92" spans="1:5" x14ac:dyDescent="0.25">
      <c r="A92" t="s">
        <v>18</v>
      </c>
      <c r="B92" s="2">
        <v>45747</v>
      </c>
      <c r="C92" t="s">
        <v>17</v>
      </c>
      <c r="D92" t="s">
        <v>390</v>
      </c>
      <c r="E92" t="s">
        <v>376</v>
      </c>
    </row>
    <row r="93" spans="1:5" x14ac:dyDescent="0.25">
      <c r="A93" t="s">
        <v>18</v>
      </c>
      <c r="B93" s="2">
        <v>45747</v>
      </c>
      <c r="C93" t="s">
        <v>17</v>
      </c>
      <c r="D93" t="s">
        <v>374</v>
      </c>
      <c r="E93" t="s">
        <v>69</v>
      </c>
    </row>
    <row r="94" spans="1:5" x14ac:dyDescent="0.25">
      <c r="A94" t="s">
        <v>18</v>
      </c>
      <c r="B94" s="2">
        <v>45747</v>
      </c>
      <c r="C94" t="s">
        <v>17</v>
      </c>
      <c r="D94" t="s">
        <v>385</v>
      </c>
      <c r="E94" t="s">
        <v>24</v>
      </c>
    </row>
    <row r="95" spans="1:5" x14ac:dyDescent="0.25">
      <c r="A95" t="s">
        <v>18</v>
      </c>
      <c r="B95" s="2">
        <v>45747</v>
      </c>
      <c r="C95" t="s">
        <v>17</v>
      </c>
      <c r="D95" t="s">
        <v>527</v>
      </c>
      <c r="E95" t="s">
        <v>33</v>
      </c>
    </row>
    <row r="96" spans="1:5" x14ac:dyDescent="0.25">
      <c r="A96" t="s">
        <v>18</v>
      </c>
      <c r="B96" s="2">
        <v>45747</v>
      </c>
      <c r="C96" t="s">
        <v>17</v>
      </c>
      <c r="D96" t="s">
        <v>380</v>
      </c>
      <c r="E96" t="s">
        <v>31</v>
      </c>
    </row>
    <row r="97" spans="1:5" x14ac:dyDescent="0.25">
      <c r="A97" t="s">
        <v>18</v>
      </c>
      <c r="B97" s="2">
        <v>45747</v>
      </c>
      <c r="C97" t="s">
        <v>44</v>
      </c>
      <c r="D97" t="s">
        <v>529</v>
      </c>
      <c r="E97" t="s">
        <v>530</v>
      </c>
    </row>
    <row r="98" spans="1:5" x14ac:dyDescent="0.25">
      <c r="A98" t="s">
        <v>18</v>
      </c>
      <c r="B98" s="2">
        <v>45747</v>
      </c>
      <c r="C98" t="s">
        <v>44</v>
      </c>
      <c r="D98" t="s">
        <v>375</v>
      </c>
      <c r="E98" t="s">
        <v>61</v>
      </c>
    </row>
    <row r="99" spans="1:5" x14ac:dyDescent="0.25">
      <c r="A99" t="s">
        <v>18</v>
      </c>
      <c r="B99" s="2">
        <v>45748</v>
      </c>
      <c r="C99" t="s">
        <v>17</v>
      </c>
      <c r="D99" t="s">
        <v>382</v>
      </c>
      <c r="E99" t="s">
        <v>19</v>
      </c>
    </row>
    <row r="100" spans="1:5" x14ac:dyDescent="0.25">
      <c r="A100" t="s">
        <v>18</v>
      </c>
      <c r="B100" s="2">
        <v>45748</v>
      </c>
      <c r="C100" t="s">
        <v>17</v>
      </c>
      <c r="D100" t="s">
        <v>390</v>
      </c>
      <c r="E100" t="s">
        <v>376</v>
      </c>
    </row>
    <row r="101" spans="1:5" x14ac:dyDescent="0.25">
      <c r="A101" t="s">
        <v>18</v>
      </c>
      <c r="B101" s="2">
        <v>45748</v>
      </c>
      <c r="C101" t="s">
        <v>17</v>
      </c>
      <c r="D101" t="s">
        <v>392</v>
      </c>
      <c r="E101" t="s">
        <v>393</v>
      </c>
    </row>
    <row r="102" spans="1:5" x14ac:dyDescent="0.25">
      <c r="A102" t="s">
        <v>18</v>
      </c>
      <c r="B102" s="2">
        <v>45748</v>
      </c>
      <c r="C102" t="s">
        <v>17</v>
      </c>
      <c r="D102" t="s">
        <v>385</v>
      </c>
      <c r="E102" t="s">
        <v>24</v>
      </c>
    </row>
    <row r="103" spans="1:5" x14ac:dyDescent="0.25">
      <c r="A103" t="s">
        <v>18</v>
      </c>
      <c r="B103" s="2">
        <v>45748</v>
      </c>
      <c r="C103" t="s">
        <v>17</v>
      </c>
      <c r="D103" t="s">
        <v>527</v>
      </c>
      <c r="E103" t="s">
        <v>33</v>
      </c>
    </row>
    <row r="104" spans="1:5" x14ac:dyDescent="0.25">
      <c r="A104" t="s">
        <v>18</v>
      </c>
      <c r="B104" s="2">
        <v>45748</v>
      </c>
      <c r="C104" t="s">
        <v>17</v>
      </c>
      <c r="D104" t="s">
        <v>380</v>
      </c>
      <c r="E104" t="s">
        <v>31</v>
      </c>
    </row>
    <row r="105" spans="1:5" x14ac:dyDescent="0.25">
      <c r="A105" t="s">
        <v>18</v>
      </c>
      <c r="B105" s="2">
        <v>45748</v>
      </c>
      <c r="C105" t="s">
        <v>44</v>
      </c>
      <c r="D105" t="s">
        <v>375</v>
      </c>
      <c r="E105" t="s">
        <v>61</v>
      </c>
    </row>
    <row r="106" spans="1:5" x14ac:dyDescent="0.25">
      <c r="A106" t="s">
        <v>18</v>
      </c>
      <c r="B106" s="2">
        <v>45748</v>
      </c>
      <c r="C106" t="s">
        <v>44</v>
      </c>
      <c r="D106" t="s">
        <v>533</v>
      </c>
      <c r="E106" t="s">
        <v>534</v>
      </c>
    </row>
    <row r="107" spans="1:5" x14ac:dyDescent="0.25">
      <c r="A107" t="s">
        <v>18</v>
      </c>
      <c r="B107" s="2">
        <v>45749</v>
      </c>
      <c r="C107" t="s">
        <v>17</v>
      </c>
      <c r="D107" t="s">
        <v>382</v>
      </c>
      <c r="E107" t="s">
        <v>19</v>
      </c>
    </row>
    <row r="108" spans="1:5" x14ac:dyDescent="0.25">
      <c r="A108" t="s">
        <v>18</v>
      </c>
      <c r="B108" s="2">
        <v>45749</v>
      </c>
      <c r="C108" t="s">
        <v>17</v>
      </c>
      <c r="D108" t="s">
        <v>390</v>
      </c>
      <c r="E108" t="s">
        <v>376</v>
      </c>
    </row>
    <row r="109" spans="1:5" x14ac:dyDescent="0.25">
      <c r="A109" t="s">
        <v>18</v>
      </c>
      <c r="B109" s="2">
        <v>45749</v>
      </c>
      <c r="C109" t="s">
        <v>17</v>
      </c>
      <c r="D109" t="s">
        <v>392</v>
      </c>
      <c r="E109" t="s">
        <v>393</v>
      </c>
    </row>
    <row r="110" spans="1:5" x14ac:dyDescent="0.25">
      <c r="A110" t="s">
        <v>18</v>
      </c>
      <c r="B110" s="2">
        <v>45749</v>
      </c>
      <c r="C110" t="s">
        <v>17</v>
      </c>
      <c r="D110" t="s">
        <v>527</v>
      </c>
      <c r="E110" t="s">
        <v>33</v>
      </c>
    </row>
    <row r="111" spans="1:5" x14ac:dyDescent="0.25">
      <c r="A111" t="s">
        <v>18</v>
      </c>
      <c r="B111" s="2">
        <v>45749</v>
      </c>
      <c r="C111" t="s">
        <v>17</v>
      </c>
      <c r="D111" t="s">
        <v>380</v>
      </c>
      <c r="E111" t="s">
        <v>31</v>
      </c>
    </row>
    <row r="112" spans="1:5" x14ac:dyDescent="0.25">
      <c r="A112" t="s">
        <v>18</v>
      </c>
      <c r="B112" s="2">
        <v>45749</v>
      </c>
      <c r="C112" t="s">
        <v>44</v>
      </c>
      <c r="D112" t="s">
        <v>375</v>
      </c>
      <c r="E112" t="s">
        <v>61</v>
      </c>
    </row>
    <row r="113" spans="1:5" x14ac:dyDescent="0.25">
      <c r="A113" t="s">
        <v>18</v>
      </c>
      <c r="B113" s="2">
        <v>45749</v>
      </c>
      <c r="C113" t="s">
        <v>44</v>
      </c>
      <c r="D113" t="s">
        <v>533</v>
      </c>
      <c r="E113" t="s">
        <v>534</v>
      </c>
    </row>
    <row r="114" spans="1:5" x14ac:dyDescent="0.25">
      <c r="A114" t="s">
        <v>18</v>
      </c>
      <c r="B114" s="2">
        <v>45749</v>
      </c>
      <c r="C114" t="s">
        <v>44</v>
      </c>
      <c r="D114" t="s">
        <v>527</v>
      </c>
      <c r="E114" t="s">
        <v>805</v>
      </c>
    </row>
    <row r="115" spans="1:5" x14ac:dyDescent="0.25">
      <c r="A115" t="s">
        <v>18</v>
      </c>
      <c r="B115" s="2">
        <v>45750</v>
      </c>
      <c r="C115" t="s">
        <v>17</v>
      </c>
      <c r="D115" t="s">
        <v>382</v>
      </c>
      <c r="E115" t="s">
        <v>19</v>
      </c>
    </row>
    <row r="116" spans="1:5" x14ac:dyDescent="0.25">
      <c r="A116" t="s">
        <v>18</v>
      </c>
      <c r="B116" s="2">
        <v>45750</v>
      </c>
      <c r="C116" t="s">
        <v>17</v>
      </c>
      <c r="D116" t="s">
        <v>390</v>
      </c>
      <c r="E116" t="s">
        <v>376</v>
      </c>
    </row>
    <row r="117" spans="1:5" x14ac:dyDescent="0.25">
      <c r="A117" t="s">
        <v>18</v>
      </c>
      <c r="B117" s="2">
        <v>45750</v>
      </c>
      <c r="C117" t="s">
        <v>17</v>
      </c>
      <c r="D117" t="s">
        <v>374</v>
      </c>
      <c r="E117" t="s">
        <v>69</v>
      </c>
    </row>
    <row r="118" spans="1:5" x14ac:dyDescent="0.25">
      <c r="A118" t="s">
        <v>18</v>
      </c>
      <c r="B118" s="2">
        <v>45750</v>
      </c>
      <c r="C118" t="s">
        <v>17</v>
      </c>
      <c r="D118" t="s">
        <v>392</v>
      </c>
      <c r="E118" t="s">
        <v>393</v>
      </c>
    </row>
    <row r="119" spans="1:5" x14ac:dyDescent="0.25">
      <c r="A119" t="s">
        <v>18</v>
      </c>
      <c r="B119" s="2">
        <v>45750</v>
      </c>
      <c r="C119" t="s">
        <v>17</v>
      </c>
      <c r="D119" t="s">
        <v>527</v>
      </c>
      <c r="E119" t="s">
        <v>33</v>
      </c>
    </row>
    <row r="120" spans="1:5" x14ac:dyDescent="0.25">
      <c r="A120" t="s">
        <v>18</v>
      </c>
      <c r="B120" s="2">
        <v>45750</v>
      </c>
      <c r="C120" t="s">
        <v>17</v>
      </c>
      <c r="D120" t="s">
        <v>380</v>
      </c>
      <c r="E120" t="s">
        <v>31</v>
      </c>
    </row>
    <row r="121" spans="1:5" x14ac:dyDescent="0.25">
      <c r="A121" t="s">
        <v>18</v>
      </c>
      <c r="B121" s="2">
        <v>45750</v>
      </c>
      <c r="C121" t="s">
        <v>44</v>
      </c>
      <c r="D121" t="s">
        <v>529</v>
      </c>
      <c r="E121" t="s">
        <v>530</v>
      </c>
    </row>
    <row r="122" spans="1:5" x14ac:dyDescent="0.25">
      <c r="A122" t="s">
        <v>18</v>
      </c>
      <c r="B122" s="2">
        <v>45750</v>
      </c>
      <c r="C122" t="s">
        <v>44</v>
      </c>
      <c r="D122" t="s">
        <v>375</v>
      </c>
      <c r="E122" t="s">
        <v>61</v>
      </c>
    </row>
    <row r="123" spans="1:5" x14ac:dyDescent="0.25">
      <c r="A123" t="s">
        <v>18</v>
      </c>
      <c r="B123" s="2">
        <v>45751</v>
      </c>
      <c r="C123" t="s">
        <v>17</v>
      </c>
      <c r="D123" t="s">
        <v>390</v>
      </c>
      <c r="E123" t="s">
        <v>376</v>
      </c>
    </row>
    <row r="124" spans="1:5" x14ac:dyDescent="0.25">
      <c r="A124" t="s">
        <v>18</v>
      </c>
      <c r="B124" s="2">
        <v>45751</v>
      </c>
      <c r="C124" t="s">
        <v>17</v>
      </c>
      <c r="D124" t="s">
        <v>374</v>
      </c>
      <c r="E124" t="s">
        <v>69</v>
      </c>
    </row>
    <row r="125" spans="1:5" x14ac:dyDescent="0.25">
      <c r="A125" t="s">
        <v>18</v>
      </c>
      <c r="B125" s="2">
        <v>45751</v>
      </c>
      <c r="C125" t="s">
        <v>17</v>
      </c>
      <c r="D125" t="s">
        <v>392</v>
      </c>
      <c r="E125" t="s">
        <v>393</v>
      </c>
    </row>
    <row r="126" spans="1:5" x14ac:dyDescent="0.25">
      <c r="A126" t="s">
        <v>18</v>
      </c>
      <c r="B126" s="2">
        <v>45751</v>
      </c>
      <c r="C126" t="s">
        <v>17</v>
      </c>
      <c r="D126" t="s">
        <v>385</v>
      </c>
      <c r="E126" t="s">
        <v>24</v>
      </c>
    </row>
    <row r="127" spans="1:5" x14ac:dyDescent="0.25">
      <c r="A127" t="s">
        <v>18</v>
      </c>
      <c r="B127" s="2">
        <v>45751</v>
      </c>
      <c r="C127" t="s">
        <v>17</v>
      </c>
      <c r="D127" t="s">
        <v>527</v>
      </c>
      <c r="E127" t="s">
        <v>33</v>
      </c>
    </row>
    <row r="128" spans="1:5" x14ac:dyDescent="0.25">
      <c r="A128" t="s">
        <v>18</v>
      </c>
      <c r="B128" s="2">
        <v>45751</v>
      </c>
      <c r="C128" t="s">
        <v>17</v>
      </c>
      <c r="D128" t="s">
        <v>380</v>
      </c>
      <c r="E128" t="s">
        <v>31</v>
      </c>
    </row>
    <row r="129" spans="1:5" x14ac:dyDescent="0.25">
      <c r="A129" t="s">
        <v>18</v>
      </c>
      <c r="B129" s="2">
        <v>45751</v>
      </c>
      <c r="C129" t="s">
        <v>44</v>
      </c>
      <c r="D129" t="s">
        <v>529</v>
      </c>
      <c r="E129" t="s">
        <v>530</v>
      </c>
    </row>
    <row r="130" spans="1:5" x14ac:dyDescent="0.25">
      <c r="A130" t="s">
        <v>18</v>
      </c>
      <c r="B130" s="2">
        <v>45751</v>
      </c>
      <c r="C130" t="s">
        <v>44</v>
      </c>
      <c r="D130" t="s">
        <v>375</v>
      </c>
      <c r="E130" t="s">
        <v>61</v>
      </c>
    </row>
    <row r="131" spans="1:5" x14ac:dyDescent="0.25">
      <c r="A131" t="s">
        <v>18</v>
      </c>
      <c r="B131" s="2">
        <v>45751</v>
      </c>
      <c r="C131" t="s">
        <v>44</v>
      </c>
      <c r="D131" t="s">
        <v>533</v>
      </c>
      <c r="E131" t="s">
        <v>534</v>
      </c>
    </row>
    <row r="132" spans="1:5" x14ac:dyDescent="0.25">
      <c r="A132" t="s">
        <v>18</v>
      </c>
      <c r="B132" s="2">
        <v>45752</v>
      </c>
      <c r="C132" t="s">
        <v>17</v>
      </c>
      <c r="D132" t="s">
        <v>374</v>
      </c>
      <c r="E132" t="s">
        <v>69</v>
      </c>
    </row>
    <row r="133" spans="1:5" x14ac:dyDescent="0.25">
      <c r="A133" t="s">
        <v>18</v>
      </c>
      <c r="B133" s="2">
        <v>45752</v>
      </c>
      <c r="C133" t="s">
        <v>17</v>
      </c>
      <c r="D133" t="s">
        <v>392</v>
      </c>
      <c r="E133" t="s">
        <v>393</v>
      </c>
    </row>
    <row r="134" spans="1:5" x14ac:dyDescent="0.25">
      <c r="A134" t="s">
        <v>18</v>
      </c>
      <c r="B134" s="2">
        <v>45752</v>
      </c>
      <c r="C134" t="s">
        <v>17</v>
      </c>
      <c r="D134" t="s">
        <v>385</v>
      </c>
      <c r="E134" t="s">
        <v>24</v>
      </c>
    </row>
    <row r="135" spans="1:5" x14ac:dyDescent="0.25">
      <c r="A135" t="s">
        <v>18</v>
      </c>
      <c r="B135" s="2">
        <v>45752</v>
      </c>
      <c r="C135" t="s">
        <v>44</v>
      </c>
      <c r="D135" t="s">
        <v>529</v>
      </c>
      <c r="E135" t="s">
        <v>530</v>
      </c>
    </row>
    <row r="136" spans="1:5" x14ac:dyDescent="0.25">
      <c r="A136" t="s">
        <v>18</v>
      </c>
      <c r="B136" s="2">
        <v>45752</v>
      </c>
      <c r="C136" t="s">
        <v>44</v>
      </c>
      <c r="D136" t="s">
        <v>533</v>
      </c>
      <c r="E136" t="s">
        <v>534</v>
      </c>
    </row>
    <row r="137" spans="1:5" x14ac:dyDescent="0.25">
      <c r="A137" t="s">
        <v>18</v>
      </c>
      <c r="B137" s="2">
        <v>45753</v>
      </c>
      <c r="C137" t="s">
        <v>17</v>
      </c>
      <c r="D137" t="s">
        <v>382</v>
      </c>
      <c r="E137" t="s">
        <v>19</v>
      </c>
    </row>
    <row r="138" spans="1:5" x14ac:dyDescent="0.25">
      <c r="A138" t="s">
        <v>18</v>
      </c>
      <c r="B138" s="2">
        <v>45753</v>
      </c>
      <c r="C138" t="s">
        <v>17</v>
      </c>
      <c r="D138" t="s">
        <v>374</v>
      </c>
      <c r="E138" t="s">
        <v>69</v>
      </c>
    </row>
    <row r="139" spans="1:5" x14ac:dyDescent="0.25">
      <c r="A139" t="s">
        <v>18</v>
      </c>
      <c r="B139" s="2">
        <v>45753</v>
      </c>
      <c r="C139" t="s">
        <v>17</v>
      </c>
      <c r="D139" t="s">
        <v>385</v>
      </c>
      <c r="E139" t="s">
        <v>24</v>
      </c>
    </row>
    <row r="140" spans="1:5" x14ac:dyDescent="0.25">
      <c r="A140" t="s">
        <v>18</v>
      </c>
      <c r="B140" s="2">
        <v>45753</v>
      </c>
      <c r="C140" t="s">
        <v>17</v>
      </c>
      <c r="D140" t="s">
        <v>380</v>
      </c>
      <c r="E140" t="s">
        <v>31</v>
      </c>
    </row>
    <row r="141" spans="1:5" x14ac:dyDescent="0.25">
      <c r="A141" t="s">
        <v>18</v>
      </c>
      <c r="B141" s="2">
        <v>45753</v>
      </c>
      <c r="C141" t="s">
        <v>44</v>
      </c>
      <c r="D141" t="s">
        <v>529</v>
      </c>
      <c r="E141" t="s">
        <v>530</v>
      </c>
    </row>
    <row r="142" spans="1:5" x14ac:dyDescent="0.25">
      <c r="A142" t="s">
        <v>18</v>
      </c>
      <c r="B142" s="2">
        <v>45753</v>
      </c>
      <c r="C142" t="s">
        <v>44</v>
      </c>
      <c r="D142" t="s">
        <v>533</v>
      </c>
      <c r="E142" t="s">
        <v>534</v>
      </c>
    </row>
    <row r="143" spans="1:5" x14ac:dyDescent="0.25">
      <c r="A143" t="s">
        <v>143</v>
      </c>
      <c r="B143" s="2">
        <v>45740</v>
      </c>
      <c r="C143" t="s">
        <v>17</v>
      </c>
      <c r="D143" t="s">
        <v>388</v>
      </c>
      <c r="E143" t="s">
        <v>389</v>
      </c>
    </row>
    <row r="144" spans="1:5" x14ac:dyDescent="0.25">
      <c r="A144" t="s">
        <v>143</v>
      </c>
      <c r="B144" s="2">
        <v>45741</v>
      </c>
      <c r="C144" t="s">
        <v>17</v>
      </c>
      <c r="D144" t="s">
        <v>388</v>
      </c>
      <c r="E144" t="s">
        <v>389</v>
      </c>
    </row>
    <row r="145" spans="1:5" x14ac:dyDescent="0.25">
      <c r="A145" t="s">
        <v>143</v>
      </c>
      <c r="B145" s="2">
        <v>45742</v>
      </c>
      <c r="C145" t="s">
        <v>17</v>
      </c>
      <c r="D145" t="s">
        <v>388</v>
      </c>
      <c r="E145" t="s">
        <v>389</v>
      </c>
    </row>
    <row r="146" spans="1:5" x14ac:dyDescent="0.25">
      <c r="A146" t="s">
        <v>143</v>
      </c>
      <c r="B146" s="2">
        <v>45743</v>
      </c>
      <c r="C146" t="s">
        <v>17</v>
      </c>
      <c r="D146" t="s">
        <v>388</v>
      </c>
      <c r="E146" t="s">
        <v>389</v>
      </c>
    </row>
    <row r="147" spans="1:5" x14ac:dyDescent="0.25">
      <c r="A147" t="s">
        <v>143</v>
      </c>
      <c r="B147" s="2">
        <v>45744</v>
      </c>
      <c r="C147" t="s">
        <v>17</v>
      </c>
      <c r="D147" t="s">
        <v>388</v>
      </c>
      <c r="E147" t="s">
        <v>389</v>
      </c>
    </row>
    <row r="148" spans="1:5" x14ac:dyDescent="0.25">
      <c r="A148" t="s">
        <v>143</v>
      </c>
      <c r="B148" s="2">
        <v>45746</v>
      </c>
      <c r="C148" t="s">
        <v>17</v>
      </c>
      <c r="D148" t="s">
        <v>388</v>
      </c>
      <c r="E148" t="s">
        <v>389</v>
      </c>
    </row>
    <row r="149" spans="1:5" x14ac:dyDescent="0.25">
      <c r="A149" t="s">
        <v>143</v>
      </c>
      <c r="B149" s="2">
        <v>45747</v>
      </c>
      <c r="C149" t="s">
        <v>17</v>
      </c>
      <c r="D149" t="s">
        <v>388</v>
      </c>
      <c r="E149" t="s">
        <v>389</v>
      </c>
    </row>
    <row r="150" spans="1:5" x14ac:dyDescent="0.25">
      <c r="A150" t="s">
        <v>143</v>
      </c>
      <c r="B150" s="2">
        <v>45748</v>
      </c>
      <c r="C150" t="s">
        <v>17</v>
      </c>
      <c r="D150" t="s">
        <v>388</v>
      </c>
      <c r="E150" t="s">
        <v>389</v>
      </c>
    </row>
    <row r="151" spans="1:5" x14ac:dyDescent="0.25">
      <c r="A151" t="s">
        <v>143</v>
      </c>
      <c r="B151" s="2">
        <v>45749</v>
      </c>
      <c r="C151" t="s">
        <v>17</v>
      </c>
      <c r="D151" t="s">
        <v>388</v>
      </c>
      <c r="E151" t="s">
        <v>389</v>
      </c>
    </row>
    <row r="152" spans="1:5" x14ac:dyDescent="0.25">
      <c r="A152" t="s">
        <v>143</v>
      </c>
      <c r="B152" s="2">
        <v>45750</v>
      </c>
      <c r="C152" t="s">
        <v>17</v>
      </c>
      <c r="D152" t="s">
        <v>388</v>
      </c>
      <c r="E152" t="s">
        <v>389</v>
      </c>
    </row>
    <row r="153" spans="1:5" x14ac:dyDescent="0.25">
      <c r="A153" t="s">
        <v>143</v>
      </c>
      <c r="B153" s="2">
        <v>45751</v>
      </c>
      <c r="C153" t="s">
        <v>17</v>
      </c>
      <c r="D153" t="s">
        <v>388</v>
      </c>
      <c r="E153" t="s">
        <v>389</v>
      </c>
    </row>
    <row r="154" spans="1:5" x14ac:dyDescent="0.25">
      <c r="A154" t="s">
        <v>65</v>
      </c>
      <c r="B154" s="2">
        <v>45740</v>
      </c>
      <c r="C154" t="s">
        <v>44</v>
      </c>
      <c r="D154" t="s">
        <v>564</v>
      </c>
      <c r="E154" t="s">
        <v>887</v>
      </c>
    </row>
    <row r="155" spans="1:5" x14ac:dyDescent="0.25">
      <c r="A155" t="s">
        <v>65</v>
      </c>
      <c r="B155" s="2">
        <v>45741</v>
      </c>
      <c r="C155" t="s">
        <v>17</v>
      </c>
      <c r="D155" t="s">
        <v>564</v>
      </c>
      <c r="E155" t="s">
        <v>35</v>
      </c>
    </row>
    <row r="156" spans="1:5" x14ac:dyDescent="0.25">
      <c r="A156" t="s">
        <v>65</v>
      </c>
      <c r="B156" s="2">
        <v>45742</v>
      </c>
      <c r="C156" t="s">
        <v>17</v>
      </c>
      <c r="D156" t="s">
        <v>564</v>
      </c>
      <c r="E156" t="s">
        <v>35</v>
      </c>
    </row>
    <row r="157" spans="1:5" x14ac:dyDescent="0.25">
      <c r="A157" t="s">
        <v>65</v>
      </c>
      <c r="B157" s="2">
        <v>45742</v>
      </c>
      <c r="C157" t="s">
        <v>44</v>
      </c>
      <c r="D157" t="s">
        <v>564</v>
      </c>
      <c r="E157" t="s">
        <v>758</v>
      </c>
    </row>
    <row r="158" spans="1:5" x14ac:dyDescent="0.25">
      <c r="A158" t="s">
        <v>65</v>
      </c>
      <c r="B158" s="2">
        <v>45743</v>
      </c>
      <c r="C158" t="s">
        <v>17</v>
      </c>
      <c r="D158" t="s">
        <v>564</v>
      </c>
      <c r="E158" t="s">
        <v>35</v>
      </c>
    </row>
    <row r="159" spans="1:5" x14ac:dyDescent="0.25">
      <c r="A159" t="s">
        <v>65</v>
      </c>
      <c r="B159" s="2">
        <v>45744</v>
      </c>
      <c r="C159" t="s">
        <v>44</v>
      </c>
      <c r="D159" t="s">
        <v>564</v>
      </c>
      <c r="E159" t="s">
        <v>758</v>
      </c>
    </row>
    <row r="160" spans="1:5" x14ac:dyDescent="0.25">
      <c r="A160" t="s">
        <v>65</v>
      </c>
      <c r="B160" s="2">
        <v>45745</v>
      </c>
      <c r="C160" t="s">
        <v>17</v>
      </c>
      <c r="D160" t="s">
        <v>564</v>
      </c>
      <c r="E160" t="s">
        <v>35</v>
      </c>
    </row>
    <row r="161" spans="1:5" x14ac:dyDescent="0.25">
      <c r="A161" t="s">
        <v>65</v>
      </c>
      <c r="B161" s="2">
        <v>45745</v>
      </c>
      <c r="C161" t="s">
        <v>44</v>
      </c>
      <c r="D161" t="s">
        <v>564</v>
      </c>
      <c r="E161" t="s">
        <v>758</v>
      </c>
    </row>
    <row r="162" spans="1:5" x14ac:dyDescent="0.25">
      <c r="A162" t="s">
        <v>65</v>
      </c>
      <c r="B162" s="2">
        <v>45747</v>
      </c>
      <c r="C162" t="s">
        <v>44</v>
      </c>
      <c r="D162" t="s">
        <v>564</v>
      </c>
      <c r="E162" t="s">
        <v>758</v>
      </c>
    </row>
    <row r="163" spans="1:5" x14ac:dyDescent="0.25">
      <c r="A163" t="s">
        <v>65</v>
      </c>
      <c r="B163" s="2">
        <v>45748</v>
      </c>
      <c r="C163" t="s">
        <v>44</v>
      </c>
      <c r="D163" t="s">
        <v>564</v>
      </c>
      <c r="E163" t="s">
        <v>758</v>
      </c>
    </row>
    <row r="164" spans="1:5" x14ac:dyDescent="0.25">
      <c r="A164" t="s">
        <v>65</v>
      </c>
      <c r="B164" s="2">
        <v>45749</v>
      </c>
      <c r="C164" t="s">
        <v>44</v>
      </c>
      <c r="D164" t="s">
        <v>564</v>
      </c>
      <c r="E164" t="s">
        <v>758</v>
      </c>
    </row>
    <row r="165" spans="1:5" x14ac:dyDescent="0.25">
      <c r="A165" t="s">
        <v>65</v>
      </c>
      <c r="B165" s="2">
        <v>45750</v>
      </c>
      <c r="C165" t="s">
        <v>44</v>
      </c>
      <c r="D165" t="s">
        <v>564</v>
      </c>
      <c r="E165" t="s">
        <v>758</v>
      </c>
    </row>
    <row r="166" spans="1:5" x14ac:dyDescent="0.25">
      <c r="A166" t="s">
        <v>65</v>
      </c>
      <c r="B166" s="2">
        <v>45751</v>
      </c>
      <c r="C166" t="s">
        <v>44</v>
      </c>
      <c r="D166" t="s">
        <v>564</v>
      </c>
      <c r="E166" t="s">
        <v>758</v>
      </c>
    </row>
    <row r="167" spans="1:5" x14ac:dyDescent="0.25">
      <c r="A167" t="s">
        <v>65</v>
      </c>
      <c r="B167" s="2">
        <v>45752</v>
      </c>
      <c r="C167" t="s">
        <v>44</v>
      </c>
      <c r="D167" t="s">
        <v>564</v>
      </c>
      <c r="E167" t="s">
        <v>758</v>
      </c>
    </row>
    <row r="168" spans="1:5" x14ac:dyDescent="0.25">
      <c r="A168" t="s">
        <v>138</v>
      </c>
      <c r="B168" s="2">
        <v>45740</v>
      </c>
      <c r="C168" t="s">
        <v>17</v>
      </c>
      <c r="D168" t="s">
        <v>377</v>
      </c>
      <c r="E168" t="s">
        <v>36</v>
      </c>
    </row>
    <row r="169" spans="1:5" x14ac:dyDescent="0.25">
      <c r="A169" t="s">
        <v>138</v>
      </c>
      <c r="B169" s="2">
        <v>45741</v>
      </c>
      <c r="C169" t="s">
        <v>17</v>
      </c>
      <c r="D169" t="s">
        <v>377</v>
      </c>
      <c r="E169" t="s">
        <v>36</v>
      </c>
    </row>
    <row r="170" spans="1:5" x14ac:dyDescent="0.25">
      <c r="A170" t="s">
        <v>138</v>
      </c>
      <c r="B170" s="2">
        <v>45742</v>
      </c>
      <c r="C170" t="s">
        <v>17</v>
      </c>
      <c r="D170" t="s">
        <v>377</v>
      </c>
      <c r="E170" t="s">
        <v>36</v>
      </c>
    </row>
    <row r="171" spans="1:5" x14ac:dyDescent="0.25">
      <c r="A171" t="s">
        <v>138</v>
      </c>
      <c r="B171" s="2">
        <v>45743</v>
      </c>
      <c r="C171" t="s">
        <v>17</v>
      </c>
      <c r="D171" t="s">
        <v>377</v>
      </c>
      <c r="E171" t="s">
        <v>36</v>
      </c>
    </row>
    <row r="172" spans="1:5" x14ac:dyDescent="0.25">
      <c r="A172" t="s">
        <v>138</v>
      </c>
      <c r="B172" s="2">
        <v>45744</v>
      </c>
      <c r="C172" t="s">
        <v>17</v>
      </c>
      <c r="D172" t="s">
        <v>377</v>
      </c>
      <c r="E172" t="s">
        <v>36</v>
      </c>
    </row>
    <row r="173" spans="1:5" x14ac:dyDescent="0.25">
      <c r="A173" t="s">
        <v>138</v>
      </c>
      <c r="B173" s="2">
        <v>45745</v>
      </c>
      <c r="C173" t="s">
        <v>17</v>
      </c>
      <c r="D173" t="s">
        <v>377</v>
      </c>
      <c r="E173" t="s">
        <v>1135</v>
      </c>
    </row>
    <row r="174" spans="1:5" x14ac:dyDescent="0.25">
      <c r="A174" t="s">
        <v>138</v>
      </c>
      <c r="B174" s="2">
        <v>45745</v>
      </c>
      <c r="C174" t="s">
        <v>17</v>
      </c>
      <c r="D174" t="s">
        <v>377</v>
      </c>
      <c r="E174" t="s">
        <v>1134</v>
      </c>
    </row>
    <row r="175" spans="1:5" x14ac:dyDescent="0.25">
      <c r="A175" t="s">
        <v>138</v>
      </c>
      <c r="B175" s="2">
        <v>45745</v>
      </c>
      <c r="C175" t="s">
        <v>44</v>
      </c>
      <c r="D175" t="s">
        <v>377</v>
      </c>
      <c r="E175" t="s">
        <v>1138</v>
      </c>
    </row>
    <row r="176" spans="1:5" x14ac:dyDescent="0.25">
      <c r="A176" t="s">
        <v>138</v>
      </c>
      <c r="B176" s="2">
        <v>45747</v>
      </c>
      <c r="C176" t="s">
        <v>17</v>
      </c>
      <c r="D176" t="s">
        <v>377</v>
      </c>
      <c r="E176" t="s">
        <v>36</v>
      </c>
    </row>
    <row r="177" spans="1:5" x14ac:dyDescent="0.25">
      <c r="A177" t="s">
        <v>138</v>
      </c>
      <c r="B177" s="2">
        <v>45748</v>
      </c>
      <c r="C177" t="s">
        <v>17</v>
      </c>
      <c r="D177" t="s">
        <v>377</v>
      </c>
      <c r="E177" t="s">
        <v>36</v>
      </c>
    </row>
    <row r="178" spans="1:5" x14ac:dyDescent="0.25">
      <c r="A178" t="s">
        <v>138</v>
      </c>
      <c r="B178" s="2">
        <v>45749</v>
      </c>
      <c r="C178" t="s">
        <v>17</v>
      </c>
      <c r="D178" t="s">
        <v>377</v>
      </c>
      <c r="E178" t="s">
        <v>36</v>
      </c>
    </row>
    <row r="179" spans="1:5" x14ac:dyDescent="0.25">
      <c r="A179" t="s">
        <v>138</v>
      </c>
      <c r="B179" s="2">
        <v>45750</v>
      </c>
      <c r="C179" t="s">
        <v>17</v>
      </c>
      <c r="D179" t="s">
        <v>377</v>
      </c>
      <c r="E179" t="s">
        <v>36</v>
      </c>
    </row>
    <row r="180" spans="1:5" x14ac:dyDescent="0.25">
      <c r="A180" t="s">
        <v>138</v>
      </c>
      <c r="B180" s="2">
        <v>45751</v>
      </c>
      <c r="C180" t="s">
        <v>17</v>
      </c>
      <c r="D180" t="s">
        <v>377</v>
      </c>
      <c r="E180" t="s">
        <v>36</v>
      </c>
    </row>
    <row r="181" spans="1:5" x14ac:dyDescent="0.25">
      <c r="A181" t="s">
        <v>137</v>
      </c>
      <c r="B181" s="2">
        <v>45740</v>
      </c>
      <c r="C181" t="s">
        <v>17</v>
      </c>
      <c r="D181" t="s">
        <v>387</v>
      </c>
      <c r="E181" t="s">
        <v>28</v>
      </c>
    </row>
    <row r="182" spans="1:5" x14ac:dyDescent="0.25">
      <c r="A182" t="s">
        <v>137</v>
      </c>
      <c r="B182" s="2">
        <v>45741</v>
      </c>
      <c r="C182" t="s">
        <v>17</v>
      </c>
      <c r="D182" t="s">
        <v>387</v>
      </c>
      <c r="E182" t="s">
        <v>28</v>
      </c>
    </row>
    <row r="183" spans="1:5" x14ac:dyDescent="0.25">
      <c r="A183" t="s">
        <v>137</v>
      </c>
      <c r="B183" s="2">
        <v>45742</v>
      </c>
      <c r="C183" t="s">
        <v>17</v>
      </c>
      <c r="D183" t="s">
        <v>387</v>
      </c>
      <c r="E183" t="s">
        <v>28</v>
      </c>
    </row>
    <row r="184" spans="1:5" x14ac:dyDescent="0.25">
      <c r="A184" t="s">
        <v>137</v>
      </c>
      <c r="B184" s="2">
        <v>45744</v>
      </c>
      <c r="C184" t="s">
        <v>17</v>
      </c>
      <c r="D184" t="s">
        <v>387</v>
      </c>
      <c r="E184" t="s">
        <v>28</v>
      </c>
    </row>
    <row r="185" spans="1:5" x14ac:dyDescent="0.25">
      <c r="A185" t="s">
        <v>137</v>
      </c>
      <c r="B185" s="2">
        <v>45747</v>
      </c>
      <c r="C185" t="s">
        <v>17</v>
      </c>
      <c r="D185" t="s">
        <v>387</v>
      </c>
      <c r="E185" t="s">
        <v>28</v>
      </c>
    </row>
    <row r="186" spans="1:5" x14ac:dyDescent="0.25">
      <c r="A186" t="s">
        <v>137</v>
      </c>
      <c r="B186" s="2">
        <v>45748</v>
      </c>
      <c r="C186" t="s">
        <v>17</v>
      </c>
      <c r="D186" t="s">
        <v>387</v>
      </c>
      <c r="E186" t="s">
        <v>28</v>
      </c>
    </row>
    <row r="187" spans="1:5" x14ac:dyDescent="0.25">
      <c r="A187" t="s">
        <v>137</v>
      </c>
      <c r="B187" s="2">
        <v>45749</v>
      </c>
      <c r="C187" t="s">
        <v>17</v>
      </c>
      <c r="D187" t="s">
        <v>387</v>
      </c>
      <c r="E187" t="s">
        <v>28</v>
      </c>
    </row>
    <row r="188" spans="1:5" x14ac:dyDescent="0.25">
      <c r="A188" t="s">
        <v>137</v>
      </c>
      <c r="B188" s="2">
        <v>45750</v>
      </c>
      <c r="C188" t="s">
        <v>17</v>
      </c>
      <c r="D188" t="s">
        <v>387</v>
      </c>
      <c r="E188" t="s">
        <v>28</v>
      </c>
    </row>
    <row r="189" spans="1:5" x14ac:dyDescent="0.25">
      <c r="A189" t="s">
        <v>137</v>
      </c>
      <c r="B189" s="2">
        <v>45751</v>
      </c>
      <c r="C189" t="s">
        <v>17</v>
      </c>
      <c r="D189" t="s">
        <v>387</v>
      </c>
      <c r="E189" t="s">
        <v>28</v>
      </c>
    </row>
    <row r="190" spans="1:5" x14ac:dyDescent="0.25">
      <c r="A190" t="s">
        <v>140</v>
      </c>
      <c r="B190" s="2">
        <v>45740</v>
      </c>
      <c r="C190" t="s">
        <v>17</v>
      </c>
      <c r="D190" t="s">
        <v>378</v>
      </c>
      <c r="E190" t="s">
        <v>379</v>
      </c>
    </row>
    <row r="191" spans="1:5" x14ac:dyDescent="0.25">
      <c r="A191" t="s">
        <v>140</v>
      </c>
      <c r="B191" s="2">
        <v>45743</v>
      </c>
      <c r="C191" t="s">
        <v>17</v>
      </c>
      <c r="D191" t="s">
        <v>378</v>
      </c>
      <c r="E191" t="s">
        <v>379</v>
      </c>
    </row>
    <row r="192" spans="1:5" x14ac:dyDescent="0.25">
      <c r="A192" t="s">
        <v>140</v>
      </c>
      <c r="B192" s="2">
        <v>45744</v>
      </c>
      <c r="C192" t="s">
        <v>17</v>
      </c>
      <c r="D192" t="s">
        <v>378</v>
      </c>
      <c r="E192" t="s">
        <v>379</v>
      </c>
    </row>
    <row r="193" spans="1:5" x14ac:dyDescent="0.25">
      <c r="A193" t="s">
        <v>140</v>
      </c>
      <c r="B193" s="2">
        <v>45745</v>
      </c>
      <c r="C193" t="s">
        <v>17</v>
      </c>
      <c r="D193" t="s">
        <v>378</v>
      </c>
      <c r="E193" t="s">
        <v>379</v>
      </c>
    </row>
    <row r="194" spans="1:5" x14ac:dyDescent="0.25">
      <c r="A194" t="s">
        <v>140</v>
      </c>
      <c r="B194" s="2">
        <v>45747</v>
      </c>
      <c r="C194" t="s">
        <v>17</v>
      </c>
      <c r="D194" t="s">
        <v>378</v>
      </c>
      <c r="E194" t="s">
        <v>379</v>
      </c>
    </row>
    <row r="195" spans="1:5" x14ac:dyDescent="0.25">
      <c r="A195" t="s">
        <v>140</v>
      </c>
      <c r="B195" s="2">
        <v>45748</v>
      </c>
      <c r="C195" t="s">
        <v>17</v>
      </c>
      <c r="D195" t="s">
        <v>378</v>
      </c>
      <c r="E195" t="s">
        <v>379</v>
      </c>
    </row>
    <row r="196" spans="1:5" x14ac:dyDescent="0.25">
      <c r="A196" t="s">
        <v>140</v>
      </c>
      <c r="B196" s="2">
        <v>45749</v>
      </c>
      <c r="C196" t="s">
        <v>17</v>
      </c>
      <c r="D196" t="s">
        <v>378</v>
      </c>
      <c r="E196" t="s">
        <v>379</v>
      </c>
    </row>
    <row r="197" spans="1:5" x14ac:dyDescent="0.25">
      <c r="A197" t="s">
        <v>140</v>
      </c>
      <c r="B197" s="2">
        <v>45750</v>
      </c>
      <c r="C197" t="s">
        <v>17</v>
      </c>
      <c r="D197" t="s">
        <v>378</v>
      </c>
      <c r="E197" t="s">
        <v>379</v>
      </c>
    </row>
    <row r="198" spans="1:5" x14ac:dyDescent="0.25">
      <c r="A198" t="s">
        <v>140</v>
      </c>
      <c r="B198" s="2">
        <v>45751</v>
      </c>
      <c r="C198" t="s">
        <v>17</v>
      </c>
      <c r="D198" t="s">
        <v>378</v>
      </c>
      <c r="E198" t="s">
        <v>379</v>
      </c>
    </row>
    <row r="199" spans="1:5" x14ac:dyDescent="0.25">
      <c r="A199" t="s">
        <v>132</v>
      </c>
      <c r="B199" s="2">
        <v>45740</v>
      </c>
      <c r="C199" t="s">
        <v>44</v>
      </c>
      <c r="D199" t="s">
        <v>539</v>
      </c>
      <c r="E199" t="s">
        <v>528</v>
      </c>
    </row>
    <row r="200" spans="1:5" x14ac:dyDescent="0.25">
      <c r="A200" t="s">
        <v>132</v>
      </c>
      <c r="B200" s="2">
        <v>45741</v>
      </c>
      <c r="C200" t="s">
        <v>44</v>
      </c>
      <c r="D200" t="s">
        <v>983</v>
      </c>
      <c r="E200" t="s">
        <v>528</v>
      </c>
    </row>
    <row r="201" spans="1:5" x14ac:dyDescent="0.25">
      <c r="A201" t="s">
        <v>132</v>
      </c>
      <c r="B201" s="2">
        <v>45742</v>
      </c>
      <c r="C201" t="s">
        <v>44</v>
      </c>
      <c r="D201" t="s">
        <v>983</v>
      </c>
      <c r="E201" t="s">
        <v>528</v>
      </c>
    </row>
    <row r="202" spans="1:5" x14ac:dyDescent="0.25">
      <c r="A202" t="s">
        <v>132</v>
      </c>
      <c r="B202" s="2">
        <v>45743</v>
      </c>
      <c r="C202" t="s">
        <v>44</v>
      </c>
      <c r="D202" t="s">
        <v>983</v>
      </c>
      <c r="E202" t="s">
        <v>528</v>
      </c>
    </row>
    <row r="203" spans="1:5" x14ac:dyDescent="0.25">
      <c r="A203" t="s">
        <v>132</v>
      </c>
      <c r="B203" s="2">
        <v>45748</v>
      </c>
      <c r="C203" t="s">
        <v>44</v>
      </c>
      <c r="D203" t="s">
        <v>983</v>
      </c>
      <c r="E203" t="s">
        <v>528</v>
      </c>
    </row>
    <row r="204" spans="1:5" x14ac:dyDescent="0.25">
      <c r="A204" t="s">
        <v>132</v>
      </c>
      <c r="B204" s="2">
        <v>45749</v>
      </c>
      <c r="C204" t="s">
        <v>44</v>
      </c>
      <c r="D204" t="s">
        <v>983</v>
      </c>
      <c r="E204" t="s">
        <v>528</v>
      </c>
    </row>
    <row r="205" spans="1:5" x14ac:dyDescent="0.25">
      <c r="A205" t="s">
        <v>132</v>
      </c>
      <c r="B205" s="2">
        <v>45750</v>
      </c>
      <c r="C205" t="s">
        <v>44</v>
      </c>
      <c r="D205" t="s">
        <v>983</v>
      </c>
      <c r="E205" t="s">
        <v>528</v>
      </c>
    </row>
    <row r="206" spans="1:5" x14ac:dyDescent="0.25">
      <c r="A206" t="s">
        <v>132</v>
      </c>
      <c r="B206" s="2">
        <v>45752</v>
      </c>
      <c r="C206" t="s">
        <v>44</v>
      </c>
      <c r="D206" t="s">
        <v>539</v>
      </c>
      <c r="E206" t="s">
        <v>528</v>
      </c>
    </row>
    <row r="207" spans="1:5" x14ac:dyDescent="0.25">
      <c r="A207" t="s">
        <v>132</v>
      </c>
      <c r="B207" s="2">
        <v>45753</v>
      </c>
      <c r="C207" t="s">
        <v>44</v>
      </c>
      <c r="D207" t="s">
        <v>539</v>
      </c>
      <c r="E207" t="s">
        <v>528</v>
      </c>
    </row>
    <row r="208" spans="1:5" x14ac:dyDescent="0.25">
      <c r="A208" t="s">
        <v>142</v>
      </c>
      <c r="B208" s="2">
        <v>45740</v>
      </c>
      <c r="C208" t="s">
        <v>17</v>
      </c>
      <c r="D208" t="s">
        <v>386</v>
      </c>
      <c r="E208" t="s">
        <v>41</v>
      </c>
    </row>
    <row r="209" spans="1:5" x14ac:dyDescent="0.25">
      <c r="A209" t="s">
        <v>142</v>
      </c>
      <c r="B209" s="2">
        <v>45741</v>
      </c>
      <c r="C209" t="s">
        <v>17</v>
      </c>
      <c r="D209" t="s">
        <v>386</v>
      </c>
      <c r="E209" t="s">
        <v>41</v>
      </c>
    </row>
    <row r="210" spans="1:5" x14ac:dyDescent="0.25">
      <c r="A210" t="s">
        <v>142</v>
      </c>
      <c r="B210" s="2">
        <v>45742</v>
      </c>
      <c r="C210" t="s">
        <v>17</v>
      </c>
      <c r="D210" t="s">
        <v>386</v>
      </c>
      <c r="E210" t="s">
        <v>41</v>
      </c>
    </row>
    <row r="211" spans="1:5" x14ac:dyDescent="0.25">
      <c r="A211" t="s">
        <v>142</v>
      </c>
      <c r="B211" s="2">
        <v>45743</v>
      </c>
      <c r="C211" t="s">
        <v>17</v>
      </c>
      <c r="D211" t="s">
        <v>386</v>
      </c>
      <c r="E211" t="s">
        <v>41</v>
      </c>
    </row>
    <row r="212" spans="1:5" x14ac:dyDescent="0.25">
      <c r="A212" t="s">
        <v>142</v>
      </c>
      <c r="B212" s="2">
        <v>45744</v>
      </c>
      <c r="C212" t="s">
        <v>17</v>
      </c>
      <c r="D212" t="s">
        <v>386</v>
      </c>
      <c r="E212" t="s">
        <v>41</v>
      </c>
    </row>
    <row r="213" spans="1:5" x14ac:dyDescent="0.25">
      <c r="A213" t="s">
        <v>142</v>
      </c>
      <c r="B213" s="2">
        <v>45747</v>
      </c>
      <c r="C213" t="s">
        <v>17</v>
      </c>
      <c r="D213" t="s">
        <v>386</v>
      </c>
      <c r="E213" t="s">
        <v>41</v>
      </c>
    </row>
    <row r="214" spans="1:5" x14ac:dyDescent="0.25">
      <c r="A214" t="s">
        <v>142</v>
      </c>
      <c r="B214" s="2">
        <v>45748</v>
      </c>
      <c r="C214" t="s">
        <v>17</v>
      </c>
      <c r="D214" t="s">
        <v>386</v>
      </c>
      <c r="E214" t="s">
        <v>41</v>
      </c>
    </row>
    <row r="215" spans="1:5" x14ac:dyDescent="0.25">
      <c r="A215" t="s">
        <v>142</v>
      </c>
      <c r="B215" s="2">
        <v>45750</v>
      </c>
      <c r="C215" t="s">
        <v>17</v>
      </c>
      <c r="D215" t="s">
        <v>386</v>
      </c>
      <c r="E215" t="s">
        <v>41</v>
      </c>
    </row>
    <row r="216" spans="1:5" x14ac:dyDescent="0.25">
      <c r="A216" t="s">
        <v>142</v>
      </c>
      <c r="B216" s="2">
        <v>45751</v>
      </c>
      <c r="C216" t="s">
        <v>17</v>
      </c>
      <c r="D216" t="s">
        <v>386</v>
      </c>
      <c r="E216" t="s">
        <v>41</v>
      </c>
    </row>
    <row r="217" spans="1:5" x14ac:dyDescent="0.25">
      <c r="A217" t="s">
        <v>21</v>
      </c>
      <c r="B217" s="2">
        <v>45740</v>
      </c>
      <c r="C217" t="s">
        <v>17</v>
      </c>
      <c r="D217" t="s">
        <v>227</v>
      </c>
      <c r="E217" t="s">
        <v>228</v>
      </c>
    </row>
    <row r="218" spans="1:5" x14ac:dyDescent="0.25">
      <c r="A218" t="s">
        <v>21</v>
      </c>
      <c r="B218" s="2">
        <v>45740</v>
      </c>
      <c r="C218" t="s">
        <v>17</v>
      </c>
      <c r="D218" t="s">
        <v>229</v>
      </c>
      <c r="E218" t="s">
        <v>230</v>
      </c>
    </row>
    <row r="219" spans="1:5" x14ac:dyDescent="0.25">
      <c r="A219" t="s">
        <v>21</v>
      </c>
      <c r="B219" s="2">
        <v>45741</v>
      </c>
      <c r="C219" t="s">
        <v>17</v>
      </c>
      <c r="D219" t="s">
        <v>227</v>
      </c>
      <c r="E219" t="s">
        <v>228</v>
      </c>
    </row>
    <row r="220" spans="1:5" x14ac:dyDescent="0.25">
      <c r="A220" t="s">
        <v>21</v>
      </c>
      <c r="B220" s="2">
        <v>45741</v>
      </c>
      <c r="C220" t="s">
        <v>17</v>
      </c>
      <c r="D220" t="s">
        <v>229</v>
      </c>
      <c r="E220" t="s">
        <v>230</v>
      </c>
    </row>
    <row r="221" spans="1:5" x14ac:dyDescent="0.25">
      <c r="A221" t="s">
        <v>21</v>
      </c>
      <c r="B221" s="2">
        <v>45742</v>
      </c>
      <c r="C221" t="s">
        <v>17</v>
      </c>
      <c r="D221" t="s">
        <v>227</v>
      </c>
      <c r="E221" t="s">
        <v>228</v>
      </c>
    </row>
    <row r="222" spans="1:5" x14ac:dyDescent="0.25">
      <c r="A222" t="s">
        <v>21</v>
      </c>
      <c r="B222" s="2">
        <v>45742</v>
      </c>
      <c r="C222" t="s">
        <v>17</v>
      </c>
      <c r="D222" t="s">
        <v>229</v>
      </c>
      <c r="E222" t="s">
        <v>230</v>
      </c>
    </row>
    <row r="223" spans="1:5" x14ac:dyDescent="0.25">
      <c r="A223" t="s">
        <v>21</v>
      </c>
      <c r="B223" s="2">
        <v>45743</v>
      </c>
      <c r="C223" t="s">
        <v>17</v>
      </c>
      <c r="D223" t="s">
        <v>227</v>
      </c>
      <c r="E223" t="s">
        <v>228</v>
      </c>
    </row>
    <row r="224" spans="1:5" x14ac:dyDescent="0.25">
      <c r="A224" t="s">
        <v>21</v>
      </c>
      <c r="B224" s="2">
        <v>45743</v>
      </c>
      <c r="C224" t="s">
        <v>17</v>
      </c>
      <c r="D224" t="s">
        <v>229</v>
      </c>
      <c r="E224" t="s">
        <v>230</v>
      </c>
    </row>
    <row r="225" spans="1:5" x14ac:dyDescent="0.25">
      <c r="A225" t="s">
        <v>21</v>
      </c>
      <c r="B225" s="2">
        <v>45744</v>
      </c>
      <c r="C225" t="s">
        <v>17</v>
      </c>
      <c r="D225" t="s">
        <v>227</v>
      </c>
      <c r="E225" t="s">
        <v>228</v>
      </c>
    </row>
    <row r="226" spans="1:5" x14ac:dyDescent="0.25">
      <c r="A226" t="s">
        <v>21</v>
      </c>
      <c r="B226" s="2">
        <v>45744</v>
      </c>
      <c r="C226" t="s">
        <v>44</v>
      </c>
      <c r="D226" t="s">
        <v>229</v>
      </c>
      <c r="E226" t="s">
        <v>886</v>
      </c>
    </row>
    <row r="227" spans="1:5" x14ac:dyDescent="0.25">
      <c r="A227" t="s">
        <v>21</v>
      </c>
      <c r="B227" s="2">
        <v>45747</v>
      </c>
      <c r="C227" t="s">
        <v>17</v>
      </c>
      <c r="D227" t="s">
        <v>227</v>
      </c>
      <c r="E227" t="s">
        <v>228</v>
      </c>
    </row>
    <row r="228" spans="1:5" x14ac:dyDescent="0.25">
      <c r="A228" t="s">
        <v>21</v>
      </c>
      <c r="B228" s="2">
        <v>45748</v>
      </c>
      <c r="C228" t="s">
        <v>17</v>
      </c>
      <c r="D228" t="s">
        <v>227</v>
      </c>
      <c r="E228" t="s">
        <v>228</v>
      </c>
    </row>
    <row r="229" spans="1:5" x14ac:dyDescent="0.25">
      <c r="A229" t="s">
        <v>21</v>
      </c>
      <c r="B229" s="2">
        <v>45748</v>
      </c>
      <c r="C229" t="s">
        <v>17</v>
      </c>
      <c r="D229" t="s">
        <v>229</v>
      </c>
      <c r="E229" t="s">
        <v>230</v>
      </c>
    </row>
    <row r="230" spans="1:5" x14ac:dyDescent="0.25">
      <c r="A230" t="s">
        <v>21</v>
      </c>
      <c r="B230" s="2">
        <v>45749</v>
      </c>
      <c r="C230" t="s">
        <v>17</v>
      </c>
      <c r="D230" t="s">
        <v>227</v>
      </c>
      <c r="E230" t="s">
        <v>228</v>
      </c>
    </row>
    <row r="231" spans="1:5" x14ac:dyDescent="0.25">
      <c r="A231" t="s">
        <v>21</v>
      </c>
      <c r="B231" s="2">
        <v>45749</v>
      </c>
      <c r="C231" t="s">
        <v>17</v>
      </c>
      <c r="D231" t="s">
        <v>229</v>
      </c>
      <c r="E231" t="s">
        <v>230</v>
      </c>
    </row>
    <row r="232" spans="1:5" x14ac:dyDescent="0.25">
      <c r="A232" t="s">
        <v>21</v>
      </c>
      <c r="B232" s="2">
        <v>45750</v>
      </c>
      <c r="C232" t="s">
        <v>17</v>
      </c>
      <c r="D232" t="s">
        <v>227</v>
      </c>
      <c r="E232" t="s">
        <v>228</v>
      </c>
    </row>
    <row r="233" spans="1:5" x14ac:dyDescent="0.25">
      <c r="A233" t="s">
        <v>21</v>
      </c>
      <c r="B233" s="2">
        <v>45750</v>
      </c>
      <c r="C233" t="s">
        <v>17</v>
      </c>
      <c r="D233" t="s">
        <v>229</v>
      </c>
      <c r="E233" t="s">
        <v>230</v>
      </c>
    </row>
    <row r="234" spans="1:5" x14ac:dyDescent="0.25">
      <c r="A234" t="s">
        <v>21</v>
      </c>
      <c r="B234" s="2">
        <v>45751</v>
      </c>
      <c r="C234" t="s">
        <v>17</v>
      </c>
      <c r="D234" t="s">
        <v>227</v>
      </c>
      <c r="E234" t="s">
        <v>228</v>
      </c>
    </row>
    <row r="235" spans="1:5" x14ac:dyDescent="0.25">
      <c r="A235" t="s">
        <v>21</v>
      </c>
      <c r="B235" s="2">
        <v>45751</v>
      </c>
      <c r="C235" t="s">
        <v>17</v>
      </c>
      <c r="D235" t="s">
        <v>229</v>
      </c>
      <c r="E235" t="s">
        <v>230</v>
      </c>
    </row>
    <row r="236" spans="1:5" x14ac:dyDescent="0.25">
      <c r="A236" t="s">
        <v>21</v>
      </c>
      <c r="B236" s="2">
        <v>45751</v>
      </c>
      <c r="C236" t="s">
        <v>44</v>
      </c>
      <c r="D236" t="s">
        <v>229</v>
      </c>
      <c r="E236" t="s">
        <v>886</v>
      </c>
    </row>
    <row r="237" spans="1:5" x14ac:dyDescent="0.25">
      <c r="A237" t="s">
        <v>21</v>
      </c>
      <c r="B237" s="2">
        <v>45752</v>
      </c>
      <c r="C237" t="s">
        <v>17</v>
      </c>
      <c r="D237" t="s">
        <v>229</v>
      </c>
      <c r="E237" t="s">
        <v>230</v>
      </c>
    </row>
    <row r="238" spans="1:5" x14ac:dyDescent="0.25">
      <c r="A238" t="s">
        <v>21</v>
      </c>
      <c r="B238" s="2">
        <v>45753</v>
      </c>
      <c r="C238" t="s">
        <v>17</v>
      </c>
      <c r="D238" t="s">
        <v>227</v>
      </c>
      <c r="E238" t="s">
        <v>228</v>
      </c>
    </row>
    <row r="239" spans="1:5" x14ac:dyDescent="0.25">
      <c r="A239" t="s">
        <v>139</v>
      </c>
      <c r="B239" s="2">
        <v>45740</v>
      </c>
      <c r="C239" t="s">
        <v>17</v>
      </c>
      <c r="D239" t="s">
        <v>381</v>
      </c>
      <c r="E239" t="s">
        <v>43</v>
      </c>
    </row>
    <row r="240" spans="1:5" x14ac:dyDescent="0.25">
      <c r="A240" t="s">
        <v>139</v>
      </c>
      <c r="B240" s="2">
        <v>45741</v>
      </c>
      <c r="C240" t="s">
        <v>17</v>
      </c>
      <c r="D240" t="s">
        <v>381</v>
      </c>
      <c r="E240" t="s">
        <v>43</v>
      </c>
    </row>
    <row r="241" spans="1:5" x14ac:dyDescent="0.25">
      <c r="A241" t="s">
        <v>139</v>
      </c>
      <c r="B241" s="2">
        <v>45742</v>
      </c>
      <c r="C241" t="s">
        <v>17</v>
      </c>
      <c r="D241" t="s">
        <v>381</v>
      </c>
      <c r="E241" t="s">
        <v>43</v>
      </c>
    </row>
    <row r="242" spans="1:5" x14ac:dyDescent="0.25">
      <c r="A242" t="s">
        <v>139</v>
      </c>
      <c r="B242" s="2">
        <v>45743</v>
      </c>
      <c r="C242" t="s">
        <v>17</v>
      </c>
      <c r="D242" t="s">
        <v>381</v>
      </c>
      <c r="E242" t="s">
        <v>43</v>
      </c>
    </row>
    <row r="243" spans="1:5" x14ac:dyDescent="0.25">
      <c r="A243" t="s">
        <v>139</v>
      </c>
      <c r="B243" s="2">
        <v>45744</v>
      </c>
      <c r="C243" t="s">
        <v>17</v>
      </c>
      <c r="D243" t="s">
        <v>381</v>
      </c>
      <c r="E243" t="s">
        <v>43</v>
      </c>
    </row>
    <row r="244" spans="1:5" x14ac:dyDescent="0.25">
      <c r="A244" t="s">
        <v>139</v>
      </c>
      <c r="B244" s="2">
        <v>45748</v>
      </c>
      <c r="C244" t="s">
        <v>17</v>
      </c>
      <c r="D244" t="s">
        <v>381</v>
      </c>
      <c r="E244" t="s">
        <v>43</v>
      </c>
    </row>
    <row r="245" spans="1:5" x14ac:dyDescent="0.25">
      <c r="A245" t="s">
        <v>139</v>
      </c>
      <c r="B245" s="2">
        <v>45750</v>
      </c>
      <c r="C245" t="s">
        <v>17</v>
      </c>
      <c r="D245" t="s">
        <v>381</v>
      </c>
      <c r="E245" t="s">
        <v>43</v>
      </c>
    </row>
    <row r="246" spans="1:5" x14ac:dyDescent="0.25">
      <c r="A246" t="s">
        <v>139</v>
      </c>
      <c r="B246" s="2">
        <v>45751</v>
      </c>
      <c r="C246" t="s">
        <v>17</v>
      </c>
      <c r="D246" t="s">
        <v>381</v>
      </c>
      <c r="E246" t="s">
        <v>43</v>
      </c>
    </row>
    <row r="247" spans="1:5" x14ac:dyDescent="0.25">
      <c r="A247" t="s">
        <v>139</v>
      </c>
      <c r="B247" s="2">
        <v>45752</v>
      </c>
      <c r="C247" t="s">
        <v>17</v>
      </c>
      <c r="D247" t="s">
        <v>381</v>
      </c>
      <c r="E247" t="s">
        <v>43</v>
      </c>
    </row>
    <row r="248" spans="1:5" x14ac:dyDescent="0.25">
      <c r="A248" t="s">
        <v>136</v>
      </c>
      <c r="B248" s="2">
        <v>45740</v>
      </c>
      <c r="C248" t="s">
        <v>17</v>
      </c>
      <c r="D248" t="s">
        <v>757</v>
      </c>
      <c r="E248" t="s">
        <v>536</v>
      </c>
    </row>
    <row r="249" spans="1:5" x14ac:dyDescent="0.25">
      <c r="A249" t="s">
        <v>136</v>
      </c>
      <c r="B249" s="2">
        <v>45740</v>
      </c>
      <c r="C249" t="s">
        <v>17</v>
      </c>
      <c r="D249" t="s">
        <v>226</v>
      </c>
      <c r="E249" t="s">
        <v>58</v>
      </c>
    </row>
    <row r="250" spans="1:5" x14ac:dyDescent="0.25">
      <c r="A250" t="s">
        <v>136</v>
      </c>
      <c r="B250" s="2">
        <v>45740</v>
      </c>
      <c r="C250" t="s">
        <v>17</v>
      </c>
      <c r="D250" t="s">
        <v>888</v>
      </c>
      <c r="E250" t="s">
        <v>537</v>
      </c>
    </row>
    <row r="251" spans="1:5" x14ac:dyDescent="0.25">
      <c r="A251" t="s">
        <v>136</v>
      </c>
      <c r="B251" s="2">
        <v>45740</v>
      </c>
      <c r="C251" t="s">
        <v>17</v>
      </c>
      <c r="D251" t="s">
        <v>231</v>
      </c>
      <c r="E251" t="s">
        <v>883</v>
      </c>
    </row>
    <row r="252" spans="1:5" x14ac:dyDescent="0.25">
      <c r="A252" t="s">
        <v>136</v>
      </c>
      <c r="B252" s="2">
        <v>45740</v>
      </c>
      <c r="C252" t="s">
        <v>44</v>
      </c>
      <c r="D252" t="s">
        <v>225</v>
      </c>
      <c r="E252" t="s">
        <v>50</v>
      </c>
    </row>
    <row r="253" spans="1:5" x14ac:dyDescent="0.25">
      <c r="A253" t="s">
        <v>136</v>
      </c>
      <c r="B253" s="2">
        <v>45741</v>
      </c>
      <c r="C253" t="s">
        <v>17</v>
      </c>
      <c r="D253" t="s">
        <v>757</v>
      </c>
      <c r="E253" t="s">
        <v>536</v>
      </c>
    </row>
    <row r="254" spans="1:5" x14ac:dyDescent="0.25">
      <c r="A254" t="s">
        <v>136</v>
      </c>
      <c r="B254" s="2">
        <v>45741</v>
      </c>
      <c r="C254" t="s">
        <v>17</v>
      </c>
      <c r="D254" t="s">
        <v>226</v>
      </c>
      <c r="E254" t="s">
        <v>58</v>
      </c>
    </row>
    <row r="255" spans="1:5" x14ac:dyDescent="0.25">
      <c r="A255" t="s">
        <v>136</v>
      </c>
      <c r="B255" s="2">
        <v>45741</v>
      </c>
      <c r="C255" t="s">
        <v>17</v>
      </c>
      <c r="D255" t="s">
        <v>888</v>
      </c>
      <c r="E255" t="s">
        <v>537</v>
      </c>
    </row>
    <row r="256" spans="1:5" x14ac:dyDescent="0.25">
      <c r="A256" t="s">
        <v>136</v>
      </c>
      <c r="B256" s="2">
        <v>45741</v>
      </c>
      <c r="C256" t="s">
        <v>17</v>
      </c>
      <c r="D256" t="s">
        <v>231</v>
      </c>
      <c r="E256" t="s">
        <v>883</v>
      </c>
    </row>
    <row r="257" spans="1:5" x14ac:dyDescent="0.25">
      <c r="A257" t="s">
        <v>136</v>
      </c>
      <c r="B257" s="2">
        <v>45741</v>
      </c>
      <c r="C257" t="s">
        <v>44</v>
      </c>
      <c r="D257" t="s">
        <v>225</v>
      </c>
      <c r="E257" t="s">
        <v>50</v>
      </c>
    </row>
    <row r="258" spans="1:5" x14ac:dyDescent="0.25">
      <c r="A258" t="s">
        <v>136</v>
      </c>
      <c r="B258" s="2">
        <v>45742</v>
      </c>
      <c r="C258" t="s">
        <v>17</v>
      </c>
      <c r="D258" t="s">
        <v>757</v>
      </c>
      <c r="E258" t="s">
        <v>536</v>
      </c>
    </row>
    <row r="259" spans="1:5" x14ac:dyDescent="0.25">
      <c r="A259" t="s">
        <v>136</v>
      </c>
      <c r="B259" s="2">
        <v>45742</v>
      </c>
      <c r="C259" t="s">
        <v>17</v>
      </c>
      <c r="D259" t="s">
        <v>226</v>
      </c>
      <c r="E259" t="s">
        <v>58</v>
      </c>
    </row>
    <row r="260" spans="1:5" x14ac:dyDescent="0.25">
      <c r="A260" t="s">
        <v>136</v>
      </c>
      <c r="B260" s="2">
        <v>45742</v>
      </c>
      <c r="C260" t="s">
        <v>17</v>
      </c>
      <c r="D260" t="s">
        <v>888</v>
      </c>
      <c r="E260" t="s">
        <v>537</v>
      </c>
    </row>
    <row r="261" spans="1:5" x14ac:dyDescent="0.25">
      <c r="A261" t="s">
        <v>136</v>
      </c>
      <c r="B261" s="2">
        <v>45742</v>
      </c>
      <c r="C261" t="s">
        <v>17</v>
      </c>
      <c r="D261" t="s">
        <v>231</v>
      </c>
      <c r="E261" t="s">
        <v>883</v>
      </c>
    </row>
    <row r="262" spans="1:5" x14ac:dyDescent="0.25">
      <c r="A262" t="s">
        <v>136</v>
      </c>
      <c r="B262" s="2">
        <v>45742</v>
      </c>
      <c r="C262" t="s">
        <v>44</v>
      </c>
      <c r="D262" t="s">
        <v>225</v>
      </c>
      <c r="E262" t="s">
        <v>50</v>
      </c>
    </row>
    <row r="263" spans="1:5" x14ac:dyDescent="0.25">
      <c r="A263" t="s">
        <v>136</v>
      </c>
      <c r="B263" s="2">
        <v>45743</v>
      </c>
      <c r="C263" t="s">
        <v>17</v>
      </c>
      <c r="D263" t="s">
        <v>757</v>
      </c>
      <c r="E263" t="s">
        <v>536</v>
      </c>
    </row>
    <row r="264" spans="1:5" x14ac:dyDescent="0.25">
      <c r="A264" t="s">
        <v>136</v>
      </c>
      <c r="B264" s="2">
        <v>45743</v>
      </c>
      <c r="C264" t="s">
        <v>17</v>
      </c>
      <c r="D264" t="s">
        <v>226</v>
      </c>
      <c r="E264" t="s">
        <v>58</v>
      </c>
    </row>
    <row r="265" spans="1:5" x14ac:dyDescent="0.25">
      <c r="A265" t="s">
        <v>136</v>
      </c>
      <c r="B265" s="2">
        <v>45743</v>
      </c>
      <c r="C265" t="s">
        <v>17</v>
      </c>
      <c r="D265" t="s">
        <v>888</v>
      </c>
      <c r="E265" t="s">
        <v>537</v>
      </c>
    </row>
    <row r="266" spans="1:5" x14ac:dyDescent="0.25">
      <c r="A266" t="s">
        <v>136</v>
      </c>
      <c r="B266" s="2">
        <v>45743</v>
      </c>
      <c r="C266" t="s">
        <v>17</v>
      </c>
      <c r="D266" t="s">
        <v>231</v>
      </c>
      <c r="E266" t="s">
        <v>883</v>
      </c>
    </row>
    <row r="267" spans="1:5" x14ac:dyDescent="0.25">
      <c r="A267" t="s">
        <v>136</v>
      </c>
      <c r="B267" s="2">
        <v>45743</v>
      </c>
      <c r="C267" t="s">
        <v>44</v>
      </c>
      <c r="D267" t="s">
        <v>225</v>
      </c>
      <c r="E267" t="s">
        <v>50</v>
      </c>
    </row>
    <row r="268" spans="1:5" x14ac:dyDescent="0.25">
      <c r="A268" t="s">
        <v>136</v>
      </c>
      <c r="B268" s="2">
        <v>45744</v>
      </c>
      <c r="C268" t="s">
        <v>17</v>
      </c>
      <c r="D268" t="s">
        <v>757</v>
      </c>
      <c r="E268" t="s">
        <v>536</v>
      </c>
    </row>
    <row r="269" spans="1:5" x14ac:dyDescent="0.25">
      <c r="A269" t="s">
        <v>136</v>
      </c>
      <c r="B269" s="2">
        <v>45744</v>
      </c>
      <c r="C269" t="s">
        <v>17</v>
      </c>
      <c r="D269" t="s">
        <v>226</v>
      </c>
      <c r="E269" t="s">
        <v>58</v>
      </c>
    </row>
    <row r="270" spans="1:5" x14ac:dyDescent="0.25">
      <c r="A270" t="s">
        <v>136</v>
      </c>
      <c r="B270" s="2">
        <v>45744</v>
      </c>
      <c r="C270" t="s">
        <v>17</v>
      </c>
      <c r="D270" t="s">
        <v>888</v>
      </c>
      <c r="E270" t="s">
        <v>537</v>
      </c>
    </row>
    <row r="271" spans="1:5" x14ac:dyDescent="0.25">
      <c r="A271" t="s">
        <v>136</v>
      </c>
      <c r="B271" s="2">
        <v>45744</v>
      </c>
      <c r="C271" t="s">
        <v>44</v>
      </c>
      <c r="D271" t="s">
        <v>225</v>
      </c>
      <c r="E271" t="s">
        <v>50</v>
      </c>
    </row>
    <row r="272" spans="1:5" x14ac:dyDescent="0.25">
      <c r="A272" t="s">
        <v>136</v>
      </c>
      <c r="B272" s="2">
        <v>45745</v>
      </c>
      <c r="C272" t="s">
        <v>17</v>
      </c>
      <c r="D272" t="s">
        <v>757</v>
      </c>
      <c r="E272" t="s">
        <v>536</v>
      </c>
    </row>
    <row r="273" spans="1:5" x14ac:dyDescent="0.25">
      <c r="A273" t="s">
        <v>136</v>
      </c>
      <c r="B273" s="2">
        <v>45745</v>
      </c>
      <c r="C273" t="s">
        <v>17</v>
      </c>
      <c r="D273" t="s">
        <v>225</v>
      </c>
      <c r="E273" t="s">
        <v>1136</v>
      </c>
    </row>
    <row r="274" spans="1:5" x14ac:dyDescent="0.25">
      <c r="A274" t="s">
        <v>136</v>
      </c>
      <c r="B274" s="2">
        <v>45745</v>
      </c>
      <c r="C274" t="s">
        <v>17</v>
      </c>
      <c r="D274" t="s">
        <v>384</v>
      </c>
      <c r="E274" t="s">
        <v>806</v>
      </c>
    </row>
    <row r="275" spans="1:5" x14ac:dyDescent="0.25">
      <c r="A275" t="s">
        <v>136</v>
      </c>
      <c r="B275" s="2">
        <v>45745</v>
      </c>
      <c r="C275" t="s">
        <v>44</v>
      </c>
      <c r="D275" t="s">
        <v>225</v>
      </c>
      <c r="E275" t="s">
        <v>50</v>
      </c>
    </row>
    <row r="276" spans="1:5" x14ac:dyDescent="0.25">
      <c r="A276" t="s">
        <v>136</v>
      </c>
      <c r="B276" s="2">
        <v>45746</v>
      </c>
      <c r="C276" t="s">
        <v>17</v>
      </c>
      <c r="D276" t="s">
        <v>384</v>
      </c>
      <c r="E276" t="s">
        <v>806</v>
      </c>
    </row>
    <row r="277" spans="1:5" x14ac:dyDescent="0.25">
      <c r="A277" t="s">
        <v>136</v>
      </c>
      <c r="B277" s="2">
        <v>45746</v>
      </c>
      <c r="C277" t="s">
        <v>17</v>
      </c>
      <c r="D277" t="s">
        <v>888</v>
      </c>
      <c r="E277" t="s">
        <v>537</v>
      </c>
    </row>
    <row r="278" spans="1:5" x14ac:dyDescent="0.25">
      <c r="A278" t="s">
        <v>136</v>
      </c>
      <c r="B278" s="2">
        <v>45747</v>
      </c>
      <c r="C278" t="s">
        <v>17</v>
      </c>
      <c r="D278" t="s">
        <v>757</v>
      </c>
      <c r="E278" t="s">
        <v>58</v>
      </c>
    </row>
    <row r="279" spans="1:5" x14ac:dyDescent="0.25">
      <c r="A279" t="s">
        <v>136</v>
      </c>
      <c r="B279" s="2">
        <v>45747</v>
      </c>
      <c r="C279" t="s">
        <v>17</v>
      </c>
      <c r="D279" t="s">
        <v>226</v>
      </c>
      <c r="E279" t="s">
        <v>536</v>
      </c>
    </row>
    <row r="280" spans="1:5" x14ac:dyDescent="0.25">
      <c r="A280" t="s">
        <v>136</v>
      </c>
      <c r="B280" s="2">
        <v>45747</v>
      </c>
      <c r="C280" t="s">
        <v>17</v>
      </c>
      <c r="D280" t="s">
        <v>888</v>
      </c>
      <c r="E280" t="s">
        <v>537</v>
      </c>
    </row>
    <row r="281" spans="1:5" x14ac:dyDescent="0.25">
      <c r="A281" t="s">
        <v>136</v>
      </c>
      <c r="B281" s="2">
        <v>45747</v>
      </c>
      <c r="C281" t="s">
        <v>17</v>
      </c>
      <c r="D281" t="s">
        <v>231</v>
      </c>
      <c r="E281" t="s">
        <v>883</v>
      </c>
    </row>
    <row r="282" spans="1:5" x14ac:dyDescent="0.25">
      <c r="A282" t="s">
        <v>136</v>
      </c>
      <c r="B282" s="2">
        <v>45747</v>
      </c>
      <c r="C282" t="s">
        <v>44</v>
      </c>
      <c r="D282" t="s">
        <v>225</v>
      </c>
      <c r="E282" t="s">
        <v>50</v>
      </c>
    </row>
    <row r="283" spans="1:5" x14ac:dyDescent="0.25">
      <c r="A283" t="s">
        <v>136</v>
      </c>
      <c r="B283" s="2">
        <v>45748</v>
      </c>
      <c r="C283" t="s">
        <v>17</v>
      </c>
      <c r="D283" t="s">
        <v>757</v>
      </c>
      <c r="E283" t="s">
        <v>536</v>
      </c>
    </row>
    <row r="284" spans="1:5" x14ac:dyDescent="0.25">
      <c r="A284" t="s">
        <v>136</v>
      </c>
      <c r="B284" s="2">
        <v>45748</v>
      </c>
      <c r="C284" t="s">
        <v>17</v>
      </c>
      <c r="D284" t="s">
        <v>226</v>
      </c>
      <c r="E284" t="s">
        <v>58</v>
      </c>
    </row>
    <row r="285" spans="1:5" x14ac:dyDescent="0.25">
      <c r="A285" t="s">
        <v>136</v>
      </c>
      <c r="B285" s="2">
        <v>45748</v>
      </c>
      <c r="C285" t="s">
        <v>17</v>
      </c>
      <c r="D285" t="s">
        <v>888</v>
      </c>
      <c r="E285" t="s">
        <v>537</v>
      </c>
    </row>
    <row r="286" spans="1:5" x14ac:dyDescent="0.25">
      <c r="A286" t="s">
        <v>136</v>
      </c>
      <c r="B286" s="2">
        <v>45748</v>
      </c>
      <c r="C286" t="s">
        <v>17</v>
      </c>
      <c r="D286" t="s">
        <v>231</v>
      </c>
      <c r="E286" t="s">
        <v>883</v>
      </c>
    </row>
    <row r="287" spans="1:5" x14ac:dyDescent="0.25">
      <c r="A287" t="s">
        <v>136</v>
      </c>
      <c r="B287" s="2">
        <v>45748</v>
      </c>
      <c r="C287" t="s">
        <v>44</v>
      </c>
      <c r="D287" t="s">
        <v>225</v>
      </c>
      <c r="E287" t="s">
        <v>50</v>
      </c>
    </row>
    <row r="288" spans="1:5" x14ac:dyDescent="0.25">
      <c r="A288" t="s">
        <v>136</v>
      </c>
      <c r="B288" s="2">
        <v>45749</v>
      </c>
      <c r="C288" t="s">
        <v>17</v>
      </c>
      <c r="D288" t="s">
        <v>757</v>
      </c>
      <c r="E288" t="s">
        <v>536</v>
      </c>
    </row>
    <row r="289" spans="1:5" x14ac:dyDescent="0.25">
      <c r="A289" t="s">
        <v>136</v>
      </c>
      <c r="B289" s="2">
        <v>45749</v>
      </c>
      <c r="C289" t="s">
        <v>17</v>
      </c>
      <c r="D289" t="s">
        <v>226</v>
      </c>
      <c r="E289" t="s">
        <v>58</v>
      </c>
    </row>
    <row r="290" spans="1:5" x14ac:dyDescent="0.25">
      <c r="A290" t="s">
        <v>136</v>
      </c>
      <c r="B290" s="2">
        <v>45749</v>
      </c>
      <c r="C290" t="s">
        <v>17</v>
      </c>
      <c r="D290" t="s">
        <v>888</v>
      </c>
      <c r="E290" t="s">
        <v>537</v>
      </c>
    </row>
    <row r="291" spans="1:5" x14ac:dyDescent="0.25">
      <c r="A291" t="s">
        <v>136</v>
      </c>
      <c r="B291" s="2">
        <v>45749</v>
      </c>
      <c r="C291" t="s">
        <v>17</v>
      </c>
      <c r="D291" t="s">
        <v>231</v>
      </c>
      <c r="E291" t="s">
        <v>883</v>
      </c>
    </row>
    <row r="292" spans="1:5" x14ac:dyDescent="0.25">
      <c r="A292" t="s">
        <v>136</v>
      </c>
      <c r="B292" s="2">
        <v>45749</v>
      </c>
      <c r="C292" t="s">
        <v>44</v>
      </c>
      <c r="D292" t="s">
        <v>225</v>
      </c>
      <c r="E292" t="s">
        <v>50</v>
      </c>
    </row>
    <row r="293" spans="1:5" x14ac:dyDescent="0.25">
      <c r="A293" t="s">
        <v>136</v>
      </c>
      <c r="B293" s="2">
        <v>45750</v>
      </c>
      <c r="C293" t="s">
        <v>17</v>
      </c>
      <c r="D293" t="s">
        <v>757</v>
      </c>
      <c r="E293" t="s">
        <v>536</v>
      </c>
    </row>
    <row r="294" spans="1:5" x14ac:dyDescent="0.25">
      <c r="A294" t="s">
        <v>136</v>
      </c>
      <c r="B294" s="2">
        <v>45750</v>
      </c>
      <c r="C294" t="s">
        <v>17</v>
      </c>
      <c r="D294" t="s">
        <v>226</v>
      </c>
      <c r="E294" t="s">
        <v>58</v>
      </c>
    </row>
    <row r="295" spans="1:5" x14ac:dyDescent="0.25">
      <c r="A295" t="s">
        <v>136</v>
      </c>
      <c r="B295" s="2">
        <v>45750</v>
      </c>
      <c r="C295" t="s">
        <v>17</v>
      </c>
      <c r="D295" t="s">
        <v>888</v>
      </c>
      <c r="E295" t="s">
        <v>537</v>
      </c>
    </row>
    <row r="296" spans="1:5" x14ac:dyDescent="0.25">
      <c r="A296" t="s">
        <v>136</v>
      </c>
      <c r="B296" s="2">
        <v>45750</v>
      </c>
      <c r="C296" t="s">
        <v>17</v>
      </c>
      <c r="D296" t="s">
        <v>231</v>
      </c>
      <c r="E296" t="s">
        <v>883</v>
      </c>
    </row>
    <row r="297" spans="1:5" x14ac:dyDescent="0.25">
      <c r="A297" t="s">
        <v>136</v>
      </c>
      <c r="B297" s="2">
        <v>45750</v>
      </c>
      <c r="C297" t="s">
        <v>44</v>
      </c>
      <c r="D297" t="s">
        <v>225</v>
      </c>
      <c r="E297" t="s">
        <v>50</v>
      </c>
    </row>
    <row r="298" spans="1:5" x14ac:dyDescent="0.25">
      <c r="A298" t="s">
        <v>136</v>
      </c>
      <c r="B298" s="2">
        <v>45751</v>
      </c>
      <c r="C298" t="s">
        <v>17</v>
      </c>
      <c r="D298" t="s">
        <v>757</v>
      </c>
      <c r="E298" t="s">
        <v>58</v>
      </c>
    </row>
    <row r="299" spans="1:5" x14ac:dyDescent="0.25">
      <c r="A299" t="s">
        <v>136</v>
      </c>
      <c r="B299" s="2">
        <v>45751</v>
      </c>
      <c r="C299" t="s">
        <v>17</v>
      </c>
      <c r="D299" t="s">
        <v>225</v>
      </c>
      <c r="E299" t="s">
        <v>537</v>
      </c>
    </row>
    <row r="300" spans="1:5" x14ac:dyDescent="0.25">
      <c r="A300" t="s">
        <v>136</v>
      </c>
      <c r="B300" s="2">
        <v>45751</v>
      </c>
      <c r="C300" t="s">
        <v>17</v>
      </c>
      <c r="D300" t="s">
        <v>384</v>
      </c>
      <c r="E300" t="s">
        <v>806</v>
      </c>
    </row>
    <row r="301" spans="1:5" x14ac:dyDescent="0.25">
      <c r="A301" t="s">
        <v>136</v>
      </c>
      <c r="B301" s="2">
        <v>45751</v>
      </c>
      <c r="C301" t="s">
        <v>17</v>
      </c>
      <c r="D301" t="s">
        <v>226</v>
      </c>
      <c r="E301" t="s">
        <v>536</v>
      </c>
    </row>
    <row r="302" spans="1:5" x14ac:dyDescent="0.25">
      <c r="A302" t="s">
        <v>136</v>
      </c>
      <c r="B302" s="2">
        <v>45751</v>
      </c>
      <c r="C302" t="s">
        <v>44</v>
      </c>
      <c r="D302" t="s">
        <v>226</v>
      </c>
      <c r="E302" t="s">
        <v>1140</v>
      </c>
    </row>
    <row r="303" spans="1:5" x14ac:dyDescent="0.25">
      <c r="A303" t="s">
        <v>136</v>
      </c>
      <c r="B303" s="2">
        <v>45751</v>
      </c>
      <c r="C303" t="s">
        <v>44</v>
      </c>
      <c r="D303" t="s">
        <v>888</v>
      </c>
      <c r="E303" t="s">
        <v>50</v>
      </c>
    </row>
    <row r="304" spans="1:5" x14ac:dyDescent="0.25">
      <c r="A304" t="s">
        <v>136</v>
      </c>
      <c r="B304" s="2">
        <v>45752</v>
      </c>
      <c r="C304" t="s">
        <v>17</v>
      </c>
      <c r="D304" t="s">
        <v>384</v>
      </c>
      <c r="E304" t="s">
        <v>806</v>
      </c>
    </row>
    <row r="305" spans="1:5" x14ac:dyDescent="0.25">
      <c r="A305" t="s">
        <v>136</v>
      </c>
      <c r="B305" s="2">
        <v>45752</v>
      </c>
      <c r="C305" t="s">
        <v>17</v>
      </c>
      <c r="D305" t="s">
        <v>226</v>
      </c>
      <c r="E305" t="s">
        <v>536</v>
      </c>
    </row>
    <row r="306" spans="1:5" x14ac:dyDescent="0.25">
      <c r="A306" t="s">
        <v>136</v>
      </c>
      <c r="B306" s="2">
        <v>45753</v>
      </c>
      <c r="C306" t="s">
        <v>17</v>
      </c>
      <c r="D306" t="s">
        <v>384</v>
      </c>
      <c r="E306" t="s">
        <v>806</v>
      </c>
    </row>
    <row r="307" spans="1:5" x14ac:dyDescent="0.25">
      <c r="A307" t="s">
        <v>136</v>
      </c>
      <c r="B307" s="2">
        <v>45753</v>
      </c>
      <c r="C307" t="s">
        <v>17</v>
      </c>
      <c r="D307" t="s">
        <v>888</v>
      </c>
      <c r="E307" t="s">
        <v>537</v>
      </c>
    </row>
    <row r="308" spans="1:5" x14ac:dyDescent="0.25">
      <c r="A308" t="s">
        <v>135</v>
      </c>
      <c r="B308" s="2">
        <v>45741</v>
      </c>
      <c r="C308" t="s">
        <v>17</v>
      </c>
      <c r="D308" t="s">
        <v>391</v>
      </c>
      <c r="E308" t="s">
        <v>30</v>
      </c>
    </row>
    <row r="309" spans="1:5" x14ac:dyDescent="0.25">
      <c r="A309" t="s">
        <v>135</v>
      </c>
      <c r="B309" s="2">
        <v>45745</v>
      </c>
      <c r="C309" t="s">
        <v>17</v>
      </c>
      <c r="D309" t="s">
        <v>391</v>
      </c>
      <c r="E309" t="s">
        <v>30</v>
      </c>
    </row>
    <row r="310" spans="1:5" x14ac:dyDescent="0.25">
      <c r="A310" t="s">
        <v>135</v>
      </c>
      <c r="B310" s="2">
        <v>45748</v>
      </c>
      <c r="C310" t="s">
        <v>17</v>
      </c>
      <c r="D310" t="s">
        <v>391</v>
      </c>
      <c r="E310" t="s">
        <v>30</v>
      </c>
    </row>
    <row r="311" spans="1:5" x14ac:dyDescent="0.25">
      <c r="A311" t="s">
        <v>135</v>
      </c>
      <c r="B311" s="2">
        <v>45749</v>
      </c>
      <c r="C311" t="s">
        <v>17</v>
      </c>
      <c r="D311" t="s">
        <v>391</v>
      </c>
      <c r="E311" t="s">
        <v>30</v>
      </c>
    </row>
    <row r="312" spans="1:5" x14ac:dyDescent="0.25">
      <c r="A312" t="s">
        <v>135</v>
      </c>
      <c r="B312" s="2">
        <v>45750</v>
      </c>
      <c r="C312" t="s">
        <v>17</v>
      </c>
      <c r="D312" t="s">
        <v>391</v>
      </c>
      <c r="E312" t="s">
        <v>30</v>
      </c>
    </row>
    <row r="313" spans="1:5" x14ac:dyDescent="0.25">
      <c r="A313" t="s">
        <v>135</v>
      </c>
      <c r="B313" s="2">
        <v>45751</v>
      </c>
      <c r="C313" t="s">
        <v>17</v>
      </c>
      <c r="D313" t="s">
        <v>391</v>
      </c>
      <c r="E313" t="s">
        <v>30</v>
      </c>
    </row>
    <row r="314" spans="1:5" x14ac:dyDescent="0.25">
      <c r="A314" t="s">
        <v>135</v>
      </c>
      <c r="B314" s="2">
        <v>45752</v>
      </c>
      <c r="C314" t="s">
        <v>17</v>
      </c>
      <c r="D314" t="s">
        <v>391</v>
      </c>
      <c r="E314" t="s">
        <v>30</v>
      </c>
    </row>
    <row r="315" spans="1:5" x14ac:dyDescent="0.25">
      <c r="A315" t="s">
        <v>45</v>
      </c>
      <c r="B315" s="2">
        <v>45740</v>
      </c>
      <c r="C315" t="s">
        <v>44</v>
      </c>
      <c r="D315" t="s">
        <v>531</v>
      </c>
      <c r="E315" t="s">
        <v>48</v>
      </c>
    </row>
    <row r="316" spans="1:5" x14ac:dyDescent="0.25">
      <c r="A316" t="s">
        <v>45</v>
      </c>
      <c r="B316" s="2">
        <v>45741</v>
      </c>
      <c r="C316" t="s">
        <v>44</v>
      </c>
      <c r="D316" t="s">
        <v>531</v>
      </c>
      <c r="E316" t="s">
        <v>48</v>
      </c>
    </row>
    <row r="317" spans="1:5" x14ac:dyDescent="0.25">
      <c r="A317" t="s">
        <v>45</v>
      </c>
      <c r="B317" s="2">
        <v>45742</v>
      </c>
      <c r="C317" t="s">
        <v>44</v>
      </c>
      <c r="D317" t="s">
        <v>531</v>
      </c>
      <c r="E317" t="s">
        <v>48</v>
      </c>
    </row>
    <row r="318" spans="1:5" x14ac:dyDescent="0.25">
      <c r="A318" t="s">
        <v>45</v>
      </c>
      <c r="B318" s="2">
        <v>45743</v>
      </c>
      <c r="C318" t="s">
        <v>44</v>
      </c>
      <c r="D318" t="s">
        <v>531</v>
      </c>
      <c r="E318" t="s">
        <v>48</v>
      </c>
    </row>
    <row r="319" spans="1:5" x14ac:dyDescent="0.25">
      <c r="A319" t="s">
        <v>45</v>
      </c>
      <c r="B319" s="2">
        <v>45744</v>
      </c>
      <c r="C319" t="s">
        <v>44</v>
      </c>
      <c r="D319" t="s">
        <v>531</v>
      </c>
      <c r="E319" t="s">
        <v>48</v>
      </c>
    </row>
    <row r="320" spans="1:5" x14ac:dyDescent="0.25">
      <c r="A320" t="s">
        <v>45</v>
      </c>
      <c r="B320" s="2">
        <v>45747</v>
      </c>
      <c r="C320" t="s">
        <v>44</v>
      </c>
      <c r="D320" t="s">
        <v>531</v>
      </c>
      <c r="E320" t="s">
        <v>48</v>
      </c>
    </row>
    <row r="321" spans="1:5" x14ac:dyDescent="0.25">
      <c r="A321" t="s">
        <v>45</v>
      </c>
      <c r="B321" s="2">
        <v>45748</v>
      </c>
      <c r="C321" t="s">
        <v>44</v>
      </c>
      <c r="D321" t="s">
        <v>531</v>
      </c>
      <c r="E321" t="s">
        <v>48</v>
      </c>
    </row>
    <row r="322" spans="1:5" x14ac:dyDescent="0.25">
      <c r="A322" t="s">
        <v>45</v>
      </c>
      <c r="B322" s="2">
        <v>45749</v>
      </c>
      <c r="C322" t="s">
        <v>44</v>
      </c>
      <c r="D322" t="s">
        <v>531</v>
      </c>
      <c r="E322" t="s">
        <v>48</v>
      </c>
    </row>
    <row r="323" spans="1:5" x14ac:dyDescent="0.25">
      <c r="A323" t="s">
        <v>45</v>
      </c>
      <c r="B323" s="2">
        <v>45750</v>
      </c>
      <c r="C323" t="s">
        <v>44</v>
      </c>
      <c r="D323" t="s">
        <v>531</v>
      </c>
      <c r="E323" t="s">
        <v>48</v>
      </c>
    </row>
    <row r="324" spans="1:5" x14ac:dyDescent="0.25">
      <c r="A324" t="s">
        <v>45</v>
      </c>
      <c r="B324" s="2">
        <v>45751</v>
      </c>
      <c r="C324" t="s">
        <v>44</v>
      </c>
      <c r="D324" t="s">
        <v>531</v>
      </c>
      <c r="E324" t="s">
        <v>48</v>
      </c>
    </row>
    <row r="325" spans="1:5" x14ac:dyDescent="0.25">
      <c r="A325" t="s">
        <v>131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AB322"/>
  <sheetViews>
    <sheetView showGridLines="0" topLeftCell="A2" zoomScale="80" zoomScaleNormal="80" workbookViewId="0">
      <selection sqref="A1:U322"/>
    </sheetView>
  </sheetViews>
  <sheetFormatPr defaultColWidth="8.85546875" defaultRowHeight="15" x14ac:dyDescent="0.25"/>
  <cols>
    <col min="1" max="1" width="40.28515625" bestFit="1" customWidth="1"/>
    <col min="2" max="2" width="10.5703125" bestFit="1" customWidth="1"/>
    <col min="3" max="3" width="10.140625" bestFit="1" customWidth="1"/>
    <col min="4" max="4" width="21.7109375" bestFit="1" customWidth="1"/>
    <col min="5" max="5" width="12" bestFit="1" customWidth="1"/>
    <col min="6" max="6" width="8.5703125" bestFit="1" customWidth="1"/>
    <col min="7" max="7" width="9.140625" bestFit="1" customWidth="1"/>
    <col min="8" max="8" width="27.28515625" bestFit="1" customWidth="1"/>
    <col min="9" max="9" width="10.140625" bestFit="1" customWidth="1"/>
    <col min="10" max="10" width="10.28515625" bestFit="1" customWidth="1"/>
    <col min="11" max="11" width="9.42578125" bestFit="1" customWidth="1"/>
    <col min="12" max="12" width="9.85546875" bestFit="1" customWidth="1"/>
    <col min="13" max="13" width="29.28515625" bestFit="1" customWidth="1"/>
    <col min="14" max="14" width="11.28515625" bestFit="1" customWidth="1"/>
    <col min="15" max="15" width="14.85546875" bestFit="1" customWidth="1"/>
    <col min="16" max="16" width="10.28515625" style="229" bestFit="1" customWidth="1"/>
    <col min="17" max="17" width="13.140625" bestFit="1" customWidth="1"/>
    <col min="18" max="18" width="7.85546875" bestFit="1" customWidth="1"/>
    <col min="19" max="19" width="7" bestFit="1" customWidth="1"/>
    <col min="20" max="20" width="9.28515625" bestFit="1" customWidth="1"/>
    <col min="21" max="21" width="18" style="229" bestFit="1" customWidth="1"/>
    <col min="22" max="23" width="16" bestFit="1" customWidth="1"/>
    <col min="24" max="24" width="13.7109375" bestFit="1" customWidth="1"/>
    <col min="25" max="25" width="16" bestFit="1" customWidth="1"/>
    <col min="26" max="26" width="12" bestFit="1" customWidth="1"/>
    <col min="27" max="27" width="9.42578125" hidden="1" customWidth="1"/>
    <col min="28" max="28" width="5.7109375" hidden="1" customWidth="1"/>
    <col min="29" max="29" width="13.7109375" bestFit="1" customWidth="1"/>
  </cols>
  <sheetData>
    <row r="1" spans="1:21" s="88" customFormat="1" x14ac:dyDescent="0.25">
      <c r="A1" s="88" t="s">
        <v>8</v>
      </c>
      <c r="B1" s="88" t="s">
        <v>6</v>
      </c>
      <c r="C1" s="88" t="s">
        <v>7</v>
      </c>
      <c r="D1" t="s">
        <v>180</v>
      </c>
      <c r="E1" s="88" t="s">
        <v>9</v>
      </c>
      <c r="F1" s="88" t="s">
        <v>10</v>
      </c>
      <c r="G1" t="s">
        <v>219</v>
      </c>
      <c r="H1" s="88" t="s">
        <v>15</v>
      </c>
      <c r="I1" t="s">
        <v>12</v>
      </c>
      <c r="J1" t="s">
        <v>13</v>
      </c>
      <c r="K1" s="88" t="s">
        <v>16</v>
      </c>
      <c r="L1" s="88" t="s">
        <v>187</v>
      </c>
      <c r="M1" s="88" t="s">
        <v>177</v>
      </c>
      <c r="N1" s="88" t="s">
        <v>178</v>
      </c>
      <c r="O1" s="88" t="s">
        <v>220</v>
      </c>
      <c r="P1" s="228" t="s">
        <v>221</v>
      </c>
      <c r="Q1" s="89" t="s">
        <v>222</v>
      </c>
      <c r="R1" t="s">
        <v>982</v>
      </c>
      <c r="S1" t="s">
        <v>353</v>
      </c>
      <c r="T1" s="88" t="s">
        <v>223</v>
      </c>
      <c r="U1" s="228" t="s">
        <v>224</v>
      </c>
    </row>
    <row r="2" spans="1:21" x14ac:dyDescent="0.25">
      <c r="A2" t="s">
        <v>18</v>
      </c>
      <c r="B2" s="2">
        <v>45740</v>
      </c>
      <c r="C2" t="s">
        <v>17</v>
      </c>
      <c r="D2" t="s">
        <v>382</v>
      </c>
      <c r="E2" t="s">
        <v>19</v>
      </c>
      <c r="F2" t="s">
        <v>20</v>
      </c>
      <c r="G2">
        <v>8</v>
      </c>
      <c r="H2" s="32">
        <v>8.5169999999999995</v>
      </c>
      <c r="I2">
        <v>0.38300000000000001</v>
      </c>
      <c r="J2">
        <v>0</v>
      </c>
      <c r="K2">
        <v>190.25399999999999</v>
      </c>
      <c r="L2">
        <v>42.02</v>
      </c>
      <c r="M2">
        <v>8.1330000000000009</v>
      </c>
      <c r="N2">
        <v>341.74866000000009</v>
      </c>
      <c r="O2">
        <v>7</v>
      </c>
      <c r="P2" s="229">
        <v>27.179142857142857</v>
      </c>
      <c r="Q2" t="s">
        <v>526</v>
      </c>
      <c r="R2">
        <v>7.2</v>
      </c>
      <c r="S2">
        <v>0.93300000000000005</v>
      </c>
      <c r="T2" cm="1">
        <f t="array" ref="T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" s="229">
        <f>IFERROR(Hours_Working[[#This Row],[Gallon]],0)</f>
        <v>27.179142857142857</v>
      </c>
    </row>
    <row r="3" spans="1:21" x14ac:dyDescent="0.25">
      <c r="A3" t="s">
        <v>18</v>
      </c>
      <c r="B3" s="2">
        <v>45742</v>
      </c>
      <c r="C3" t="s">
        <v>17</v>
      </c>
      <c r="D3" t="s">
        <v>382</v>
      </c>
      <c r="E3" t="s">
        <v>19</v>
      </c>
      <c r="F3" t="s">
        <v>20</v>
      </c>
      <c r="G3">
        <v>6</v>
      </c>
      <c r="H3" s="32">
        <v>8.4169999999999998</v>
      </c>
      <c r="I3">
        <v>0.33300000000000002</v>
      </c>
      <c r="J3">
        <v>0</v>
      </c>
      <c r="K3">
        <v>105.166</v>
      </c>
      <c r="L3">
        <v>42.02</v>
      </c>
      <c r="M3">
        <v>8.0839999999999996</v>
      </c>
      <c r="N3">
        <v>339.68968000000001</v>
      </c>
      <c r="O3">
        <v>7</v>
      </c>
      <c r="P3" s="229">
        <v>15.023714285714286</v>
      </c>
      <c r="Q3" t="s">
        <v>526</v>
      </c>
      <c r="R3">
        <v>3.7170000000000001</v>
      </c>
      <c r="S3">
        <v>4.367</v>
      </c>
      <c r="T3" cm="1">
        <f t="array" ref="T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" s="229">
        <f>IFERROR(Hours_Working[[#This Row],[Gallon]],0)</f>
        <v>15.023714285714286</v>
      </c>
    </row>
    <row r="4" spans="1:21" x14ac:dyDescent="0.25">
      <c r="A4" t="s">
        <v>18</v>
      </c>
      <c r="B4" s="2">
        <v>45743</v>
      </c>
      <c r="C4" t="s">
        <v>17</v>
      </c>
      <c r="D4" t="s">
        <v>382</v>
      </c>
      <c r="E4" t="s">
        <v>19</v>
      </c>
      <c r="F4" t="s">
        <v>20</v>
      </c>
      <c r="G4">
        <v>4</v>
      </c>
      <c r="H4" s="32">
        <v>7.9669999999999996</v>
      </c>
      <c r="I4">
        <v>0.33300000000000002</v>
      </c>
      <c r="J4">
        <v>0</v>
      </c>
      <c r="K4">
        <v>135.60300000000001</v>
      </c>
      <c r="L4">
        <v>42.02</v>
      </c>
      <c r="M4">
        <v>7.6330000000000009</v>
      </c>
      <c r="N4">
        <v>320.73866000000004</v>
      </c>
      <c r="O4">
        <v>7</v>
      </c>
      <c r="P4" s="229">
        <v>19.371857142857145</v>
      </c>
      <c r="Q4" t="s">
        <v>526</v>
      </c>
      <c r="R4">
        <v>6.5330000000000004</v>
      </c>
      <c r="S4">
        <v>1.1000000000000001</v>
      </c>
      <c r="T4" cm="1">
        <f t="array" ref="T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" s="229">
        <f>IFERROR(Hours_Working[[#This Row],[Gallon]],0)</f>
        <v>19.371857142857145</v>
      </c>
    </row>
    <row r="5" spans="1:21" x14ac:dyDescent="0.25">
      <c r="A5" t="s">
        <v>18</v>
      </c>
      <c r="B5" s="2">
        <v>45746</v>
      </c>
      <c r="C5" t="s">
        <v>17</v>
      </c>
      <c r="D5" t="s">
        <v>382</v>
      </c>
      <c r="E5" t="s">
        <v>19</v>
      </c>
      <c r="F5" t="s">
        <v>20</v>
      </c>
      <c r="G5">
        <v>8</v>
      </c>
      <c r="H5" s="32">
        <v>7.8170000000000002</v>
      </c>
      <c r="I5">
        <v>0.36699999999999999</v>
      </c>
      <c r="J5">
        <v>0.46700000000000003</v>
      </c>
      <c r="K5">
        <v>134.05600000000001</v>
      </c>
      <c r="L5">
        <v>42.02</v>
      </c>
      <c r="M5">
        <v>6.9829999999999997</v>
      </c>
      <c r="N5">
        <v>293.42565999999999</v>
      </c>
      <c r="O5">
        <v>7</v>
      </c>
      <c r="P5" s="229">
        <v>19.150857142857145</v>
      </c>
      <c r="Q5" t="s">
        <v>535</v>
      </c>
      <c r="R5">
        <v>6.2329999999999997</v>
      </c>
      <c r="S5">
        <v>0.75</v>
      </c>
      <c r="T5" cm="1">
        <f t="array" ref="T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5" s="229">
        <f>IFERROR(Hours_Working[[#This Row],[Gallon]],0)</f>
        <v>19.150857142857145</v>
      </c>
    </row>
    <row r="6" spans="1:21" x14ac:dyDescent="0.25">
      <c r="A6" t="s">
        <v>18</v>
      </c>
      <c r="B6" s="2">
        <v>45747</v>
      </c>
      <c r="C6" t="s">
        <v>17</v>
      </c>
      <c r="D6" t="s">
        <v>382</v>
      </c>
      <c r="E6" t="s">
        <v>19</v>
      </c>
      <c r="F6" t="s">
        <v>20</v>
      </c>
      <c r="G6">
        <v>13</v>
      </c>
      <c r="H6" s="32">
        <v>8.3000000000000007</v>
      </c>
      <c r="I6">
        <v>0.3</v>
      </c>
      <c r="J6">
        <v>0.38300000000000001</v>
      </c>
      <c r="K6">
        <v>114.992</v>
      </c>
      <c r="L6">
        <v>42.02</v>
      </c>
      <c r="M6">
        <v>7.6160000000000005</v>
      </c>
      <c r="N6">
        <v>320.02432000000005</v>
      </c>
      <c r="O6">
        <v>7</v>
      </c>
      <c r="P6" s="229">
        <v>16.427428571428571</v>
      </c>
      <c r="Q6" t="s">
        <v>526</v>
      </c>
      <c r="R6">
        <v>6.8330000000000002</v>
      </c>
      <c r="S6">
        <v>0.78300000000000003</v>
      </c>
      <c r="T6" cm="1">
        <f t="array" ref="T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6" s="229">
        <f>IFERROR(Hours_Working[[#This Row],[Gallon]],0)</f>
        <v>16.427428571428571</v>
      </c>
    </row>
    <row r="7" spans="1:21" x14ac:dyDescent="0.25">
      <c r="A7" t="s">
        <v>18</v>
      </c>
      <c r="B7" s="2">
        <v>45748</v>
      </c>
      <c r="C7" t="s">
        <v>17</v>
      </c>
      <c r="D7" t="s">
        <v>382</v>
      </c>
      <c r="E7" t="s">
        <v>19</v>
      </c>
      <c r="F7" t="s">
        <v>20</v>
      </c>
      <c r="G7">
        <v>5</v>
      </c>
      <c r="H7" s="32">
        <v>8.7829999999999995</v>
      </c>
      <c r="I7">
        <v>0.33300000000000002</v>
      </c>
      <c r="J7">
        <v>0.5</v>
      </c>
      <c r="K7">
        <v>172.17400000000001</v>
      </c>
      <c r="L7">
        <v>42.02</v>
      </c>
      <c r="M7">
        <v>7.95</v>
      </c>
      <c r="N7">
        <v>334.05900000000003</v>
      </c>
      <c r="O7">
        <v>7</v>
      </c>
      <c r="P7" s="229">
        <v>24.596285714285717</v>
      </c>
      <c r="Q7" t="s">
        <v>526</v>
      </c>
      <c r="R7">
        <v>5.617</v>
      </c>
      <c r="S7">
        <v>2.3330000000000002</v>
      </c>
      <c r="T7" cm="1">
        <f t="array" ref="T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" s="229">
        <f>IFERROR(Hours_Working[[#This Row],[Gallon]],0)</f>
        <v>24.596285714285717</v>
      </c>
    </row>
    <row r="8" spans="1:21" x14ac:dyDescent="0.25">
      <c r="A8" t="s">
        <v>18</v>
      </c>
      <c r="B8" s="2">
        <v>45749</v>
      </c>
      <c r="C8" t="s">
        <v>17</v>
      </c>
      <c r="D8" t="s">
        <v>382</v>
      </c>
      <c r="E8" t="s">
        <v>19</v>
      </c>
      <c r="F8" t="s">
        <v>20</v>
      </c>
      <c r="G8">
        <v>7</v>
      </c>
      <c r="H8" s="32">
        <v>7.9169999999999998</v>
      </c>
      <c r="I8">
        <v>0.16700000000000001</v>
      </c>
      <c r="J8">
        <v>0.73299999999999998</v>
      </c>
      <c r="K8">
        <v>146.86600000000001</v>
      </c>
      <c r="L8">
        <v>42.02</v>
      </c>
      <c r="M8">
        <v>7.0170000000000003</v>
      </c>
      <c r="N8">
        <v>294.85434000000004</v>
      </c>
      <c r="O8">
        <v>7</v>
      </c>
      <c r="P8" s="229">
        <v>20.980857142857143</v>
      </c>
      <c r="Q8" t="s">
        <v>526</v>
      </c>
      <c r="R8">
        <v>5.95</v>
      </c>
      <c r="S8">
        <v>1.0669999999999999</v>
      </c>
      <c r="T8" cm="1">
        <f t="array" ref="T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" s="229">
        <f>IFERROR(Hours_Working[[#This Row],[Gallon]],0)</f>
        <v>20.980857142857143</v>
      </c>
    </row>
    <row r="9" spans="1:21" x14ac:dyDescent="0.25">
      <c r="A9" t="s">
        <v>18</v>
      </c>
      <c r="B9" s="2">
        <v>45750</v>
      </c>
      <c r="C9" t="s">
        <v>17</v>
      </c>
      <c r="D9" t="s">
        <v>382</v>
      </c>
      <c r="E9" t="s">
        <v>19</v>
      </c>
      <c r="F9" t="s">
        <v>20</v>
      </c>
      <c r="G9">
        <v>7</v>
      </c>
      <c r="H9" s="32">
        <v>9.1329999999999991</v>
      </c>
      <c r="I9">
        <v>0.4</v>
      </c>
      <c r="J9">
        <v>0.38300000000000001</v>
      </c>
      <c r="K9">
        <v>203.55699999999999</v>
      </c>
      <c r="L9">
        <v>42.02</v>
      </c>
      <c r="M9">
        <v>8.35</v>
      </c>
      <c r="N9">
        <v>350.86700000000002</v>
      </c>
      <c r="O9">
        <v>7</v>
      </c>
      <c r="P9" s="229">
        <v>29.079571428571427</v>
      </c>
      <c r="Q9" t="s">
        <v>526</v>
      </c>
      <c r="R9">
        <v>7.7329999999999997</v>
      </c>
      <c r="S9">
        <v>0.61699999999999999</v>
      </c>
      <c r="T9" cm="1">
        <f t="array" ref="T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9" s="229">
        <f>IFERROR(Hours_Working[[#This Row],[Gallon]],0)</f>
        <v>29.079571428571427</v>
      </c>
    </row>
    <row r="10" spans="1:21" x14ac:dyDescent="0.25">
      <c r="A10" t="s">
        <v>18</v>
      </c>
      <c r="B10" s="2">
        <v>45753</v>
      </c>
      <c r="C10" t="s">
        <v>17</v>
      </c>
      <c r="D10" t="s">
        <v>382</v>
      </c>
      <c r="E10" t="s">
        <v>19</v>
      </c>
      <c r="F10" t="s">
        <v>20</v>
      </c>
      <c r="G10">
        <v>8</v>
      </c>
      <c r="H10" s="32">
        <v>8</v>
      </c>
      <c r="I10">
        <v>0.26700000000000002</v>
      </c>
      <c r="J10">
        <v>0.53300000000000003</v>
      </c>
      <c r="K10">
        <v>189.988</v>
      </c>
      <c r="L10">
        <v>42.02</v>
      </c>
      <c r="M10">
        <v>7.2</v>
      </c>
      <c r="N10">
        <v>302.54400000000004</v>
      </c>
      <c r="O10">
        <v>7</v>
      </c>
      <c r="P10" s="229">
        <v>27.141142857142857</v>
      </c>
      <c r="Q10" t="s">
        <v>535</v>
      </c>
      <c r="R10">
        <v>6.15</v>
      </c>
      <c r="S10">
        <v>1.05</v>
      </c>
      <c r="T10" cm="1">
        <f t="array" ref="T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" s="229">
        <f>IFERROR(Hours_Working[[#This Row],[Gallon]],0)</f>
        <v>27.141142857142857</v>
      </c>
    </row>
    <row r="11" spans="1:21" x14ac:dyDescent="0.25">
      <c r="A11" t="s">
        <v>18</v>
      </c>
      <c r="B11" s="2">
        <v>45741</v>
      </c>
      <c r="C11" t="s">
        <v>44</v>
      </c>
      <c r="D11" t="s">
        <v>382</v>
      </c>
      <c r="E11" t="s">
        <v>807</v>
      </c>
      <c r="F11" t="s">
        <v>20</v>
      </c>
      <c r="G11">
        <v>4</v>
      </c>
      <c r="H11" s="32">
        <v>0.66700000000000004</v>
      </c>
      <c r="I11">
        <v>0</v>
      </c>
      <c r="J11">
        <v>0</v>
      </c>
      <c r="K11">
        <v>25.591000000000001</v>
      </c>
      <c r="L11">
        <v>42.02</v>
      </c>
      <c r="M11">
        <v>0.66600000000000004</v>
      </c>
      <c r="N11">
        <v>27.985320000000005</v>
      </c>
      <c r="O11">
        <v>7</v>
      </c>
      <c r="P11" s="229">
        <v>3.6558571428571431</v>
      </c>
      <c r="Q11" t="s">
        <v>526</v>
      </c>
      <c r="R11">
        <v>0.33300000000000002</v>
      </c>
      <c r="S11">
        <v>0.33300000000000002</v>
      </c>
      <c r="T11" cm="1">
        <f t="array" ref="T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1" s="229">
        <f>IFERROR(Hours_Working[[#This Row],[Gallon]],0)</f>
        <v>3.6558571428571431</v>
      </c>
    </row>
    <row r="12" spans="1:21" x14ac:dyDescent="0.25">
      <c r="A12" t="s">
        <v>18</v>
      </c>
      <c r="B12" s="2">
        <v>45741</v>
      </c>
      <c r="C12" t="s">
        <v>17</v>
      </c>
      <c r="D12" t="s">
        <v>382</v>
      </c>
      <c r="E12" t="s">
        <v>884</v>
      </c>
      <c r="F12" t="s">
        <v>20</v>
      </c>
      <c r="G12">
        <v>4</v>
      </c>
      <c r="H12" s="32">
        <v>5.2169999999999996</v>
      </c>
      <c r="I12">
        <v>0</v>
      </c>
      <c r="J12">
        <v>0</v>
      </c>
      <c r="K12">
        <v>143.31299999999999</v>
      </c>
      <c r="L12">
        <v>42.02</v>
      </c>
      <c r="M12">
        <v>5.2170000000000005</v>
      </c>
      <c r="N12">
        <v>219.21834000000004</v>
      </c>
      <c r="O12">
        <v>7</v>
      </c>
      <c r="P12" s="229">
        <v>20.473285714285712</v>
      </c>
      <c r="Q12" t="s">
        <v>526</v>
      </c>
      <c r="R12">
        <v>2.9670000000000001</v>
      </c>
      <c r="S12">
        <v>2.25</v>
      </c>
      <c r="T12" cm="1">
        <f t="array" ref="T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2" s="229">
        <f>IFERROR(Hours_Working[[#This Row],[Gallon]],0)</f>
        <v>20.473285714285712</v>
      </c>
    </row>
    <row r="13" spans="1:21" x14ac:dyDescent="0.25">
      <c r="A13" t="s">
        <v>18</v>
      </c>
      <c r="B13" s="2">
        <v>45741</v>
      </c>
      <c r="C13" t="s">
        <v>17</v>
      </c>
      <c r="D13" t="s">
        <v>382</v>
      </c>
      <c r="E13" t="s">
        <v>885</v>
      </c>
      <c r="F13" t="s">
        <v>20</v>
      </c>
      <c r="G13">
        <v>1</v>
      </c>
      <c r="H13" s="32">
        <v>3.25</v>
      </c>
      <c r="I13">
        <v>0</v>
      </c>
      <c r="J13">
        <v>0</v>
      </c>
      <c r="K13">
        <v>49.015000000000001</v>
      </c>
      <c r="L13">
        <v>42.02</v>
      </c>
      <c r="M13">
        <v>3.25</v>
      </c>
      <c r="N13">
        <v>136.565</v>
      </c>
      <c r="O13">
        <v>7</v>
      </c>
      <c r="P13" s="229">
        <v>7.0021428571428572</v>
      </c>
      <c r="Q13" t="s">
        <v>526</v>
      </c>
      <c r="R13">
        <v>0.95</v>
      </c>
      <c r="S13">
        <v>2.2999999999999998</v>
      </c>
      <c r="T13" cm="1">
        <f t="array" ref="T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3" s="229">
        <f>IFERROR(Hours_Working[[#This Row],[Gallon]],0)</f>
        <v>7.0021428571428572</v>
      </c>
    </row>
    <row r="14" spans="1:21" x14ac:dyDescent="0.25">
      <c r="A14" t="s">
        <v>141</v>
      </c>
      <c r="B14" s="2">
        <v>45741</v>
      </c>
      <c r="C14" t="s">
        <v>17</v>
      </c>
      <c r="D14" t="s">
        <v>395</v>
      </c>
      <c r="E14" t="s">
        <v>66</v>
      </c>
      <c r="F14" t="s">
        <v>23</v>
      </c>
      <c r="G14">
        <v>13</v>
      </c>
      <c r="H14" s="32">
        <v>11.25</v>
      </c>
      <c r="I14">
        <v>0.317</v>
      </c>
      <c r="J14">
        <v>0.48299999999999998</v>
      </c>
      <c r="K14">
        <v>188.45500000000001</v>
      </c>
      <c r="L14">
        <v>32.5</v>
      </c>
      <c r="M14">
        <v>10.450000000000001</v>
      </c>
      <c r="N14">
        <v>339.62500000000006</v>
      </c>
      <c r="O14">
        <v>12</v>
      </c>
      <c r="P14" s="229">
        <v>15.704583333333334</v>
      </c>
      <c r="Q14" t="s">
        <v>526</v>
      </c>
      <c r="R14">
        <v>9.7330000000000005</v>
      </c>
      <c r="S14">
        <v>0.71699999999999997</v>
      </c>
      <c r="T14" cm="1">
        <f t="array" ref="T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4" s="229">
        <f>IFERROR(Hours_Working[[#This Row],[Gallon]],0)</f>
        <v>15.704583333333334</v>
      </c>
    </row>
    <row r="15" spans="1:21" x14ac:dyDescent="0.25">
      <c r="A15" t="s">
        <v>141</v>
      </c>
      <c r="B15" s="2">
        <v>45742</v>
      </c>
      <c r="C15" t="s">
        <v>17</v>
      </c>
      <c r="D15" t="s">
        <v>395</v>
      </c>
      <c r="E15" t="s">
        <v>66</v>
      </c>
      <c r="F15" t="s">
        <v>23</v>
      </c>
      <c r="G15">
        <v>16</v>
      </c>
      <c r="H15" s="32">
        <v>11.15</v>
      </c>
      <c r="I15">
        <v>0.13300000000000001</v>
      </c>
      <c r="J15">
        <v>0.433</v>
      </c>
      <c r="K15">
        <v>233.096</v>
      </c>
      <c r="L15">
        <v>32.5</v>
      </c>
      <c r="M15">
        <v>10.584</v>
      </c>
      <c r="N15">
        <v>343.97999999999996</v>
      </c>
      <c r="O15">
        <v>12</v>
      </c>
      <c r="P15" s="229">
        <v>19.424666666666667</v>
      </c>
      <c r="Q15" t="s">
        <v>526</v>
      </c>
      <c r="R15">
        <v>9.2170000000000005</v>
      </c>
      <c r="S15">
        <v>1.367</v>
      </c>
      <c r="T15" cm="1">
        <f t="array" ref="T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" s="229">
        <f>IFERROR(Hours_Working[[#This Row],[Gallon]],0)</f>
        <v>19.424666666666667</v>
      </c>
    </row>
    <row r="16" spans="1:21" x14ac:dyDescent="0.25">
      <c r="A16" t="s">
        <v>141</v>
      </c>
      <c r="B16" s="2">
        <v>45743</v>
      </c>
      <c r="C16" t="s">
        <v>17</v>
      </c>
      <c r="D16" t="s">
        <v>395</v>
      </c>
      <c r="E16" t="s">
        <v>66</v>
      </c>
      <c r="F16" t="s">
        <v>23</v>
      </c>
      <c r="G16">
        <v>12</v>
      </c>
      <c r="H16" s="32">
        <v>11.467000000000001</v>
      </c>
      <c r="I16">
        <v>3.3000000000000002E-2</v>
      </c>
      <c r="J16">
        <v>0.86699999999999999</v>
      </c>
      <c r="K16">
        <v>216.596</v>
      </c>
      <c r="L16">
        <v>32.5</v>
      </c>
      <c r="M16">
        <v>10.567</v>
      </c>
      <c r="N16">
        <v>343.42750000000001</v>
      </c>
      <c r="O16">
        <v>12</v>
      </c>
      <c r="P16" s="229">
        <v>18.049666666666667</v>
      </c>
      <c r="Q16" t="s">
        <v>526</v>
      </c>
      <c r="R16">
        <v>8.85</v>
      </c>
      <c r="S16">
        <v>1.7170000000000001</v>
      </c>
      <c r="T16" cm="1">
        <f t="array" ref="T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" s="229">
        <f>IFERROR(Hours_Working[[#This Row],[Gallon]],0)</f>
        <v>18.049666666666667</v>
      </c>
    </row>
    <row r="17" spans="1:21" x14ac:dyDescent="0.25">
      <c r="A17" t="s">
        <v>141</v>
      </c>
      <c r="B17" s="2">
        <v>45744</v>
      </c>
      <c r="C17" t="s">
        <v>17</v>
      </c>
      <c r="D17" t="s">
        <v>395</v>
      </c>
      <c r="E17" t="s">
        <v>66</v>
      </c>
      <c r="F17" t="s">
        <v>23</v>
      </c>
      <c r="G17">
        <v>14</v>
      </c>
      <c r="H17" s="32">
        <v>10.667</v>
      </c>
      <c r="I17">
        <v>0.16700000000000001</v>
      </c>
      <c r="J17">
        <v>0.5</v>
      </c>
      <c r="K17">
        <v>245.43899999999999</v>
      </c>
      <c r="L17">
        <v>32.5</v>
      </c>
      <c r="M17">
        <v>10</v>
      </c>
      <c r="N17">
        <v>325</v>
      </c>
      <c r="O17">
        <v>12</v>
      </c>
      <c r="P17" s="229">
        <v>20.453250000000001</v>
      </c>
      <c r="Q17" t="s">
        <v>526</v>
      </c>
      <c r="R17">
        <v>9.2829999999999995</v>
      </c>
      <c r="S17">
        <v>0.71699999999999997</v>
      </c>
      <c r="T17" cm="1">
        <f t="array" ref="T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7" s="229">
        <f>IFERROR(Hours_Working[[#This Row],[Gallon]],0)</f>
        <v>20.453250000000001</v>
      </c>
    </row>
    <row r="18" spans="1:21" x14ac:dyDescent="0.25">
      <c r="A18" t="s">
        <v>141</v>
      </c>
      <c r="B18" s="2">
        <v>45745</v>
      </c>
      <c r="C18" t="s">
        <v>17</v>
      </c>
      <c r="D18" t="s">
        <v>395</v>
      </c>
      <c r="E18" t="s">
        <v>66</v>
      </c>
      <c r="F18" t="s">
        <v>23</v>
      </c>
      <c r="G18">
        <v>6</v>
      </c>
      <c r="H18" s="32">
        <v>10.667</v>
      </c>
      <c r="I18">
        <v>0.15</v>
      </c>
      <c r="J18">
        <v>0.48299999999999998</v>
      </c>
      <c r="K18">
        <v>241.19499999999999</v>
      </c>
      <c r="L18">
        <v>35</v>
      </c>
      <c r="M18">
        <v>10.033999999999999</v>
      </c>
      <c r="N18">
        <v>351.18999999999994</v>
      </c>
      <c r="O18">
        <v>12</v>
      </c>
      <c r="P18" s="229">
        <v>20.099583333333332</v>
      </c>
      <c r="Q18" t="s">
        <v>535</v>
      </c>
      <c r="R18">
        <v>7.2169999999999996</v>
      </c>
      <c r="S18">
        <v>2.8170000000000002</v>
      </c>
      <c r="T18" cm="1">
        <f t="array" ref="T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8" s="229">
        <f>IFERROR(Hours_Working[[#This Row],[Gallon]],0)</f>
        <v>20.099583333333332</v>
      </c>
    </row>
    <row r="19" spans="1:21" x14ac:dyDescent="0.25">
      <c r="A19" t="s">
        <v>141</v>
      </c>
      <c r="B19" s="2">
        <v>45748</v>
      </c>
      <c r="C19" t="s">
        <v>17</v>
      </c>
      <c r="D19" t="s">
        <v>395</v>
      </c>
      <c r="E19" t="s">
        <v>66</v>
      </c>
      <c r="F19" t="s">
        <v>23</v>
      </c>
      <c r="G19">
        <v>14</v>
      </c>
      <c r="H19" s="32">
        <v>10.583</v>
      </c>
      <c r="I19">
        <v>0.15</v>
      </c>
      <c r="J19">
        <v>0.4</v>
      </c>
      <c r="K19">
        <v>189.29300000000001</v>
      </c>
      <c r="L19">
        <v>32.5</v>
      </c>
      <c r="M19">
        <v>10.032999999999999</v>
      </c>
      <c r="N19">
        <v>326.07249999999999</v>
      </c>
      <c r="O19">
        <v>12</v>
      </c>
      <c r="P19" s="229">
        <v>15.774416666666667</v>
      </c>
      <c r="Q19" t="s">
        <v>526</v>
      </c>
      <c r="R19">
        <v>9.35</v>
      </c>
      <c r="S19">
        <v>0.68300000000000005</v>
      </c>
      <c r="T19" cm="1">
        <f t="array" ref="T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" s="229">
        <f>IFERROR(Hours_Working[[#This Row],[Gallon]],0)</f>
        <v>15.774416666666667</v>
      </c>
    </row>
    <row r="20" spans="1:21" x14ac:dyDescent="0.25">
      <c r="A20" t="s">
        <v>141</v>
      </c>
      <c r="B20" s="2">
        <v>45749</v>
      </c>
      <c r="C20" t="s">
        <v>17</v>
      </c>
      <c r="D20" t="s">
        <v>395</v>
      </c>
      <c r="E20" t="s">
        <v>66</v>
      </c>
      <c r="F20" t="s">
        <v>23</v>
      </c>
      <c r="G20">
        <v>11</v>
      </c>
      <c r="H20" s="32">
        <v>10.617000000000001</v>
      </c>
      <c r="I20">
        <v>0.16700000000000001</v>
      </c>
      <c r="J20">
        <v>0.5</v>
      </c>
      <c r="K20">
        <v>187.02</v>
      </c>
      <c r="L20">
        <v>32.5</v>
      </c>
      <c r="M20">
        <v>9.9499999999999993</v>
      </c>
      <c r="N20">
        <v>323.375</v>
      </c>
      <c r="O20">
        <v>12</v>
      </c>
      <c r="P20" s="229">
        <v>15.585000000000001</v>
      </c>
      <c r="Q20" t="s">
        <v>526</v>
      </c>
      <c r="R20">
        <v>8.6999999999999993</v>
      </c>
      <c r="S20">
        <v>1.25</v>
      </c>
      <c r="T20" cm="1">
        <f t="array" ref="T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" s="229">
        <f>IFERROR(Hours_Working[[#This Row],[Gallon]],0)</f>
        <v>15.585000000000001</v>
      </c>
    </row>
    <row r="21" spans="1:21" x14ac:dyDescent="0.25">
      <c r="A21" t="s">
        <v>141</v>
      </c>
      <c r="B21" s="2">
        <v>45750</v>
      </c>
      <c r="C21" t="s">
        <v>17</v>
      </c>
      <c r="D21" t="s">
        <v>395</v>
      </c>
      <c r="E21" t="s">
        <v>66</v>
      </c>
      <c r="F21" t="s">
        <v>23</v>
      </c>
      <c r="G21">
        <v>10</v>
      </c>
      <c r="H21" s="32">
        <v>11.583</v>
      </c>
      <c r="I21">
        <v>0.1</v>
      </c>
      <c r="J21">
        <v>0.5</v>
      </c>
      <c r="K21">
        <v>179.34200000000001</v>
      </c>
      <c r="L21">
        <v>32.5</v>
      </c>
      <c r="M21">
        <v>10.983000000000001</v>
      </c>
      <c r="N21">
        <v>356.94749999999999</v>
      </c>
      <c r="O21">
        <v>12</v>
      </c>
      <c r="P21" s="229">
        <v>14.945166666666667</v>
      </c>
      <c r="Q21" t="s">
        <v>526</v>
      </c>
      <c r="R21">
        <v>8.6</v>
      </c>
      <c r="S21">
        <v>2.383</v>
      </c>
      <c r="T21" cm="1">
        <f t="array" ref="T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" s="229">
        <f>IFERROR(Hours_Working[[#This Row],[Gallon]],0)</f>
        <v>14.945166666666667</v>
      </c>
    </row>
    <row r="22" spans="1:21" x14ac:dyDescent="0.25">
      <c r="A22" t="s">
        <v>141</v>
      </c>
      <c r="B22" s="2">
        <v>45751</v>
      </c>
      <c r="C22" t="s">
        <v>17</v>
      </c>
      <c r="D22" t="s">
        <v>395</v>
      </c>
      <c r="E22" t="s">
        <v>66</v>
      </c>
      <c r="F22" t="s">
        <v>23</v>
      </c>
      <c r="G22">
        <v>14</v>
      </c>
      <c r="H22" s="32">
        <v>10.55</v>
      </c>
      <c r="I22">
        <v>0.33300000000000002</v>
      </c>
      <c r="J22">
        <v>0.5</v>
      </c>
      <c r="K22">
        <v>218.614</v>
      </c>
      <c r="L22">
        <v>32.5</v>
      </c>
      <c r="M22">
        <v>9.7160000000000011</v>
      </c>
      <c r="N22">
        <v>315.77000000000004</v>
      </c>
      <c r="O22">
        <v>12</v>
      </c>
      <c r="P22" s="229">
        <v>18.217833333333335</v>
      </c>
      <c r="Q22" t="s">
        <v>526</v>
      </c>
      <c r="R22">
        <v>9.3330000000000002</v>
      </c>
      <c r="S22">
        <v>0.38300000000000001</v>
      </c>
      <c r="T22" cm="1">
        <f t="array" ref="T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2" s="229">
        <f>IFERROR(Hours_Working[[#This Row],[Gallon]],0)</f>
        <v>18.217833333333335</v>
      </c>
    </row>
    <row r="23" spans="1:21" x14ac:dyDescent="0.25">
      <c r="A23" t="s">
        <v>141</v>
      </c>
      <c r="B23" s="2">
        <v>45752</v>
      </c>
      <c r="C23" t="s">
        <v>17</v>
      </c>
      <c r="D23" t="s">
        <v>395</v>
      </c>
      <c r="E23" t="s">
        <v>66</v>
      </c>
      <c r="F23" t="s">
        <v>23</v>
      </c>
      <c r="G23">
        <v>9</v>
      </c>
      <c r="H23" s="32">
        <v>10.483000000000001</v>
      </c>
      <c r="I23">
        <v>0.16700000000000001</v>
      </c>
      <c r="J23">
        <v>0.5</v>
      </c>
      <c r="K23">
        <v>291.24400000000003</v>
      </c>
      <c r="L23">
        <v>35</v>
      </c>
      <c r="M23">
        <v>9.8170000000000002</v>
      </c>
      <c r="N23">
        <v>343.59500000000003</v>
      </c>
      <c r="O23">
        <v>12</v>
      </c>
      <c r="P23" s="229">
        <v>24.270333333333337</v>
      </c>
      <c r="Q23" t="s">
        <v>535</v>
      </c>
      <c r="R23">
        <v>8.5500000000000007</v>
      </c>
      <c r="S23">
        <v>1.2669999999999999</v>
      </c>
      <c r="T23" cm="1">
        <f t="array" ref="T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3" s="229">
        <f>IFERROR(Hours_Working[[#This Row],[Gallon]],0)</f>
        <v>24.270333333333337</v>
      </c>
    </row>
    <row r="24" spans="1:21" x14ac:dyDescent="0.25">
      <c r="A24" t="s">
        <v>140</v>
      </c>
      <c r="B24" s="2">
        <v>45740</v>
      </c>
      <c r="C24" t="s">
        <v>17</v>
      </c>
      <c r="D24" t="s">
        <v>378</v>
      </c>
      <c r="E24" t="s">
        <v>379</v>
      </c>
      <c r="F24" t="s">
        <v>23</v>
      </c>
      <c r="G24">
        <v>5</v>
      </c>
      <c r="H24" s="32">
        <v>6.7329999999999997</v>
      </c>
      <c r="I24">
        <v>0.16700000000000001</v>
      </c>
      <c r="J24">
        <v>0</v>
      </c>
      <c r="K24">
        <v>102.495</v>
      </c>
      <c r="L24">
        <v>32.5</v>
      </c>
      <c r="M24">
        <v>6.5670000000000002</v>
      </c>
      <c r="N24">
        <v>213.42750000000001</v>
      </c>
      <c r="O24">
        <v>12</v>
      </c>
      <c r="P24" s="229">
        <v>8.5412499999999998</v>
      </c>
      <c r="Q24" t="s">
        <v>526</v>
      </c>
      <c r="R24">
        <v>3.3170000000000002</v>
      </c>
      <c r="S24">
        <v>3.25</v>
      </c>
      <c r="T24" cm="1">
        <f t="array" ref="T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" s="229">
        <f>IFERROR(Hours_Working[[#This Row],[Gallon]],0)</f>
        <v>8.5412499999999998</v>
      </c>
    </row>
    <row r="25" spans="1:21" x14ac:dyDescent="0.25">
      <c r="A25" t="s">
        <v>140</v>
      </c>
      <c r="B25" s="2">
        <v>45743</v>
      </c>
      <c r="C25" t="s">
        <v>17</v>
      </c>
      <c r="D25" t="s">
        <v>378</v>
      </c>
      <c r="E25" t="s">
        <v>379</v>
      </c>
      <c r="F25" t="s">
        <v>23</v>
      </c>
      <c r="G25">
        <v>9</v>
      </c>
      <c r="H25" s="32">
        <v>10.016999999999999</v>
      </c>
      <c r="I25">
        <v>0.33300000000000002</v>
      </c>
      <c r="J25">
        <v>0.5</v>
      </c>
      <c r="K25">
        <v>229.666</v>
      </c>
      <c r="L25">
        <v>32.5</v>
      </c>
      <c r="M25">
        <v>9.1829999999999998</v>
      </c>
      <c r="N25">
        <v>298.44749999999999</v>
      </c>
      <c r="O25">
        <v>12</v>
      </c>
      <c r="P25" s="229">
        <v>19.138833333333334</v>
      </c>
      <c r="Q25" t="s">
        <v>526</v>
      </c>
      <c r="R25">
        <v>7.9329999999999998</v>
      </c>
      <c r="S25">
        <v>1.25</v>
      </c>
      <c r="T25" cm="1">
        <f t="array" ref="T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" s="229">
        <f>IFERROR(Hours_Working[[#This Row],[Gallon]],0)</f>
        <v>19.138833333333334</v>
      </c>
    </row>
    <row r="26" spans="1:21" x14ac:dyDescent="0.25">
      <c r="A26" t="s">
        <v>140</v>
      </c>
      <c r="B26" s="2">
        <v>45744</v>
      </c>
      <c r="C26" t="s">
        <v>17</v>
      </c>
      <c r="D26" t="s">
        <v>378</v>
      </c>
      <c r="E26" t="s">
        <v>379</v>
      </c>
      <c r="F26" t="s">
        <v>23</v>
      </c>
      <c r="G26">
        <v>7</v>
      </c>
      <c r="H26" s="32">
        <v>10</v>
      </c>
      <c r="I26">
        <v>0.33300000000000002</v>
      </c>
      <c r="J26">
        <v>0.5</v>
      </c>
      <c r="K26">
        <v>186.92</v>
      </c>
      <c r="L26">
        <v>32.5</v>
      </c>
      <c r="M26">
        <v>9.1669999999999998</v>
      </c>
      <c r="N26">
        <v>297.92750000000001</v>
      </c>
      <c r="O26">
        <v>12</v>
      </c>
      <c r="P26" s="229">
        <v>15.576666666666666</v>
      </c>
      <c r="Q26" t="s">
        <v>526</v>
      </c>
      <c r="R26">
        <v>8.0670000000000002</v>
      </c>
      <c r="S26">
        <v>1.1000000000000001</v>
      </c>
      <c r="T26" cm="1">
        <f t="array" ref="T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" s="229">
        <f>IFERROR(Hours_Working[[#This Row],[Gallon]],0)</f>
        <v>15.576666666666666</v>
      </c>
    </row>
    <row r="27" spans="1:21" x14ac:dyDescent="0.25">
      <c r="A27" t="s">
        <v>140</v>
      </c>
      <c r="B27" s="2">
        <v>45745</v>
      </c>
      <c r="C27" t="s">
        <v>17</v>
      </c>
      <c r="D27" t="s">
        <v>378</v>
      </c>
      <c r="E27" t="s">
        <v>379</v>
      </c>
      <c r="F27" t="s">
        <v>23</v>
      </c>
      <c r="G27">
        <v>5</v>
      </c>
      <c r="H27" s="32">
        <v>9.9329999999999998</v>
      </c>
      <c r="I27">
        <v>0.33300000000000002</v>
      </c>
      <c r="J27">
        <v>0.5</v>
      </c>
      <c r="K27">
        <v>175.608</v>
      </c>
      <c r="L27">
        <v>34.5</v>
      </c>
      <c r="M27">
        <v>9.1</v>
      </c>
      <c r="N27">
        <v>313.95</v>
      </c>
      <c r="O27">
        <v>12</v>
      </c>
      <c r="P27" s="229">
        <v>14.634</v>
      </c>
      <c r="Q27" t="s">
        <v>535</v>
      </c>
      <c r="R27">
        <v>7.4329999999999998</v>
      </c>
      <c r="S27">
        <v>1.667</v>
      </c>
      <c r="T27" cm="1">
        <f t="array" ref="T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7" s="229">
        <f>IFERROR(Hours_Working[[#This Row],[Gallon]],0)</f>
        <v>14.634</v>
      </c>
    </row>
    <row r="28" spans="1:21" x14ac:dyDescent="0.25">
      <c r="A28" t="s">
        <v>140</v>
      </c>
      <c r="B28" s="2">
        <v>45747</v>
      </c>
      <c r="C28" t="s">
        <v>17</v>
      </c>
      <c r="D28" t="s">
        <v>378</v>
      </c>
      <c r="E28" t="s">
        <v>379</v>
      </c>
      <c r="F28" t="s">
        <v>23</v>
      </c>
      <c r="G28">
        <v>9</v>
      </c>
      <c r="H28" s="32">
        <v>10.083</v>
      </c>
      <c r="I28">
        <v>0.35</v>
      </c>
      <c r="J28">
        <v>0.5</v>
      </c>
      <c r="K28">
        <v>243.68600000000001</v>
      </c>
      <c r="L28">
        <v>32.5</v>
      </c>
      <c r="M28">
        <v>9.2330000000000005</v>
      </c>
      <c r="N28">
        <v>300.07249999999999</v>
      </c>
      <c r="O28">
        <v>12</v>
      </c>
      <c r="P28" s="229">
        <v>20.307166666666667</v>
      </c>
      <c r="Q28" t="s">
        <v>526</v>
      </c>
      <c r="R28">
        <v>7.2830000000000004</v>
      </c>
      <c r="S28">
        <v>1.95</v>
      </c>
      <c r="T28" cm="1">
        <f t="array" ref="T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8" s="229">
        <f>IFERROR(Hours_Working[[#This Row],[Gallon]],0)</f>
        <v>20.307166666666667</v>
      </c>
    </row>
    <row r="29" spans="1:21" x14ac:dyDescent="0.25">
      <c r="A29" t="s">
        <v>140</v>
      </c>
      <c r="B29" s="2">
        <v>45748</v>
      </c>
      <c r="C29" t="s">
        <v>17</v>
      </c>
      <c r="D29" t="s">
        <v>378</v>
      </c>
      <c r="E29" t="s">
        <v>379</v>
      </c>
      <c r="F29" t="s">
        <v>23</v>
      </c>
      <c r="G29">
        <v>8</v>
      </c>
      <c r="H29" s="32">
        <v>10.217000000000001</v>
      </c>
      <c r="I29">
        <v>0.33300000000000002</v>
      </c>
      <c r="J29">
        <v>0.5</v>
      </c>
      <c r="K29">
        <v>228.072</v>
      </c>
      <c r="L29">
        <v>32.5</v>
      </c>
      <c r="M29">
        <v>9.3840000000000003</v>
      </c>
      <c r="N29">
        <v>304.98</v>
      </c>
      <c r="O29">
        <v>12</v>
      </c>
      <c r="P29" s="229">
        <v>19.006</v>
      </c>
      <c r="Q29" t="s">
        <v>526</v>
      </c>
      <c r="R29">
        <v>8.2669999999999995</v>
      </c>
      <c r="S29">
        <v>1.117</v>
      </c>
      <c r="T29" cm="1">
        <f t="array" ref="T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9" s="229">
        <f>IFERROR(Hours_Working[[#This Row],[Gallon]],0)</f>
        <v>19.006</v>
      </c>
    </row>
    <row r="30" spans="1:21" x14ac:dyDescent="0.25">
      <c r="A30" t="s">
        <v>140</v>
      </c>
      <c r="B30" s="2">
        <v>45749</v>
      </c>
      <c r="C30" t="s">
        <v>17</v>
      </c>
      <c r="D30" t="s">
        <v>378</v>
      </c>
      <c r="E30" t="s">
        <v>379</v>
      </c>
      <c r="F30" t="s">
        <v>23</v>
      </c>
      <c r="G30">
        <v>12</v>
      </c>
      <c r="H30" s="32">
        <v>10.016999999999999</v>
      </c>
      <c r="I30">
        <v>0.33300000000000002</v>
      </c>
      <c r="J30">
        <v>0.5</v>
      </c>
      <c r="K30">
        <v>176.387</v>
      </c>
      <c r="L30">
        <v>32.5</v>
      </c>
      <c r="M30">
        <v>9.1839999999999993</v>
      </c>
      <c r="N30">
        <v>298.47999999999996</v>
      </c>
      <c r="O30">
        <v>12</v>
      </c>
      <c r="P30" s="229">
        <v>14.698916666666667</v>
      </c>
      <c r="Q30" t="s">
        <v>526</v>
      </c>
      <c r="R30">
        <v>8.4169999999999998</v>
      </c>
      <c r="S30">
        <v>0.76700000000000002</v>
      </c>
      <c r="T30" cm="1">
        <f t="array" ref="T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0" s="229">
        <f>IFERROR(Hours_Working[[#This Row],[Gallon]],0)</f>
        <v>14.698916666666667</v>
      </c>
    </row>
    <row r="31" spans="1:21" x14ac:dyDescent="0.25">
      <c r="A31" t="s">
        <v>140</v>
      </c>
      <c r="B31" s="2">
        <v>45750</v>
      </c>
      <c r="C31" t="s">
        <v>17</v>
      </c>
      <c r="D31" t="s">
        <v>378</v>
      </c>
      <c r="E31" t="s">
        <v>379</v>
      </c>
      <c r="F31" t="s">
        <v>23</v>
      </c>
      <c r="G31">
        <v>7</v>
      </c>
      <c r="H31" s="32">
        <v>10</v>
      </c>
      <c r="I31">
        <v>0.16700000000000001</v>
      </c>
      <c r="J31">
        <v>0.51700000000000002</v>
      </c>
      <c r="K31">
        <v>121.56100000000001</v>
      </c>
      <c r="L31">
        <v>32.5</v>
      </c>
      <c r="M31">
        <v>9.3170000000000002</v>
      </c>
      <c r="N31">
        <v>302.80250000000001</v>
      </c>
      <c r="O31">
        <v>12</v>
      </c>
      <c r="P31" s="229">
        <v>10.130083333333333</v>
      </c>
      <c r="Q31" t="s">
        <v>526</v>
      </c>
      <c r="R31">
        <v>7.9669999999999996</v>
      </c>
      <c r="S31">
        <v>1.35</v>
      </c>
      <c r="T31" cm="1">
        <f t="array" ref="T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1" s="229">
        <f>IFERROR(Hours_Working[[#This Row],[Gallon]],0)</f>
        <v>10.130083333333333</v>
      </c>
    </row>
    <row r="32" spans="1:21" x14ac:dyDescent="0.25">
      <c r="A32" t="s">
        <v>140</v>
      </c>
      <c r="B32" s="2">
        <v>45751</v>
      </c>
      <c r="C32" t="s">
        <v>17</v>
      </c>
      <c r="D32" t="s">
        <v>378</v>
      </c>
      <c r="E32" t="s">
        <v>379</v>
      </c>
      <c r="F32" t="s">
        <v>23</v>
      </c>
      <c r="G32">
        <v>10</v>
      </c>
      <c r="H32" s="32">
        <v>10.15</v>
      </c>
      <c r="I32">
        <v>0.33300000000000002</v>
      </c>
      <c r="J32">
        <v>0.5</v>
      </c>
      <c r="K32">
        <v>0</v>
      </c>
      <c r="L32">
        <v>32.5</v>
      </c>
      <c r="M32">
        <v>9.3170000000000002</v>
      </c>
      <c r="N32">
        <v>302.80250000000001</v>
      </c>
      <c r="O32">
        <v>12</v>
      </c>
      <c r="P32" s="229">
        <v>0</v>
      </c>
      <c r="Q32" t="s">
        <v>526</v>
      </c>
      <c r="R32">
        <v>8.2669999999999995</v>
      </c>
      <c r="S32">
        <v>1.05</v>
      </c>
      <c r="T32" cm="1">
        <f t="array" ref="T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2" s="229">
        <f>IFERROR(Hours_Working[[#This Row],[Gallon]],0)</f>
        <v>0</v>
      </c>
    </row>
    <row r="33" spans="1:21" x14ac:dyDescent="0.25">
      <c r="A33" t="s">
        <v>136</v>
      </c>
      <c r="B33" s="2">
        <v>45740</v>
      </c>
      <c r="C33" t="s">
        <v>17</v>
      </c>
      <c r="D33" t="s">
        <v>888</v>
      </c>
      <c r="E33" t="s">
        <v>537</v>
      </c>
      <c r="F33" t="s">
        <v>23</v>
      </c>
      <c r="G33">
        <v>13</v>
      </c>
      <c r="H33" s="32">
        <v>7.7169999999999996</v>
      </c>
      <c r="I33">
        <v>0.11700000000000001</v>
      </c>
      <c r="J33">
        <v>0</v>
      </c>
      <c r="K33">
        <v>161.749</v>
      </c>
      <c r="L33">
        <v>32.5</v>
      </c>
      <c r="M33">
        <v>7.6</v>
      </c>
      <c r="N33">
        <v>247</v>
      </c>
      <c r="O33">
        <v>12</v>
      </c>
      <c r="P33" s="229">
        <v>13.479083333333334</v>
      </c>
      <c r="Q33" t="s">
        <v>526</v>
      </c>
      <c r="R33">
        <v>7.133</v>
      </c>
      <c r="S33">
        <v>0.46700000000000003</v>
      </c>
      <c r="T33" cm="1">
        <f t="array" ref="T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3" s="229">
        <f>IFERROR(Hours_Working[[#This Row],[Gallon]],0)</f>
        <v>13.479083333333334</v>
      </c>
    </row>
    <row r="34" spans="1:21" x14ac:dyDescent="0.25">
      <c r="A34" t="s">
        <v>136</v>
      </c>
      <c r="B34" s="2">
        <v>45741</v>
      </c>
      <c r="C34" t="s">
        <v>17</v>
      </c>
      <c r="D34" t="s">
        <v>888</v>
      </c>
      <c r="E34" t="s">
        <v>537</v>
      </c>
      <c r="F34" t="s">
        <v>23</v>
      </c>
      <c r="G34">
        <v>7</v>
      </c>
      <c r="H34" s="32">
        <v>7.9329999999999998</v>
      </c>
      <c r="I34">
        <v>0</v>
      </c>
      <c r="J34">
        <v>0</v>
      </c>
      <c r="K34">
        <v>166.809</v>
      </c>
      <c r="L34">
        <v>32.5</v>
      </c>
      <c r="M34">
        <v>7.9329999999999998</v>
      </c>
      <c r="N34">
        <v>257.82249999999999</v>
      </c>
      <c r="O34">
        <v>12</v>
      </c>
      <c r="P34" s="229">
        <v>13.90075</v>
      </c>
      <c r="Q34" t="s">
        <v>526</v>
      </c>
      <c r="R34">
        <v>7.05</v>
      </c>
      <c r="S34">
        <v>0.88300000000000001</v>
      </c>
      <c r="T34" cm="1">
        <f t="array" ref="T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4" s="229">
        <f>IFERROR(Hours_Working[[#This Row],[Gallon]],0)</f>
        <v>13.90075</v>
      </c>
    </row>
    <row r="35" spans="1:21" x14ac:dyDescent="0.25">
      <c r="A35" t="s">
        <v>136</v>
      </c>
      <c r="B35" s="2">
        <v>45742</v>
      </c>
      <c r="C35" t="s">
        <v>17</v>
      </c>
      <c r="D35" t="s">
        <v>888</v>
      </c>
      <c r="E35" t="s">
        <v>537</v>
      </c>
      <c r="F35" t="s">
        <v>23</v>
      </c>
      <c r="G35">
        <v>7</v>
      </c>
      <c r="H35" s="32">
        <v>7.3170000000000002</v>
      </c>
      <c r="I35">
        <v>6.7000000000000004E-2</v>
      </c>
      <c r="J35">
        <v>0</v>
      </c>
      <c r="K35">
        <v>136.83099999999999</v>
      </c>
      <c r="L35">
        <v>32.5</v>
      </c>
      <c r="M35">
        <v>7.25</v>
      </c>
      <c r="N35">
        <v>235.625</v>
      </c>
      <c r="O35">
        <v>12</v>
      </c>
      <c r="P35" s="229">
        <v>11.402583333333332</v>
      </c>
      <c r="Q35" t="s">
        <v>526</v>
      </c>
      <c r="R35">
        <v>6.45</v>
      </c>
      <c r="S35">
        <v>0.8</v>
      </c>
      <c r="T35" cm="1">
        <f t="array" ref="T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5" s="229">
        <f>IFERROR(Hours_Working[[#This Row],[Gallon]],0)</f>
        <v>11.402583333333332</v>
      </c>
    </row>
    <row r="36" spans="1:21" x14ac:dyDescent="0.25">
      <c r="A36" t="s">
        <v>136</v>
      </c>
      <c r="B36" s="2">
        <v>45743</v>
      </c>
      <c r="C36" t="s">
        <v>17</v>
      </c>
      <c r="D36" t="s">
        <v>888</v>
      </c>
      <c r="E36" t="s">
        <v>537</v>
      </c>
      <c r="F36" t="s">
        <v>23</v>
      </c>
      <c r="G36">
        <v>6</v>
      </c>
      <c r="H36" s="32">
        <v>7.633</v>
      </c>
      <c r="I36">
        <v>0</v>
      </c>
      <c r="J36">
        <v>0</v>
      </c>
      <c r="K36">
        <v>210.08799999999999</v>
      </c>
      <c r="L36">
        <v>32.5</v>
      </c>
      <c r="M36">
        <v>7.633</v>
      </c>
      <c r="N36">
        <v>248.07249999999999</v>
      </c>
      <c r="O36">
        <v>12</v>
      </c>
      <c r="P36" s="229">
        <v>17.507333333333332</v>
      </c>
      <c r="Q36" t="s">
        <v>526</v>
      </c>
      <c r="R36">
        <v>6.6829999999999998</v>
      </c>
      <c r="S36">
        <v>0.95</v>
      </c>
      <c r="T36" cm="1">
        <f t="array" ref="T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6" s="229">
        <f>IFERROR(Hours_Working[[#This Row],[Gallon]],0)</f>
        <v>17.507333333333332</v>
      </c>
    </row>
    <row r="37" spans="1:21" x14ac:dyDescent="0.25">
      <c r="A37" t="s">
        <v>136</v>
      </c>
      <c r="B37" s="2">
        <v>45744</v>
      </c>
      <c r="C37" t="s">
        <v>17</v>
      </c>
      <c r="D37" t="s">
        <v>888</v>
      </c>
      <c r="E37" t="s">
        <v>537</v>
      </c>
      <c r="F37" t="s">
        <v>23</v>
      </c>
      <c r="G37">
        <v>6</v>
      </c>
      <c r="H37" s="32">
        <v>6.95</v>
      </c>
      <c r="I37">
        <v>0.16700000000000001</v>
      </c>
      <c r="J37">
        <v>0.15</v>
      </c>
      <c r="K37">
        <v>148.99299999999999</v>
      </c>
      <c r="L37">
        <v>32.5</v>
      </c>
      <c r="M37">
        <v>6.633</v>
      </c>
      <c r="N37">
        <v>215.57249999999999</v>
      </c>
      <c r="O37">
        <v>12</v>
      </c>
      <c r="P37" s="229">
        <v>12.416083333333333</v>
      </c>
      <c r="Q37" t="s">
        <v>526</v>
      </c>
      <c r="R37">
        <v>4.95</v>
      </c>
      <c r="S37">
        <v>1.6830000000000001</v>
      </c>
      <c r="T37" cm="1">
        <f t="array" ref="T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7" s="229">
        <f>IFERROR(Hours_Working[[#This Row],[Gallon]],0)</f>
        <v>12.416083333333333</v>
      </c>
    </row>
    <row r="38" spans="1:21" x14ac:dyDescent="0.25">
      <c r="A38" t="s">
        <v>136</v>
      </c>
      <c r="B38" s="2">
        <v>45746</v>
      </c>
      <c r="C38" t="s">
        <v>17</v>
      </c>
      <c r="D38" t="s">
        <v>888</v>
      </c>
      <c r="E38" t="s">
        <v>537</v>
      </c>
      <c r="F38" t="s">
        <v>23</v>
      </c>
      <c r="G38">
        <v>5</v>
      </c>
      <c r="H38" s="32">
        <v>10.167</v>
      </c>
      <c r="I38">
        <v>0.15</v>
      </c>
      <c r="J38">
        <v>0</v>
      </c>
      <c r="K38">
        <v>157.815</v>
      </c>
      <c r="L38">
        <v>34.5</v>
      </c>
      <c r="M38">
        <v>10.016999999999999</v>
      </c>
      <c r="N38">
        <v>345.5865</v>
      </c>
      <c r="O38">
        <v>12</v>
      </c>
      <c r="P38" s="229">
        <v>13.151249999999999</v>
      </c>
      <c r="Q38" t="s">
        <v>535</v>
      </c>
      <c r="R38">
        <v>6.95</v>
      </c>
      <c r="S38">
        <v>3.0670000000000002</v>
      </c>
      <c r="T38" cm="1">
        <f t="array" ref="T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8" s="229">
        <f>IFERROR(Hours_Working[[#This Row],[Gallon]],0)</f>
        <v>13.151249999999999</v>
      </c>
    </row>
    <row r="39" spans="1:21" x14ac:dyDescent="0.25">
      <c r="A39" t="s">
        <v>136</v>
      </c>
      <c r="B39" s="2">
        <v>45747</v>
      </c>
      <c r="C39" t="s">
        <v>17</v>
      </c>
      <c r="D39" t="s">
        <v>888</v>
      </c>
      <c r="E39" t="s">
        <v>537</v>
      </c>
      <c r="F39" t="s">
        <v>23</v>
      </c>
      <c r="G39">
        <v>6</v>
      </c>
      <c r="H39" s="32">
        <v>7.8330000000000002</v>
      </c>
      <c r="I39">
        <v>0.3</v>
      </c>
      <c r="J39">
        <v>0</v>
      </c>
      <c r="K39">
        <v>161.76499999999999</v>
      </c>
      <c r="L39">
        <v>32.5</v>
      </c>
      <c r="M39">
        <v>7.5329999999999995</v>
      </c>
      <c r="N39">
        <v>244.82249999999999</v>
      </c>
      <c r="O39">
        <v>12</v>
      </c>
      <c r="P39" s="229">
        <v>13.480416666666665</v>
      </c>
      <c r="Q39" t="s">
        <v>526</v>
      </c>
      <c r="R39">
        <v>5.883</v>
      </c>
      <c r="S39">
        <v>1.65</v>
      </c>
      <c r="T39" cm="1">
        <f t="array" ref="T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9" s="229">
        <f>IFERROR(Hours_Working[[#This Row],[Gallon]],0)</f>
        <v>13.480416666666665</v>
      </c>
    </row>
    <row r="40" spans="1:21" x14ac:dyDescent="0.25">
      <c r="A40" t="s">
        <v>136</v>
      </c>
      <c r="B40" s="2">
        <v>45748</v>
      </c>
      <c r="C40" t="s">
        <v>17</v>
      </c>
      <c r="D40" t="s">
        <v>888</v>
      </c>
      <c r="E40" t="s">
        <v>537</v>
      </c>
      <c r="F40" t="s">
        <v>23</v>
      </c>
      <c r="G40">
        <v>7</v>
      </c>
      <c r="H40" s="32">
        <v>7.5830000000000002</v>
      </c>
      <c r="I40">
        <v>0</v>
      </c>
      <c r="J40">
        <v>0.183</v>
      </c>
      <c r="K40">
        <v>163.86600000000001</v>
      </c>
      <c r="L40">
        <v>32.5</v>
      </c>
      <c r="M40">
        <v>7.3999999999999995</v>
      </c>
      <c r="N40">
        <v>240.49999999999997</v>
      </c>
      <c r="O40">
        <v>12</v>
      </c>
      <c r="P40" s="229">
        <v>13.655500000000002</v>
      </c>
      <c r="Q40" t="s">
        <v>526</v>
      </c>
      <c r="R40">
        <v>6.35</v>
      </c>
      <c r="S40">
        <v>1.05</v>
      </c>
      <c r="T40" cm="1">
        <f t="array" ref="T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40" s="229">
        <f>IFERROR(Hours_Working[[#This Row],[Gallon]],0)</f>
        <v>13.655500000000002</v>
      </c>
    </row>
    <row r="41" spans="1:21" x14ac:dyDescent="0.25">
      <c r="A41" t="s">
        <v>136</v>
      </c>
      <c r="B41" s="2">
        <v>45749</v>
      </c>
      <c r="C41" t="s">
        <v>17</v>
      </c>
      <c r="D41" t="s">
        <v>888</v>
      </c>
      <c r="E41" t="s">
        <v>537</v>
      </c>
      <c r="F41" t="s">
        <v>23</v>
      </c>
      <c r="G41">
        <v>8</v>
      </c>
      <c r="H41" s="32">
        <v>8.1829999999999998</v>
      </c>
      <c r="I41">
        <v>0</v>
      </c>
      <c r="J41">
        <v>0.26700000000000002</v>
      </c>
      <c r="K41">
        <v>149.90199999999999</v>
      </c>
      <c r="L41">
        <v>32.5</v>
      </c>
      <c r="M41">
        <v>7.9159999999999995</v>
      </c>
      <c r="N41">
        <v>257.27</v>
      </c>
      <c r="O41">
        <v>12</v>
      </c>
      <c r="P41" s="229">
        <v>12.491833333333332</v>
      </c>
      <c r="Q41" t="s">
        <v>526</v>
      </c>
      <c r="R41">
        <v>7.2329999999999997</v>
      </c>
      <c r="S41">
        <v>0.68300000000000005</v>
      </c>
      <c r="T41" cm="1">
        <f t="array" ref="T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41" s="229">
        <f>IFERROR(Hours_Working[[#This Row],[Gallon]],0)</f>
        <v>12.491833333333332</v>
      </c>
    </row>
    <row r="42" spans="1:21" x14ac:dyDescent="0.25">
      <c r="A42" t="s">
        <v>136</v>
      </c>
      <c r="B42" s="2">
        <v>45750</v>
      </c>
      <c r="C42" t="s">
        <v>17</v>
      </c>
      <c r="D42" t="s">
        <v>888</v>
      </c>
      <c r="E42" t="s">
        <v>537</v>
      </c>
      <c r="F42" t="s">
        <v>23</v>
      </c>
      <c r="G42">
        <v>6</v>
      </c>
      <c r="H42" s="32">
        <v>7.5</v>
      </c>
      <c r="I42">
        <v>0</v>
      </c>
      <c r="J42">
        <v>0</v>
      </c>
      <c r="K42">
        <v>118.69199999999999</v>
      </c>
      <c r="L42">
        <v>32.5</v>
      </c>
      <c r="M42">
        <v>7.5</v>
      </c>
      <c r="N42">
        <v>243.75</v>
      </c>
      <c r="O42">
        <v>12</v>
      </c>
      <c r="P42" s="229">
        <v>9.891</v>
      </c>
      <c r="Q42" t="s">
        <v>526</v>
      </c>
      <c r="R42">
        <v>6.6</v>
      </c>
      <c r="S42">
        <v>0.9</v>
      </c>
      <c r="T42" cm="1">
        <f t="array" ref="T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42" s="229">
        <f>IFERROR(Hours_Working[[#This Row],[Gallon]],0)</f>
        <v>9.891</v>
      </c>
    </row>
    <row r="43" spans="1:21" x14ac:dyDescent="0.25">
      <c r="A43" t="s">
        <v>136</v>
      </c>
      <c r="B43" s="2">
        <v>45751</v>
      </c>
      <c r="C43" t="s">
        <v>17</v>
      </c>
      <c r="D43" t="s">
        <v>225</v>
      </c>
      <c r="E43" t="s">
        <v>537</v>
      </c>
      <c r="F43" t="s">
        <v>23</v>
      </c>
      <c r="G43">
        <v>5</v>
      </c>
      <c r="H43" s="32">
        <v>5.5670000000000002</v>
      </c>
      <c r="I43">
        <v>0</v>
      </c>
      <c r="J43">
        <v>0</v>
      </c>
      <c r="K43">
        <v>119.696</v>
      </c>
      <c r="L43">
        <v>32.5</v>
      </c>
      <c r="M43">
        <v>5.5670000000000002</v>
      </c>
      <c r="N43">
        <v>180.92750000000001</v>
      </c>
      <c r="O43">
        <v>12</v>
      </c>
      <c r="P43" s="229">
        <v>9.9746666666666659</v>
      </c>
      <c r="Q43" t="s">
        <v>526</v>
      </c>
      <c r="R43">
        <v>5.05</v>
      </c>
      <c r="S43">
        <v>0.51700000000000002</v>
      </c>
      <c r="T43" cm="1">
        <f t="array" ref="T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43" s="229">
        <f>IFERROR(Hours_Working[[#This Row],[Gallon]],0)</f>
        <v>9.9746666666666659</v>
      </c>
    </row>
    <row r="44" spans="1:21" x14ac:dyDescent="0.25">
      <c r="A44" t="s">
        <v>136</v>
      </c>
      <c r="B44" s="2">
        <v>45753</v>
      </c>
      <c r="C44" t="s">
        <v>17</v>
      </c>
      <c r="D44" t="s">
        <v>888</v>
      </c>
      <c r="E44" t="s">
        <v>537</v>
      </c>
      <c r="F44" t="s">
        <v>23</v>
      </c>
      <c r="G44">
        <v>7</v>
      </c>
      <c r="H44" s="32">
        <v>10.483000000000001</v>
      </c>
      <c r="I44">
        <v>0</v>
      </c>
      <c r="J44">
        <v>0.4</v>
      </c>
      <c r="K44">
        <v>225.489</v>
      </c>
      <c r="L44">
        <v>34.5</v>
      </c>
      <c r="M44">
        <v>10.083</v>
      </c>
      <c r="N44">
        <v>347.86349999999999</v>
      </c>
      <c r="O44">
        <v>12</v>
      </c>
      <c r="P44" s="229">
        <v>18.790749999999999</v>
      </c>
      <c r="Q44" t="s">
        <v>535</v>
      </c>
      <c r="R44">
        <v>7.4329999999999998</v>
      </c>
      <c r="S44">
        <v>2.65</v>
      </c>
      <c r="T44" cm="1">
        <f t="array" ref="T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44" s="229">
        <f>IFERROR(Hours_Working[[#This Row],[Gallon]],0)</f>
        <v>18.790749999999999</v>
      </c>
    </row>
    <row r="45" spans="1:21" x14ac:dyDescent="0.25">
      <c r="A45" t="s">
        <v>136</v>
      </c>
      <c r="B45" s="2">
        <v>45740</v>
      </c>
      <c r="C45" t="s">
        <v>17</v>
      </c>
      <c r="D45" t="s">
        <v>757</v>
      </c>
      <c r="E45" t="s">
        <v>536</v>
      </c>
      <c r="F45" t="s">
        <v>23</v>
      </c>
      <c r="G45">
        <v>10</v>
      </c>
      <c r="H45" s="32">
        <v>9.15</v>
      </c>
      <c r="I45">
        <v>0.16700000000000001</v>
      </c>
      <c r="J45">
        <v>0.5</v>
      </c>
      <c r="K45">
        <v>163.53399999999999</v>
      </c>
      <c r="L45">
        <v>32.5</v>
      </c>
      <c r="M45">
        <v>8.4830000000000005</v>
      </c>
      <c r="N45">
        <v>275.69749999999999</v>
      </c>
      <c r="O45">
        <v>12</v>
      </c>
      <c r="P45" s="229">
        <v>13.627833333333333</v>
      </c>
      <c r="Q45" t="s">
        <v>526</v>
      </c>
      <c r="R45">
        <v>7.45</v>
      </c>
      <c r="S45">
        <v>1.0329999999999999</v>
      </c>
      <c r="T45" cm="1">
        <f t="array" ref="T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5" s="229">
        <f>IFERROR(Hours_Working[[#This Row],[Gallon]],0)</f>
        <v>13.627833333333333</v>
      </c>
    </row>
    <row r="46" spans="1:21" x14ac:dyDescent="0.25">
      <c r="A46" t="s">
        <v>136</v>
      </c>
      <c r="B46" s="2">
        <v>45741</v>
      </c>
      <c r="C46" t="s">
        <v>17</v>
      </c>
      <c r="D46" t="s">
        <v>757</v>
      </c>
      <c r="E46" t="s">
        <v>536</v>
      </c>
      <c r="F46" t="s">
        <v>23</v>
      </c>
      <c r="G46">
        <v>8</v>
      </c>
      <c r="H46" s="32">
        <v>8.9670000000000005</v>
      </c>
      <c r="I46">
        <v>0.68300000000000005</v>
      </c>
      <c r="J46">
        <v>1.05</v>
      </c>
      <c r="K46">
        <v>152.11799999999999</v>
      </c>
      <c r="L46">
        <v>32.5</v>
      </c>
      <c r="M46">
        <v>7.2329999999999997</v>
      </c>
      <c r="N46">
        <v>235.07249999999999</v>
      </c>
      <c r="O46">
        <v>12</v>
      </c>
      <c r="P46" s="229">
        <v>12.676499999999999</v>
      </c>
      <c r="Q46" t="s">
        <v>526</v>
      </c>
      <c r="R46">
        <v>5.8</v>
      </c>
      <c r="S46">
        <v>1.4330000000000001</v>
      </c>
      <c r="T46" cm="1">
        <f t="array" ref="T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6" s="229">
        <f>IFERROR(Hours_Working[[#This Row],[Gallon]],0)</f>
        <v>12.676499999999999</v>
      </c>
    </row>
    <row r="47" spans="1:21" x14ac:dyDescent="0.25">
      <c r="A47" t="s">
        <v>136</v>
      </c>
      <c r="B47" s="2">
        <v>45742</v>
      </c>
      <c r="C47" t="s">
        <v>17</v>
      </c>
      <c r="D47" t="s">
        <v>757</v>
      </c>
      <c r="E47" t="s">
        <v>536</v>
      </c>
      <c r="F47" t="s">
        <v>23</v>
      </c>
      <c r="G47">
        <v>10</v>
      </c>
      <c r="H47" s="32">
        <v>8.9830000000000005</v>
      </c>
      <c r="I47">
        <v>0</v>
      </c>
      <c r="J47">
        <v>1.0669999999999999</v>
      </c>
      <c r="K47">
        <v>152.459</v>
      </c>
      <c r="L47">
        <v>32.5</v>
      </c>
      <c r="M47">
        <v>7.9169999999999998</v>
      </c>
      <c r="N47">
        <v>257.30250000000001</v>
      </c>
      <c r="O47">
        <v>12</v>
      </c>
      <c r="P47" s="229">
        <v>12.704916666666668</v>
      </c>
      <c r="Q47" t="s">
        <v>526</v>
      </c>
      <c r="R47">
        <v>5.6669999999999998</v>
      </c>
      <c r="S47">
        <v>2.25</v>
      </c>
      <c r="T47" cm="1">
        <f t="array" ref="T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7" s="229">
        <f>IFERROR(Hours_Working[[#This Row],[Gallon]],0)</f>
        <v>12.704916666666668</v>
      </c>
    </row>
    <row r="48" spans="1:21" x14ac:dyDescent="0.25">
      <c r="A48" t="s">
        <v>136</v>
      </c>
      <c r="B48" s="2">
        <v>45743</v>
      </c>
      <c r="C48" t="s">
        <v>17</v>
      </c>
      <c r="D48" t="s">
        <v>757</v>
      </c>
      <c r="E48" t="s">
        <v>536</v>
      </c>
      <c r="F48" t="s">
        <v>23</v>
      </c>
      <c r="G48">
        <v>10</v>
      </c>
      <c r="H48" s="32">
        <v>9.6</v>
      </c>
      <c r="I48">
        <v>0</v>
      </c>
      <c r="J48">
        <v>0.23300000000000001</v>
      </c>
      <c r="K48">
        <v>202.23400000000001</v>
      </c>
      <c r="L48">
        <v>32.5</v>
      </c>
      <c r="M48">
        <v>9.3670000000000009</v>
      </c>
      <c r="N48">
        <v>304.42750000000001</v>
      </c>
      <c r="O48">
        <v>12</v>
      </c>
      <c r="P48" s="229">
        <v>16.852833333333333</v>
      </c>
      <c r="Q48" t="s">
        <v>526</v>
      </c>
      <c r="R48">
        <v>8.6170000000000009</v>
      </c>
      <c r="S48">
        <v>0.75</v>
      </c>
      <c r="T48" cm="1">
        <f t="array" ref="T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8" s="229">
        <f>IFERROR(Hours_Working[[#This Row],[Gallon]],0)</f>
        <v>16.852833333333333</v>
      </c>
    </row>
    <row r="49" spans="1:21" x14ac:dyDescent="0.25">
      <c r="A49" t="s">
        <v>136</v>
      </c>
      <c r="B49" s="2">
        <v>45744</v>
      </c>
      <c r="C49" t="s">
        <v>17</v>
      </c>
      <c r="D49" t="s">
        <v>757</v>
      </c>
      <c r="E49" t="s">
        <v>536</v>
      </c>
      <c r="F49" t="s">
        <v>23</v>
      </c>
      <c r="G49">
        <v>5</v>
      </c>
      <c r="H49" s="32">
        <v>9.2829999999999995</v>
      </c>
      <c r="I49">
        <v>0</v>
      </c>
      <c r="J49">
        <v>0</v>
      </c>
      <c r="K49">
        <v>193.11099999999999</v>
      </c>
      <c r="L49">
        <v>32.5</v>
      </c>
      <c r="M49">
        <v>9.2839999999999989</v>
      </c>
      <c r="N49">
        <v>301.72999999999996</v>
      </c>
      <c r="O49">
        <v>12</v>
      </c>
      <c r="P49" s="229">
        <v>16.092583333333334</v>
      </c>
      <c r="Q49" t="s">
        <v>526</v>
      </c>
      <c r="R49">
        <v>5.1669999999999998</v>
      </c>
      <c r="S49">
        <v>4.117</v>
      </c>
      <c r="T49" cm="1">
        <f t="array" ref="T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9" s="229">
        <f>IFERROR(Hours_Working[[#This Row],[Gallon]],0)</f>
        <v>16.092583333333334</v>
      </c>
    </row>
    <row r="50" spans="1:21" x14ac:dyDescent="0.25">
      <c r="A50" t="s">
        <v>136</v>
      </c>
      <c r="B50" s="2">
        <v>45745</v>
      </c>
      <c r="C50" t="s">
        <v>17</v>
      </c>
      <c r="D50" t="s">
        <v>757</v>
      </c>
      <c r="E50" t="s">
        <v>536</v>
      </c>
      <c r="F50" t="s">
        <v>23</v>
      </c>
      <c r="G50">
        <v>8</v>
      </c>
      <c r="H50" s="32">
        <v>10.532999999999999</v>
      </c>
      <c r="I50">
        <v>0</v>
      </c>
      <c r="J50">
        <v>0</v>
      </c>
      <c r="K50">
        <v>216.84899999999999</v>
      </c>
      <c r="L50">
        <v>34.5</v>
      </c>
      <c r="M50">
        <v>10.532999999999999</v>
      </c>
      <c r="N50">
        <v>363.38849999999996</v>
      </c>
      <c r="O50">
        <v>12</v>
      </c>
      <c r="P50" s="229">
        <v>18.07075</v>
      </c>
      <c r="Q50" t="s">
        <v>535</v>
      </c>
      <c r="R50">
        <v>8.85</v>
      </c>
      <c r="S50">
        <v>1.6830000000000001</v>
      </c>
      <c r="T50" cm="1">
        <f t="array" ref="T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50" s="229">
        <f>IFERROR(Hours_Working[[#This Row],[Gallon]],0)</f>
        <v>18.07075</v>
      </c>
    </row>
    <row r="51" spans="1:21" x14ac:dyDescent="0.25">
      <c r="A51" t="s">
        <v>136</v>
      </c>
      <c r="B51" s="2">
        <v>45747</v>
      </c>
      <c r="C51" t="s">
        <v>17</v>
      </c>
      <c r="D51" t="s">
        <v>226</v>
      </c>
      <c r="E51" t="s">
        <v>536</v>
      </c>
      <c r="F51" t="s">
        <v>23</v>
      </c>
      <c r="G51">
        <v>9</v>
      </c>
      <c r="H51" s="32">
        <v>9.9</v>
      </c>
      <c r="I51">
        <v>0</v>
      </c>
      <c r="J51">
        <v>0.38300000000000001</v>
      </c>
      <c r="K51">
        <v>158.98099999999999</v>
      </c>
      <c r="L51">
        <v>32.5</v>
      </c>
      <c r="M51">
        <v>9.5169999999999995</v>
      </c>
      <c r="N51">
        <v>309.30250000000001</v>
      </c>
      <c r="O51">
        <v>12</v>
      </c>
      <c r="P51" s="229">
        <v>13.248416666666666</v>
      </c>
      <c r="Q51" t="s">
        <v>526</v>
      </c>
      <c r="R51">
        <v>7.05</v>
      </c>
      <c r="S51">
        <v>2.4670000000000001</v>
      </c>
      <c r="T51" cm="1">
        <f t="array" ref="T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1" s="229">
        <f>IFERROR(Hours_Working[[#This Row],[Gallon]],0)</f>
        <v>13.248416666666666</v>
      </c>
    </row>
    <row r="52" spans="1:21" x14ac:dyDescent="0.25">
      <c r="A52" t="s">
        <v>136</v>
      </c>
      <c r="B52" s="2">
        <v>45748</v>
      </c>
      <c r="C52" t="s">
        <v>17</v>
      </c>
      <c r="D52" t="s">
        <v>757</v>
      </c>
      <c r="E52" t="s">
        <v>536</v>
      </c>
      <c r="F52" t="s">
        <v>23</v>
      </c>
      <c r="G52">
        <v>6</v>
      </c>
      <c r="H52" s="32">
        <v>10</v>
      </c>
      <c r="I52">
        <v>0</v>
      </c>
      <c r="J52">
        <v>0.41699999999999998</v>
      </c>
      <c r="K52">
        <v>93.971000000000004</v>
      </c>
      <c r="L52">
        <v>32.5</v>
      </c>
      <c r="M52">
        <v>9.5830000000000002</v>
      </c>
      <c r="N52">
        <v>311.44749999999999</v>
      </c>
      <c r="O52">
        <v>12</v>
      </c>
      <c r="P52" s="229">
        <v>7.830916666666667</v>
      </c>
      <c r="Q52" t="s">
        <v>526</v>
      </c>
      <c r="R52">
        <v>5.4</v>
      </c>
      <c r="S52">
        <v>4.1829999999999998</v>
      </c>
      <c r="T52" cm="1">
        <f t="array" ref="T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2" s="229">
        <f>IFERROR(Hours_Working[[#This Row],[Gallon]],0)</f>
        <v>7.830916666666667</v>
      </c>
    </row>
    <row r="53" spans="1:21" x14ac:dyDescent="0.25">
      <c r="A53" t="s">
        <v>136</v>
      </c>
      <c r="B53" s="2">
        <v>45749</v>
      </c>
      <c r="C53" t="s">
        <v>17</v>
      </c>
      <c r="D53" t="s">
        <v>757</v>
      </c>
      <c r="E53" t="s">
        <v>536</v>
      </c>
      <c r="F53" t="s">
        <v>23</v>
      </c>
      <c r="G53">
        <v>9</v>
      </c>
      <c r="H53" s="32">
        <v>9.5</v>
      </c>
      <c r="I53">
        <v>0</v>
      </c>
      <c r="J53">
        <v>0.48299999999999998</v>
      </c>
      <c r="K53">
        <v>184.887</v>
      </c>
      <c r="L53">
        <v>32.5</v>
      </c>
      <c r="M53">
        <v>9.0169999999999995</v>
      </c>
      <c r="N53">
        <v>293.05250000000001</v>
      </c>
      <c r="O53">
        <v>12</v>
      </c>
      <c r="P53" s="229">
        <v>15.407249999999999</v>
      </c>
      <c r="Q53" t="s">
        <v>526</v>
      </c>
      <c r="R53">
        <v>6.8</v>
      </c>
      <c r="S53">
        <v>2.2170000000000001</v>
      </c>
      <c r="T53" cm="1">
        <f t="array" ref="T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3" s="229">
        <f>IFERROR(Hours_Working[[#This Row],[Gallon]],0)</f>
        <v>15.407249999999999</v>
      </c>
    </row>
    <row r="54" spans="1:21" x14ac:dyDescent="0.25">
      <c r="A54" t="s">
        <v>136</v>
      </c>
      <c r="B54" s="2">
        <v>45750</v>
      </c>
      <c r="C54" t="s">
        <v>17</v>
      </c>
      <c r="D54" t="s">
        <v>757</v>
      </c>
      <c r="E54" t="s">
        <v>536</v>
      </c>
      <c r="F54" t="s">
        <v>23</v>
      </c>
      <c r="G54">
        <v>12</v>
      </c>
      <c r="H54" s="32">
        <v>9.9670000000000005</v>
      </c>
      <c r="I54">
        <v>0</v>
      </c>
      <c r="J54">
        <v>0.5</v>
      </c>
      <c r="K54">
        <v>213.44399999999999</v>
      </c>
      <c r="L54">
        <v>32.5</v>
      </c>
      <c r="M54">
        <v>9.4669999999999987</v>
      </c>
      <c r="N54">
        <v>307.67749999999995</v>
      </c>
      <c r="O54">
        <v>12</v>
      </c>
      <c r="P54" s="229">
        <v>17.786999999999999</v>
      </c>
      <c r="Q54" t="s">
        <v>526</v>
      </c>
      <c r="R54">
        <v>8.1</v>
      </c>
      <c r="S54">
        <v>1.367</v>
      </c>
      <c r="T54" cm="1">
        <f t="array" ref="T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4" s="229">
        <f>IFERROR(Hours_Working[[#This Row],[Gallon]],0)</f>
        <v>17.786999999999999</v>
      </c>
    </row>
    <row r="55" spans="1:21" x14ac:dyDescent="0.25">
      <c r="A55" t="s">
        <v>136</v>
      </c>
      <c r="B55" s="2">
        <v>45751</v>
      </c>
      <c r="C55" t="s">
        <v>17</v>
      </c>
      <c r="D55" t="s">
        <v>226</v>
      </c>
      <c r="E55" t="s">
        <v>536</v>
      </c>
      <c r="F55" t="s">
        <v>23</v>
      </c>
      <c r="G55">
        <v>4</v>
      </c>
      <c r="H55" s="32">
        <v>7.133</v>
      </c>
      <c r="I55">
        <v>0</v>
      </c>
      <c r="J55">
        <v>0.5</v>
      </c>
      <c r="K55">
        <v>128.50299999999999</v>
      </c>
      <c r="L55">
        <v>32.5</v>
      </c>
      <c r="M55">
        <v>6.6340000000000003</v>
      </c>
      <c r="N55">
        <v>215.60500000000002</v>
      </c>
      <c r="O55">
        <v>12</v>
      </c>
      <c r="P55" s="229">
        <v>10.708583333333332</v>
      </c>
      <c r="Q55" t="s">
        <v>526</v>
      </c>
      <c r="R55">
        <v>3.0169999999999999</v>
      </c>
      <c r="S55">
        <v>3.617</v>
      </c>
      <c r="T55" cm="1">
        <f t="array" ref="T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5" s="229">
        <f>IFERROR(Hours_Working[[#This Row],[Gallon]],0)</f>
        <v>10.708583333333332</v>
      </c>
    </row>
    <row r="56" spans="1:21" x14ac:dyDescent="0.25">
      <c r="A56" t="s">
        <v>136</v>
      </c>
      <c r="B56" s="2">
        <v>45752</v>
      </c>
      <c r="C56" t="s">
        <v>17</v>
      </c>
      <c r="D56" t="s">
        <v>226</v>
      </c>
      <c r="E56" t="s">
        <v>536</v>
      </c>
      <c r="F56" t="s">
        <v>23</v>
      </c>
      <c r="G56">
        <v>8</v>
      </c>
      <c r="H56" s="32">
        <v>10.167</v>
      </c>
      <c r="I56">
        <v>0</v>
      </c>
      <c r="J56">
        <v>0.73299999999999998</v>
      </c>
      <c r="K56">
        <v>269.45600000000002</v>
      </c>
      <c r="L56">
        <v>34.5</v>
      </c>
      <c r="M56">
        <v>9.4329999999999998</v>
      </c>
      <c r="N56">
        <v>325.43849999999998</v>
      </c>
      <c r="O56">
        <v>12</v>
      </c>
      <c r="P56" s="229">
        <v>22.454666666666668</v>
      </c>
      <c r="Q56" t="s">
        <v>535</v>
      </c>
      <c r="R56">
        <v>8.5</v>
      </c>
      <c r="S56">
        <v>0.93300000000000005</v>
      </c>
      <c r="T56" cm="1">
        <f t="array" ref="T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6" s="229">
        <f>IFERROR(Hours_Working[[#This Row],[Gallon]],0)</f>
        <v>22.454666666666668</v>
      </c>
    </row>
    <row r="57" spans="1:21" x14ac:dyDescent="0.25">
      <c r="A57" t="s">
        <v>136</v>
      </c>
      <c r="B57" s="2">
        <v>45751</v>
      </c>
      <c r="C57" t="s">
        <v>44</v>
      </c>
      <c r="D57" t="s">
        <v>226</v>
      </c>
      <c r="E57" t="s">
        <v>1140</v>
      </c>
      <c r="F57" t="s">
        <v>23</v>
      </c>
      <c r="G57">
        <v>5</v>
      </c>
      <c r="H57" s="32">
        <v>3.4</v>
      </c>
      <c r="I57">
        <v>0</v>
      </c>
      <c r="J57">
        <v>0</v>
      </c>
      <c r="K57">
        <v>50.997</v>
      </c>
      <c r="L57">
        <v>35</v>
      </c>
      <c r="M57">
        <v>3.4</v>
      </c>
      <c r="N57">
        <v>119</v>
      </c>
      <c r="O57">
        <v>12</v>
      </c>
      <c r="P57" s="229">
        <v>4.2497499999999997</v>
      </c>
      <c r="Q57" t="s">
        <v>526</v>
      </c>
      <c r="R57">
        <v>1.2669999999999999</v>
      </c>
      <c r="S57">
        <v>2.133</v>
      </c>
      <c r="T57" cm="1">
        <f t="array" ref="T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7" s="229">
        <f>IFERROR(Hours_Working[[#This Row],[Gallon]],0)</f>
        <v>4.2497499999999997</v>
      </c>
    </row>
    <row r="58" spans="1:21" x14ac:dyDescent="0.25">
      <c r="A58" t="s">
        <v>21</v>
      </c>
      <c r="B58" s="2">
        <v>45740</v>
      </c>
      <c r="C58" t="s">
        <v>17</v>
      </c>
      <c r="D58" t="s">
        <v>229</v>
      </c>
      <c r="E58" t="s">
        <v>230</v>
      </c>
      <c r="F58" t="s">
        <v>23</v>
      </c>
      <c r="G58">
        <v>6</v>
      </c>
      <c r="H58" s="32">
        <v>9</v>
      </c>
      <c r="I58">
        <v>0.46700000000000003</v>
      </c>
      <c r="J58">
        <v>0.5</v>
      </c>
      <c r="K58">
        <v>192.77099999999999</v>
      </c>
      <c r="L58">
        <v>32.5</v>
      </c>
      <c r="M58">
        <v>8.0340000000000007</v>
      </c>
      <c r="N58">
        <v>261.10500000000002</v>
      </c>
      <c r="O58">
        <v>12</v>
      </c>
      <c r="P58" s="229">
        <v>16.064249999999998</v>
      </c>
      <c r="Q58" t="s">
        <v>526</v>
      </c>
      <c r="R58">
        <v>6.367</v>
      </c>
      <c r="S58">
        <v>1.667</v>
      </c>
      <c r="T58" cm="1">
        <f t="array" ref="T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58" s="229">
        <f>IFERROR(Hours_Working[[#This Row],[Gallon]],0)</f>
        <v>16.064249999999998</v>
      </c>
    </row>
    <row r="59" spans="1:21" x14ac:dyDescent="0.25">
      <c r="A59" t="s">
        <v>21</v>
      </c>
      <c r="B59" s="2">
        <v>45741</v>
      </c>
      <c r="C59" t="s">
        <v>17</v>
      </c>
      <c r="D59" t="s">
        <v>229</v>
      </c>
      <c r="E59" t="s">
        <v>230</v>
      </c>
      <c r="F59" t="s">
        <v>23</v>
      </c>
      <c r="G59">
        <v>8</v>
      </c>
      <c r="H59" s="32">
        <v>9.0500000000000007</v>
      </c>
      <c r="I59">
        <v>0.4</v>
      </c>
      <c r="J59">
        <v>0.5</v>
      </c>
      <c r="K59">
        <v>156.745</v>
      </c>
      <c r="L59">
        <v>32.5</v>
      </c>
      <c r="M59">
        <v>8.15</v>
      </c>
      <c r="N59">
        <v>264.875</v>
      </c>
      <c r="O59">
        <v>12</v>
      </c>
      <c r="P59" s="229">
        <v>13.062083333333334</v>
      </c>
      <c r="Q59" t="s">
        <v>526</v>
      </c>
      <c r="R59">
        <v>6.4829999999999997</v>
      </c>
      <c r="S59">
        <v>1.667</v>
      </c>
      <c r="T59" cm="1">
        <f t="array" ref="T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59" s="229">
        <f>IFERROR(Hours_Working[[#This Row],[Gallon]],0)</f>
        <v>13.062083333333334</v>
      </c>
    </row>
    <row r="60" spans="1:21" x14ac:dyDescent="0.25">
      <c r="A60" t="s">
        <v>21</v>
      </c>
      <c r="B60" s="2">
        <v>45742</v>
      </c>
      <c r="C60" t="s">
        <v>17</v>
      </c>
      <c r="D60" t="s">
        <v>229</v>
      </c>
      <c r="E60" t="s">
        <v>230</v>
      </c>
      <c r="F60" t="s">
        <v>23</v>
      </c>
      <c r="G60">
        <v>9</v>
      </c>
      <c r="H60" s="32">
        <v>9.1</v>
      </c>
      <c r="I60">
        <v>0.16700000000000001</v>
      </c>
      <c r="J60">
        <v>0.51700000000000002</v>
      </c>
      <c r="K60">
        <v>208.02699999999999</v>
      </c>
      <c r="L60">
        <v>32.5</v>
      </c>
      <c r="M60">
        <v>8.4169999999999998</v>
      </c>
      <c r="N60">
        <v>273.55250000000001</v>
      </c>
      <c r="O60">
        <v>12</v>
      </c>
      <c r="P60" s="229">
        <v>17.335583333333332</v>
      </c>
      <c r="Q60" t="s">
        <v>526</v>
      </c>
      <c r="R60">
        <v>7.0670000000000002</v>
      </c>
      <c r="S60">
        <v>1.35</v>
      </c>
      <c r="T60" cm="1">
        <f t="array" ref="T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60" s="229">
        <f>IFERROR(Hours_Working[[#This Row],[Gallon]],0)</f>
        <v>17.335583333333332</v>
      </c>
    </row>
    <row r="61" spans="1:21" x14ac:dyDescent="0.25">
      <c r="A61" t="s">
        <v>21</v>
      </c>
      <c r="B61" s="2">
        <v>45743</v>
      </c>
      <c r="C61" t="s">
        <v>17</v>
      </c>
      <c r="D61" t="s">
        <v>229</v>
      </c>
      <c r="E61" t="s">
        <v>230</v>
      </c>
      <c r="F61" t="s">
        <v>23</v>
      </c>
      <c r="G61">
        <v>4</v>
      </c>
      <c r="H61" s="32">
        <v>8.9329999999999998</v>
      </c>
      <c r="I61">
        <v>0</v>
      </c>
      <c r="J61">
        <v>0.73299999999999998</v>
      </c>
      <c r="K61">
        <v>184.80500000000001</v>
      </c>
      <c r="L61">
        <v>32.5</v>
      </c>
      <c r="M61">
        <v>8.1999999999999993</v>
      </c>
      <c r="N61">
        <v>266.5</v>
      </c>
      <c r="O61">
        <v>12</v>
      </c>
      <c r="P61" s="229">
        <v>15.400416666666667</v>
      </c>
      <c r="Q61" t="s">
        <v>526</v>
      </c>
      <c r="R61">
        <v>5.2329999999999997</v>
      </c>
      <c r="S61">
        <v>2.9670000000000001</v>
      </c>
      <c r="T61" cm="1">
        <f t="array" ref="T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61" s="229">
        <f>IFERROR(Hours_Working[[#This Row],[Gallon]],0)</f>
        <v>15.400416666666667</v>
      </c>
    </row>
    <row r="62" spans="1:21" x14ac:dyDescent="0.25">
      <c r="A62" t="s">
        <v>21</v>
      </c>
      <c r="B62" s="2">
        <v>45748</v>
      </c>
      <c r="C62" t="s">
        <v>17</v>
      </c>
      <c r="D62" t="s">
        <v>229</v>
      </c>
      <c r="E62" t="s">
        <v>230</v>
      </c>
      <c r="F62" t="s">
        <v>23</v>
      </c>
      <c r="G62">
        <v>9</v>
      </c>
      <c r="H62" s="32">
        <v>9.0500000000000007</v>
      </c>
      <c r="I62">
        <v>0</v>
      </c>
      <c r="J62">
        <v>0.16700000000000001</v>
      </c>
      <c r="K62">
        <v>192.61600000000001</v>
      </c>
      <c r="L62">
        <v>32.5</v>
      </c>
      <c r="M62">
        <v>8.8829999999999991</v>
      </c>
      <c r="N62">
        <v>288.69749999999999</v>
      </c>
      <c r="O62">
        <v>12</v>
      </c>
      <c r="P62" s="229">
        <v>16.051333333333336</v>
      </c>
      <c r="Q62" t="s">
        <v>526</v>
      </c>
      <c r="R62">
        <v>6.883</v>
      </c>
      <c r="S62">
        <v>2</v>
      </c>
      <c r="T62" cm="1">
        <f t="array" ref="T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62" s="229">
        <f>IFERROR(Hours_Working[[#This Row],[Gallon]],0)</f>
        <v>16.051333333333336</v>
      </c>
    </row>
    <row r="63" spans="1:21" x14ac:dyDescent="0.25">
      <c r="A63" t="s">
        <v>21</v>
      </c>
      <c r="B63" s="2">
        <v>45749</v>
      </c>
      <c r="C63" t="s">
        <v>17</v>
      </c>
      <c r="D63" t="s">
        <v>229</v>
      </c>
      <c r="E63" t="s">
        <v>230</v>
      </c>
      <c r="F63" t="s">
        <v>23</v>
      </c>
      <c r="G63">
        <v>7</v>
      </c>
      <c r="H63" s="32">
        <v>9.4830000000000005</v>
      </c>
      <c r="I63">
        <v>0.11700000000000001</v>
      </c>
      <c r="J63">
        <v>0.5</v>
      </c>
      <c r="K63">
        <v>184.8</v>
      </c>
      <c r="L63">
        <v>32.5</v>
      </c>
      <c r="M63">
        <v>8.8669999999999991</v>
      </c>
      <c r="N63">
        <v>288.17749999999995</v>
      </c>
      <c r="O63">
        <v>12</v>
      </c>
      <c r="P63" s="229">
        <v>15.4</v>
      </c>
      <c r="Q63" t="s">
        <v>526</v>
      </c>
      <c r="R63">
        <v>6.9669999999999996</v>
      </c>
      <c r="S63">
        <v>1.9</v>
      </c>
      <c r="T63" cm="1">
        <f t="array" ref="T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63" s="229">
        <f>IFERROR(Hours_Working[[#This Row],[Gallon]],0)</f>
        <v>15.4</v>
      </c>
    </row>
    <row r="64" spans="1:21" x14ac:dyDescent="0.25">
      <c r="A64" t="s">
        <v>21</v>
      </c>
      <c r="B64" s="2">
        <v>45750</v>
      </c>
      <c r="C64" t="s">
        <v>17</v>
      </c>
      <c r="D64" t="s">
        <v>229</v>
      </c>
      <c r="E64" t="s">
        <v>230</v>
      </c>
      <c r="F64" t="s">
        <v>23</v>
      </c>
      <c r="G64">
        <v>5</v>
      </c>
      <c r="H64" s="32">
        <v>8.9499999999999993</v>
      </c>
      <c r="I64">
        <v>0.4</v>
      </c>
      <c r="J64">
        <v>0.61699999999999999</v>
      </c>
      <c r="K64">
        <v>114.596</v>
      </c>
      <c r="L64">
        <v>32.5</v>
      </c>
      <c r="M64">
        <v>7.9339999999999993</v>
      </c>
      <c r="N64">
        <v>257.85499999999996</v>
      </c>
      <c r="O64">
        <v>12</v>
      </c>
      <c r="P64" s="229">
        <v>9.549666666666667</v>
      </c>
      <c r="Q64" t="s">
        <v>526</v>
      </c>
      <c r="R64">
        <v>5.2169999999999996</v>
      </c>
      <c r="S64">
        <v>2.7170000000000001</v>
      </c>
      <c r="T64" cm="1">
        <f t="array" ref="T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64" s="229">
        <f>IFERROR(Hours_Working[[#This Row],[Gallon]],0)</f>
        <v>9.549666666666667</v>
      </c>
    </row>
    <row r="65" spans="1:21" x14ac:dyDescent="0.25">
      <c r="A65" t="s">
        <v>21</v>
      </c>
      <c r="B65" s="2">
        <v>45751</v>
      </c>
      <c r="C65" t="s">
        <v>17</v>
      </c>
      <c r="D65" t="s">
        <v>229</v>
      </c>
      <c r="E65" t="s">
        <v>230</v>
      </c>
      <c r="F65" t="s">
        <v>23</v>
      </c>
      <c r="G65">
        <v>3</v>
      </c>
      <c r="H65" s="32">
        <v>3.6829999999999998</v>
      </c>
      <c r="I65">
        <v>0</v>
      </c>
      <c r="J65">
        <v>0</v>
      </c>
      <c r="K65">
        <v>68.093999999999994</v>
      </c>
      <c r="L65">
        <v>32.5</v>
      </c>
      <c r="M65">
        <v>3.6829999999999998</v>
      </c>
      <c r="N65">
        <v>119.69749999999999</v>
      </c>
      <c r="O65">
        <v>12</v>
      </c>
      <c r="P65" s="229">
        <v>5.6744999999999992</v>
      </c>
      <c r="Q65" t="s">
        <v>526</v>
      </c>
      <c r="R65">
        <v>1.85</v>
      </c>
      <c r="S65">
        <v>1.833</v>
      </c>
      <c r="T65" cm="1">
        <f t="array" ref="T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65" s="229">
        <f>IFERROR(Hours_Working[[#This Row],[Gallon]],0)</f>
        <v>5.6744999999999992</v>
      </c>
    </row>
    <row r="66" spans="1:21" x14ac:dyDescent="0.25">
      <c r="A66" t="s">
        <v>21</v>
      </c>
      <c r="B66" s="2">
        <v>45752</v>
      </c>
      <c r="C66" t="s">
        <v>17</v>
      </c>
      <c r="D66" t="s">
        <v>229</v>
      </c>
      <c r="E66" t="s">
        <v>230</v>
      </c>
      <c r="F66" t="s">
        <v>23</v>
      </c>
      <c r="G66">
        <v>8</v>
      </c>
      <c r="H66" s="32">
        <v>10.132999999999999</v>
      </c>
      <c r="I66">
        <v>0</v>
      </c>
      <c r="J66">
        <v>0.6</v>
      </c>
      <c r="K66">
        <v>165.857</v>
      </c>
      <c r="L66">
        <v>34.5</v>
      </c>
      <c r="M66">
        <v>9.5330000000000013</v>
      </c>
      <c r="N66">
        <v>328.88850000000002</v>
      </c>
      <c r="O66">
        <v>12</v>
      </c>
      <c r="P66" s="229">
        <v>13.821416666666666</v>
      </c>
      <c r="Q66" t="s">
        <v>535</v>
      </c>
      <c r="R66">
        <v>8.4830000000000005</v>
      </c>
      <c r="S66">
        <v>1.05</v>
      </c>
      <c r="T66" cm="1">
        <f t="array" ref="T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66" s="229">
        <f>IFERROR(Hours_Working[[#This Row],[Gallon]],0)</f>
        <v>13.821416666666666</v>
      </c>
    </row>
    <row r="67" spans="1:21" x14ac:dyDescent="0.25">
      <c r="A67" t="s">
        <v>21</v>
      </c>
      <c r="B67" s="2">
        <v>45744</v>
      </c>
      <c r="C67" t="s">
        <v>44</v>
      </c>
      <c r="D67" t="s">
        <v>229</v>
      </c>
      <c r="E67" t="s">
        <v>886</v>
      </c>
      <c r="F67" t="s">
        <v>23</v>
      </c>
      <c r="G67">
        <v>8</v>
      </c>
      <c r="H67" s="32">
        <v>8.6829999999999998</v>
      </c>
      <c r="I67">
        <v>0</v>
      </c>
      <c r="J67">
        <v>0.5</v>
      </c>
      <c r="K67">
        <v>144.00399999999999</v>
      </c>
      <c r="L67">
        <v>35</v>
      </c>
      <c r="M67">
        <v>8.1829999999999998</v>
      </c>
      <c r="N67">
        <v>286.40499999999997</v>
      </c>
      <c r="O67">
        <v>12</v>
      </c>
      <c r="P67" s="229">
        <v>12.000333333333332</v>
      </c>
      <c r="Q67" t="s">
        <v>526</v>
      </c>
      <c r="R67">
        <v>6.4</v>
      </c>
      <c r="S67">
        <v>1.7829999999999999</v>
      </c>
      <c r="T67" cm="1">
        <f t="array" ref="T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67" s="229">
        <f>IFERROR(Hours_Working[[#This Row],[Gallon]],0)</f>
        <v>12.000333333333332</v>
      </c>
    </row>
    <row r="68" spans="1:21" x14ac:dyDescent="0.25">
      <c r="A68" t="s">
        <v>21</v>
      </c>
      <c r="B68" s="2">
        <v>45751</v>
      </c>
      <c r="C68" t="s">
        <v>44</v>
      </c>
      <c r="D68" t="s">
        <v>229</v>
      </c>
      <c r="E68" t="s">
        <v>886</v>
      </c>
      <c r="F68" t="s">
        <v>23</v>
      </c>
      <c r="G68">
        <v>9</v>
      </c>
      <c r="H68" s="32">
        <v>5.6669999999999998</v>
      </c>
      <c r="I68">
        <v>0</v>
      </c>
      <c r="J68">
        <v>0</v>
      </c>
      <c r="K68">
        <v>93.608000000000004</v>
      </c>
      <c r="L68">
        <v>35</v>
      </c>
      <c r="M68">
        <v>5.6660000000000004</v>
      </c>
      <c r="N68">
        <v>198.31</v>
      </c>
      <c r="O68">
        <v>12</v>
      </c>
      <c r="P68" s="229">
        <v>7.8006666666666673</v>
      </c>
      <c r="Q68" t="s">
        <v>526</v>
      </c>
      <c r="R68">
        <v>4.883</v>
      </c>
      <c r="S68">
        <v>0.78300000000000003</v>
      </c>
      <c r="T68" cm="1">
        <f t="array" ref="T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68" s="229">
        <f>IFERROR(Hours_Working[[#This Row],[Gallon]],0)</f>
        <v>7.8006666666666673</v>
      </c>
    </row>
    <row r="69" spans="1:21" x14ac:dyDescent="0.25">
      <c r="A69" t="s">
        <v>21</v>
      </c>
      <c r="B69" s="2">
        <v>45740</v>
      </c>
      <c r="C69" t="s">
        <v>17</v>
      </c>
      <c r="D69" t="s">
        <v>227</v>
      </c>
      <c r="E69" t="s">
        <v>228</v>
      </c>
      <c r="F69" t="s">
        <v>23</v>
      </c>
      <c r="G69">
        <v>8</v>
      </c>
      <c r="H69" s="32">
        <v>8.9830000000000005</v>
      </c>
      <c r="I69">
        <v>0</v>
      </c>
      <c r="J69">
        <v>0</v>
      </c>
      <c r="K69">
        <v>124.066</v>
      </c>
      <c r="L69">
        <v>32.5</v>
      </c>
      <c r="M69">
        <v>8.984</v>
      </c>
      <c r="N69">
        <v>291.98</v>
      </c>
      <c r="O69">
        <v>12</v>
      </c>
      <c r="P69" s="229">
        <v>10.338833333333334</v>
      </c>
      <c r="Q69" t="s">
        <v>526</v>
      </c>
      <c r="R69">
        <v>6.4669999999999996</v>
      </c>
      <c r="S69">
        <v>2.5169999999999999</v>
      </c>
      <c r="T69" cm="1">
        <f t="array" ref="T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69" s="229">
        <f>IFERROR(Hours_Working[[#This Row],[Gallon]],0)</f>
        <v>10.338833333333334</v>
      </c>
    </row>
    <row r="70" spans="1:21" x14ac:dyDescent="0.25">
      <c r="A70" t="s">
        <v>21</v>
      </c>
      <c r="B70" s="2">
        <v>45741</v>
      </c>
      <c r="C70" t="s">
        <v>17</v>
      </c>
      <c r="D70" t="s">
        <v>227</v>
      </c>
      <c r="E70" t="s">
        <v>228</v>
      </c>
      <c r="F70" t="s">
        <v>23</v>
      </c>
      <c r="G70">
        <v>11</v>
      </c>
      <c r="H70" s="32">
        <v>8.7330000000000005</v>
      </c>
      <c r="I70">
        <v>0</v>
      </c>
      <c r="J70">
        <v>0</v>
      </c>
      <c r="K70">
        <v>174.30600000000001</v>
      </c>
      <c r="L70">
        <v>32.5</v>
      </c>
      <c r="M70">
        <v>8.7330000000000005</v>
      </c>
      <c r="N70">
        <v>283.82249999999999</v>
      </c>
      <c r="O70">
        <v>12</v>
      </c>
      <c r="P70" s="229">
        <v>14.525500000000001</v>
      </c>
      <c r="Q70" t="s">
        <v>526</v>
      </c>
      <c r="R70">
        <v>7.0830000000000002</v>
      </c>
      <c r="S70">
        <v>1.65</v>
      </c>
      <c r="T70" cm="1">
        <f t="array" ref="T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70" s="229">
        <f>IFERROR(Hours_Working[[#This Row],[Gallon]],0)</f>
        <v>14.525500000000001</v>
      </c>
    </row>
    <row r="71" spans="1:21" x14ac:dyDescent="0.25">
      <c r="A71" t="s">
        <v>21</v>
      </c>
      <c r="B71" s="2">
        <v>45742</v>
      </c>
      <c r="C71" t="s">
        <v>17</v>
      </c>
      <c r="D71" t="s">
        <v>227</v>
      </c>
      <c r="E71" t="s">
        <v>228</v>
      </c>
      <c r="F71" t="s">
        <v>23</v>
      </c>
      <c r="G71">
        <v>9</v>
      </c>
      <c r="H71" s="32">
        <v>8.75</v>
      </c>
      <c r="I71">
        <v>0</v>
      </c>
      <c r="J71">
        <v>0</v>
      </c>
      <c r="K71">
        <v>170.93799999999999</v>
      </c>
      <c r="L71">
        <v>32.5</v>
      </c>
      <c r="M71">
        <v>8.75</v>
      </c>
      <c r="N71">
        <v>284.375</v>
      </c>
      <c r="O71">
        <v>12</v>
      </c>
      <c r="P71" s="229">
        <v>14.244833333333332</v>
      </c>
      <c r="Q71" t="s">
        <v>526</v>
      </c>
      <c r="R71">
        <v>7.7</v>
      </c>
      <c r="S71">
        <v>1.05</v>
      </c>
      <c r="T71" cm="1">
        <f t="array" ref="T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71" s="229">
        <f>IFERROR(Hours_Working[[#This Row],[Gallon]],0)</f>
        <v>14.244833333333332</v>
      </c>
    </row>
    <row r="72" spans="1:21" x14ac:dyDescent="0.25">
      <c r="A72" t="s">
        <v>21</v>
      </c>
      <c r="B72" s="2">
        <v>45743</v>
      </c>
      <c r="C72" t="s">
        <v>17</v>
      </c>
      <c r="D72" t="s">
        <v>227</v>
      </c>
      <c r="E72" t="s">
        <v>228</v>
      </c>
      <c r="F72" t="s">
        <v>23</v>
      </c>
      <c r="G72">
        <v>9</v>
      </c>
      <c r="H72" s="32">
        <v>8.6329999999999991</v>
      </c>
      <c r="I72">
        <v>0</v>
      </c>
      <c r="J72">
        <v>0</v>
      </c>
      <c r="K72">
        <v>153.22499999999999</v>
      </c>
      <c r="L72">
        <v>32.5</v>
      </c>
      <c r="M72">
        <v>8.6330000000000009</v>
      </c>
      <c r="N72">
        <v>280.57250000000005</v>
      </c>
      <c r="O72">
        <v>12</v>
      </c>
      <c r="P72" s="229">
        <v>12.768749999999999</v>
      </c>
      <c r="Q72" t="s">
        <v>526</v>
      </c>
      <c r="R72">
        <v>7.7</v>
      </c>
      <c r="S72">
        <v>0.93300000000000005</v>
      </c>
      <c r="T72" cm="1">
        <f t="array" ref="T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72" s="229">
        <f>IFERROR(Hours_Working[[#This Row],[Gallon]],0)</f>
        <v>12.768749999999999</v>
      </c>
    </row>
    <row r="73" spans="1:21" x14ac:dyDescent="0.25">
      <c r="A73" t="s">
        <v>21</v>
      </c>
      <c r="B73" s="2">
        <v>45744</v>
      </c>
      <c r="C73" t="s">
        <v>17</v>
      </c>
      <c r="D73" t="s">
        <v>227</v>
      </c>
      <c r="E73" t="s">
        <v>228</v>
      </c>
      <c r="F73" t="s">
        <v>23</v>
      </c>
      <c r="G73">
        <v>8</v>
      </c>
      <c r="H73" s="32">
        <v>9.0169999999999995</v>
      </c>
      <c r="I73">
        <v>0</v>
      </c>
      <c r="J73">
        <v>0</v>
      </c>
      <c r="K73">
        <v>176.34299999999999</v>
      </c>
      <c r="L73">
        <v>32.5</v>
      </c>
      <c r="M73">
        <v>9.0169999999999995</v>
      </c>
      <c r="N73">
        <v>293.05250000000001</v>
      </c>
      <c r="O73">
        <v>12</v>
      </c>
      <c r="P73" s="229">
        <v>14.69525</v>
      </c>
      <c r="Q73" t="s">
        <v>526</v>
      </c>
      <c r="R73">
        <v>7.35</v>
      </c>
      <c r="S73">
        <v>1.667</v>
      </c>
      <c r="T73" cm="1">
        <f t="array" ref="T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73" s="229">
        <f>IFERROR(Hours_Working[[#This Row],[Gallon]],0)</f>
        <v>14.69525</v>
      </c>
    </row>
    <row r="74" spans="1:21" x14ac:dyDescent="0.25">
      <c r="A74" t="s">
        <v>21</v>
      </c>
      <c r="B74" s="2">
        <v>45747</v>
      </c>
      <c r="C74" t="s">
        <v>17</v>
      </c>
      <c r="D74" t="s">
        <v>227</v>
      </c>
      <c r="E74" t="s">
        <v>228</v>
      </c>
      <c r="F74" t="s">
        <v>23</v>
      </c>
      <c r="G74">
        <v>9</v>
      </c>
      <c r="H74" s="32">
        <v>8.5</v>
      </c>
      <c r="I74">
        <v>0</v>
      </c>
      <c r="J74">
        <v>0</v>
      </c>
      <c r="K74">
        <v>94.382999999999996</v>
      </c>
      <c r="L74">
        <v>32.5</v>
      </c>
      <c r="M74">
        <v>8.5</v>
      </c>
      <c r="N74">
        <v>276.25</v>
      </c>
      <c r="O74">
        <v>12</v>
      </c>
      <c r="P74" s="229">
        <v>7.8652499999999996</v>
      </c>
      <c r="Q74" t="s">
        <v>526</v>
      </c>
      <c r="R74">
        <v>3.9</v>
      </c>
      <c r="S74">
        <v>4.5999999999999996</v>
      </c>
      <c r="T74" cm="1">
        <f t="array" ref="T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4" s="229">
        <f>IFERROR(Hours_Working[[#This Row],[Gallon]],0)</f>
        <v>7.8652499999999996</v>
      </c>
    </row>
    <row r="75" spans="1:21" x14ac:dyDescent="0.25">
      <c r="A75" t="s">
        <v>21</v>
      </c>
      <c r="B75" s="2">
        <v>45748</v>
      </c>
      <c r="C75" t="s">
        <v>17</v>
      </c>
      <c r="D75" t="s">
        <v>227</v>
      </c>
      <c r="E75" t="s">
        <v>228</v>
      </c>
      <c r="F75" t="s">
        <v>23</v>
      </c>
      <c r="G75">
        <v>10</v>
      </c>
      <c r="H75" s="32">
        <v>8.85</v>
      </c>
      <c r="I75">
        <v>0</v>
      </c>
      <c r="J75">
        <v>0</v>
      </c>
      <c r="K75">
        <v>150.25700000000001</v>
      </c>
      <c r="L75">
        <v>32.5</v>
      </c>
      <c r="M75">
        <v>8.85</v>
      </c>
      <c r="N75">
        <v>287.625</v>
      </c>
      <c r="O75">
        <v>12</v>
      </c>
      <c r="P75" s="229">
        <v>12.521416666666667</v>
      </c>
      <c r="Q75" t="s">
        <v>526</v>
      </c>
      <c r="R75">
        <v>7.2830000000000004</v>
      </c>
      <c r="S75">
        <v>1.5669999999999999</v>
      </c>
      <c r="T75" cm="1">
        <f t="array" ref="T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5" s="229">
        <f>IFERROR(Hours_Working[[#This Row],[Gallon]],0)</f>
        <v>12.521416666666667</v>
      </c>
    </row>
    <row r="76" spans="1:21" x14ac:dyDescent="0.25">
      <c r="A76" t="s">
        <v>21</v>
      </c>
      <c r="B76" s="2">
        <v>45749</v>
      </c>
      <c r="C76" t="s">
        <v>17</v>
      </c>
      <c r="D76" t="s">
        <v>227</v>
      </c>
      <c r="E76" t="s">
        <v>228</v>
      </c>
      <c r="F76" t="s">
        <v>23</v>
      </c>
      <c r="G76">
        <v>9</v>
      </c>
      <c r="H76" s="32">
        <v>8.9169999999999998</v>
      </c>
      <c r="I76">
        <v>0</v>
      </c>
      <c r="J76">
        <v>0</v>
      </c>
      <c r="K76">
        <v>245.214</v>
      </c>
      <c r="L76">
        <v>32.5</v>
      </c>
      <c r="M76">
        <v>8.9169999999999998</v>
      </c>
      <c r="N76">
        <v>289.80250000000001</v>
      </c>
      <c r="O76">
        <v>12</v>
      </c>
      <c r="P76" s="229">
        <v>20.4345</v>
      </c>
      <c r="Q76" t="s">
        <v>526</v>
      </c>
      <c r="R76">
        <v>7.9169999999999998</v>
      </c>
      <c r="S76">
        <v>1</v>
      </c>
      <c r="T76" cm="1">
        <f t="array" ref="T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6" s="229">
        <f>IFERROR(Hours_Working[[#This Row],[Gallon]],0)</f>
        <v>20.4345</v>
      </c>
    </row>
    <row r="77" spans="1:21" x14ac:dyDescent="0.25">
      <c r="A77" t="s">
        <v>21</v>
      </c>
      <c r="B77" s="2">
        <v>45750</v>
      </c>
      <c r="C77" t="s">
        <v>17</v>
      </c>
      <c r="D77" t="s">
        <v>227</v>
      </c>
      <c r="E77" t="s">
        <v>228</v>
      </c>
      <c r="F77" t="s">
        <v>23</v>
      </c>
      <c r="G77">
        <v>8</v>
      </c>
      <c r="H77" s="32">
        <v>8.5329999999999995</v>
      </c>
      <c r="I77">
        <v>0</v>
      </c>
      <c r="J77">
        <v>0</v>
      </c>
      <c r="K77">
        <v>138.285</v>
      </c>
      <c r="L77">
        <v>32.5</v>
      </c>
      <c r="M77">
        <v>8.5339999999999989</v>
      </c>
      <c r="N77">
        <v>277.35499999999996</v>
      </c>
      <c r="O77">
        <v>12</v>
      </c>
      <c r="P77" s="229">
        <v>11.52375</v>
      </c>
      <c r="Q77" t="s">
        <v>526</v>
      </c>
      <c r="R77">
        <v>6.2169999999999996</v>
      </c>
      <c r="S77">
        <v>2.3170000000000002</v>
      </c>
      <c r="T77" cm="1">
        <f t="array" ref="T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7" s="229">
        <f>IFERROR(Hours_Working[[#This Row],[Gallon]],0)</f>
        <v>11.52375</v>
      </c>
    </row>
    <row r="78" spans="1:21" x14ac:dyDescent="0.25">
      <c r="A78" t="s">
        <v>21</v>
      </c>
      <c r="B78" s="2">
        <v>45751</v>
      </c>
      <c r="C78" t="s">
        <v>17</v>
      </c>
      <c r="D78" t="s">
        <v>227</v>
      </c>
      <c r="E78" t="s">
        <v>228</v>
      </c>
      <c r="F78" t="s">
        <v>23</v>
      </c>
      <c r="G78">
        <v>8</v>
      </c>
      <c r="H78" s="32">
        <v>8.7330000000000005</v>
      </c>
      <c r="I78">
        <v>0</v>
      </c>
      <c r="J78">
        <v>0</v>
      </c>
      <c r="K78">
        <v>186.107</v>
      </c>
      <c r="L78">
        <v>32.5</v>
      </c>
      <c r="M78">
        <v>8.7330000000000005</v>
      </c>
      <c r="N78">
        <v>283.82249999999999</v>
      </c>
      <c r="O78">
        <v>12</v>
      </c>
      <c r="P78" s="229">
        <v>15.508916666666666</v>
      </c>
      <c r="Q78" t="s">
        <v>526</v>
      </c>
      <c r="R78">
        <v>7.6</v>
      </c>
      <c r="S78">
        <v>1.133</v>
      </c>
      <c r="T78" cm="1">
        <f t="array" ref="T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8" s="229">
        <f>IFERROR(Hours_Working[[#This Row],[Gallon]],0)</f>
        <v>15.508916666666666</v>
      </c>
    </row>
    <row r="79" spans="1:21" x14ac:dyDescent="0.25">
      <c r="A79" t="s">
        <v>21</v>
      </c>
      <c r="B79" s="2">
        <v>45753</v>
      </c>
      <c r="C79" t="s">
        <v>17</v>
      </c>
      <c r="D79" t="s">
        <v>227</v>
      </c>
      <c r="E79" t="s">
        <v>228</v>
      </c>
      <c r="F79" t="s">
        <v>23</v>
      </c>
      <c r="G79">
        <v>5</v>
      </c>
      <c r="H79" s="32">
        <v>10.367000000000001</v>
      </c>
      <c r="I79">
        <v>0</v>
      </c>
      <c r="J79">
        <v>0</v>
      </c>
      <c r="K79">
        <v>220.57300000000001</v>
      </c>
      <c r="L79">
        <v>34.5</v>
      </c>
      <c r="M79">
        <v>10.367000000000001</v>
      </c>
      <c r="N79">
        <v>357.66150000000005</v>
      </c>
      <c r="O79">
        <v>12</v>
      </c>
      <c r="P79" s="229">
        <v>18.381083333333333</v>
      </c>
      <c r="Q79" t="s">
        <v>535</v>
      </c>
      <c r="R79">
        <v>8.5670000000000002</v>
      </c>
      <c r="S79">
        <v>1.8</v>
      </c>
      <c r="T79" cm="1">
        <f t="array" ref="T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9" s="229">
        <f>IFERROR(Hours_Working[[#This Row],[Gallon]],0)</f>
        <v>18.381083333333333</v>
      </c>
    </row>
    <row r="80" spans="1:21" x14ac:dyDescent="0.25">
      <c r="A80" t="s">
        <v>133</v>
      </c>
      <c r="B80" s="2">
        <v>45742</v>
      </c>
      <c r="C80" t="s">
        <v>17</v>
      </c>
      <c r="D80" t="s">
        <v>394</v>
      </c>
      <c r="E80" t="s">
        <v>64</v>
      </c>
      <c r="F80" t="s">
        <v>23</v>
      </c>
      <c r="G80">
        <v>11</v>
      </c>
      <c r="H80" s="32">
        <v>10.867000000000001</v>
      </c>
      <c r="I80">
        <v>0.33300000000000002</v>
      </c>
      <c r="J80">
        <v>0.5</v>
      </c>
      <c r="K80">
        <v>216.52099999999999</v>
      </c>
      <c r="L80">
        <v>32.5</v>
      </c>
      <c r="M80">
        <v>10.033000000000001</v>
      </c>
      <c r="N80">
        <v>326.07250000000005</v>
      </c>
      <c r="O80">
        <v>12</v>
      </c>
      <c r="P80" s="229">
        <v>18.043416666666666</v>
      </c>
      <c r="Q80" t="s">
        <v>526</v>
      </c>
      <c r="R80">
        <v>8.8000000000000007</v>
      </c>
      <c r="S80">
        <v>1.2330000000000001</v>
      </c>
      <c r="T80" cm="1">
        <f t="array" ref="T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80" s="229">
        <f>IFERROR(Hours_Working[[#This Row],[Gallon]],0)</f>
        <v>18.043416666666666</v>
      </c>
    </row>
    <row r="81" spans="1:21" x14ac:dyDescent="0.25">
      <c r="A81" t="s">
        <v>133</v>
      </c>
      <c r="B81" s="2">
        <v>45743</v>
      </c>
      <c r="C81" t="s">
        <v>17</v>
      </c>
      <c r="D81" t="s">
        <v>394</v>
      </c>
      <c r="E81" t="s">
        <v>64</v>
      </c>
      <c r="F81" t="s">
        <v>23</v>
      </c>
      <c r="G81">
        <v>9</v>
      </c>
      <c r="H81" s="32">
        <v>12.516999999999999</v>
      </c>
      <c r="I81">
        <v>0.13300000000000001</v>
      </c>
      <c r="J81">
        <v>0.53300000000000003</v>
      </c>
      <c r="K81">
        <v>207.47499999999999</v>
      </c>
      <c r="L81">
        <v>32.5</v>
      </c>
      <c r="M81">
        <v>11.85</v>
      </c>
      <c r="N81">
        <v>385.125</v>
      </c>
      <c r="O81">
        <v>12</v>
      </c>
      <c r="P81" s="229">
        <v>17.289583333333333</v>
      </c>
      <c r="Q81" t="s">
        <v>526</v>
      </c>
      <c r="R81">
        <v>9.6</v>
      </c>
      <c r="S81">
        <v>2.25</v>
      </c>
      <c r="T81" cm="1">
        <f t="array" ref="T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81" s="229">
        <f>IFERROR(Hours_Working[[#This Row],[Gallon]],0)</f>
        <v>17.289583333333333</v>
      </c>
    </row>
    <row r="82" spans="1:21" x14ac:dyDescent="0.25">
      <c r="A82" t="s">
        <v>133</v>
      </c>
      <c r="B82" s="2">
        <v>45744</v>
      </c>
      <c r="C82" t="s">
        <v>17</v>
      </c>
      <c r="D82" t="s">
        <v>394</v>
      </c>
      <c r="E82" t="s">
        <v>64</v>
      </c>
      <c r="F82" t="s">
        <v>23</v>
      </c>
      <c r="G82">
        <v>14</v>
      </c>
      <c r="H82" s="32">
        <v>11.516999999999999</v>
      </c>
      <c r="I82">
        <v>0.317</v>
      </c>
      <c r="J82">
        <v>0.5</v>
      </c>
      <c r="K82">
        <v>176.535</v>
      </c>
      <c r="L82">
        <v>32.5</v>
      </c>
      <c r="M82">
        <v>10.7</v>
      </c>
      <c r="N82">
        <v>347.75</v>
      </c>
      <c r="O82">
        <v>12</v>
      </c>
      <c r="P82" s="229">
        <v>14.71125</v>
      </c>
      <c r="Q82" t="s">
        <v>526</v>
      </c>
      <c r="R82">
        <v>10.016999999999999</v>
      </c>
      <c r="S82">
        <v>0.68300000000000005</v>
      </c>
      <c r="T82" cm="1">
        <f t="array" ref="T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82" s="229">
        <f>IFERROR(Hours_Working[[#This Row],[Gallon]],0)</f>
        <v>14.71125</v>
      </c>
    </row>
    <row r="83" spans="1:21" x14ac:dyDescent="0.25">
      <c r="A83" t="s">
        <v>133</v>
      </c>
      <c r="B83" s="2">
        <v>45745</v>
      </c>
      <c r="C83" t="s">
        <v>17</v>
      </c>
      <c r="D83" t="s">
        <v>394</v>
      </c>
      <c r="E83" t="s">
        <v>64</v>
      </c>
      <c r="F83" t="s">
        <v>23</v>
      </c>
      <c r="G83">
        <v>8</v>
      </c>
      <c r="H83" s="32">
        <v>10.532999999999999</v>
      </c>
      <c r="I83">
        <v>0.55000000000000004</v>
      </c>
      <c r="J83">
        <v>0.5</v>
      </c>
      <c r="K83">
        <v>214.05</v>
      </c>
      <c r="L83">
        <v>34.5</v>
      </c>
      <c r="M83">
        <v>9.4830000000000005</v>
      </c>
      <c r="N83">
        <v>327.1635</v>
      </c>
      <c r="O83">
        <v>12</v>
      </c>
      <c r="P83" s="229">
        <v>17.837500000000002</v>
      </c>
      <c r="Q83" t="s">
        <v>535</v>
      </c>
      <c r="R83">
        <v>7.9829999999999997</v>
      </c>
      <c r="S83">
        <v>1.5</v>
      </c>
      <c r="T83" cm="1">
        <f t="array" ref="T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83" s="229">
        <f>IFERROR(Hours_Working[[#This Row],[Gallon]],0)</f>
        <v>17.837500000000002</v>
      </c>
    </row>
    <row r="84" spans="1:21" x14ac:dyDescent="0.25">
      <c r="A84" t="s">
        <v>133</v>
      </c>
      <c r="B84" s="2">
        <v>45749</v>
      </c>
      <c r="C84" t="s">
        <v>17</v>
      </c>
      <c r="D84" t="s">
        <v>394</v>
      </c>
      <c r="E84" t="s">
        <v>64</v>
      </c>
      <c r="F84" t="s">
        <v>23</v>
      </c>
      <c r="G84">
        <v>9</v>
      </c>
      <c r="H84" s="32">
        <v>11.532999999999999</v>
      </c>
      <c r="I84">
        <v>0.36699999999999999</v>
      </c>
      <c r="J84">
        <v>0.5</v>
      </c>
      <c r="K84">
        <v>178.05799999999999</v>
      </c>
      <c r="L84">
        <v>32.5</v>
      </c>
      <c r="M84">
        <v>10.665999999999999</v>
      </c>
      <c r="N84">
        <v>346.64499999999998</v>
      </c>
      <c r="O84">
        <v>12</v>
      </c>
      <c r="P84" s="229">
        <v>14.838166666666666</v>
      </c>
      <c r="Q84" t="s">
        <v>526</v>
      </c>
      <c r="R84">
        <v>9.8829999999999991</v>
      </c>
      <c r="S84">
        <v>0.78300000000000003</v>
      </c>
      <c r="T84" cm="1">
        <f t="array" ref="T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4" s="229">
        <f>IFERROR(Hours_Working[[#This Row],[Gallon]],0)</f>
        <v>14.838166666666666</v>
      </c>
    </row>
    <row r="85" spans="1:21" x14ac:dyDescent="0.25">
      <c r="A85" t="s">
        <v>133</v>
      </c>
      <c r="B85" s="2">
        <v>45750</v>
      </c>
      <c r="C85" t="s">
        <v>17</v>
      </c>
      <c r="D85" t="s">
        <v>394</v>
      </c>
      <c r="E85" t="s">
        <v>64</v>
      </c>
      <c r="F85" t="s">
        <v>23</v>
      </c>
      <c r="G85">
        <v>9</v>
      </c>
      <c r="H85" s="32">
        <v>11.632999999999999</v>
      </c>
      <c r="I85">
        <v>0.33300000000000002</v>
      </c>
      <c r="J85">
        <v>0.5</v>
      </c>
      <c r="K85">
        <v>197.83600000000001</v>
      </c>
      <c r="L85">
        <v>32.5</v>
      </c>
      <c r="M85">
        <v>10.799999999999999</v>
      </c>
      <c r="N85">
        <v>350.99999999999994</v>
      </c>
      <c r="O85">
        <v>12</v>
      </c>
      <c r="P85" s="229">
        <v>16.486333333333334</v>
      </c>
      <c r="Q85" t="s">
        <v>526</v>
      </c>
      <c r="R85">
        <v>9.2829999999999995</v>
      </c>
      <c r="S85">
        <v>1.5169999999999999</v>
      </c>
      <c r="T85" cm="1">
        <f t="array" ref="T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5" s="229">
        <f>IFERROR(Hours_Working[[#This Row],[Gallon]],0)</f>
        <v>16.486333333333334</v>
      </c>
    </row>
    <row r="86" spans="1:21" x14ac:dyDescent="0.25">
      <c r="A86" t="s">
        <v>133</v>
      </c>
      <c r="B86" s="2">
        <v>45751</v>
      </c>
      <c r="C86" t="s">
        <v>17</v>
      </c>
      <c r="D86" t="s">
        <v>394</v>
      </c>
      <c r="E86" t="s">
        <v>64</v>
      </c>
      <c r="F86" t="s">
        <v>23</v>
      </c>
      <c r="G86">
        <v>8</v>
      </c>
      <c r="H86" s="32">
        <v>10.917</v>
      </c>
      <c r="I86">
        <v>0.35</v>
      </c>
      <c r="J86">
        <v>0.5</v>
      </c>
      <c r="K86">
        <v>187.98400000000001</v>
      </c>
      <c r="L86">
        <v>32.5</v>
      </c>
      <c r="M86">
        <v>10.067</v>
      </c>
      <c r="N86">
        <v>327.17750000000001</v>
      </c>
      <c r="O86">
        <v>12</v>
      </c>
      <c r="P86" s="229">
        <v>15.665333333333335</v>
      </c>
      <c r="Q86" t="s">
        <v>526</v>
      </c>
      <c r="R86">
        <v>9.3170000000000002</v>
      </c>
      <c r="S86">
        <v>0.75</v>
      </c>
      <c r="T86" cm="1">
        <f t="array" ref="T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6" s="229">
        <f>IFERROR(Hours_Working[[#This Row],[Gallon]],0)</f>
        <v>15.665333333333335</v>
      </c>
    </row>
    <row r="87" spans="1:21" x14ac:dyDescent="0.25">
      <c r="A87" t="s">
        <v>133</v>
      </c>
      <c r="B87" s="2">
        <v>45752</v>
      </c>
      <c r="C87" t="s">
        <v>17</v>
      </c>
      <c r="D87" t="s">
        <v>394</v>
      </c>
      <c r="E87" t="s">
        <v>64</v>
      </c>
      <c r="F87" t="s">
        <v>23</v>
      </c>
      <c r="G87">
        <v>10</v>
      </c>
      <c r="H87" s="32">
        <v>10.55</v>
      </c>
      <c r="I87">
        <v>0.33300000000000002</v>
      </c>
      <c r="J87">
        <v>0.48299999999999998</v>
      </c>
      <c r="K87">
        <v>166.38900000000001</v>
      </c>
      <c r="L87">
        <v>34.5</v>
      </c>
      <c r="M87">
        <v>9.734</v>
      </c>
      <c r="N87">
        <v>335.82299999999998</v>
      </c>
      <c r="O87">
        <v>12</v>
      </c>
      <c r="P87" s="229">
        <v>13.86575</v>
      </c>
      <c r="Q87" t="s">
        <v>535</v>
      </c>
      <c r="R87">
        <v>7.4669999999999996</v>
      </c>
      <c r="S87">
        <v>2.2669999999999999</v>
      </c>
      <c r="T87" cm="1">
        <f t="array" ref="T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7" s="229">
        <f>IFERROR(Hours_Working[[#This Row],[Gallon]],0)</f>
        <v>13.86575</v>
      </c>
    </row>
    <row r="88" spans="1:21" x14ac:dyDescent="0.25">
      <c r="A88" t="s">
        <v>133</v>
      </c>
      <c r="B88" s="2">
        <v>45753</v>
      </c>
      <c r="C88" t="s">
        <v>17</v>
      </c>
      <c r="D88" t="s">
        <v>394</v>
      </c>
      <c r="E88" t="s">
        <v>64</v>
      </c>
      <c r="F88" t="s">
        <v>23</v>
      </c>
      <c r="G88">
        <v>7</v>
      </c>
      <c r="H88" s="32">
        <v>10.516999999999999</v>
      </c>
      <c r="I88">
        <v>0.35</v>
      </c>
      <c r="J88">
        <v>0.5</v>
      </c>
      <c r="K88">
        <v>164.55199999999999</v>
      </c>
      <c r="L88">
        <v>34.5</v>
      </c>
      <c r="M88">
        <v>9.6669999999999998</v>
      </c>
      <c r="N88">
        <v>333.51150000000001</v>
      </c>
      <c r="O88">
        <v>12</v>
      </c>
      <c r="P88" s="229">
        <v>13.712666666666665</v>
      </c>
      <c r="Q88" t="s">
        <v>535</v>
      </c>
      <c r="R88">
        <v>8.1999999999999993</v>
      </c>
      <c r="S88">
        <v>1.4670000000000001</v>
      </c>
      <c r="T88" cm="1">
        <f t="array" ref="T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8" s="229">
        <f>IFERROR(Hours_Working[[#This Row],[Gallon]],0)</f>
        <v>13.712666666666665</v>
      </c>
    </row>
    <row r="89" spans="1:21" x14ac:dyDescent="0.25">
      <c r="A89" t="s">
        <v>133</v>
      </c>
      <c r="B89" s="2">
        <v>45746</v>
      </c>
      <c r="C89" t="s">
        <v>44</v>
      </c>
      <c r="D89" t="s">
        <v>394</v>
      </c>
      <c r="E89" t="s">
        <v>1139</v>
      </c>
      <c r="F89" t="s">
        <v>23</v>
      </c>
      <c r="G89">
        <v>4</v>
      </c>
      <c r="H89" s="32">
        <v>2.2330000000000001</v>
      </c>
      <c r="I89">
        <v>0</v>
      </c>
      <c r="J89">
        <v>0</v>
      </c>
      <c r="K89">
        <v>41.002000000000002</v>
      </c>
      <c r="L89">
        <v>37</v>
      </c>
      <c r="M89">
        <v>2.2330000000000001</v>
      </c>
      <c r="N89">
        <v>82.621000000000009</v>
      </c>
      <c r="O89">
        <v>12</v>
      </c>
      <c r="P89" s="229">
        <v>3.4168333333333334</v>
      </c>
      <c r="Q89" t="s">
        <v>535</v>
      </c>
      <c r="R89">
        <v>1.9330000000000001</v>
      </c>
      <c r="S89">
        <v>0.3</v>
      </c>
      <c r="T89" cm="1">
        <f t="array" ref="T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89" s="229">
        <f>IFERROR(Hours_Working[[#This Row],[Gallon]],0)</f>
        <v>3.4168333333333334</v>
      </c>
    </row>
    <row r="90" spans="1:21" x14ac:dyDescent="0.25">
      <c r="A90" t="s">
        <v>133</v>
      </c>
      <c r="B90" s="2">
        <v>45746</v>
      </c>
      <c r="C90" t="s">
        <v>17</v>
      </c>
      <c r="D90" t="s">
        <v>394</v>
      </c>
      <c r="E90" t="s">
        <v>985</v>
      </c>
      <c r="F90" t="s">
        <v>23</v>
      </c>
      <c r="G90">
        <v>3</v>
      </c>
      <c r="H90" s="32">
        <v>5.35</v>
      </c>
      <c r="I90">
        <v>0.16700000000000001</v>
      </c>
      <c r="J90">
        <v>0</v>
      </c>
      <c r="K90">
        <v>101.97199999999999</v>
      </c>
      <c r="L90">
        <v>34.5</v>
      </c>
      <c r="M90">
        <v>5.1829999999999998</v>
      </c>
      <c r="N90">
        <v>178.8135</v>
      </c>
      <c r="O90">
        <v>12</v>
      </c>
      <c r="P90" s="229">
        <v>8.4976666666666656</v>
      </c>
      <c r="Q90" t="s">
        <v>535</v>
      </c>
      <c r="R90">
        <v>3.2330000000000001</v>
      </c>
      <c r="S90">
        <v>1.95</v>
      </c>
      <c r="T90" cm="1">
        <f t="array" ref="T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0" s="229">
        <f>IFERROR(Hours_Working[[#This Row],[Gallon]],0)</f>
        <v>8.4976666666666656</v>
      </c>
    </row>
    <row r="91" spans="1:21" x14ac:dyDescent="0.25">
      <c r="A91" t="s">
        <v>133</v>
      </c>
      <c r="B91" s="2">
        <v>45746</v>
      </c>
      <c r="C91" t="s">
        <v>17</v>
      </c>
      <c r="D91" t="s">
        <v>394</v>
      </c>
      <c r="E91" t="s">
        <v>984</v>
      </c>
      <c r="F91" t="s">
        <v>23</v>
      </c>
      <c r="G91">
        <v>1</v>
      </c>
      <c r="H91" s="32">
        <v>2.9169999999999998</v>
      </c>
      <c r="I91">
        <v>0</v>
      </c>
      <c r="J91">
        <v>0</v>
      </c>
      <c r="K91">
        <v>69.218000000000004</v>
      </c>
      <c r="L91">
        <v>34.5</v>
      </c>
      <c r="M91">
        <v>2.9169999999999998</v>
      </c>
      <c r="N91">
        <v>100.6365</v>
      </c>
      <c r="O91">
        <v>12</v>
      </c>
      <c r="P91" s="229">
        <v>5.7681666666666667</v>
      </c>
      <c r="Q91" t="s">
        <v>535</v>
      </c>
      <c r="R91">
        <v>0.65</v>
      </c>
      <c r="S91">
        <v>2.2669999999999999</v>
      </c>
      <c r="T91" cm="1">
        <f t="array" ref="T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1" s="229">
        <f>IFERROR(Hours_Working[[#This Row],[Gallon]],0)</f>
        <v>5.7681666666666667</v>
      </c>
    </row>
    <row r="92" spans="1:21" x14ac:dyDescent="0.25">
      <c r="A92" t="s">
        <v>18</v>
      </c>
      <c r="B92" s="2">
        <v>45740</v>
      </c>
      <c r="C92" t="s">
        <v>17</v>
      </c>
      <c r="D92" t="s">
        <v>385</v>
      </c>
      <c r="E92" t="s">
        <v>24</v>
      </c>
      <c r="F92" t="s">
        <v>23</v>
      </c>
      <c r="G92">
        <v>7</v>
      </c>
      <c r="H92" s="32">
        <v>8.5670000000000002</v>
      </c>
      <c r="I92">
        <v>0.23300000000000001</v>
      </c>
      <c r="J92">
        <v>0.53300000000000003</v>
      </c>
      <c r="K92">
        <v>114.16</v>
      </c>
      <c r="L92">
        <v>36.770000000000003</v>
      </c>
      <c r="M92">
        <v>7.8</v>
      </c>
      <c r="N92">
        <v>286.80600000000004</v>
      </c>
      <c r="O92">
        <v>12</v>
      </c>
      <c r="P92" s="229">
        <v>9.5133333333333336</v>
      </c>
      <c r="Q92" t="s">
        <v>526</v>
      </c>
      <c r="R92">
        <v>6.117</v>
      </c>
      <c r="S92">
        <v>1.6830000000000001</v>
      </c>
      <c r="T92" cm="1">
        <f t="array" ref="T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2" s="229">
        <f>IFERROR(Hours_Working[[#This Row],[Gallon]],0)</f>
        <v>9.5133333333333336</v>
      </c>
    </row>
    <row r="93" spans="1:21" x14ac:dyDescent="0.25">
      <c r="A93" t="s">
        <v>18</v>
      </c>
      <c r="B93" s="2">
        <v>45741</v>
      </c>
      <c r="C93" t="s">
        <v>17</v>
      </c>
      <c r="D93" t="s">
        <v>385</v>
      </c>
      <c r="E93" t="s">
        <v>24</v>
      </c>
      <c r="F93" t="s">
        <v>23</v>
      </c>
      <c r="G93">
        <v>12</v>
      </c>
      <c r="H93" s="32">
        <v>8.5</v>
      </c>
      <c r="I93">
        <v>0</v>
      </c>
      <c r="J93">
        <v>0.45</v>
      </c>
      <c r="K93">
        <v>138.43100000000001</v>
      </c>
      <c r="L93">
        <v>36.770000000000003</v>
      </c>
      <c r="M93">
        <v>8.0500000000000007</v>
      </c>
      <c r="N93">
        <v>295.99850000000004</v>
      </c>
      <c r="O93">
        <v>12</v>
      </c>
      <c r="P93" s="229">
        <v>11.535916666666667</v>
      </c>
      <c r="Q93" t="s">
        <v>526</v>
      </c>
      <c r="R93">
        <v>6.867</v>
      </c>
      <c r="S93">
        <v>1.1830000000000001</v>
      </c>
      <c r="T93" cm="1">
        <f t="array" ref="T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3" s="229">
        <f>IFERROR(Hours_Working[[#This Row],[Gallon]],0)</f>
        <v>11.535916666666667</v>
      </c>
    </row>
    <row r="94" spans="1:21" x14ac:dyDescent="0.25">
      <c r="A94" t="s">
        <v>18</v>
      </c>
      <c r="B94" s="2">
        <v>45744</v>
      </c>
      <c r="C94" t="s">
        <v>17</v>
      </c>
      <c r="D94" t="s">
        <v>385</v>
      </c>
      <c r="E94" t="s">
        <v>24</v>
      </c>
      <c r="F94" t="s">
        <v>23</v>
      </c>
      <c r="G94">
        <v>7</v>
      </c>
      <c r="H94" s="32">
        <v>8.5</v>
      </c>
      <c r="I94">
        <v>8.3000000000000004E-2</v>
      </c>
      <c r="J94">
        <v>0.38300000000000001</v>
      </c>
      <c r="K94">
        <v>123.10599999999999</v>
      </c>
      <c r="L94">
        <v>36.770000000000003</v>
      </c>
      <c r="M94">
        <v>8.0340000000000007</v>
      </c>
      <c r="N94">
        <v>295.41018000000003</v>
      </c>
      <c r="O94">
        <v>12</v>
      </c>
      <c r="P94" s="229">
        <v>10.258833333333333</v>
      </c>
      <c r="Q94" t="s">
        <v>526</v>
      </c>
      <c r="R94">
        <v>5.8170000000000002</v>
      </c>
      <c r="S94">
        <v>2.2170000000000001</v>
      </c>
      <c r="T94" cm="1">
        <f t="array" ref="T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4" s="229">
        <f>IFERROR(Hours_Working[[#This Row],[Gallon]],0)</f>
        <v>10.258833333333333</v>
      </c>
    </row>
    <row r="95" spans="1:21" x14ac:dyDescent="0.25">
      <c r="A95" t="s">
        <v>18</v>
      </c>
      <c r="B95" s="2">
        <v>45745</v>
      </c>
      <c r="C95" t="s">
        <v>17</v>
      </c>
      <c r="D95" t="s">
        <v>385</v>
      </c>
      <c r="E95" t="s">
        <v>24</v>
      </c>
      <c r="F95" t="s">
        <v>23</v>
      </c>
      <c r="G95">
        <v>5</v>
      </c>
      <c r="H95" s="32">
        <v>8.5169999999999995</v>
      </c>
      <c r="I95">
        <v>0</v>
      </c>
      <c r="J95">
        <v>0</v>
      </c>
      <c r="K95">
        <v>125.664</v>
      </c>
      <c r="L95">
        <v>36.770000000000003</v>
      </c>
      <c r="M95">
        <v>8.516</v>
      </c>
      <c r="N95">
        <v>313.13332000000003</v>
      </c>
      <c r="O95">
        <v>12</v>
      </c>
      <c r="P95" s="229">
        <v>10.472</v>
      </c>
      <c r="Q95" t="s">
        <v>535</v>
      </c>
      <c r="R95">
        <v>5.4829999999999997</v>
      </c>
      <c r="S95">
        <v>3.0329999999999999</v>
      </c>
      <c r="T95" cm="1">
        <f t="array" ref="T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5" s="229">
        <f>IFERROR(Hours_Working[[#This Row],[Gallon]],0)</f>
        <v>10.472</v>
      </c>
    </row>
    <row r="96" spans="1:21" x14ac:dyDescent="0.25">
      <c r="A96" t="s">
        <v>18</v>
      </c>
      <c r="B96" s="2">
        <v>45746</v>
      </c>
      <c r="C96" t="s">
        <v>17</v>
      </c>
      <c r="D96" t="s">
        <v>385</v>
      </c>
      <c r="E96" t="s">
        <v>24</v>
      </c>
      <c r="F96" t="s">
        <v>23</v>
      </c>
      <c r="G96">
        <v>5</v>
      </c>
      <c r="H96" s="32">
        <v>8.5670000000000002</v>
      </c>
      <c r="I96">
        <v>0.1</v>
      </c>
      <c r="J96">
        <v>0.33300000000000002</v>
      </c>
      <c r="K96">
        <v>107.09099999999999</v>
      </c>
      <c r="L96">
        <v>36.770000000000003</v>
      </c>
      <c r="M96">
        <v>8.1329999999999991</v>
      </c>
      <c r="N96">
        <v>299.05041</v>
      </c>
      <c r="O96">
        <v>12</v>
      </c>
      <c r="P96" s="229">
        <v>8.9242499999999989</v>
      </c>
      <c r="Q96" t="s">
        <v>535</v>
      </c>
      <c r="R96">
        <v>2.8</v>
      </c>
      <c r="S96">
        <v>5.3330000000000002</v>
      </c>
      <c r="T96" cm="1">
        <f t="array" ref="T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6" s="229">
        <f>IFERROR(Hours_Working[[#This Row],[Gallon]],0)</f>
        <v>8.9242499999999989</v>
      </c>
    </row>
    <row r="97" spans="1:21" x14ac:dyDescent="0.25">
      <c r="A97" t="s">
        <v>18</v>
      </c>
      <c r="B97" s="2">
        <v>45747</v>
      </c>
      <c r="C97" t="s">
        <v>17</v>
      </c>
      <c r="D97" t="s">
        <v>385</v>
      </c>
      <c r="E97" t="s">
        <v>24</v>
      </c>
      <c r="F97" t="s">
        <v>23</v>
      </c>
      <c r="G97">
        <v>12</v>
      </c>
      <c r="H97" s="32">
        <v>8.6999999999999993</v>
      </c>
      <c r="I97">
        <v>0</v>
      </c>
      <c r="J97">
        <v>0.5</v>
      </c>
      <c r="K97">
        <v>167.39699999999999</v>
      </c>
      <c r="L97">
        <v>36.770000000000003</v>
      </c>
      <c r="M97">
        <v>8.1999999999999993</v>
      </c>
      <c r="N97">
        <v>301.51400000000001</v>
      </c>
      <c r="O97">
        <v>12</v>
      </c>
      <c r="P97" s="229">
        <v>13.94975</v>
      </c>
      <c r="Q97" t="s">
        <v>526</v>
      </c>
      <c r="R97">
        <v>7.117</v>
      </c>
      <c r="S97">
        <v>1.083</v>
      </c>
      <c r="T97" cm="1">
        <f t="array" ref="T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97" s="229">
        <f>IFERROR(Hours_Working[[#This Row],[Gallon]],0)</f>
        <v>13.94975</v>
      </c>
    </row>
    <row r="98" spans="1:21" x14ac:dyDescent="0.25">
      <c r="A98" t="s">
        <v>18</v>
      </c>
      <c r="B98" s="2">
        <v>45748</v>
      </c>
      <c r="C98" t="s">
        <v>17</v>
      </c>
      <c r="D98" t="s">
        <v>385</v>
      </c>
      <c r="E98" t="s">
        <v>24</v>
      </c>
      <c r="F98" t="s">
        <v>23</v>
      </c>
      <c r="G98">
        <v>11</v>
      </c>
      <c r="H98" s="32">
        <v>8.5169999999999995</v>
      </c>
      <c r="I98">
        <v>0.2</v>
      </c>
      <c r="J98">
        <v>0.35</v>
      </c>
      <c r="K98">
        <v>153.441</v>
      </c>
      <c r="L98">
        <v>36.770000000000003</v>
      </c>
      <c r="M98">
        <v>7.9670000000000005</v>
      </c>
      <c r="N98">
        <v>292.94659000000007</v>
      </c>
      <c r="O98">
        <v>12</v>
      </c>
      <c r="P98" s="229">
        <v>12.78675</v>
      </c>
      <c r="Q98" t="s">
        <v>526</v>
      </c>
      <c r="R98">
        <v>6.45</v>
      </c>
      <c r="S98">
        <v>1.5169999999999999</v>
      </c>
      <c r="T98" cm="1">
        <f t="array" ref="T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98" s="229">
        <f>IFERROR(Hours_Working[[#This Row],[Gallon]],0)</f>
        <v>12.78675</v>
      </c>
    </row>
    <row r="99" spans="1:21" x14ac:dyDescent="0.25">
      <c r="A99" t="s">
        <v>18</v>
      </c>
      <c r="B99" s="2">
        <v>45751</v>
      </c>
      <c r="C99" t="s">
        <v>17</v>
      </c>
      <c r="D99" t="s">
        <v>385</v>
      </c>
      <c r="E99" t="s">
        <v>24</v>
      </c>
      <c r="F99" t="s">
        <v>23</v>
      </c>
      <c r="G99">
        <v>12</v>
      </c>
      <c r="H99" s="32">
        <v>9.35</v>
      </c>
      <c r="I99">
        <v>0.23300000000000001</v>
      </c>
      <c r="J99">
        <v>0.28299999999999997</v>
      </c>
      <c r="K99">
        <v>203.23099999999999</v>
      </c>
      <c r="L99">
        <v>36.770000000000003</v>
      </c>
      <c r="M99">
        <v>8.8339999999999996</v>
      </c>
      <c r="N99">
        <v>324.82618000000002</v>
      </c>
      <c r="O99">
        <v>12</v>
      </c>
      <c r="P99" s="229">
        <v>16.935916666666667</v>
      </c>
      <c r="Q99" t="s">
        <v>526</v>
      </c>
      <c r="R99">
        <v>8.0169999999999995</v>
      </c>
      <c r="S99">
        <v>0.81699999999999995</v>
      </c>
      <c r="T99" cm="1">
        <f t="array" ref="T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99" s="229">
        <f>IFERROR(Hours_Working[[#This Row],[Gallon]],0)</f>
        <v>16.935916666666667</v>
      </c>
    </row>
    <row r="100" spans="1:21" x14ac:dyDescent="0.25">
      <c r="A100" t="s">
        <v>18</v>
      </c>
      <c r="B100" s="2">
        <v>45752</v>
      </c>
      <c r="C100" t="s">
        <v>17</v>
      </c>
      <c r="D100" t="s">
        <v>385</v>
      </c>
      <c r="E100" t="s">
        <v>24</v>
      </c>
      <c r="F100" t="s">
        <v>23</v>
      </c>
      <c r="G100">
        <v>5</v>
      </c>
      <c r="H100" s="32">
        <v>8.7330000000000005</v>
      </c>
      <c r="I100">
        <v>0</v>
      </c>
      <c r="J100">
        <v>0.317</v>
      </c>
      <c r="K100">
        <v>144.678</v>
      </c>
      <c r="L100">
        <v>36.770000000000003</v>
      </c>
      <c r="M100">
        <v>8.4160000000000004</v>
      </c>
      <c r="N100">
        <v>309.45632000000006</v>
      </c>
      <c r="O100">
        <v>12</v>
      </c>
      <c r="P100" s="229">
        <v>12.0565</v>
      </c>
      <c r="Q100" t="s">
        <v>535</v>
      </c>
      <c r="R100">
        <v>4.5830000000000002</v>
      </c>
      <c r="S100">
        <v>3.8330000000000002</v>
      </c>
      <c r="T100" cm="1">
        <f t="array" ref="T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0" s="229">
        <f>IFERROR(Hours_Working[[#This Row],[Gallon]],0)</f>
        <v>12.0565</v>
      </c>
    </row>
    <row r="101" spans="1:21" x14ac:dyDescent="0.25">
      <c r="A101" t="s">
        <v>18</v>
      </c>
      <c r="B101" s="2">
        <v>45753</v>
      </c>
      <c r="C101" t="s">
        <v>17</v>
      </c>
      <c r="D101" t="s">
        <v>385</v>
      </c>
      <c r="E101" t="s">
        <v>24</v>
      </c>
      <c r="F101" t="s">
        <v>23</v>
      </c>
      <c r="G101">
        <v>4</v>
      </c>
      <c r="H101" s="32">
        <v>8.7330000000000005</v>
      </c>
      <c r="I101">
        <v>0.13300000000000001</v>
      </c>
      <c r="J101">
        <v>0.35</v>
      </c>
      <c r="K101">
        <v>124.77</v>
      </c>
      <c r="L101">
        <v>36.770000000000003</v>
      </c>
      <c r="M101">
        <v>8.25</v>
      </c>
      <c r="N101">
        <v>303.35250000000002</v>
      </c>
      <c r="O101">
        <v>12</v>
      </c>
      <c r="P101" s="229">
        <v>10.397499999999999</v>
      </c>
      <c r="Q101" t="s">
        <v>535</v>
      </c>
      <c r="R101">
        <v>4.0670000000000002</v>
      </c>
      <c r="S101">
        <v>4.1829999999999998</v>
      </c>
      <c r="T101" cm="1">
        <f t="array" ref="T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1" s="229">
        <f>IFERROR(Hours_Working[[#This Row],[Gallon]],0)</f>
        <v>10.397499999999999</v>
      </c>
    </row>
    <row r="102" spans="1:21" x14ac:dyDescent="0.25">
      <c r="A102" t="s">
        <v>18</v>
      </c>
      <c r="B102" s="2">
        <v>45740</v>
      </c>
      <c r="C102" t="s">
        <v>17</v>
      </c>
      <c r="D102" t="s">
        <v>374</v>
      </c>
      <c r="E102" t="s">
        <v>69</v>
      </c>
      <c r="F102" t="s">
        <v>23</v>
      </c>
      <c r="G102">
        <v>7</v>
      </c>
      <c r="H102" s="32">
        <v>8.0500000000000007</v>
      </c>
      <c r="I102">
        <v>0.26700000000000002</v>
      </c>
      <c r="J102">
        <v>0.45</v>
      </c>
      <c r="K102">
        <v>152.24100000000001</v>
      </c>
      <c r="L102">
        <v>36.770000000000003</v>
      </c>
      <c r="M102">
        <v>7.3339999999999996</v>
      </c>
      <c r="N102">
        <v>269.67117999999999</v>
      </c>
      <c r="O102">
        <v>12</v>
      </c>
      <c r="P102" s="229">
        <v>12.686750000000002</v>
      </c>
      <c r="Q102" t="s">
        <v>526</v>
      </c>
      <c r="R102">
        <v>6.2169999999999996</v>
      </c>
      <c r="S102">
        <v>1.117</v>
      </c>
      <c r="T102" cm="1">
        <f t="array" ref="T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02" s="229">
        <f>IFERROR(Hours_Working[[#This Row],[Gallon]],0)</f>
        <v>12.686750000000002</v>
      </c>
    </row>
    <row r="103" spans="1:21" x14ac:dyDescent="0.25">
      <c r="A103" t="s">
        <v>18</v>
      </c>
      <c r="B103" s="2">
        <v>45743</v>
      </c>
      <c r="C103" t="s">
        <v>17</v>
      </c>
      <c r="D103" t="s">
        <v>374</v>
      </c>
      <c r="E103" t="s">
        <v>69</v>
      </c>
      <c r="F103" t="s">
        <v>23</v>
      </c>
      <c r="G103">
        <v>7</v>
      </c>
      <c r="H103" s="32">
        <v>8.8670000000000009</v>
      </c>
      <c r="I103">
        <v>0.15</v>
      </c>
      <c r="J103">
        <v>0.35</v>
      </c>
      <c r="K103">
        <v>0</v>
      </c>
      <c r="L103">
        <v>36.770000000000003</v>
      </c>
      <c r="M103">
        <v>8.3670000000000009</v>
      </c>
      <c r="N103">
        <v>307.65459000000004</v>
      </c>
      <c r="O103">
        <v>12</v>
      </c>
      <c r="P103" s="229">
        <v>0</v>
      </c>
      <c r="Q103" t="s">
        <v>526</v>
      </c>
      <c r="R103">
        <v>7.5670000000000002</v>
      </c>
      <c r="S103">
        <v>0.8</v>
      </c>
      <c r="T103" cm="1">
        <f t="array" ref="T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03" s="229">
        <f>IFERROR(Hours_Working[[#This Row],[Gallon]],0)</f>
        <v>0</v>
      </c>
    </row>
    <row r="104" spans="1:21" x14ac:dyDescent="0.25">
      <c r="A104" t="s">
        <v>18</v>
      </c>
      <c r="B104" s="2">
        <v>45744</v>
      </c>
      <c r="C104" t="s">
        <v>17</v>
      </c>
      <c r="D104" t="s">
        <v>374</v>
      </c>
      <c r="E104" t="s">
        <v>69</v>
      </c>
      <c r="F104" t="s">
        <v>23</v>
      </c>
      <c r="G104">
        <v>10</v>
      </c>
      <c r="H104" s="32">
        <v>8.9169999999999998</v>
      </c>
      <c r="I104">
        <v>0.36699999999999999</v>
      </c>
      <c r="J104">
        <v>0.11700000000000001</v>
      </c>
      <c r="K104">
        <v>167.71100000000001</v>
      </c>
      <c r="L104">
        <v>36.770000000000003</v>
      </c>
      <c r="M104">
        <v>8.4329999999999998</v>
      </c>
      <c r="N104">
        <v>310.08141000000001</v>
      </c>
      <c r="O104">
        <v>12</v>
      </c>
      <c r="P104" s="229">
        <v>13.975916666666668</v>
      </c>
      <c r="Q104" t="s">
        <v>526</v>
      </c>
      <c r="R104">
        <v>6.75</v>
      </c>
      <c r="S104">
        <v>1.6830000000000001</v>
      </c>
      <c r="T104" cm="1">
        <f t="array" ref="T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04" s="229">
        <f>IFERROR(Hours_Working[[#This Row],[Gallon]],0)</f>
        <v>13.975916666666668</v>
      </c>
    </row>
    <row r="105" spans="1:21" x14ac:dyDescent="0.25">
      <c r="A105" t="s">
        <v>18</v>
      </c>
      <c r="B105" s="2">
        <v>45745</v>
      </c>
      <c r="C105" t="s">
        <v>17</v>
      </c>
      <c r="D105" t="s">
        <v>374</v>
      </c>
      <c r="E105" t="s">
        <v>69</v>
      </c>
      <c r="F105" t="s">
        <v>23</v>
      </c>
      <c r="G105">
        <v>1</v>
      </c>
      <c r="H105" s="32">
        <v>1.367</v>
      </c>
      <c r="I105">
        <v>0</v>
      </c>
      <c r="J105">
        <v>0</v>
      </c>
      <c r="K105">
        <v>35.901000000000003</v>
      </c>
      <c r="L105">
        <v>36.770000000000003</v>
      </c>
      <c r="M105">
        <v>1.3660000000000001</v>
      </c>
      <c r="N105">
        <v>50.227820000000008</v>
      </c>
      <c r="O105">
        <v>12</v>
      </c>
      <c r="P105" s="229">
        <v>2.9917500000000001</v>
      </c>
      <c r="Q105" t="s">
        <v>535</v>
      </c>
      <c r="R105">
        <v>0.13300000000000001</v>
      </c>
      <c r="S105">
        <v>1.2330000000000001</v>
      </c>
      <c r="T105" cm="1">
        <f t="array" ref="T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05" s="229">
        <f>IFERROR(Hours_Working[[#This Row],[Gallon]],0)</f>
        <v>2.9917500000000001</v>
      </c>
    </row>
    <row r="106" spans="1:21" x14ac:dyDescent="0.25">
      <c r="A106" t="s">
        <v>18</v>
      </c>
      <c r="B106" s="2">
        <v>45746</v>
      </c>
      <c r="C106" t="s">
        <v>17</v>
      </c>
      <c r="D106" t="s">
        <v>374</v>
      </c>
      <c r="E106" t="s">
        <v>69</v>
      </c>
      <c r="F106" t="s">
        <v>23</v>
      </c>
      <c r="G106">
        <v>8</v>
      </c>
      <c r="H106" s="32">
        <v>8.1829999999999998</v>
      </c>
      <c r="I106">
        <v>0.15</v>
      </c>
      <c r="J106">
        <v>0</v>
      </c>
      <c r="K106">
        <v>141.79</v>
      </c>
      <c r="L106">
        <v>36.770000000000003</v>
      </c>
      <c r="M106">
        <v>8.0329999999999995</v>
      </c>
      <c r="N106">
        <v>295.37340999999998</v>
      </c>
      <c r="O106">
        <v>12</v>
      </c>
      <c r="P106" s="229">
        <v>11.815833333333332</v>
      </c>
      <c r="Q106" t="s">
        <v>535</v>
      </c>
      <c r="R106">
        <v>7.45</v>
      </c>
      <c r="S106">
        <v>0.58299999999999996</v>
      </c>
      <c r="T106" cm="1">
        <f t="array" ref="T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06" s="229">
        <f>IFERROR(Hours_Working[[#This Row],[Gallon]],0)</f>
        <v>11.815833333333332</v>
      </c>
    </row>
    <row r="107" spans="1:21" x14ac:dyDescent="0.25">
      <c r="A107" t="s">
        <v>18</v>
      </c>
      <c r="B107" s="2">
        <v>45747</v>
      </c>
      <c r="C107" t="s">
        <v>17</v>
      </c>
      <c r="D107" t="s">
        <v>374</v>
      </c>
      <c r="E107" t="s">
        <v>69</v>
      </c>
      <c r="F107" t="s">
        <v>23</v>
      </c>
      <c r="G107">
        <v>9</v>
      </c>
      <c r="H107" s="32">
        <v>8.15</v>
      </c>
      <c r="I107">
        <v>0</v>
      </c>
      <c r="J107">
        <v>0.48299999999999998</v>
      </c>
      <c r="K107">
        <v>137.12</v>
      </c>
      <c r="L107">
        <v>36.770000000000003</v>
      </c>
      <c r="M107">
        <v>7.6660000000000004</v>
      </c>
      <c r="N107">
        <v>281.87882000000002</v>
      </c>
      <c r="O107">
        <v>12</v>
      </c>
      <c r="P107" s="229">
        <v>11.426666666666668</v>
      </c>
      <c r="Q107" t="s">
        <v>526</v>
      </c>
      <c r="R107">
        <v>5.4329999999999998</v>
      </c>
      <c r="S107">
        <v>2.2330000000000001</v>
      </c>
      <c r="T107" cm="1">
        <f t="array" ref="T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7" s="229">
        <f>IFERROR(Hours_Working[[#This Row],[Gallon]],0)</f>
        <v>11.426666666666668</v>
      </c>
    </row>
    <row r="108" spans="1:21" x14ac:dyDescent="0.25">
      <c r="A108" t="s">
        <v>18</v>
      </c>
      <c r="B108" s="2">
        <v>45750</v>
      </c>
      <c r="C108" t="s">
        <v>17</v>
      </c>
      <c r="D108" t="s">
        <v>374</v>
      </c>
      <c r="E108" t="s">
        <v>69</v>
      </c>
      <c r="F108" t="s">
        <v>23</v>
      </c>
      <c r="G108">
        <v>7</v>
      </c>
      <c r="H108" s="32">
        <v>7.7830000000000004</v>
      </c>
      <c r="I108">
        <v>0.15</v>
      </c>
      <c r="J108">
        <v>0</v>
      </c>
      <c r="K108">
        <v>107.85299999999999</v>
      </c>
      <c r="L108">
        <v>36.770000000000003</v>
      </c>
      <c r="M108">
        <v>7.6330000000000009</v>
      </c>
      <c r="N108">
        <v>280.66541000000007</v>
      </c>
      <c r="O108">
        <v>12</v>
      </c>
      <c r="P108" s="229">
        <v>8.9877500000000001</v>
      </c>
      <c r="Q108" t="s">
        <v>526</v>
      </c>
      <c r="R108">
        <v>6.4</v>
      </c>
      <c r="S108">
        <v>1.2330000000000001</v>
      </c>
      <c r="T108" cm="1">
        <f t="array" ref="T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8" s="229">
        <f>IFERROR(Hours_Working[[#This Row],[Gallon]],0)</f>
        <v>8.9877500000000001</v>
      </c>
    </row>
    <row r="109" spans="1:21" x14ac:dyDescent="0.25">
      <c r="A109" t="s">
        <v>18</v>
      </c>
      <c r="B109" s="2">
        <v>45751</v>
      </c>
      <c r="C109" t="s">
        <v>17</v>
      </c>
      <c r="D109" t="s">
        <v>374</v>
      </c>
      <c r="E109" t="s">
        <v>69</v>
      </c>
      <c r="F109" t="s">
        <v>23</v>
      </c>
      <c r="G109">
        <v>9</v>
      </c>
      <c r="H109" s="32">
        <v>8.2170000000000005</v>
      </c>
      <c r="I109">
        <v>0.13300000000000001</v>
      </c>
      <c r="J109">
        <v>0.26700000000000002</v>
      </c>
      <c r="K109">
        <v>129.571</v>
      </c>
      <c r="L109">
        <v>36.770000000000003</v>
      </c>
      <c r="M109">
        <v>7.8159999999999998</v>
      </c>
      <c r="N109">
        <v>287.39431999999999</v>
      </c>
      <c r="O109">
        <v>12</v>
      </c>
      <c r="P109" s="229">
        <v>10.797583333333334</v>
      </c>
      <c r="Q109" t="s">
        <v>526</v>
      </c>
      <c r="R109">
        <v>7.133</v>
      </c>
      <c r="S109">
        <v>0.68300000000000005</v>
      </c>
      <c r="T109" cm="1">
        <f t="array" ref="T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9" s="229">
        <f>IFERROR(Hours_Working[[#This Row],[Gallon]],0)</f>
        <v>10.797583333333334</v>
      </c>
    </row>
    <row r="110" spans="1:21" x14ac:dyDescent="0.25">
      <c r="A110" t="s">
        <v>18</v>
      </c>
      <c r="B110" s="2">
        <v>45752</v>
      </c>
      <c r="C110" t="s">
        <v>17</v>
      </c>
      <c r="D110" t="s">
        <v>374</v>
      </c>
      <c r="E110" t="s">
        <v>69</v>
      </c>
      <c r="F110" t="s">
        <v>23</v>
      </c>
      <c r="G110">
        <v>6</v>
      </c>
      <c r="H110" s="32">
        <v>8.2669999999999995</v>
      </c>
      <c r="I110">
        <v>0.15</v>
      </c>
      <c r="J110">
        <v>0.35</v>
      </c>
      <c r="K110">
        <v>0</v>
      </c>
      <c r="L110">
        <v>36.770000000000003</v>
      </c>
      <c r="M110">
        <v>7.7669999999999995</v>
      </c>
      <c r="N110">
        <v>285.59259000000003</v>
      </c>
      <c r="O110">
        <v>12</v>
      </c>
      <c r="P110" s="229">
        <v>0</v>
      </c>
      <c r="Q110" t="s">
        <v>535</v>
      </c>
      <c r="R110">
        <v>6.9169999999999998</v>
      </c>
      <c r="S110">
        <v>0.85</v>
      </c>
      <c r="T110" cm="1">
        <f t="array" ref="T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0" s="229">
        <f>IFERROR(Hours_Working[[#This Row],[Gallon]],0)</f>
        <v>0</v>
      </c>
    </row>
    <row r="111" spans="1:21" x14ac:dyDescent="0.25">
      <c r="A111" t="s">
        <v>18</v>
      </c>
      <c r="B111" s="2">
        <v>45753</v>
      </c>
      <c r="C111" t="s">
        <v>17</v>
      </c>
      <c r="D111" t="s">
        <v>374</v>
      </c>
      <c r="E111" t="s">
        <v>69</v>
      </c>
      <c r="F111" t="s">
        <v>23</v>
      </c>
      <c r="G111">
        <v>3</v>
      </c>
      <c r="H111" s="32">
        <v>7.7</v>
      </c>
      <c r="I111">
        <v>0.33300000000000002</v>
      </c>
      <c r="J111">
        <v>0.46700000000000003</v>
      </c>
      <c r="K111">
        <v>63.828000000000003</v>
      </c>
      <c r="L111">
        <v>36.770000000000003</v>
      </c>
      <c r="M111">
        <v>6.9</v>
      </c>
      <c r="N111">
        <v>253.71300000000002</v>
      </c>
      <c r="O111">
        <v>12</v>
      </c>
      <c r="P111" s="229">
        <v>5.319</v>
      </c>
      <c r="Q111" t="s">
        <v>535</v>
      </c>
      <c r="R111">
        <v>4.8170000000000002</v>
      </c>
      <c r="S111">
        <v>2.0830000000000002</v>
      </c>
      <c r="T111" cm="1">
        <f t="array" ref="T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1" s="229">
        <f>IFERROR(Hours_Working[[#This Row],[Gallon]],0)</f>
        <v>5.319</v>
      </c>
    </row>
    <row r="112" spans="1:21" x14ac:dyDescent="0.25">
      <c r="A112" t="s">
        <v>18</v>
      </c>
      <c r="B112" s="2">
        <v>45745</v>
      </c>
      <c r="C112" t="s">
        <v>44</v>
      </c>
      <c r="D112" t="s">
        <v>374</v>
      </c>
      <c r="E112" t="s">
        <v>804</v>
      </c>
      <c r="F112" t="s">
        <v>23</v>
      </c>
      <c r="G112">
        <v>4</v>
      </c>
      <c r="H112" s="32">
        <v>7.8170000000000002</v>
      </c>
      <c r="I112">
        <v>0.217</v>
      </c>
      <c r="J112">
        <v>0.48299999999999998</v>
      </c>
      <c r="K112">
        <v>72.361999999999995</v>
      </c>
      <c r="L112">
        <v>36.770000000000003</v>
      </c>
      <c r="M112">
        <v>7.1160000000000005</v>
      </c>
      <c r="N112">
        <v>261.65532000000002</v>
      </c>
      <c r="O112">
        <v>12</v>
      </c>
      <c r="P112" s="229">
        <v>6.0301666666666662</v>
      </c>
      <c r="Q112" t="s">
        <v>535</v>
      </c>
      <c r="R112">
        <v>6.0330000000000004</v>
      </c>
      <c r="S112">
        <v>1.083</v>
      </c>
      <c r="T112" cm="1">
        <f t="array" ref="T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12" s="229">
        <f>IFERROR(Hours_Working[[#This Row],[Gallon]],0)</f>
        <v>6.0301666666666662</v>
      </c>
    </row>
    <row r="113" spans="1:21" x14ac:dyDescent="0.25">
      <c r="A113" t="s">
        <v>135</v>
      </c>
      <c r="B113" s="2">
        <v>45741</v>
      </c>
      <c r="C113" t="s">
        <v>17</v>
      </c>
      <c r="D113" t="s">
        <v>391</v>
      </c>
      <c r="E113" t="s">
        <v>30</v>
      </c>
      <c r="F113" t="s">
        <v>23</v>
      </c>
      <c r="G113">
        <v>7</v>
      </c>
      <c r="H113" s="32">
        <v>9.7330000000000005</v>
      </c>
      <c r="I113">
        <v>0</v>
      </c>
      <c r="J113">
        <v>0.1</v>
      </c>
      <c r="K113">
        <v>172.68799999999999</v>
      </c>
      <c r="L113">
        <v>32.5</v>
      </c>
      <c r="M113">
        <v>9.6329999999999991</v>
      </c>
      <c r="N113">
        <v>313.07249999999999</v>
      </c>
      <c r="O113">
        <v>12</v>
      </c>
      <c r="P113" s="229">
        <v>14.390666666666666</v>
      </c>
      <c r="Q113" t="s">
        <v>526</v>
      </c>
      <c r="R113">
        <v>5.383</v>
      </c>
      <c r="S113">
        <v>4.25</v>
      </c>
      <c r="T113" cm="1">
        <f t="array" ref="T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13" s="229">
        <f>IFERROR(Hours_Working[[#This Row],[Gallon]],0)</f>
        <v>14.390666666666666</v>
      </c>
    </row>
    <row r="114" spans="1:21" x14ac:dyDescent="0.25">
      <c r="A114" t="s">
        <v>135</v>
      </c>
      <c r="B114" s="2">
        <v>45745</v>
      </c>
      <c r="C114" t="s">
        <v>17</v>
      </c>
      <c r="D114" t="s">
        <v>391</v>
      </c>
      <c r="E114" t="s">
        <v>30</v>
      </c>
      <c r="F114" t="s">
        <v>23</v>
      </c>
      <c r="G114">
        <v>6</v>
      </c>
      <c r="H114" s="32">
        <v>10</v>
      </c>
      <c r="I114">
        <v>0</v>
      </c>
      <c r="J114">
        <v>0.5</v>
      </c>
      <c r="K114">
        <v>190.96899999999999</v>
      </c>
      <c r="L114">
        <v>34.5</v>
      </c>
      <c r="M114">
        <v>9.5</v>
      </c>
      <c r="N114">
        <v>327.75</v>
      </c>
      <c r="O114">
        <v>12</v>
      </c>
      <c r="P114" s="229">
        <v>15.914083333333332</v>
      </c>
      <c r="Q114" t="s">
        <v>535</v>
      </c>
      <c r="R114">
        <v>6.7</v>
      </c>
      <c r="S114">
        <v>2.8</v>
      </c>
      <c r="T114" cm="1">
        <f t="array" ref="T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14" s="229">
        <f>IFERROR(Hours_Working[[#This Row],[Gallon]],0)</f>
        <v>15.914083333333332</v>
      </c>
    </row>
    <row r="115" spans="1:21" x14ac:dyDescent="0.25">
      <c r="A115" t="s">
        <v>135</v>
      </c>
      <c r="B115" s="2">
        <v>45748</v>
      </c>
      <c r="C115" t="s">
        <v>17</v>
      </c>
      <c r="D115" t="s">
        <v>391</v>
      </c>
      <c r="E115" t="s">
        <v>30</v>
      </c>
      <c r="F115" t="s">
        <v>23</v>
      </c>
      <c r="G115">
        <v>8</v>
      </c>
      <c r="H115" s="32">
        <v>10.083</v>
      </c>
      <c r="I115">
        <v>0</v>
      </c>
      <c r="J115">
        <v>0</v>
      </c>
      <c r="K115">
        <v>176.54599999999999</v>
      </c>
      <c r="L115">
        <v>32.5</v>
      </c>
      <c r="M115">
        <v>10.083</v>
      </c>
      <c r="N115">
        <v>327.69749999999999</v>
      </c>
      <c r="O115">
        <v>12</v>
      </c>
      <c r="P115" s="229">
        <v>14.712166666666667</v>
      </c>
      <c r="Q115" t="s">
        <v>526</v>
      </c>
      <c r="R115">
        <v>7</v>
      </c>
      <c r="S115">
        <v>3.0830000000000002</v>
      </c>
      <c r="T115" cm="1">
        <f t="array" ref="T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5" s="229">
        <f>IFERROR(Hours_Working[[#This Row],[Gallon]],0)</f>
        <v>14.712166666666667</v>
      </c>
    </row>
    <row r="116" spans="1:21" x14ac:dyDescent="0.25">
      <c r="A116" t="s">
        <v>135</v>
      </c>
      <c r="B116" s="2">
        <v>45749</v>
      </c>
      <c r="C116" t="s">
        <v>17</v>
      </c>
      <c r="D116" t="s">
        <v>391</v>
      </c>
      <c r="E116" t="s">
        <v>30</v>
      </c>
      <c r="F116" t="s">
        <v>23</v>
      </c>
      <c r="G116">
        <v>6</v>
      </c>
      <c r="H116" s="32">
        <v>10.117000000000001</v>
      </c>
      <c r="I116">
        <v>0</v>
      </c>
      <c r="J116">
        <v>0</v>
      </c>
      <c r="K116">
        <v>134.995</v>
      </c>
      <c r="L116">
        <v>32.5</v>
      </c>
      <c r="M116">
        <v>10.116</v>
      </c>
      <c r="N116">
        <v>328.77</v>
      </c>
      <c r="O116">
        <v>12</v>
      </c>
      <c r="P116" s="229">
        <v>11.249583333333334</v>
      </c>
      <c r="Q116" t="s">
        <v>526</v>
      </c>
      <c r="R116">
        <v>5.383</v>
      </c>
      <c r="S116">
        <v>4.7329999999999997</v>
      </c>
      <c r="T116" cm="1">
        <f t="array" ref="T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6" s="229">
        <f>IFERROR(Hours_Working[[#This Row],[Gallon]],0)</f>
        <v>11.249583333333334</v>
      </c>
    </row>
    <row r="117" spans="1:21" x14ac:dyDescent="0.25">
      <c r="A117" t="s">
        <v>135</v>
      </c>
      <c r="B117" s="2">
        <v>45750</v>
      </c>
      <c r="C117" t="s">
        <v>17</v>
      </c>
      <c r="D117" t="s">
        <v>391</v>
      </c>
      <c r="E117" t="s">
        <v>30</v>
      </c>
      <c r="F117" t="s">
        <v>23</v>
      </c>
      <c r="G117">
        <v>8</v>
      </c>
      <c r="H117" s="32">
        <v>7.633</v>
      </c>
      <c r="I117">
        <v>0.16700000000000001</v>
      </c>
      <c r="J117">
        <v>0.5</v>
      </c>
      <c r="K117">
        <v>103.218</v>
      </c>
      <c r="L117">
        <v>32.5</v>
      </c>
      <c r="M117">
        <v>6.9669999999999996</v>
      </c>
      <c r="N117">
        <v>226.42749999999998</v>
      </c>
      <c r="O117">
        <v>12</v>
      </c>
      <c r="P117" s="229">
        <v>8.6014999999999997</v>
      </c>
      <c r="Q117" t="s">
        <v>526</v>
      </c>
      <c r="R117">
        <v>5.3</v>
      </c>
      <c r="S117">
        <v>1.667</v>
      </c>
      <c r="T117" cm="1">
        <f t="array" ref="T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7" s="229">
        <f>IFERROR(Hours_Working[[#This Row],[Gallon]],0)</f>
        <v>8.6014999999999997</v>
      </c>
    </row>
    <row r="118" spans="1:21" x14ac:dyDescent="0.25">
      <c r="A118" t="s">
        <v>135</v>
      </c>
      <c r="B118" s="2">
        <v>45751</v>
      </c>
      <c r="C118" t="s">
        <v>17</v>
      </c>
      <c r="D118" t="s">
        <v>391</v>
      </c>
      <c r="E118" t="s">
        <v>30</v>
      </c>
      <c r="F118" t="s">
        <v>23</v>
      </c>
      <c r="G118">
        <v>11</v>
      </c>
      <c r="H118" s="32">
        <v>11.032999999999999</v>
      </c>
      <c r="I118">
        <v>0.2</v>
      </c>
      <c r="J118">
        <v>0</v>
      </c>
      <c r="K118">
        <v>223.738</v>
      </c>
      <c r="L118">
        <v>32.5</v>
      </c>
      <c r="M118">
        <v>10.834000000000001</v>
      </c>
      <c r="N118">
        <v>352.10500000000002</v>
      </c>
      <c r="O118">
        <v>12</v>
      </c>
      <c r="P118" s="229">
        <v>18.644833333333334</v>
      </c>
      <c r="Q118" t="s">
        <v>526</v>
      </c>
      <c r="R118">
        <v>8.3670000000000009</v>
      </c>
      <c r="S118">
        <v>2.4670000000000001</v>
      </c>
      <c r="T118" cm="1">
        <f t="array" ref="T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8" s="229">
        <f>IFERROR(Hours_Working[[#This Row],[Gallon]],0)</f>
        <v>18.644833333333334</v>
      </c>
    </row>
    <row r="119" spans="1:21" x14ac:dyDescent="0.25">
      <c r="A119" t="s">
        <v>135</v>
      </c>
      <c r="B119" s="2">
        <v>45752</v>
      </c>
      <c r="C119" t="s">
        <v>17</v>
      </c>
      <c r="D119" t="s">
        <v>391</v>
      </c>
      <c r="E119" t="s">
        <v>30</v>
      </c>
      <c r="F119" t="s">
        <v>23</v>
      </c>
      <c r="G119">
        <v>6</v>
      </c>
      <c r="H119" s="32">
        <v>10</v>
      </c>
      <c r="I119">
        <v>0</v>
      </c>
      <c r="J119">
        <v>0</v>
      </c>
      <c r="K119">
        <v>170.54599999999999</v>
      </c>
      <c r="L119">
        <v>34.5</v>
      </c>
      <c r="M119">
        <v>10</v>
      </c>
      <c r="N119">
        <v>345</v>
      </c>
      <c r="O119">
        <v>12</v>
      </c>
      <c r="P119" s="229">
        <v>14.212166666666667</v>
      </c>
      <c r="Q119" t="s">
        <v>535</v>
      </c>
      <c r="R119">
        <v>8.5169999999999995</v>
      </c>
      <c r="S119">
        <v>1.4830000000000001</v>
      </c>
      <c r="T119" cm="1">
        <f t="array" ref="T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9" s="229">
        <f>IFERROR(Hours_Working[[#This Row],[Gallon]],0)</f>
        <v>14.212166666666667</v>
      </c>
    </row>
    <row r="120" spans="1:21" x14ac:dyDescent="0.25">
      <c r="A120" t="s">
        <v>18</v>
      </c>
      <c r="B120" s="2">
        <v>45740</v>
      </c>
      <c r="C120" t="s">
        <v>17</v>
      </c>
      <c r="D120" t="s">
        <v>380</v>
      </c>
      <c r="E120" t="s">
        <v>31</v>
      </c>
      <c r="F120" t="s">
        <v>23</v>
      </c>
      <c r="G120">
        <v>7</v>
      </c>
      <c r="H120" s="32">
        <v>8.75</v>
      </c>
      <c r="I120">
        <v>8.3000000000000004E-2</v>
      </c>
      <c r="J120">
        <v>0.51700000000000002</v>
      </c>
      <c r="K120">
        <v>144.547</v>
      </c>
      <c r="L120">
        <v>36.770000000000003</v>
      </c>
      <c r="M120">
        <v>8.15</v>
      </c>
      <c r="N120">
        <v>299.67550000000006</v>
      </c>
      <c r="O120">
        <v>12</v>
      </c>
      <c r="P120" s="229">
        <v>12.045583333333333</v>
      </c>
      <c r="Q120" t="s">
        <v>526</v>
      </c>
      <c r="R120">
        <v>7.0670000000000002</v>
      </c>
      <c r="S120">
        <v>1.083</v>
      </c>
      <c r="T120" cm="1">
        <f t="array" ref="T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20" s="229">
        <f>IFERROR(Hours_Working[[#This Row],[Gallon]],0)</f>
        <v>12.045583333333333</v>
      </c>
    </row>
    <row r="121" spans="1:21" x14ac:dyDescent="0.25">
      <c r="A121" t="s">
        <v>18</v>
      </c>
      <c r="B121" s="2">
        <v>45741</v>
      </c>
      <c r="C121" t="s">
        <v>17</v>
      </c>
      <c r="D121" t="s">
        <v>380</v>
      </c>
      <c r="E121" t="s">
        <v>31</v>
      </c>
      <c r="F121" t="s">
        <v>23</v>
      </c>
      <c r="G121">
        <v>6</v>
      </c>
      <c r="H121" s="32">
        <v>8.6829999999999998</v>
      </c>
      <c r="I121">
        <v>0.16700000000000001</v>
      </c>
      <c r="J121">
        <v>0</v>
      </c>
      <c r="K121">
        <v>176.333</v>
      </c>
      <c r="L121">
        <v>36.770000000000003</v>
      </c>
      <c r="M121">
        <v>8.516</v>
      </c>
      <c r="N121">
        <v>313.13332000000003</v>
      </c>
      <c r="O121">
        <v>12</v>
      </c>
      <c r="P121" s="229">
        <v>14.694416666666667</v>
      </c>
      <c r="Q121" t="s">
        <v>526</v>
      </c>
      <c r="R121">
        <v>6.5830000000000002</v>
      </c>
      <c r="S121">
        <v>1.9330000000000001</v>
      </c>
      <c r="T121" cm="1">
        <f t="array" ref="T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21" s="229">
        <f>IFERROR(Hours_Working[[#This Row],[Gallon]],0)</f>
        <v>14.694416666666667</v>
      </c>
    </row>
    <row r="122" spans="1:21" x14ac:dyDescent="0.25">
      <c r="A122" t="s">
        <v>18</v>
      </c>
      <c r="B122" s="2">
        <v>45742</v>
      </c>
      <c r="C122" t="s">
        <v>17</v>
      </c>
      <c r="D122" t="s">
        <v>380</v>
      </c>
      <c r="E122" t="s">
        <v>31</v>
      </c>
      <c r="F122" t="s">
        <v>23</v>
      </c>
      <c r="G122">
        <v>8</v>
      </c>
      <c r="H122" s="32">
        <v>9.9670000000000005</v>
      </c>
      <c r="I122">
        <v>0.46700000000000003</v>
      </c>
      <c r="J122">
        <v>0.53300000000000003</v>
      </c>
      <c r="K122">
        <v>203.45500000000001</v>
      </c>
      <c r="L122">
        <v>36.770000000000003</v>
      </c>
      <c r="M122">
        <v>8.9670000000000005</v>
      </c>
      <c r="N122">
        <v>329.71659000000005</v>
      </c>
      <c r="O122">
        <v>12</v>
      </c>
      <c r="P122" s="229">
        <v>16.954583333333336</v>
      </c>
      <c r="Q122" t="s">
        <v>526</v>
      </c>
      <c r="R122">
        <v>7.3</v>
      </c>
      <c r="S122">
        <v>1.667</v>
      </c>
      <c r="T122" cm="1">
        <f t="array" ref="T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22" s="229">
        <f>IFERROR(Hours_Working[[#This Row],[Gallon]],0)</f>
        <v>16.954583333333336</v>
      </c>
    </row>
    <row r="123" spans="1:21" x14ac:dyDescent="0.25">
      <c r="A123" t="s">
        <v>18</v>
      </c>
      <c r="B123" s="2">
        <v>45743</v>
      </c>
      <c r="C123" t="s">
        <v>17</v>
      </c>
      <c r="D123" t="s">
        <v>380</v>
      </c>
      <c r="E123" t="s">
        <v>31</v>
      </c>
      <c r="F123" t="s">
        <v>23</v>
      </c>
      <c r="G123">
        <v>7</v>
      </c>
      <c r="H123" s="32">
        <v>8.6329999999999991</v>
      </c>
      <c r="I123">
        <v>0.45</v>
      </c>
      <c r="J123">
        <v>0.36699999999999999</v>
      </c>
      <c r="K123">
        <v>122.59399999999999</v>
      </c>
      <c r="L123">
        <v>36.770000000000003</v>
      </c>
      <c r="M123">
        <v>7.8170000000000002</v>
      </c>
      <c r="N123">
        <v>287.43109000000004</v>
      </c>
      <c r="O123">
        <v>12</v>
      </c>
      <c r="P123" s="229">
        <v>10.216166666666666</v>
      </c>
      <c r="Q123" t="s">
        <v>526</v>
      </c>
      <c r="R123">
        <v>5.55</v>
      </c>
      <c r="S123">
        <v>2.2669999999999999</v>
      </c>
      <c r="T123" cm="1">
        <f t="array" ref="T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23" s="229">
        <f>IFERROR(Hours_Working[[#This Row],[Gallon]],0)</f>
        <v>10.216166666666666</v>
      </c>
    </row>
    <row r="124" spans="1:21" x14ac:dyDescent="0.25">
      <c r="A124" t="s">
        <v>18</v>
      </c>
      <c r="B124" s="2">
        <v>45744</v>
      </c>
      <c r="C124" t="s">
        <v>17</v>
      </c>
      <c r="D124" t="s">
        <v>380</v>
      </c>
      <c r="E124" t="s">
        <v>31</v>
      </c>
      <c r="F124" t="s">
        <v>23</v>
      </c>
      <c r="G124">
        <v>9</v>
      </c>
      <c r="H124" s="32">
        <v>8.9499999999999993</v>
      </c>
      <c r="I124">
        <v>0.41699999999999998</v>
      </c>
      <c r="J124">
        <v>0.46700000000000003</v>
      </c>
      <c r="K124">
        <v>200.36699999999999</v>
      </c>
      <c r="L124">
        <v>36.770000000000003</v>
      </c>
      <c r="M124">
        <v>8.0670000000000002</v>
      </c>
      <c r="N124">
        <v>296.62359000000004</v>
      </c>
      <c r="O124">
        <v>12</v>
      </c>
      <c r="P124" s="229">
        <v>16.69725</v>
      </c>
      <c r="Q124" t="s">
        <v>526</v>
      </c>
      <c r="R124">
        <v>5.8170000000000002</v>
      </c>
      <c r="S124">
        <v>2.25</v>
      </c>
      <c r="T124" cm="1">
        <f t="array" ref="T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24" s="229">
        <f>IFERROR(Hours_Working[[#This Row],[Gallon]],0)</f>
        <v>16.69725</v>
      </c>
    </row>
    <row r="125" spans="1:21" x14ac:dyDescent="0.25">
      <c r="A125" t="s">
        <v>18</v>
      </c>
      <c r="B125" s="2">
        <v>45746</v>
      </c>
      <c r="C125" t="s">
        <v>17</v>
      </c>
      <c r="D125" t="s">
        <v>380</v>
      </c>
      <c r="E125" t="s">
        <v>31</v>
      </c>
      <c r="F125" t="s">
        <v>23</v>
      </c>
      <c r="G125">
        <v>7</v>
      </c>
      <c r="H125" s="32">
        <v>8.5</v>
      </c>
      <c r="I125">
        <v>0</v>
      </c>
      <c r="J125">
        <v>0.48299999999999998</v>
      </c>
      <c r="K125">
        <v>128.32</v>
      </c>
      <c r="L125">
        <v>36.770000000000003</v>
      </c>
      <c r="M125">
        <v>8.0169999999999995</v>
      </c>
      <c r="N125">
        <v>294.78509000000003</v>
      </c>
      <c r="O125">
        <v>12</v>
      </c>
      <c r="P125" s="229">
        <v>10.693333333333333</v>
      </c>
      <c r="Q125" t="s">
        <v>535</v>
      </c>
      <c r="R125">
        <v>5.55</v>
      </c>
      <c r="S125">
        <v>2.4670000000000001</v>
      </c>
      <c r="T125" cm="1">
        <f t="array" ref="T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25" s="229">
        <f>IFERROR(Hours_Working[[#This Row],[Gallon]],0)</f>
        <v>10.693333333333333</v>
      </c>
    </row>
    <row r="126" spans="1:21" x14ac:dyDescent="0.25">
      <c r="A126" t="s">
        <v>18</v>
      </c>
      <c r="B126" s="2">
        <v>45747</v>
      </c>
      <c r="C126" t="s">
        <v>17</v>
      </c>
      <c r="D126" t="s">
        <v>380</v>
      </c>
      <c r="E126" t="s">
        <v>31</v>
      </c>
      <c r="F126" t="s">
        <v>23</v>
      </c>
      <c r="G126">
        <v>8</v>
      </c>
      <c r="H126" s="32">
        <v>6.8</v>
      </c>
      <c r="I126">
        <v>0.13300000000000001</v>
      </c>
      <c r="J126">
        <v>0</v>
      </c>
      <c r="K126">
        <v>118.934</v>
      </c>
      <c r="L126">
        <v>36.770000000000003</v>
      </c>
      <c r="M126">
        <v>6.6669999999999998</v>
      </c>
      <c r="N126">
        <v>245.14559000000003</v>
      </c>
      <c r="O126">
        <v>12</v>
      </c>
      <c r="P126" s="229">
        <v>9.9111666666666665</v>
      </c>
      <c r="Q126" t="s">
        <v>526</v>
      </c>
      <c r="R126">
        <v>4.4000000000000004</v>
      </c>
      <c r="S126">
        <v>2.2669999999999999</v>
      </c>
      <c r="T126" cm="1">
        <f t="array" ref="T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6" s="229">
        <f>IFERROR(Hours_Working[[#This Row],[Gallon]],0)</f>
        <v>9.9111666666666665</v>
      </c>
    </row>
    <row r="127" spans="1:21" x14ac:dyDescent="0.25">
      <c r="A127" t="s">
        <v>18</v>
      </c>
      <c r="B127" s="2">
        <v>45748</v>
      </c>
      <c r="C127" t="s">
        <v>17</v>
      </c>
      <c r="D127" t="s">
        <v>380</v>
      </c>
      <c r="E127" t="s">
        <v>31</v>
      </c>
      <c r="F127" t="s">
        <v>23</v>
      </c>
      <c r="G127">
        <v>8</v>
      </c>
      <c r="H127" s="32">
        <v>8.5830000000000002</v>
      </c>
      <c r="I127">
        <v>0.16700000000000001</v>
      </c>
      <c r="J127">
        <v>0.61699999999999999</v>
      </c>
      <c r="K127">
        <v>183.876</v>
      </c>
      <c r="L127">
        <v>36.770000000000003</v>
      </c>
      <c r="M127">
        <v>7.8</v>
      </c>
      <c r="N127">
        <v>286.80600000000004</v>
      </c>
      <c r="O127">
        <v>12</v>
      </c>
      <c r="P127" s="229">
        <v>15.323</v>
      </c>
      <c r="Q127" t="s">
        <v>526</v>
      </c>
      <c r="R127">
        <v>5.7329999999999997</v>
      </c>
      <c r="S127">
        <v>2.0670000000000002</v>
      </c>
      <c r="T127" cm="1">
        <f t="array" ref="T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7" s="229">
        <f>IFERROR(Hours_Working[[#This Row],[Gallon]],0)</f>
        <v>15.323</v>
      </c>
    </row>
    <row r="128" spans="1:21" x14ac:dyDescent="0.25">
      <c r="A128" t="s">
        <v>18</v>
      </c>
      <c r="B128" s="2">
        <v>45749</v>
      </c>
      <c r="C128" t="s">
        <v>17</v>
      </c>
      <c r="D128" t="s">
        <v>380</v>
      </c>
      <c r="E128" t="s">
        <v>31</v>
      </c>
      <c r="F128" t="s">
        <v>23</v>
      </c>
      <c r="G128">
        <v>6</v>
      </c>
      <c r="H128" s="32">
        <v>8.5</v>
      </c>
      <c r="I128">
        <v>6.7000000000000004E-2</v>
      </c>
      <c r="J128">
        <v>0.317</v>
      </c>
      <c r="K128">
        <v>117.08799999999999</v>
      </c>
      <c r="L128">
        <v>36.770000000000003</v>
      </c>
      <c r="M128">
        <v>8.1170000000000009</v>
      </c>
      <c r="N128">
        <v>298.46209000000005</v>
      </c>
      <c r="O128">
        <v>12</v>
      </c>
      <c r="P128" s="229">
        <v>9.7573333333333334</v>
      </c>
      <c r="Q128" t="s">
        <v>526</v>
      </c>
      <c r="R128">
        <v>7.15</v>
      </c>
      <c r="S128">
        <v>0.96699999999999997</v>
      </c>
      <c r="T128" cm="1">
        <f t="array" ref="T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8" s="229">
        <f>IFERROR(Hours_Working[[#This Row],[Gallon]],0)</f>
        <v>9.7573333333333334</v>
      </c>
    </row>
    <row r="129" spans="1:21" x14ac:dyDescent="0.25">
      <c r="A129" t="s">
        <v>18</v>
      </c>
      <c r="B129" s="2">
        <v>45750</v>
      </c>
      <c r="C129" t="s">
        <v>17</v>
      </c>
      <c r="D129" t="s">
        <v>380</v>
      </c>
      <c r="E129" t="s">
        <v>31</v>
      </c>
      <c r="F129" t="s">
        <v>23</v>
      </c>
      <c r="G129">
        <v>8</v>
      </c>
      <c r="H129" s="32">
        <v>8.9329999999999998</v>
      </c>
      <c r="I129">
        <v>0.183</v>
      </c>
      <c r="J129">
        <v>0.53300000000000003</v>
      </c>
      <c r="K129">
        <v>173.98099999999999</v>
      </c>
      <c r="L129">
        <v>36.770000000000003</v>
      </c>
      <c r="M129">
        <v>8.2160000000000011</v>
      </c>
      <c r="N129">
        <v>302.10232000000008</v>
      </c>
      <c r="O129">
        <v>12</v>
      </c>
      <c r="P129" s="229">
        <v>14.498416666666666</v>
      </c>
      <c r="Q129" t="s">
        <v>526</v>
      </c>
      <c r="R129">
        <v>5.883</v>
      </c>
      <c r="S129">
        <v>2.3330000000000002</v>
      </c>
      <c r="T129" cm="1">
        <f t="array" ref="T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9" s="229">
        <f>IFERROR(Hours_Working[[#This Row],[Gallon]],0)</f>
        <v>14.498416666666666</v>
      </c>
    </row>
    <row r="130" spans="1:21" x14ac:dyDescent="0.25">
      <c r="A130" t="s">
        <v>18</v>
      </c>
      <c r="B130" s="2">
        <v>45751</v>
      </c>
      <c r="C130" t="s">
        <v>17</v>
      </c>
      <c r="D130" t="s">
        <v>380</v>
      </c>
      <c r="E130" t="s">
        <v>31</v>
      </c>
      <c r="F130" t="s">
        <v>23</v>
      </c>
      <c r="G130">
        <v>6</v>
      </c>
      <c r="H130" s="32">
        <v>9.1999999999999993</v>
      </c>
      <c r="I130">
        <v>0.36699999999999999</v>
      </c>
      <c r="J130">
        <v>0.51700000000000002</v>
      </c>
      <c r="K130">
        <v>195.54499999999999</v>
      </c>
      <c r="L130">
        <v>36.770000000000003</v>
      </c>
      <c r="M130">
        <v>8.3170000000000002</v>
      </c>
      <c r="N130">
        <v>305.81609000000003</v>
      </c>
      <c r="O130">
        <v>12</v>
      </c>
      <c r="P130" s="229">
        <v>16.295416666666664</v>
      </c>
      <c r="Q130" t="s">
        <v>526</v>
      </c>
      <c r="R130">
        <v>6.5</v>
      </c>
      <c r="S130">
        <v>1.8169999999999999</v>
      </c>
      <c r="T130" cm="1">
        <f t="array" ref="T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30" s="229">
        <f>IFERROR(Hours_Working[[#This Row],[Gallon]],0)</f>
        <v>16.295416666666664</v>
      </c>
    </row>
    <row r="131" spans="1:21" x14ac:dyDescent="0.25">
      <c r="A131" t="s">
        <v>18</v>
      </c>
      <c r="B131" s="2">
        <v>45753</v>
      </c>
      <c r="C131" t="s">
        <v>17</v>
      </c>
      <c r="D131" t="s">
        <v>380</v>
      </c>
      <c r="E131" t="s">
        <v>31</v>
      </c>
      <c r="F131" t="s">
        <v>23</v>
      </c>
      <c r="G131">
        <v>5</v>
      </c>
      <c r="H131" s="32">
        <v>8.7330000000000005</v>
      </c>
      <c r="I131">
        <v>0.16700000000000001</v>
      </c>
      <c r="J131">
        <v>0.5</v>
      </c>
      <c r="K131">
        <v>110.134</v>
      </c>
      <c r="L131">
        <v>36.770000000000003</v>
      </c>
      <c r="M131">
        <v>8.0670000000000002</v>
      </c>
      <c r="N131">
        <v>296.62359000000004</v>
      </c>
      <c r="O131">
        <v>12</v>
      </c>
      <c r="P131" s="229">
        <v>9.177833333333334</v>
      </c>
      <c r="Q131" t="s">
        <v>535</v>
      </c>
      <c r="R131">
        <v>4.4669999999999996</v>
      </c>
      <c r="S131">
        <v>3.6</v>
      </c>
      <c r="T131" cm="1">
        <f t="array" ref="T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31" s="229">
        <f>IFERROR(Hours_Working[[#This Row],[Gallon]],0)</f>
        <v>9.177833333333334</v>
      </c>
    </row>
    <row r="132" spans="1:21" x14ac:dyDescent="0.25">
      <c r="A132" t="s">
        <v>137</v>
      </c>
      <c r="B132" s="2">
        <v>45740</v>
      </c>
      <c r="C132" t="s">
        <v>17</v>
      </c>
      <c r="D132" t="s">
        <v>387</v>
      </c>
      <c r="E132" t="s">
        <v>28</v>
      </c>
      <c r="F132" t="s">
        <v>23</v>
      </c>
      <c r="G132">
        <v>12</v>
      </c>
      <c r="H132" s="32">
        <v>10.45</v>
      </c>
      <c r="I132">
        <v>0.35</v>
      </c>
      <c r="J132">
        <v>0.5</v>
      </c>
      <c r="K132">
        <v>207.15100000000001</v>
      </c>
      <c r="L132">
        <v>32.5</v>
      </c>
      <c r="M132">
        <v>9.6000000000000014</v>
      </c>
      <c r="N132">
        <v>312.00000000000006</v>
      </c>
      <c r="O132">
        <v>12</v>
      </c>
      <c r="P132" s="229">
        <v>17.262583333333335</v>
      </c>
      <c r="Q132" t="s">
        <v>526</v>
      </c>
      <c r="R132">
        <v>9.2170000000000005</v>
      </c>
      <c r="S132">
        <v>0.38300000000000001</v>
      </c>
      <c r="T132" cm="1">
        <f t="array" ref="T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32" s="229">
        <f>IFERROR(Hours_Working[[#This Row],[Gallon]],0)</f>
        <v>17.262583333333335</v>
      </c>
    </row>
    <row r="133" spans="1:21" x14ac:dyDescent="0.25">
      <c r="A133" t="s">
        <v>137</v>
      </c>
      <c r="B133" s="2">
        <v>45741</v>
      </c>
      <c r="C133" t="s">
        <v>17</v>
      </c>
      <c r="D133" t="s">
        <v>387</v>
      </c>
      <c r="E133" t="s">
        <v>28</v>
      </c>
      <c r="F133" t="s">
        <v>23</v>
      </c>
      <c r="G133">
        <v>14</v>
      </c>
      <c r="H133" s="32">
        <v>10.766999999999999</v>
      </c>
      <c r="I133">
        <v>0.33300000000000002</v>
      </c>
      <c r="J133">
        <v>0.5</v>
      </c>
      <c r="K133">
        <v>250.93299999999999</v>
      </c>
      <c r="L133">
        <v>32.5</v>
      </c>
      <c r="M133">
        <v>9.9329999999999998</v>
      </c>
      <c r="N133">
        <v>322.82249999999999</v>
      </c>
      <c r="O133">
        <v>12</v>
      </c>
      <c r="P133" s="229">
        <v>20.911083333333334</v>
      </c>
      <c r="Q133" t="s">
        <v>526</v>
      </c>
      <c r="R133">
        <v>9.1</v>
      </c>
      <c r="S133">
        <v>0.83299999999999996</v>
      </c>
      <c r="T133" cm="1">
        <f t="array" ref="T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33" s="229">
        <f>IFERROR(Hours_Working[[#This Row],[Gallon]],0)</f>
        <v>20.911083333333334</v>
      </c>
    </row>
    <row r="134" spans="1:21" x14ac:dyDescent="0.25">
      <c r="A134" t="s">
        <v>137</v>
      </c>
      <c r="B134" s="2">
        <v>45742</v>
      </c>
      <c r="C134" t="s">
        <v>17</v>
      </c>
      <c r="D134" t="s">
        <v>387</v>
      </c>
      <c r="E134" t="s">
        <v>28</v>
      </c>
      <c r="F134" t="s">
        <v>23</v>
      </c>
      <c r="G134">
        <v>11</v>
      </c>
      <c r="H134" s="32">
        <v>10.15</v>
      </c>
      <c r="I134">
        <v>0.33300000000000002</v>
      </c>
      <c r="J134">
        <v>0.5</v>
      </c>
      <c r="K134">
        <v>184.27600000000001</v>
      </c>
      <c r="L134">
        <v>32.5</v>
      </c>
      <c r="M134">
        <v>9.3170000000000002</v>
      </c>
      <c r="N134">
        <v>302.80250000000001</v>
      </c>
      <c r="O134">
        <v>12</v>
      </c>
      <c r="P134" s="229">
        <v>15.356333333333334</v>
      </c>
      <c r="Q134" t="s">
        <v>526</v>
      </c>
      <c r="R134">
        <v>7.8</v>
      </c>
      <c r="S134">
        <v>1.5169999999999999</v>
      </c>
      <c r="T134" cm="1">
        <f t="array" ref="T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34" s="229">
        <f>IFERROR(Hours_Working[[#This Row],[Gallon]],0)</f>
        <v>15.356333333333334</v>
      </c>
    </row>
    <row r="135" spans="1:21" x14ac:dyDescent="0.25">
      <c r="A135" t="s">
        <v>137</v>
      </c>
      <c r="B135" s="2">
        <v>45744</v>
      </c>
      <c r="C135" t="s">
        <v>17</v>
      </c>
      <c r="D135" t="s">
        <v>387</v>
      </c>
      <c r="E135" t="s">
        <v>28</v>
      </c>
      <c r="F135" t="s">
        <v>23</v>
      </c>
      <c r="G135">
        <v>11</v>
      </c>
      <c r="H135" s="32">
        <v>10.132999999999999</v>
      </c>
      <c r="I135">
        <v>0.33300000000000002</v>
      </c>
      <c r="J135">
        <v>0.5</v>
      </c>
      <c r="K135">
        <v>217.54400000000001</v>
      </c>
      <c r="L135">
        <v>32.5</v>
      </c>
      <c r="M135">
        <v>9.2999999999999989</v>
      </c>
      <c r="N135">
        <v>302.24999999999994</v>
      </c>
      <c r="O135">
        <v>12</v>
      </c>
      <c r="P135" s="229">
        <v>18.128666666666668</v>
      </c>
      <c r="Q135" t="s">
        <v>526</v>
      </c>
      <c r="R135">
        <v>8.6329999999999991</v>
      </c>
      <c r="S135">
        <v>0.66700000000000004</v>
      </c>
      <c r="T135" cm="1">
        <f t="array" ref="T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35" s="229">
        <f>IFERROR(Hours_Working[[#This Row],[Gallon]],0)</f>
        <v>18.128666666666668</v>
      </c>
    </row>
    <row r="136" spans="1:21" x14ac:dyDescent="0.25">
      <c r="A136" t="s">
        <v>137</v>
      </c>
      <c r="B136" s="2">
        <v>45747</v>
      </c>
      <c r="C136" t="s">
        <v>17</v>
      </c>
      <c r="D136" t="s">
        <v>387</v>
      </c>
      <c r="E136" t="s">
        <v>28</v>
      </c>
      <c r="F136" t="s">
        <v>23</v>
      </c>
      <c r="G136">
        <v>13</v>
      </c>
      <c r="H136" s="32">
        <v>10.067</v>
      </c>
      <c r="I136">
        <v>0.33300000000000002</v>
      </c>
      <c r="J136">
        <v>0.5</v>
      </c>
      <c r="K136">
        <v>137.00700000000001</v>
      </c>
      <c r="L136">
        <v>32.5</v>
      </c>
      <c r="M136">
        <v>9.2330000000000005</v>
      </c>
      <c r="N136">
        <v>300.07249999999999</v>
      </c>
      <c r="O136">
        <v>12</v>
      </c>
      <c r="P136" s="229">
        <v>11.417250000000001</v>
      </c>
      <c r="Q136" t="s">
        <v>526</v>
      </c>
      <c r="R136">
        <v>8.9</v>
      </c>
      <c r="S136">
        <v>0.33300000000000002</v>
      </c>
      <c r="T136" cm="1">
        <f t="array" ref="T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36" s="229">
        <f>IFERROR(Hours_Working[[#This Row],[Gallon]],0)</f>
        <v>11.417250000000001</v>
      </c>
    </row>
    <row r="137" spans="1:21" x14ac:dyDescent="0.25">
      <c r="A137" t="s">
        <v>137</v>
      </c>
      <c r="B137" s="2">
        <v>45748</v>
      </c>
      <c r="C137" t="s">
        <v>17</v>
      </c>
      <c r="D137" t="s">
        <v>387</v>
      </c>
      <c r="E137" t="s">
        <v>28</v>
      </c>
      <c r="F137" t="s">
        <v>23</v>
      </c>
      <c r="G137">
        <v>13</v>
      </c>
      <c r="H137" s="32">
        <v>10.016999999999999</v>
      </c>
      <c r="I137">
        <v>0.28299999999999997</v>
      </c>
      <c r="J137">
        <v>0.45</v>
      </c>
      <c r="K137">
        <v>157.88399999999999</v>
      </c>
      <c r="L137">
        <v>32.5</v>
      </c>
      <c r="M137">
        <v>9.2829999999999995</v>
      </c>
      <c r="N137">
        <v>301.69749999999999</v>
      </c>
      <c r="O137">
        <v>12</v>
      </c>
      <c r="P137" s="229">
        <v>13.156999999999998</v>
      </c>
      <c r="Q137" t="s">
        <v>526</v>
      </c>
      <c r="R137">
        <v>8.4499999999999993</v>
      </c>
      <c r="S137">
        <v>0.83299999999999996</v>
      </c>
      <c r="T137" cm="1">
        <f t="array" ref="T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37" s="229">
        <f>IFERROR(Hours_Working[[#This Row],[Gallon]],0)</f>
        <v>13.156999999999998</v>
      </c>
    </row>
    <row r="138" spans="1:21" x14ac:dyDescent="0.25">
      <c r="A138" t="s">
        <v>137</v>
      </c>
      <c r="B138" s="2">
        <v>45749</v>
      </c>
      <c r="C138" t="s">
        <v>17</v>
      </c>
      <c r="D138" t="s">
        <v>387</v>
      </c>
      <c r="E138" t="s">
        <v>28</v>
      </c>
      <c r="F138" t="s">
        <v>23</v>
      </c>
      <c r="G138">
        <v>12</v>
      </c>
      <c r="H138" s="32">
        <v>10.5</v>
      </c>
      <c r="I138">
        <v>0.16700000000000001</v>
      </c>
      <c r="J138">
        <v>0.5</v>
      </c>
      <c r="K138">
        <v>219.67400000000001</v>
      </c>
      <c r="L138">
        <v>32.5</v>
      </c>
      <c r="M138">
        <v>9.8329999999999984</v>
      </c>
      <c r="N138">
        <v>319.57249999999993</v>
      </c>
      <c r="O138">
        <v>12</v>
      </c>
      <c r="P138" s="229">
        <v>18.306166666666666</v>
      </c>
      <c r="Q138" t="s">
        <v>526</v>
      </c>
      <c r="R138">
        <v>9.1999999999999993</v>
      </c>
      <c r="S138">
        <v>0.63300000000000001</v>
      </c>
      <c r="T138" cm="1">
        <f t="array" ref="T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38" s="229">
        <f>IFERROR(Hours_Working[[#This Row],[Gallon]],0)</f>
        <v>18.306166666666666</v>
      </c>
    </row>
    <row r="139" spans="1:21" x14ac:dyDescent="0.25">
      <c r="A139" t="s">
        <v>137</v>
      </c>
      <c r="B139" s="2">
        <v>45750</v>
      </c>
      <c r="C139" t="s">
        <v>17</v>
      </c>
      <c r="D139" t="s">
        <v>387</v>
      </c>
      <c r="E139" t="s">
        <v>28</v>
      </c>
      <c r="F139" t="s">
        <v>23</v>
      </c>
      <c r="G139">
        <v>8</v>
      </c>
      <c r="H139" s="32">
        <v>10.766999999999999</v>
      </c>
      <c r="I139">
        <v>0.33300000000000002</v>
      </c>
      <c r="J139">
        <v>0.51700000000000002</v>
      </c>
      <c r="K139">
        <v>206.40199999999999</v>
      </c>
      <c r="L139">
        <v>32.5</v>
      </c>
      <c r="M139">
        <v>9.9169999999999998</v>
      </c>
      <c r="N139">
        <v>322.30250000000001</v>
      </c>
      <c r="O139">
        <v>12</v>
      </c>
      <c r="P139" s="229">
        <v>17.200166666666664</v>
      </c>
      <c r="Q139" t="s">
        <v>526</v>
      </c>
      <c r="R139">
        <v>8.5</v>
      </c>
      <c r="S139">
        <v>1.417</v>
      </c>
      <c r="T139" cm="1">
        <f t="array" ref="T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39" s="229">
        <f>IFERROR(Hours_Working[[#This Row],[Gallon]],0)</f>
        <v>17.200166666666664</v>
      </c>
    </row>
    <row r="140" spans="1:21" x14ac:dyDescent="0.25">
      <c r="A140" t="s">
        <v>137</v>
      </c>
      <c r="B140" s="2">
        <v>45751</v>
      </c>
      <c r="C140" t="s">
        <v>17</v>
      </c>
      <c r="D140" t="s">
        <v>387</v>
      </c>
      <c r="E140" t="s">
        <v>28</v>
      </c>
      <c r="F140" t="s">
        <v>23</v>
      </c>
      <c r="G140">
        <v>14</v>
      </c>
      <c r="H140" s="32">
        <v>10.117000000000001</v>
      </c>
      <c r="I140">
        <v>0.33300000000000002</v>
      </c>
      <c r="J140">
        <v>0.5</v>
      </c>
      <c r="K140">
        <v>179.029</v>
      </c>
      <c r="L140">
        <v>32.5</v>
      </c>
      <c r="M140">
        <v>9.2829999999999995</v>
      </c>
      <c r="N140">
        <v>301.69749999999999</v>
      </c>
      <c r="O140">
        <v>12</v>
      </c>
      <c r="P140" s="229">
        <v>14.919083333333333</v>
      </c>
      <c r="Q140" t="s">
        <v>526</v>
      </c>
      <c r="R140">
        <v>8.0830000000000002</v>
      </c>
      <c r="S140">
        <v>1.2</v>
      </c>
      <c r="T140" cm="1">
        <f t="array" ref="T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40" s="229">
        <f>IFERROR(Hours_Working[[#This Row],[Gallon]],0)</f>
        <v>14.919083333333333</v>
      </c>
    </row>
    <row r="141" spans="1:21" x14ac:dyDescent="0.25">
      <c r="A141" t="s">
        <v>18</v>
      </c>
      <c r="B141" s="2">
        <v>45741</v>
      </c>
      <c r="C141" t="s">
        <v>17</v>
      </c>
      <c r="D141" t="s">
        <v>392</v>
      </c>
      <c r="E141" t="s">
        <v>393</v>
      </c>
      <c r="F141" t="s">
        <v>23</v>
      </c>
      <c r="G141">
        <v>9</v>
      </c>
      <c r="H141" s="32">
        <v>8.3330000000000002</v>
      </c>
      <c r="I141">
        <v>3.3000000000000002E-2</v>
      </c>
      <c r="J141">
        <v>0.5</v>
      </c>
      <c r="K141">
        <v>196.262</v>
      </c>
      <c r="L141">
        <v>36.770000000000003</v>
      </c>
      <c r="M141">
        <v>7.8</v>
      </c>
      <c r="N141">
        <v>286.80600000000004</v>
      </c>
      <c r="O141">
        <v>12</v>
      </c>
      <c r="P141" s="229">
        <v>16.355166666666666</v>
      </c>
      <c r="Q141" t="s">
        <v>526</v>
      </c>
      <c r="R141">
        <v>7.05</v>
      </c>
      <c r="S141">
        <v>0.75</v>
      </c>
      <c r="T141" cm="1">
        <f t="array" ref="T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41" s="229">
        <f>IFERROR(Hours_Working[[#This Row],[Gallon]],0)</f>
        <v>16.355166666666666</v>
      </c>
    </row>
    <row r="142" spans="1:21" x14ac:dyDescent="0.25">
      <c r="A142" t="s">
        <v>18</v>
      </c>
      <c r="B142" s="2">
        <v>45742</v>
      </c>
      <c r="C142" t="s">
        <v>17</v>
      </c>
      <c r="D142" t="s">
        <v>392</v>
      </c>
      <c r="E142" t="s">
        <v>393</v>
      </c>
      <c r="F142" t="s">
        <v>23</v>
      </c>
      <c r="G142">
        <v>7</v>
      </c>
      <c r="H142" s="32">
        <v>8.3670000000000009</v>
      </c>
      <c r="I142">
        <v>0</v>
      </c>
      <c r="J142">
        <v>0</v>
      </c>
      <c r="K142">
        <v>177.32599999999999</v>
      </c>
      <c r="L142">
        <v>36.770000000000003</v>
      </c>
      <c r="M142">
        <v>8.3670000000000009</v>
      </c>
      <c r="N142">
        <v>307.65459000000004</v>
      </c>
      <c r="O142">
        <v>12</v>
      </c>
      <c r="P142" s="229">
        <v>14.777166666666666</v>
      </c>
      <c r="Q142" t="s">
        <v>526</v>
      </c>
      <c r="R142">
        <v>7.45</v>
      </c>
      <c r="S142">
        <v>0.91700000000000004</v>
      </c>
      <c r="T142" cm="1">
        <f t="array" ref="T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42" s="229">
        <f>IFERROR(Hours_Working[[#This Row],[Gallon]],0)</f>
        <v>14.777166666666666</v>
      </c>
    </row>
    <row r="143" spans="1:21" x14ac:dyDescent="0.25">
      <c r="A143" t="s">
        <v>18</v>
      </c>
      <c r="B143" s="2">
        <v>45743</v>
      </c>
      <c r="C143" t="s">
        <v>17</v>
      </c>
      <c r="D143" t="s">
        <v>392</v>
      </c>
      <c r="E143" t="s">
        <v>393</v>
      </c>
      <c r="F143" t="s">
        <v>23</v>
      </c>
      <c r="G143">
        <v>6</v>
      </c>
      <c r="H143" s="32">
        <v>8.6</v>
      </c>
      <c r="I143">
        <v>0</v>
      </c>
      <c r="J143">
        <v>0.45</v>
      </c>
      <c r="K143">
        <v>158.458</v>
      </c>
      <c r="L143">
        <v>36.770000000000003</v>
      </c>
      <c r="M143">
        <v>8.15</v>
      </c>
      <c r="N143">
        <v>299.67550000000006</v>
      </c>
      <c r="O143">
        <v>12</v>
      </c>
      <c r="P143" s="229">
        <v>13.204833333333333</v>
      </c>
      <c r="Q143" t="s">
        <v>526</v>
      </c>
      <c r="R143">
        <v>6.6829999999999998</v>
      </c>
      <c r="S143">
        <v>1.4670000000000001</v>
      </c>
      <c r="T143" cm="1">
        <f t="array" ref="T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43" s="229">
        <f>IFERROR(Hours_Working[[#This Row],[Gallon]],0)</f>
        <v>13.204833333333333</v>
      </c>
    </row>
    <row r="144" spans="1:21" x14ac:dyDescent="0.25">
      <c r="A144" t="s">
        <v>18</v>
      </c>
      <c r="B144" s="2">
        <v>45744</v>
      </c>
      <c r="C144" t="s">
        <v>17</v>
      </c>
      <c r="D144" t="s">
        <v>392</v>
      </c>
      <c r="E144" t="s">
        <v>393</v>
      </c>
      <c r="F144" t="s">
        <v>23</v>
      </c>
      <c r="G144">
        <v>10</v>
      </c>
      <c r="H144" s="32">
        <v>8.5830000000000002</v>
      </c>
      <c r="I144">
        <v>0.1</v>
      </c>
      <c r="J144">
        <v>0.4</v>
      </c>
      <c r="K144">
        <v>139.00200000000001</v>
      </c>
      <c r="L144">
        <v>36.770000000000003</v>
      </c>
      <c r="M144">
        <v>8.0830000000000002</v>
      </c>
      <c r="N144">
        <v>297.21191000000005</v>
      </c>
      <c r="O144">
        <v>12</v>
      </c>
      <c r="P144" s="229">
        <v>11.583500000000001</v>
      </c>
      <c r="Q144" t="s">
        <v>526</v>
      </c>
      <c r="R144">
        <v>7.1829999999999998</v>
      </c>
      <c r="S144">
        <v>0.9</v>
      </c>
      <c r="T144" cm="1">
        <f t="array" ref="T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44" s="229">
        <f>IFERROR(Hours_Working[[#This Row],[Gallon]],0)</f>
        <v>11.583500000000001</v>
      </c>
    </row>
    <row r="145" spans="1:21" x14ac:dyDescent="0.25">
      <c r="A145" t="s">
        <v>18</v>
      </c>
      <c r="B145" s="2">
        <v>45745</v>
      </c>
      <c r="C145" t="s">
        <v>17</v>
      </c>
      <c r="D145" t="s">
        <v>392</v>
      </c>
      <c r="E145" t="s">
        <v>393</v>
      </c>
      <c r="F145" t="s">
        <v>23</v>
      </c>
      <c r="G145">
        <v>7</v>
      </c>
      <c r="H145" s="32">
        <v>8.6</v>
      </c>
      <c r="I145">
        <v>0.05</v>
      </c>
      <c r="J145">
        <v>0.433</v>
      </c>
      <c r="K145">
        <v>177.327</v>
      </c>
      <c r="L145">
        <v>36.770000000000003</v>
      </c>
      <c r="M145">
        <v>8.1170000000000009</v>
      </c>
      <c r="N145">
        <v>298.46209000000005</v>
      </c>
      <c r="O145">
        <v>12</v>
      </c>
      <c r="P145" s="229">
        <v>14.77725</v>
      </c>
      <c r="Q145" t="s">
        <v>535</v>
      </c>
      <c r="R145">
        <v>6.2670000000000003</v>
      </c>
      <c r="S145">
        <v>1.85</v>
      </c>
      <c r="T145" cm="1">
        <f t="array" ref="T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45" s="229">
        <f>IFERROR(Hours_Working[[#This Row],[Gallon]],0)</f>
        <v>14.77725</v>
      </c>
    </row>
    <row r="146" spans="1:21" x14ac:dyDescent="0.25">
      <c r="A146" t="s">
        <v>18</v>
      </c>
      <c r="B146" s="2">
        <v>45748</v>
      </c>
      <c r="C146" t="s">
        <v>17</v>
      </c>
      <c r="D146" t="s">
        <v>392</v>
      </c>
      <c r="E146" t="s">
        <v>393</v>
      </c>
      <c r="F146" t="s">
        <v>23</v>
      </c>
      <c r="G146">
        <v>8</v>
      </c>
      <c r="H146" s="32">
        <v>8.6170000000000009</v>
      </c>
      <c r="I146">
        <v>0.05</v>
      </c>
      <c r="J146">
        <v>0</v>
      </c>
      <c r="K146">
        <v>134.14699999999999</v>
      </c>
      <c r="L146">
        <v>36.770000000000003</v>
      </c>
      <c r="M146">
        <v>8.5670000000000002</v>
      </c>
      <c r="N146">
        <v>315.00859000000003</v>
      </c>
      <c r="O146">
        <v>12</v>
      </c>
      <c r="P146" s="229">
        <v>11.178916666666666</v>
      </c>
      <c r="Q146" t="s">
        <v>526</v>
      </c>
      <c r="R146">
        <v>6.9669999999999996</v>
      </c>
      <c r="S146">
        <v>1.6</v>
      </c>
      <c r="T146" cm="1">
        <f t="array" ref="T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46" s="229">
        <f>IFERROR(Hours_Working[[#This Row],[Gallon]],0)</f>
        <v>11.178916666666666</v>
      </c>
    </row>
    <row r="147" spans="1:21" x14ac:dyDescent="0.25">
      <c r="A147" t="s">
        <v>18</v>
      </c>
      <c r="B147" s="2">
        <v>45749</v>
      </c>
      <c r="C147" t="s">
        <v>17</v>
      </c>
      <c r="D147" t="s">
        <v>392</v>
      </c>
      <c r="E147" t="s">
        <v>393</v>
      </c>
      <c r="F147" t="s">
        <v>23</v>
      </c>
      <c r="G147">
        <v>10</v>
      </c>
      <c r="H147" s="32">
        <v>8.5830000000000002</v>
      </c>
      <c r="I147">
        <v>0</v>
      </c>
      <c r="J147">
        <v>0</v>
      </c>
      <c r="K147">
        <v>149.321</v>
      </c>
      <c r="L147">
        <v>36.770000000000003</v>
      </c>
      <c r="M147">
        <v>8.5830000000000002</v>
      </c>
      <c r="N147">
        <v>315.59691000000004</v>
      </c>
      <c r="O147">
        <v>12</v>
      </c>
      <c r="P147" s="229">
        <v>12.443416666666666</v>
      </c>
      <c r="Q147" t="s">
        <v>526</v>
      </c>
      <c r="R147">
        <v>7.883</v>
      </c>
      <c r="S147">
        <v>0.7</v>
      </c>
      <c r="T147" cm="1">
        <f t="array" ref="T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47" s="229">
        <f>IFERROR(Hours_Working[[#This Row],[Gallon]],0)</f>
        <v>12.443416666666666</v>
      </c>
    </row>
    <row r="148" spans="1:21" x14ac:dyDescent="0.25">
      <c r="A148" t="s">
        <v>18</v>
      </c>
      <c r="B148" s="2">
        <v>45750</v>
      </c>
      <c r="C148" t="s">
        <v>17</v>
      </c>
      <c r="D148" t="s">
        <v>392</v>
      </c>
      <c r="E148" t="s">
        <v>393</v>
      </c>
      <c r="F148" t="s">
        <v>23</v>
      </c>
      <c r="G148">
        <v>7</v>
      </c>
      <c r="H148" s="32">
        <v>8.5830000000000002</v>
      </c>
      <c r="I148">
        <v>0.25</v>
      </c>
      <c r="J148">
        <v>0.217</v>
      </c>
      <c r="K148">
        <v>146.65899999999999</v>
      </c>
      <c r="L148">
        <v>36.770000000000003</v>
      </c>
      <c r="M148">
        <v>8.1170000000000009</v>
      </c>
      <c r="N148">
        <v>298.46209000000005</v>
      </c>
      <c r="O148">
        <v>12</v>
      </c>
      <c r="P148" s="229">
        <v>12.221583333333333</v>
      </c>
      <c r="Q148" t="s">
        <v>526</v>
      </c>
      <c r="R148">
        <v>7.0670000000000002</v>
      </c>
      <c r="S148">
        <v>1.05</v>
      </c>
      <c r="T148" cm="1">
        <f t="array" ref="T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48" s="229">
        <f>IFERROR(Hours_Working[[#This Row],[Gallon]],0)</f>
        <v>12.221583333333333</v>
      </c>
    </row>
    <row r="149" spans="1:21" x14ac:dyDescent="0.25">
      <c r="A149" t="s">
        <v>18</v>
      </c>
      <c r="B149" s="2">
        <v>45751</v>
      </c>
      <c r="C149" t="s">
        <v>17</v>
      </c>
      <c r="D149" t="s">
        <v>392</v>
      </c>
      <c r="E149" t="s">
        <v>393</v>
      </c>
      <c r="F149" t="s">
        <v>23</v>
      </c>
      <c r="G149">
        <v>10</v>
      </c>
      <c r="H149" s="32">
        <v>8.5830000000000002</v>
      </c>
      <c r="I149">
        <v>0.2</v>
      </c>
      <c r="J149">
        <v>0.1</v>
      </c>
      <c r="K149">
        <v>117.1</v>
      </c>
      <c r="L149">
        <v>36.770000000000003</v>
      </c>
      <c r="M149">
        <v>8.2829999999999995</v>
      </c>
      <c r="N149">
        <v>304.56591000000003</v>
      </c>
      <c r="O149">
        <v>12</v>
      </c>
      <c r="P149" s="229">
        <v>9.7583333333333329</v>
      </c>
      <c r="Q149" t="s">
        <v>526</v>
      </c>
      <c r="R149">
        <v>7.5</v>
      </c>
      <c r="S149">
        <v>0.78300000000000003</v>
      </c>
      <c r="T149" cm="1">
        <f t="array" ref="T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49" s="229">
        <f>IFERROR(Hours_Working[[#This Row],[Gallon]],0)</f>
        <v>9.7583333333333329</v>
      </c>
    </row>
    <row r="150" spans="1:21" x14ac:dyDescent="0.25">
      <c r="A150" t="s">
        <v>18</v>
      </c>
      <c r="B150" s="2">
        <v>45752</v>
      </c>
      <c r="C150" t="s">
        <v>17</v>
      </c>
      <c r="D150" t="s">
        <v>392</v>
      </c>
      <c r="E150" t="s">
        <v>393</v>
      </c>
      <c r="F150" t="s">
        <v>23</v>
      </c>
      <c r="G150">
        <v>6</v>
      </c>
      <c r="H150" s="32">
        <v>8.8170000000000002</v>
      </c>
      <c r="I150">
        <v>0</v>
      </c>
      <c r="J150">
        <v>0.45</v>
      </c>
      <c r="K150">
        <v>143.19800000000001</v>
      </c>
      <c r="L150">
        <v>36.770000000000003</v>
      </c>
      <c r="M150">
        <v>8.3659999999999997</v>
      </c>
      <c r="N150">
        <v>307.61781999999999</v>
      </c>
      <c r="O150">
        <v>12</v>
      </c>
      <c r="P150" s="229">
        <v>11.933166666666667</v>
      </c>
      <c r="Q150" t="s">
        <v>535</v>
      </c>
      <c r="R150">
        <v>6.0330000000000004</v>
      </c>
      <c r="S150">
        <v>2.3330000000000002</v>
      </c>
      <c r="T150" cm="1">
        <f t="array" ref="T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50" s="229">
        <f>IFERROR(Hours_Working[[#This Row],[Gallon]],0)</f>
        <v>11.933166666666667</v>
      </c>
    </row>
    <row r="151" spans="1:21" x14ac:dyDescent="0.25">
      <c r="A151" t="s">
        <v>18</v>
      </c>
      <c r="B151" s="2">
        <v>45740</v>
      </c>
      <c r="C151" t="s">
        <v>17</v>
      </c>
      <c r="D151" t="s">
        <v>527</v>
      </c>
      <c r="E151" t="s">
        <v>33</v>
      </c>
      <c r="F151" t="s">
        <v>23</v>
      </c>
      <c r="G151">
        <v>8</v>
      </c>
      <c r="H151" s="32">
        <v>8.7330000000000005</v>
      </c>
      <c r="I151">
        <v>0.33300000000000002</v>
      </c>
      <c r="J151">
        <v>0.48299999999999998</v>
      </c>
      <c r="K151">
        <v>146.083</v>
      </c>
      <c r="L151">
        <v>36.770000000000003</v>
      </c>
      <c r="M151">
        <v>7.9169999999999998</v>
      </c>
      <c r="N151">
        <v>291.10809</v>
      </c>
      <c r="O151">
        <v>12</v>
      </c>
      <c r="P151" s="229">
        <v>12.173583333333333</v>
      </c>
      <c r="Q151" t="s">
        <v>526</v>
      </c>
      <c r="R151">
        <v>7.4669999999999996</v>
      </c>
      <c r="S151">
        <v>0.45</v>
      </c>
      <c r="T151" cm="1">
        <f t="array" ref="T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1" s="229">
        <f>IFERROR(Hours_Working[[#This Row],[Gallon]],0)</f>
        <v>12.173583333333333</v>
      </c>
    </row>
    <row r="152" spans="1:21" x14ac:dyDescent="0.25">
      <c r="A152" t="s">
        <v>18</v>
      </c>
      <c r="B152" s="2">
        <v>45741</v>
      </c>
      <c r="C152" t="s">
        <v>17</v>
      </c>
      <c r="D152" t="s">
        <v>527</v>
      </c>
      <c r="E152" t="s">
        <v>33</v>
      </c>
      <c r="F152" t="s">
        <v>23</v>
      </c>
      <c r="G152">
        <v>10</v>
      </c>
      <c r="H152" s="32">
        <v>8.4</v>
      </c>
      <c r="I152">
        <v>0.317</v>
      </c>
      <c r="J152">
        <v>0.5</v>
      </c>
      <c r="K152">
        <v>153.27600000000001</v>
      </c>
      <c r="L152">
        <v>36.770000000000003</v>
      </c>
      <c r="M152">
        <v>7.5830000000000002</v>
      </c>
      <c r="N152">
        <v>278.82691000000005</v>
      </c>
      <c r="O152">
        <v>12</v>
      </c>
      <c r="P152" s="229">
        <v>12.773000000000001</v>
      </c>
      <c r="Q152" t="s">
        <v>526</v>
      </c>
      <c r="R152">
        <v>6.2329999999999997</v>
      </c>
      <c r="S152">
        <v>1.35</v>
      </c>
      <c r="T152" cm="1">
        <f t="array" ref="T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2" s="229">
        <f>IFERROR(Hours_Working[[#This Row],[Gallon]],0)</f>
        <v>12.773000000000001</v>
      </c>
    </row>
    <row r="153" spans="1:21" x14ac:dyDescent="0.25">
      <c r="A153" t="s">
        <v>18</v>
      </c>
      <c r="B153" s="2">
        <v>45742</v>
      </c>
      <c r="C153" t="s">
        <v>17</v>
      </c>
      <c r="D153" t="s">
        <v>527</v>
      </c>
      <c r="E153" t="s">
        <v>33</v>
      </c>
      <c r="F153" t="s">
        <v>23</v>
      </c>
      <c r="G153">
        <v>8</v>
      </c>
      <c r="H153" s="32">
        <v>9.1329999999999991</v>
      </c>
      <c r="I153">
        <v>0.1</v>
      </c>
      <c r="J153">
        <v>0.41699999999999998</v>
      </c>
      <c r="K153">
        <v>209.52199999999999</v>
      </c>
      <c r="L153">
        <v>36.770000000000003</v>
      </c>
      <c r="M153">
        <v>8.6170000000000009</v>
      </c>
      <c r="N153">
        <v>316.84709000000004</v>
      </c>
      <c r="O153">
        <v>12</v>
      </c>
      <c r="P153" s="229">
        <v>17.460166666666666</v>
      </c>
      <c r="Q153" t="s">
        <v>526</v>
      </c>
      <c r="R153">
        <v>7.4</v>
      </c>
      <c r="S153">
        <v>1.2170000000000001</v>
      </c>
      <c r="T153" cm="1">
        <f t="array" ref="T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3" s="229">
        <f>IFERROR(Hours_Working[[#This Row],[Gallon]],0)</f>
        <v>17.460166666666666</v>
      </c>
    </row>
    <row r="154" spans="1:21" x14ac:dyDescent="0.25">
      <c r="A154" t="s">
        <v>18</v>
      </c>
      <c r="B154" s="2">
        <v>45743</v>
      </c>
      <c r="C154" t="s">
        <v>17</v>
      </c>
      <c r="D154" t="s">
        <v>527</v>
      </c>
      <c r="E154" t="s">
        <v>33</v>
      </c>
      <c r="F154" t="s">
        <v>23</v>
      </c>
      <c r="G154">
        <v>10</v>
      </c>
      <c r="H154" s="32">
        <v>8.6999999999999993</v>
      </c>
      <c r="I154">
        <v>0.16700000000000001</v>
      </c>
      <c r="J154">
        <v>0.5</v>
      </c>
      <c r="K154">
        <v>203.501</v>
      </c>
      <c r="L154">
        <v>36.770000000000003</v>
      </c>
      <c r="M154">
        <v>8.0330000000000013</v>
      </c>
      <c r="N154">
        <v>295.37341000000009</v>
      </c>
      <c r="O154">
        <v>12</v>
      </c>
      <c r="P154" s="229">
        <v>16.958416666666668</v>
      </c>
      <c r="Q154" t="s">
        <v>526</v>
      </c>
      <c r="R154">
        <v>7.4</v>
      </c>
      <c r="S154">
        <v>0.63300000000000001</v>
      </c>
      <c r="T154" cm="1">
        <f t="array" ref="T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4" s="229">
        <f>IFERROR(Hours_Working[[#This Row],[Gallon]],0)</f>
        <v>16.958416666666668</v>
      </c>
    </row>
    <row r="155" spans="1:21" x14ac:dyDescent="0.25">
      <c r="A155" t="s">
        <v>18</v>
      </c>
      <c r="B155" s="2">
        <v>45744</v>
      </c>
      <c r="C155" t="s">
        <v>17</v>
      </c>
      <c r="D155" t="s">
        <v>527</v>
      </c>
      <c r="E155" t="s">
        <v>33</v>
      </c>
      <c r="F155" t="s">
        <v>23</v>
      </c>
      <c r="G155">
        <v>7</v>
      </c>
      <c r="H155" s="32">
        <v>8.4</v>
      </c>
      <c r="I155">
        <v>0.26700000000000002</v>
      </c>
      <c r="J155">
        <v>0.5</v>
      </c>
      <c r="K155">
        <v>218</v>
      </c>
      <c r="L155">
        <v>36.770000000000003</v>
      </c>
      <c r="M155">
        <v>7.633</v>
      </c>
      <c r="N155">
        <v>280.66541000000001</v>
      </c>
      <c r="O155">
        <v>12</v>
      </c>
      <c r="P155" s="229">
        <v>18.166666666666668</v>
      </c>
      <c r="Q155" t="s">
        <v>526</v>
      </c>
      <c r="R155">
        <v>7.1</v>
      </c>
      <c r="S155">
        <v>0.53300000000000003</v>
      </c>
      <c r="T155" cm="1">
        <f t="array" ref="T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5" s="229">
        <f>IFERROR(Hours_Working[[#This Row],[Gallon]],0)</f>
        <v>18.166666666666668</v>
      </c>
    </row>
    <row r="156" spans="1:21" x14ac:dyDescent="0.25">
      <c r="A156" t="s">
        <v>18</v>
      </c>
      <c r="B156" s="2">
        <v>45747</v>
      </c>
      <c r="C156" t="s">
        <v>17</v>
      </c>
      <c r="D156" t="s">
        <v>527</v>
      </c>
      <c r="E156" t="s">
        <v>33</v>
      </c>
      <c r="F156" t="s">
        <v>23</v>
      </c>
      <c r="G156">
        <v>10</v>
      </c>
      <c r="H156" s="32">
        <v>8.4329999999999998</v>
      </c>
      <c r="I156">
        <v>0.16700000000000001</v>
      </c>
      <c r="J156">
        <v>0</v>
      </c>
      <c r="K156">
        <v>178.60599999999999</v>
      </c>
      <c r="L156">
        <v>36.770000000000003</v>
      </c>
      <c r="M156">
        <v>8.2669999999999995</v>
      </c>
      <c r="N156">
        <v>303.97759000000002</v>
      </c>
      <c r="O156">
        <v>12</v>
      </c>
      <c r="P156" s="229">
        <v>14.883833333333333</v>
      </c>
      <c r="Q156" t="s">
        <v>526</v>
      </c>
      <c r="R156">
        <v>7.6669999999999998</v>
      </c>
      <c r="S156">
        <v>0.6</v>
      </c>
      <c r="T156" cm="1">
        <f t="array" ref="T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56" s="229">
        <f>IFERROR(Hours_Working[[#This Row],[Gallon]],0)</f>
        <v>14.883833333333333</v>
      </c>
    </row>
    <row r="157" spans="1:21" x14ac:dyDescent="0.25">
      <c r="A157" t="s">
        <v>18</v>
      </c>
      <c r="B157" s="2">
        <v>45748</v>
      </c>
      <c r="C157" t="s">
        <v>17</v>
      </c>
      <c r="D157" t="s">
        <v>527</v>
      </c>
      <c r="E157" t="s">
        <v>33</v>
      </c>
      <c r="F157" t="s">
        <v>23</v>
      </c>
      <c r="G157">
        <v>9</v>
      </c>
      <c r="H157" s="32">
        <v>8.5169999999999995</v>
      </c>
      <c r="I157">
        <v>0.35</v>
      </c>
      <c r="J157">
        <v>0.5</v>
      </c>
      <c r="K157">
        <v>172.08500000000001</v>
      </c>
      <c r="L157">
        <v>36.770000000000003</v>
      </c>
      <c r="M157">
        <v>7.6669999999999998</v>
      </c>
      <c r="N157">
        <v>281.91559000000001</v>
      </c>
      <c r="O157">
        <v>12</v>
      </c>
      <c r="P157" s="229">
        <v>14.340416666666668</v>
      </c>
      <c r="Q157" t="s">
        <v>526</v>
      </c>
      <c r="R157">
        <v>5.8170000000000002</v>
      </c>
      <c r="S157">
        <v>1.85</v>
      </c>
      <c r="T157" cm="1">
        <f t="array" ref="T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57" s="229">
        <f>IFERROR(Hours_Working[[#This Row],[Gallon]],0)</f>
        <v>14.340416666666668</v>
      </c>
    </row>
    <row r="158" spans="1:21" x14ac:dyDescent="0.25">
      <c r="A158" t="s">
        <v>18</v>
      </c>
      <c r="B158" s="2">
        <v>45749</v>
      </c>
      <c r="C158" t="s">
        <v>17</v>
      </c>
      <c r="D158" t="s">
        <v>527</v>
      </c>
      <c r="E158" t="s">
        <v>33</v>
      </c>
      <c r="F158" t="s">
        <v>23</v>
      </c>
      <c r="G158">
        <v>7</v>
      </c>
      <c r="H158" s="32">
        <v>5.6829999999999998</v>
      </c>
      <c r="I158">
        <v>0.33300000000000002</v>
      </c>
      <c r="J158">
        <v>0.5</v>
      </c>
      <c r="K158">
        <v>95.4</v>
      </c>
      <c r="L158">
        <v>36.770000000000003</v>
      </c>
      <c r="M158">
        <v>4.8499999999999996</v>
      </c>
      <c r="N158">
        <v>178.33449999999999</v>
      </c>
      <c r="O158">
        <v>12</v>
      </c>
      <c r="P158" s="229">
        <v>7.95</v>
      </c>
      <c r="Q158" t="s">
        <v>526</v>
      </c>
      <c r="R158">
        <v>4.1669999999999998</v>
      </c>
      <c r="S158">
        <v>0.68300000000000005</v>
      </c>
      <c r="T158" cm="1">
        <f t="array" ref="T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58" s="229">
        <f>IFERROR(Hours_Working[[#This Row],[Gallon]],0)</f>
        <v>7.95</v>
      </c>
    </row>
    <row r="159" spans="1:21" x14ac:dyDescent="0.25">
      <c r="A159" t="s">
        <v>18</v>
      </c>
      <c r="B159" s="2">
        <v>45750</v>
      </c>
      <c r="C159" t="s">
        <v>17</v>
      </c>
      <c r="D159" t="s">
        <v>527</v>
      </c>
      <c r="E159" t="s">
        <v>33</v>
      </c>
      <c r="F159" t="s">
        <v>23</v>
      </c>
      <c r="G159">
        <v>7</v>
      </c>
      <c r="H159" s="32">
        <v>8.5</v>
      </c>
      <c r="I159">
        <v>0.16700000000000001</v>
      </c>
      <c r="J159">
        <v>0.5</v>
      </c>
      <c r="K159">
        <v>142.328</v>
      </c>
      <c r="L159">
        <v>36.770000000000003</v>
      </c>
      <c r="M159">
        <v>7.8330000000000002</v>
      </c>
      <c r="N159">
        <v>288.01941000000005</v>
      </c>
      <c r="O159">
        <v>12</v>
      </c>
      <c r="P159" s="229">
        <v>11.860666666666667</v>
      </c>
      <c r="Q159" t="s">
        <v>526</v>
      </c>
      <c r="R159">
        <v>6.4829999999999997</v>
      </c>
      <c r="S159">
        <v>1.35</v>
      </c>
      <c r="T159" cm="1">
        <f t="array" ref="T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59" s="229">
        <f>IFERROR(Hours_Working[[#This Row],[Gallon]],0)</f>
        <v>11.860666666666667</v>
      </c>
    </row>
    <row r="160" spans="1:21" x14ac:dyDescent="0.25">
      <c r="A160" t="s">
        <v>18</v>
      </c>
      <c r="B160" s="2">
        <v>45751</v>
      </c>
      <c r="C160" t="s">
        <v>17</v>
      </c>
      <c r="D160" t="s">
        <v>527</v>
      </c>
      <c r="E160" t="s">
        <v>33</v>
      </c>
      <c r="F160" t="s">
        <v>23</v>
      </c>
      <c r="G160">
        <v>8</v>
      </c>
      <c r="H160" s="32">
        <v>8.4</v>
      </c>
      <c r="I160">
        <v>0</v>
      </c>
      <c r="J160">
        <v>0.5</v>
      </c>
      <c r="K160">
        <v>169.501</v>
      </c>
      <c r="L160">
        <v>36.770000000000003</v>
      </c>
      <c r="M160">
        <v>7.8999999999999995</v>
      </c>
      <c r="N160">
        <v>290.483</v>
      </c>
      <c r="O160">
        <v>12</v>
      </c>
      <c r="P160" s="229">
        <v>14.125083333333334</v>
      </c>
      <c r="Q160" t="s">
        <v>526</v>
      </c>
      <c r="R160">
        <v>7.1669999999999998</v>
      </c>
      <c r="S160">
        <v>0.73299999999999998</v>
      </c>
      <c r="T160" cm="1">
        <f t="array" ref="T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60" s="229">
        <f>IFERROR(Hours_Working[[#This Row],[Gallon]],0)</f>
        <v>14.125083333333334</v>
      </c>
    </row>
    <row r="161" spans="1:21" x14ac:dyDescent="0.25">
      <c r="A161" t="s">
        <v>18</v>
      </c>
      <c r="B161" s="2">
        <v>45749</v>
      </c>
      <c r="C161" t="s">
        <v>44</v>
      </c>
      <c r="D161" t="s">
        <v>527</v>
      </c>
      <c r="E161" t="s">
        <v>805</v>
      </c>
      <c r="F161" t="s">
        <v>23</v>
      </c>
      <c r="G161">
        <v>3</v>
      </c>
      <c r="H161" s="32">
        <v>2.4670000000000001</v>
      </c>
      <c r="I161">
        <v>0</v>
      </c>
      <c r="J161">
        <v>0</v>
      </c>
      <c r="K161">
        <v>56.594000000000001</v>
      </c>
      <c r="L161">
        <v>36.770000000000003</v>
      </c>
      <c r="M161">
        <v>2.4669999999999996</v>
      </c>
      <c r="N161">
        <v>90.711590000000001</v>
      </c>
      <c r="O161">
        <v>12</v>
      </c>
      <c r="P161" s="229">
        <v>4.7161666666666671</v>
      </c>
      <c r="Q161" t="s">
        <v>526</v>
      </c>
      <c r="R161">
        <v>1.2</v>
      </c>
      <c r="S161">
        <v>1.2669999999999999</v>
      </c>
      <c r="T161" cm="1">
        <f t="array" ref="T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61" s="229">
        <f>IFERROR(Hours_Working[[#This Row],[Gallon]],0)</f>
        <v>4.7161666666666671</v>
      </c>
    </row>
    <row r="162" spans="1:21" x14ac:dyDescent="0.25">
      <c r="A162" t="s">
        <v>65</v>
      </c>
      <c r="B162" s="2">
        <v>45741</v>
      </c>
      <c r="C162" t="s">
        <v>17</v>
      </c>
      <c r="D162" t="s">
        <v>564</v>
      </c>
      <c r="E162" t="s">
        <v>35</v>
      </c>
      <c r="F162" t="s">
        <v>23</v>
      </c>
      <c r="G162">
        <v>9</v>
      </c>
      <c r="H162" s="32">
        <v>10.333</v>
      </c>
      <c r="I162">
        <v>0.2</v>
      </c>
      <c r="J162">
        <v>0.23300000000000001</v>
      </c>
      <c r="K162">
        <v>192.834</v>
      </c>
      <c r="L162">
        <v>32.5</v>
      </c>
      <c r="M162">
        <v>9.9</v>
      </c>
      <c r="N162">
        <v>321.75</v>
      </c>
      <c r="O162">
        <v>12</v>
      </c>
      <c r="P162" s="229">
        <v>16.069500000000001</v>
      </c>
      <c r="Q162" t="s">
        <v>526</v>
      </c>
      <c r="R162">
        <v>8.65</v>
      </c>
      <c r="S162">
        <v>1.25</v>
      </c>
      <c r="T162" cm="1">
        <f t="array" ref="T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2" s="229">
        <f>IFERROR(Hours_Working[[#This Row],[Gallon]],0)</f>
        <v>16.069500000000001</v>
      </c>
    </row>
    <row r="163" spans="1:21" x14ac:dyDescent="0.25">
      <c r="A163" t="s">
        <v>65</v>
      </c>
      <c r="B163" s="2">
        <v>45742</v>
      </c>
      <c r="C163" t="s">
        <v>17</v>
      </c>
      <c r="D163" t="s">
        <v>564</v>
      </c>
      <c r="E163" t="s">
        <v>35</v>
      </c>
      <c r="F163" t="s">
        <v>23</v>
      </c>
      <c r="G163">
        <v>1</v>
      </c>
      <c r="H163" s="32">
        <v>1.2330000000000001</v>
      </c>
      <c r="I163">
        <v>0</v>
      </c>
      <c r="J163">
        <v>0</v>
      </c>
      <c r="K163">
        <v>14.396000000000001</v>
      </c>
      <c r="L163">
        <v>32.5</v>
      </c>
      <c r="M163">
        <v>1.2329999999999999</v>
      </c>
      <c r="N163">
        <v>40.072499999999998</v>
      </c>
      <c r="O163">
        <v>12</v>
      </c>
      <c r="P163" s="229">
        <v>1.1996666666666667</v>
      </c>
      <c r="Q163" t="s">
        <v>526</v>
      </c>
      <c r="R163">
        <v>0.2</v>
      </c>
      <c r="S163">
        <v>1.0329999999999999</v>
      </c>
      <c r="T163" cm="1">
        <f t="array" ref="T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3" s="229">
        <f>IFERROR(Hours_Working[[#This Row],[Gallon]],0)</f>
        <v>1.1996666666666667</v>
      </c>
    </row>
    <row r="164" spans="1:21" x14ac:dyDescent="0.25">
      <c r="A164" t="s">
        <v>65</v>
      </c>
      <c r="B164" s="2">
        <v>45743</v>
      </c>
      <c r="C164" t="s">
        <v>17</v>
      </c>
      <c r="D164" t="s">
        <v>564</v>
      </c>
      <c r="E164" t="s">
        <v>35</v>
      </c>
      <c r="F164" t="s">
        <v>23</v>
      </c>
      <c r="G164">
        <v>10</v>
      </c>
      <c r="H164" s="32">
        <v>9.8170000000000002</v>
      </c>
      <c r="I164">
        <v>0.28299999999999997</v>
      </c>
      <c r="J164">
        <v>0.25</v>
      </c>
      <c r="K164">
        <v>160.119</v>
      </c>
      <c r="L164">
        <v>32.5</v>
      </c>
      <c r="M164">
        <v>9.2839999999999989</v>
      </c>
      <c r="N164">
        <v>301.72999999999996</v>
      </c>
      <c r="O164">
        <v>12</v>
      </c>
      <c r="P164" s="229">
        <v>13.343249999999999</v>
      </c>
      <c r="Q164" t="s">
        <v>526</v>
      </c>
      <c r="R164">
        <v>7.9169999999999998</v>
      </c>
      <c r="S164">
        <v>1.367</v>
      </c>
      <c r="T164" cm="1">
        <f t="array" ref="T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4" s="229">
        <f>IFERROR(Hours_Working[[#This Row],[Gallon]],0)</f>
        <v>13.343249999999999</v>
      </c>
    </row>
    <row r="165" spans="1:21" x14ac:dyDescent="0.25">
      <c r="A165" t="s">
        <v>65</v>
      </c>
      <c r="B165" s="2">
        <v>45745</v>
      </c>
      <c r="C165" t="s">
        <v>17</v>
      </c>
      <c r="D165" t="s">
        <v>564</v>
      </c>
      <c r="E165" t="s">
        <v>35</v>
      </c>
      <c r="F165" t="s">
        <v>23</v>
      </c>
      <c r="G165">
        <v>1</v>
      </c>
      <c r="H165" s="32">
        <v>2.0670000000000002</v>
      </c>
      <c r="I165">
        <v>0</v>
      </c>
      <c r="J165">
        <v>0</v>
      </c>
      <c r="K165">
        <v>315.51600000000002</v>
      </c>
      <c r="L165">
        <v>34.5</v>
      </c>
      <c r="M165">
        <v>2.0670000000000002</v>
      </c>
      <c r="N165">
        <v>71.311500000000009</v>
      </c>
      <c r="O165">
        <v>12</v>
      </c>
      <c r="P165" s="229">
        <v>26.293000000000003</v>
      </c>
      <c r="Q165" t="s">
        <v>535</v>
      </c>
      <c r="R165">
        <v>0.6</v>
      </c>
      <c r="S165">
        <v>1.4670000000000001</v>
      </c>
      <c r="T165" cm="1">
        <f t="array" ref="T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5" s="229">
        <f>IFERROR(Hours_Working[[#This Row],[Gallon]],0)</f>
        <v>26.293000000000003</v>
      </c>
    </row>
    <row r="166" spans="1:21" x14ac:dyDescent="0.25">
      <c r="A166" t="s">
        <v>65</v>
      </c>
      <c r="B166" s="2">
        <v>45742</v>
      </c>
      <c r="C166" t="s">
        <v>44</v>
      </c>
      <c r="D166" t="s">
        <v>564</v>
      </c>
      <c r="E166" t="s">
        <v>758</v>
      </c>
      <c r="F166" t="s">
        <v>23</v>
      </c>
      <c r="G166">
        <v>14</v>
      </c>
      <c r="H166" s="32">
        <v>8.9329999999999998</v>
      </c>
      <c r="I166">
        <v>0.2</v>
      </c>
      <c r="J166">
        <v>0.317</v>
      </c>
      <c r="K166">
        <v>136.727</v>
      </c>
      <c r="L166">
        <v>35</v>
      </c>
      <c r="M166">
        <v>8.4160000000000004</v>
      </c>
      <c r="N166">
        <v>294.56</v>
      </c>
      <c r="O166">
        <v>12</v>
      </c>
      <c r="P166" s="229">
        <v>11.393916666666668</v>
      </c>
      <c r="Q166" t="s">
        <v>526</v>
      </c>
      <c r="R166">
        <v>7.383</v>
      </c>
      <c r="S166">
        <v>1.0329999999999999</v>
      </c>
      <c r="T166" cm="1">
        <f t="array" ref="T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6" s="229">
        <f>IFERROR(Hours_Working[[#This Row],[Gallon]],0)</f>
        <v>11.393916666666668</v>
      </c>
    </row>
    <row r="167" spans="1:21" x14ac:dyDescent="0.25">
      <c r="A167" t="s">
        <v>65</v>
      </c>
      <c r="B167" s="2">
        <v>45744</v>
      </c>
      <c r="C167" t="s">
        <v>44</v>
      </c>
      <c r="D167" t="s">
        <v>564</v>
      </c>
      <c r="E167" t="s">
        <v>758</v>
      </c>
      <c r="F167" t="s">
        <v>23</v>
      </c>
      <c r="G167">
        <v>20</v>
      </c>
      <c r="H167" s="32">
        <v>10.917</v>
      </c>
      <c r="I167">
        <v>8.3000000000000004E-2</v>
      </c>
      <c r="J167">
        <v>0.183</v>
      </c>
      <c r="K167">
        <v>173.63499999999999</v>
      </c>
      <c r="L167">
        <v>35</v>
      </c>
      <c r="M167">
        <v>10.65</v>
      </c>
      <c r="N167">
        <v>372.75</v>
      </c>
      <c r="O167">
        <v>12</v>
      </c>
      <c r="P167" s="229">
        <v>14.469583333333333</v>
      </c>
      <c r="Q167" t="s">
        <v>526</v>
      </c>
      <c r="R167">
        <v>9.3330000000000002</v>
      </c>
      <c r="S167">
        <v>1.3169999999999999</v>
      </c>
      <c r="T167" cm="1">
        <f t="array" ref="T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7" s="229">
        <f>IFERROR(Hours_Working[[#This Row],[Gallon]],0)</f>
        <v>14.469583333333333</v>
      </c>
    </row>
    <row r="168" spans="1:21" x14ac:dyDescent="0.25">
      <c r="A168" t="s">
        <v>65</v>
      </c>
      <c r="B168" s="2">
        <v>45745</v>
      </c>
      <c r="C168" t="s">
        <v>44</v>
      </c>
      <c r="D168" t="s">
        <v>564</v>
      </c>
      <c r="E168" t="s">
        <v>758</v>
      </c>
      <c r="F168" t="s">
        <v>23</v>
      </c>
      <c r="G168">
        <v>4</v>
      </c>
      <c r="H168" s="32">
        <v>7.6669999999999998</v>
      </c>
      <c r="I168">
        <v>0</v>
      </c>
      <c r="J168">
        <v>0.3</v>
      </c>
      <c r="K168">
        <v>51.728999999999999</v>
      </c>
      <c r="L168">
        <v>37</v>
      </c>
      <c r="M168">
        <v>7.367</v>
      </c>
      <c r="N168">
        <v>272.57900000000001</v>
      </c>
      <c r="O168">
        <v>12</v>
      </c>
      <c r="P168" s="229">
        <v>4.3107499999999996</v>
      </c>
      <c r="Q168" t="s">
        <v>535</v>
      </c>
      <c r="R168">
        <v>4.7</v>
      </c>
      <c r="S168">
        <v>2.6669999999999998</v>
      </c>
      <c r="T168" cm="1">
        <f t="array" ref="T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8" s="229">
        <f>IFERROR(Hours_Working[[#This Row],[Gallon]],0)</f>
        <v>4.3107499999999996</v>
      </c>
    </row>
    <row r="169" spans="1:21" x14ac:dyDescent="0.25">
      <c r="A169" t="s">
        <v>65</v>
      </c>
      <c r="B169" s="2">
        <v>45747</v>
      </c>
      <c r="C169" t="s">
        <v>44</v>
      </c>
      <c r="D169" t="s">
        <v>564</v>
      </c>
      <c r="E169" t="s">
        <v>758</v>
      </c>
      <c r="F169" t="s">
        <v>23</v>
      </c>
      <c r="G169">
        <v>15</v>
      </c>
      <c r="H169" s="32">
        <v>10.983000000000001</v>
      </c>
      <c r="I169">
        <v>0</v>
      </c>
      <c r="J169">
        <v>0.45</v>
      </c>
      <c r="K169">
        <v>157.553</v>
      </c>
      <c r="L169">
        <v>35</v>
      </c>
      <c r="M169">
        <v>10.533999999999999</v>
      </c>
      <c r="N169">
        <v>368.68999999999994</v>
      </c>
      <c r="O169">
        <v>12</v>
      </c>
      <c r="P169" s="229">
        <v>13.129416666666666</v>
      </c>
      <c r="Q169" t="s">
        <v>526</v>
      </c>
      <c r="R169">
        <v>8.9169999999999998</v>
      </c>
      <c r="S169">
        <v>1.617</v>
      </c>
      <c r="T169" cm="1">
        <f t="array" ref="T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69" s="229">
        <f>IFERROR(Hours_Working[[#This Row],[Gallon]],0)</f>
        <v>13.129416666666666</v>
      </c>
    </row>
    <row r="170" spans="1:21" x14ac:dyDescent="0.25">
      <c r="A170" t="s">
        <v>65</v>
      </c>
      <c r="B170" s="2">
        <v>45748</v>
      </c>
      <c r="C170" t="s">
        <v>44</v>
      </c>
      <c r="D170" t="s">
        <v>564</v>
      </c>
      <c r="E170" t="s">
        <v>758</v>
      </c>
      <c r="F170" t="s">
        <v>23</v>
      </c>
      <c r="G170">
        <v>15</v>
      </c>
      <c r="H170" s="32">
        <v>10.382999999999999</v>
      </c>
      <c r="I170">
        <v>0</v>
      </c>
      <c r="J170">
        <v>0.35</v>
      </c>
      <c r="K170">
        <v>152.839</v>
      </c>
      <c r="L170">
        <v>35</v>
      </c>
      <c r="M170">
        <v>10.032999999999999</v>
      </c>
      <c r="N170">
        <v>351.15499999999997</v>
      </c>
      <c r="O170">
        <v>12</v>
      </c>
      <c r="P170" s="229">
        <v>12.736583333333334</v>
      </c>
      <c r="Q170" t="s">
        <v>526</v>
      </c>
      <c r="R170">
        <v>8.9499999999999993</v>
      </c>
      <c r="S170">
        <v>1.083</v>
      </c>
      <c r="T170" cm="1">
        <f t="array" ref="T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0" s="229">
        <f>IFERROR(Hours_Working[[#This Row],[Gallon]],0)</f>
        <v>12.736583333333334</v>
      </c>
    </row>
    <row r="171" spans="1:21" x14ac:dyDescent="0.25">
      <c r="A171" t="s">
        <v>65</v>
      </c>
      <c r="B171" s="2">
        <v>45749</v>
      </c>
      <c r="C171" t="s">
        <v>44</v>
      </c>
      <c r="D171" t="s">
        <v>564</v>
      </c>
      <c r="E171" t="s">
        <v>758</v>
      </c>
      <c r="F171" t="s">
        <v>23</v>
      </c>
      <c r="G171">
        <v>14</v>
      </c>
      <c r="H171" s="32">
        <v>10.5</v>
      </c>
      <c r="I171">
        <v>0.16700000000000001</v>
      </c>
      <c r="J171">
        <v>0.217</v>
      </c>
      <c r="K171">
        <v>122.79900000000001</v>
      </c>
      <c r="L171">
        <v>35</v>
      </c>
      <c r="M171">
        <v>10.116</v>
      </c>
      <c r="N171">
        <v>354.06</v>
      </c>
      <c r="O171">
        <v>12</v>
      </c>
      <c r="P171" s="229">
        <v>10.23325</v>
      </c>
      <c r="Q171" t="s">
        <v>526</v>
      </c>
      <c r="R171">
        <v>7.6829999999999998</v>
      </c>
      <c r="S171">
        <v>2.4329999999999998</v>
      </c>
      <c r="T171" cm="1">
        <f t="array" ref="T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1" s="229">
        <f>IFERROR(Hours_Working[[#This Row],[Gallon]],0)</f>
        <v>10.23325</v>
      </c>
    </row>
    <row r="172" spans="1:21" x14ac:dyDescent="0.25">
      <c r="A172" t="s">
        <v>65</v>
      </c>
      <c r="B172" s="2">
        <v>45750</v>
      </c>
      <c r="C172" t="s">
        <v>44</v>
      </c>
      <c r="D172" t="s">
        <v>564</v>
      </c>
      <c r="E172" t="s">
        <v>758</v>
      </c>
      <c r="F172" t="s">
        <v>23</v>
      </c>
      <c r="G172">
        <v>14</v>
      </c>
      <c r="H172" s="32">
        <v>11.367000000000001</v>
      </c>
      <c r="I172">
        <v>0.15</v>
      </c>
      <c r="J172">
        <v>0.3</v>
      </c>
      <c r="K172">
        <v>164.96199999999999</v>
      </c>
      <c r="L172">
        <v>35</v>
      </c>
      <c r="M172">
        <v>10.917</v>
      </c>
      <c r="N172">
        <v>382.09499999999997</v>
      </c>
      <c r="O172">
        <v>12</v>
      </c>
      <c r="P172" s="229">
        <v>13.746833333333333</v>
      </c>
      <c r="Q172" t="s">
        <v>526</v>
      </c>
      <c r="R172">
        <v>8.75</v>
      </c>
      <c r="S172">
        <v>2.1669999999999998</v>
      </c>
      <c r="T172" cm="1">
        <f t="array" ref="T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2" s="229">
        <f>IFERROR(Hours_Working[[#This Row],[Gallon]],0)</f>
        <v>13.746833333333333</v>
      </c>
    </row>
    <row r="173" spans="1:21" x14ac:dyDescent="0.25">
      <c r="A173" t="s">
        <v>65</v>
      </c>
      <c r="B173" s="2">
        <v>45751</v>
      </c>
      <c r="C173" t="s">
        <v>44</v>
      </c>
      <c r="D173" t="s">
        <v>564</v>
      </c>
      <c r="E173" t="s">
        <v>758</v>
      </c>
      <c r="F173" t="s">
        <v>23</v>
      </c>
      <c r="G173">
        <v>14</v>
      </c>
      <c r="H173" s="32">
        <v>10.199999999999999</v>
      </c>
      <c r="I173">
        <v>0.317</v>
      </c>
      <c r="J173">
        <v>0.6</v>
      </c>
      <c r="K173">
        <v>141.27500000000001</v>
      </c>
      <c r="L173">
        <v>35</v>
      </c>
      <c r="M173">
        <v>9.2830000000000013</v>
      </c>
      <c r="N173">
        <v>324.90500000000003</v>
      </c>
      <c r="O173">
        <v>12</v>
      </c>
      <c r="P173" s="229">
        <v>11.772916666666667</v>
      </c>
      <c r="Q173" t="s">
        <v>526</v>
      </c>
      <c r="R173">
        <v>8.7330000000000005</v>
      </c>
      <c r="S173">
        <v>0.55000000000000004</v>
      </c>
      <c r="T173" cm="1">
        <f t="array" ref="T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3" s="229">
        <f>IFERROR(Hours_Working[[#This Row],[Gallon]],0)</f>
        <v>11.772916666666667</v>
      </c>
    </row>
    <row r="174" spans="1:21" x14ac:dyDescent="0.25">
      <c r="A174" t="s">
        <v>65</v>
      </c>
      <c r="B174" s="2">
        <v>45752</v>
      </c>
      <c r="C174" t="s">
        <v>44</v>
      </c>
      <c r="D174" t="s">
        <v>564</v>
      </c>
      <c r="E174" t="s">
        <v>758</v>
      </c>
      <c r="F174" t="s">
        <v>23</v>
      </c>
      <c r="G174">
        <v>10</v>
      </c>
      <c r="H174" s="32">
        <v>10.233000000000001</v>
      </c>
      <c r="I174">
        <v>0.183</v>
      </c>
      <c r="J174">
        <v>0</v>
      </c>
      <c r="K174">
        <v>108.00700000000001</v>
      </c>
      <c r="L174">
        <v>37</v>
      </c>
      <c r="M174">
        <v>10.050000000000001</v>
      </c>
      <c r="N174">
        <v>371.85</v>
      </c>
      <c r="O174">
        <v>12</v>
      </c>
      <c r="P174" s="229">
        <v>9.0005833333333332</v>
      </c>
      <c r="Q174" t="s">
        <v>535</v>
      </c>
      <c r="R174">
        <v>8.5500000000000007</v>
      </c>
      <c r="S174">
        <v>1.5</v>
      </c>
      <c r="T174" cm="1">
        <f t="array" ref="T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4" s="229">
        <f>IFERROR(Hours_Working[[#This Row],[Gallon]],0)</f>
        <v>9.0005833333333332</v>
      </c>
    </row>
    <row r="175" spans="1:21" x14ac:dyDescent="0.25">
      <c r="A175" t="s">
        <v>65</v>
      </c>
      <c r="B175" s="2">
        <v>45740</v>
      </c>
      <c r="C175" t="s">
        <v>44</v>
      </c>
      <c r="D175" t="s">
        <v>564</v>
      </c>
      <c r="E175" t="s">
        <v>887</v>
      </c>
      <c r="F175" t="s">
        <v>23</v>
      </c>
      <c r="G175">
        <v>12</v>
      </c>
      <c r="H175" s="32">
        <v>10.317</v>
      </c>
      <c r="I175">
        <v>0.13300000000000001</v>
      </c>
      <c r="J175">
        <v>0.23300000000000001</v>
      </c>
      <c r="K175">
        <v>145.72499999999999</v>
      </c>
      <c r="L175">
        <v>35</v>
      </c>
      <c r="M175">
        <v>9.9499999999999993</v>
      </c>
      <c r="N175">
        <v>348.25</v>
      </c>
      <c r="O175">
        <v>12</v>
      </c>
      <c r="P175" s="229">
        <v>12.143749999999999</v>
      </c>
      <c r="Q175" t="s">
        <v>526</v>
      </c>
      <c r="R175">
        <v>7.883</v>
      </c>
      <c r="S175">
        <v>2.0670000000000002</v>
      </c>
      <c r="T175" cm="1">
        <f t="array" ref="T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75" s="229">
        <f>IFERROR(Hours_Working[[#This Row],[Gallon]],0)</f>
        <v>12.143749999999999</v>
      </c>
    </row>
    <row r="176" spans="1:21" x14ac:dyDescent="0.25">
      <c r="A176" t="s">
        <v>139</v>
      </c>
      <c r="B176" s="2">
        <v>45740</v>
      </c>
      <c r="C176" t="s">
        <v>17</v>
      </c>
      <c r="D176" t="s">
        <v>381</v>
      </c>
      <c r="E176" t="s">
        <v>43</v>
      </c>
      <c r="F176" t="s">
        <v>37</v>
      </c>
      <c r="G176">
        <v>9</v>
      </c>
      <c r="H176" s="32">
        <v>10.167</v>
      </c>
      <c r="I176">
        <v>0.183</v>
      </c>
      <c r="J176">
        <v>0.433</v>
      </c>
      <c r="K176">
        <v>144.37799999999999</v>
      </c>
      <c r="L176">
        <v>29</v>
      </c>
      <c r="M176">
        <v>9.5500000000000007</v>
      </c>
      <c r="N176">
        <v>276.95000000000005</v>
      </c>
      <c r="O176">
        <v>19</v>
      </c>
      <c r="P176" s="229">
        <v>7.5988421052631567</v>
      </c>
      <c r="Q176" t="s">
        <v>526</v>
      </c>
      <c r="R176">
        <v>7.45</v>
      </c>
      <c r="S176">
        <v>2.1</v>
      </c>
      <c r="T176" cm="1">
        <f t="array" ref="T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76" s="229">
        <f>IFERROR(Hours_Working[[#This Row],[Gallon]],0)</f>
        <v>7.5988421052631567</v>
      </c>
    </row>
    <row r="177" spans="1:21" x14ac:dyDescent="0.25">
      <c r="A177" t="s">
        <v>139</v>
      </c>
      <c r="B177" s="2">
        <v>45741</v>
      </c>
      <c r="C177" t="s">
        <v>17</v>
      </c>
      <c r="D177" t="s">
        <v>381</v>
      </c>
      <c r="E177" t="s">
        <v>43</v>
      </c>
      <c r="F177" t="s">
        <v>37</v>
      </c>
      <c r="G177">
        <v>10</v>
      </c>
      <c r="H177" s="32">
        <v>10.367000000000001</v>
      </c>
      <c r="I177">
        <v>0.28299999999999997</v>
      </c>
      <c r="J177">
        <v>0.46700000000000003</v>
      </c>
      <c r="K177">
        <v>137.06800000000001</v>
      </c>
      <c r="L177">
        <v>29</v>
      </c>
      <c r="M177">
        <v>9.6170000000000009</v>
      </c>
      <c r="N177">
        <v>278.89300000000003</v>
      </c>
      <c r="O177">
        <v>19</v>
      </c>
      <c r="P177" s="229">
        <v>7.2141052631578955</v>
      </c>
      <c r="Q177" t="s">
        <v>526</v>
      </c>
      <c r="R177">
        <v>7.367</v>
      </c>
      <c r="S177">
        <v>2.25</v>
      </c>
      <c r="T177" cm="1">
        <f t="array" ref="T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77" s="229">
        <f>IFERROR(Hours_Working[[#This Row],[Gallon]],0)</f>
        <v>7.2141052631578955</v>
      </c>
    </row>
    <row r="178" spans="1:21" x14ac:dyDescent="0.25">
      <c r="A178" t="s">
        <v>139</v>
      </c>
      <c r="B178" s="2">
        <v>45742</v>
      </c>
      <c r="C178" t="s">
        <v>17</v>
      </c>
      <c r="D178" t="s">
        <v>381</v>
      </c>
      <c r="E178" t="s">
        <v>43</v>
      </c>
      <c r="F178" t="s">
        <v>37</v>
      </c>
      <c r="G178">
        <v>12</v>
      </c>
      <c r="H178" s="32">
        <v>10.65</v>
      </c>
      <c r="I178">
        <v>0.183</v>
      </c>
      <c r="J178">
        <v>0.4</v>
      </c>
      <c r="K178">
        <v>227.66499999999999</v>
      </c>
      <c r="L178">
        <v>29</v>
      </c>
      <c r="M178">
        <v>10.067</v>
      </c>
      <c r="N178">
        <v>291.94299999999998</v>
      </c>
      <c r="O178">
        <v>19</v>
      </c>
      <c r="P178" s="229">
        <v>11.982368421052632</v>
      </c>
      <c r="Q178" t="s">
        <v>526</v>
      </c>
      <c r="R178">
        <v>8.75</v>
      </c>
      <c r="S178">
        <v>1.3169999999999999</v>
      </c>
      <c r="T178" cm="1">
        <f t="array" ref="T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78" s="229">
        <f>IFERROR(Hours_Working[[#This Row],[Gallon]],0)</f>
        <v>11.982368421052632</v>
      </c>
    </row>
    <row r="179" spans="1:21" x14ac:dyDescent="0.25">
      <c r="A179" t="s">
        <v>139</v>
      </c>
      <c r="B179" s="2">
        <v>45743</v>
      </c>
      <c r="C179" t="s">
        <v>17</v>
      </c>
      <c r="D179" t="s">
        <v>381</v>
      </c>
      <c r="E179" t="s">
        <v>43</v>
      </c>
      <c r="F179" t="s">
        <v>37</v>
      </c>
      <c r="G179">
        <v>11</v>
      </c>
      <c r="H179" s="32">
        <v>10.433</v>
      </c>
      <c r="I179">
        <v>0.217</v>
      </c>
      <c r="J179">
        <v>0.53300000000000003</v>
      </c>
      <c r="K179">
        <v>250.923</v>
      </c>
      <c r="L179">
        <v>29</v>
      </c>
      <c r="M179">
        <v>9.6829999999999998</v>
      </c>
      <c r="N179">
        <v>280.80700000000002</v>
      </c>
      <c r="O179">
        <v>19</v>
      </c>
      <c r="P179" s="229">
        <v>13.206473684210527</v>
      </c>
      <c r="Q179" t="s">
        <v>526</v>
      </c>
      <c r="R179">
        <v>8.4</v>
      </c>
      <c r="S179">
        <v>1.2829999999999999</v>
      </c>
      <c r="T179" cm="1">
        <f t="array" ref="T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79" s="229">
        <f>IFERROR(Hours_Working[[#This Row],[Gallon]],0)</f>
        <v>13.206473684210527</v>
      </c>
    </row>
    <row r="180" spans="1:21" x14ac:dyDescent="0.25">
      <c r="A180" t="s">
        <v>139</v>
      </c>
      <c r="B180" s="2">
        <v>45744</v>
      </c>
      <c r="C180" t="s">
        <v>17</v>
      </c>
      <c r="D180" t="s">
        <v>381</v>
      </c>
      <c r="E180" t="s">
        <v>43</v>
      </c>
      <c r="F180" t="s">
        <v>37</v>
      </c>
      <c r="G180">
        <v>14</v>
      </c>
      <c r="H180" s="32">
        <v>10.15</v>
      </c>
      <c r="I180">
        <v>0.11700000000000001</v>
      </c>
      <c r="J180">
        <v>0.46700000000000003</v>
      </c>
      <c r="K180">
        <v>181.833</v>
      </c>
      <c r="L180">
        <v>29</v>
      </c>
      <c r="M180">
        <v>9.5670000000000002</v>
      </c>
      <c r="N180">
        <v>277.44299999999998</v>
      </c>
      <c r="O180">
        <v>19</v>
      </c>
      <c r="P180" s="229">
        <v>9.5701578947368429</v>
      </c>
      <c r="Q180" t="s">
        <v>526</v>
      </c>
      <c r="R180">
        <v>8.6170000000000009</v>
      </c>
      <c r="S180">
        <v>0.95</v>
      </c>
      <c r="T180" cm="1">
        <f t="array" ref="T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80" s="229">
        <f>IFERROR(Hours_Working[[#This Row],[Gallon]],0)</f>
        <v>9.5701578947368429</v>
      </c>
    </row>
    <row r="181" spans="1:21" x14ac:dyDescent="0.25">
      <c r="A181" t="s">
        <v>139</v>
      </c>
      <c r="B181" s="2">
        <v>45748</v>
      </c>
      <c r="C181" t="s">
        <v>17</v>
      </c>
      <c r="D181" t="s">
        <v>381</v>
      </c>
      <c r="E181" t="s">
        <v>43</v>
      </c>
      <c r="F181" t="s">
        <v>37</v>
      </c>
      <c r="G181">
        <v>8</v>
      </c>
      <c r="H181" s="32">
        <v>10.217000000000001</v>
      </c>
      <c r="I181">
        <v>0.36699999999999999</v>
      </c>
      <c r="J181">
        <v>0.41699999999999998</v>
      </c>
      <c r="K181">
        <v>154.96600000000001</v>
      </c>
      <c r="L181">
        <v>29</v>
      </c>
      <c r="M181">
        <v>9.4329999999999998</v>
      </c>
      <c r="N181">
        <v>273.55700000000002</v>
      </c>
      <c r="O181">
        <v>19</v>
      </c>
      <c r="P181" s="229">
        <v>8.1561052631578956</v>
      </c>
      <c r="Q181" t="s">
        <v>526</v>
      </c>
      <c r="R181">
        <v>7.55</v>
      </c>
      <c r="S181">
        <v>1.883</v>
      </c>
      <c r="T181" cm="1">
        <f t="array" ref="T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81" s="229">
        <f>IFERROR(Hours_Working[[#This Row],[Gallon]],0)</f>
        <v>8.1561052631578956</v>
      </c>
    </row>
    <row r="182" spans="1:21" x14ac:dyDescent="0.25">
      <c r="A182" t="s">
        <v>139</v>
      </c>
      <c r="B182" s="2">
        <v>45750</v>
      </c>
      <c r="C182" t="s">
        <v>17</v>
      </c>
      <c r="D182" t="s">
        <v>381</v>
      </c>
      <c r="E182" t="s">
        <v>43</v>
      </c>
      <c r="F182" t="s">
        <v>37</v>
      </c>
      <c r="G182">
        <v>10</v>
      </c>
      <c r="H182" s="32">
        <v>10.567</v>
      </c>
      <c r="I182">
        <v>1.7000000000000001E-2</v>
      </c>
      <c r="J182">
        <v>0.433</v>
      </c>
      <c r="K182">
        <v>175.601</v>
      </c>
      <c r="L182">
        <v>29</v>
      </c>
      <c r="M182">
        <v>10.116</v>
      </c>
      <c r="N182">
        <v>293.36399999999998</v>
      </c>
      <c r="O182">
        <v>19</v>
      </c>
      <c r="P182" s="229">
        <v>9.2421578947368417</v>
      </c>
      <c r="Q182" t="s">
        <v>526</v>
      </c>
      <c r="R182">
        <v>8.6829999999999998</v>
      </c>
      <c r="S182">
        <v>1.4330000000000001</v>
      </c>
      <c r="T182" cm="1">
        <f t="array" ref="T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82" s="229">
        <f>IFERROR(Hours_Working[[#This Row],[Gallon]],0)</f>
        <v>9.2421578947368417</v>
      </c>
    </row>
    <row r="183" spans="1:21" x14ac:dyDescent="0.25">
      <c r="A183" t="s">
        <v>139</v>
      </c>
      <c r="B183" s="2">
        <v>45751</v>
      </c>
      <c r="C183" t="s">
        <v>17</v>
      </c>
      <c r="D183" t="s">
        <v>381</v>
      </c>
      <c r="E183" t="s">
        <v>43</v>
      </c>
      <c r="F183" t="s">
        <v>37</v>
      </c>
      <c r="G183">
        <v>7</v>
      </c>
      <c r="H183" s="32">
        <v>10.483000000000001</v>
      </c>
      <c r="I183">
        <v>0.11700000000000001</v>
      </c>
      <c r="J183">
        <v>0.433</v>
      </c>
      <c r="K183">
        <v>101.459</v>
      </c>
      <c r="L183">
        <v>29</v>
      </c>
      <c r="M183">
        <v>9.9329999999999998</v>
      </c>
      <c r="N183">
        <v>288.05700000000002</v>
      </c>
      <c r="O183">
        <v>19</v>
      </c>
      <c r="P183" s="229">
        <v>5.3399473684210532</v>
      </c>
      <c r="Q183" t="s">
        <v>526</v>
      </c>
      <c r="R183">
        <v>8.1</v>
      </c>
      <c r="S183">
        <v>1.833</v>
      </c>
      <c r="T183" cm="1">
        <f t="array" ref="T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83" s="229">
        <f>IFERROR(Hours_Working[[#This Row],[Gallon]],0)</f>
        <v>5.3399473684210532</v>
      </c>
    </row>
    <row r="184" spans="1:21" x14ac:dyDescent="0.25">
      <c r="A184" t="s">
        <v>139</v>
      </c>
      <c r="B184" s="2">
        <v>45752</v>
      </c>
      <c r="C184" t="s">
        <v>17</v>
      </c>
      <c r="D184" t="s">
        <v>381</v>
      </c>
      <c r="E184" t="s">
        <v>43</v>
      </c>
      <c r="F184" t="s">
        <v>37</v>
      </c>
      <c r="G184">
        <v>5</v>
      </c>
      <c r="H184" s="32">
        <v>10.266999999999999</v>
      </c>
      <c r="I184">
        <v>0.28299999999999997</v>
      </c>
      <c r="J184">
        <v>0.4</v>
      </c>
      <c r="K184">
        <v>201.04300000000001</v>
      </c>
      <c r="L184">
        <v>29</v>
      </c>
      <c r="M184">
        <v>9.5830000000000002</v>
      </c>
      <c r="N184">
        <v>277.90699999999998</v>
      </c>
      <c r="O184">
        <v>19</v>
      </c>
      <c r="P184" s="229">
        <v>10.58121052631579</v>
      </c>
      <c r="Q184" t="s">
        <v>535</v>
      </c>
      <c r="R184">
        <v>6.2</v>
      </c>
      <c r="S184">
        <v>3.383</v>
      </c>
      <c r="T184" cm="1">
        <f t="array" ref="T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84" s="229">
        <f>IFERROR(Hours_Working[[#This Row],[Gallon]],0)</f>
        <v>10.58121052631579</v>
      </c>
    </row>
    <row r="185" spans="1:21" x14ac:dyDescent="0.25">
      <c r="A185" t="s">
        <v>138</v>
      </c>
      <c r="B185" s="2">
        <v>45740</v>
      </c>
      <c r="C185" t="s">
        <v>17</v>
      </c>
      <c r="D185" t="s">
        <v>377</v>
      </c>
      <c r="E185" t="s">
        <v>36</v>
      </c>
      <c r="F185" t="s">
        <v>37</v>
      </c>
      <c r="G185">
        <v>9</v>
      </c>
      <c r="H185" s="32">
        <v>10</v>
      </c>
      <c r="I185">
        <v>0.38300000000000001</v>
      </c>
      <c r="J185">
        <v>0.5</v>
      </c>
      <c r="K185">
        <v>179.44900000000001</v>
      </c>
      <c r="L185">
        <v>29</v>
      </c>
      <c r="M185">
        <v>9.1169999999999991</v>
      </c>
      <c r="N185">
        <v>264.39299999999997</v>
      </c>
      <c r="O185">
        <v>19</v>
      </c>
      <c r="P185" s="229">
        <v>9.4446842105263169</v>
      </c>
      <c r="Q185" t="s">
        <v>526</v>
      </c>
      <c r="R185">
        <v>7.4169999999999998</v>
      </c>
      <c r="S185">
        <v>1.7</v>
      </c>
      <c r="T185" cm="1">
        <f t="array" ref="T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85" s="229">
        <f>IFERROR(Hours_Working[[#This Row],[Gallon]],0)</f>
        <v>9.4446842105263169</v>
      </c>
    </row>
    <row r="186" spans="1:21" x14ac:dyDescent="0.25">
      <c r="A186" t="s">
        <v>138</v>
      </c>
      <c r="B186" s="2">
        <v>45741</v>
      </c>
      <c r="C186" t="s">
        <v>17</v>
      </c>
      <c r="D186" t="s">
        <v>377</v>
      </c>
      <c r="E186" t="s">
        <v>36</v>
      </c>
      <c r="F186" t="s">
        <v>37</v>
      </c>
      <c r="G186">
        <v>11</v>
      </c>
      <c r="H186" s="32">
        <v>10.15</v>
      </c>
      <c r="I186">
        <v>0.16700000000000001</v>
      </c>
      <c r="J186">
        <v>0.51700000000000002</v>
      </c>
      <c r="K186">
        <v>186.30600000000001</v>
      </c>
      <c r="L186">
        <v>29</v>
      </c>
      <c r="M186">
        <v>9.4670000000000005</v>
      </c>
      <c r="N186">
        <v>274.54300000000001</v>
      </c>
      <c r="O186">
        <v>19</v>
      </c>
      <c r="P186" s="229">
        <v>9.8055789473684225</v>
      </c>
      <c r="Q186" t="s">
        <v>526</v>
      </c>
      <c r="R186">
        <v>7.7</v>
      </c>
      <c r="S186">
        <v>1.7669999999999999</v>
      </c>
      <c r="T186" cm="1">
        <f t="array" ref="T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86" s="229">
        <f>IFERROR(Hours_Working[[#This Row],[Gallon]],0)</f>
        <v>9.8055789473684225</v>
      </c>
    </row>
    <row r="187" spans="1:21" x14ac:dyDescent="0.25">
      <c r="A187" t="s">
        <v>138</v>
      </c>
      <c r="B187" s="2">
        <v>45742</v>
      </c>
      <c r="C187" t="s">
        <v>17</v>
      </c>
      <c r="D187" t="s">
        <v>377</v>
      </c>
      <c r="E187" t="s">
        <v>36</v>
      </c>
      <c r="F187" t="s">
        <v>37</v>
      </c>
      <c r="G187">
        <v>9</v>
      </c>
      <c r="H187" s="32">
        <v>10</v>
      </c>
      <c r="I187">
        <v>0.33300000000000002</v>
      </c>
      <c r="J187">
        <v>0.51700000000000002</v>
      </c>
      <c r="K187">
        <v>151.66499999999999</v>
      </c>
      <c r="L187">
        <v>29</v>
      </c>
      <c r="M187">
        <v>9.15</v>
      </c>
      <c r="N187">
        <v>265.35000000000002</v>
      </c>
      <c r="O187">
        <v>19</v>
      </c>
      <c r="P187" s="229">
        <v>7.9823684210526311</v>
      </c>
      <c r="Q187" t="s">
        <v>526</v>
      </c>
      <c r="R187">
        <v>7.1669999999999998</v>
      </c>
      <c r="S187">
        <v>1.9830000000000001</v>
      </c>
      <c r="T187" cm="1">
        <f t="array" ref="T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87" s="229">
        <f>IFERROR(Hours_Working[[#This Row],[Gallon]],0)</f>
        <v>7.9823684210526311</v>
      </c>
    </row>
    <row r="188" spans="1:21" x14ac:dyDescent="0.25">
      <c r="A188" t="s">
        <v>138</v>
      </c>
      <c r="B188" s="2">
        <v>45743</v>
      </c>
      <c r="C188" t="s">
        <v>17</v>
      </c>
      <c r="D188" t="s">
        <v>377</v>
      </c>
      <c r="E188" t="s">
        <v>36</v>
      </c>
      <c r="F188" t="s">
        <v>37</v>
      </c>
      <c r="G188">
        <v>7</v>
      </c>
      <c r="H188" s="32">
        <v>10</v>
      </c>
      <c r="I188">
        <v>0.33300000000000002</v>
      </c>
      <c r="J188">
        <v>0.51700000000000002</v>
      </c>
      <c r="K188">
        <v>126.16800000000001</v>
      </c>
      <c r="L188">
        <v>29</v>
      </c>
      <c r="M188">
        <v>9.15</v>
      </c>
      <c r="N188">
        <v>265.35000000000002</v>
      </c>
      <c r="O188">
        <v>19</v>
      </c>
      <c r="P188" s="229">
        <v>6.640421052631579</v>
      </c>
      <c r="Q188" t="s">
        <v>526</v>
      </c>
      <c r="R188">
        <v>7.4669999999999996</v>
      </c>
      <c r="S188">
        <v>1.6830000000000001</v>
      </c>
      <c r="T188" cm="1">
        <f t="array" ref="T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88" s="229">
        <f>IFERROR(Hours_Working[[#This Row],[Gallon]],0)</f>
        <v>6.640421052631579</v>
      </c>
    </row>
    <row r="189" spans="1:21" x14ac:dyDescent="0.25">
      <c r="A189" t="s">
        <v>138</v>
      </c>
      <c r="B189" s="2">
        <v>45744</v>
      </c>
      <c r="C189" t="s">
        <v>17</v>
      </c>
      <c r="D189" t="s">
        <v>377</v>
      </c>
      <c r="E189" t="s">
        <v>36</v>
      </c>
      <c r="F189" t="s">
        <v>37</v>
      </c>
      <c r="G189">
        <v>11</v>
      </c>
      <c r="H189" s="32">
        <v>10.050000000000001</v>
      </c>
      <c r="I189">
        <v>0.317</v>
      </c>
      <c r="J189">
        <v>0.5</v>
      </c>
      <c r="K189">
        <v>0</v>
      </c>
      <c r="L189">
        <v>29</v>
      </c>
      <c r="M189">
        <v>9.234</v>
      </c>
      <c r="N189">
        <v>267.786</v>
      </c>
      <c r="O189">
        <v>19</v>
      </c>
      <c r="P189" s="229">
        <v>0</v>
      </c>
      <c r="Q189" t="s">
        <v>526</v>
      </c>
      <c r="R189">
        <v>7.9669999999999996</v>
      </c>
      <c r="S189">
        <v>1.2669999999999999</v>
      </c>
      <c r="T189" cm="1">
        <f t="array" ref="T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89" s="229">
        <f>IFERROR(Hours_Working[[#This Row],[Gallon]],0)</f>
        <v>0</v>
      </c>
    </row>
    <row r="190" spans="1:21" x14ac:dyDescent="0.25">
      <c r="A190" t="s">
        <v>138</v>
      </c>
      <c r="B190" s="2">
        <v>45747</v>
      </c>
      <c r="C190" t="s">
        <v>17</v>
      </c>
      <c r="D190" t="s">
        <v>377</v>
      </c>
      <c r="E190" t="s">
        <v>36</v>
      </c>
      <c r="F190" t="s">
        <v>37</v>
      </c>
      <c r="G190">
        <v>9</v>
      </c>
      <c r="H190" s="32">
        <v>10.5</v>
      </c>
      <c r="I190">
        <v>0.16700000000000001</v>
      </c>
      <c r="J190">
        <v>0.5</v>
      </c>
      <c r="K190">
        <v>213.9</v>
      </c>
      <c r="L190">
        <v>29</v>
      </c>
      <c r="M190">
        <v>9.8330000000000002</v>
      </c>
      <c r="N190">
        <v>285.15699999999998</v>
      </c>
      <c r="O190">
        <v>19</v>
      </c>
      <c r="P190" s="229">
        <v>11.257894736842106</v>
      </c>
      <c r="Q190" t="s">
        <v>526</v>
      </c>
      <c r="R190">
        <v>8.6829999999999998</v>
      </c>
      <c r="S190">
        <v>1.1499999999999999</v>
      </c>
      <c r="T190" cm="1">
        <f t="array" ref="T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0" s="229">
        <f>IFERROR(Hours_Working[[#This Row],[Gallon]],0)</f>
        <v>11.257894736842106</v>
      </c>
    </row>
    <row r="191" spans="1:21" x14ac:dyDescent="0.25">
      <c r="A191" t="s">
        <v>138</v>
      </c>
      <c r="B191" s="2">
        <v>45748</v>
      </c>
      <c r="C191" t="s">
        <v>17</v>
      </c>
      <c r="D191" t="s">
        <v>377</v>
      </c>
      <c r="E191" t="s">
        <v>36</v>
      </c>
      <c r="F191" t="s">
        <v>37</v>
      </c>
      <c r="G191">
        <v>10</v>
      </c>
      <c r="H191" s="32">
        <v>9.9830000000000005</v>
      </c>
      <c r="I191">
        <v>0.35</v>
      </c>
      <c r="J191">
        <v>0.5</v>
      </c>
      <c r="K191">
        <v>131.77799999999999</v>
      </c>
      <c r="L191">
        <v>29</v>
      </c>
      <c r="M191">
        <v>9.1330000000000009</v>
      </c>
      <c r="N191">
        <v>264.85700000000003</v>
      </c>
      <c r="O191">
        <v>19</v>
      </c>
      <c r="P191" s="229">
        <v>6.9356842105263157</v>
      </c>
      <c r="Q191" t="s">
        <v>526</v>
      </c>
      <c r="R191">
        <v>6.7830000000000004</v>
      </c>
      <c r="S191">
        <v>2.35</v>
      </c>
      <c r="T191" cm="1">
        <f t="array" ref="T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1" s="229">
        <f>IFERROR(Hours_Working[[#This Row],[Gallon]],0)</f>
        <v>6.9356842105263157</v>
      </c>
    </row>
    <row r="192" spans="1:21" x14ac:dyDescent="0.25">
      <c r="A192" t="s">
        <v>138</v>
      </c>
      <c r="B192" s="2">
        <v>45749</v>
      </c>
      <c r="C192" t="s">
        <v>17</v>
      </c>
      <c r="D192" t="s">
        <v>377</v>
      </c>
      <c r="E192" t="s">
        <v>36</v>
      </c>
      <c r="F192" t="s">
        <v>37</v>
      </c>
      <c r="G192">
        <v>12</v>
      </c>
      <c r="H192" s="32">
        <v>10.266999999999999</v>
      </c>
      <c r="I192">
        <v>0.36699999999999999</v>
      </c>
      <c r="J192">
        <v>0.5</v>
      </c>
      <c r="K192">
        <v>199.45400000000001</v>
      </c>
      <c r="L192">
        <v>29</v>
      </c>
      <c r="M192">
        <v>9.3999999999999986</v>
      </c>
      <c r="N192">
        <v>272.59999999999997</v>
      </c>
      <c r="O192">
        <v>19</v>
      </c>
      <c r="P192" s="229">
        <v>10.497578947368421</v>
      </c>
      <c r="Q192" t="s">
        <v>526</v>
      </c>
      <c r="R192">
        <v>8.3829999999999991</v>
      </c>
      <c r="S192">
        <v>1.0169999999999999</v>
      </c>
      <c r="T192" cm="1">
        <f t="array" ref="T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2" s="229">
        <f>IFERROR(Hours_Working[[#This Row],[Gallon]],0)</f>
        <v>10.497578947368421</v>
      </c>
    </row>
    <row r="193" spans="1:21" x14ac:dyDescent="0.25">
      <c r="A193" t="s">
        <v>138</v>
      </c>
      <c r="B193" s="2">
        <v>45750</v>
      </c>
      <c r="C193" t="s">
        <v>17</v>
      </c>
      <c r="D193" t="s">
        <v>377</v>
      </c>
      <c r="E193" t="s">
        <v>36</v>
      </c>
      <c r="F193" t="s">
        <v>37</v>
      </c>
      <c r="G193">
        <v>7</v>
      </c>
      <c r="H193" s="32">
        <v>10.167</v>
      </c>
      <c r="I193">
        <v>0.33300000000000002</v>
      </c>
      <c r="J193">
        <v>0.5</v>
      </c>
      <c r="K193">
        <v>179.01300000000001</v>
      </c>
      <c r="L193">
        <v>29</v>
      </c>
      <c r="M193">
        <v>9.3339999999999996</v>
      </c>
      <c r="N193">
        <v>270.68599999999998</v>
      </c>
      <c r="O193">
        <v>19</v>
      </c>
      <c r="P193" s="229">
        <v>9.421736842105263</v>
      </c>
      <c r="Q193" t="s">
        <v>526</v>
      </c>
      <c r="R193">
        <v>7.8170000000000002</v>
      </c>
      <c r="S193">
        <v>1.5169999999999999</v>
      </c>
      <c r="T193" cm="1">
        <f t="array" ref="T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3" s="229">
        <f>IFERROR(Hours_Working[[#This Row],[Gallon]],0)</f>
        <v>9.421736842105263</v>
      </c>
    </row>
    <row r="194" spans="1:21" x14ac:dyDescent="0.25">
      <c r="A194" t="s">
        <v>138</v>
      </c>
      <c r="B194" s="2">
        <v>45751</v>
      </c>
      <c r="C194" t="s">
        <v>17</v>
      </c>
      <c r="D194" t="s">
        <v>377</v>
      </c>
      <c r="E194" t="s">
        <v>36</v>
      </c>
      <c r="F194" t="s">
        <v>37</v>
      </c>
      <c r="G194">
        <v>10</v>
      </c>
      <c r="H194" s="32">
        <v>10.282999999999999</v>
      </c>
      <c r="I194">
        <v>0.33300000000000002</v>
      </c>
      <c r="J194">
        <v>0.5</v>
      </c>
      <c r="K194">
        <v>181.65600000000001</v>
      </c>
      <c r="L194">
        <v>29</v>
      </c>
      <c r="M194">
        <v>9.4499999999999993</v>
      </c>
      <c r="N194">
        <v>274.04999999999995</v>
      </c>
      <c r="O194">
        <v>19</v>
      </c>
      <c r="P194" s="229">
        <v>9.5608421052631574</v>
      </c>
      <c r="Q194" t="s">
        <v>526</v>
      </c>
      <c r="R194">
        <v>8.25</v>
      </c>
      <c r="S194">
        <v>1.2</v>
      </c>
      <c r="T194" cm="1">
        <f t="array" ref="T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4" s="229">
        <f>IFERROR(Hours_Working[[#This Row],[Gallon]],0)</f>
        <v>9.5608421052631574</v>
      </c>
    </row>
    <row r="195" spans="1:21" x14ac:dyDescent="0.25">
      <c r="A195" t="s">
        <v>138</v>
      </c>
      <c r="B195" s="2">
        <v>45745</v>
      </c>
      <c r="C195" t="s">
        <v>44</v>
      </c>
      <c r="D195" t="s">
        <v>377</v>
      </c>
      <c r="E195" t="s">
        <v>1138</v>
      </c>
      <c r="F195" t="s">
        <v>37</v>
      </c>
      <c r="G195">
        <v>3</v>
      </c>
      <c r="H195" s="32">
        <v>3.4</v>
      </c>
      <c r="I195">
        <v>0.16700000000000001</v>
      </c>
      <c r="J195">
        <v>0</v>
      </c>
      <c r="K195">
        <v>37.143999999999998</v>
      </c>
      <c r="L195">
        <v>31</v>
      </c>
      <c r="M195">
        <v>3.2330000000000001</v>
      </c>
      <c r="N195">
        <v>100.223</v>
      </c>
      <c r="O195">
        <v>19</v>
      </c>
      <c r="P195" s="229">
        <v>1.9549473684210525</v>
      </c>
      <c r="Q195" t="s">
        <v>535</v>
      </c>
      <c r="R195">
        <v>2.85</v>
      </c>
      <c r="S195">
        <v>0.38300000000000001</v>
      </c>
      <c r="T195" cm="1">
        <f t="array" ref="T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95" s="229">
        <f>IFERROR(Hours_Working[[#This Row],[Gallon]],0)</f>
        <v>1.9549473684210525</v>
      </c>
    </row>
    <row r="196" spans="1:21" x14ac:dyDescent="0.25">
      <c r="A196" t="s">
        <v>138</v>
      </c>
      <c r="B196" s="2">
        <v>45745</v>
      </c>
      <c r="C196" t="s">
        <v>17</v>
      </c>
      <c r="D196" t="s">
        <v>377</v>
      </c>
      <c r="E196" t="s">
        <v>1135</v>
      </c>
      <c r="F196" t="s">
        <v>37</v>
      </c>
      <c r="G196">
        <v>2</v>
      </c>
      <c r="H196" s="32">
        <v>4.133</v>
      </c>
      <c r="I196">
        <v>0.16700000000000001</v>
      </c>
      <c r="J196">
        <v>0</v>
      </c>
      <c r="K196">
        <v>40.831000000000003</v>
      </c>
      <c r="L196">
        <v>31</v>
      </c>
      <c r="M196">
        <v>3.9669999999999996</v>
      </c>
      <c r="N196">
        <v>122.97699999999999</v>
      </c>
      <c r="O196">
        <v>19</v>
      </c>
      <c r="P196" s="229">
        <v>2.149</v>
      </c>
      <c r="Q196" t="s">
        <v>535</v>
      </c>
      <c r="R196">
        <v>2.2669999999999999</v>
      </c>
      <c r="S196">
        <v>1.7</v>
      </c>
      <c r="T196" cm="1">
        <f t="array" ref="T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96" s="229">
        <f>IFERROR(Hours_Working[[#This Row],[Gallon]],0)</f>
        <v>2.149</v>
      </c>
    </row>
    <row r="197" spans="1:21" x14ac:dyDescent="0.25">
      <c r="A197" t="s">
        <v>138</v>
      </c>
      <c r="B197" s="2">
        <v>45745</v>
      </c>
      <c r="C197" t="s">
        <v>17</v>
      </c>
      <c r="D197" t="s">
        <v>377</v>
      </c>
      <c r="E197" t="s">
        <v>1134</v>
      </c>
      <c r="F197" t="s">
        <v>37</v>
      </c>
      <c r="G197">
        <v>1</v>
      </c>
      <c r="H197" s="32">
        <v>2.4670000000000001</v>
      </c>
      <c r="I197">
        <v>0</v>
      </c>
      <c r="J197">
        <v>0</v>
      </c>
      <c r="K197">
        <v>0</v>
      </c>
      <c r="L197">
        <v>31</v>
      </c>
      <c r="M197">
        <v>2.4669999999999996</v>
      </c>
      <c r="N197">
        <v>76.47699999999999</v>
      </c>
      <c r="O197">
        <v>19</v>
      </c>
      <c r="P197" s="229">
        <v>0</v>
      </c>
      <c r="Q197" t="s">
        <v>535</v>
      </c>
      <c r="R197">
        <v>0.16700000000000001</v>
      </c>
      <c r="S197">
        <v>2.2999999999999998</v>
      </c>
      <c r="T197" cm="1">
        <f t="array" ref="T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97" s="229">
        <f>IFERROR(Hours_Working[[#This Row],[Gallon]],0)</f>
        <v>0</v>
      </c>
    </row>
    <row r="198" spans="1:21" x14ac:dyDescent="0.25">
      <c r="A198" t="s">
        <v>142</v>
      </c>
      <c r="B198" s="2">
        <v>45740</v>
      </c>
      <c r="C198" t="s">
        <v>17</v>
      </c>
      <c r="D198" t="s">
        <v>386</v>
      </c>
      <c r="E198" t="s">
        <v>41</v>
      </c>
      <c r="F198" t="s">
        <v>23</v>
      </c>
      <c r="G198">
        <v>10</v>
      </c>
      <c r="H198" s="32">
        <v>10.367000000000001</v>
      </c>
      <c r="I198">
        <v>0.183</v>
      </c>
      <c r="J198">
        <v>0.5</v>
      </c>
      <c r="K198">
        <v>228.11500000000001</v>
      </c>
      <c r="L198">
        <v>32.5</v>
      </c>
      <c r="M198">
        <v>9.6829999999999998</v>
      </c>
      <c r="N198">
        <v>314.69749999999999</v>
      </c>
      <c r="O198">
        <v>12</v>
      </c>
      <c r="P198" s="229">
        <v>19.009583333333335</v>
      </c>
      <c r="Q198" t="s">
        <v>526</v>
      </c>
      <c r="R198">
        <v>6.8</v>
      </c>
      <c r="S198">
        <v>2.883</v>
      </c>
      <c r="T198" cm="1">
        <f t="array" ref="T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98" s="229">
        <f>IFERROR(Hours_Working[[#This Row],[Gallon]],0)</f>
        <v>19.009583333333335</v>
      </c>
    </row>
    <row r="199" spans="1:21" x14ac:dyDescent="0.25">
      <c r="A199" t="s">
        <v>142</v>
      </c>
      <c r="B199" s="2">
        <v>45741</v>
      </c>
      <c r="C199" t="s">
        <v>17</v>
      </c>
      <c r="D199" t="s">
        <v>386</v>
      </c>
      <c r="E199" t="s">
        <v>41</v>
      </c>
      <c r="F199" t="s">
        <v>23</v>
      </c>
      <c r="G199">
        <v>9</v>
      </c>
      <c r="H199" s="32">
        <v>10</v>
      </c>
      <c r="I199">
        <v>0.16700000000000001</v>
      </c>
      <c r="J199">
        <v>0.5</v>
      </c>
      <c r="K199">
        <v>147.166</v>
      </c>
      <c r="L199">
        <v>32.5</v>
      </c>
      <c r="M199">
        <v>9.3339999999999996</v>
      </c>
      <c r="N199">
        <v>303.35499999999996</v>
      </c>
      <c r="O199">
        <v>12</v>
      </c>
      <c r="P199" s="229">
        <v>12.263833333333332</v>
      </c>
      <c r="Q199" t="s">
        <v>526</v>
      </c>
      <c r="R199">
        <v>7.367</v>
      </c>
      <c r="S199">
        <v>1.9670000000000001</v>
      </c>
      <c r="T199" cm="1">
        <f t="array" ref="T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99" s="229">
        <f>IFERROR(Hours_Working[[#This Row],[Gallon]],0)</f>
        <v>12.263833333333332</v>
      </c>
    </row>
    <row r="200" spans="1:21" x14ac:dyDescent="0.25">
      <c r="A200" t="s">
        <v>142</v>
      </c>
      <c r="B200" s="2">
        <v>45742</v>
      </c>
      <c r="C200" t="s">
        <v>17</v>
      </c>
      <c r="D200" t="s">
        <v>386</v>
      </c>
      <c r="E200" t="s">
        <v>41</v>
      </c>
      <c r="F200" t="s">
        <v>23</v>
      </c>
      <c r="G200">
        <v>11</v>
      </c>
      <c r="H200" s="32">
        <v>10.667</v>
      </c>
      <c r="I200">
        <v>0.33300000000000002</v>
      </c>
      <c r="J200">
        <v>0.51700000000000002</v>
      </c>
      <c r="K200">
        <v>176.636</v>
      </c>
      <c r="L200">
        <v>32.5</v>
      </c>
      <c r="M200">
        <v>9.8170000000000002</v>
      </c>
      <c r="N200">
        <v>319.05250000000001</v>
      </c>
      <c r="O200">
        <v>12</v>
      </c>
      <c r="P200" s="229">
        <v>14.719666666666667</v>
      </c>
      <c r="Q200" t="s">
        <v>526</v>
      </c>
      <c r="R200">
        <v>8.0500000000000007</v>
      </c>
      <c r="S200">
        <v>1.7669999999999999</v>
      </c>
      <c r="T200" cm="1">
        <f t="array" ref="T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00" s="229">
        <f>IFERROR(Hours_Working[[#This Row],[Gallon]],0)</f>
        <v>14.719666666666667</v>
      </c>
    </row>
    <row r="201" spans="1:21" x14ac:dyDescent="0.25">
      <c r="A201" t="s">
        <v>142</v>
      </c>
      <c r="B201" s="2">
        <v>45743</v>
      </c>
      <c r="C201" t="s">
        <v>17</v>
      </c>
      <c r="D201" t="s">
        <v>386</v>
      </c>
      <c r="E201" t="s">
        <v>41</v>
      </c>
      <c r="F201" t="s">
        <v>23</v>
      </c>
      <c r="G201">
        <v>12</v>
      </c>
      <c r="H201" s="32">
        <v>10.5</v>
      </c>
      <c r="I201">
        <v>0.35</v>
      </c>
      <c r="J201">
        <v>0.51700000000000002</v>
      </c>
      <c r="K201">
        <v>189.81399999999999</v>
      </c>
      <c r="L201">
        <v>32.5</v>
      </c>
      <c r="M201">
        <v>9.6329999999999991</v>
      </c>
      <c r="N201">
        <v>313.07249999999999</v>
      </c>
      <c r="O201">
        <v>12</v>
      </c>
      <c r="P201" s="229">
        <v>15.817833333333333</v>
      </c>
      <c r="Q201" t="s">
        <v>526</v>
      </c>
      <c r="R201">
        <v>7.55</v>
      </c>
      <c r="S201">
        <v>2.0830000000000002</v>
      </c>
      <c r="T201" cm="1">
        <f t="array" ref="T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01" s="229">
        <f>IFERROR(Hours_Working[[#This Row],[Gallon]],0)</f>
        <v>15.817833333333333</v>
      </c>
    </row>
    <row r="202" spans="1:21" x14ac:dyDescent="0.25">
      <c r="A202" t="s">
        <v>142</v>
      </c>
      <c r="B202" s="2">
        <v>45744</v>
      </c>
      <c r="C202" t="s">
        <v>17</v>
      </c>
      <c r="D202" t="s">
        <v>386</v>
      </c>
      <c r="E202" t="s">
        <v>41</v>
      </c>
      <c r="F202" t="s">
        <v>23</v>
      </c>
      <c r="G202">
        <v>12</v>
      </c>
      <c r="H202" s="32">
        <v>10.266999999999999</v>
      </c>
      <c r="I202">
        <v>0</v>
      </c>
      <c r="J202">
        <v>0.5</v>
      </c>
      <c r="K202">
        <v>252.303</v>
      </c>
      <c r="L202">
        <v>32.5</v>
      </c>
      <c r="M202">
        <v>9.7670000000000012</v>
      </c>
      <c r="N202">
        <v>317.42750000000007</v>
      </c>
      <c r="O202">
        <v>12</v>
      </c>
      <c r="P202" s="229">
        <v>21.02525</v>
      </c>
      <c r="Q202" t="s">
        <v>526</v>
      </c>
      <c r="R202">
        <v>8.2170000000000005</v>
      </c>
      <c r="S202">
        <v>1.55</v>
      </c>
      <c r="T202" cm="1">
        <f t="array" ref="T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02" s="229">
        <f>IFERROR(Hours_Working[[#This Row],[Gallon]],0)</f>
        <v>21.02525</v>
      </c>
    </row>
    <row r="203" spans="1:21" x14ac:dyDescent="0.25">
      <c r="A203" t="s">
        <v>142</v>
      </c>
      <c r="B203" s="2">
        <v>45747</v>
      </c>
      <c r="C203" t="s">
        <v>17</v>
      </c>
      <c r="D203" t="s">
        <v>386</v>
      </c>
      <c r="E203" t="s">
        <v>41</v>
      </c>
      <c r="F203" t="s">
        <v>23</v>
      </c>
      <c r="G203">
        <v>10</v>
      </c>
      <c r="H203" s="32">
        <v>10.417</v>
      </c>
      <c r="I203">
        <v>0.36699999999999999</v>
      </c>
      <c r="J203">
        <v>0.5</v>
      </c>
      <c r="K203">
        <v>193.49</v>
      </c>
      <c r="L203">
        <v>32.5</v>
      </c>
      <c r="M203">
        <v>9.5500000000000007</v>
      </c>
      <c r="N203">
        <v>310.375</v>
      </c>
      <c r="O203">
        <v>12</v>
      </c>
      <c r="P203" s="229">
        <v>16.124166666666667</v>
      </c>
      <c r="Q203" t="s">
        <v>526</v>
      </c>
      <c r="R203">
        <v>7.4329999999999998</v>
      </c>
      <c r="S203">
        <v>2.117</v>
      </c>
      <c r="T203" cm="1">
        <f t="array" ref="T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3" s="229">
        <f>IFERROR(Hours_Working[[#This Row],[Gallon]],0)</f>
        <v>16.124166666666667</v>
      </c>
    </row>
    <row r="204" spans="1:21" x14ac:dyDescent="0.25">
      <c r="A204" t="s">
        <v>142</v>
      </c>
      <c r="B204" s="2">
        <v>45748</v>
      </c>
      <c r="C204" t="s">
        <v>17</v>
      </c>
      <c r="D204" t="s">
        <v>386</v>
      </c>
      <c r="E204" t="s">
        <v>41</v>
      </c>
      <c r="F204" t="s">
        <v>23</v>
      </c>
      <c r="G204">
        <v>9</v>
      </c>
      <c r="H204" s="32">
        <v>10.016999999999999</v>
      </c>
      <c r="I204">
        <v>0.16700000000000001</v>
      </c>
      <c r="J204">
        <v>0.5</v>
      </c>
      <c r="K204">
        <v>173.81</v>
      </c>
      <c r="L204">
        <v>32.5</v>
      </c>
      <c r="M204">
        <v>9.35</v>
      </c>
      <c r="N204">
        <v>303.875</v>
      </c>
      <c r="O204">
        <v>12</v>
      </c>
      <c r="P204" s="229">
        <v>14.484166666666667</v>
      </c>
      <c r="Q204" t="s">
        <v>526</v>
      </c>
      <c r="R204">
        <v>6.6829999999999998</v>
      </c>
      <c r="S204">
        <v>2.6669999999999998</v>
      </c>
      <c r="T204" cm="1">
        <f t="array" ref="T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4" s="229">
        <f>IFERROR(Hours_Working[[#This Row],[Gallon]],0)</f>
        <v>14.484166666666667</v>
      </c>
    </row>
    <row r="205" spans="1:21" x14ac:dyDescent="0.25">
      <c r="A205" t="s">
        <v>142</v>
      </c>
      <c r="B205" s="2">
        <v>45750</v>
      </c>
      <c r="C205" t="s">
        <v>17</v>
      </c>
      <c r="D205" t="s">
        <v>386</v>
      </c>
      <c r="E205" t="s">
        <v>41</v>
      </c>
      <c r="F205" t="s">
        <v>23</v>
      </c>
      <c r="G205">
        <v>11</v>
      </c>
      <c r="H205" s="32">
        <v>10.317</v>
      </c>
      <c r="I205">
        <v>0.35</v>
      </c>
      <c r="J205">
        <v>0.55000000000000004</v>
      </c>
      <c r="K205">
        <v>180.44399999999999</v>
      </c>
      <c r="L205">
        <v>32.5</v>
      </c>
      <c r="M205">
        <v>9.4160000000000004</v>
      </c>
      <c r="N205">
        <v>306.02000000000004</v>
      </c>
      <c r="O205">
        <v>12</v>
      </c>
      <c r="P205" s="229">
        <v>15.036999999999999</v>
      </c>
      <c r="Q205" t="s">
        <v>526</v>
      </c>
      <c r="R205">
        <v>7.9829999999999997</v>
      </c>
      <c r="S205">
        <v>1.4330000000000001</v>
      </c>
      <c r="T205" cm="1">
        <f t="array" ref="T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5" s="229">
        <f>IFERROR(Hours_Working[[#This Row],[Gallon]],0)</f>
        <v>15.036999999999999</v>
      </c>
    </row>
    <row r="206" spans="1:21" x14ac:dyDescent="0.25">
      <c r="A206" t="s">
        <v>142</v>
      </c>
      <c r="B206" s="2">
        <v>45751</v>
      </c>
      <c r="C206" t="s">
        <v>17</v>
      </c>
      <c r="D206" t="s">
        <v>386</v>
      </c>
      <c r="E206" t="s">
        <v>41</v>
      </c>
      <c r="F206" t="s">
        <v>23</v>
      </c>
      <c r="G206">
        <v>16</v>
      </c>
      <c r="H206" s="32">
        <v>11.817</v>
      </c>
      <c r="I206">
        <v>0.16700000000000001</v>
      </c>
      <c r="J206">
        <v>0.5</v>
      </c>
      <c r="K206">
        <v>233.10300000000001</v>
      </c>
      <c r="L206">
        <v>32.5</v>
      </c>
      <c r="M206">
        <v>11.15</v>
      </c>
      <c r="N206">
        <v>362.375</v>
      </c>
      <c r="O206">
        <v>12</v>
      </c>
      <c r="P206" s="229">
        <v>19.425250000000002</v>
      </c>
      <c r="Q206" t="s">
        <v>526</v>
      </c>
      <c r="R206">
        <v>9.4</v>
      </c>
      <c r="S206">
        <v>1.75</v>
      </c>
      <c r="T206" cm="1">
        <f t="array" ref="T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6" s="229">
        <f>IFERROR(Hours_Working[[#This Row],[Gallon]],0)</f>
        <v>19.425250000000002</v>
      </c>
    </row>
    <row r="207" spans="1:21" x14ac:dyDescent="0.25">
      <c r="A207" t="s">
        <v>136</v>
      </c>
      <c r="B207" s="2">
        <v>45745</v>
      </c>
      <c r="C207" t="s">
        <v>17</v>
      </c>
      <c r="D207" t="s">
        <v>384</v>
      </c>
      <c r="E207" t="s">
        <v>806</v>
      </c>
      <c r="F207" t="s">
        <v>37</v>
      </c>
      <c r="G207">
        <v>6</v>
      </c>
      <c r="H207" s="32">
        <v>10.683</v>
      </c>
      <c r="I207">
        <v>0</v>
      </c>
      <c r="J207">
        <v>0.51700000000000002</v>
      </c>
      <c r="K207">
        <v>183.648</v>
      </c>
      <c r="L207">
        <v>31</v>
      </c>
      <c r="M207">
        <v>10.167</v>
      </c>
      <c r="N207">
        <v>315.17700000000002</v>
      </c>
      <c r="O207">
        <v>19</v>
      </c>
      <c r="P207" s="229">
        <v>9.6656842105263152</v>
      </c>
      <c r="Q207" t="s">
        <v>535</v>
      </c>
      <c r="R207">
        <v>8.9169999999999998</v>
      </c>
      <c r="S207">
        <v>1.25</v>
      </c>
      <c r="T207" cm="1">
        <f t="array" ref="T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07" s="229">
        <f>IFERROR(Hours_Working[[#This Row],[Gallon]],0)</f>
        <v>9.6656842105263152</v>
      </c>
    </row>
    <row r="208" spans="1:21" x14ac:dyDescent="0.25">
      <c r="A208" t="s">
        <v>136</v>
      </c>
      <c r="B208" s="2">
        <v>45746</v>
      </c>
      <c r="C208" t="s">
        <v>17</v>
      </c>
      <c r="D208" t="s">
        <v>384</v>
      </c>
      <c r="E208" t="s">
        <v>806</v>
      </c>
      <c r="F208" t="s">
        <v>37</v>
      </c>
      <c r="G208">
        <v>6</v>
      </c>
      <c r="H208" s="32">
        <v>10.5</v>
      </c>
      <c r="I208">
        <v>0</v>
      </c>
      <c r="J208">
        <v>0.48299999999999998</v>
      </c>
      <c r="K208">
        <v>212.07900000000001</v>
      </c>
      <c r="L208">
        <v>31</v>
      </c>
      <c r="M208">
        <v>10.016999999999999</v>
      </c>
      <c r="N208">
        <v>310.52699999999999</v>
      </c>
      <c r="O208">
        <v>19</v>
      </c>
      <c r="P208" s="229">
        <v>11.162052631578948</v>
      </c>
      <c r="Q208" t="s">
        <v>535</v>
      </c>
      <c r="R208">
        <v>7.7670000000000003</v>
      </c>
      <c r="S208">
        <v>2.25</v>
      </c>
      <c r="T208" cm="1">
        <f t="array" ref="T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08" s="229">
        <f>IFERROR(Hours_Working[[#This Row],[Gallon]],0)</f>
        <v>11.162052631578948</v>
      </c>
    </row>
    <row r="209" spans="1:21" x14ac:dyDescent="0.25">
      <c r="A209" t="s">
        <v>136</v>
      </c>
      <c r="B209" s="2">
        <v>45751</v>
      </c>
      <c r="C209" t="s">
        <v>17</v>
      </c>
      <c r="D209" t="s">
        <v>384</v>
      </c>
      <c r="E209" t="s">
        <v>806</v>
      </c>
      <c r="F209" t="s">
        <v>37</v>
      </c>
      <c r="G209">
        <v>10</v>
      </c>
      <c r="H209" s="32">
        <v>10.483000000000001</v>
      </c>
      <c r="I209">
        <v>0</v>
      </c>
      <c r="J209">
        <v>0.58299999999999996</v>
      </c>
      <c r="K209">
        <v>164.286</v>
      </c>
      <c r="L209">
        <v>29</v>
      </c>
      <c r="M209">
        <v>9.8999999999999986</v>
      </c>
      <c r="N209">
        <v>287.09999999999997</v>
      </c>
      <c r="O209">
        <v>19</v>
      </c>
      <c r="P209" s="229">
        <v>8.6466315789473693</v>
      </c>
      <c r="Q209" t="s">
        <v>526</v>
      </c>
      <c r="R209">
        <v>9.1999999999999993</v>
      </c>
      <c r="S209">
        <v>0.7</v>
      </c>
      <c r="T209" cm="1">
        <f t="array" ref="T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9" s="229">
        <f>IFERROR(Hours_Working[[#This Row],[Gallon]],0)</f>
        <v>8.6466315789473693</v>
      </c>
    </row>
    <row r="210" spans="1:21" x14ac:dyDescent="0.25">
      <c r="A210" t="s">
        <v>136</v>
      </c>
      <c r="B210" s="2">
        <v>45752</v>
      </c>
      <c r="C210" t="s">
        <v>17</v>
      </c>
      <c r="D210" t="s">
        <v>384</v>
      </c>
      <c r="E210" t="s">
        <v>806</v>
      </c>
      <c r="F210" t="s">
        <v>37</v>
      </c>
      <c r="G210">
        <v>9</v>
      </c>
      <c r="H210" s="32">
        <v>10.9</v>
      </c>
      <c r="I210">
        <v>0</v>
      </c>
      <c r="J210">
        <v>0.5</v>
      </c>
      <c r="K210">
        <v>160.01900000000001</v>
      </c>
      <c r="L210">
        <v>31</v>
      </c>
      <c r="M210">
        <v>10.4</v>
      </c>
      <c r="N210">
        <v>322.40000000000003</v>
      </c>
      <c r="O210">
        <v>19</v>
      </c>
      <c r="P210" s="229">
        <v>8.4220526315789481</v>
      </c>
      <c r="Q210" t="s">
        <v>535</v>
      </c>
      <c r="R210">
        <v>9.75</v>
      </c>
      <c r="S210">
        <v>0.65</v>
      </c>
      <c r="T210" cm="1">
        <f t="array" ref="T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0" s="229">
        <f>IFERROR(Hours_Working[[#This Row],[Gallon]],0)</f>
        <v>8.4220526315789481</v>
      </c>
    </row>
    <row r="211" spans="1:21" x14ac:dyDescent="0.25">
      <c r="A211" t="s">
        <v>136</v>
      </c>
      <c r="B211" s="2">
        <v>45753</v>
      </c>
      <c r="C211" t="s">
        <v>17</v>
      </c>
      <c r="D211" t="s">
        <v>384</v>
      </c>
      <c r="E211" t="s">
        <v>806</v>
      </c>
      <c r="F211" t="s">
        <v>37</v>
      </c>
      <c r="G211">
        <v>4</v>
      </c>
      <c r="H211" s="32">
        <v>10.532999999999999</v>
      </c>
      <c r="I211">
        <v>0</v>
      </c>
      <c r="J211">
        <v>0.48299999999999998</v>
      </c>
      <c r="K211">
        <v>159.613</v>
      </c>
      <c r="L211">
        <v>31</v>
      </c>
      <c r="M211">
        <v>10.050000000000001</v>
      </c>
      <c r="N211">
        <v>311.55</v>
      </c>
      <c r="O211">
        <v>19</v>
      </c>
      <c r="P211" s="229">
        <v>8.4006842105263164</v>
      </c>
      <c r="Q211" t="s">
        <v>535</v>
      </c>
      <c r="R211">
        <v>8.75</v>
      </c>
      <c r="S211">
        <v>1.3</v>
      </c>
      <c r="T211" cm="1">
        <f t="array" ref="T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1" s="229">
        <f>IFERROR(Hours_Working[[#This Row],[Gallon]],0)</f>
        <v>8.4006842105263164</v>
      </c>
    </row>
    <row r="212" spans="1:21" x14ac:dyDescent="0.25">
      <c r="A212" t="s">
        <v>136</v>
      </c>
      <c r="B212" s="2">
        <v>45740</v>
      </c>
      <c r="C212" t="s">
        <v>17</v>
      </c>
      <c r="D212" t="s">
        <v>231</v>
      </c>
      <c r="E212" t="s">
        <v>883</v>
      </c>
      <c r="F212" t="s">
        <v>37</v>
      </c>
      <c r="G212">
        <v>8</v>
      </c>
      <c r="H212" s="32">
        <v>10.6</v>
      </c>
      <c r="I212">
        <v>0</v>
      </c>
      <c r="J212">
        <v>0.5</v>
      </c>
      <c r="K212">
        <v>237.506</v>
      </c>
      <c r="L212">
        <v>29</v>
      </c>
      <c r="M212">
        <v>10.1</v>
      </c>
      <c r="N212">
        <v>292.89999999999998</v>
      </c>
      <c r="O212">
        <v>19</v>
      </c>
      <c r="P212" s="229">
        <v>12.500315789473683</v>
      </c>
      <c r="Q212" t="s">
        <v>526</v>
      </c>
      <c r="R212">
        <v>9.3330000000000002</v>
      </c>
      <c r="S212">
        <v>0.76700000000000002</v>
      </c>
      <c r="T212" cm="1">
        <f t="array" ref="T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12" s="229">
        <f>IFERROR(Hours_Working[[#This Row],[Gallon]],0)</f>
        <v>12.500315789473683</v>
      </c>
    </row>
    <row r="213" spans="1:21" x14ac:dyDescent="0.25">
      <c r="A213" t="s">
        <v>136</v>
      </c>
      <c r="B213" s="2">
        <v>45741</v>
      </c>
      <c r="C213" t="s">
        <v>17</v>
      </c>
      <c r="D213" t="s">
        <v>231</v>
      </c>
      <c r="E213" t="s">
        <v>883</v>
      </c>
      <c r="F213" t="s">
        <v>37</v>
      </c>
      <c r="G213">
        <v>13</v>
      </c>
      <c r="H213" s="32">
        <v>11.15</v>
      </c>
      <c r="I213">
        <v>0</v>
      </c>
      <c r="J213">
        <v>0.5</v>
      </c>
      <c r="K213">
        <v>260.55900000000003</v>
      </c>
      <c r="L213">
        <v>29</v>
      </c>
      <c r="M213">
        <v>10.65</v>
      </c>
      <c r="N213">
        <v>308.85000000000002</v>
      </c>
      <c r="O213">
        <v>19</v>
      </c>
      <c r="P213" s="229">
        <v>13.71363157894737</v>
      </c>
      <c r="Q213" t="s">
        <v>526</v>
      </c>
      <c r="R213">
        <v>9.9329999999999998</v>
      </c>
      <c r="S213">
        <v>0.71699999999999997</v>
      </c>
      <c r="T213" cm="1">
        <f t="array" ref="T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13" s="229">
        <f>IFERROR(Hours_Working[[#This Row],[Gallon]],0)</f>
        <v>13.71363157894737</v>
      </c>
    </row>
    <row r="214" spans="1:21" x14ac:dyDescent="0.25">
      <c r="A214" t="s">
        <v>136</v>
      </c>
      <c r="B214" s="2">
        <v>45742</v>
      </c>
      <c r="C214" t="s">
        <v>17</v>
      </c>
      <c r="D214" t="s">
        <v>231</v>
      </c>
      <c r="E214" t="s">
        <v>883</v>
      </c>
      <c r="F214" t="s">
        <v>37</v>
      </c>
      <c r="G214">
        <v>9</v>
      </c>
      <c r="H214" s="32">
        <v>11.05</v>
      </c>
      <c r="I214">
        <v>0</v>
      </c>
      <c r="J214">
        <v>0.51700000000000002</v>
      </c>
      <c r="K214">
        <v>238.77500000000001</v>
      </c>
      <c r="L214">
        <v>29</v>
      </c>
      <c r="M214">
        <v>10.533999999999999</v>
      </c>
      <c r="N214">
        <v>305.48599999999999</v>
      </c>
      <c r="O214">
        <v>19</v>
      </c>
      <c r="P214" s="229">
        <v>12.567105263157895</v>
      </c>
      <c r="Q214" t="s">
        <v>526</v>
      </c>
      <c r="R214">
        <v>9.7669999999999995</v>
      </c>
      <c r="S214">
        <v>0.76700000000000002</v>
      </c>
      <c r="T214" cm="1">
        <f t="array" ref="T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14" s="229">
        <f>IFERROR(Hours_Working[[#This Row],[Gallon]],0)</f>
        <v>12.567105263157895</v>
      </c>
    </row>
    <row r="215" spans="1:21" x14ac:dyDescent="0.25">
      <c r="A215" t="s">
        <v>136</v>
      </c>
      <c r="B215" s="2">
        <v>45743</v>
      </c>
      <c r="C215" t="s">
        <v>17</v>
      </c>
      <c r="D215" t="s">
        <v>231</v>
      </c>
      <c r="E215" t="s">
        <v>883</v>
      </c>
      <c r="F215" t="s">
        <v>37</v>
      </c>
      <c r="G215">
        <v>8</v>
      </c>
      <c r="H215" s="32">
        <v>10.483000000000001</v>
      </c>
      <c r="I215">
        <v>0</v>
      </c>
      <c r="J215">
        <v>0.55000000000000004</v>
      </c>
      <c r="K215">
        <v>127.273</v>
      </c>
      <c r="L215">
        <v>29</v>
      </c>
      <c r="M215">
        <v>9.9340000000000011</v>
      </c>
      <c r="N215">
        <v>288.08600000000001</v>
      </c>
      <c r="O215">
        <v>19</v>
      </c>
      <c r="P215" s="229">
        <v>6.6985789473684205</v>
      </c>
      <c r="Q215" t="s">
        <v>526</v>
      </c>
      <c r="R215">
        <v>8.8170000000000002</v>
      </c>
      <c r="S215">
        <v>1.117</v>
      </c>
      <c r="T215" cm="1">
        <f t="array" ref="T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15" s="229">
        <f>IFERROR(Hours_Working[[#This Row],[Gallon]],0)</f>
        <v>6.6985789473684205</v>
      </c>
    </row>
    <row r="216" spans="1:21" x14ac:dyDescent="0.25">
      <c r="A216" t="s">
        <v>136</v>
      </c>
      <c r="B216" s="2">
        <v>45747</v>
      </c>
      <c r="C216" t="s">
        <v>17</v>
      </c>
      <c r="D216" t="s">
        <v>231</v>
      </c>
      <c r="E216" t="s">
        <v>883</v>
      </c>
      <c r="F216" t="s">
        <v>37</v>
      </c>
      <c r="G216">
        <v>13</v>
      </c>
      <c r="H216" s="32">
        <v>10.8</v>
      </c>
      <c r="I216">
        <v>0</v>
      </c>
      <c r="J216">
        <v>0.5</v>
      </c>
      <c r="K216">
        <v>170.97499999999999</v>
      </c>
      <c r="L216">
        <v>29</v>
      </c>
      <c r="M216">
        <v>10.3</v>
      </c>
      <c r="N216">
        <v>298.70000000000005</v>
      </c>
      <c r="O216">
        <v>19</v>
      </c>
      <c r="P216" s="229">
        <v>8.9986842105263154</v>
      </c>
      <c r="Q216" t="s">
        <v>526</v>
      </c>
      <c r="R216">
        <v>8.75</v>
      </c>
      <c r="S216">
        <v>1.55</v>
      </c>
      <c r="T216" cm="1">
        <f t="array" ref="T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6" s="229">
        <f>IFERROR(Hours_Working[[#This Row],[Gallon]],0)</f>
        <v>8.9986842105263154</v>
      </c>
    </row>
    <row r="217" spans="1:21" x14ac:dyDescent="0.25">
      <c r="A217" t="s">
        <v>136</v>
      </c>
      <c r="B217" s="2">
        <v>45748</v>
      </c>
      <c r="C217" t="s">
        <v>17</v>
      </c>
      <c r="D217" t="s">
        <v>231</v>
      </c>
      <c r="E217" t="s">
        <v>883</v>
      </c>
      <c r="F217" t="s">
        <v>37</v>
      </c>
      <c r="G217">
        <v>11</v>
      </c>
      <c r="H217" s="32">
        <v>10.5</v>
      </c>
      <c r="I217">
        <v>0</v>
      </c>
      <c r="J217">
        <v>0.5</v>
      </c>
      <c r="K217">
        <v>280.61700000000002</v>
      </c>
      <c r="L217">
        <v>29</v>
      </c>
      <c r="M217">
        <v>10</v>
      </c>
      <c r="N217">
        <v>290</v>
      </c>
      <c r="O217">
        <v>19</v>
      </c>
      <c r="P217" s="229">
        <v>14.769315789473685</v>
      </c>
      <c r="Q217" t="s">
        <v>526</v>
      </c>
      <c r="R217">
        <v>8.7669999999999995</v>
      </c>
      <c r="S217">
        <v>1.2330000000000001</v>
      </c>
      <c r="T217" cm="1">
        <f t="array" ref="T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7" s="229">
        <f>IFERROR(Hours_Working[[#This Row],[Gallon]],0)</f>
        <v>14.769315789473685</v>
      </c>
    </row>
    <row r="218" spans="1:21" x14ac:dyDescent="0.25">
      <c r="A218" t="s">
        <v>136</v>
      </c>
      <c r="B218" s="2">
        <v>45749</v>
      </c>
      <c r="C218" t="s">
        <v>17</v>
      </c>
      <c r="D218" t="s">
        <v>231</v>
      </c>
      <c r="E218" t="s">
        <v>883</v>
      </c>
      <c r="F218" t="s">
        <v>37</v>
      </c>
      <c r="G218">
        <v>14</v>
      </c>
      <c r="H218" s="32">
        <v>11.583</v>
      </c>
      <c r="I218">
        <v>0</v>
      </c>
      <c r="J218">
        <v>0.5</v>
      </c>
      <c r="K218">
        <v>234.886</v>
      </c>
      <c r="L218">
        <v>29</v>
      </c>
      <c r="M218">
        <v>11.082999999999998</v>
      </c>
      <c r="N218">
        <v>321.40699999999993</v>
      </c>
      <c r="O218">
        <v>19</v>
      </c>
      <c r="P218" s="229">
        <v>12.362421052631579</v>
      </c>
      <c r="Q218" t="s">
        <v>526</v>
      </c>
      <c r="R218">
        <v>10.382999999999999</v>
      </c>
      <c r="S218">
        <v>0.7</v>
      </c>
      <c r="T218" cm="1">
        <f t="array" ref="T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8" s="229">
        <f>IFERROR(Hours_Working[[#This Row],[Gallon]],0)</f>
        <v>12.362421052631579</v>
      </c>
    </row>
    <row r="219" spans="1:21" x14ac:dyDescent="0.25">
      <c r="A219" t="s">
        <v>136</v>
      </c>
      <c r="B219" s="2">
        <v>45750</v>
      </c>
      <c r="C219" t="s">
        <v>17</v>
      </c>
      <c r="D219" t="s">
        <v>231</v>
      </c>
      <c r="E219" t="s">
        <v>883</v>
      </c>
      <c r="F219" t="s">
        <v>37</v>
      </c>
      <c r="G219">
        <v>7</v>
      </c>
      <c r="H219" s="32">
        <v>10.5</v>
      </c>
      <c r="I219">
        <v>0</v>
      </c>
      <c r="J219">
        <v>0.5</v>
      </c>
      <c r="K219">
        <v>169.22900000000001</v>
      </c>
      <c r="L219">
        <v>29</v>
      </c>
      <c r="M219">
        <v>10</v>
      </c>
      <c r="N219">
        <v>290</v>
      </c>
      <c r="O219">
        <v>19</v>
      </c>
      <c r="P219" s="229">
        <v>8.9067894736842117</v>
      </c>
      <c r="Q219" t="s">
        <v>526</v>
      </c>
      <c r="R219">
        <v>8.8829999999999991</v>
      </c>
      <c r="S219">
        <v>1.117</v>
      </c>
      <c r="T219" cm="1">
        <f t="array" ref="T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9" s="229">
        <f>IFERROR(Hours_Working[[#This Row],[Gallon]],0)</f>
        <v>8.9067894736842117</v>
      </c>
    </row>
    <row r="220" spans="1:21" x14ac:dyDescent="0.25">
      <c r="A220" t="s">
        <v>136</v>
      </c>
      <c r="B220" s="2">
        <v>45740</v>
      </c>
      <c r="C220" t="s">
        <v>17</v>
      </c>
      <c r="D220" t="s">
        <v>226</v>
      </c>
      <c r="E220" t="s">
        <v>58</v>
      </c>
      <c r="F220" t="s">
        <v>37</v>
      </c>
      <c r="G220">
        <v>9</v>
      </c>
      <c r="H220" s="32">
        <v>10.65</v>
      </c>
      <c r="I220">
        <v>0</v>
      </c>
      <c r="J220">
        <v>0.46700000000000003</v>
      </c>
      <c r="K220">
        <v>188.53200000000001</v>
      </c>
      <c r="L220">
        <v>29</v>
      </c>
      <c r="M220">
        <v>10.183</v>
      </c>
      <c r="N220">
        <v>295.30700000000002</v>
      </c>
      <c r="O220">
        <v>19</v>
      </c>
      <c r="P220" s="229">
        <v>9.9227368421052642</v>
      </c>
      <c r="Q220" t="s">
        <v>526</v>
      </c>
      <c r="R220">
        <v>9.0830000000000002</v>
      </c>
      <c r="S220">
        <v>1.1000000000000001</v>
      </c>
      <c r="T220" cm="1">
        <f t="array" ref="T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20" s="229">
        <f>IFERROR(Hours_Working[[#This Row],[Gallon]],0)</f>
        <v>9.9227368421052642</v>
      </c>
    </row>
    <row r="221" spans="1:21" x14ac:dyDescent="0.25">
      <c r="A221" t="s">
        <v>136</v>
      </c>
      <c r="B221" s="2">
        <v>45741</v>
      </c>
      <c r="C221" t="s">
        <v>17</v>
      </c>
      <c r="D221" t="s">
        <v>226</v>
      </c>
      <c r="E221" t="s">
        <v>58</v>
      </c>
      <c r="F221" t="s">
        <v>37</v>
      </c>
      <c r="G221">
        <v>11</v>
      </c>
      <c r="H221" s="32">
        <v>10.5</v>
      </c>
      <c r="I221">
        <v>0</v>
      </c>
      <c r="J221">
        <v>0.46700000000000003</v>
      </c>
      <c r="K221">
        <v>150.191</v>
      </c>
      <c r="L221">
        <v>29</v>
      </c>
      <c r="M221">
        <v>10.033000000000001</v>
      </c>
      <c r="N221">
        <v>290.95700000000005</v>
      </c>
      <c r="O221">
        <v>19</v>
      </c>
      <c r="P221" s="229">
        <v>7.904789473684211</v>
      </c>
      <c r="Q221" t="s">
        <v>526</v>
      </c>
      <c r="R221">
        <v>7.8330000000000002</v>
      </c>
      <c r="S221">
        <v>2.2000000000000002</v>
      </c>
      <c r="T221" cm="1">
        <f t="array" ref="T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21" s="229">
        <f>IFERROR(Hours_Working[[#This Row],[Gallon]],0)</f>
        <v>7.904789473684211</v>
      </c>
    </row>
    <row r="222" spans="1:21" x14ac:dyDescent="0.25">
      <c r="A222" t="s">
        <v>136</v>
      </c>
      <c r="B222" s="2">
        <v>45742</v>
      </c>
      <c r="C222" t="s">
        <v>17</v>
      </c>
      <c r="D222" t="s">
        <v>226</v>
      </c>
      <c r="E222" t="s">
        <v>58</v>
      </c>
      <c r="F222" t="s">
        <v>37</v>
      </c>
      <c r="G222">
        <v>8</v>
      </c>
      <c r="H222" s="32">
        <v>10.5</v>
      </c>
      <c r="I222">
        <v>0</v>
      </c>
      <c r="J222">
        <v>0.46700000000000003</v>
      </c>
      <c r="K222">
        <v>175.947</v>
      </c>
      <c r="L222">
        <v>29</v>
      </c>
      <c r="M222">
        <v>10.033999999999999</v>
      </c>
      <c r="N222">
        <v>290.98599999999999</v>
      </c>
      <c r="O222">
        <v>19</v>
      </c>
      <c r="P222" s="229">
        <v>9.2603684210526325</v>
      </c>
      <c r="Q222" t="s">
        <v>526</v>
      </c>
      <c r="R222">
        <v>9.0169999999999995</v>
      </c>
      <c r="S222">
        <v>1.0169999999999999</v>
      </c>
      <c r="T222" cm="1">
        <f t="array" ref="T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22" s="229">
        <f>IFERROR(Hours_Working[[#This Row],[Gallon]],0)</f>
        <v>9.2603684210526325</v>
      </c>
    </row>
    <row r="223" spans="1:21" x14ac:dyDescent="0.25">
      <c r="A223" t="s">
        <v>136</v>
      </c>
      <c r="B223" s="2">
        <v>45743</v>
      </c>
      <c r="C223" t="s">
        <v>17</v>
      </c>
      <c r="D223" t="s">
        <v>226</v>
      </c>
      <c r="E223" t="s">
        <v>58</v>
      </c>
      <c r="F223" t="s">
        <v>37</v>
      </c>
      <c r="G223">
        <v>10</v>
      </c>
      <c r="H223" s="32">
        <v>10.5</v>
      </c>
      <c r="I223">
        <v>0</v>
      </c>
      <c r="J223">
        <v>0.4</v>
      </c>
      <c r="K223">
        <v>268.30700000000002</v>
      </c>
      <c r="L223">
        <v>29</v>
      </c>
      <c r="M223">
        <v>10.1</v>
      </c>
      <c r="N223">
        <v>292.89999999999998</v>
      </c>
      <c r="O223">
        <v>19</v>
      </c>
      <c r="P223" s="229">
        <v>14.121421052631581</v>
      </c>
      <c r="Q223" t="s">
        <v>526</v>
      </c>
      <c r="R223">
        <v>8.4169999999999998</v>
      </c>
      <c r="S223">
        <v>1.6830000000000001</v>
      </c>
      <c r="T223" cm="1">
        <f t="array" ref="T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23" s="229">
        <f>IFERROR(Hours_Working[[#This Row],[Gallon]],0)</f>
        <v>14.121421052631581</v>
      </c>
    </row>
    <row r="224" spans="1:21" x14ac:dyDescent="0.25">
      <c r="A224" t="s">
        <v>136</v>
      </c>
      <c r="B224" s="2">
        <v>45744</v>
      </c>
      <c r="C224" t="s">
        <v>17</v>
      </c>
      <c r="D224" t="s">
        <v>226</v>
      </c>
      <c r="E224" t="s">
        <v>58</v>
      </c>
      <c r="F224" t="s">
        <v>37</v>
      </c>
      <c r="G224">
        <v>12</v>
      </c>
      <c r="H224" s="32">
        <v>11.117000000000001</v>
      </c>
      <c r="I224">
        <v>0</v>
      </c>
      <c r="J224">
        <v>0.48299999999999998</v>
      </c>
      <c r="K224">
        <v>279.11099999999999</v>
      </c>
      <c r="L224">
        <v>29</v>
      </c>
      <c r="M224">
        <v>10.633000000000001</v>
      </c>
      <c r="N224">
        <v>308.35700000000003</v>
      </c>
      <c r="O224">
        <v>19</v>
      </c>
      <c r="P224" s="229">
        <v>14.690052631578947</v>
      </c>
      <c r="Q224" t="s">
        <v>526</v>
      </c>
      <c r="R224">
        <v>10.050000000000001</v>
      </c>
      <c r="S224">
        <v>0.58299999999999996</v>
      </c>
      <c r="T224" cm="1">
        <f t="array" ref="T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24" s="229">
        <f>IFERROR(Hours_Working[[#This Row],[Gallon]],0)</f>
        <v>14.690052631578947</v>
      </c>
    </row>
    <row r="225" spans="1:21" x14ac:dyDescent="0.25">
      <c r="A225" t="s">
        <v>136</v>
      </c>
      <c r="B225" s="2">
        <v>45747</v>
      </c>
      <c r="C225" t="s">
        <v>17</v>
      </c>
      <c r="D225" t="s">
        <v>757</v>
      </c>
      <c r="E225" t="s">
        <v>58</v>
      </c>
      <c r="F225" t="s">
        <v>37</v>
      </c>
      <c r="G225">
        <v>13</v>
      </c>
      <c r="H225" s="32">
        <v>10.917</v>
      </c>
      <c r="I225">
        <v>0</v>
      </c>
      <c r="J225">
        <v>0.4</v>
      </c>
      <c r="K225">
        <v>203.00899999999999</v>
      </c>
      <c r="L225">
        <v>29</v>
      </c>
      <c r="M225">
        <v>10.516999999999999</v>
      </c>
      <c r="N225">
        <v>304.99299999999999</v>
      </c>
      <c r="O225">
        <v>19</v>
      </c>
      <c r="P225" s="229">
        <v>10.684684210526315</v>
      </c>
      <c r="Q225" t="s">
        <v>526</v>
      </c>
      <c r="R225">
        <v>8.2170000000000005</v>
      </c>
      <c r="S225">
        <v>2.2999999999999998</v>
      </c>
      <c r="T225" cm="1">
        <f t="array" ref="T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25" s="229">
        <f>IFERROR(Hours_Working[[#This Row],[Gallon]],0)</f>
        <v>10.684684210526315</v>
      </c>
    </row>
    <row r="226" spans="1:21" x14ac:dyDescent="0.25">
      <c r="A226" t="s">
        <v>136</v>
      </c>
      <c r="B226" s="2">
        <v>45748</v>
      </c>
      <c r="C226" t="s">
        <v>17</v>
      </c>
      <c r="D226" t="s">
        <v>226</v>
      </c>
      <c r="E226" t="s">
        <v>58</v>
      </c>
      <c r="F226" t="s">
        <v>37</v>
      </c>
      <c r="G226">
        <v>11</v>
      </c>
      <c r="H226" s="32">
        <v>11.032999999999999</v>
      </c>
      <c r="I226">
        <v>0.16700000000000001</v>
      </c>
      <c r="J226">
        <v>0.5</v>
      </c>
      <c r="K226">
        <v>239.38399999999999</v>
      </c>
      <c r="L226">
        <v>29</v>
      </c>
      <c r="M226">
        <v>10.367000000000001</v>
      </c>
      <c r="N226">
        <v>300.64300000000003</v>
      </c>
      <c r="O226">
        <v>19</v>
      </c>
      <c r="P226" s="229">
        <v>12.599157894736841</v>
      </c>
      <c r="Q226" t="s">
        <v>526</v>
      </c>
      <c r="R226">
        <v>8.8670000000000009</v>
      </c>
      <c r="S226">
        <v>1.5</v>
      </c>
      <c r="T226" cm="1">
        <f t="array" ref="T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26" s="229">
        <f>IFERROR(Hours_Working[[#This Row],[Gallon]],0)</f>
        <v>12.599157894736841</v>
      </c>
    </row>
    <row r="227" spans="1:21" x14ac:dyDescent="0.25">
      <c r="A227" t="s">
        <v>136</v>
      </c>
      <c r="B227" s="2">
        <v>45749</v>
      </c>
      <c r="C227" t="s">
        <v>17</v>
      </c>
      <c r="D227" t="s">
        <v>226</v>
      </c>
      <c r="E227" t="s">
        <v>58</v>
      </c>
      <c r="F227" t="s">
        <v>37</v>
      </c>
      <c r="G227">
        <v>10</v>
      </c>
      <c r="H227" s="32">
        <v>10.6</v>
      </c>
      <c r="I227">
        <v>0.433</v>
      </c>
      <c r="J227">
        <v>0.56699999999999995</v>
      </c>
      <c r="K227">
        <v>190.18199999999999</v>
      </c>
      <c r="L227">
        <v>29</v>
      </c>
      <c r="M227">
        <v>9.6000000000000014</v>
      </c>
      <c r="N227">
        <v>278.40000000000003</v>
      </c>
      <c r="O227">
        <v>19</v>
      </c>
      <c r="P227" s="229">
        <v>10.00957894736842</v>
      </c>
      <c r="Q227" t="s">
        <v>526</v>
      </c>
      <c r="R227">
        <v>8.3000000000000007</v>
      </c>
      <c r="S227">
        <v>1.3</v>
      </c>
      <c r="T227" cm="1">
        <f t="array" ref="T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27" s="229">
        <f>IFERROR(Hours_Working[[#This Row],[Gallon]],0)</f>
        <v>10.00957894736842</v>
      </c>
    </row>
    <row r="228" spans="1:21" x14ac:dyDescent="0.25">
      <c r="A228" t="s">
        <v>136</v>
      </c>
      <c r="B228" s="2">
        <v>45750</v>
      </c>
      <c r="C228" t="s">
        <v>17</v>
      </c>
      <c r="D228" t="s">
        <v>226</v>
      </c>
      <c r="E228" t="s">
        <v>58</v>
      </c>
      <c r="F228" t="s">
        <v>37</v>
      </c>
      <c r="G228">
        <v>10</v>
      </c>
      <c r="H228" s="32">
        <v>10.199999999999999</v>
      </c>
      <c r="I228">
        <v>0.16700000000000001</v>
      </c>
      <c r="J228">
        <v>0.61699999999999999</v>
      </c>
      <c r="K228">
        <v>207.75700000000001</v>
      </c>
      <c r="L228">
        <v>29</v>
      </c>
      <c r="M228">
        <v>9.4160000000000004</v>
      </c>
      <c r="N228">
        <v>273.06400000000002</v>
      </c>
      <c r="O228">
        <v>19</v>
      </c>
      <c r="P228" s="229">
        <v>10.934578947368422</v>
      </c>
      <c r="Q228" t="s">
        <v>526</v>
      </c>
      <c r="R228">
        <v>7.8330000000000002</v>
      </c>
      <c r="S228">
        <v>1.583</v>
      </c>
      <c r="T228" cm="1">
        <f t="array" ref="T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28" s="229">
        <f>IFERROR(Hours_Working[[#This Row],[Gallon]],0)</f>
        <v>10.934578947368422</v>
      </c>
    </row>
    <row r="229" spans="1:21" x14ac:dyDescent="0.25">
      <c r="A229" t="s">
        <v>136</v>
      </c>
      <c r="B229" s="2">
        <v>45751</v>
      </c>
      <c r="C229" t="s">
        <v>17</v>
      </c>
      <c r="D229" t="s">
        <v>757</v>
      </c>
      <c r="E229" t="s">
        <v>58</v>
      </c>
      <c r="F229" t="s">
        <v>37</v>
      </c>
      <c r="G229">
        <v>10</v>
      </c>
      <c r="H229" s="32">
        <v>11</v>
      </c>
      <c r="I229">
        <v>0.96699999999999997</v>
      </c>
      <c r="J229">
        <v>0.11700000000000001</v>
      </c>
      <c r="K229">
        <v>275.20400000000001</v>
      </c>
      <c r="L229">
        <v>29</v>
      </c>
      <c r="M229">
        <v>9.9169999999999998</v>
      </c>
      <c r="N229">
        <v>287.59300000000002</v>
      </c>
      <c r="O229">
        <v>19</v>
      </c>
      <c r="P229" s="229">
        <v>14.48442105263158</v>
      </c>
      <c r="Q229" t="s">
        <v>526</v>
      </c>
      <c r="R229">
        <v>8.9169999999999998</v>
      </c>
      <c r="S229">
        <v>1</v>
      </c>
      <c r="T229" cm="1">
        <f t="array" ref="T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29" s="229">
        <f>IFERROR(Hours_Working[[#This Row],[Gallon]],0)</f>
        <v>14.48442105263158</v>
      </c>
    </row>
    <row r="230" spans="1:21" x14ac:dyDescent="0.25">
      <c r="A230" t="s">
        <v>18</v>
      </c>
      <c r="B230" s="2">
        <v>45740</v>
      </c>
      <c r="C230" t="s">
        <v>17</v>
      </c>
      <c r="D230" t="s">
        <v>390</v>
      </c>
      <c r="E230" t="s">
        <v>376</v>
      </c>
      <c r="F230" t="s">
        <v>23</v>
      </c>
      <c r="G230">
        <v>7</v>
      </c>
      <c r="H230" s="32">
        <v>8.5169999999999995</v>
      </c>
      <c r="I230">
        <v>0.16700000000000001</v>
      </c>
      <c r="J230">
        <v>0.5</v>
      </c>
      <c r="K230">
        <v>201.917</v>
      </c>
      <c r="L230">
        <v>36.770000000000003</v>
      </c>
      <c r="M230">
        <v>7.8170000000000002</v>
      </c>
      <c r="N230">
        <v>287.43109000000004</v>
      </c>
      <c r="O230">
        <v>12</v>
      </c>
      <c r="P230" s="229">
        <v>16.826416666666667</v>
      </c>
      <c r="Q230" t="s">
        <v>526</v>
      </c>
      <c r="R230">
        <v>6.867</v>
      </c>
      <c r="S230">
        <v>0.95</v>
      </c>
      <c r="T230" cm="1">
        <f t="array" ref="T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30" s="229">
        <f>IFERROR(Hours_Working[[#This Row],[Gallon]],0)</f>
        <v>16.826416666666667</v>
      </c>
    </row>
    <row r="231" spans="1:21" x14ac:dyDescent="0.25">
      <c r="A231" t="s">
        <v>18</v>
      </c>
      <c r="B231" s="2">
        <v>45741</v>
      </c>
      <c r="C231" t="s">
        <v>17</v>
      </c>
      <c r="D231" t="s">
        <v>390</v>
      </c>
      <c r="E231" t="s">
        <v>376</v>
      </c>
      <c r="F231" t="s">
        <v>23</v>
      </c>
      <c r="G231">
        <v>9</v>
      </c>
      <c r="H231" s="32">
        <v>8.5500000000000007</v>
      </c>
      <c r="I231">
        <v>0.28299999999999997</v>
      </c>
      <c r="J231">
        <v>0.5</v>
      </c>
      <c r="K231">
        <v>163.93700000000001</v>
      </c>
      <c r="L231">
        <v>36.770000000000003</v>
      </c>
      <c r="M231">
        <v>7.7670000000000003</v>
      </c>
      <c r="N231">
        <v>285.59259000000003</v>
      </c>
      <c r="O231">
        <v>12</v>
      </c>
      <c r="P231" s="229">
        <v>13.661416666666668</v>
      </c>
      <c r="Q231" t="s">
        <v>526</v>
      </c>
      <c r="R231">
        <v>6.5670000000000002</v>
      </c>
      <c r="S231">
        <v>1.2</v>
      </c>
      <c r="T231" cm="1">
        <f t="array" ref="T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31" s="229">
        <f>IFERROR(Hours_Working[[#This Row],[Gallon]],0)</f>
        <v>13.661416666666668</v>
      </c>
    </row>
    <row r="232" spans="1:21" x14ac:dyDescent="0.25">
      <c r="A232" t="s">
        <v>18</v>
      </c>
      <c r="B232" s="2">
        <v>45742</v>
      </c>
      <c r="C232" t="s">
        <v>17</v>
      </c>
      <c r="D232" t="s">
        <v>390</v>
      </c>
      <c r="E232" t="s">
        <v>376</v>
      </c>
      <c r="F232" t="s">
        <v>23</v>
      </c>
      <c r="G232">
        <v>5</v>
      </c>
      <c r="H232" s="32">
        <v>8.5500000000000007</v>
      </c>
      <c r="I232">
        <v>0.3</v>
      </c>
      <c r="J232">
        <v>0.5</v>
      </c>
      <c r="K232">
        <v>165.54499999999999</v>
      </c>
      <c r="L232">
        <v>36.770000000000003</v>
      </c>
      <c r="M232">
        <v>7.75</v>
      </c>
      <c r="N232">
        <v>284.96750000000003</v>
      </c>
      <c r="O232">
        <v>12</v>
      </c>
      <c r="P232" s="229">
        <v>13.795416666666666</v>
      </c>
      <c r="Q232" t="s">
        <v>526</v>
      </c>
      <c r="R232">
        <v>5.4669999999999996</v>
      </c>
      <c r="S232">
        <v>2.2829999999999999</v>
      </c>
      <c r="T232" cm="1">
        <f t="array" ref="T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32" s="229">
        <f>IFERROR(Hours_Working[[#This Row],[Gallon]],0)</f>
        <v>13.795416666666666</v>
      </c>
    </row>
    <row r="233" spans="1:21" x14ac:dyDescent="0.25">
      <c r="A233" t="s">
        <v>18</v>
      </c>
      <c r="B233" s="2">
        <v>45743</v>
      </c>
      <c r="C233" t="s">
        <v>17</v>
      </c>
      <c r="D233" t="s">
        <v>390</v>
      </c>
      <c r="E233" t="s">
        <v>376</v>
      </c>
      <c r="F233" t="s">
        <v>23</v>
      </c>
      <c r="G233">
        <v>8</v>
      </c>
      <c r="H233" s="32">
        <v>9.2829999999999995</v>
      </c>
      <c r="I233">
        <v>0.33300000000000002</v>
      </c>
      <c r="J233">
        <v>0.5</v>
      </c>
      <c r="K233">
        <v>136.68</v>
      </c>
      <c r="L233">
        <v>36.770000000000003</v>
      </c>
      <c r="M233">
        <v>8.4500000000000011</v>
      </c>
      <c r="N233">
        <v>310.70650000000006</v>
      </c>
      <c r="O233">
        <v>12</v>
      </c>
      <c r="P233" s="229">
        <v>11.39</v>
      </c>
      <c r="Q233" t="s">
        <v>526</v>
      </c>
      <c r="R233">
        <v>7.5330000000000004</v>
      </c>
      <c r="S233">
        <v>0.91700000000000004</v>
      </c>
      <c r="T233" cm="1">
        <f t="array" ref="T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33" s="229">
        <f>IFERROR(Hours_Working[[#This Row],[Gallon]],0)</f>
        <v>11.39</v>
      </c>
    </row>
    <row r="234" spans="1:21" x14ac:dyDescent="0.25">
      <c r="A234" t="s">
        <v>18</v>
      </c>
      <c r="B234" s="2">
        <v>45744</v>
      </c>
      <c r="C234" t="s">
        <v>17</v>
      </c>
      <c r="D234" t="s">
        <v>390</v>
      </c>
      <c r="E234" t="s">
        <v>376</v>
      </c>
      <c r="F234" t="s">
        <v>23</v>
      </c>
      <c r="G234">
        <v>9</v>
      </c>
      <c r="H234" s="32">
        <v>8.75</v>
      </c>
      <c r="I234">
        <v>0.3</v>
      </c>
      <c r="J234">
        <v>0.48299999999999998</v>
      </c>
      <c r="K234">
        <v>174.125</v>
      </c>
      <c r="L234">
        <v>36.770000000000003</v>
      </c>
      <c r="M234">
        <v>7.9670000000000005</v>
      </c>
      <c r="N234">
        <v>292.94659000000007</v>
      </c>
      <c r="O234">
        <v>12</v>
      </c>
      <c r="P234" s="229">
        <v>14.510416666666666</v>
      </c>
      <c r="Q234" t="s">
        <v>526</v>
      </c>
      <c r="R234">
        <v>6</v>
      </c>
      <c r="S234">
        <v>1.9670000000000001</v>
      </c>
      <c r="T234" cm="1">
        <f t="array" ref="T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34" s="229">
        <f>IFERROR(Hours_Working[[#This Row],[Gallon]],0)</f>
        <v>14.510416666666666</v>
      </c>
    </row>
    <row r="235" spans="1:21" x14ac:dyDescent="0.25">
      <c r="A235" t="s">
        <v>18</v>
      </c>
      <c r="B235" s="2">
        <v>45747</v>
      </c>
      <c r="C235" t="s">
        <v>17</v>
      </c>
      <c r="D235" t="s">
        <v>390</v>
      </c>
      <c r="E235" t="s">
        <v>376</v>
      </c>
      <c r="F235" t="s">
        <v>23</v>
      </c>
      <c r="G235">
        <v>12</v>
      </c>
      <c r="H235" s="32">
        <v>8.5670000000000002</v>
      </c>
      <c r="I235">
        <v>0.317</v>
      </c>
      <c r="J235">
        <v>0.51700000000000002</v>
      </c>
      <c r="K235">
        <v>181.49100000000001</v>
      </c>
      <c r="L235">
        <v>36.770000000000003</v>
      </c>
      <c r="M235">
        <v>7.7329999999999997</v>
      </c>
      <c r="N235">
        <v>284.34241000000003</v>
      </c>
      <c r="O235">
        <v>12</v>
      </c>
      <c r="P235" s="229">
        <v>15.124250000000002</v>
      </c>
      <c r="Q235" t="s">
        <v>526</v>
      </c>
      <c r="R235">
        <v>6.3</v>
      </c>
      <c r="S235">
        <v>1.4330000000000001</v>
      </c>
      <c r="T235" cm="1">
        <f t="array" ref="T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35" s="229">
        <f>IFERROR(Hours_Working[[#This Row],[Gallon]],0)</f>
        <v>15.124250000000002</v>
      </c>
    </row>
    <row r="236" spans="1:21" x14ac:dyDescent="0.25">
      <c r="A236" t="s">
        <v>18</v>
      </c>
      <c r="B236" s="2">
        <v>45748</v>
      </c>
      <c r="C236" t="s">
        <v>17</v>
      </c>
      <c r="D236" t="s">
        <v>390</v>
      </c>
      <c r="E236" t="s">
        <v>376</v>
      </c>
      <c r="F236" t="s">
        <v>23</v>
      </c>
      <c r="G236">
        <v>10</v>
      </c>
      <c r="H236" s="32">
        <v>8.5169999999999995</v>
      </c>
      <c r="I236">
        <v>0.3</v>
      </c>
      <c r="J236">
        <v>0.5</v>
      </c>
      <c r="K236">
        <v>164.315</v>
      </c>
      <c r="L236">
        <v>36.770000000000003</v>
      </c>
      <c r="M236">
        <v>7.7160000000000002</v>
      </c>
      <c r="N236">
        <v>283.71732000000003</v>
      </c>
      <c r="O236">
        <v>12</v>
      </c>
      <c r="P236" s="229">
        <v>13.692916666666667</v>
      </c>
      <c r="Q236" t="s">
        <v>526</v>
      </c>
      <c r="R236">
        <v>6.2830000000000004</v>
      </c>
      <c r="S236">
        <v>1.4330000000000001</v>
      </c>
      <c r="T236" cm="1">
        <f t="array" ref="T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36" s="229">
        <f>IFERROR(Hours_Working[[#This Row],[Gallon]],0)</f>
        <v>13.692916666666667</v>
      </c>
    </row>
    <row r="237" spans="1:21" x14ac:dyDescent="0.25">
      <c r="A237" t="s">
        <v>18</v>
      </c>
      <c r="B237" s="2">
        <v>45749</v>
      </c>
      <c r="C237" t="s">
        <v>17</v>
      </c>
      <c r="D237" t="s">
        <v>390</v>
      </c>
      <c r="E237" t="s">
        <v>376</v>
      </c>
      <c r="F237" t="s">
        <v>23</v>
      </c>
      <c r="G237">
        <v>10</v>
      </c>
      <c r="H237" s="32">
        <v>8.6669999999999998</v>
      </c>
      <c r="I237">
        <v>0.317</v>
      </c>
      <c r="J237">
        <v>0.5</v>
      </c>
      <c r="K237">
        <v>104.271</v>
      </c>
      <c r="L237">
        <v>36.770000000000003</v>
      </c>
      <c r="M237">
        <v>7.85</v>
      </c>
      <c r="N237">
        <v>288.64449999999999</v>
      </c>
      <c r="O237">
        <v>12</v>
      </c>
      <c r="P237" s="229">
        <v>8.6892499999999995</v>
      </c>
      <c r="Q237" t="s">
        <v>526</v>
      </c>
      <c r="R237">
        <v>6.55</v>
      </c>
      <c r="S237">
        <v>1.3</v>
      </c>
      <c r="T237" cm="1">
        <f t="array" ref="T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37" s="229">
        <f>IFERROR(Hours_Working[[#This Row],[Gallon]],0)</f>
        <v>8.6892499999999995</v>
      </c>
    </row>
    <row r="238" spans="1:21" x14ac:dyDescent="0.25">
      <c r="A238" t="s">
        <v>18</v>
      </c>
      <c r="B238" s="2">
        <v>45750</v>
      </c>
      <c r="C238" t="s">
        <v>17</v>
      </c>
      <c r="D238" t="s">
        <v>390</v>
      </c>
      <c r="E238" t="s">
        <v>376</v>
      </c>
      <c r="F238" t="s">
        <v>23</v>
      </c>
      <c r="G238">
        <v>8</v>
      </c>
      <c r="H238" s="32">
        <v>8.9670000000000005</v>
      </c>
      <c r="I238">
        <v>0.3</v>
      </c>
      <c r="J238">
        <v>0.5</v>
      </c>
      <c r="K238">
        <v>180.977</v>
      </c>
      <c r="L238">
        <v>36.770000000000003</v>
      </c>
      <c r="M238">
        <v>8.15</v>
      </c>
      <c r="N238">
        <v>299.67550000000006</v>
      </c>
      <c r="O238">
        <v>12</v>
      </c>
      <c r="P238" s="229">
        <v>15.081416666666668</v>
      </c>
      <c r="Q238" t="s">
        <v>526</v>
      </c>
      <c r="R238">
        <v>6.633</v>
      </c>
      <c r="S238">
        <v>1.5169999999999999</v>
      </c>
      <c r="T238" cm="1">
        <f t="array" ref="T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38" s="229">
        <f>IFERROR(Hours_Working[[#This Row],[Gallon]],0)</f>
        <v>15.081416666666668</v>
      </c>
    </row>
    <row r="239" spans="1:21" x14ac:dyDescent="0.25">
      <c r="A239" t="s">
        <v>18</v>
      </c>
      <c r="B239" s="2">
        <v>45751</v>
      </c>
      <c r="C239" t="s">
        <v>17</v>
      </c>
      <c r="D239" t="s">
        <v>390</v>
      </c>
      <c r="E239" t="s">
        <v>376</v>
      </c>
      <c r="F239" t="s">
        <v>23</v>
      </c>
      <c r="G239">
        <v>8</v>
      </c>
      <c r="H239" s="32">
        <v>8.5</v>
      </c>
      <c r="I239">
        <v>0.33300000000000002</v>
      </c>
      <c r="J239">
        <v>0.48299999999999998</v>
      </c>
      <c r="K239">
        <v>116.998</v>
      </c>
      <c r="L239">
        <v>36.770000000000003</v>
      </c>
      <c r="M239">
        <v>7.6829999999999998</v>
      </c>
      <c r="N239">
        <v>282.50391000000002</v>
      </c>
      <c r="O239">
        <v>12</v>
      </c>
      <c r="P239" s="229">
        <v>9.7498333333333331</v>
      </c>
      <c r="Q239" t="s">
        <v>526</v>
      </c>
      <c r="R239">
        <v>6.1</v>
      </c>
      <c r="S239">
        <v>1.583</v>
      </c>
      <c r="T239" cm="1">
        <f t="array" ref="T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39" s="229">
        <f>IFERROR(Hours_Working[[#This Row],[Gallon]],0)</f>
        <v>9.7498333333333331</v>
      </c>
    </row>
    <row r="240" spans="1:21" x14ac:dyDescent="0.25">
      <c r="A240" t="s">
        <v>143</v>
      </c>
      <c r="B240" s="2">
        <v>45740</v>
      </c>
      <c r="C240" t="s">
        <v>17</v>
      </c>
      <c r="D240" t="s">
        <v>388</v>
      </c>
      <c r="E240" t="s">
        <v>389</v>
      </c>
      <c r="F240" t="s">
        <v>37</v>
      </c>
      <c r="G240">
        <v>9</v>
      </c>
      <c r="H240" s="32">
        <v>10.117000000000001</v>
      </c>
      <c r="I240">
        <v>0.38300000000000001</v>
      </c>
      <c r="J240">
        <v>0.5</v>
      </c>
      <c r="K240">
        <v>143.20599999999999</v>
      </c>
      <c r="L240">
        <v>29</v>
      </c>
      <c r="M240">
        <v>9.234</v>
      </c>
      <c r="N240">
        <v>267.786</v>
      </c>
      <c r="O240">
        <v>19</v>
      </c>
      <c r="P240" s="229">
        <v>7.5371578947368416</v>
      </c>
      <c r="Q240" t="s">
        <v>526</v>
      </c>
      <c r="R240">
        <v>7.4669999999999996</v>
      </c>
      <c r="S240">
        <v>1.7669999999999999</v>
      </c>
      <c r="T240" cm="1">
        <f t="array" ref="T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0" s="229">
        <f>IFERROR(Hours_Working[[#This Row],[Gallon]],0)</f>
        <v>7.5371578947368416</v>
      </c>
    </row>
    <row r="241" spans="1:21" x14ac:dyDescent="0.25">
      <c r="A241" t="s">
        <v>143</v>
      </c>
      <c r="B241" s="2">
        <v>45741</v>
      </c>
      <c r="C241" t="s">
        <v>17</v>
      </c>
      <c r="D241" t="s">
        <v>388</v>
      </c>
      <c r="E241" t="s">
        <v>389</v>
      </c>
      <c r="F241" t="s">
        <v>37</v>
      </c>
      <c r="G241">
        <v>8</v>
      </c>
      <c r="H241" s="32">
        <v>10.583</v>
      </c>
      <c r="I241">
        <v>0.35</v>
      </c>
      <c r="J241">
        <v>0.53300000000000003</v>
      </c>
      <c r="K241">
        <v>201.80099999999999</v>
      </c>
      <c r="L241">
        <v>29</v>
      </c>
      <c r="M241">
        <v>9.6999999999999993</v>
      </c>
      <c r="N241">
        <v>281.29999999999995</v>
      </c>
      <c r="O241">
        <v>19</v>
      </c>
      <c r="P241" s="229">
        <v>10.621105263157894</v>
      </c>
      <c r="Q241" t="s">
        <v>526</v>
      </c>
      <c r="R241">
        <v>9.3330000000000002</v>
      </c>
      <c r="S241">
        <v>0.36699999999999999</v>
      </c>
      <c r="T241" cm="1">
        <f t="array" ref="T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1" s="229">
        <f>IFERROR(Hours_Working[[#This Row],[Gallon]],0)</f>
        <v>10.621105263157894</v>
      </c>
    </row>
    <row r="242" spans="1:21" x14ac:dyDescent="0.25">
      <c r="A242" t="s">
        <v>143</v>
      </c>
      <c r="B242" s="2">
        <v>45742</v>
      </c>
      <c r="C242" t="s">
        <v>17</v>
      </c>
      <c r="D242" t="s">
        <v>388</v>
      </c>
      <c r="E242" t="s">
        <v>389</v>
      </c>
      <c r="F242" t="s">
        <v>37</v>
      </c>
      <c r="G242">
        <v>8</v>
      </c>
      <c r="H242" s="32">
        <v>10.433</v>
      </c>
      <c r="I242">
        <v>0.16700000000000001</v>
      </c>
      <c r="J242">
        <v>0.48299999999999998</v>
      </c>
      <c r="K242">
        <v>148.41399999999999</v>
      </c>
      <c r="L242">
        <v>29</v>
      </c>
      <c r="M242">
        <v>9.7830000000000013</v>
      </c>
      <c r="N242">
        <v>283.70700000000005</v>
      </c>
      <c r="O242">
        <v>19</v>
      </c>
      <c r="P242" s="229">
        <v>7.8112631578947358</v>
      </c>
      <c r="Q242" t="s">
        <v>526</v>
      </c>
      <c r="R242">
        <v>7.15</v>
      </c>
      <c r="S242">
        <v>2.633</v>
      </c>
      <c r="T242" cm="1">
        <f t="array" ref="T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2" s="229">
        <f>IFERROR(Hours_Working[[#This Row],[Gallon]],0)</f>
        <v>7.8112631578947358</v>
      </c>
    </row>
    <row r="243" spans="1:21" x14ac:dyDescent="0.25">
      <c r="A243" t="s">
        <v>143</v>
      </c>
      <c r="B243" s="2">
        <v>45743</v>
      </c>
      <c r="C243" t="s">
        <v>17</v>
      </c>
      <c r="D243" t="s">
        <v>388</v>
      </c>
      <c r="E243" t="s">
        <v>389</v>
      </c>
      <c r="F243" t="s">
        <v>37</v>
      </c>
      <c r="G243">
        <v>7</v>
      </c>
      <c r="H243" s="32">
        <v>12.933</v>
      </c>
      <c r="I243">
        <v>0.53300000000000003</v>
      </c>
      <c r="J243">
        <v>0.5</v>
      </c>
      <c r="K243">
        <v>281.52199999999999</v>
      </c>
      <c r="L243">
        <v>29</v>
      </c>
      <c r="M243">
        <v>11.9</v>
      </c>
      <c r="N243">
        <v>345.1</v>
      </c>
      <c r="O243">
        <v>19</v>
      </c>
      <c r="P243" s="229">
        <v>14.816947368421053</v>
      </c>
      <c r="Q243" t="s">
        <v>526</v>
      </c>
      <c r="R243">
        <v>9.4</v>
      </c>
      <c r="S243">
        <v>2.5</v>
      </c>
      <c r="T243" cm="1">
        <f t="array" ref="T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3" s="229">
        <f>IFERROR(Hours_Working[[#This Row],[Gallon]],0)</f>
        <v>14.816947368421053</v>
      </c>
    </row>
    <row r="244" spans="1:21" x14ac:dyDescent="0.25">
      <c r="A244" t="s">
        <v>143</v>
      </c>
      <c r="B244" s="2">
        <v>45744</v>
      </c>
      <c r="C244" t="s">
        <v>17</v>
      </c>
      <c r="D244" t="s">
        <v>388</v>
      </c>
      <c r="E244" t="s">
        <v>389</v>
      </c>
      <c r="F244" t="s">
        <v>37</v>
      </c>
      <c r="G244">
        <v>11</v>
      </c>
      <c r="H244" s="32">
        <v>10.333</v>
      </c>
      <c r="I244">
        <v>0.16700000000000001</v>
      </c>
      <c r="J244">
        <v>0.51700000000000002</v>
      </c>
      <c r="K244">
        <v>177.25</v>
      </c>
      <c r="L244">
        <v>29</v>
      </c>
      <c r="M244">
        <v>9.6499999999999986</v>
      </c>
      <c r="N244">
        <v>279.84999999999997</v>
      </c>
      <c r="O244">
        <v>19</v>
      </c>
      <c r="P244" s="229">
        <v>9.3289473684210531</v>
      </c>
      <c r="Q244" t="s">
        <v>526</v>
      </c>
      <c r="R244">
        <v>8.7669999999999995</v>
      </c>
      <c r="S244">
        <v>0.88300000000000001</v>
      </c>
      <c r="T244" cm="1">
        <f t="array" ref="T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4" s="229">
        <f>IFERROR(Hours_Working[[#This Row],[Gallon]],0)</f>
        <v>9.3289473684210531</v>
      </c>
    </row>
    <row r="245" spans="1:21" x14ac:dyDescent="0.25">
      <c r="A245" t="s">
        <v>143</v>
      </c>
      <c r="B245" s="2">
        <v>45746</v>
      </c>
      <c r="C245" t="s">
        <v>17</v>
      </c>
      <c r="D245" t="s">
        <v>388</v>
      </c>
      <c r="E245" t="s">
        <v>389</v>
      </c>
      <c r="F245" t="s">
        <v>37</v>
      </c>
      <c r="G245">
        <v>5</v>
      </c>
      <c r="H245" s="32">
        <v>10.6</v>
      </c>
      <c r="I245">
        <v>0.36699999999999999</v>
      </c>
      <c r="J245">
        <v>0.8</v>
      </c>
      <c r="K245">
        <v>147.66900000000001</v>
      </c>
      <c r="L245">
        <v>31</v>
      </c>
      <c r="M245">
        <v>9.3339999999999996</v>
      </c>
      <c r="N245">
        <v>289.35399999999998</v>
      </c>
      <c r="O245">
        <v>19</v>
      </c>
      <c r="P245" s="229">
        <v>7.7720526315789478</v>
      </c>
      <c r="Q245" t="s">
        <v>535</v>
      </c>
      <c r="R245">
        <v>8.9169999999999998</v>
      </c>
      <c r="S245">
        <v>0.41699999999999998</v>
      </c>
      <c r="T245" cm="1">
        <f t="array" ref="T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5" s="229">
        <f>IFERROR(Hours_Working[[#This Row],[Gallon]],0)</f>
        <v>7.7720526315789478</v>
      </c>
    </row>
    <row r="246" spans="1:21" x14ac:dyDescent="0.25">
      <c r="A246" t="s">
        <v>143</v>
      </c>
      <c r="B246" s="2">
        <v>45747</v>
      </c>
      <c r="C246" t="s">
        <v>17</v>
      </c>
      <c r="D246" t="s">
        <v>388</v>
      </c>
      <c r="E246" t="s">
        <v>389</v>
      </c>
      <c r="F246" t="s">
        <v>37</v>
      </c>
      <c r="G246">
        <v>6</v>
      </c>
      <c r="H246" s="32">
        <v>10.167</v>
      </c>
      <c r="I246">
        <v>0.317</v>
      </c>
      <c r="J246">
        <v>0.8</v>
      </c>
      <c r="K246">
        <v>200.77699999999999</v>
      </c>
      <c r="L246">
        <v>29</v>
      </c>
      <c r="M246">
        <v>9.0500000000000007</v>
      </c>
      <c r="N246">
        <v>262.45000000000005</v>
      </c>
      <c r="O246">
        <v>19</v>
      </c>
      <c r="P246" s="229">
        <v>10.567210526315788</v>
      </c>
      <c r="Q246" t="s">
        <v>526</v>
      </c>
      <c r="R246">
        <v>8.3170000000000002</v>
      </c>
      <c r="S246">
        <v>0.73299999999999998</v>
      </c>
      <c r="T246" cm="1">
        <f t="array" ref="T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46" s="229">
        <f>IFERROR(Hours_Working[[#This Row],[Gallon]],0)</f>
        <v>10.567210526315788</v>
      </c>
    </row>
    <row r="247" spans="1:21" x14ac:dyDescent="0.25">
      <c r="A247" t="s">
        <v>143</v>
      </c>
      <c r="B247" s="2">
        <v>45748</v>
      </c>
      <c r="C247" t="s">
        <v>17</v>
      </c>
      <c r="D247" t="s">
        <v>388</v>
      </c>
      <c r="E247" t="s">
        <v>389</v>
      </c>
      <c r="F247" t="s">
        <v>37</v>
      </c>
      <c r="G247">
        <v>9</v>
      </c>
      <c r="H247" s="32">
        <v>10.199999999999999</v>
      </c>
      <c r="I247">
        <v>0.317</v>
      </c>
      <c r="J247">
        <v>0.55000000000000004</v>
      </c>
      <c r="K247">
        <v>208.12</v>
      </c>
      <c r="L247">
        <v>29</v>
      </c>
      <c r="M247">
        <v>9.3339999999999996</v>
      </c>
      <c r="N247">
        <v>270.68599999999998</v>
      </c>
      <c r="O247">
        <v>19</v>
      </c>
      <c r="P247" s="229">
        <v>10.953684210526315</v>
      </c>
      <c r="Q247" t="s">
        <v>526</v>
      </c>
      <c r="R247">
        <v>8.6669999999999998</v>
      </c>
      <c r="S247">
        <v>0.66700000000000004</v>
      </c>
      <c r="T247" cm="1">
        <f t="array" ref="T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47" s="229">
        <f>IFERROR(Hours_Working[[#This Row],[Gallon]],0)</f>
        <v>10.953684210526315</v>
      </c>
    </row>
    <row r="248" spans="1:21" x14ac:dyDescent="0.25">
      <c r="A248" t="s">
        <v>143</v>
      </c>
      <c r="B248" s="2">
        <v>45749</v>
      </c>
      <c r="C248" t="s">
        <v>17</v>
      </c>
      <c r="D248" t="s">
        <v>388</v>
      </c>
      <c r="E248" t="s">
        <v>389</v>
      </c>
      <c r="F248" t="s">
        <v>37</v>
      </c>
      <c r="G248">
        <v>6</v>
      </c>
      <c r="H248" s="32">
        <v>9.6669999999999998</v>
      </c>
      <c r="I248">
        <v>0.35</v>
      </c>
      <c r="J248">
        <v>0.5</v>
      </c>
      <c r="K248">
        <v>132.90299999999999</v>
      </c>
      <c r="L248">
        <v>29</v>
      </c>
      <c r="M248">
        <v>8.8170000000000002</v>
      </c>
      <c r="N248">
        <v>255.69300000000001</v>
      </c>
      <c r="O248">
        <v>19</v>
      </c>
      <c r="P248" s="229">
        <v>6.9948947368421051</v>
      </c>
      <c r="Q248" t="s">
        <v>526</v>
      </c>
      <c r="R248">
        <v>7.35</v>
      </c>
      <c r="S248">
        <v>1.4670000000000001</v>
      </c>
      <c r="T248" cm="1">
        <f t="array" ref="T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48" s="229">
        <f>IFERROR(Hours_Working[[#This Row],[Gallon]],0)</f>
        <v>6.9948947368421051</v>
      </c>
    </row>
    <row r="249" spans="1:21" x14ac:dyDescent="0.25">
      <c r="A249" t="s">
        <v>143</v>
      </c>
      <c r="B249" s="2">
        <v>45750</v>
      </c>
      <c r="C249" t="s">
        <v>17</v>
      </c>
      <c r="D249" t="s">
        <v>388</v>
      </c>
      <c r="E249" t="s">
        <v>389</v>
      </c>
      <c r="F249" t="s">
        <v>37</v>
      </c>
      <c r="G249">
        <v>10</v>
      </c>
      <c r="H249" s="32">
        <v>10.532999999999999</v>
      </c>
      <c r="I249">
        <v>0.4</v>
      </c>
      <c r="J249">
        <v>0.53300000000000003</v>
      </c>
      <c r="K249">
        <v>140.82300000000001</v>
      </c>
      <c r="L249">
        <v>29</v>
      </c>
      <c r="M249">
        <v>9.6000000000000014</v>
      </c>
      <c r="N249">
        <v>278.40000000000003</v>
      </c>
      <c r="O249">
        <v>19</v>
      </c>
      <c r="P249" s="229">
        <v>7.4117368421052632</v>
      </c>
      <c r="Q249" t="s">
        <v>526</v>
      </c>
      <c r="R249">
        <v>9.1170000000000009</v>
      </c>
      <c r="S249">
        <v>0.48299999999999998</v>
      </c>
      <c r="T249" cm="1">
        <f t="array" ref="T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49" s="229">
        <f>IFERROR(Hours_Working[[#This Row],[Gallon]],0)</f>
        <v>7.4117368421052632</v>
      </c>
    </row>
    <row r="250" spans="1:21" x14ac:dyDescent="0.25">
      <c r="A250" t="s">
        <v>143</v>
      </c>
      <c r="B250" s="2">
        <v>45751</v>
      </c>
      <c r="C250" t="s">
        <v>17</v>
      </c>
      <c r="D250" t="s">
        <v>388</v>
      </c>
      <c r="E250" t="s">
        <v>389</v>
      </c>
      <c r="F250" t="s">
        <v>37</v>
      </c>
      <c r="G250">
        <v>11</v>
      </c>
      <c r="H250" s="32">
        <v>10.167</v>
      </c>
      <c r="I250">
        <v>0.35</v>
      </c>
      <c r="J250">
        <v>0.51700000000000002</v>
      </c>
      <c r="K250">
        <v>121.473</v>
      </c>
      <c r="L250">
        <v>29</v>
      </c>
      <c r="M250">
        <v>9.3000000000000007</v>
      </c>
      <c r="N250">
        <v>269.70000000000005</v>
      </c>
      <c r="O250">
        <v>19</v>
      </c>
      <c r="P250" s="229">
        <v>6.3933157894736841</v>
      </c>
      <c r="Q250" t="s">
        <v>526</v>
      </c>
      <c r="R250">
        <v>8.0830000000000002</v>
      </c>
      <c r="S250">
        <v>1.2170000000000001</v>
      </c>
      <c r="T250" cm="1">
        <f t="array" ref="T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50" s="229">
        <f>IFERROR(Hours_Working[[#This Row],[Gallon]],0)</f>
        <v>6.3933157894736841</v>
      </c>
    </row>
    <row r="251" spans="1:21" x14ac:dyDescent="0.25">
      <c r="A251" t="s">
        <v>136</v>
      </c>
      <c r="B251" s="2">
        <v>45740</v>
      </c>
      <c r="C251" t="s">
        <v>44</v>
      </c>
      <c r="D251" t="s">
        <v>225</v>
      </c>
      <c r="E251" t="s">
        <v>50</v>
      </c>
      <c r="F251" t="s">
        <v>23</v>
      </c>
      <c r="G251">
        <v>21</v>
      </c>
      <c r="H251" s="32">
        <v>11.132999999999999</v>
      </c>
      <c r="I251">
        <v>0</v>
      </c>
      <c r="J251">
        <v>0.46700000000000003</v>
      </c>
      <c r="K251">
        <v>174.27500000000001</v>
      </c>
      <c r="L251">
        <v>35</v>
      </c>
      <c r="M251">
        <v>10.667000000000002</v>
      </c>
      <c r="N251">
        <v>373.34500000000003</v>
      </c>
      <c r="O251">
        <v>12</v>
      </c>
      <c r="P251" s="229">
        <v>14.522916666666667</v>
      </c>
      <c r="Q251" t="s">
        <v>526</v>
      </c>
      <c r="R251">
        <v>10.3</v>
      </c>
      <c r="S251">
        <v>0.36699999999999999</v>
      </c>
      <c r="T251" cm="1">
        <f t="array" ref="T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1" s="229">
        <f>IFERROR(Hours_Working[[#This Row],[Gallon]],0)</f>
        <v>14.522916666666667</v>
      </c>
    </row>
    <row r="252" spans="1:21" x14ac:dyDescent="0.25">
      <c r="A252" t="s">
        <v>136</v>
      </c>
      <c r="B252" s="2">
        <v>45741</v>
      </c>
      <c r="C252" t="s">
        <v>44</v>
      </c>
      <c r="D252" t="s">
        <v>225</v>
      </c>
      <c r="E252" t="s">
        <v>50</v>
      </c>
      <c r="F252" t="s">
        <v>23</v>
      </c>
      <c r="G252">
        <v>18</v>
      </c>
      <c r="H252" s="32">
        <v>11.35</v>
      </c>
      <c r="I252">
        <v>0</v>
      </c>
      <c r="J252">
        <v>0.35</v>
      </c>
      <c r="K252">
        <v>162.61699999999999</v>
      </c>
      <c r="L252">
        <v>35</v>
      </c>
      <c r="M252">
        <v>11</v>
      </c>
      <c r="N252">
        <v>385</v>
      </c>
      <c r="O252">
        <v>12</v>
      </c>
      <c r="P252" s="229">
        <v>13.551416666666666</v>
      </c>
      <c r="Q252" t="s">
        <v>526</v>
      </c>
      <c r="R252">
        <v>9.1669999999999998</v>
      </c>
      <c r="S252">
        <v>1.833</v>
      </c>
      <c r="T252" cm="1">
        <f t="array" ref="T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2" s="229">
        <f>IFERROR(Hours_Working[[#This Row],[Gallon]],0)</f>
        <v>13.551416666666666</v>
      </c>
    </row>
    <row r="253" spans="1:21" x14ac:dyDescent="0.25">
      <c r="A253" t="s">
        <v>136</v>
      </c>
      <c r="B253" s="2">
        <v>45742</v>
      </c>
      <c r="C253" t="s">
        <v>44</v>
      </c>
      <c r="D253" t="s">
        <v>225</v>
      </c>
      <c r="E253" t="s">
        <v>50</v>
      </c>
      <c r="F253" t="s">
        <v>23</v>
      </c>
      <c r="G253">
        <v>21</v>
      </c>
      <c r="H253" s="32">
        <v>11.95</v>
      </c>
      <c r="I253">
        <v>0</v>
      </c>
      <c r="J253">
        <v>0.26700000000000002</v>
      </c>
      <c r="K253">
        <v>206.57599999999999</v>
      </c>
      <c r="L253">
        <v>35</v>
      </c>
      <c r="M253">
        <v>11.684000000000001</v>
      </c>
      <c r="N253">
        <v>408.94000000000005</v>
      </c>
      <c r="O253">
        <v>12</v>
      </c>
      <c r="P253" s="229">
        <v>17.214666666666666</v>
      </c>
      <c r="Q253" t="s">
        <v>526</v>
      </c>
      <c r="R253">
        <v>11.117000000000001</v>
      </c>
      <c r="S253">
        <v>0.56699999999999995</v>
      </c>
      <c r="T253" cm="1">
        <f t="array" ref="T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3" s="229">
        <f>IFERROR(Hours_Working[[#This Row],[Gallon]],0)</f>
        <v>17.214666666666666</v>
      </c>
    </row>
    <row r="254" spans="1:21" x14ac:dyDescent="0.25">
      <c r="A254" t="s">
        <v>136</v>
      </c>
      <c r="B254" s="2">
        <v>45743</v>
      </c>
      <c r="C254" t="s">
        <v>44</v>
      </c>
      <c r="D254" t="s">
        <v>225</v>
      </c>
      <c r="E254" t="s">
        <v>50</v>
      </c>
      <c r="F254" t="s">
        <v>23</v>
      </c>
      <c r="G254">
        <v>21</v>
      </c>
      <c r="H254" s="32">
        <v>11.233000000000001</v>
      </c>
      <c r="I254">
        <v>0</v>
      </c>
      <c r="J254">
        <v>0.5</v>
      </c>
      <c r="K254">
        <v>126.05</v>
      </c>
      <c r="L254">
        <v>35</v>
      </c>
      <c r="M254">
        <v>10.734</v>
      </c>
      <c r="N254">
        <v>375.69</v>
      </c>
      <c r="O254">
        <v>12</v>
      </c>
      <c r="P254" s="229">
        <v>10.504166666666666</v>
      </c>
      <c r="Q254" t="s">
        <v>526</v>
      </c>
      <c r="R254">
        <v>8.8170000000000002</v>
      </c>
      <c r="S254">
        <v>1.917</v>
      </c>
      <c r="T254" cm="1">
        <f t="array" ref="T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4" s="229">
        <f>IFERROR(Hours_Working[[#This Row],[Gallon]],0)</f>
        <v>10.504166666666666</v>
      </c>
    </row>
    <row r="255" spans="1:21" x14ac:dyDescent="0.25">
      <c r="A255" t="s">
        <v>136</v>
      </c>
      <c r="B255" s="2">
        <v>45744</v>
      </c>
      <c r="C255" t="s">
        <v>44</v>
      </c>
      <c r="D255" t="s">
        <v>225</v>
      </c>
      <c r="E255" t="s">
        <v>50</v>
      </c>
      <c r="F255" t="s">
        <v>23</v>
      </c>
      <c r="G255">
        <v>27</v>
      </c>
      <c r="H255" s="32">
        <v>11.933</v>
      </c>
      <c r="I255">
        <v>0</v>
      </c>
      <c r="J255">
        <v>0.41699999999999998</v>
      </c>
      <c r="K255">
        <v>206.72</v>
      </c>
      <c r="L255">
        <v>35</v>
      </c>
      <c r="M255">
        <v>11.515999999999998</v>
      </c>
      <c r="N255">
        <v>403.05999999999995</v>
      </c>
      <c r="O255">
        <v>12</v>
      </c>
      <c r="P255" s="229">
        <v>17.226666666666667</v>
      </c>
      <c r="Q255" t="s">
        <v>526</v>
      </c>
      <c r="R255">
        <v>10.882999999999999</v>
      </c>
      <c r="S255">
        <v>0.63300000000000001</v>
      </c>
      <c r="T255" cm="1">
        <f t="array" ref="T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5" s="229">
        <f>IFERROR(Hours_Working[[#This Row],[Gallon]],0)</f>
        <v>17.226666666666667</v>
      </c>
    </row>
    <row r="256" spans="1:21" x14ac:dyDescent="0.25">
      <c r="A256" t="s">
        <v>136</v>
      </c>
      <c r="B256" s="2">
        <v>45745</v>
      </c>
      <c r="C256" t="s">
        <v>44</v>
      </c>
      <c r="D256" t="s">
        <v>225</v>
      </c>
      <c r="E256" t="s">
        <v>50</v>
      </c>
      <c r="F256" t="s">
        <v>23</v>
      </c>
      <c r="G256">
        <v>4</v>
      </c>
      <c r="H256" s="32">
        <v>7.4829999999999997</v>
      </c>
      <c r="I256">
        <v>0</v>
      </c>
      <c r="J256">
        <v>0.45</v>
      </c>
      <c r="K256">
        <v>54.911000000000001</v>
      </c>
      <c r="L256">
        <v>37</v>
      </c>
      <c r="M256">
        <v>7.0330000000000004</v>
      </c>
      <c r="N256">
        <v>260.221</v>
      </c>
      <c r="O256">
        <v>12</v>
      </c>
      <c r="P256" s="229">
        <v>4.5759166666666671</v>
      </c>
      <c r="Q256" t="s">
        <v>535</v>
      </c>
      <c r="R256">
        <v>5.4</v>
      </c>
      <c r="S256">
        <v>1.633</v>
      </c>
      <c r="T256" cm="1">
        <f t="array" ref="T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6" s="229">
        <f>IFERROR(Hours_Working[[#This Row],[Gallon]],0)</f>
        <v>4.5759166666666671</v>
      </c>
    </row>
    <row r="257" spans="1:21" x14ac:dyDescent="0.25">
      <c r="A257" t="s">
        <v>136</v>
      </c>
      <c r="B257" s="2">
        <v>45747</v>
      </c>
      <c r="C257" t="s">
        <v>44</v>
      </c>
      <c r="D257" t="s">
        <v>225</v>
      </c>
      <c r="E257" t="s">
        <v>50</v>
      </c>
      <c r="F257" t="s">
        <v>23</v>
      </c>
      <c r="G257">
        <v>26</v>
      </c>
      <c r="H257" s="32">
        <v>11.532999999999999</v>
      </c>
      <c r="I257">
        <v>0</v>
      </c>
      <c r="J257">
        <v>0.433</v>
      </c>
      <c r="K257">
        <v>211.96</v>
      </c>
      <c r="L257">
        <v>35</v>
      </c>
      <c r="M257">
        <v>11.1</v>
      </c>
      <c r="N257">
        <v>388.5</v>
      </c>
      <c r="O257">
        <v>12</v>
      </c>
      <c r="P257" s="229">
        <v>17.663333333333334</v>
      </c>
      <c r="Q257" t="s">
        <v>526</v>
      </c>
      <c r="R257">
        <v>10.583</v>
      </c>
      <c r="S257">
        <v>0.51700000000000002</v>
      </c>
      <c r="T257" cm="1">
        <f t="array" ref="T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57" s="229">
        <f>IFERROR(Hours_Working[[#This Row],[Gallon]],0)</f>
        <v>17.663333333333334</v>
      </c>
    </row>
    <row r="258" spans="1:21" x14ac:dyDescent="0.25">
      <c r="A258" t="s">
        <v>136</v>
      </c>
      <c r="B258" s="2">
        <v>45748</v>
      </c>
      <c r="C258" t="s">
        <v>44</v>
      </c>
      <c r="D258" t="s">
        <v>225</v>
      </c>
      <c r="E258" t="s">
        <v>50</v>
      </c>
      <c r="F258" t="s">
        <v>23</v>
      </c>
      <c r="G258">
        <v>23</v>
      </c>
      <c r="H258" s="32">
        <v>11.2</v>
      </c>
      <c r="I258">
        <v>0</v>
      </c>
      <c r="J258">
        <v>0.48299999999999998</v>
      </c>
      <c r="K258">
        <v>188.00700000000001</v>
      </c>
      <c r="L258">
        <v>35</v>
      </c>
      <c r="M258">
        <v>10.715999999999999</v>
      </c>
      <c r="N258">
        <v>375.06</v>
      </c>
      <c r="O258">
        <v>12</v>
      </c>
      <c r="P258" s="229">
        <v>15.667250000000001</v>
      </c>
      <c r="Q258" t="s">
        <v>526</v>
      </c>
      <c r="R258">
        <v>9.5329999999999995</v>
      </c>
      <c r="S258">
        <v>1.1830000000000001</v>
      </c>
      <c r="T258" cm="1">
        <f t="array" ref="T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58" s="229">
        <f>IFERROR(Hours_Working[[#This Row],[Gallon]],0)</f>
        <v>15.667250000000001</v>
      </c>
    </row>
    <row r="259" spans="1:21" x14ac:dyDescent="0.25">
      <c r="A259" t="s">
        <v>136</v>
      </c>
      <c r="B259" s="2">
        <v>45749</v>
      </c>
      <c r="C259" t="s">
        <v>44</v>
      </c>
      <c r="D259" t="s">
        <v>225</v>
      </c>
      <c r="E259" t="s">
        <v>50</v>
      </c>
      <c r="F259" t="s">
        <v>23</v>
      </c>
      <c r="G259">
        <v>26</v>
      </c>
      <c r="H259" s="32">
        <v>11.4</v>
      </c>
      <c r="I259">
        <v>0</v>
      </c>
      <c r="J259">
        <v>0.45</v>
      </c>
      <c r="K259">
        <v>153.96299999999999</v>
      </c>
      <c r="L259">
        <v>35</v>
      </c>
      <c r="M259">
        <v>10.95</v>
      </c>
      <c r="N259">
        <v>383.25</v>
      </c>
      <c r="O259">
        <v>12</v>
      </c>
      <c r="P259" s="229">
        <v>12.830249999999999</v>
      </c>
      <c r="Q259" t="s">
        <v>526</v>
      </c>
      <c r="R259">
        <v>10.6</v>
      </c>
      <c r="S259">
        <v>0.35</v>
      </c>
      <c r="T259" cm="1">
        <f t="array" ref="T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59" s="229">
        <f>IFERROR(Hours_Working[[#This Row],[Gallon]],0)</f>
        <v>12.830249999999999</v>
      </c>
    </row>
    <row r="260" spans="1:21" x14ac:dyDescent="0.25">
      <c r="A260" t="s">
        <v>136</v>
      </c>
      <c r="B260" s="2">
        <v>45750</v>
      </c>
      <c r="C260" t="s">
        <v>44</v>
      </c>
      <c r="D260" t="s">
        <v>225</v>
      </c>
      <c r="E260" t="s">
        <v>50</v>
      </c>
      <c r="F260" t="s">
        <v>23</v>
      </c>
      <c r="G260">
        <v>20</v>
      </c>
      <c r="H260" s="32">
        <v>11.516999999999999</v>
      </c>
      <c r="I260">
        <v>0</v>
      </c>
      <c r="J260">
        <v>0.35</v>
      </c>
      <c r="K260">
        <v>189.77500000000001</v>
      </c>
      <c r="L260">
        <v>35</v>
      </c>
      <c r="M260">
        <v>11.166</v>
      </c>
      <c r="N260">
        <v>390.81</v>
      </c>
      <c r="O260">
        <v>12</v>
      </c>
      <c r="P260" s="229">
        <v>15.814583333333333</v>
      </c>
      <c r="Q260" t="s">
        <v>526</v>
      </c>
      <c r="R260">
        <v>10.733000000000001</v>
      </c>
      <c r="S260">
        <v>0.433</v>
      </c>
      <c r="T260" cm="1">
        <f t="array" ref="T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60" s="229">
        <f>IFERROR(Hours_Working[[#This Row],[Gallon]],0)</f>
        <v>15.814583333333333</v>
      </c>
    </row>
    <row r="261" spans="1:21" x14ac:dyDescent="0.25">
      <c r="A261" t="s">
        <v>136</v>
      </c>
      <c r="B261" s="2">
        <v>45751</v>
      </c>
      <c r="C261" t="s">
        <v>44</v>
      </c>
      <c r="D261" t="s">
        <v>888</v>
      </c>
      <c r="E261" t="s">
        <v>50</v>
      </c>
      <c r="F261" t="s">
        <v>23</v>
      </c>
      <c r="G261">
        <v>17</v>
      </c>
      <c r="H261" s="32">
        <v>9.6999999999999993</v>
      </c>
      <c r="I261">
        <v>0</v>
      </c>
      <c r="J261">
        <v>0.5</v>
      </c>
      <c r="K261">
        <v>152.52699999999999</v>
      </c>
      <c r="L261">
        <v>35</v>
      </c>
      <c r="M261">
        <v>9.1999999999999993</v>
      </c>
      <c r="N261">
        <v>322</v>
      </c>
      <c r="O261">
        <v>12</v>
      </c>
      <c r="P261" s="229">
        <v>12.710583333333332</v>
      </c>
      <c r="Q261" t="s">
        <v>526</v>
      </c>
      <c r="R261">
        <v>9.0169999999999995</v>
      </c>
      <c r="S261">
        <v>0.183</v>
      </c>
      <c r="T261" cm="1">
        <f t="array" ref="T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61" s="229">
        <f>IFERROR(Hours_Working[[#This Row],[Gallon]],0)</f>
        <v>12.710583333333332</v>
      </c>
    </row>
    <row r="262" spans="1:21" x14ac:dyDescent="0.25">
      <c r="A262" t="s">
        <v>136</v>
      </c>
      <c r="B262" s="2">
        <v>45745</v>
      </c>
      <c r="C262" t="s">
        <v>17</v>
      </c>
      <c r="D262" t="s">
        <v>225</v>
      </c>
      <c r="E262" t="s">
        <v>1136</v>
      </c>
      <c r="F262" t="s">
        <v>23</v>
      </c>
      <c r="G262">
        <v>1</v>
      </c>
      <c r="H262" s="32">
        <v>2.1829999999999998</v>
      </c>
      <c r="I262">
        <v>0</v>
      </c>
      <c r="J262">
        <v>0</v>
      </c>
      <c r="K262">
        <v>46.798000000000002</v>
      </c>
      <c r="L262">
        <v>34.5</v>
      </c>
      <c r="M262">
        <v>2.1839999999999997</v>
      </c>
      <c r="N262">
        <v>75.347999999999985</v>
      </c>
      <c r="O262">
        <v>12</v>
      </c>
      <c r="P262" s="229">
        <v>3.8998333333333335</v>
      </c>
      <c r="Q262" t="s">
        <v>535</v>
      </c>
      <c r="R262">
        <v>0.41699999999999998</v>
      </c>
      <c r="S262">
        <v>1.7669999999999999</v>
      </c>
      <c r="T262" cm="1">
        <f t="array" ref="T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2" s="229">
        <f>IFERROR(Hours_Working[[#This Row],[Gallon]],0)</f>
        <v>3.8998333333333335</v>
      </c>
    </row>
    <row r="263" spans="1:21" x14ac:dyDescent="0.25">
      <c r="A263" t="s">
        <v>117</v>
      </c>
      <c r="B263" s="2">
        <v>45740</v>
      </c>
      <c r="C263" t="s">
        <v>44</v>
      </c>
      <c r="D263" t="s">
        <v>532</v>
      </c>
      <c r="E263" t="s">
        <v>46</v>
      </c>
      <c r="F263" t="s">
        <v>23</v>
      </c>
      <c r="G263">
        <v>19</v>
      </c>
      <c r="H263" s="32">
        <v>9.7669999999999995</v>
      </c>
      <c r="I263">
        <v>0</v>
      </c>
      <c r="J263">
        <v>0.5</v>
      </c>
      <c r="K263">
        <v>113.087</v>
      </c>
      <c r="L263">
        <v>35</v>
      </c>
      <c r="M263">
        <v>9.2659999999999982</v>
      </c>
      <c r="N263">
        <v>324.30999999999995</v>
      </c>
      <c r="O263">
        <v>12</v>
      </c>
      <c r="P263" s="229">
        <v>9.4239166666666669</v>
      </c>
      <c r="Q263" t="s">
        <v>526</v>
      </c>
      <c r="R263">
        <v>8.8829999999999991</v>
      </c>
      <c r="S263">
        <v>0.38300000000000001</v>
      </c>
      <c r="T263" cm="1">
        <f t="array" ref="T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3" s="229">
        <f>IFERROR(Hours_Working[[#This Row],[Gallon]],0)</f>
        <v>9.4239166666666669</v>
      </c>
    </row>
    <row r="264" spans="1:21" x14ac:dyDescent="0.25">
      <c r="A264" t="s">
        <v>117</v>
      </c>
      <c r="B264" s="2">
        <v>45741</v>
      </c>
      <c r="C264" t="s">
        <v>44</v>
      </c>
      <c r="D264" t="s">
        <v>532</v>
      </c>
      <c r="E264" t="s">
        <v>46</v>
      </c>
      <c r="F264" t="s">
        <v>23</v>
      </c>
      <c r="G264">
        <v>17</v>
      </c>
      <c r="H264" s="32">
        <v>10.417</v>
      </c>
      <c r="I264">
        <v>0.15</v>
      </c>
      <c r="J264">
        <v>0.5</v>
      </c>
      <c r="K264">
        <v>156.464</v>
      </c>
      <c r="L264">
        <v>35</v>
      </c>
      <c r="M264">
        <v>9.7669999999999995</v>
      </c>
      <c r="N264">
        <v>341.84499999999997</v>
      </c>
      <c r="O264">
        <v>12</v>
      </c>
      <c r="P264" s="229">
        <v>13.038666666666666</v>
      </c>
      <c r="Q264" t="s">
        <v>526</v>
      </c>
      <c r="R264">
        <v>9.3170000000000002</v>
      </c>
      <c r="S264">
        <v>0.45</v>
      </c>
      <c r="T264" cm="1">
        <f t="array" ref="T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4" s="229">
        <f>IFERROR(Hours_Working[[#This Row],[Gallon]],0)</f>
        <v>13.038666666666666</v>
      </c>
    </row>
    <row r="265" spans="1:21" x14ac:dyDescent="0.25">
      <c r="A265" t="s">
        <v>117</v>
      </c>
      <c r="B265" s="2">
        <v>45742</v>
      </c>
      <c r="C265" t="s">
        <v>44</v>
      </c>
      <c r="D265" t="s">
        <v>532</v>
      </c>
      <c r="E265" t="s">
        <v>46</v>
      </c>
      <c r="F265" t="s">
        <v>23</v>
      </c>
      <c r="G265">
        <v>17</v>
      </c>
      <c r="H265" s="32">
        <v>9.5670000000000002</v>
      </c>
      <c r="I265">
        <v>0</v>
      </c>
      <c r="J265">
        <v>0.55000000000000004</v>
      </c>
      <c r="K265">
        <v>173.249</v>
      </c>
      <c r="L265">
        <v>35</v>
      </c>
      <c r="M265">
        <v>9.0169999999999995</v>
      </c>
      <c r="N265">
        <v>315.59499999999997</v>
      </c>
      <c r="O265">
        <v>12</v>
      </c>
      <c r="P265" s="229">
        <v>14.437416666666666</v>
      </c>
      <c r="Q265" t="s">
        <v>526</v>
      </c>
      <c r="R265">
        <v>8.6669999999999998</v>
      </c>
      <c r="S265">
        <v>0.35</v>
      </c>
      <c r="T265" cm="1">
        <f t="array" ref="T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5" s="229">
        <f>IFERROR(Hours_Working[[#This Row],[Gallon]],0)</f>
        <v>14.437416666666666</v>
      </c>
    </row>
    <row r="266" spans="1:21" x14ac:dyDescent="0.25">
      <c r="A266" t="s">
        <v>117</v>
      </c>
      <c r="B266" s="2">
        <v>45743</v>
      </c>
      <c r="C266" t="s">
        <v>44</v>
      </c>
      <c r="D266" t="s">
        <v>532</v>
      </c>
      <c r="E266" t="s">
        <v>46</v>
      </c>
      <c r="F266" t="s">
        <v>23</v>
      </c>
      <c r="G266">
        <v>17</v>
      </c>
      <c r="H266" s="32">
        <v>10.183</v>
      </c>
      <c r="I266">
        <v>0</v>
      </c>
      <c r="J266">
        <v>0.51700000000000002</v>
      </c>
      <c r="K266">
        <v>172.684</v>
      </c>
      <c r="L266">
        <v>35</v>
      </c>
      <c r="M266">
        <v>9.6670000000000016</v>
      </c>
      <c r="N266">
        <v>338.34500000000003</v>
      </c>
      <c r="O266">
        <v>12</v>
      </c>
      <c r="P266" s="229">
        <v>14.390333333333333</v>
      </c>
      <c r="Q266" t="s">
        <v>526</v>
      </c>
      <c r="R266">
        <v>9.1170000000000009</v>
      </c>
      <c r="S266">
        <v>0.55000000000000004</v>
      </c>
      <c r="T266" cm="1">
        <f t="array" ref="T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6" s="229">
        <f>IFERROR(Hours_Working[[#This Row],[Gallon]],0)</f>
        <v>14.390333333333333</v>
      </c>
    </row>
    <row r="267" spans="1:21" x14ac:dyDescent="0.25">
      <c r="A267" t="s">
        <v>117</v>
      </c>
      <c r="B267" s="2">
        <v>45744</v>
      </c>
      <c r="C267" t="s">
        <v>44</v>
      </c>
      <c r="D267" t="s">
        <v>532</v>
      </c>
      <c r="E267" t="s">
        <v>46</v>
      </c>
      <c r="F267" t="s">
        <v>23</v>
      </c>
      <c r="G267">
        <v>19</v>
      </c>
      <c r="H267" s="32">
        <v>9.6</v>
      </c>
      <c r="I267">
        <v>0.05</v>
      </c>
      <c r="J267">
        <v>0.53300000000000003</v>
      </c>
      <c r="K267">
        <v>141.33000000000001</v>
      </c>
      <c r="L267">
        <v>35</v>
      </c>
      <c r="M267">
        <v>9.0169999999999995</v>
      </c>
      <c r="N267">
        <v>315.59499999999997</v>
      </c>
      <c r="O267">
        <v>12</v>
      </c>
      <c r="P267" s="229">
        <v>11.777500000000002</v>
      </c>
      <c r="Q267" t="s">
        <v>526</v>
      </c>
      <c r="R267">
        <v>8.5169999999999995</v>
      </c>
      <c r="S267">
        <v>0.5</v>
      </c>
      <c r="T267" cm="1">
        <f t="array" ref="T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7" s="229">
        <f>IFERROR(Hours_Working[[#This Row],[Gallon]],0)</f>
        <v>11.777500000000002</v>
      </c>
    </row>
    <row r="268" spans="1:21" x14ac:dyDescent="0.25">
      <c r="A268" t="s">
        <v>117</v>
      </c>
      <c r="B268" s="2">
        <v>45747</v>
      </c>
      <c r="C268" t="s">
        <v>44</v>
      </c>
      <c r="D268" t="s">
        <v>532</v>
      </c>
      <c r="E268" t="s">
        <v>46</v>
      </c>
      <c r="F268" t="s">
        <v>23</v>
      </c>
      <c r="G268">
        <v>22</v>
      </c>
      <c r="H268" s="32">
        <v>10.15</v>
      </c>
      <c r="I268">
        <v>0</v>
      </c>
      <c r="J268">
        <v>0.56699999999999995</v>
      </c>
      <c r="K268">
        <v>139.143</v>
      </c>
      <c r="L268">
        <v>35</v>
      </c>
      <c r="M268">
        <v>9.5829999999999984</v>
      </c>
      <c r="N268">
        <v>335.40499999999997</v>
      </c>
      <c r="O268">
        <v>12</v>
      </c>
      <c r="P268" s="229">
        <v>11.59525</v>
      </c>
      <c r="Q268" t="s">
        <v>526</v>
      </c>
      <c r="R268">
        <v>9.1999999999999993</v>
      </c>
      <c r="S268">
        <v>0.38300000000000001</v>
      </c>
      <c r="T268" cm="1">
        <f t="array" ref="T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68" s="229">
        <f>IFERROR(Hours_Working[[#This Row],[Gallon]],0)</f>
        <v>11.59525</v>
      </c>
    </row>
    <row r="269" spans="1:21" x14ac:dyDescent="0.25">
      <c r="A269" t="s">
        <v>117</v>
      </c>
      <c r="B269" s="2">
        <v>45748</v>
      </c>
      <c r="C269" t="s">
        <v>44</v>
      </c>
      <c r="D269" t="s">
        <v>532</v>
      </c>
      <c r="E269" t="s">
        <v>46</v>
      </c>
      <c r="F269" t="s">
        <v>23</v>
      </c>
      <c r="G269">
        <v>20</v>
      </c>
      <c r="H269" s="32">
        <v>9.9670000000000005</v>
      </c>
      <c r="I269">
        <v>3.3000000000000002E-2</v>
      </c>
      <c r="J269">
        <v>0.51700000000000002</v>
      </c>
      <c r="K269">
        <v>160.04300000000001</v>
      </c>
      <c r="L269">
        <v>35</v>
      </c>
      <c r="M269">
        <v>9.4169999999999998</v>
      </c>
      <c r="N269">
        <v>329.59499999999997</v>
      </c>
      <c r="O269">
        <v>12</v>
      </c>
      <c r="P269" s="229">
        <v>13.336916666666667</v>
      </c>
      <c r="Q269" t="s">
        <v>526</v>
      </c>
      <c r="R269">
        <v>9</v>
      </c>
      <c r="S269">
        <v>0.41699999999999998</v>
      </c>
      <c r="T269" cm="1">
        <f t="array" ref="T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69" s="229">
        <f>IFERROR(Hours_Working[[#This Row],[Gallon]],0)</f>
        <v>13.336916666666667</v>
      </c>
    </row>
    <row r="270" spans="1:21" x14ac:dyDescent="0.25">
      <c r="A270" t="s">
        <v>117</v>
      </c>
      <c r="B270" s="2">
        <v>45749</v>
      </c>
      <c r="C270" t="s">
        <v>44</v>
      </c>
      <c r="D270" t="s">
        <v>532</v>
      </c>
      <c r="E270" t="s">
        <v>46</v>
      </c>
      <c r="F270" t="s">
        <v>23</v>
      </c>
      <c r="G270">
        <v>17</v>
      </c>
      <c r="H270" s="32">
        <v>9.9</v>
      </c>
      <c r="I270">
        <v>3.3000000000000002E-2</v>
      </c>
      <c r="J270">
        <v>0.5</v>
      </c>
      <c r="K270">
        <v>145.41999999999999</v>
      </c>
      <c r="L270">
        <v>35</v>
      </c>
      <c r="M270">
        <v>9.3659999999999997</v>
      </c>
      <c r="N270">
        <v>327.81</v>
      </c>
      <c r="O270">
        <v>12</v>
      </c>
      <c r="P270" s="229">
        <v>12.118333333333332</v>
      </c>
      <c r="Q270" t="s">
        <v>526</v>
      </c>
      <c r="R270">
        <v>8.9830000000000005</v>
      </c>
      <c r="S270">
        <v>0.38300000000000001</v>
      </c>
      <c r="T270" cm="1">
        <f t="array" ref="T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0" s="229">
        <f>IFERROR(Hours_Working[[#This Row],[Gallon]],0)</f>
        <v>12.118333333333332</v>
      </c>
    </row>
    <row r="271" spans="1:21" x14ac:dyDescent="0.25">
      <c r="A271" t="s">
        <v>117</v>
      </c>
      <c r="B271" s="2">
        <v>45750</v>
      </c>
      <c r="C271" t="s">
        <v>44</v>
      </c>
      <c r="D271" t="s">
        <v>532</v>
      </c>
      <c r="E271" t="s">
        <v>46</v>
      </c>
      <c r="F271" t="s">
        <v>23</v>
      </c>
      <c r="G271">
        <v>20</v>
      </c>
      <c r="H271" s="32">
        <v>9.1999999999999993</v>
      </c>
      <c r="I271">
        <v>0.217</v>
      </c>
      <c r="J271">
        <v>0.51700000000000002</v>
      </c>
      <c r="K271">
        <v>135.45599999999999</v>
      </c>
      <c r="L271">
        <v>35</v>
      </c>
      <c r="M271">
        <v>8.4659999999999993</v>
      </c>
      <c r="N271">
        <v>296.31</v>
      </c>
      <c r="O271">
        <v>12</v>
      </c>
      <c r="P271" s="229">
        <v>11.287999999999998</v>
      </c>
      <c r="Q271" t="s">
        <v>526</v>
      </c>
      <c r="R271">
        <v>8.1329999999999991</v>
      </c>
      <c r="S271">
        <v>0.33300000000000002</v>
      </c>
      <c r="T271" cm="1">
        <f t="array" ref="T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1" s="229">
        <f>IFERROR(Hours_Working[[#This Row],[Gallon]],0)</f>
        <v>11.287999999999998</v>
      </c>
    </row>
    <row r="272" spans="1:21" x14ac:dyDescent="0.25">
      <c r="A272" t="s">
        <v>117</v>
      </c>
      <c r="B272" s="2">
        <v>45751</v>
      </c>
      <c r="C272" t="s">
        <v>44</v>
      </c>
      <c r="D272" t="s">
        <v>532</v>
      </c>
      <c r="E272" t="s">
        <v>46</v>
      </c>
      <c r="F272" t="s">
        <v>23</v>
      </c>
      <c r="G272">
        <v>21</v>
      </c>
      <c r="H272" s="32">
        <v>9.8829999999999991</v>
      </c>
      <c r="I272">
        <v>0</v>
      </c>
      <c r="J272">
        <v>0.5</v>
      </c>
      <c r="K272">
        <v>148.19499999999999</v>
      </c>
      <c r="L272">
        <v>35</v>
      </c>
      <c r="M272">
        <v>9.3829999999999991</v>
      </c>
      <c r="N272">
        <v>328.40499999999997</v>
      </c>
      <c r="O272">
        <v>12</v>
      </c>
      <c r="P272" s="229">
        <v>12.349583333333333</v>
      </c>
      <c r="Q272" t="s">
        <v>526</v>
      </c>
      <c r="R272">
        <v>8.8829999999999991</v>
      </c>
      <c r="S272">
        <v>0.5</v>
      </c>
      <c r="T272" cm="1">
        <f t="array" ref="T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2" s="229">
        <f>IFERROR(Hours_Working[[#This Row],[Gallon]],0)</f>
        <v>12.349583333333333</v>
      </c>
    </row>
    <row r="273" spans="1:21" x14ac:dyDescent="0.25">
      <c r="A273" t="s">
        <v>132</v>
      </c>
      <c r="B273" s="2">
        <v>45740</v>
      </c>
      <c r="C273" t="s">
        <v>44</v>
      </c>
      <c r="D273" t="s">
        <v>539</v>
      </c>
      <c r="E273" t="s">
        <v>528</v>
      </c>
      <c r="F273" t="s">
        <v>23</v>
      </c>
      <c r="G273">
        <v>15</v>
      </c>
      <c r="H273" s="32">
        <v>10.050000000000001</v>
      </c>
      <c r="I273">
        <v>0.45</v>
      </c>
      <c r="J273">
        <v>0.5</v>
      </c>
      <c r="K273">
        <v>172.29499999999999</v>
      </c>
      <c r="L273">
        <v>35</v>
      </c>
      <c r="M273">
        <v>9.1</v>
      </c>
      <c r="N273">
        <v>318.5</v>
      </c>
      <c r="O273">
        <v>12</v>
      </c>
      <c r="P273" s="229">
        <v>14.357916666666666</v>
      </c>
      <c r="Q273" t="s">
        <v>526</v>
      </c>
      <c r="R273">
        <v>7.4</v>
      </c>
      <c r="S273">
        <v>1.7</v>
      </c>
      <c r="T273" cm="1">
        <f t="array" ref="T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73" s="229">
        <f>IFERROR(Hours_Working[[#This Row],[Gallon]],0)</f>
        <v>14.357916666666666</v>
      </c>
    </row>
    <row r="274" spans="1:21" x14ac:dyDescent="0.25">
      <c r="A274" t="s">
        <v>132</v>
      </c>
      <c r="B274" s="2">
        <v>45741</v>
      </c>
      <c r="C274" t="s">
        <v>44</v>
      </c>
      <c r="D274" t="s">
        <v>983</v>
      </c>
      <c r="E274" t="s">
        <v>528</v>
      </c>
      <c r="F274" t="s">
        <v>23</v>
      </c>
      <c r="G274">
        <v>18</v>
      </c>
      <c r="H274" s="32">
        <v>10.1</v>
      </c>
      <c r="I274">
        <v>0.33300000000000002</v>
      </c>
      <c r="J274">
        <v>0.55000000000000004</v>
      </c>
      <c r="K274">
        <v>168.03200000000001</v>
      </c>
      <c r="L274">
        <v>35</v>
      </c>
      <c r="M274">
        <v>9.2159999999999993</v>
      </c>
      <c r="N274">
        <v>322.56</v>
      </c>
      <c r="O274">
        <v>12</v>
      </c>
      <c r="P274" s="229">
        <v>14.002666666666668</v>
      </c>
      <c r="Q274" t="s">
        <v>526</v>
      </c>
      <c r="R274">
        <v>8.8829999999999991</v>
      </c>
      <c r="S274">
        <v>0.33300000000000002</v>
      </c>
      <c r="T274" cm="1">
        <f t="array" ref="T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74" s="229">
        <f>IFERROR(Hours_Working[[#This Row],[Gallon]],0)</f>
        <v>14.002666666666668</v>
      </c>
    </row>
    <row r="275" spans="1:21" x14ac:dyDescent="0.25">
      <c r="A275" t="s">
        <v>132</v>
      </c>
      <c r="B275" s="2">
        <v>45742</v>
      </c>
      <c r="C275" t="s">
        <v>44</v>
      </c>
      <c r="D275" t="s">
        <v>983</v>
      </c>
      <c r="E275" t="s">
        <v>528</v>
      </c>
      <c r="F275" t="s">
        <v>23</v>
      </c>
      <c r="G275">
        <v>14</v>
      </c>
      <c r="H275" s="32">
        <v>9.8670000000000009</v>
      </c>
      <c r="I275">
        <v>0</v>
      </c>
      <c r="J275">
        <v>0.55000000000000004</v>
      </c>
      <c r="K275">
        <v>148.339</v>
      </c>
      <c r="L275">
        <v>35</v>
      </c>
      <c r="M275">
        <v>9.3160000000000007</v>
      </c>
      <c r="N275">
        <v>326.06</v>
      </c>
      <c r="O275">
        <v>12</v>
      </c>
      <c r="P275" s="229">
        <v>12.361583333333334</v>
      </c>
      <c r="Q275" t="s">
        <v>526</v>
      </c>
      <c r="R275">
        <v>7.0830000000000002</v>
      </c>
      <c r="S275">
        <v>2.2330000000000001</v>
      </c>
      <c r="T275" cm="1">
        <f t="array" ref="T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75" s="229">
        <f>IFERROR(Hours_Working[[#This Row],[Gallon]],0)</f>
        <v>12.361583333333334</v>
      </c>
    </row>
    <row r="276" spans="1:21" x14ac:dyDescent="0.25">
      <c r="A276" t="s">
        <v>132</v>
      </c>
      <c r="B276" s="2">
        <v>45743</v>
      </c>
      <c r="C276" t="s">
        <v>44</v>
      </c>
      <c r="D276" t="s">
        <v>983</v>
      </c>
      <c r="E276" t="s">
        <v>528</v>
      </c>
      <c r="F276" t="s">
        <v>23</v>
      </c>
      <c r="G276">
        <v>14</v>
      </c>
      <c r="H276" s="32">
        <v>10.7</v>
      </c>
      <c r="I276">
        <v>0.317</v>
      </c>
      <c r="J276">
        <v>0.58299999999999996</v>
      </c>
      <c r="K276">
        <v>159.047</v>
      </c>
      <c r="L276">
        <v>35</v>
      </c>
      <c r="M276">
        <v>9.7999999999999989</v>
      </c>
      <c r="N276">
        <v>342.99999999999994</v>
      </c>
      <c r="O276">
        <v>12</v>
      </c>
      <c r="P276" s="229">
        <v>13.253916666666667</v>
      </c>
      <c r="Q276" t="s">
        <v>526</v>
      </c>
      <c r="R276">
        <v>9.1329999999999991</v>
      </c>
      <c r="S276">
        <v>0.66700000000000004</v>
      </c>
      <c r="T276" cm="1">
        <f t="array" ref="T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76" s="229">
        <f>IFERROR(Hours_Working[[#This Row],[Gallon]],0)</f>
        <v>13.253916666666667</v>
      </c>
    </row>
    <row r="277" spans="1:21" x14ac:dyDescent="0.25">
      <c r="A277" t="s">
        <v>132</v>
      </c>
      <c r="B277" s="2">
        <v>45748</v>
      </c>
      <c r="C277" t="s">
        <v>44</v>
      </c>
      <c r="D277" t="s">
        <v>983</v>
      </c>
      <c r="E277" t="s">
        <v>528</v>
      </c>
      <c r="F277" t="s">
        <v>23</v>
      </c>
      <c r="G277">
        <v>16</v>
      </c>
      <c r="H277" s="32">
        <v>9.1170000000000009</v>
      </c>
      <c r="I277">
        <v>0.183</v>
      </c>
      <c r="J277">
        <v>0.5</v>
      </c>
      <c r="K277">
        <v>125.818</v>
      </c>
      <c r="L277">
        <v>35</v>
      </c>
      <c r="M277">
        <v>8.4329999999999998</v>
      </c>
      <c r="N277">
        <v>295.15499999999997</v>
      </c>
      <c r="O277">
        <v>12</v>
      </c>
      <c r="P277" s="229">
        <v>10.484833333333333</v>
      </c>
      <c r="Q277" t="s">
        <v>526</v>
      </c>
      <c r="R277">
        <v>7.5</v>
      </c>
      <c r="S277">
        <v>0.93300000000000005</v>
      </c>
      <c r="T277" cm="1">
        <f t="array" ref="T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7" s="229">
        <f>IFERROR(Hours_Working[[#This Row],[Gallon]],0)</f>
        <v>10.484833333333333</v>
      </c>
    </row>
    <row r="278" spans="1:21" x14ac:dyDescent="0.25">
      <c r="A278" t="s">
        <v>132</v>
      </c>
      <c r="B278" s="2">
        <v>45749</v>
      </c>
      <c r="C278" t="s">
        <v>44</v>
      </c>
      <c r="D278" t="s">
        <v>983</v>
      </c>
      <c r="E278" t="s">
        <v>528</v>
      </c>
      <c r="F278" t="s">
        <v>23</v>
      </c>
      <c r="G278">
        <v>16</v>
      </c>
      <c r="H278" s="32">
        <v>9.4670000000000005</v>
      </c>
      <c r="I278">
        <v>0.38300000000000001</v>
      </c>
      <c r="J278">
        <v>0.5</v>
      </c>
      <c r="K278">
        <v>134.643</v>
      </c>
      <c r="L278">
        <v>35</v>
      </c>
      <c r="M278">
        <v>8.5830000000000002</v>
      </c>
      <c r="N278">
        <v>300.40500000000003</v>
      </c>
      <c r="O278">
        <v>12</v>
      </c>
      <c r="P278" s="229">
        <v>11.22025</v>
      </c>
      <c r="Q278" t="s">
        <v>526</v>
      </c>
      <c r="R278">
        <v>8.3000000000000007</v>
      </c>
      <c r="S278">
        <v>0.28299999999999997</v>
      </c>
      <c r="T278" cm="1">
        <f t="array" ref="T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8" s="229">
        <f>IFERROR(Hours_Working[[#This Row],[Gallon]],0)</f>
        <v>11.22025</v>
      </c>
    </row>
    <row r="279" spans="1:21" x14ac:dyDescent="0.25">
      <c r="A279" t="s">
        <v>132</v>
      </c>
      <c r="B279" s="2">
        <v>45750</v>
      </c>
      <c r="C279" t="s">
        <v>44</v>
      </c>
      <c r="D279" t="s">
        <v>983</v>
      </c>
      <c r="E279" t="s">
        <v>528</v>
      </c>
      <c r="F279" t="s">
        <v>23</v>
      </c>
      <c r="G279">
        <v>11</v>
      </c>
      <c r="H279" s="32">
        <v>10.25</v>
      </c>
      <c r="I279">
        <v>0.16700000000000001</v>
      </c>
      <c r="J279">
        <v>0.48299999999999998</v>
      </c>
      <c r="K279">
        <v>143.83799999999999</v>
      </c>
      <c r="L279">
        <v>35</v>
      </c>
      <c r="M279">
        <v>9.6</v>
      </c>
      <c r="N279">
        <v>336</v>
      </c>
      <c r="O279">
        <v>12</v>
      </c>
      <c r="P279" s="229">
        <v>11.986499999999999</v>
      </c>
      <c r="Q279" t="s">
        <v>526</v>
      </c>
      <c r="R279">
        <v>8.85</v>
      </c>
      <c r="S279">
        <v>0.75</v>
      </c>
      <c r="T279" cm="1">
        <f t="array" ref="T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9" s="229">
        <f>IFERROR(Hours_Working[[#This Row],[Gallon]],0)</f>
        <v>11.986499999999999</v>
      </c>
    </row>
    <row r="280" spans="1:21" x14ac:dyDescent="0.25">
      <c r="A280" t="s">
        <v>132</v>
      </c>
      <c r="B280" s="2">
        <v>45752</v>
      </c>
      <c r="C280" t="s">
        <v>44</v>
      </c>
      <c r="D280" t="s">
        <v>539</v>
      </c>
      <c r="E280" t="s">
        <v>528</v>
      </c>
      <c r="F280" t="s">
        <v>23</v>
      </c>
      <c r="G280">
        <v>13</v>
      </c>
      <c r="H280" s="32">
        <v>9.3829999999999991</v>
      </c>
      <c r="I280">
        <v>0.33300000000000002</v>
      </c>
      <c r="J280">
        <v>0.5</v>
      </c>
      <c r="K280">
        <v>161.44</v>
      </c>
      <c r="L280">
        <v>37</v>
      </c>
      <c r="M280">
        <v>8.5500000000000007</v>
      </c>
      <c r="N280">
        <v>316.35000000000002</v>
      </c>
      <c r="O280">
        <v>12</v>
      </c>
      <c r="P280" s="229">
        <v>13.453333333333333</v>
      </c>
      <c r="Q280" t="s">
        <v>535</v>
      </c>
      <c r="R280">
        <v>7.7830000000000004</v>
      </c>
      <c r="S280">
        <v>0.76700000000000002</v>
      </c>
      <c r="T280" cm="1">
        <f t="array" ref="T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80" s="229">
        <f>IFERROR(Hours_Working[[#This Row],[Gallon]],0)</f>
        <v>13.453333333333333</v>
      </c>
    </row>
    <row r="281" spans="1:21" x14ac:dyDescent="0.25">
      <c r="A281" t="s">
        <v>132</v>
      </c>
      <c r="B281" s="2">
        <v>45753</v>
      </c>
      <c r="C281" t="s">
        <v>44</v>
      </c>
      <c r="D281" t="s">
        <v>539</v>
      </c>
      <c r="E281" t="s">
        <v>528</v>
      </c>
      <c r="F281" t="s">
        <v>23</v>
      </c>
      <c r="G281">
        <v>8</v>
      </c>
      <c r="H281" s="32">
        <v>10.167</v>
      </c>
      <c r="I281">
        <v>0.3</v>
      </c>
      <c r="J281">
        <v>0.5</v>
      </c>
      <c r="K281">
        <v>107.746</v>
      </c>
      <c r="L281">
        <v>37</v>
      </c>
      <c r="M281">
        <v>9.3669999999999991</v>
      </c>
      <c r="N281">
        <v>346.57899999999995</v>
      </c>
      <c r="O281">
        <v>12</v>
      </c>
      <c r="P281" s="229">
        <v>8.9788333333333323</v>
      </c>
      <c r="Q281" t="s">
        <v>535</v>
      </c>
      <c r="R281">
        <v>8.9169999999999998</v>
      </c>
      <c r="S281">
        <v>0.45</v>
      </c>
      <c r="T281" cm="1">
        <f t="array" ref="T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81" s="229">
        <f>IFERROR(Hours_Working[[#This Row],[Gallon]],0)</f>
        <v>8.9788333333333323</v>
      </c>
    </row>
    <row r="282" spans="1:21" x14ac:dyDescent="0.25">
      <c r="A282" t="s">
        <v>45</v>
      </c>
      <c r="B282" s="2">
        <v>45740</v>
      </c>
      <c r="C282" t="s">
        <v>44</v>
      </c>
      <c r="D282" t="s">
        <v>531</v>
      </c>
      <c r="E282" t="s">
        <v>48</v>
      </c>
      <c r="F282" t="s">
        <v>23</v>
      </c>
      <c r="G282">
        <v>22</v>
      </c>
      <c r="H282" s="32">
        <v>7.55</v>
      </c>
      <c r="I282">
        <v>0.46700000000000003</v>
      </c>
      <c r="J282">
        <v>0.56699999999999995</v>
      </c>
      <c r="K282">
        <v>0</v>
      </c>
      <c r="L282">
        <v>40</v>
      </c>
      <c r="M282">
        <v>6.5170000000000003</v>
      </c>
      <c r="N282">
        <v>260.68</v>
      </c>
      <c r="O282">
        <v>12</v>
      </c>
      <c r="P282" s="229">
        <v>0</v>
      </c>
      <c r="Q282" t="s">
        <v>526</v>
      </c>
      <c r="R282">
        <v>6.0670000000000002</v>
      </c>
      <c r="S282">
        <v>0.45</v>
      </c>
      <c r="T282" cm="1">
        <f t="array" ref="T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2" s="229">
        <f>IFERROR(Hours_Working[[#This Row],[Gallon]],0)</f>
        <v>0</v>
      </c>
    </row>
    <row r="283" spans="1:21" x14ac:dyDescent="0.25">
      <c r="A283" t="s">
        <v>45</v>
      </c>
      <c r="B283" s="2">
        <v>45741</v>
      </c>
      <c r="C283" t="s">
        <v>44</v>
      </c>
      <c r="D283" t="s">
        <v>531</v>
      </c>
      <c r="E283" t="s">
        <v>48</v>
      </c>
      <c r="F283" t="s">
        <v>23</v>
      </c>
      <c r="G283">
        <v>22</v>
      </c>
      <c r="H283" s="32">
        <v>8.3170000000000002</v>
      </c>
      <c r="I283">
        <v>0</v>
      </c>
      <c r="J283">
        <v>0.5</v>
      </c>
      <c r="K283">
        <v>140.65</v>
      </c>
      <c r="L283">
        <v>40</v>
      </c>
      <c r="M283">
        <v>7.8159999999999998</v>
      </c>
      <c r="N283">
        <v>312.64</v>
      </c>
      <c r="O283">
        <v>12</v>
      </c>
      <c r="P283" s="229">
        <v>11.720833333333333</v>
      </c>
      <c r="Q283" t="s">
        <v>526</v>
      </c>
      <c r="R283">
        <v>7.3330000000000002</v>
      </c>
      <c r="S283">
        <v>0.48299999999999998</v>
      </c>
      <c r="T283" cm="1">
        <f t="array" ref="T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3" s="229">
        <f>IFERROR(Hours_Working[[#This Row],[Gallon]],0)</f>
        <v>11.720833333333333</v>
      </c>
    </row>
    <row r="284" spans="1:21" x14ac:dyDescent="0.25">
      <c r="A284" t="s">
        <v>45</v>
      </c>
      <c r="B284" s="2">
        <v>45742</v>
      </c>
      <c r="C284" t="s">
        <v>44</v>
      </c>
      <c r="D284" t="s">
        <v>531</v>
      </c>
      <c r="E284" t="s">
        <v>48</v>
      </c>
      <c r="F284" t="s">
        <v>23</v>
      </c>
      <c r="G284">
        <v>18</v>
      </c>
      <c r="H284" s="32">
        <v>7.55</v>
      </c>
      <c r="I284">
        <v>0.183</v>
      </c>
      <c r="J284">
        <v>0.56699999999999995</v>
      </c>
      <c r="K284">
        <v>0</v>
      </c>
      <c r="L284">
        <v>40</v>
      </c>
      <c r="M284">
        <v>6.8000000000000007</v>
      </c>
      <c r="N284">
        <v>272</v>
      </c>
      <c r="O284">
        <v>12</v>
      </c>
      <c r="P284" s="229">
        <v>0</v>
      </c>
      <c r="Q284" t="s">
        <v>526</v>
      </c>
      <c r="R284">
        <v>6.15</v>
      </c>
      <c r="S284">
        <v>0.65</v>
      </c>
      <c r="T284" cm="1">
        <f t="array" ref="T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4" s="229">
        <f>IFERROR(Hours_Working[[#This Row],[Gallon]],0)</f>
        <v>0</v>
      </c>
    </row>
    <row r="285" spans="1:21" x14ac:dyDescent="0.25">
      <c r="A285" t="s">
        <v>45</v>
      </c>
      <c r="B285" s="2">
        <v>45743</v>
      </c>
      <c r="C285" t="s">
        <v>44</v>
      </c>
      <c r="D285" t="s">
        <v>531</v>
      </c>
      <c r="E285" t="s">
        <v>48</v>
      </c>
      <c r="F285" t="s">
        <v>23</v>
      </c>
      <c r="G285">
        <v>27</v>
      </c>
      <c r="H285" s="32">
        <v>8.85</v>
      </c>
      <c r="I285">
        <v>0.33300000000000002</v>
      </c>
      <c r="J285">
        <v>0.53300000000000003</v>
      </c>
      <c r="K285">
        <v>156.90199999999999</v>
      </c>
      <c r="L285">
        <v>40</v>
      </c>
      <c r="M285">
        <v>7.984</v>
      </c>
      <c r="N285">
        <v>319.36</v>
      </c>
      <c r="O285">
        <v>12</v>
      </c>
      <c r="P285" s="229">
        <v>13.075166666666666</v>
      </c>
      <c r="Q285" t="s">
        <v>526</v>
      </c>
      <c r="R285">
        <v>7.4669999999999996</v>
      </c>
      <c r="S285">
        <v>0.51700000000000002</v>
      </c>
      <c r="T285" cm="1">
        <f t="array" ref="T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5" s="229">
        <f>IFERROR(Hours_Working[[#This Row],[Gallon]],0)</f>
        <v>13.075166666666666</v>
      </c>
    </row>
    <row r="286" spans="1:21" x14ac:dyDescent="0.25">
      <c r="A286" t="s">
        <v>45</v>
      </c>
      <c r="B286" s="2">
        <v>45744</v>
      </c>
      <c r="C286" t="s">
        <v>44</v>
      </c>
      <c r="D286" t="s">
        <v>531</v>
      </c>
      <c r="E286" t="s">
        <v>48</v>
      </c>
      <c r="F286" t="s">
        <v>23</v>
      </c>
      <c r="G286">
        <v>20</v>
      </c>
      <c r="H286" s="32">
        <v>8.35</v>
      </c>
      <c r="I286">
        <v>0.28299999999999997</v>
      </c>
      <c r="J286">
        <v>0.48299999999999998</v>
      </c>
      <c r="K286">
        <v>132.91</v>
      </c>
      <c r="L286">
        <v>40</v>
      </c>
      <c r="M286">
        <v>7.5839999999999996</v>
      </c>
      <c r="N286">
        <v>303.36</v>
      </c>
      <c r="O286">
        <v>12</v>
      </c>
      <c r="P286" s="229">
        <v>11.075833333333334</v>
      </c>
      <c r="Q286" t="s">
        <v>526</v>
      </c>
      <c r="R286">
        <v>7.2169999999999996</v>
      </c>
      <c r="S286">
        <v>0.36699999999999999</v>
      </c>
      <c r="T286" cm="1">
        <f t="array" ref="T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6" s="229">
        <f>IFERROR(Hours_Working[[#This Row],[Gallon]],0)</f>
        <v>11.075833333333334</v>
      </c>
    </row>
    <row r="287" spans="1:21" x14ac:dyDescent="0.25">
      <c r="A287" t="s">
        <v>45</v>
      </c>
      <c r="B287" s="2">
        <v>45747</v>
      </c>
      <c r="C287" t="s">
        <v>44</v>
      </c>
      <c r="D287" t="s">
        <v>531</v>
      </c>
      <c r="E287" t="s">
        <v>48</v>
      </c>
      <c r="F287" t="s">
        <v>23</v>
      </c>
      <c r="G287">
        <v>23</v>
      </c>
      <c r="H287" s="32">
        <v>7.883</v>
      </c>
      <c r="I287">
        <v>0.16700000000000001</v>
      </c>
      <c r="J287">
        <v>0.51700000000000002</v>
      </c>
      <c r="K287">
        <v>111.039</v>
      </c>
      <c r="L287">
        <v>40</v>
      </c>
      <c r="M287">
        <v>7.2</v>
      </c>
      <c r="N287">
        <v>288</v>
      </c>
      <c r="O287">
        <v>12</v>
      </c>
      <c r="P287" s="229">
        <v>9.2532499999999995</v>
      </c>
      <c r="Q287" t="s">
        <v>526</v>
      </c>
      <c r="R287">
        <v>6.5670000000000002</v>
      </c>
      <c r="S287">
        <v>0.63300000000000001</v>
      </c>
      <c r="T287" cm="1">
        <f t="array" ref="T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87" s="229">
        <f>IFERROR(Hours_Working[[#This Row],[Gallon]],0)</f>
        <v>9.2532499999999995</v>
      </c>
    </row>
    <row r="288" spans="1:21" x14ac:dyDescent="0.25">
      <c r="A288" t="s">
        <v>45</v>
      </c>
      <c r="B288" s="2">
        <v>45748</v>
      </c>
      <c r="C288" t="s">
        <v>44</v>
      </c>
      <c r="D288" t="s">
        <v>531</v>
      </c>
      <c r="E288" t="s">
        <v>48</v>
      </c>
      <c r="F288" t="s">
        <v>23</v>
      </c>
      <c r="G288">
        <v>27</v>
      </c>
      <c r="H288" s="32">
        <v>9.5</v>
      </c>
      <c r="I288">
        <v>0.4</v>
      </c>
      <c r="J288">
        <v>0.5</v>
      </c>
      <c r="K288">
        <v>141.203</v>
      </c>
      <c r="L288">
        <v>40</v>
      </c>
      <c r="M288">
        <v>8.6</v>
      </c>
      <c r="N288">
        <v>344</v>
      </c>
      <c r="O288">
        <v>12</v>
      </c>
      <c r="P288" s="229">
        <v>11.766916666666667</v>
      </c>
      <c r="Q288" t="s">
        <v>526</v>
      </c>
      <c r="R288">
        <v>8.3330000000000002</v>
      </c>
      <c r="S288">
        <v>0.26700000000000002</v>
      </c>
      <c r="T288" cm="1">
        <f t="array" ref="T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88" s="229">
        <f>IFERROR(Hours_Working[[#This Row],[Gallon]],0)</f>
        <v>11.766916666666667</v>
      </c>
    </row>
    <row r="289" spans="1:21" x14ac:dyDescent="0.25">
      <c r="A289" t="s">
        <v>45</v>
      </c>
      <c r="B289" s="2">
        <v>45749</v>
      </c>
      <c r="C289" t="s">
        <v>44</v>
      </c>
      <c r="D289" t="s">
        <v>531</v>
      </c>
      <c r="E289" t="s">
        <v>48</v>
      </c>
      <c r="F289" t="s">
        <v>23</v>
      </c>
      <c r="G289">
        <v>17</v>
      </c>
      <c r="H289" s="32">
        <v>8.3330000000000002</v>
      </c>
      <c r="I289">
        <v>0.41699999999999998</v>
      </c>
      <c r="J289">
        <v>0.51700000000000002</v>
      </c>
      <c r="K289">
        <v>140.565</v>
      </c>
      <c r="L289">
        <v>40</v>
      </c>
      <c r="M289">
        <v>7.4</v>
      </c>
      <c r="N289">
        <v>296</v>
      </c>
      <c r="O289">
        <v>12</v>
      </c>
      <c r="P289" s="229">
        <v>11.713749999999999</v>
      </c>
      <c r="Q289" t="s">
        <v>526</v>
      </c>
      <c r="R289">
        <v>6.9</v>
      </c>
      <c r="S289">
        <v>0.5</v>
      </c>
      <c r="T289" cm="1">
        <f t="array" ref="T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89" s="229">
        <f>IFERROR(Hours_Working[[#This Row],[Gallon]],0)</f>
        <v>11.713749999999999</v>
      </c>
    </row>
    <row r="290" spans="1:21" x14ac:dyDescent="0.25">
      <c r="A290" t="s">
        <v>45</v>
      </c>
      <c r="B290" s="2">
        <v>45750</v>
      </c>
      <c r="C290" t="s">
        <v>44</v>
      </c>
      <c r="D290" t="s">
        <v>531</v>
      </c>
      <c r="E290" t="s">
        <v>48</v>
      </c>
      <c r="F290" t="s">
        <v>23</v>
      </c>
      <c r="G290">
        <v>23</v>
      </c>
      <c r="H290" s="32">
        <v>8.7829999999999995</v>
      </c>
      <c r="I290">
        <v>0.4</v>
      </c>
      <c r="J290">
        <v>0.56699999999999995</v>
      </c>
      <c r="K290">
        <v>133.708</v>
      </c>
      <c r="L290">
        <v>40</v>
      </c>
      <c r="M290">
        <v>7.8169999999999993</v>
      </c>
      <c r="N290">
        <v>312.67999999999995</v>
      </c>
      <c r="O290">
        <v>12</v>
      </c>
      <c r="P290" s="229">
        <v>11.142333333333333</v>
      </c>
      <c r="Q290" t="s">
        <v>526</v>
      </c>
      <c r="R290">
        <v>7.4669999999999996</v>
      </c>
      <c r="S290">
        <v>0.35</v>
      </c>
      <c r="T290" cm="1">
        <f t="array" ref="T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90" s="229">
        <f>IFERROR(Hours_Working[[#This Row],[Gallon]],0)</f>
        <v>11.142333333333333</v>
      </c>
    </row>
    <row r="291" spans="1:21" x14ac:dyDescent="0.25">
      <c r="A291" t="s">
        <v>45</v>
      </c>
      <c r="B291" s="2">
        <v>45751</v>
      </c>
      <c r="C291" t="s">
        <v>44</v>
      </c>
      <c r="D291" t="s">
        <v>531</v>
      </c>
      <c r="E291" t="s">
        <v>48</v>
      </c>
      <c r="F291" t="s">
        <v>23</v>
      </c>
      <c r="G291">
        <v>23</v>
      </c>
      <c r="H291" s="32">
        <v>8.3170000000000002</v>
      </c>
      <c r="I291">
        <v>0.2</v>
      </c>
      <c r="J291">
        <v>0.53300000000000003</v>
      </c>
      <c r="K291">
        <v>145.321</v>
      </c>
      <c r="L291">
        <v>40</v>
      </c>
      <c r="M291">
        <v>7.5839999999999996</v>
      </c>
      <c r="N291">
        <v>303.36</v>
      </c>
      <c r="O291">
        <v>12</v>
      </c>
      <c r="P291" s="229">
        <v>12.110083333333334</v>
      </c>
      <c r="Q291" t="s">
        <v>526</v>
      </c>
      <c r="R291">
        <v>7.117</v>
      </c>
      <c r="S291">
        <v>0.46700000000000003</v>
      </c>
      <c r="T291" cm="1">
        <f t="array" ref="T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91" s="229">
        <f>IFERROR(Hours_Working[[#This Row],[Gallon]],0)</f>
        <v>12.110083333333334</v>
      </c>
    </row>
    <row r="292" spans="1:21" x14ac:dyDescent="0.25">
      <c r="A292" t="s">
        <v>18</v>
      </c>
      <c r="B292" s="2">
        <v>45740</v>
      </c>
      <c r="C292" t="s">
        <v>44</v>
      </c>
      <c r="D292" t="s">
        <v>375</v>
      </c>
      <c r="E292" t="s">
        <v>61</v>
      </c>
      <c r="F292" t="s">
        <v>20</v>
      </c>
      <c r="G292">
        <v>6</v>
      </c>
      <c r="H292" s="32">
        <v>8.2170000000000005</v>
      </c>
      <c r="I292">
        <v>0.4</v>
      </c>
      <c r="J292">
        <v>0.88300000000000001</v>
      </c>
      <c r="K292">
        <v>77.861000000000004</v>
      </c>
      <c r="L292">
        <v>42.02</v>
      </c>
      <c r="M292">
        <v>6.9339999999999993</v>
      </c>
      <c r="N292">
        <v>291.36667999999997</v>
      </c>
      <c r="O292">
        <v>7</v>
      </c>
      <c r="P292" s="229">
        <v>11.123000000000001</v>
      </c>
      <c r="Q292" t="s">
        <v>526</v>
      </c>
      <c r="R292">
        <v>6.4669999999999996</v>
      </c>
      <c r="S292">
        <v>0.46700000000000003</v>
      </c>
      <c r="T292" cm="1">
        <f t="array" ref="T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92" s="229">
        <f>IFERROR(Hours_Working[[#This Row],[Gallon]],0)</f>
        <v>11.123000000000001</v>
      </c>
    </row>
    <row r="293" spans="1:21" x14ac:dyDescent="0.25">
      <c r="A293" t="s">
        <v>18</v>
      </c>
      <c r="B293" s="2">
        <v>45741</v>
      </c>
      <c r="C293" t="s">
        <v>44</v>
      </c>
      <c r="D293" t="s">
        <v>375</v>
      </c>
      <c r="E293" t="s">
        <v>61</v>
      </c>
      <c r="F293" t="s">
        <v>20</v>
      </c>
      <c r="G293">
        <v>10</v>
      </c>
      <c r="H293" s="32">
        <v>8.15</v>
      </c>
      <c r="I293">
        <v>0.38300000000000001</v>
      </c>
      <c r="J293">
        <v>0.55000000000000004</v>
      </c>
      <c r="K293">
        <v>92.951999999999998</v>
      </c>
      <c r="L293">
        <v>42.02</v>
      </c>
      <c r="M293">
        <v>7.2169999999999996</v>
      </c>
      <c r="N293">
        <v>303.25834000000003</v>
      </c>
      <c r="O293">
        <v>7</v>
      </c>
      <c r="P293" s="229">
        <v>13.278857142857143</v>
      </c>
      <c r="Q293" t="s">
        <v>526</v>
      </c>
      <c r="R293">
        <v>6.8</v>
      </c>
      <c r="S293">
        <v>0.41699999999999998</v>
      </c>
      <c r="T293" cm="1">
        <f t="array" ref="T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93" s="229">
        <f>IFERROR(Hours_Working[[#This Row],[Gallon]],0)</f>
        <v>13.278857142857143</v>
      </c>
    </row>
    <row r="294" spans="1:21" x14ac:dyDescent="0.25">
      <c r="A294" t="s">
        <v>18</v>
      </c>
      <c r="B294" s="2">
        <v>45742</v>
      </c>
      <c r="C294" t="s">
        <v>44</v>
      </c>
      <c r="D294" t="s">
        <v>375</v>
      </c>
      <c r="E294" t="s">
        <v>61</v>
      </c>
      <c r="F294" t="s">
        <v>20</v>
      </c>
      <c r="G294">
        <v>11</v>
      </c>
      <c r="H294" s="32">
        <v>8.1329999999999991</v>
      </c>
      <c r="I294">
        <v>0.28299999999999997</v>
      </c>
      <c r="J294">
        <v>0.5</v>
      </c>
      <c r="K294">
        <v>146.61799999999999</v>
      </c>
      <c r="L294">
        <v>42.02</v>
      </c>
      <c r="M294">
        <v>7.3500000000000005</v>
      </c>
      <c r="N294">
        <v>308.84700000000004</v>
      </c>
      <c r="O294">
        <v>7</v>
      </c>
      <c r="P294" s="229">
        <v>20.945428571428572</v>
      </c>
      <c r="Q294" t="s">
        <v>526</v>
      </c>
      <c r="R294">
        <v>7.0170000000000003</v>
      </c>
      <c r="S294">
        <v>0.33300000000000002</v>
      </c>
      <c r="T294" cm="1">
        <f t="array" ref="T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94" s="229">
        <f>IFERROR(Hours_Working[[#This Row],[Gallon]],0)</f>
        <v>20.945428571428572</v>
      </c>
    </row>
    <row r="295" spans="1:21" x14ac:dyDescent="0.25">
      <c r="A295" t="s">
        <v>18</v>
      </c>
      <c r="B295" s="2">
        <v>45743</v>
      </c>
      <c r="C295" t="s">
        <v>44</v>
      </c>
      <c r="D295" t="s">
        <v>375</v>
      </c>
      <c r="E295" t="s">
        <v>61</v>
      </c>
      <c r="F295" t="s">
        <v>20</v>
      </c>
      <c r="G295">
        <v>13</v>
      </c>
      <c r="H295" s="32">
        <v>9.6</v>
      </c>
      <c r="I295">
        <v>0.16700000000000001</v>
      </c>
      <c r="J295">
        <v>0.5</v>
      </c>
      <c r="K295">
        <v>138.34800000000001</v>
      </c>
      <c r="L295">
        <v>42.02</v>
      </c>
      <c r="M295">
        <v>8.9329999999999998</v>
      </c>
      <c r="N295">
        <v>375.36466000000001</v>
      </c>
      <c r="O295">
        <v>7</v>
      </c>
      <c r="P295" s="229">
        <v>19.764000000000003</v>
      </c>
      <c r="Q295" t="s">
        <v>526</v>
      </c>
      <c r="R295">
        <v>8.5830000000000002</v>
      </c>
      <c r="S295">
        <v>0.35</v>
      </c>
      <c r="T295" cm="1">
        <f t="array" ref="T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95" s="229">
        <f>IFERROR(Hours_Working[[#This Row],[Gallon]],0)</f>
        <v>19.764000000000003</v>
      </c>
    </row>
    <row r="296" spans="1:21" x14ac:dyDescent="0.25">
      <c r="A296" t="s">
        <v>18</v>
      </c>
      <c r="B296" s="2">
        <v>45744</v>
      </c>
      <c r="C296" t="s">
        <v>44</v>
      </c>
      <c r="D296" t="s">
        <v>375</v>
      </c>
      <c r="E296" t="s">
        <v>61</v>
      </c>
      <c r="F296" t="s">
        <v>20</v>
      </c>
      <c r="G296">
        <v>9</v>
      </c>
      <c r="H296" s="32">
        <v>8.3670000000000009</v>
      </c>
      <c r="I296">
        <v>0.16700000000000001</v>
      </c>
      <c r="J296">
        <v>0</v>
      </c>
      <c r="K296">
        <v>89.125</v>
      </c>
      <c r="L296">
        <v>42.02</v>
      </c>
      <c r="M296">
        <v>8.1999999999999993</v>
      </c>
      <c r="N296">
        <v>344.56400000000002</v>
      </c>
      <c r="O296">
        <v>7</v>
      </c>
      <c r="P296" s="229">
        <v>12.732142857142858</v>
      </c>
      <c r="Q296" t="s">
        <v>526</v>
      </c>
      <c r="R296">
        <v>4.8330000000000002</v>
      </c>
      <c r="S296">
        <v>3.367</v>
      </c>
      <c r="T296" cm="1">
        <f t="array" ref="T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96" s="229">
        <f>IFERROR(Hours_Working[[#This Row],[Gallon]],0)</f>
        <v>12.732142857142858</v>
      </c>
    </row>
    <row r="297" spans="1:21" x14ac:dyDescent="0.25">
      <c r="A297" t="s">
        <v>18</v>
      </c>
      <c r="B297" s="2">
        <v>45747</v>
      </c>
      <c r="C297" t="s">
        <v>44</v>
      </c>
      <c r="D297" t="s">
        <v>375</v>
      </c>
      <c r="E297" t="s">
        <v>61</v>
      </c>
      <c r="F297" t="s">
        <v>20</v>
      </c>
      <c r="G297">
        <v>12</v>
      </c>
      <c r="H297" s="32">
        <v>8.6999999999999993</v>
      </c>
      <c r="I297">
        <v>0.48299999999999998</v>
      </c>
      <c r="J297">
        <v>0.51700000000000002</v>
      </c>
      <c r="K297">
        <v>121.453</v>
      </c>
      <c r="L297">
        <v>42.02</v>
      </c>
      <c r="M297">
        <v>7.7</v>
      </c>
      <c r="N297">
        <v>323.55400000000003</v>
      </c>
      <c r="O297">
        <v>7</v>
      </c>
      <c r="P297" s="229">
        <v>17.350428571428573</v>
      </c>
      <c r="Q297" t="s">
        <v>526</v>
      </c>
      <c r="R297">
        <v>7.55</v>
      </c>
      <c r="S297">
        <v>0.15</v>
      </c>
      <c r="T297" cm="1">
        <f t="array" ref="T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97" s="229">
        <f>IFERROR(Hours_Working[[#This Row],[Gallon]],0)</f>
        <v>17.350428571428573</v>
      </c>
    </row>
    <row r="298" spans="1:21" x14ac:dyDescent="0.25">
      <c r="A298" t="s">
        <v>18</v>
      </c>
      <c r="B298" s="2">
        <v>45748</v>
      </c>
      <c r="C298" t="s">
        <v>44</v>
      </c>
      <c r="D298" t="s">
        <v>375</v>
      </c>
      <c r="E298" t="s">
        <v>61</v>
      </c>
      <c r="F298" t="s">
        <v>20</v>
      </c>
      <c r="G298">
        <v>10</v>
      </c>
      <c r="H298" s="32">
        <v>9.3330000000000002</v>
      </c>
      <c r="I298">
        <v>0.16700000000000001</v>
      </c>
      <c r="J298">
        <v>0.51700000000000002</v>
      </c>
      <c r="K298">
        <v>85.156000000000006</v>
      </c>
      <c r="L298">
        <v>42.02</v>
      </c>
      <c r="M298">
        <v>8.65</v>
      </c>
      <c r="N298">
        <v>363.47300000000007</v>
      </c>
      <c r="O298">
        <v>7</v>
      </c>
      <c r="P298" s="229">
        <v>12.165142857142857</v>
      </c>
      <c r="Q298" t="s">
        <v>526</v>
      </c>
      <c r="R298">
        <v>8.15</v>
      </c>
      <c r="S298">
        <v>0.5</v>
      </c>
      <c r="T298" cm="1">
        <f t="array" ref="T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98" s="229">
        <f>IFERROR(Hours_Working[[#This Row],[Gallon]],0)</f>
        <v>12.165142857142857</v>
      </c>
    </row>
    <row r="299" spans="1:21" x14ac:dyDescent="0.25">
      <c r="A299" t="s">
        <v>18</v>
      </c>
      <c r="B299" s="2">
        <v>45749</v>
      </c>
      <c r="C299" t="s">
        <v>44</v>
      </c>
      <c r="D299" t="s">
        <v>375</v>
      </c>
      <c r="E299" t="s">
        <v>61</v>
      </c>
      <c r="F299" t="s">
        <v>20</v>
      </c>
      <c r="G299">
        <v>8</v>
      </c>
      <c r="H299" s="32">
        <v>8.5169999999999995</v>
      </c>
      <c r="I299">
        <v>0.317</v>
      </c>
      <c r="J299">
        <v>0.5</v>
      </c>
      <c r="K299">
        <v>112.39400000000001</v>
      </c>
      <c r="L299">
        <v>42.02</v>
      </c>
      <c r="M299">
        <v>7.7</v>
      </c>
      <c r="N299">
        <v>323.55400000000003</v>
      </c>
      <c r="O299">
        <v>7</v>
      </c>
      <c r="P299" s="229">
        <v>16.056285714285714</v>
      </c>
      <c r="Q299" t="s">
        <v>526</v>
      </c>
      <c r="R299">
        <v>6.633</v>
      </c>
      <c r="S299">
        <v>1.0669999999999999</v>
      </c>
      <c r="T299" cm="1">
        <f t="array" ref="T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99" s="229">
        <f>IFERROR(Hours_Working[[#This Row],[Gallon]],0)</f>
        <v>16.056285714285714</v>
      </c>
    </row>
    <row r="300" spans="1:21" x14ac:dyDescent="0.25">
      <c r="A300" t="s">
        <v>18</v>
      </c>
      <c r="B300" s="2">
        <v>45750</v>
      </c>
      <c r="C300" t="s">
        <v>44</v>
      </c>
      <c r="D300" t="s">
        <v>375</v>
      </c>
      <c r="E300" t="s">
        <v>61</v>
      </c>
      <c r="F300" t="s">
        <v>20</v>
      </c>
      <c r="G300">
        <v>12</v>
      </c>
      <c r="H300" s="32">
        <v>8.4169999999999998</v>
      </c>
      <c r="I300">
        <v>0.4</v>
      </c>
      <c r="J300">
        <v>0.96699999999999997</v>
      </c>
      <c r="K300">
        <v>108.289</v>
      </c>
      <c r="L300">
        <v>42.02</v>
      </c>
      <c r="M300">
        <v>7.05</v>
      </c>
      <c r="N300">
        <v>296.24100000000004</v>
      </c>
      <c r="O300">
        <v>7</v>
      </c>
      <c r="P300" s="229">
        <v>15.469857142857142</v>
      </c>
      <c r="Q300" t="s">
        <v>526</v>
      </c>
      <c r="R300">
        <v>6.5670000000000002</v>
      </c>
      <c r="S300">
        <v>0.48299999999999998</v>
      </c>
      <c r="T300" cm="1">
        <f t="array" ref="T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00" s="229">
        <f>IFERROR(Hours_Working[[#This Row],[Gallon]],0)</f>
        <v>15.469857142857142</v>
      </c>
    </row>
    <row r="301" spans="1:21" x14ac:dyDescent="0.25">
      <c r="A301" t="s">
        <v>18</v>
      </c>
      <c r="B301" s="2">
        <v>45751</v>
      </c>
      <c r="C301" t="s">
        <v>44</v>
      </c>
      <c r="D301" t="s">
        <v>375</v>
      </c>
      <c r="E301" t="s">
        <v>61</v>
      </c>
      <c r="F301" t="s">
        <v>20</v>
      </c>
      <c r="G301">
        <v>12</v>
      </c>
      <c r="H301" s="32">
        <v>7.7830000000000004</v>
      </c>
      <c r="I301">
        <v>0.317</v>
      </c>
      <c r="J301">
        <v>0.38300000000000001</v>
      </c>
      <c r="K301">
        <v>108.69</v>
      </c>
      <c r="L301">
        <v>42.02</v>
      </c>
      <c r="M301">
        <v>7.0839999999999996</v>
      </c>
      <c r="N301">
        <v>297.66968000000003</v>
      </c>
      <c r="O301">
        <v>7</v>
      </c>
      <c r="P301" s="229">
        <v>15.527142857142858</v>
      </c>
      <c r="Q301" t="s">
        <v>526</v>
      </c>
      <c r="R301">
        <v>6.117</v>
      </c>
      <c r="S301">
        <v>0.96699999999999997</v>
      </c>
      <c r="T301" cm="1">
        <f t="array" ref="T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01" s="229">
        <f>IFERROR(Hours_Working[[#This Row],[Gallon]],0)</f>
        <v>15.527142857142858</v>
      </c>
    </row>
    <row r="302" spans="1:21" x14ac:dyDescent="0.25">
      <c r="A302" t="s">
        <v>18</v>
      </c>
      <c r="B302" s="2">
        <v>45740</v>
      </c>
      <c r="C302" t="s">
        <v>44</v>
      </c>
      <c r="D302" t="s">
        <v>529</v>
      </c>
      <c r="E302" t="s">
        <v>530</v>
      </c>
      <c r="F302" t="s">
        <v>20</v>
      </c>
      <c r="G302">
        <v>20</v>
      </c>
      <c r="H302" s="32">
        <v>9.2829999999999995</v>
      </c>
      <c r="I302">
        <v>8.3000000000000004E-2</v>
      </c>
      <c r="J302">
        <v>0</v>
      </c>
      <c r="K302">
        <v>134.02099999999999</v>
      </c>
      <c r="L302">
        <v>42.02</v>
      </c>
      <c r="M302">
        <v>9.1999999999999993</v>
      </c>
      <c r="N302">
        <v>386.584</v>
      </c>
      <c r="O302">
        <v>7</v>
      </c>
      <c r="P302" s="229">
        <v>19.145857142857142</v>
      </c>
      <c r="Q302" t="s">
        <v>526</v>
      </c>
      <c r="R302">
        <v>8.6829999999999998</v>
      </c>
      <c r="S302">
        <v>0.51700000000000002</v>
      </c>
      <c r="T302" cm="1">
        <f t="array" ref="T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02" s="229">
        <f>IFERROR(Hours_Working[[#This Row],[Gallon]],0)</f>
        <v>19.145857142857142</v>
      </c>
    </row>
    <row r="303" spans="1:21" x14ac:dyDescent="0.25">
      <c r="A303" t="s">
        <v>18</v>
      </c>
      <c r="B303" s="2">
        <v>45743</v>
      </c>
      <c r="C303" t="s">
        <v>44</v>
      </c>
      <c r="D303" t="s">
        <v>529</v>
      </c>
      <c r="E303" t="s">
        <v>530</v>
      </c>
      <c r="F303" t="s">
        <v>20</v>
      </c>
      <c r="G303">
        <v>12</v>
      </c>
      <c r="H303" s="32">
        <v>9.0830000000000002</v>
      </c>
      <c r="I303">
        <v>0</v>
      </c>
      <c r="J303">
        <v>0</v>
      </c>
      <c r="K303">
        <v>125.41800000000001</v>
      </c>
      <c r="L303">
        <v>42.02</v>
      </c>
      <c r="M303">
        <v>9.0830000000000002</v>
      </c>
      <c r="N303">
        <v>381.66766000000001</v>
      </c>
      <c r="O303">
        <v>7</v>
      </c>
      <c r="P303" s="229">
        <v>17.916857142857143</v>
      </c>
      <c r="Q303" t="s">
        <v>526</v>
      </c>
      <c r="R303">
        <v>7.4</v>
      </c>
      <c r="S303">
        <v>1.6830000000000001</v>
      </c>
      <c r="T303" cm="1">
        <f t="array" ref="T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03" s="229">
        <f>IFERROR(Hours_Working[[#This Row],[Gallon]],0)</f>
        <v>17.916857142857143</v>
      </c>
    </row>
    <row r="304" spans="1:21" x14ac:dyDescent="0.25">
      <c r="A304" t="s">
        <v>18</v>
      </c>
      <c r="B304" s="2">
        <v>45744</v>
      </c>
      <c r="C304" t="s">
        <v>44</v>
      </c>
      <c r="D304" t="s">
        <v>529</v>
      </c>
      <c r="E304" t="s">
        <v>530</v>
      </c>
      <c r="F304" t="s">
        <v>20</v>
      </c>
      <c r="G304">
        <v>12</v>
      </c>
      <c r="H304" s="32">
        <v>8.85</v>
      </c>
      <c r="I304">
        <v>0</v>
      </c>
      <c r="J304">
        <v>0</v>
      </c>
      <c r="K304">
        <v>153.61699999999999</v>
      </c>
      <c r="L304">
        <v>42.02</v>
      </c>
      <c r="M304">
        <v>8.85</v>
      </c>
      <c r="N304">
        <v>371.87700000000001</v>
      </c>
      <c r="O304">
        <v>7</v>
      </c>
      <c r="P304" s="229">
        <v>21.945285714285713</v>
      </c>
      <c r="Q304" t="s">
        <v>526</v>
      </c>
      <c r="R304">
        <v>7.883</v>
      </c>
      <c r="S304">
        <v>0.96699999999999997</v>
      </c>
      <c r="T304" cm="1">
        <f t="array" ref="T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04" s="229">
        <f>IFERROR(Hours_Working[[#This Row],[Gallon]],0)</f>
        <v>21.945285714285713</v>
      </c>
    </row>
    <row r="305" spans="1:21" x14ac:dyDescent="0.25">
      <c r="A305" t="s">
        <v>18</v>
      </c>
      <c r="B305" s="2">
        <v>45745</v>
      </c>
      <c r="C305" t="s">
        <v>44</v>
      </c>
      <c r="D305" t="s">
        <v>529</v>
      </c>
      <c r="E305" t="s">
        <v>530</v>
      </c>
      <c r="F305" t="s">
        <v>20</v>
      </c>
      <c r="G305">
        <v>5</v>
      </c>
      <c r="H305" s="32">
        <v>7.8170000000000002</v>
      </c>
      <c r="I305">
        <v>0</v>
      </c>
      <c r="J305">
        <v>0</v>
      </c>
      <c r="K305">
        <v>65.932000000000002</v>
      </c>
      <c r="L305">
        <v>42.02</v>
      </c>
      <c r="M305">
        <v>7.8160000000000007</v>
      </c>
      <c r="N305">
        <v>328.42832000000004</v>
      </c>
      <c r="O305">
        <v>7</v>
      </c>
      <c r="P305" s="229">
        <v>9.4188571428571439</v>
      </c>
      <c r="Q305" t="s">
        <v>535</v>
      </c>
      <c r="R305">
        <v>4.3330000000000002</v>
      </c>
      <c r="S305">
        <v>3.4830000000000001</v>
      </c>
      <c r="T305" cm="1">
        <f t="array" ref="T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05" s="229">
        <f>IFERROR(Hours_Working[[#This Row],[Gallon]],0)</f>
        <v>9.4188571428571439</v>
      </c>
    </row>
    <row r="306" spans="1:21" x14ac:dyDescent="0.25">
      <c r="A306" t="s">
        <v>18</v>
      </c>
      <c r="B306" s="2">
        <v>45746</v>
      </c>
      <c r="C306" t="s">
        <v>44</v>
      </c>
      <c r="D306" t="s">
        <v>529</v>
      </c>
      <c r="E306" t="s">
        <v>530</v>
      </c>
      <c r="F306" t="s">
        <v>20</v>
      </c>
      <c r="G306">
        <v>10</v>
      </c>
      <c r="H306" s="32">
        <v>8.1170000000000009</v>
      </c>
      <c r="I306">
        <v>0.183</v>
      </c>
      <c r="J306">
        <v>0</v>
      </c>
      <c r="K306">
        <v>117.366</v>
      </c>
      <c r="L306">
        <v>42.02</v>
      </c>
      <c r="M306">
        <v>7.9329999999999998</v>
      </c>
      <c r="N306">
        <v>333.34466000000003</v>
      </c>
      <c r="O306">
        <v>7</v>
      </c>
      <c r="P306" s="229">
        <v>16.766571428571428</v>
      </c>
      <c r="Q306" t="s">
        <v>535</v>
      </c>
      <c r="R306">
        <v>6.9829999999999997</v>
      </c>
      <c r="S306">
        <v>0.95</v>
      </c>
      <c r="T306" cm="1">
        <f t="array" ref="T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06" s="229">
        <f>IFERROR(Hours_Working[[#This Row],[Gallon]],0)</f>
        <v>16.766571428571428</v>
      </c>
    </row>
    <row r="307" spans="1:21" x14ac:dyDescent="0.25">
      <c r="A307" t="s">
        <v>18</v>
      </c>
      <c r="B307" s="2">
        <v>45747</v>
      </c>
      <c r="C307" t="s">
        <v>44</v>
      </c>
      <c r="D307" t="s">
        <v>529</v>
      </c>
      <c r="E307" t="s">
        <v>530</v>
      </c>
      <c r="F307" t="s">
        <v>20</v>
      </c>
      <c r="G307">
        <v>16</v>
      </c>
      <c r="H307" s="32">
        <v>8.9830000000000005</v>
      </c>
      <c r="I307">
        <v>0.2</v>
      </c>
      <c r="J307">
        <v>0.5</v>
      </c>
      <c r="K307">
        <v>116.578</v>
      </c>
      <c r="L307">
        <v>42.02</v>
      </c>
      <c r="M307">
        <v>8.2830000000000013</v>
      </c>
      <c r="N307">
        <v>348.05166000000008</v>
      </c>
      <c r="O307">
        <v>7</v>
      </c>
      <c r="P307" s="229">
        <v>16.654</v>
      </c>
      <c r="Q307" t="s">
        <v>526</v>
      </c>
      <c r="R307">
        <v>7.9</v>
      </c>
      <c r="S307">
        <v>0.38300000000000001</v>
      </c>
      <c r="T307" cm="1">
        <f t="array" ref="T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07" s="229">
        <f>IFERROR(Hours_Working[[#This Row],[Gallon]],0)</f>
        <v>16.654</v>
      </c>
    </row>
    <row r="308" spans="1:21" x14ac:dyDescent="0.25">
      <c r="A308" t="s">
        <v>18</v>
      </c>
      <c r="B308" s="2">
        <v>45750</v>
      </c>
      <c r="C308" t="s">
        <v>44</v>
      </c>
      <c r="D308" t="s">
        <v>529</v>
      </c>
      <c r="E308" t="s">
        <v>530</v>
      </c>
      <c r="F308" t="s">
        <v>20</v>
      </c>
      <c r="G308">
        <v>10</v>
      </c>
      <c r="H308" s="32">
        <v>8.7669999999999995</v>
      </c>
      <c r="I308">
        <v>0</v>
      </c>
      <c r="J308">
        <v>0</v>
      </c>
      <c r="K308">
        <v>96.236000000000004</v>
      </c>
      <c r="L308">
        <v>42.02</v>
      </c>
      <c r="M308">
        <v>8.7669999999999995</v>
      </c>
      <c r="N308">
        <v>368.38934</v>
      </c>
      <c r="O308">
        <v>7</v>
      </c>
      <c r="P308" s="229">
        <v>13.748000000000001</v>
      </c>
      <c r="Q308" t="s">
        <v>526</v>
      </c>
      <c r="R308">
        <v>8.25</v>
      </c>
      <c r="S308">
        <v>0.51700000000000002</v>
      </c>
      <c r="T308" cm="1">
        <f t="array" ref="T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08" s="229">
        <f>IFERROR(Hours_Working[[#This Row],[Gallon]],0)</f>
        <v>13.748000000000001</v>
      </c>
    </row>
    <row r="309" spans="1:21" x14ac:dyDescent="0.25">
      <c r="A309" t="s">
        <v>18</v>
      </c>
      <c r="B309" s="2">
        <v>45751</v>
      </c>
      <c r="C309" t="s">
        <v>44</v>
      </c>
      <c r="D309" t="s">
        <v>529</v>
      </c>
      <c r="E309" t="s">
        <v>530</v>
      </c>
      <c r="F309" t="s">
        <v>20</v>
      </c>
      <c r="G309">
        <v>11</v>
      </c>
      <c r="H309" s="32">
        <v>9.4670000000000005</v>
      </c>
      <c r="I309">
        <v>0.183</v>
      </c>
      <c r="J309">
        <v>0</v>
      </c>
      <c r="K309">
        <v>136.625</v>
      </c>
      <c r="L309">
        <v>42.02</v>
      </c>
      <c r="M309">
        <v>9.2829999999999995</v>
      </c>
      <c r="N309">
        <v>390.07166000000001</v>
      </c>
      <c r="O309">
        <v>7</v>
      </c>
      <c r="P309" s="229">
        <v>19.517857142857142</v>
      </c>
      <c r="Q309" t="s">
        <v>526</v>
      </c>
      <c r="R309">
        <v>8.6</v>
      </c>
      <c r="S309">
        <v>0.68300000000000005</v>
      </c>
      <c r="T309" cm="1">
        <f t="array" ref="T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09" s="229">
        <f>IFERROR(Hours_Working[[#This Row],[Gallon]],0)</f>
        <v>19.517857142857142</v>
      </c>
    </row>
    <row r="310" spans="1:21" x14ac:dyDescent="0.25">
      <c r="A310" t="s">
        <v>18</v>
      </c>
      <c r="B310" s="2">
        <v>45752</v>
      </c>
      <c r="C310" t="s">
        <v>44</v>
      </c>
      <c r="D310" t="s">
        <v>529</v>
      </c>
      <c r="E310" t="s">
        <v>530</v>
      </c>
      <c r="F310" t="s">
        <v>20</v>
      </c>
      <c r="G310">
        <v>8</v>
      </c>
      <c r="H310" s="32">
        <v>9.6829999999999998</v>
      </c>
      <c r="I310">
        <v>0.16700000000000001</v>
      </c>
      <c r="J310">
        <v>0</v>
      </c>
      <c r="K310">
        <v>109.57899999999999</v>
      </c>
      <c r="L310">
        <v>42.02</v>
      </c>
      <c r="M310">
        <v>9.5169999999999995</v>
      </c>
      <c r="N310">
        <v>399.90433999999999</v>
      </c>
      <c r="O310">
        <v>7</v>
      </c>
      <c r="P310" s="229">
        <v>15.654142857142856</v>
      </c>
      <c r="Q310" t="s">
        <v>535</v>
      </c>
      <c r="R310">
        <v>5.45</v>
      </c>
      <c r="S310">
        <v>4.0670000000000002</v>
      </c>
      <c r="T310" cm="1">
        <f t="array" ref="T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10" s="229">
        <f>IFERROR(Hours_Working[[#This Row],[Gallon]],0)</f>
        <v>15.654142857142856</v>
      </c>
    </row>
    <row r="311" spans="1:21" x14ac:dyDescent="0.25">
      <c r="A311" t="s">
        <v>18</v>
      </c>
      <c r="B311" s="2">
        <v>45753</v>
      </c>
      <c r="C311" t="s">
        <v>44</v>
      </c>
      <c r="D311" t="s">
        <v>529</v>
      </c>
      <c r="E311" t="s">
        <v>530</v>
      </c>
      <c r="F311" t="s">
        <v>20</v>
      </c>
      <c r="G311">
        <v>9</v>
      </c>
      <c r="H311" s="32">
        <v>6.5830000000000002</v>
      </c>
      <c r="I311">
        <v>0.16700000000000001</v>
      </c>
      <c r="J311">
        <v>0.5</v>
      </c>
      <c r="K311">
        <v>57.17</v>
      </c>
      <c r="L311">
        <v>42.02</v>
      </c>
      <c r="M311">
        <v>5.9160000000000004</v>
      </c>
      <c r="N311">
        <v>248.59032000000005</v>
      </c>
      <c r="O311">
        <v>7</v>
      </c>
      <c r="P311" s="229">
        <v>8.1671428571428581</v>
      </c>
      <c r="Q311" t="s">
        <v>535</v>
      </c>
      <c r="R311">
        <v>5.0830000000000002</v>
      </c>
      <c r="S311">
        <v>0.83299999999999996</v>
      </c>
      <c r="T311" cm="1">
        <f t="array" ref="T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11" s="229">
        <f>IFERROR(Hours_Working[[#This Row],[Gallon]],0)</f>
        <v>8.1671428571428581</v>
      </c>
    </row>
    <row r="312" spans="1:21" x14ac:dyDescent="0.25">
      <c r="A312" t="s">
        <v>18</v>
      </c>
      <c r="B312" s="2">
        <v>45741</v>
      </c>
      <c r="C312" t="s">
        <v>44</v>
      </c>
      <c r="D312" t="s">
        <v>533</v>
      </c>
      <c r="E312" t="s">
        <v>534</v>
      </c>
      <c r="F312" t="s">
        <v>20</v>
      </c>
      <c r="G312">
        <v>12</v>
      </c>
      <c r="H312" s="32">
        <v>9.4499999999999993</v>
      </c>
      <c r="I312">
        <v>0.16700000000000001</v>
      </c>
      <c r="J312">
        <v>0.55000000000000004</v>
      </c>
      <c r="K312">
        <v>152.53399999999999</v>
      </c>
      <c r="L312">
        <v>42.02</v>
      </c>
      <c r="M312">
        <v>8.7340000000000018</v>
      </c>
      <c r="N312">
        <v>367.00268000000011</v>
      </c>
      <c r="O312">
        <v>7</v>
      </c>
      <c r="P312" s="229">
        <v>21.790571428571429</v>
      </c>
      <c r="Q312" t="s">
        <v>526</v>
      </c>
      <c r="R312">
        <v>8.1170000000000009</v>
      </c>
      <c r="S312">
        <v>0.61699999999999999</v>
      </c>
      <c r="T312" cm="1">
        <f t="array" ref="T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12" s="229">
        <f>IFERROR(Hours_Working[[#This Row],[Gallon]],0)</f>
        <v>21.790571428571429</v>
      </c>
    </row>
    <row r="313" spans="1:21" x14ac:dyDescent="0.25">
      <c r="A313" t="s">
        <v>18</v>
      </c>
      <c r="B313" s="2">
        <v>45742</v>
      </c>
      <c r="C313" t="s">
        <v>44</v>
      </c>
      <c r="D313" t="s">
        <v>533</v>
      </c>
      <c r="E313" t="s">
        <v>534</v>
      </c>
      <c r="F313" t="s">
        <v>20</v>
      </c>
      <c r="G313">
        <v>18</v>
      </c>
      <c r="H313" s="32">
        <v>9.2669999999999995</v>
      </c>
      <c r="I313">
        <v>0.15</v>
      </c>
      <c r="J313">
        <v>0.56699999999999995</v>
      </c>
      <c r="K313">
        <v>134.49299999999999</v>
      </c>
      <c r="L313">
        <v>42.02</v>
      </c>
      <c r="M313">
        <v>8.5500000000000007</v>
      </c>
      <c r="N313">
        <v>359.27100000000007</v>
      </c>
      <c r="O313">
        <v>7</v>
      </c>
      <c r="P313" s="229">
        <v>19.213285714285714</v>
      </c>
      <c r="Q313" t="s">
        <v>526</v>
      </c>
      <c r="R313">
        <v>7.5670000000000002</v>
      </c>
      <c r="S313">
        <v>0.98299999999999998</v>
      </c>
      <c r="T313" cm="1">
        <f t="array" ref="T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13" s="229">
        <f>IFERROR(Hours_Working[[#This Row],[Gallon]],0)</f>
        <v>19.213285714285714</v>
      </c>
    </row>
    <row r="314" spans="1:21" x14ac:dyDescent="0.25">
      <c r="A314" t="s">
        <v>18</v>
      </c>
      <c r="B314" s="2">
        <v>45744</v>
      </c>
      <c r="C314" t="s">
        <v>44</v>
      </c>
      <c r="D314" t="s">
        <v>533</v>
      </c>
      <c r="E314" t="s">
        <v>534</v>
      </c>
      <c r="F314" t="s">
        <v>20</v>
      </c>
      <c r="G314">
        <v>4</v>
      </c>
      <c r="H314" s="32">
        <v>7.2670000000000003</v>
      </c>
      <c r="I314">
        <v>0.3</v>
      </c>
      <c r="J314">
        <v>0.46700000000000003</v>
      </c>
      <c r="K314">
        <v>73.224000000000004</v>
      </c>
      <c r="L314">
        <v>42.02</v>
      </c>
      <c r="M314">
        <v>6.5</v>
      </c>
      <c r="N314">
        <v>273.13</v>
      </c>
      <c r="O314">
        <v>7</v>
      </c>
      <c r="P314" s="229">
        <v>10.460571428571429</v>
      </c>
      <c r="Q314" t="s">
        <v>526</v>
      </c>
      <c r="R314">
        <v>3.7829999999999999</v>
      </c>
      <c r="S314">
        <v>2.7170000000000001</v>
      </c>
      <c r="T314" cm="1">
        <f t="array" ref="T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14" s="229">
        <f>IFERROR(Hours_Working[[#This Row],[Gallon]],0)</f>
        <v>10.460571428571429</v>
      </c>
    </row>
    <row r="315" spans="1:21" x14ac:dyDescent="0.25">
      <c r="A315" t="s">
        <v>18</v>
      </c>
      <c r="B315" s="2">
        <v>45745</v>
      </c>
      <c r="C315" t="s">
        <v>44</v>
      </c>
      <c r="D315" t="s">
        <v>533</v>
      </c>
      <c r="E315" t="s">
        <v>534</v>
      </c>
      <c r="F315" t="s">
        <v>20</v>
      </c>
      <c r="G315">
        <v>6</v>
      </c>
      <c r="H315" s="32">
        <v>5.6829999999999998</v>
      </c>
      <c r="I315">
        <v>0.16700000000000001</v>
      </c>
      <c r="J315">
        <v>0.5</v>
      </c>
      <c r="K315">
        <v>77.504999999999995</v>
      </c>
      <c r="L315">
        <v>42.02</v>
      </c>
      <c r="M315">
        <v>5.016</v>
      </c>
      <c r="N315">
        <v>210.77232000000001</v>
      </c>
      <c r="O315">
        <v>7</v>
      </c>
      <c r="P315" s="229">
        <v>11.072142857142856</v>
      </c>
      <c r="Q315" t="s">
        <v>535</v>
      </c>
      <c r="R315">
        <v>4.9329999999999998</v>
      </c>
      <c r="S315">
        <v>8.3000000000000004E-2</v>
      </c>
      <c r="T315" cm="1">
        <f t="array" ref="T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15" s="229">
        <f>IFERROR(Hours_Working[[#This Row],[Gallon]],0)</f>
        <v>11.072142857142856</v>
      </c>
    </row>
    <row r="316" spans="1:21" x14ac:dyDescent="0.25">
      <c r="A316" t="s">
        <v>18</v>
      </c>
      <c r="B316" s="2">
        <v>45746</v>
      </c>
      <c r="C316" t="s">
        <v>44</v>
      </c>
      <c r="D316" t="s">
        <v>533</v>
      </c>
      <c r="E316" t="s">
        <v>534</v>
      </c>
      <c r="F316" t="s">
        <v>20</v>
      </c>
      <c r="G316">
        <v>7</v>
      </c>
      <c r="H316" s="32">
        <v>9.1999999999999993</v>
      </c>
      <c r="I316">
        <v>0.36699999999999999</v>
      </c>
      <c r="J316">
        <v>0.5</v>
      </c>
      <c r="K316">
        <v>100.16200000000001</v>
      </c>
      <c r="L316">
        <v>42.02</v>
      </c>
      <c r="M316">
        <v>8.3339999999999996</v>
      </c>
      <c r="N316">
        <v>350.19468000000001</v>
      </c>
      <c r="O316">
        <v>7</v>
      </c>
      <c r="P316" s="229">
        <v>14.308857142857144</v>
      </c>
      <c r="Q316" t="s">
        <v>535</v>
      </c>
      <c r="R316">
        <v>7.367</v>
      </c>
      <c r="S316">
        <v>0.96699999999999997</v>
      </c>
      <c r="T316" cm="1">
        <f t="array" ref="T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16" s="229">
        <f>IFERROR(Hours_Working[[#This Row],[Gallon]],0)</f>
        <v>14.308857142857144</v>
      </c>
    </row>
    <row r="317" spans="1:21" x14ac:dyDescent="0.25">
      <c r="A317" t="s">
        <v>18</v>
      </c>
      <c r="B317" s="2">
        <v>45748</v>
      </c>
      <c r="C317" t="s">
        <v>44</v>
      </c>
      <c r="D317" t="s">
        <v>533</v>
      </c>
      <c r="E317" t="s">
        <v>534</v>
      </c>
      <c r="F317" t="s">
        <v>20</v>
      </c>
      <c r="G317">
        <v>16</v>
      </c>
      <c r="H317" s="32">
        <v>9.6</v>
      </c>
      <c r="I317">
        <v>0.317</v>
      </c>
      <c r="J317">
        <v>0.46700000000000003</v>
      </c>
      <c r="K317">
        <v>117.76</v>
      </c>
      <c r="L317">
        <v>42.02</v>
      </c>
      <c r="M317">
        <v>8.8170000000000002</v>
      </c>
      <c r="N317">
        <v>370.49034000000006</v>
      </c>
      <c r="O317">
        <v>7</v>
      </c>
      <c r="P317" s="229">
        <v>16.822857142857142</v>
      </c>
      <c r="Q317" t="s">
        <v>526</v>
      </c>
      <c r="R317">
        <v>8.5500000000000007</v>
      </c>
      <c r="S317">
        <v>0.26700000000000002</v>
      </c>
      <c r="T317" cm="1">
        <f t="array" ref="T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17" s="229">
        <f>IFERROR(Hours_Working[[#This Row],[Gallon]],0)</f>
        <v>16.822857142857142</v>
      </c>
    </row>
    <row r="318" spans="1:21" x14ac:dyDescent="0.25">
      <c r="A318" t="s">
        <v>18</v>
      </c>
      <c r="B318" s="2">
        <v>45749</v>
      </c>
      <c r="C318" t="s">
        <v>44</v>
      </c>
      <c r="D318" t="s">
        <v>533</v>
      </c>
      <c r="E318" t="s">
        <v>534</v>
      </c>
      <c r="F318" t="s">
        <v>20</v>
      </c>
      <c r="G318">
        <v>14</v>
      </c>
      <c r="H318" s="32">
        <v>9.0830000000000002</v>
      </c>
      <c r="I318">
        <v>0.3</v>
      </c>
      <c r="J318">
        <v>0.5</v>
      </c>
      <c r="K318">
        <v>125.246</v>
      </c>
      <c r="L318">
        <v>42.02</v>
      </c>
      <c r="M318">
        <v>8.2829999999999995</v>
      </c>
      <c r="N318">
        <v>348.05166000000003</v>
      </c>
      <c r="O318">
        <v>7</v>
      </c>
      <c r="P318" s="229">
        <v>17.892285714285713</v>
      </c>
      <c r="Q318" t="s">
        <v>526</v>
      </c>
      <c r="R318">
        <v>7.883</v>
      </c>
      <c r="S318">
        <v>0.4</v>
      </c>
      <c r="T318" cm="1">
        <f t="array" ref="T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18" s="229">
        <f>IFERROR(Hours_Working[[#This Row],[Gallon]],0)</f>
        <v>17.892285714285713</v>
      </c>
    </row>
    <row r="319" spans="1:21" x14ac:dyDescent="0.25">
      <c r="A319" t="s">
        <v>18</v>
      </c>
      <c r="B319" s="2">
        <v>45751</v>
      </c>
      <c r="C319" t="s">
        <v>44</v>
      </c>
      <c r="D319" t="s">
        <v>533</v>
      </c>
      <c r="E319" t="s">
        <v>534</v>
      </c>
      <c r="F319" t="s">
        <v>20</v>
      </c>
      <c r="G319">
        <v>6</v>
      </c>
      <c r="H319" s="32">
        <v>7.2830000000000004</v>
      </c>
      <c r="I319">
        <v>0.11700000000000001</v>
      </c>
      <c r="J319">
        <v>0.5</v>
      </c>
      <c r="K319">
        <v>99.912000000000006</v>
      </c>
      <c r="L319">
        <v>42.02</v>
      </c>
      <c r="M319">
        <v>6.6669999999999998</v>
      </c>
      <c r="N319">
        <v>280.14733999999999</v>
      </c>
      <c r="O319">
        <v>7</v>
      </c>
      <c r="P319" s="229">
        <v>14.273142857142858</v>
      </c>
      <c r="Q319" t="s">
        <v>526</v>
      </c>
      <c r="R319">
        <v>5.55</v>
      </c>
      <c r="S319">
        <v>1.117</v>
      </c>
      <c r="T319" cm="1">
        <f t="array" ref="T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19" s="229">
        <f>IFERROR(Hours_Working[[#This Row],[Gallon]],0)</f>
        <v>14.273142857142858</v>
      </c>
    </row>
    <row r="320" spans="1:21" x14ac:dyDescent="0.25">
      <c r="A320" t="s">
        <v>18</v>
      </c>
      <c r="B320" s="2">
        <v>45752</v>
      </c>
      <c r="C320" t="s">
        <v>44</v>
      </c>
      <c r="D320" t="s">
        <v>533</v>
      </c>
      <c r="E320" t="s">
        <v>534</v>
      </c>
      <c r="F320" t="s">
        <v>20</v>
      </c>
      <c r="G320">
        <v>9</v>
      </c>
      <c r="H320" s="32">
        <v>9.3330000000000002</v>
      </c>
      <c r="I320">
        <v>0.16700000000000001</v>
      </c>
      <c r="J320">
        <v>0.48299999999999998</v>
      </c>
      <c r="K320">
        <v>122.426</v>
      </c>
      <c r="L320">
        <v>42.02</v>
      </c>
      <c r="M320">
        <v>8.6829999999999998</v>
      </c>
      <c r="N320">
        <v>364.85966000000002</v>
      </c>
      <c r="O320">
        <v>7</v>
      </c>
      <c r="P320" s="229">
        <v>17.489428571428572</v>
      </c>
      <c r="Q320" t="s">
        <v>535</v>
      </c>
      <c r="R320">
        <v>6.5330000000000004</v>
      </c>
      <c r="S320">
        <v>2.15</v>
      </c>
      <c r="T320" cm="1">
        <f t="array" ref="T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20" s="229">
        <f>IFERROR(Hours_Working[[#This Row],[Gallon]],0)</f>
        <v>17.489428571428572</v>
      </c>
    </row>
    <row r="321" spans="1:21" x14ac:dyDescent="0.25">
      <c r="A321" t="s">
        <v>18</v>
      </c>
      <c r="B321" s="2">
        <v>45753</v>
      </c>
      <c r="C321" t="s">
        <v>44</v>
      </c>
      <c r="D321" t="s">
        <v>533</v>
      </c>
      <c r="E321" t="s">
        <v>534</v>
      </c>
      <c r="F321" t="s">
        <v>20</v>
      </c>
      <c r="G321">
        <v>8</v>
      </c>
      <c r="H321" s="32">
        <v>9.3670000000000009</v>
      </c>
      <c r="I321">
        <v>0.38300000000000001</v>
      </c>
      <c r="J321">
        <v>0.53300000000000003</v>
      </c>
      <c r="K321">
        <v>103.158</v>
      </c>
      <c r="L321">
        <v>42.02</v>
      </c>
      <c r="M321">
        <v>8.4499999999999993</v>
      </c>
      <c r="N321">
        <v>355.06900000000002</v>
      </c>
      <c r="O321">
        <v>7</v>
      </c>
      <c r="P321" s="229">
        <v>14.736857142857144</v>
      </c>
      <c r="Q321" t="s">
        <v>535</v>
      </c>
      <c r="R321">
        <v>7.4329999999999998</v>
      </c>
      <c r="S321">
        <v>1.0169999999999999</v>
      </c>
      <c r="T321" cm="1">
        <f t="array" ref="T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21" s="229">
        <f>IFERROR(Hours_Working[[#This Row],[Gallon]],0)</f>
        <v>14.736857142857144</v>
      </c>
    </row>
    <row r="322" spans="1:21" x14ac:dyDescent="0.25">
      <c r="A322" t="s">
        <v>18</v>
      </c>
      <c r="B322" s="2">
        <v>45745</v>
      </c>
      <c r="C322" t="s">
        <v>17</v>
      </c>
      <c r="D322" t="s">
        <v>533</v>
      </c>
      <c r="E322" t="s">
        <v>1137</v>
      </c>
      <c r="F322" t="s">
        <v>20</v>
      </c>
      <c r="G322">
        <v>1</v>
      </c>
      <c r="H322" s="32">
        <v>3.05</v>
      </c>
      <c r="I322">
        <v>0</v>
      </c>
      <c r="J322">
        <v>0</v>
      </c>
      <c r="K322">
        <v>31.398</v>
      </c>
      <c r="L322">
        <v>42.02</v>
      </c>
      <c r="M322">
        <v>3.05</v>
      </c>
      <c r="N322">
        <v>128.161</v>
      </c>
      <c r="O322">
        <v>7</v>
      </c>
      <c r="P322" s="229">
        <v>4.4854285714285718</v>
      </c>
      <c r="Q322" t="s">
        <v>535</v>
      </c>
      <c r="R322">
        <v>0.13300000000000001</v>
      </c>
      <c r="S322">
        <v>2.9169999999999998</v>
      </c>
      <c r="T322" cm="1">
        <f t="array" ref="T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22" s="229">
        <f>IFERROR(Hours_Working[[#This Row],[Gallon]],0)</f>
        <v>4.4854285714285718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02"/>
  <sheetViews>
    <sheetView showGridLines="0" zoomScale="85" zoomScaleNormal="85" workbookViewId="0">
      <pane ySplit="3" topLeftCell="A723" activePane="bottomLeft" state="frozen"/>
      <selection activeCell="B9" sqref="B9:D9"/>
      <selection pane="bottomLeft" activeCell="H734" sqref="H734"/>
    </sheetView>
  </sheetViews>
  <sheetFormatPr defaultColWidth="8.85546875" defaultRowHeight="15" x14ac:dyDescent="0.25"/>
  <cols>
    <col min="2" max="2" width="36.140625" bestFit="1" customWidth="1"/>
    <col min="3" max="3" width="11.7109375" style="68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34548</v>
      </c>
      <c r="K1" s="1" t="s">
        <v>233</v>
      </c>
    </row>
    <row r="2" spans="1:11" ht="15.75" thickBot="1" x14ac:dyDescent="0.3">
      <c r="J2" s="98">
        <f ca="1">J1/60</f>
        <v>575.79999999999995</v>
      </c>
      <c r="K2" s="1" t="s">
        <v>234</v>
      </c>
    </row>
    <row r="3" spans="1:11" ht="48" thickBot="1" x14ac:dyDescent="0.3">
      <c r="A3" s="101" t="s">
        <v>179</v>
      </c>
      <c r="B3" s="102" t="s">
        <v>235</v>
      </c>
      <c r="C3" s="103" t="s">
        <v>6</v>
      </c>
      <c r="D3" s="102" t="s">
        <v>236</v>
      </c>
      <c r="E3" s="102" t="s">
        <v>182</v>
      </c>
      <c r="F3" s="104" t="s">
        <v>237</v>
      </c>
      <c r="G3" s="104" t="s">
        <v>183</v>
      </c>
      <c r="H3" s="105" t="s">
        <v>186</v>
      </c>
      <c r="I3" s="102" t="s">
        <v>238</v>
      </c>
      <c r="J3" s="104" t="s">
        <v>239</v>
      </c>
      <c r="K3" s="106" t="s">
        <v>240</v>
      </c>
    </row>
    <row r="4" spans="1:11" x14ac:dyDescent="0.25">
      <c r="A4" t="str" cm="1">
        <f t="array" ref="A4:K802">_xlfn._xlws.FILTER(Fares_Big_Star_Export_OS[[Trip Type]:[Trip Time]],((Fares_Big_Star_Export_OS[Date]&gt;=StartDate)*(Fares_Big_Star_Export_OS[Date]&lt;=EndDate)),"No Data")</f>
        <v>One-Seat</v>
      </c>
      <c r="B4" t="str">
        <v>SYNERGY MEDICAL TRANSPORTATION LLC</v>
      </c>
      <c r="C4" s="68">
        <v>45740</v>
      </c>
      <c r="D4" t="str">
        <v>OXCAL, SERGIO</v>
      </c>
      <c r="E4" t="str">
        <v>204A</v>
      </c>
      <c r="F4" t="str">
        <v>AM1</v>
      </c>
      <c r="G4" t="str">
        <v>SD</v>
      </c>
      <c r="H4">
        <v>4095060</v>
      </c>
      <c r="I4" t="str">
        <v>WAV</v>
      </c>
      <c r="J4">
        <v>10.91</v>
      </c>
      <c r="K4">
        <v>38</v>
      </c>
    </row>
    <row r="5" spans="1:11" x14ac:dyDescent="0.25">
      <c r="A5" t="str">
        <v>One-Seat</v>
      </c>
      <c r="B5" t="str">
        <v>SYNERGY MEDICAL TRANSPORTATION LLC</v>
      </c>
      <c r="C5" s="68">
        <v>45740</v>
      </c>
      <c r="D5" t="str">
        <v>OXCAL, SERGIO</v>
      </c>
      <c r="E5" t="str">
        <v>204A</v>
      </c>
      <c r="F5" t="str">
        <v>AM1</v>
      </c>
      <c r="G5" t="str">
        <v>SD</v>
      </c>
      <c r="H5">
        <v>4099183</v>
      </c>
      <c r="I5" t="str">
        <v>WAV</v>
      </c>
      <c r="J5">
        <v>17.22</v>
      </c>
      <c r="K5">
        <v>48</v>
      </c>
    </row>
    <row r="6" spans="1:11" x14ac:dyDescent="0.25">
      <c r="A6" t="str">
        <v>One-Seat</v>
      </c>
      <c r="B6" t="str">
        <v>SYNERGY MEDICAL TRANSPORTATION LLC</v>
      </c>
      <c r="C6" s="68">
        <v>45740</v>
      </c>
      <c r="D6" t="str">
        <v>VAUGHN, DUSTIN</v>
      </c>
      <c r="E6" t="str">
        <v>218B</v>
      </c>
      <c r="F6" t="str">
        <v>AM1</v>
      </c>
      <c r="G6" t="str">
        <v>SD</v>
      </c>
      <c r="H6">
        <v>4098447</v>
      </c>
      <c r="I6" t="str">
        <v>WAV</v>
      </c>
      <c r="J6">
        <v>8.2200000000000006</v>
      </c>
      <c r="K6">
        <v>28</v>
      </c>
    </row>
    <row r="7" spans="1:11" x14ac:dyDescent="0.25">
      <c r="A7" t="str">
        <v>One-Seat</v>
      </c>
      <c r="B7" t="str">
        <v>SYNERGY MEDICAL TRANSPORTATION LLC</v>
      </c>
      <c r="C7" s="68">
        <v>45740</v>
      </c>
      <c r="D7" t="str">
        <v>MARZI, SAMI JAN</v>
      </c>
      <c r="E7" t="str">
        <v>220</v>
      </c>
      <c r="F7" t="str">
        <v>AM1</v>
      </c>
      <c r="G7" t="str">
        <v>SD</v>
      </c>
      <c r="H7">
        <v>4099472</v>
      </c>
      <c r="I7" t="str">
        <v>WAV</v>
      </c>
      <c r="J7">
        <v>26.64</v>
      </c>
      <c r="K7">
        <v>27</v>
      </c>
    </row>
    <row r="8" spans="1:11" x14ac:dyDescent="0.25">
      <c r="A8" t="str">
        <v>One-Seat</v>
      </c>
      <c r="B8" t="str">
        <v>SYNERGY MEDICAL TRANSPORTATION LLC</v>
      </c>
      <c r="C8" s="68">
        <v>45740</v>
      </c>
      <c r="D8" t="str">
        <v>VAUGHN, DUSTIN</v>
      </c>
      <c r="E8" t="str">
        <v>218B</v>
      </c>
      <c r="F8" t="str">
        <v>AM1</v>
      </c>
      <c r="G8" t="str">
        <v>SD</v>
      </c>
      <c r="H8">
        <v>4099473</v>
      </c>
      <c r="I8" t="str">
        <v>SEDAN</v>
      </c>
      <c r="J8">
        <v>26.64</v>
      </c>
      <c r="K8">
        <v>31</v>
      </c>
    </row>
    <row r="9" spans="1:11" x14ac:dyDescent="0.25">
      <c r="A9" t="str">
        <v>One-Seat</v>
      </c>
      <c r="B9" t="str">
        <v>SYNERGY MEDICAL TRANSPORTATION LLC</v>
      </c>
      <c r="C9" s="68">
        <v>45740</v>
      </c>
      <c r="D9" t="str">
        <v>VAUGHN, DUSTIN</v>
      </c>
      <c r="E9" t="str">
        <v>218B</v>
      </c>
      <c r="F9" t="str">
        <v>AM1</v>
      </c>
      <c r="G9" t="str">
        <v>SD</v>
      </c>
      <c r="H9">
        <v>4096436</v>
      </c>
      <c r="I9" t="str">
        <v>WAV</v>
      </c>
      <c r="J9">
        <v>30.06</v>
      </c>
      <c r="K9">
        <v>59</v>
      </c>
    </row>
    <row r="10" spans="1:11" x14ac:dyDescent="0.25">
      <c r="A10" t="str">
        <v>One-Seat</v>
      </c>
      <c r="B10" t="str">
        <v>SYNERGY MEDICAL TRANSPORTATION LLC</v>
      </c>
      <c r="C10" s="68">
        <v>45740</v>
      </c>
      <c r="D10" t="str">
        <v>OXCAL, SERGIO</v>
      </c>
      <c r="E10" t="str">
        <v>204A</v>
      </c>
      <c r="F10" t="str">
        <v>LW1</v>
      </c>
      <c r="G10" t="str">
        <v>SD</v>
      </c>
      <c r="H10">
        <v>4098637</v>
      </c>
      <c r="I10" t="str">
        <v>WAV</v>
      </c>
      <c r="J10">
        <v>7.91</v>
      </c>
      <c r="K10">
        <v>37</v>
      </c>
    </row>
    <row r="11" spans="1:11" x14ac:dyDescent="0.25">
      <c r="A11" t="str">
        <v>One-Seat</v>
      </c>
      <c r="B11" t="str">
        <v>SYNERGY MEDICAL TRANSPORTATION LLC</v>
      </c>
      <c r="C11" s="68">
        <v>45740</v>
      </c>
      <c r="D11" t="str">
        <v>MARZI, SAMI JAN</v>
      </c>
      <c r="E11" t="str">
        <v>220</v>
      </c>
      <c r="F11" t="str">
        <v>AM1</v>
      </c>
      <c r="G11" t="str">
        <v>SD</v>
      </c>
      <c r="H11">
        <v>4097060</v>
      </c>
      <c r="I11" t="str">
        <v>WAV</v>
      </c>
      <c r="J11">
        <v>24.87</v>
      </c>
      <c r="K11">
        <v>31</v>
      </c>
    </row>
    <row r="12" spans="1:11" x14ac:dyDescent="0.25">
      <c r="A12" t="str">
        <v>One-Seat</v>
      </c>
      <c r="B12" t="str">
        <v>SYNERGY MEDICAL TRANSPORTATION LLC</v>
      </c>
      <c r="C12" s="68">
        <v>45740</v>
      </c>
      <c r="D12" t="str">
        <v>OXCAL, SERGIO</v>
      </c>
      <c r="E12" t="str">
        <v>204A</v>
      </c>
      <c r="F12" t="str">
        <v>LW1</v>
      </c>
      <c r="G12" t="str">
        <v>SD</v>
      </c>
      <c r="H12">
        <v>4098643</v>
      </c>
      <c r="I12" t="str">
        <v>WAV</v>
      </c>
      <c r="J12">
        <v>7.91</v>
      </c>
      <c r="K12">
        <v>11</v>
      </c>
    </row>
    <row r="13" spans="1:11" x14ac:dyDescent="0.25">
      <c r="A13" t="str">
        <v>One-Seat</v>
      </c>
      <c r="B13" t="str">
        <v>EXPRESS TRANSPORTATION SERVICES, LLC</v>
      </c>
      <c r="C13" s="68">
        <v>45740</v>
      </c>
      <c r="D13" t="str">
        <v>SILVA, PAUL</v>
      </c>
      <c r="E13" t="str">
        <v>213</v>
      </c>
      <c r="F13" t="str">
        <v>AM1</v>
      </c>
      <c r="G13" t="str">
        <v>SD</v>
      </c>
      <c r="H13">
        <v>4099611</v>
      </c>
      <c r="I13" t="str">
        <v>WAV</v>
      </c>
      <c r="J13">
        <v>19.04</v>
      </c>
      <c r="K13">
        <v>34</v>
      </c>
    </row>
    <row r="14" spans="1:11" x14ac:dyDescent="0.25">
      <c r="A14" t="str">
        <v>One-Seat</v>
      </c>
      <c r="B14" t="str">
        <v>EXPRESS TRANSPORTATION SERVICES, LLC</v>
      </c>
      <c r="C14" s="68">
        <v>45740</v>
      </c>
      <c r="D14" t="str">
        <v>UMANA, DOMINGO</v>
      </c>
      <c r="E14" t="str">
        <v>210</v>
      </c>
      <c r="F14" t="str">
        <v>WK1</v>
      </c>
      <c r="G14" t="str">
        <v>SD</v>
      </c>
      <c r="H14">
        <v>4099653</v>
      </c>
      <c r="I14" t="str">
        <v>WAV</v>
      </c>
      <c r="J14">
        <v>22.99</v>
      </c>
      <c r="K14">
        <v>65</v>
      </c>
    </row>
    <row r="15" spans="1:11" x14ac:dyDescent="0.25">
      <c r="A15" t="str">
        <v>One-Seat</v>
      </c>
      <c r="B15" t="str">
        <v>EXPRESS TRANSPORTATION SERVICES, LLC</v>
      </c>
      <c r="C15" s="68">
        <v>45740</v>
      </c>
      <c r="D15" t="str">
        <v>SILVA, PAUL</v>
      </c>
      <c r="E15" t="str">
        <v>213</v>
      </c>
      <c r="F15" t="str">
        <v>AM1</v>
      </c>
      <c r="G15" t="str">
        <v>SD</v>
      </c>
      <c r="H15">
        <v>4099604</v>
      </c>
      <c r="I15" t="str">
        <v>WAV</v>
      </c>
      <c r="J15">
        <v>22.51</v>
      </c>
      <c r="K15">
        <v>95</v>
      </c>
    </row>
    <row r="16" spans="1:11" x14ac:dyDescent="0.25">
      <c r="A16" t="str">
        <v>One-Seat</v>
      </c>
      <c r="B16" t="str">
        <v>EXPRESS TRANSPORTATION SERVICES, LLC</v>
      </c>
      <c r="C16" s="68">
        <v>45740</v>
      </c>
      <c r="D16" t="str">
        <v>SILVA, PAUL</v>
      </c>
      <c r="E16" t="str">
        <v>213</v>
      </c>
      <c r="F16" t="str">
        <v>AM1</v>
      </c>
      <c r="G16" t="str">
        <v>SD</v>
      </c>
      <c r="H16">
        <v>4099184</v>
      </c>
      <c r="I16" t="str">
        <v>WAV</v>
      </c>
      <c r="J16">
        <v>17.22</v>
      </c>
      <c r="K16">
        <v>75</v>
      </c>
    </row>
    <row r="17" spans="1:11" x14ac:dyDescent="0.25">
      <c r="A17" t="str">
        <v>One-Seat</v>
      </c>
      <c r="B17" t="str">
        <v>EXPRESS TRANSPORTATION SERVICES, LLC</v>
      </c>
      <c r="C17" s="68">
        <v>45740</v>
      </c>
      <c r="D17" t="str">
        <v>EVANS, JOHN</v>
      </c>
      <c r="E17" t="str">
        <v>208</v>
      </c>
      <c r="F17" t="str">
        <v>AM1</v>
      </c>
      <c r="G17" t="str">
        <v>SD</v>
      </c>
      <c r="H17">
        <v>4096435</v>
      </c>
      <c r="I17" t="str">
        <v>WAV</v>
      </c>
      <c r="J17">
        <v>30.06</v>
      </c>
      <c r="K17">
        <v>22</v>
      </c>
    </row>
    <row r="18" spans="1:11" x14ac:dyDescent="0.25">
      <c r="A18" t="str">
        <v>One-Seat</v>
      </c>
      <c r="B18" t="str">
        <v>AARON TRANSPORTATION</v>
      </c>
      <c r="C18" s="68">
        <v>45741</v>
      </c>
      <c r="D18" t="str">
        <v>ALLISON, AARON</v>
      </c>
      <c r="E18" t="str">
        <v>202</v>
      </c>
      <c r="F18" t="str">
        <v>AM1</v>
      </c>
      <c r="G18" t="str">
        <v>SD</v>
      </c>
      <c r="H18">
        <v>4096966</v>
      </c>
      <c r="I18" t="str">
        <v>WAV</v>
      </c>
      <c r="J18">
        <v>20.05</v>
      </c>
      <c r="K18">
        <v>89</v>
      </c>
    </row>
    <row r="19" spans="1:11" x14ac:dyDescent="0.25">
      <c r="A19" t="str">
        <v>One-Seat</v>
      </c>
      <c r="B19" t="str">
        <v>EXPRESS TRANSPORTATION SERVICES, LLC</v>
      </c>
      <c r="C19" s="68">
        <v>45740</v>
      </c>
      <c r="D19" t="str">
        <v>BANKS, LENARD</v>
      </c>
      <c r="E19" t="str">
        <v>221</v>
      </c>
      <c r="F19" t="str">
        <v>AM1</v>
      </c>
      <c r="G19" t="str">
        <v>SD</v>
      </c>
      <c r="H19">
        <v>4098579</v>
      </c>
      <c r="I19" t="str">
        <v>WAV</v>
      </c>
      <c r="J19">
        <v>7.95</v>
      </c>
      <c r="K19">
        <v>32</v>
      </c>
    </row>
    <row r="20" spans="1:11" x14ac:dyDescent="0.25">
      <c r="A20" t="str">
        <v>One-Seat</v>
      </c>
      <c r="B20" t="str">
        <v>EXPRESS TRANSPORTATION SERVICES, LLC</v>
      </c>
      <c r="C20" s="68">
        <v>45740</v>
      </c>
      <c r="D20" t="str">
        <v>SILVA, PAUL</v>
      </c>
      <c r="E20" t="str">
        <v>213</v>
      </c>
      <c r="F20" t="str">
        <v>AM1</v>
      </c>
      <c r="G20" t="str">
        <v>SD</v>
      </c>
      <c r="H20">
        <v>4099696</v>
      </c>
      <c r="I20" t="str">
        <v>WAV</v>
      </c>
      <c r="J20">
        <v>26.67</v>
      </c>
      <c r="K20">
        <v>42</v>
      </c>
    </row>
    <row r="21" spans="1:11" x14ac:dyDescent="0.25">
      <c r="A21" t="str">
        <v>One-Seat</v>
      </c>
      <c r="B21" t="str">
        <v>EXPRESS TRANSPORTATION SERVICES, LLC</v>
      </c>
      <c r="C21" s="68">
        <v>45740</v>
      </c>
      <c r="D21" t="str">
        <v>ALLGOOD, SCOTT</v>
      </c>
      <c r="E21" t="str">
        <v>201</v>
      </c>
      <c r="F21" t="str">
        <v>AM1</v>
      </c>
      <c r="G21" t="str">
        <v>SD</v>
      </c>
      <c r="H21">
        <v>4099697</v>
      </c>
      <c r="I21" t="str">
        <v>BIGVAN</v>
      </c>
      <c r="J21">
        <v>26.67</v>
      </c>
      <c r="K21">
        <v>56</v>
      </c>
    </row>
    <row r="22" spans="1:11" x14ac:dyDescent="0.25">
      <c r="A22" t="str">
        <v>One-Seat</v>
      </c>
      <c r="B22" t="str">
        <v>EXPRESS TRANSPORTATION SERVICES, LLC</v>
      </c>
      <c r="C22" s="68">
        <v>45740</v>
      </c>
      <c r="D22" t="str">
        <v>ROGERS, JAMES</v>
      </c>
      <c r="E22" t="str">
        <v>207</v>
      </c>
      <c r="F22" t="str">
        <v>PW1</v>
      </c>
      <c r="G22" t="str">
        <v>WC</v>
      </c>
      <c r="H22">
        <v>4099272</v>
      </c>
      <c r="I22" t="str">
        <v>WAV</v>
      </c>
      <c r="J22">
        <v>11.56</v>
      </c>
      <c r="K22">
        <v>19</v>
      </c>
    </row>
    <row r="23" spans="1:11" x14ac:dyDescent="0.25">
      <c r="A23" t="str">
        <v>One-Seat</v>
      </c>
      <c r="B23" t="str">
        <v>EXPRESS TRANSPORTATION SERVICES, LLC</v>
      </c>
      <c r="C23" s="68">
        <v>45740</v>
      </c>
      <c r="D23" t="str">
        <v>BANKS, LENARD</v>
      </c>
      <c r="E23" t="str">
        <v>221</v>
      </c>
      <c r="F23" t="str">
        <v>WH1</v>
      </c>
      <c r="G23" t="str">
        <v>WC</v>
      </c>
      <c r="H23">
        <v>4096257</v>
      </c>
      <c r="I23" t="str">
        <v>WAV</v>
      </c>
      <c r="J23">
        <v>15.72</v>
      </c>
      <c r="K23">
        <v>30</v>
      </c>
    </row>
    <row r="24" spans="1:11" x14ac:dyDescent="0.25">
      <c r="A24" t="str">
        <v>One-Seat</v>
      </c>
      <c r="B24" t="str">
        <v>EXPRESS TRANSPORTATION SERVICES, LLC</v>
      </c>
      <c r="C24" s="68">
        <v>45740</v>
      </c>
      <c r="D24" t="str">
        <v>ALLGOOD, SCOTT</v>
      </c>
      <c r="E24" t="str">
        <v>201</v>
      </c>
      <c r="F24" t="str">
        <v>PW1</v>
      </c>
      <c r="G24" t="str">
        <v>WC</v>
      </c>
      <c r="H24">
        <v>4100640</v>
      </c>
      <c r="I24" t="str">
        <v>BIGVAN</v>
      </c>
      <c r="J24">
        <v>16.48</v>
      </c>
      <c r="K24">
        <v>39</v>
      </c>
    </row>
    <row r="25" spans="1:11" x14ac:dyDescent="0.25">
      <c r="A25" t="str">
        <v>One-Seat</v>
      </c>
      <c r="B25" t="str">
        <v>EXPRESS TRANSPORTATION SERVICES, LLC</v>
      </c>
      <c r="C25" s="68">
        <v>45740</v>
      </c>
      <c r="D25" t="str">
        <v>BANKS, LENARD</v>
      </c>
      <c r="E25" t="str">
        <v>221</v>
      </c>
      <c r="F25" t="str">
        <v>WH1</v>
      </c>
      <c r="G25" t="str">
        <v>WC</v>
      </c>
      <c r="H25">
        <v>4099815</v>
      </c>
      <c r="I25" t="str">
        <v>WAV</v>
      </c>
      <c r="J25">
        <v>21.39</v>
      </c>
      <c r="K25">
        <v>50</v>
      </c>
    </row>
    <row r="26" spans="1:11" x14ac:dyDescent="0.25">
      <c r="A26" t="str">
        <v>One-Seat</v>
      </c>
      <c r="B26" t="str">
        <v>QUICK RIDES CA</v>
      </c>
      <c r="C26" s="68">
        <v>45740</v>
      </c>
      <c r="D26" t="str">
        <v>TILLMAN, ROSALYN</v>
      </c>
      <c r="E26" t="str">
        <v>205A</v>
      </c>
      <c r="F26" t="str">
        <v>AM2</v>
      </c>
      <c r="G26" t="str">
        <v>SD</v>
      </c>
      <c r="H26">
        <v>4097791</v>
      </c>
      <c r="I26" t="str">
        <v>WAV</v>
      </c>
      <c r="J26">
        <v>25.07</v>
      </c>
      <c r="K26">
        <v>45</v>
      </c>
    </row>
    <row r="27" spans="1:11" x14ac:dyDescent="0.25">
      <c r="A27" t="str">
        <v>One-Seat</v>
      </c>
      <c r="B27" t="str">
        <v>QUICK RIDES CA</v>
      </c>
      <c r="C27" s="68">
        <v>45740</v>
      </c>
      <c r="D27" t="str">
        <v>TILLMAN, ROSALYN</v>
      </c>
      <c r="E27" t="str">
        <v>205A</v>
      </c>
      <c r="F27" t="str">
        <v>AM1</v>
      </c>
      <c r="G27" t="str">
        <v>SD</v>
      </c>
      <c r="H27">
        <v>4099190</v>
      </c>
      <c r="I27" t="str">
        <v>WAV</v>
      </c>
      <c r="J27">
        <v>26.9</v>
      </c>
      <c r="K27">
        <v>56</v>
      </c>
    </row>
    <row r="28" spans="1:11" x14ac:dyDescent="0.25">
      <c r="A28" t="str">
        <v>One-Seat</v>
      </c>
      <c r="B28" t="str">
        <v>QUICK RIDES CA</v>
      </c>
      <c r="C28" s="68">
        <v>45740</v>
      </c>
      <c r="D28" t="str">
        <v>TILLMAN, ROSALYN</v>
      </c>
      <c r="E28" t="str">
        <v>205A</v>
      </c>
      <c r="F28" t="str">
        <v>AM1</v>
      </c>
      <c r="G28" t="str">
        <v>SD</v>
      </c>
      <c r="H28">
        <v>4098595</v>
      </c>
      <c r="I28" t="str">
        <v>WAV</v>
      </c>
      <c r="J28">
        <v>29.88</v>
      </c>
      <c r="K28">
        <v>75</v>
      </c>
    </row>
    <row r="29" spans="1:11" x14ac:dyDescent="0.25">
      <c r="A29" t="str">
        <v>One-Seat</v>
      </c>
      <c r="B29" t="str">
        <v>QUICK RIDES CA</v>
      </c>
      <c r="C29" s="68">
        <v>45740</v>
      </c>
      <c r="D29" t="str">
        <v>TILLMAN, ROSALYN</v>
      </c>
      <c r="E29" t="str">
        <v>205A</v>
      </c>
      <c r="F29" t="str">
        <v>AM1</v>
      </c>
      <c r="G29" t="str">
        <v>SD</v>
      </c>
      <c r="H29">
        <v>4098448</v>
      </c>
      <c r="I29" t="str">
        <v>WAV</v>
      </c>
      <c r="J29">
        <v>8.2200000000000006</v>
      </c>
      <c r="K29">
        <v>30</v>
      </c>
    </row>
    <row r="30" spans="1:11" x14ac:dyDescent="0.25">
      <c r="A30" t="str">
        <v>One-Seat</v>
      </c>
      <c r="B30" t="str">
        <v>FOWLER SENIOR TRANSIT LLC</v>
      </c>
      <c r="C30" s="68">
        <v>45740</v>
      </c>
      <c r="D30" t="str">
        <v>FOWLER, ANTOINE</v>
      </c>
      <c r="E30" t="str">
        <v>222</v>
      </c>
      <c r="F30" t="str">
        <v>AM1</v>
      </c>
      <c r="G30" t="str">
        <v>SD</v>
      </c>
      <c r="H30">
        <v>4096990</v>
      </c>
      <c r="I30" t="str">
        <v>SEDAN</v>
      </c>
      <c r="J30">
        <v>9.59</v>
      </c>
      <c r="K30">
        <v>15</v>
      </c>
    </row>
    <row r="31" spans="1:11" x14ac:dyDescent="0.25">
      <c r="A31" t="str">
        <v>One-Seat</v>
      </c>
      <c r="B31" t="str">
        <v>FOWLER SENIOR TRANSIT LLC</v>
      </c>
      <c r="C31" s="68">
        <v>45740</v>
      </c>
      <c r="D31" t="str">
        <v>FOWLER, ANTOINE</v>
      </c>
      <c r="E31" t="str">
        <v>222</v>
      </c>
      <c r="F31" t="str">
        <v>AM1</v>
      </c>
      <c r="G31" t="str">
        <v>SD</v>
      </c>
      <c r="H31">
        <v>4096360</v>
      </c>
      <c r="I31" t="str">
        <v>SEDAN</v>
      </c>
      <c r="J31">
        <v>10.91</v>
      </c>
      <c r="K31">
        <v>15</v>
      </c>
    </row>
    <row r="32" spans="1:11" x14ac:dyDescent="0.25">
      <c r="A32" t="str">
        <v>One-Seat</v>
      </c>
      <c r="B32" t="str">
        <v>FOWLER SENIOR TRANSIT LLC</v>
      </c>
      <c r="C32" s="68">
        <v>45740</v>
      </c>
      <c r="D32" t="str">
        <v>FOWLER, ANTOINE</v>
      </c>
      <c r="E32" t="str">
        <v>222</v>
      </c>
      <c r="F32" t="str">
        <v>AM1</v>
      </c>
      <c r="G32" t="str">
        <v>SD</v>
      </c>
      <c r="H32">
        <v>4096993</v>
      </c>
      <c r="I32" t="str">
        <v>SEDAN</v>
      </c>
      <c r="J32">
        <v>9.59</v>
      </c>
      <c r="K32">
        <v>15</v>
      </c>
    </row>
    <row r="33" spans="1:11" x14ac:dyDescent="0.25">
      <c r="A33" t="str">
        <v>One-Seat</v>
      </c>
      <c r="B33" t="str">
        <v>HIGHER-SELF LLC</v>
      </c>
      <c r="C33" s="68">
        <v>45740</v>
      </c>
      <c r="D33" t="str">
        <v>BROWN, LOVIE</v>
      </c>
      <c r="E33" t="str">
        <v>216</v>
      </c>
      <c r="F33" t="str">
        <v>AM1</v>
      </c>
      <c r="G33" t="str">
        <v>SD</v>
      </c>
      <c r="H33">
        <v>4099601</v>
      </c>
      <c r="I33" t="str">
        <v>SEDAN</v>
      </c>
      <c r="J33">
        <v>22.51</v>
      </c>
      <c r="K33">
        <v>38</v>
      </c>
    </row>
    <row r="34" spans="1:11" x14ac:dyDescent="0.25">
      <c r="A34" t="str">
        <v>One-Seat</v>
      </c>
      <c r="B34" t="str">
        <v>HIGHER-SELF LLC</v>
      </c>
      <c r="C34" s="68">
        <v>45740</v>
      </c>
      <c r="D34" t="str">
        <v>BROWN, LOVIE</v>
      </c>
      <c r="E34" t="str">
        <v>216</v>
      </c>
      <c r="F34" t="str">
        <v>AM1</v>
      </c>
      <c r="G34" t="str">
        <v>SD</v>
      </c>
      <c r="H34">
        <v>4099612</v>
      </c>
      <c r="I34" t="str">
        <v>SEDAN</v>
      </c>
      <c r="J34">
        <v>19.04</v>
      </c>
      <c r="K34">
        <v>71</v>
      </c>
    </row>
    <row r="35" spans="1:11" x14ac:dyDescent="0.25">
      <c r="A35" t="str">
        <v>One-Seat</v>
      </c>
      <c r="B35" t="str">
        <v>HUGO FAMILY TRANSPORTATION</v>
      </c>
      <c r="C35" s="68">
        <v>45740</v>
      </c>
      <c r="D35" t="str">
        <v>HUGO, TAMA</v>
      </c>
      <c r="E35" t="str">
        <v>211</v>
      </c>
      <c r="F35" t="str">
        <v>WH1</v>
      </c>
      <c r="G35" t="str">
        <v>WC</v>
      </c>
      <c r="H35">
        <v>4096256</v>
      </c>
      <c r="I35" t="str">
        <v>WAV</v>
      </c>
      <c r="J35">
        <v>15.72</v>
      </c>
      <c r="K35">
        <v>31</v>
      </c>
    </row>
    <row r="36" spans="1:11" x14ac:dyDescent="0.25">
      <c r="A36" t="str">
        <v>One-Seat</v>
      </c>
      <c r="B36" t="str">
        <v>HUGO FAMILY TRANSPORTATION</v>
      </c>
      <c r="C36" s="68">
        <v>45740</v>
      </c>
      <c r="D36" t="str">
        <v>HUGO, TAMA</v>
      </c>
      <c r="E36" t="str">
        <v>211</v>
      </c>
      <c r="F36" t="str">
        <v>PW1</v>
      </c>
      <c r="G36" t="str">
        <v>WC</v>
      </c>
      <c r="H36">
        <v>4099715</v>
      </c>
      <c r="I36" t="str">
        <v>WAV</v>
      </c>
      <c r="J36">
        <v>16.45</v>
      </c>
      <c r="K36">
        <v>32</v>
      </c>
    </row>
    <row r="37" spans="1:11" x14ac:dyDescent="0.25">
      <c r="A37" t="str">
        <v>One-Seat</v>
      </c>
      <c r="B37" t="str">
        <v>HUGO FAMILY TRANSPORTATION</v>
      </c>
      <c r="C37" s="68">
        <v>45740</v>
      </c>
      <c r="D37" t="str">
        <v>HUGO, TAMA</v>
      </c>
      <c r="E37" t="str">
        <v>211</v>
      </c>
      <c r="F37" t="str">
        <v>AM1</v>
      </c>
      <c r="G37" t="str">
        <v>SD</v>
      </c>
      <c r="H37">
        <v>4096206</v>
      </c>
      <c r="I37" t="str">
        <v>WAV</v>
      </c>
      <c r="J37">
        <v>8.08</v>
      </c>
      <c r="K37">
        <v>28</v>
      </c>
    </row>
    <row r="38" spans="1:11" x14ac:dyDescent="0.25">
      <c r="A38" t="str">
        <v>One-Seat</v>
      </c>
      <c r="B38" t="str">
        <v>MONAI&amp;SON'S LLC</v>
      </c>
      <c r="C38" s="68">
        <v>45740</v>
      </c>
      <c r="D38" t="str">
        <v>MOLLIQUE, ROMESHA</v>
      </c>
      <c r="E38" t="str">
        <v>203</v>
      </c>
      <c r="F38" t="str">
        <v>AM1</v>
      </c>
      <c r="G38" t="str">
        <v>SD</v>
      </c>
      <c r="H38">
        <v>4099163</v>
      </c>
      <c r="I38" t="str">
        <v>SEDAN</v>
      </c>
      <c r="J38">
        <v>13.77</v>
      </c>
      <c r="K38">
        <v>43</v>
      </c>
    </row>
    <row r="39" spans="1:11" x14ac:dyDescent="0.25">
      <c r="A39" t="str">
        <v>One-Seat</v>
      </c>
      <c r="B39" t="str">
        <v>MONAI&amp;SON'S LLC</v>
      </c>
      <c r="C39" s="68">
        <v>45740</v>
      </c>
      <c r="D39" t="str">
        <v>MOLLIQUE, ROMESHA</v>
      </c>
      <c r="E39" t="str">
        <v>203</v>
      </c>
      <c r="F39" t="str">
        <v>AM2</v>
      </c>
      <c r="G39" t="str">
        <v>SD</v>
      </c>
      <c r="H39">
        <v>4098453</v>
      </c>
      <c r="I39" t="str">
        <v>SEDAN</v>
      </c>
      <c r="J39">
        <v>25.67</v>
      </c>
      <c r="K39">
        <v>83</v>
      </c>
    </row>
    <row r="40" spans="1:11" x14ac:dyDescent="0.25">
      <c r="A40" t="str">
        <v>One-Seat</v>
      </c>
      <c r="B40" t="str">
        <v>NORTHCAL TRANSPORTATION LLC</v>
      </c>
      <c r="C40" s="68">
        <v>45740</v>
      </c>
      <c r="D40" t="str">
        <v>VILCHEZ, CHARLENNE</v>
      </c>
      <c r="E40" t="str">
        <v>217</v>
      </c>
      <c r="F40" t="str">
        <v>WK1</v>
      </c>
      <c r="G40" t="str">
        <v>SD</v>
      </c>
      <c r="H40">
        <v>4099351</v>
      </c>
      <c r="I40" t="str">
        <v>WAV</v>
      </c>
      <c r="J40">
        <v>7.01</v>
      </c>
      <c r="K40">
        <v>18</v>
      </c>
    </row>
    <row r="41" spans="1:11" x14ac:dyDescent="0.25">
      <c r="A41" t="str">
        <v>One-Seat</v>
      </c>
      <c r="B41" t="str">
        <v>NORTHCAL TRANSPORTATION LLC</v>
      </c>
      <c r="C41" s="68">
        <v>45740</v>
      </c>
      <c r="D41" t="str">
        <v>VILCHEZ, CHARLENNE</v>
      </c>
      <c r="E41" t="str">
        <v>217</v>
      </c>
      <c r="F41" t="str">
        <v>AM1</v>
      </c>
      <c r="G41" t="str">
        <v>SD</v>
      </c>
      <c r="H41">
        <v>4096205</v>
      </c>
      <c r="I41" t="str">
        <v>WAV</v>
      </c>
      <c r="J41">
        <v>8.08</v>
      </c>
      <c r="K41">
        <v>34</v>
      </c>
    </row>
    <row r="42" spans="1:11" x14ac:dyDescent="0.25">
      <c r="A42" t="str">
        <v>One-Seat</v>
      </c>
      <c r="B42" t="str">
        <v>QUICK RIDES CA</v>
      </c>
      <c r="C42" s="68">
        <v>45740</v>
      </c>
      <c r="D42" t="str">
        <v>TILLMAN, ROSALYN</v>
      </c>
      <c r="E42" t="str">
        <v>205A</v>
      </c>
      <c r="F42" t="str">
        <v>WH1</v>
      </c>
      <c r="G42" t="str">
        <v>WC</v>
      </c>
      <c r="H42">
        <v>4099814</v>
      </c>
      <c r="I42" t="str">
        <v>WAV</v>
      </c>
      <c r="J42">
        <v>21.39</v>
      </c>
      <c r="K42">
        <v>62</v>
      </c>
    </row>
    <row r="43" spans="1:11" x14ac:dyDescent="0.25">
      <c r="A43" t="str">
        <v>One-Seat</v>
      </c>
      <c r="B43" t="str">
        <v>REM SOLUTIONS LLC</v>
      </c>
      <c r="C43" s="68">
        <v>45740</v>
      </c>
      <c r="D43" t="str">
        <v>MAINESS, RYAN</v>
      </c>
      <c r="E43" t="str">
        <v>215</v>
      </c>
      <c r="F43" t="str">
        <v>AM1</v>
      </c>
      <c r="G43" t="str">
        <v>SD</v>
      </c>
      <c r="H43">
        <v>4099843</v>
      </c>
      <c r="I43" t="str">
        <v>SEDAN</v>
      </c>
      <c r="J43">
        <v>17.97</v>
      </c>
      <c r="K43">
        <v>29</v>
      </c>
    </row>
    <row r="44" spans="1:11" x14ac:dyDescent="0.25">
      <c r="A44" t="str">
        <v>One-Seat</v>
      </c>
      <c r="B44" t="str">
        <v>SYNERGY MEDICAL TRANSPORTATION LLC</v>
      </c>
      <c r="C44" s="68">
        <v>45740</v>
      </c>
      <c r="D44" t="str">
        <v>OXCAL, SERGIO</v>
      </c>
      <c r="E44" t="str">
        <v>204A</v>
      </c>
      <c r="F44" t="str">
        <v>PW1</v>
      </c>
      <c r="G44" t="str">
        <v>WC</v>
      </c>
      <c r="H44">
        <v>4100535</v>
      </c>
      <c r="I44" t="str">
        <v>WAV</v>
      </c>
      <c r="J44">
        <v>11.56</v>
      </c>
      <c r="K44">
        <v>20</v>
      </c>
    </row>
    <row r="45" spans="1:11" x14ac:dyDescent="0.25">
      <c r="A45" t="str">
        <v>One-Seat</v>
      </c>
      <c r="B45" t="str">
        <v>AARON TRANSPORTATION</v>
      </c>
      <c r="C45" s="68">
        <v>45742</v>
      </c>
      <c r="D45" t="str">
        <v>ALLISON, AARON</v>
      </c>
      <c r="E45" t="str">
        <v>202</v>
      </c>
      <c r="F45" t="str">
        <v>SC1</v>
      </c>
      <c r="G45" t="str">
        <v>WC</v>
      </c>
      <c r="H45">
        <v>4101273</v>
      </c>
      <c r="I45" t="str">
        <v>WAV</v>
      </c>
      <c r="J45">
        <v>16.11</v>
      </c>
      <c r="K45">
        <v>40</v>
      </c>
    </row>
    <row r="46" spans="1:11" x14ac:dyDescent="0.25">
      <c r="A46" t="str">
        <v>One-Seat</v>
      </c>
      <c r="B46" t="str">
        <v>AARON TRANSPORTATION</v>
      </c>
      <c r="C46" s="68">
        <v>45742</v>
      </c>
      <c r="D46" t="str">
        <v>ALLISON, AARON</v>
      </c>
      <c r="E46" t="str">
        <v>202</v>
      </c>
      <c r="F46" t="str">
        <v>AM1</v>
      </c>
      <c r="G46" t="str">
        <v>SD</v>
      </c>
      <c r="H46">
        <v>4099879</v>
      </c>
      <c r="I46" t="str">
        <v>WAV</v>
      </c>
      <c r="J46">
        <v>4.1500000000000004</v>
      </c>
      <c r="K46">
        <v>14</v>
      </c>
    </row>
    <row r="47" spans="1:11" x14ac:dyDescent="0.25">
      <c r="A47" t="str">
        <v>One-Seat</v>
      </c>
      <c r="B47" t="str">
        <v>AARON TRANSPORTATION</v>
      </c>
      <c r="C47" s="68">
        <v>45743</v>
      </c>
      <c r="D47" t="str">
        <v>ALLISON, AARON</v>
      </c>
      <c r="E47" t="str">
        <v>202</v>
      </c>
      <c r="F47" t="str">
        <v>AM2</v>
      </c>
      <c r="G47" t="str">
        <v>SD</v>
      </c>
      <c r="H47">
        <v>4099695</v>
      </c>
      <c r="I47" t="str">
        <v>WAV</v>
      </c>
      <c r="J47">
        <v>8.27</v>
      </c>
      <c r="K47">
        <v>19</v>
      </c>
    </row>
    <row r="48" spans="1:11" x14ac:dyDescent="0.25">
      <c r="A48" t="str">
        <v>One-Seat</v>
      </c>
      <c r="B48" t="str">
        <v>AARON TRANSPORTATION</v>
      </c>
      <c r="C48" s="68">
        <v>45743</v>
      </c>
      <c r="D48" t="str">
        <v>ALLISON, AARON</v>
      </c>
      <c r="E48" t="str">
        <v>202</v>
      </c>
      <c r="F48" t="str">
        <v>AM1</v>
      </c>
      <c r="G48" t="str">
        <v>SD</v>
      </c>
      <c r="H48">
        <v>4101443</v>
      </c>
      <c r="I48" t="str">
        <v>WAV</v>
      </c>
      <c r="J48">
        <v>24.86</v>
      </c>
      <c r="K48">
        <v>31</v>
      </c>
    </row>
    <row r="49" spans="1:11" x14ac:dyDescent="0.25">
      <c r="A49" t="str">
        <v>One-Seat</v>
      </c>
      <c r="B49" t="str">
        <v>AARON TRANSPORTATION</v>
      </c>
      <c r="C49" s="68">
        <v>45744</v>
      </c>
      <c r="D49" t="str">
        <v>ALLISON, AARON</v>
      </c>
      <c r="E49" t="str">
        <v>202</v>
      </c>
      <c r="F49" t="str">
        <v>AM1</v>
      </c>
      <c r="G49" t="str">
        <v>SD</v>
      </c>
      <c r="H49">
        <v>4102737</v>
      </c>
      <c r="I49" t="str">
        <v>WAV</v>
      </c>
      <c r="J49">
        <v>11.38</v>
      </c>
      <c r="K49">
        <v>63</v>
      </c>
    </row>
    <row r="50" spans="1:11" x14ac:dyDescent="0.25">
      <c r="A50" t="str">
        <v>One-Seat</v>
      </c>
      <c r="B50" t="str">
        <v>AARON TRANSPORTATION</v>
      </c>
      <c r="C50" s="68">
        <v>45744</v>
      </c>
      <c r="D50" t="str">
        <v>ALLISON, AARON</v>
      </c>
      <c r="E50" t="str">
        <v>202</v>
      </c>
      <c r="F50" t="str">
        <v>AM1</v>
      </c>
      <c r="G50" t="str">
        <v>SD</v>
      </c>
      <c r="H50">
        <v>4099087</v>
      </c>
      <c r="I50" t="str">
        <v>WAV</v>
      </c>
      <c r="J50">
        <v>13.97</v>
      </c>
      <c r="K50">
        <v>29</v>
      </c>
    </row>
    <row r="51" spans="1:11" x14ac:dyDescent="0.25">
      <c r="A51" t="str">
        <v>One-Seat</v>
      </c>
      <c r="B51" t="str">
        <v>AARON TRANSPORTATION</v>
      </c>
      <c r="C51" s="68">
        <v>45744</v>
      </c>
      <c r="D51" t="str">
        <v>ALLISON, AARON</v>
      </c>
      <c r="E51" t="str">
        <v>202</v>
      </c>
      <c r="F51" t="str">
        <v>AM1</v>
      </c>
      <c r="G51" t="str">
        <v>SD</v>
      </c>
      <c r="H51">
        <v>4099156</v>
      </c>
      <c r="I51" t="str">
        <v>WAV</v>
      </c>
      <c r="J51">
        <v>20.05</v>
      </c>
      <c r="K51">
        <v>53</v>
      </c>
    </row>
    <row r="52" spans="1:11" x14ac:dyDescent="0.25">
      <c r="A52" t="str">
        <v>One-Seat</v>
      </c>
      <c r="B52" t="str">
        <v>AARON TRANSPORTATION</v>
      </c>
      <c r="C52" s="68">
        <v>45745</v>
      </c>
      <c r="D52" t="str">
        <v>ALLISON, AARON</v>
      </c>
      <c r="E52" t="str">
        <v>202</v>
      </c>
      <c r="F52" t="str">
        <v>AM1</v>
      </c>
      <c r="G52" t="str">
        <v>SD</v>
      </c>
      <c r="H52">
        <v>4103406</v>
      </c>
      <c r="I52" t="str">
        <v>WAV</v>
      </c>
      <c r="J52">
        <v>32.86</v>
      </c>
      <c r="K52">
        <v>85</v>
      </c>
    </row>
    <row r="53" spans="1:11" x14ac:dyDescent="0.25">
      <c r="A53" t="str">
        <v>One-Seat</v>
      </c>
      <c r="B53" t="str">
        <v>MONAI&amp;SON'S LLC</v>
      </c>
      <c r="C53" s="68">
        <v>45740</v>
      </c>
      <c r="D53" t="str">
        <v>MOLLIQUE, ROMESHA</v>
      </c>
      <c r="E53" t="str">
        <v>203</v>
      </c>
      <c r="F53" t="str">
        <v>AM2</v>
      </c>
      <c r="G53" t="str">
        <v>SD</v>
      </c>
      <c r="H53">
        <v>4098454</v>
      </c>
      <c r="I53" t="str">
        <v>SEDAN</v>
      </c>
      <c r="J53">
        <v>25.67</v>
      </c>
      <c r="K53">
        <v>41</v>
      </c>
    </row>
    <row r="54" spans="1:11" x14ac:dyDescent="0.25">
      <c r="A54" t="str">
        <v>One-Seat</v>
      </c>
      <c r="B54" t="str">
        <v>AARON TRANSPORTATION</v>
      </c>
      <c r="C54" s="68">
        <v>45745</v>
      </c>
      <c r="D54" t="str">
        <v>ALLISON, AARON</v>
      </c>
      <c r="E54" t="str">
        <v>202</v>
      </c>
      <c r="F54" t="str">
        <v>WK1</v>
      </c>
      <c r="G54" t="str">
        <v>SD</v>
      </c>
      <c r="H54">
        <v>4100447</v>
      </c>
      <c r="I54" t="str">
        <v>WAV</v>
      </c>
      <c r="J54">
        <v>32.270000000000003</v>
      </c>
      <c r="K54">
        <v>39</v>
      </c>
    </row>
    <row r="55" spans="1:11" x14ac:dyDescent="0.25">
      <c r="A55" t="str">
        <v>One-Seat</v>
      </c>
      <c r="B55" t="str">
        <v>AARON TRANSPORTATION</v>
      </c>
      <c r="C55" s="68">
        <v>45745</v>
      </c>
      <c r="D55" t="str">
        <v>ALLISON, AARON</v>
      </c>
      <c r="E55" t="str">
        <v>202</v>
      </c>
      <c r="F55" t="str">
        <v>WK1</v>
      </c>
      <c r="G55" t="str">
        <v>SD</v>
      </c>
      <c r="H55">
        <v>4099523</v>
      </c>
      <c r="I55" t="str">
        <v>WAV</v>
      </c>
      <c r="J55">
        <v>12.08</v>
      </c>
      <c r="K55">
        <v>21</v>
      </c>
    </row>
    <row r="56" spans="1:11" x14ac:dyDescent="0.25">
      <c r="A56" t="str">
        <v>One-Seat</v>
      </c>
      <c r="B56" t="str">
        <v>QUICK RIDES CA</v>
      </c>
      <c r="C56" s="68">
        <v>45740</v>
      </c>
      <c r="D56" t="str">
        <v>TILLMAN, ROSALYN</v>
      </c>
      <c r="E56" t="str">
        <v>205A</v>
      </c>
      <c r="F56" t="str">
        <v>AM1</v>
      </c>
      <c r="G56" t="str">
        <v>SD</v>
      </c>
      <c r="H56">
        <v>4095955</v>
      </c>
      <c r="I56" t="str">
        <v>WAV</v>
      </c>
      <c r="J56">
        <v>4.6399999999999997</v>
      </c>
      <c r="K56">
        <v>15</v>
      </c>
    </row>
    <row r="57" spans="1:11" x14ac:dyDescent="0.25">
      <c r="A57" t="str">
        <v>One-Seat</v>
      </c>
      <c r="B57" t="str">
        <v>REM SOLUTIONS LLC</v>
      </c>
      <c r="C57" s="68">
        <v>45740</v>
      </c>
      <c r="D57" t="str">
        <v>MAINESS, RYAN</v>
      </c>
      <c r="E57" t="str">
        <v>215</v>
      </c>
      <c r="F57" t="str">
        <v>AM1</v>
      </c>
      <c r="G57" t="str">
        <v>SD</v>
      </c>
      <c r="H57">
        <v>4095947</v>
      </c>
      <c r="I57" t="str">
        <v>SEDAN</v>
      </c>
      <c r="J57">
        <v>17.43</v>
      </c>
      <c r="K57">
        <v>50</v>
      </c>
    </row>
    <row r="58" spans="1:11" x14ac:dyDescent="0.25">
      <c r="A58" t="str">
        <v>One-Seat</v>
      </c>
      <c r="B58" t="str">
        <v>HUGO FAMILY TRANSPORTATION</v>
      </c>
      <c r="C58" s="68">
        <v>45740</v>
      </c>
      <c r="D58" t="str">
        <v>HUGO, TAMA</v>
      </c>
      <c r="E58" t="str">
        <v>211</v>
      </c>
      <c r="F58" t="str">
        <v>AM1</v>
      </c>
      <c r="G58" t="str">
        <v>SD</v>
      </c>
      <c r="H58">
        <v>4095937</v>
      </c>
      <c r="I58" t="str">
        <v>WAV</v>
      </c>
      <c r="J58">
        <v>7.08</v>
      </c>
      <c r="K58">
        <v>18</v>
      </c>
    </row>
    <row r="59" spans="1:11" x14ac:dyDescent="0.25">
      <c r="A59" t="str">
        <v>One-Seat</v>
      </c>
      <c r="B59" t="str">
        <v>EXPRESS TRANSPORTATION SERVICES, LLC</v>
      </c>
      <c r="C59" s="68">
        <v>45743</v>
      </c>
      <c r="D59" t="str">
        <v>BANKS, LENARD</v>
      </c>
      <c r="E59" t="str">
        <v>221</v>
      </c>
      <c r="F59" t="str">
        <v>AM2</v>
      </c>
      <c r="G59" t="str">
        <v>SD</v>
      </c>
      <c r="H59">
        <v>4099694</v>
      </c>
      <c r="I59" t="str">
        <v>WAV</v>
      </c>
      <c r="J59">
        <v>8.27</v>
      </c>
      <c r="K59">
        <v>32</v>
      </c>
    </row>
    <row r="60" spans="1:11" x14ac:dyDescent="0.25">
      <c r="A60" t="str">
        <v>One-Seat</v>
      </c>
      <c r="B60" t="str">
        <v>EXPRESS TRANSPORTATION SERVICES, LLC</v>
      </c>
      <c r="C60" s="68">
        <v>45744</v>
      </c>
      <c r="D60" t="str">
        <v>BANKS, LENARD</v>
      </c>
      <c r="E60" t="str">
        <v>221</v>
      </c>
      <c r="F60" t="str">
        <v>AM1</v>
      </c>
      <c r="G60" t="str">
        <v>SD</v>
      </c>
      <c r="H60">
        <v>4101999</v>
      </c>
      <c r="I60" t="str">
        <v>WAV</v>
      </c>
      <c r="J60">
        <v>11.95</v>
      </c>
      <c r="K60">
        <v>90</v>
      </c>
    </row>
    <row r="61" spans="1:11" x14ac:dyDescent="0.25">
      <c r="A61" t="str">
        <v>One-Seat</v>
      </c>
      <c r="B61" t="str">
        <v>EXPRESS TRANSPORTATION SERVICES, LLC</v>
      </c>
      <c r="C61" s="68">
        <v>45743</v>
      </c>
      <c r="D61" t="str">
        <v>EVANS, JOHN</v>
      </c>
      <c r="E61" t="str">
        <v>208</v>
      </c>
      <c r="F61" t="str">
        <v>WK1</v>
      </c>
      <c r="G61" t="str">
        <v>SD</v>
      </c>
      <c r="H61">
        <v>4098259</v>
      </c>
      <c r="I61" t="str">
        <v>WAV</v>
      </c>
      <c r="J61">
        <v>12.08</v>
      </c>
      <c r="K61">
        <v>59</v>
      </c>
    </row>
    <row r="62" spans="1:11" x14ac:dyDescent="0.25">
      <c r="A62" t="str">
        <v>One-Seat</v>
      </c>
      <c r="B62" t="str">
        <v>EXPRESS TRANSPORTATION SERVICES, LLC</v>
      </c>
      <c r="C62" s="68">
        <v>45743</v>
      </c>
      <c r="D62" t="str">
        <v>EVANS, JOHN</v>
      </c>
      <c r="E62" t="str">
        <v>208</v>
      </c>
      <c r="F62" t="str">
        <v>AM1</v>
      </c>
      <c r="G62" t="str">
        <v>SD</v>
      </c>
      <c r="H62">
        <v>4102000</v>
      </c>
      <c r="I62" t="str">
        <v>WAV</v>
      </c>
      <c r="J62">
        <v>11.95</v>
      </c>
      <c r="K62">
        <v>38</v>
      </c>
    </row>
    <row r="63" spans="1:11" x14ac:dyDescent="0.25">
      <c r="A63" t="str">
        <v>One-Seat</v>
      </c>
      <c r="B63" t="str">
        <v>EXPRESS TRANSPORTATION SERVICES, LLC</v>
      </c>
      <c r="C63" s="68">
        <v>45743</v>
      </c>
      <c r="D63" t="str">
        <v>EVANS, JOHN</v>
      </c>
      <c r="E63" t="str">
        <v>208</v>
      </c>
      <c r="F63" t="str">
        <v>AM1</v>
      </c>
      <c r="G63" t="str">
        <v>SD</v>
      </c>
      <c r="H63">
        <v>4102023</v>
      </c>
      <c r="I63" t="str">
        <v>WAV</v>
      </c>
      <c r="J63">
        <v>7.94</v>
      </c>
      <c r="K63">
        <v>14</v>
      </c>
    </row>
    <row r="64" spans="1:11" x14ac:dyDescent="0.25">
      <c r="A64" t="str">
        <v>One-Seat</v>
      </c>
      <c r="B64" t="str">
        <v>EXPRESS TRANSPORTATION SERVICES, LLC</v>
      </c>
      <c r="C64" s="68">
        <v>45741</v>
      </c>
      <c r="D64" t="str">
        <v>ROGERS, JAMES</v>
      </c>
      <c r="E64" t="str">
        <v>207</v>
      </c>
      <c r="F64" t="str">
        <v>AM1</v>
      </c>
      <c r="G64" t="str">
        <v>SD</v>
      </c>
      <c r="H64">
        <v>4097898</v>
      </c>
      <c r="I64" t="str">
        <v>WAV</v>
      </c>
      <c r="J64">
        <v>11.69</v>
      </c>
      <c r="K64">
        <v>37</v>
      </c>
    </row>
    <row r="65" spans="1:11" x14ac:dyDescent="0.25">
      <c r="A65" t="str">
        <v>One-Seat</v>
      </c>
      <c r="B65" t="str">
        <v>EXPRESS TRANSPORTATION SERVICES, LLC</v>
      </c>
      <c r="C65" s="68">
        <v>45741</v>
      </c>
      <c r="D65" t="str">
        <v>ROGERS, JAMES</v>
      </c>
      <c r="E65" t="str">
        <v>207</v>
      </c>
      <c r="F65" t="str">
        <v>AM1</v>
      </c>
      <c r="G65" t="str">
        <v>SD</v>
      </c>
      <c r="H65">
        <v>4096857</v>
      </c>
      <c r="I65" t="str">
        <v>WAV</v>
      </c>
      <c r="J65">
        <v>8.0299999999999994</v>
      </c>
      <c r="K65">
        <v>26</v>
      </c>
    </row>
    <row r="66" spans="1:11" x14ac:dyDescent="0.25">
      <c r="A66" t="str">
        <v>One-Seat</v>
      </c>
      <c r="B66" t="str">
        <v>EXPRESS TRANSPORTATION SERVICES, LLC</v>
      </c>
      <c r="C66" s="68">
        <v>45741</v>
      </c>
      <c r="D66" t="str">
        <v>ROGERS, JAMES</v>
      </c>
      <c r="E66" t="str">
        <v>207</v>
      </c>
      <c r="F66" t="str">
        <v>WK1</v>
      </c>
      <c r="G66" t="str">
        <v>SD</v>
      </c>
      <c r="H66">
        <v>4096774</v>
      </c>
      <c r="I66" t="str">
        <v>WAV</v>
      </c>
      <c r="J66">
        <v>12.08</v>
      </c>
      <c r="K66">
        <v>612</v>
      </c>
    </row>
    <row r="67" spans="1:11" x14ac:dyDescent="0.25">
      <c r="A67" t="str">
        <v>One-Seat</v>
      </c>
      <c r="B67" t="str">
        <v>HUGO FAMILY TRANSPORTATION</v>
      </c>
      <c r="C67" s="68">
        <v>45740</v>
      </c>
      <c r="D67" t="str">
        <v>HUGO, TAMA</v>
      </c>
      <c r="E67" t="str">
        <v>211</v>
      </c>
      <c r="F67" t="str">
        <v>AM1</v>
      </c>
      <c r="G67" t="str">
        <v>SD</v>
      </c>
      <c r="H67">
        <v>4095936</v>
      </c>
      <c r="I67" t="str">
        <v>WAV</v>
      </c>
      <c r="J67">
        <v>7.08</v>
      </c>
      <c r="K67">
        <v>38</v>
      </c>
    </row>
    <row r="68" spans="1:11" x14ac:dyDescent="0.25">
      <c r="A68" t="str">
        <v>One-Seat</v>
      </c>
      <c r="B68" t="str">
        <v>EXPRESS TRANSPORTATION SERVICES, LLC</v>
      </c>
      <c r="C68" s="68">
        <v>45741</v>
      </c>
      <c r="D68" t="str">
        <v>ROGERS, JAMES</v>
      </c>
      <c r="E68" t="str">
        <v>207</v>
      </c>
      <c r="F68" t="str">
        <v>AM1,SA1</v>
      </c>
      <c r="G68" t="str">
        <v>SD</v>
      </c>
      <c r="H68">
        <v>4097076</v>
      </c>
      <c r="I68" t="str">
        <v>WAV</v>
      </c>
      <c r="J68">
        <v>9.6</v>
      </c>
      <c r="K68">
        <v>21</v>
      </c>
    </row>
    <row r="69" spans="1:11" x14ac:dyDescent="0.25">
      <c r="A69" t="str">
        <v>One-Seat</v>
      </c>
      <c r="B69" t="str">
        <v>EXPRESS TRANSPORTATION SERVICES, LLC</v>
      </c>
      <c r="C69" s="68">
        <v>45746</v>
      </c>
      <c r="D69" t="str">
        <v>ROGERS, JAMES</v>
      </c>
      <c r="E69" t="str">
        <v>207</v>
      </c>
      <c r="F69" t="str">
        <v>AM1</v>
      </c>
      <c r="G69" t="str">
        <v>SD</v>
      </c>
      <c r="H69">
        <v>4103582</v>
      </c>
      <c r="I69" t="str">
        <v>WAV</v>
      </c>
      <c r="J69">
        <v>26.99</v>
      </c>
      <c r="K69">
        <v>49</v>
      </c>
    </row>
    <row r="70" spans="1:11" x14ac:dyDescent="0.25">
      <c r="A70" t="str">
        <v>One-Seat</v>
      </c>
      <c r="B70" t="str">
        <v>EXPRESS TRANSPORTATION SERVICES, LLC</v>
      </c>
      <c r="C70" s="68">
        <v>45746</v>
      </c>
      <c r="D70" t="str">
        <v>ROGERS, JAMES</v>
      </c>
      <c r="E70" t="str">
        <v>207</v>
      </c>
      <c r="F70" t="str">
        <v>AM1</v>
      </c>
      <c r="G70" t="str">
        <v>SD</v>
      </c>
      <c r="H70">
        <v>4103787</v>
      </c>
      <c r="I70" t="str">
        <v>WAV</v>
      </c>
      <c r="J70">
        <v>7.99</v>
      </c>
      <c r="K70">
        <v>21</v>
      </c>
    </row>
    <row r="71" spans="1:11" x14ac:dyDescent="0.25">
      <c r="A71" t="str">
        <v>One-Seat</v>
      </c>
      <c r="B71" t="str">
        <v>NORTHCAL TRANSPORTATION LLC</v>
      </c>
      <c r="C71" s="68">
        <v>45740</v>
      </c>
      <c r="D71" t="str">
        <v>VILCHEZ, CHARLENNE</v>
      </c>
      <c r="E71" t="str">
        <v>217</v>
      </c>
      <c r="F71" t="str">
        <v>WK1</v>
      </c>
      <c r="G71" t="str">
        <v>SD</v>
      </c>
      <c r="H71">
        <v>4095960</v>
      </c>
      <c r="I71" t="str">
        <v>WAV</v>
      </c>
      <c r="J71">
        <v>15.16</v>
      </c>
      <c r="K71">
        <v>31</v>
      </c>
    </row>
    <row r="72" spans="1:11" x14ac:dyDescent="0.25">
      <c r="A72" t="str">
        <v>One-Seat</v>
      </c>
      <c r="B72" t="str">
        <v>EXPRESS TRANSPORTATION SERVICES, LLC</v>
      </c>
      <c r="C72" s="68">
        <v>45743</v>
      </c>
      <c r="D72" t="str">
        <v>UMANA, DOMINGO</v>
      </c>
      <c r="E72" t="str">
        <v>210</v>
      </c>
      <c r="F72" t="str">
        <v>AM1</v>
      </c>
      <c r="G72" t="str">
        <v>SD</v>
      </c>
      <c r="H72">
        <v>4099846</v>
      </c>
      <c r="I72" t="str">
        <v>WAV</v>
      </c>
      <c r="J72">
        <v>17.97</v>
      </c>
      <c r="K72">
        <v>44</v>
      </c>
    </row>
    <row r="73" spans="1:11" x14ac:dyDescent="0.25">
      <c r="A73" t="str">
        <v>One-Seat</v>
      </c>
      <c r="B73" t="str">
        <v>FOWLER SENIOR TRANSIT LLC</v>
      </c>
      <c r="C73" s="68">
        <v>45741</v>
      </c>
      <c r="D73" t="str">
        <v>FOWLER, ANTOINE</v>
      </c>
      <c r="E73" t="str">
        <v>222</v>
      </c>
      <c r="F73" t="str">
        <v>AM1</v>
      </c>
      <c r="G73" t="str">
        <v>SD</v>
      </c>
      <c r="H73">
        <v>4097899</v>
      </c>
      <c r="I73" t="str">
        <v>SEDAN</v>
      </c>
      <c r="J73">
        <v>11.69</v>
      </c>
      <c r="K73">
        <v>41</v>
      </c>
    </row>
    <row r="74" spans="1:11" x14ac:dyDescent="0.25">
      <c r="A74" t="str">
        <v>One-Seat</v>
      </c>
      <c r="B74" t="str">
        <v>FOWLER SENIOR TRANSIT LLC</v>
      </c>
      <c r="C74" s="68">
        <v>45746</v>
      </c>
      <c r="D74" t="str">
        <v>FOWLER, ANTOINE</v>
      </c>
      <c r="E74" t="str">
        <v>222</v>
      </c>
      <c r="F74" t="str">
        <v>AM2</v>
      </c>
      <c r="G74" t="str">
        <v>SD</v>
      </c>
      <c r="H74">
        <v>4103847</v>
      </c>
      <c r="I74" t="str">
        <v>SEDAN</v>
      </c>
      <c r="J74">
        <v>16.29</v>
      </c>
      <c r="K74">
        <v>31</v>
      </c>
    </row>
    <row r="75" spans="1:11" x14ac:dyDescent="0.25">
      <c r="A75" t="str">
        <v>One-Seat</v>
      </c>
      <c r="B75" t="str">
        <v>EXPRESS TRANSPORTATION SERVICES, LLC</v>
      </c>
      <c r="C75" s="68">
        <v>45740</v>
      </c>
      <c r="D75" t="str">
        <v>UMANA, DOMINGO</v>
      </c>
      <c r="E75" t="str">
        <v>210</v>
      </c>
      <c r="F75" t="str">
        <v>AM1</v>
      </c>
      <c r="G75" t="str">
        <v>SD</v>
      </c>
      <c r="H75">
        <v>4096006</v>
      </c>
      <c r="I75" t="str">
        <v>WAV</v>
      </c>
      <c r="J75">
        <v>19.39</v>
      </c>
      <c r="K75">
        <v>60</v>
      </c>
    </row>
    <row r="76" spans="1:11" x14ac:dyDescent="0.25">
      <c r="A76" t="str">
        <v>One-Seat</v>
      </c>
      <c r="B76" t="str">
        <v>HIGHER-SELF LLC</v>
      </c>
      <c r="C76" s="68">
        <v>45741</v>
      </c>
      <c r="D76" t="str">
        <v>BROWN, LOVIE</v>
      </c>
      <c r="E76" t="str">
        <v>216</v>
      </c>
      <c r="F76" t="str">
        <v>AM1</v>
      </c>
      <c r="G76" t="str">
        <v>SD</v>
      </c>
      <c r="H76">
        <v>4097865</v>
      </c>
      <c r="I76" t="str">
        <v>SEDAN</v>
      </c>
      <c r="J76">
        <v>2.0099999999999998</v>
      </c>
      <c r="K76">
        <v>12</v>
      </c>
    </row>
    <row r="77" spans="1:11" x14ac:dyDescent="0.25">
      <c r="A77" t="str">
        <v>One-Seat</v>
      </c>
      <c r="B77" t="str">
        <v>NORTHCAL TRANSPORTATION LLC</v>
      </c>
      <c r="C77" s="68">
        <v>45740</v>
      </c>
      <c r="D77" t="str">
        <v>VILCHEZ, CHARLENNE</v>
      </c>
      <c r="E77" t="str">
        <v>217</v>
      </c>
      <c r="F77" t="str">
        <v>WH1</v>
      </c>
      <c r="G77" t="str">
        <v>WC</v>
      </c>
      <c r="H77">
        <v>4095959</v>
      </c>
      <c r="I77" t="str">
        <v>WAV</v>
      </c>
      <c r="J77">
        <v>15.16</v>
      </c>
      <c r="K77">
        <v>28</v>
      </c>
    </row>
    <row r="78" spans="1:11" x14ac:dyDescent="0.25">
      <c r="A78" t="str">
        <v>One-Seat</v>
      </c>
      <c r="B78" t="str">
        <v>HIGHER-SELF LLC</v>
      </c>
      <c r="C78" s="68">
        <v>45741</v>
      </c>
      <c r="D78" t="str">
        <v>BROWN, LOVIE</v>
      </c>
      <c r="E78" t="str">
        <v>216</v>
      </c>
      <c r="F78" t="str">
        <v>AM1</v>
      </c>
      <c r="G78" t="str">
        <v>SD</v>
      </c>
      <c r="H78">
        <v>4096495</v>
      </c>
      <c r="I78" t="str">
        <v>SEDAN</v>
      </c>
      <c r="J78">
        <v>1.32</v>
      </c>
      <c r="K78">
        <v>24</v>
      </c>
    </row>
    <row r="79" spans="1:11" x14ac:dyDescent="0.25">
      <c r="A79" t="str">
        <v>One-Seat</v>
      </c>
      <c r="B79" t="str">
        <v>HUGO FAMILY TRANSPORTATION</v>
      </c>
      <c r="C79" s="68">
        <v>45741</v>
      </c>
      <c r="D79" t="str">
        <v>HUGO, TAMA</v>
      </c>
      <c r="E79" t="str">
        <v>211</v>
      </c>
      <c r="F79" t="str">
        <v>WK1</v>
      </c>
      <c r="G79" t="str">
        <v>SD</v>
      </c>
      <c r="H79">
        <v>4099708</v>
      </c>
      <c r="I79" t="str">
        <v>WAV</v>
      </c>
      <c r="J79">
        <v>25.54</v>
      </c>
      <c r="K79">
        <v>36</v>
      </c>
    </row>
    <row r="80" spans="1:11" x14ac:dyDescent="0.25">
      <c r="A80" t="str">
        <v>One-Seat</v>
      </c>
      <c r="B80" t="str">
        <v>HUGO FAMILY TRANSPORTATION</v>
      </c>
      <c r="C80" s="68">
        <v>45744</v>
      </c>
      <c r="D80" t="str">
        <v>HUGO, TAMA</v>
      </c>
      <c r="E80" t="str">
        <v>211</v>
      </c>
      <c r="F80" t="str">
        <v>AM1</v>
      </c>
      <c r="G80" t="str">
        <v>SD</v>
      </c>
      <c r="H80">
        <v>4102738</v>
      </c>
      <c r="I80" t="str">
        <v>WAV</v>
      </c>
      <c r="J80">
        <v>11.38</v>
      </c>
      <c r="K80">
        <v>17</v>
      </c>
    </row>
    <row r="81" spans="1:11" x14ac:dyDescent="0.25">
      <c r="A81" t="str">
        <v>One-Seat</v>
      </c>
      <c r="B81" t="str">
        <v>HUGO FAMILY TRANSPORTATION</v>
      </c>
      <c r="C81" s="68">
        <v>45744</v>
      </c>
      <c r="D81" t="str">
        <v>HUGO, TAMA</v>
      </c>
      <c r="E81" t="str">
        <v>211</v>
      </c>
      <c r="F81" t="str">
        <v>AM1</v>
      </c>
      <c r="G81" t="str">
        <v>SD</v>
      </c>
      <c r="H81">
        <v>4099086</v>
      </c>
      <c r="I81" t="str">
        <v>WAV</v>
      </c>
      <c r="J81">
        <v>13.97</v>
      </c>
      <c r="K81">
        <v>47</v>
      </c>
    </row>
    <row r="82" spans="1:11" x14ac:dyDescent="0.25">
      <c r="A82" t="str">
        <v>One-Seat</v>
      </c>
      <c r="B82" t="str">
        <v>HIGHER-SELF LLC</v>
      </c>
      <c r="C82" s="68">
        <v>45740</v>
      </c>
      <c r="D82" t="str">
        <v>BROWN, LOVIE</v>
      </c>
      <c r="E82" t="str">
        <v>216</v>
      </c>
      <c r="F82" t="str">
        <v>AM1</v>
      </c>
      <c r="G82" t="str">
        <v>SD</v>
      </c>
      <c r="H82">
        <v>4095962</v>
      </c>
      <c r="I82" t="str">
        <v>SEDAN</v>
      </c>
      <c r="J82">
        <v>19.12</v>
      </c>
      <c r="K82">
        <v>43</v>
      </c>
    </row>
    <row r="83" spans="1:11" x14ac:dyDescent="0.25">
      <c r="A83" t="str">
        <v>One-Seat</v>
      </c>
      <c r="B83" t="str">
        <v>EXPRESS TRANSPORTATION SERVICES, LLC</v>
      </c>
      <c r="C83" s="68">
        <v>45740</v>
      </c>
      <c r="D83" t="str">
        <v>BANKS, LENARD</v>
      </c>
      <c r="E83" t="str">
        <v>221</v>
      </c>
      <c r="F83" t="str">
        <v>WH1</v>
      </c>
      <c r="G83" t="str">
        <v>WC</v>
      </c>
      <c r="H83">
        <v>4095913</v>
      </c>
      <c r="I83" t="str">
        <v>WAV</v>
      </c>
      <c r="J83">
        <v>5.55</v>
      </c>
      <c r="K83">
        <v>14</v>
      </c>
    </row>
    <row r="84" spans="1:11" x14ac:dyDescent="0.25">
      <c r="A84" t="str">
        <v>One-Seat</v>
      </c>
      <c r="B84" t="str">
        <v>MONAI&amp;SON'S LLC</v>
      </c>
      <c r="C84" s="68">
        <v>45743</v>
      </c>
      <c r="D84" t="str">
        <v>MOLLIQUE, ROMESHA</v>
      </c>
      <c r="E84" t="str">
        <v>203</v>
      </c>
      <c r="F84" t="str">
        <v>WK1</v>
      </c>
      <c r="G84" t="str">
        <v>SD</v>
      </c>
      <c r="H84">
        <v>4099831</v>
      </c>
      <c r="I84" t="str">
        <v>SEDAN</v>
      </c>
      <c r="J84">
        <v>21.9</v>
      </c>
      <c r="K84">
        <v>47</v>
      </c>
    </row>
    <row r="85" spans="1:11" x14ac:dyDescent="0.25">
      <c r="A85" t="str">
        <v>One-Seat</v>
      </c>
      <c r="B85" t="str">
        <v>MONAI&amp;SON'S LLC</v>
      </c>
      <c r="C85" s="68">
        <v>45743</v>
      </c>
      <c r="D85" t="str">
        <v>MOLLIQUE, ROMESHA</v>
      </c>
      <c r="E85" t="str">
        <v>203</v>
      </c>
      <c r="F85" t="str">
        <v>AM1</v>
      </c>
      <c r="G85" t="str">
        <v>SD</v>
      </c>
      <c r="H85">
        <v>4098362</v>
      </c>
      <c r="I85" t="str">
        <v>WAV</v>
      </c>
      <c r="J85">
        <v>12.58</v>
      </c>
      <c r="K85">
        <v>41</v>
      </c>
    </row>
    <row r="86" spans="1:11" x14ac:dyDescent="0.25">
      <c r="A86" t="str">
        <v>One-Seat</v>
      </c>
      <c r="B86" t="str">
        <v>MONAI&amp;SON'S LLC</v>
      </c>
      <c r="C86" s="68">
        <v>45745</v>
      </c>
      <c r="D86" t="str">
        <v>MOLLIQUE, ROMESHA</v>
      </c>
      <c r="E86" t="str">
        <v>203</v>
      </c>
      <c r="F86" t="str">
        <v>WK1</v>
      </c>
      <c r="G86" t="str">
        <v>SD</v>
      </c>
      <c r="H86">
        <v>4099522</v>
      </c>
      <c r="I86" t="str">
        <v>WAV</v>
      </c>
      <c r="J86">
        <v>12.08</v>
      </c>
      <c r="K86">
        <v>22</v>
      </c>
    </row>
    <row r="87" spans="1:11" x14ac:dyDescent="0.25">
      <c r="A87" t="str">
        <v>One-Seat</v>
      </c>
      <c r="B87" t="str">
        <v>EXPRESS TRANSPORTATION SERVICES, LLC</v>
      </c>
      <c r="C87" s="68">
        <v>45740</v>
      </c>
      <c r="D87" t="str">
        <v>ROGERS, JAMES</v>
      </c>
      <c r="E87" t="str">
        <v>207</v>
      </c>
      <c r="F87" t="str">
        <v>AM1</v>
      </c>
      <c r="G87" t="str">
        <v>SD</v>
      </c>
      <c r="H87">
        <v>4095827</v>
      </c>
      <c r="I87" t="str">
        <v>WAV</v>
      </c>
      <c r="J87">
        <v>13.14</v>
      </c>
      <c r="K87">
        <v>73</v>
      </c>
    </row>
    <row r="88" spans="1:11" x14ac:dyDescent="0.25">
      <c r="A88" t="str">
        <v>One-Seat</v>
      </c>
      <c r="B88" t="str">
        <v>NORTHCAL TRANSPORTATION LLC</v>
      </c>
      <c r="C88" s="68">
        <v>45743</v>
      </c>
      <c r="D88" t="str">
        <v>VILCHEZ, CHARLENNE</v>
      </c>
      <c r="E88" t="str">
        <v>217</v>
      </c>
      <c r="F88" t="str">
        <v>AM2</v>
      </c>
      <c r="G88" t="str">
        <v>SD</v>
      </c>
      <c r="H88">
        <v>4102180</v>
      </c>
      <c r="I88" t="str">
        <v>WAV</v>
      </c>
      <c r="J88">
        <v>11.68</v>
      </c>
      <c r="K88">
        <v>23</v>
      </c>
    </row>
    <row r="89" spans="1:11" x14ac:dyDescent="0.25">
      <c r="A89" t="str">
        <v>One-Seat</v>
      </c>
      <c r="B89" t="str">
        <v>REM SOLUTIONS LLC</v>
      </c>
      <c r="C89" s="68">
        <v>45740</v>
      </c>
      <c r="D89" t="str">
        <v>MAINESS, RYAN</v>
      </c>
      <c r="E89" t="str">
        <v>215</v>
      </c>
      <c r="F89" t="str">
        <v>AM1</v>
      </c>
      <c r="G89" t="str">
        <v>SD</v>
      </c>
      <c r="H89">
        <v>4095831</v>
      </c>
      <c r="I89" t="str">
        <v>SEDAN</v>
      </c>
      <c r="J89">
        <v>20.329999999999998</v>
      </c>
      <c r="K89">
        <v>65</v>
      </c>
    </row>
    <row r="90" spans="1:11" x14ac:dyDescent="0.25">
      <c r="A90" t="str">
        <v>One-Seat</v>
      </c>
      <c r="B90" t="str">
        <v>NORTHCAL TRANSPORTATION LLC</v>
      </c>
      <c r="C90" s="68">
        <v>45744</v>
      </c>
      <c r="D90" t="str">
        <v>VILCHEZ, CHARLENNE</v>
      </c>
      <c r="E90" t="str">
        <v>217</v>
      </c>
      <c r="F90" t="str">
        <v>WH1</v>
      </c>
      <c r="G90" t="str">
        <v>WC</v>
      </c>
      <c r="H90">
        <v>4101457</v>
      </c>
      <c r="I90" t="str">
        <v>WAV</v>
      </c>
      <c r="J90">
        <v>23.87</v>
      </c>
      <c r="K90">
        <v>32</v>
      </c>
    </row>
    <row r="91" spans="1:11" x14ac:dyDescent="0.25">
      <c r="A91" t="str">
        <v>One-Seat</v>
      </c>
      <c r="B91" t="str">
        <v>SYNERGY MEDICAL TRANSPORTATION LLC</v>
      </c>
      <c r="C91" s="68">
        <v>45740</v>
      </c>
      <c r="D91" t="str">
        <v>VAUGHN, DUSTIN</v>
      </c>
      <c r="E91" t="str">
        <v>218B</v>
      </c>
      <c r="F91" t="str">
        <v>AM1</v>
      </c>
      <c r="G91" t="str">
        <v>SD</v>
      </c>
      <c r="H91">
        <v>4095799</v>
      </c>
      <c r="I91" t="str">
        <v>SEDAN</v>
      </c>
      <c r="J91">
        <v>11.47</v>
      </c>
      <c r="K91">
        <v>65</v>
      </c>
    </row>
    <row r="92" spans="1:11" x14ac:dyDescent="0.25">
      <c r="A92" t="str">
        <v>One-Seat</v>
      </c>
      <c r="B92" t="str">
        <v>REM SOLUTIONS LLC</v>
      </c>
      <c r="C92" s="68">
        <v>45741</v>
      </c>
      <c r="D92" t="str">
        <v>MAINESS, RYAN</v>
      </c>
      <c r="E92" t="str">
        <v>215</v>
      </c>
      <c r="F92" t="str">
        <v>AM1</v>
      </c>
      <c r="G92" t="str">
        <v>SD</v>
      </c>
      <c r="H92">
        <v>4099153</v>
      </c>
      <c r="I92" t="str">
        <v>SEDAN</v>
      </c>
      <c r="J92">
        <v>9.57</v>
      </c>
      <c r="K92">
        <v>17</v>
      </c>
    </row>
    <row r="93" spans="1:11" x14ac:dyDescent="0.25">
      <c r="A93" t="str">
        <v>One-Seat</v>
      </c>
      <c r="B93" t="str">
        <v>SYNERGY MEDICAL TRANSPORTATION LLC</v>
      </c>
      <c r="C93" s="68">
        <v>45741</v>
      </c>
      <c r="D93" t="str">
        <v>VAUGHN, DUSTIN</v>
      </c>
      <c r="E93" t="str">
        <v>218B</v>
      </c>
      <c r="F93" t="str">
        <v>AM1</v>
      </c>
      <c r="G93" t="str">
        <v>SD</v>
      </c>
      <c r="H93">
        <v>4099154</v>
      </c>
      <c r="I93" t="str">
        <v>WAV</v>
      </c>
      <c r="J93">
        <v>9.57</v>
      </c>
      <c r="K93">
        <v>22</v>
      </c>
    </row>
    <row r="94" spans="1:11" x14ac:dyDescent="0.25">
      <c r="A94" t="str">
        <v>One-Seat</v>
      </c>
      <c r="B94" t="str">
        <v>SYNERGY MEDICAL TRANSPORTATION LLC</v>
      </c>
      <c r="C94" s="68">
        <v>45741</v>
      </c>
      <c r="D94" t="str">
        <v>VAUGHN, DUSTIN</v>
      </c>
      <c r="E94" t="str">
        <v>218B</v>
      </c>
      <c r="F94" t="str">
        <v>AM1</v>
      </c>
      <c r="G94" t="str">
        <v>SD</v>
      </c>
      <c r="H94">
        <v>4100663</v>
      </c>
      <c r="I94" t="str">
        <v>SEDAN</v>
      </c>
      <c r="J94">
        <v>16.53</v>
      </c>
      <c r="K94">
        <v>29</v>
      </c>
    </row>
    <row r="95" spans="1:11" x14ac:dyDescent="0.25">
      <c r="A95" t="str">
        <v>One-Seat</v>
      </c>
      <c r="B95" t="str">
        <v>EXPRESS TRANSPORTATION SERVICES, LLC</v>
      </c>
      <c r="C95" s="68">
        <v>45747</v>
      </c>
      <c r="D95" t="str">
        <v>SILVA, PAUL</v>
      </c>
      <c r="E95" t="str">
        <v>213</v>
      </c>
      <c r="F95" t="str">
        <v>WH1</v>
      </c>
      <c r="G95" t="str">
        <v>WC</v>
      </c>
      <c r="H95">
        <v>4103605</v>
      </c>
      <c r="I95" t="str">
        <v>WAV</v>
      </c>
      <c r="J95">
        <v>20.97</v>
      </c>
      <c r="K95">
        <v>73</v>
      </c>
    </row>
    <row r="96" spans="1:11" x14ac:dyDescent="0.25">
      <c r="A96" t="str">
        <v>One-Seat</v>
      </c>
      <c r="B96" t="str">
        <v>HIGHER-SELF LLC</v>
      </c>
      <c r="C96" s="68">
        <v>45747</v>
      </c>
      <c r="D96" t="str">
        <v>BROWN, LOVIE</v>
      </c>
      <c r="E96" t="str">
        <v>216</v>
      </c>
      <c r="F96" t="str">
        <v>AM1</v>
      </c>
      <c r="G96" t="str">
        <v>SD</v>
      </c>
      <c r="H96">
        <v>4102785</v>
      </c>
      <c r="I96" t="str">
        <v>SEDAN</v>
      </c>
      <c r="J96">
        <v>8.5299999999999994</v>
      </c>
      <c r="K96">
        <v>42</v>
      </c>
    </row>
    <row r="97" spans="1:11" x14ac:dyDescent="0.25">
      <c r="A97" t="str">
        <v>One-Seat</v>
      </c>
      <c r="B97" t="str">
        <v>HUGO FAMILY TRANSPORTATION</v>
      </c>
      <c r="C97" s="68">
        <v>45740</v>
      </c>
      <c r="D97" t="str">
        <v>HUGO, TAMA</v>
      </c>
      <c r="E97" t="str">
        <v>211</v>
      </c>
      <c r="F97" t="str">
        <v>AM1</v>
      </c>
      <c r="G97" t="str">
        <v>SD</v>
      </c>
      <c r="H97">
        <v>4095800</v>
      </c>
      <c r="I97" t="str">
        <v>WAV</v>
      </c>
      <c r="J97">
        <v>11.47</v>
      </c>
      <c r="K97">
        <v>25</v>
      </c>
    </row>
    <row r="98" spans="1:11" x14ac:dyDescent="0.25">
      <c r="A98" t="str">
        <v>One-Seat</v>
      </c>
      <c r="B98" t="str">
        <v>MONAI&amp;SON'S LLC</v>
      </c>
      <c r="C98" s="68">
        <v>45747</v>
      </c>
      <c r="D98" t="str">
        <v>MOLLIQUE, ROMESHA</v>
      </c>
      <c r="E98" t="str">
        <v>203</v>
      </c>
      <c r="F98" t="str">
        <v>LW1</v>
      </c>
      <c r="G98" t="str">
        <v>SD</v>
      </c>
      <c r="H98">
        <v>4102170</v>
      </c>
      <c r="I98" t="str">
        <v>SEDAN</v>
      </c>
      <c r="J98">
        <v>28.21</v>
      </c>
      <c r="K98">
        <v>55</v>
      </c>
    </row>
    <row r="99" spans="1:11" x14ac:dyDescent="0.25">
      <c r="A99" t="str">
        <v>One-Seat</v>
      </c>
      <c r="B99" t="str">
        <v>MONAI&amp;SON'S LLC</v>
      </c>
      <c r="C99" s="68">
        <v>45747</v>
      </c>
      <c r="D99" t="str">
        <v>MOLLIQUE, ROMESHA</v>
      </c>
      <c r="E99" t="str">
        <v>203</v>
      </c>
      <c r="F99" t="str">
        <v>AM1</v>
      </c>
      <c r="G99" t="str">
        <v>SD</v>
      </c>
      <c r="H99">
        <v>4103860</v>
      </c>
      <c r="I99" t="str">
        <v>SEDAN</v>
      </c>
      <c r="J99">
        <v>29.78</v>
      </c>
      <c r="K99">
        <v>41</v>
      </c>
    </row>
    <row r="100" spans="1:11" x14ac:dyDescent="0.25">
      <c r="A100" t="str">
        <v>One-Seat</v>
      </c>
      <c r="B100" t="str">
        <v>NORTHCAL TRANSPORTATION LLC</v>
      </c>
      <c r="C100" s="68">
        <v>45740</v>
      </c>
      <c r="D100" t="str">
        <v>VILCHEZ, CHARLENNE</v>
      </c>
      <c r="E100" t="str">
        <v>217</v>
      </c>
      <c r="F100" t="str">
        <v>WH1</v>
      </c>
      <c r="G100" t="str">
        <v>WC</v>
      </c>
      <c r="H100">
        <v>4095912</v>
      </c>
      <c r="I100" t="str">
        <v>WAV</v>
      </c>
      <c r="J100">
        <v>5.55</v>
      </c>
      <c r="K100">
        <v>16</v>
      </c>
    </row>
    <row r="101" spans="1:11" x14ac:dyDescent="0.25">
      <c r="A101" t="str">
        <v>One-Seat</v>
      </c>
      <c r="B101" t="str">
        <v>NORTHCAL TRANSPORTATION LLC</v>
      </c>
      <c r="C101" s="68">
        <v>45740</v>
      </c>
      <c r="D101" t="str">
        <v>VILCHEZ, CHARLENNE</v>
      </c>
      <c r="E101" t="str">
        <v>217</v>
      </c>
      <c r="F101" t="str">
        <v>AM1</v>
      </c>
      <c r="G101" t="str">
        <v>SD</v>
      </c>
      <c r="H101">
        <v>4096104</v>
      </c>
      <c r="I101" t="str">
        <v>WAV</v>
      </c>
      <c r="J101">
        <v>8.24</v>
      </c>
      <c r="K101">
        <v>27</v>
      </c>
    </row>
    <row r="102" spans="1:11" x14ac:dyDescent="0.25">
      <c r="A102" t="str">
        <v>One-Seat</v>
      </c>
      <c r="B102" t="str">
        <v>AARON TRANSPORTATION</v>
      </c>
      <c r="C102" s="68">
        <v>45748</v>
      </c>
      <c r="D102" t="str">
        <v>ALLISON, AARON</v>
      </c>
      <c r="E102" t="str">
        <v>202</v>
      </c>
      <c r="F102" t="str">
        <v>AM1,SA1</v>
      </c>
      <c r="G102" t="str">
        <v>SD</v>
      </c>
      <c r="H102">
        <v>4103365</v>
      </c>
      <c r="I102" t="str">
        <v>WAV</v>
      </c>
      <c r="J102">
        <v>9.6</v>
      </c>
      <c r="K102">
        <v>21</v>
      </c>
    </row>
    <row r="103" spans="1:11" x14ac:dyDescent="0.25">
      <c r="A103" t="str">
        <v>One-Seat</v>
      </c>
      <c r="B103" t="str">
        <v>HIGHER-SELF LLC</v>
      </c>
      <c r="C103" s="68">
        <v>45740</v>
      </c>
      <c r="D103" t="str">
        <v>BROWN, LOVIE</v>
      </c>
      <c r="E103" t="str">
        <v>216</v>
      </c>
      <c r="F103" t="str">
        <v>AM1</v>
      </c>
      <c r="G103" t="str">
        <v>SD</v>
      </c>
      <c r="H103">
        <v>4096103</v>
      </c>
      <c r="I103" t="str">
        <v>SEDAN</v>
      </c>
      <c r="J103">
        <v>8.24</v>
      </c>
      <c r="K103">
        <v>19</v>
      </c>
    </row>
    <row r="104" spans="1:11" x14ac:dyDescent="0.25">
      <c r="A104" t="str">
        <v>One-Seat</v>
      </c>
      <c r="B104" t="str">
        <v>AARON TRANSPORTATION</v>
      </c>
      <c r="C104" s="68">
        <v>45748</v>
      </c>
      <c r="D104" t="str">
        <v>ALLISON, AARON</v>
      </c>
      <c r="E104" t="str">
        <v>202</v>
      </c>
      <c r="F104" t="str">
        <v>AM1,SA1</v>
      </c>
      <c r="G104" t="str">
        <v>SD</v>
      </c>
      <c r="H104">
        <v>4103364</v>
      </c>
      <c r="I104" t="str">
        <v>WAV</v>
      </c>
      <c r="J104">
        <v>9.6</v>
      </c>
      <c r="K104">
        <v>90</v>
      </c>
    </row>
    <row r="105" spans="1:11" x14ac:dyDescent="0.25">
      <c r="A105" t="str">
        <v>One-Seat</v>
      </c>
      <c r="B105" t="str">
        <v>FOWLER SENIOR TRANSIT LLC</v>
      </c>
      <c r="C105" s="68">
        <v>45740</v>
      </c>
      <c r="D105" t="str">
        <v>FOWLER, ANTOINE</v>
      </c>
      <c r="E105" t="str">
        <v>222</v>
      </c>
      <c r="F105" t="str">
        <v>AM1</v>
      </c>
      <c r="G105" t="str">
        <v>SD</v>
      </c>
      <c r="H105">
        <v>4096102</v>
      </c>
      <c r="I105" t="str">
        <v>SEDAN</v>
      </c>
      <c r="J105">
        <v>24.57</v>
      </c>
      <c r="K105">
        <v>53</v>
      </c>
    </row>
    <row r="106" spans="1:11" x14ac:dyDescent="0.25">
      <c r="A106" t="str">
        <v>One-Seat</v>
      </c>
      <c r="B106" t="str">
        <v>EXPRESS TRANSPORTATION SERVICES, LLC</v>
      </c>
      <c r="C106" s="68">
        <v>45740</v>
      </c>
      <c r="D106" t="str">
        <v>BANKS, LENARD</v>
      </c>
      <c r="E106" t="str">
        <v>221</v>
      </c>
      <c r="F106" t="str">
        <v>AM1</v>
      </c>
      <c r="G106" t="str">
        <v>SD</v>
      </c>
      <c r="H106">
        <v>4096101</v>
      </c>
      <c r="I106" t="str">
        <v>WAV</v>
      </c>
      <c r="J106">
        <v>24.57</v>
      </c>
      <c r="K106">
        <v>28</v>
      </c>
    </row>
    <row r="107" spans="1:11" x14ac:dyDescent="0.25">
      <c r="A107" t="str">
        <v>One-Seat</v>
      </c>
      <c r="B107" t="str">
        <v>NORTHCAL TRANSPORTATION LLC</v>
      </c>
      <c r="C107" s="68">
        <v>45740</v>
      </c>
      <c r="D107" t="str">
        <v>VILCHEZ, CHARLENNE</v>
      </c>
      <c r="E107" t="str">
        <v>217</v>
      </c>
      <c r="F107" t="str">
        <v>AM2</v>
      </c>
      <c r="G107" t="str">
        <v>SD</v>
      </c>
      <c r="H107">
        <v>4096074</v>
      </c>
      <c r="I107" t="str">
        <v>WAV</v>
      </c>
      <c r="J107">
        <v>15.66</v>
      </c>
      <c r="K107">
        <v>56</v>
      </c>
    </row>
    <row r="108" spans="1:11" x14ac:dyDescent="0.25">
      <c r="A108" t="str">
        <v>One-Seat</v>
      </c>
      <c r="B108" t="str">
        <v>EXPRESS TRANSPORTATION SERVICES, LLC</v>
      </c>
      <c r="C108" s="68">
        <v>45740</v>
      </c>
      <c r="D108" t="str">
        <v>SILVA, PAUL</v>
      </c>
      <c r="E108" t="str">
        <v>213</v>
      </c>
      <c r="F108" t="str">
        <v>AM1</v>
      </c>
      <c r="G108" t="str">
        <v>SD</v>
      </c>
      <c r="H108">
        <v>4096073</v>
      </c>
      <c r="I108" t="str">
        <v>WAV</v>
      </c>
      <c r="J108">
        <v>17.3</v>
      </c>
      <c r="K108">
        <v>53</v>
      </c>
    </row>
    <row r="109" spans="1:11" x14ac:dyDescent="0.25">
      <c r="A109" t="str">
        <v>One-Seat</v>
      </c>
      <c r="B109" t="str">
        <v>NORTHCAL TRANSPORTATION LLC</v>
      </c>
      <c r="C109" s="68">
        <v>45740</v>
      </c>
      <c r="D109" t="str">
        <v>VILCHEZ, CHARLENNE</v>
      </c>
      <c r="E109" t="str">
        <v>217</v>
      </c>
      <c r="F109" t="str">
        <v>AM1</v>
      </c>
      <c r="G109" t="str">
        <v>SD</v>
      </c>
      <c r="H109">
        <v>4096072</v>
      </c>
      <c r="I109" t="str">
        <v>WAV</v>
      </c>
      <c r="J109">
        <v>17.3</v>
      </c>
      <c r="K109">
        <v>48</v>
      </c>
    </row>
    <row r="110" spans="1:11" x14ac:dyDescent="0.25">
      <c r="A110" t="str">
        <v>One-Seat</v>
      </c>
      <c r="B110" t="str">
        <v>HIGHER-SELF LLC</v>
      </c>
      <c r="C110" s="68">
        <v>45740</v>
      </c>
      <c r="D110" t="str">
        <v>BROWN, LOVIE</v>
      </c>
      <c r="E110" t="str">
        <v>216</v>
      </c>
      <c r="F110" t="str">
        <v>AM1</v>
      </c>
      <c r="G110" t="str">
        <v>SD</v>
      </c>
      <c r="H110">
        <v>4096071</v>
      </c>
      <c r="I110" t="str">
        <v>SEDAN</v>
      </c>
      <c r="J110">
        <v>4.38</v>
      </c>
      <c r="K110">
        <v>22</v>
      </c>
    </row>
    <row r="111" spans="1:11" x14ac:dyDescent="0.25">
      <c r="A111" t="str">
        <v>One-Seat</v>
      </c>
      <c r="B111" t="str">
        <v>EXPRESS TRANSPORTATION SERVICES, LLC</v>
      </c>
      <c r="C111" s="68">
        <v>45740</v>
      </c>
      <c r="D111" t="str">
        <v>EVANS, JOHN</v>
      </c>
      <c r="E111" t="str">
        <v>208</v>
      </c>
      <c r="F111" t="str">
        <v>WH1</v>
      </c>
      <c r="G111" t="str">
        <v>WC</v>
      </c>
      <c r="H111">
        <v>4096070</v>
      </c>
      <c r="I111" t="str">
        <v>WAV</v>
      </c>
      <c r="J111">
        <v>4.88</v>
      </c>
      <c r="K111">
        <v>20</v>
      </c>
    </row>
    <row r="112" spans="1:11" x14ac:dyDescent="0.25">
      <c r="A112" t="str">
        <v>One-Seat</v>
      </c>
      <c r="B112" t="str">
        <v>HUGO FAMILY TRANSPORTATION</v>
      </c>
      <c r="C112" s="68">
        <v>45740</v>
      </c>
      <c r="D112" t="str">
        <v>HUGO, TAMA</v>
      </c>
      <c r="E112" t="str">
        <v>211</v>
      </c>
      <c r="F112" t="str">
        <v>WH1</v>
      </c>
      <c r="G112" t="str">
        <v>WC</v>
      </c>
      <c r="H112">
        <v>4096069</v>
      </c>
      <c r="I112" t="str">
        <v>WAV</v>
      </c>
      <c r="J112">
        <v>4.88</v>
      </c>
      <c r="K112">
        <v>23</v>
      </c>
    </row>
    <row r="113" spans="1:11" x14ac:dyDescent="0.25">
      <c r="A113" t="str">
        <v>One-Seat</v>
      </c>
      <c r="B113" t="str">
        <v>HUGO FAMILY TRANSPORTATION</v>
      </c>
      <c r="C113" s="68">
        <v>45740</v>
      </c>
      <c r="D113" t="str">
        <v>HUGO, TAMA</v>
      </c>
      <c r="E113" t="str">
        <v>211</v>
      </c>
      <c r="F113" t="str">
        <v>AM2</v>
      </c>
      <c r="G113" t="str">
        <v>SD</v>
      </c>
      <c r="H113">
        <v>4096075</v>
      </c>
      <c r="I113" t="str">
        <v>WAV</v>
      </c>
      <c r="J113">
        <v>15.66</v>
      </c>
      <c r="K113">
        <v>67</v>
      </c>
    </row>
    <row r="114" spans="1:11" x14ac:dyDescent="0.25">
      <c r="A114" t="str">
        <v>One-Seat</v>
      </c>
      <c r="B114" t="str">
        <v>MONAI&amp;SON'S LLC</v>
      </c>
      <c r="C114" s="68">
        <v>45748</v>
      </c>
      <c r="D114" t="str">
        <v>MOLLIQUE, ROMESHA</v>
      </c>
      <c r="E114" t="str">
        <v>203</v>
      </c>
      <c r="F114" t="str">
        <v>AM1,WH1</v>
      </c>
      <c r="G114" t="str">
        <v>SD</v>
      </c>
      <c r="H114">
        <v>4103633</v>
      </c>
      <c r="I114" t="str">
        <v>WAV</v>
      </c>
      <c r="J114">
        <v>10.91</v>
      </c>
      <c r="K114">
        <v>25</v>
      </c>
    </row>
    <row r="115" spans="1:11" x14ac:dyDescent="0.25">
      <c r="A115" t="str">
        <v>One-Seat</v>
      </c>
      <c r="B115" t="str">
        <v>MONAI&amp;SON'S LLC</v>
      </c>
      <c r="C115" s="68">
        <v>45748</v>
      </c>
      <c r="D115" t="str">
        <v>MOLLIQUE, ROMESHA</v>
      </c>
      <c r="E115" t="str">
        <v>203</v>
      </c>
      <c r="F115" t="str">
        <v>AM1</v>
      </c>
      <c r="G115" t="str">
        <v>SD</v>
      </c>
      <c r="H115">
        <v>4104133</v>
      </c>
      <c r="I115" t="str">
        <v>SEDAN</v>
      </c>
      <c r="J115">
        <v>13.71</v>
      </c>
      <c r="K115">
        <v>52</v>
      </c>
    </row>
    <row r="116" spans="1:11" x14ac:dyDescent="0.25">
      <c r="A116" t="str">
        <v>One-Seat</v>
      </c>
      <c r="B116" t="str">
        <v>TRANSIT LTM LLC</v>
      </c>
      <c r="C116" s="68">
        <v>45748</v>
      </c>
      <c r="D116" t="str">
        <v>MALCOM, LANDREW</v>
      </c>
      <c r="E116" t="str">
        <v>209</v>
      </c>
      <c r="F116" t="str">
        <v>AM1</v>
      </c>
      <c r="G116" t="str">
        <v>SD</v>
      </c>
      <c r="H116">
        <v>4104653</v>
      </c>
      <c r="I116" t="str">
        <v>WAV</v>
      </c>
      <c r="J116">
        <v>9.57</v>
      </c>
      <c r="K116">
        <v>19</v>
      </c>
    </row>
    <row r="117" spans="1:11" x14ac:dyDescent="0.25">
      <c r="A117" t="str">
        <v>One-Seat</v>
      </c>
      <c r="B117" t="str">
        <v>REM SOLUTIONS LLC</v>
      </c>
      <c r="C117" s="68">
        <v>45740</v>
      </c>
      <c r="D117" t="str">
        <v>MAINESS, RYAN</v>
      </c>
      <c r="E117" t="str">
        <v>215</v>
      </c>
      <c r="F117" t="str">
        <v>AM1</v>
      </c>
      <c r="G117" t="str">
        <v>SD</v>
      </c>
      <c r="H117">
        <v>4096052</v>
      </c>
      <c r="I117" t="str">
        <v>SEDAN</v>
      </c>
      <c r="J117">
        <v>7.27</v>
      </c>
      <c r="K117">
        <v>30</v>
      </c>
    </row>
    <row r="118" spans="1:11" x14ac:dyDescent="0.25">
      <c r="A118" t="str">
        <v>One-Seat</v>
      </c>
      <c r="B118" t="str">
        <v>EXPRESS TRANSPORTATION SERVICES, LLC</v>
      </c>
      <c r="C118" s="68">
        <v>45740</v>
      </c>
      <c r="D118" t="str">
        <v>ROGERS, JAMES</v>
      </c>
      <c r="E118" t="str">
        <v>207</v>
      </c>
      <c r="F118" t="str">
        <v>AM1</v>
      </c>
      <c r="G118" t="str">
        <v>SD</v>
      </c>
      <c r="H118">
        <v>4096059</v>
      </c>
      <c r="I118" t="str">
        <v>WAV</v>
      </c>
      <c r="J118">
        <v>10.039999999999999</v>
      </c>
      <c r="K118">
        <v>63</v>
      </c>
    </row>
    <row r="119" spans="1:11" x14ac:dyDescent="0.25">
      <c r="A119" t="str">
        <v>One-Seat</v>
      </c>
      <c r="B119" t="str">
        <v>HIGHER-SELF LLC</v>
      </c>
      <c r="C119" s="68">
        <v>45740</v>
      </c>
      <c r="D119" t="str">
        <v>BROWN, LOVIE</v>
      </c>
      <c r="E119" t="str">
        <v>216</v>
      </c>
      <c r="F119" t="str">
        <v>AM1</v>
      </c>
      <c r="G119" t="str">
        <v>SD</v>
      </c>
      <c r="H119">
        <v>4096060</v>
      </c>
      <c r="I119" t="str">
        <v>SEDAN</v>
      </c>
      <c r="J119">
        <v>10.039999999999999</v>
      </c>
      <c r="K119">
        <v>37</v>
      </c>
    </row>
    <row r="120" spans="1:11" x14ac:dyDescent="0.25">
      <c r="A120" t="str">
        <v>One-Seat</v>
      </c>
      <c r="B120" t="str">
        <v>SYNERGY MEDICAL TRANSPORTATION LLC</v>
      </c>
      <c r="C120" s="68">
        <v>45741</v>
      </c>
      <c r="D120" t="str">
        <v>MARZI, SAMI JAN</v>
      </c>
      <c r="E120" t="str">
        <v>220</v>
      </c>
      <c r="F120" t="str">
        <v>AM1</v>
      </c>
      <c r="G120" t="str">
        <v>SD</v>
      </c>
      <c r="H120">
        <v>4100686</v>
      </c>
      <c r="I120" t="str">
        <v>WAV</v>
      </c>
      <c r="J120">
        <v>8.19</v>
      </c>
      <c r="K120">
        <v>17</v>
      </c>
    </row>
    <row r="121" spans="1:11" x14ac:dyDescent="0.25">
      <c r="A121" t="str">
        <v>One-Seat</v>
      </c>
      <c r="B121" t="str">
        <v>SYNERGY MEDICAL TRANSPORTATION LLC</v>
      </c>
      <c r="C121" s="68">
        <v>45741</v>
      </c>
      <c r="D121" t="str">
        <v>VAUGHN, DUSTIN</v>
      </c>
      <c r="E121" t="str">
        <v>218B</v>
      </c>
      <c r="F121" t="str">
        <v>AM1</v>
      </c>
      <c r="G121" t="str">
        <v>SD</v>
      </c>
      <c r="H121">
        <v>4100687</v>
      </c>
      <c r="I121" t="str">
        <v>SEDAN</v>
      </c>
      <c r="J121">
        <v>8.19</v>
      </c>
      <c r="K121">
        <v>19</v>
      </c>
    </row>
    <row r="122" spans="1:11" x14ac:dyDescent="0.25">
      <c r="A122" t="str">
        <v>One-Seat</v>
      </c>
      <c r="B122" t="str">
        <v>SYNERGY MEDICAL TRANSPORTATION LLC</v>
      </c>
      <c r="C122" s="68">
        <v>45741</v>
      </c>
      <c r="D122" t="str">
        <v>OXCAL, SERGIO</v>
      </c>
      <c r="E122" t="str">
        <v>204A</v>
      </c>
      <c r="F122" t="str">
        <v>AM1</v>
      </c>
      <c r="G122" t="str">
        <v>SD</v>
      </c>
      <c r="H122">
        <v>4100641</v>
      </c>
      <c r="I122" t="str">
        <v>WAV</v>
      </c>
      <c r="J122">
        <v>10.49</v>
      </c>
      <c r="K122">
        <v>19</v>
      </c>
    </row>
    <row r="123" spans="1:11" x14ac:dyDescent="0.25">
      <c r="A123" t="str">
        <v>One-Seat</v>
      </c>
      <c r="B123" t="str">
        <v>SYNERGY MEDICAL TRANSPORTATION LLC</v>
      </c>
      <c r="C123" s="68">
        <v>45741</v>
      </c>
      <c r="D123" t="str">
        <v>OXCAL, SERGIO</v>
      </c>
      <c r="E123" t="str">
        <v>204A</v>
      </c>
      <c r="F123" t="str">
        <v>AM1</v>
      </c>
      <c r="G123" t="str">
        <v>SD</v>
      </c>
      <c r="H123">
        <v>4100715</v>
      </c>
      <c r="I123" t="str">
        <v>WAV</v>
      </c>
      <c r="J123">
        <v>12.94</v>
      </c>
      <c r="K123">
        <v>28</v>
      </c>
    </row>
    <row r="124" spans="1:11" x14ac:dyDescent="0.25">
      <c r="A124" t="str">
        <v>One-Seat</v>
      </c>
      <c r="B124" t="str">
        <v>EXPRESS TRANSPORTATION SERVICES, LLC</v>
      </c>
      <c r="C124" s="68">
        <v>45741</v>
      </c>
      <c r="D124" t="str">
        <v>UMANA, DOMINGO</v>
      </c>
      <c r="E124" t="str">
        <v>210</v>
      </c>
      <c r="F124" t="str">
        <v>WK1</v>
      </c>
      <c r="G124" t="str">
        <v>SD</v>
      </c>
      <c r="H124">
        <v>4097805</v>
      </c>
      <c r="I124" t="str">
        <v>WAV</v>
      </c>
      <c r="J124">
        <v>31.58</v>
      </c>
      <c r="K124">
        <v>59</v>
      </c>
    </row>
    <row r="125" spans="1:11" x14ac:dyDescent="0.25">
      <c r="A125" t="str">
        <v>One-Seat</v>
      </c>
      <c r="B125" t="str">
        <v>TRANSIT LTM LLC</v>
      </c>
      <c r="C125" s="68">
        <v>45741</v>
      </c>
      <c r="D125" t="str">
        <v>MALCOM, LANDREW</v>
      </c>
      <c r="E125" t="str">
        <v>209</v>
      </c>
      <c r="F125" t="str">
        <v>WK1</v>
      </c>
      <c r="G125" t="str">
        <v>SD</v>
      </c>
      <c r="H125">
        <v>4097809</v>
      </c>
      <c r="I125" t="str">
        <v>WAV</v>
      </c>
      <c r="J125">
        <v>31.58</v>
      </c>
      <c r="K125">
        <v>53</v>
      </c>
    </row>
    <row r="126" spans="1:11" x14ac:dyDescent="0.25">
      <c r="A126" t="str">
        <v>One-Seat</v>
      </c>
      <c r="B126" t="str">
        <v>REM SOLUTIONS LLC</v>
      </c>
      <c r="C126" s="68">
        <v>45741</v>
      </c>
      <c r="D126" t="str">
        <v>MAINESS, RYAN</v>
      </c>
      <c r="E126" t="str">
        <v>215</v>
      </c>
      <c r="F126" t="str">
        <v>AM1</v>
      </c>
      <c r="G126" t="str">
        <v>SD</v>
      </c>
      <c r="H126">
        <v>4097812</v>
      </c>
      <c r="I126" t="str">
        <v>SEDAN</v>
      </c>
      <c r="J126">
        <v>7.53</v>
      </c>
      <c r="K126">
        <v>64</v>
      </c>
    </row>
    <row r="127" spans="1:11" x14ac:dyDescent="0.25">
      <c r="A127" t="str">
        <v>One-Seat</v>
      </c>
      <c r="B127" t="str">
        <v>FOWLER SENIOR TRANSIT LLC</v>
      </c>
      <c r="C127" s="68">
        <v>45741</v>
      </c>
      <c r="D127" t="str">
        <v>FOWLER, ANTOINE</v>
      </c>
      <c r="E127" t="str">
        <v>222</v>
      </c>
      <c r="F127" t="str">
        <v>AM1</v>
      </c>
      <c r="G127" t="str">
        <v>SD</v>
      </c>
      <c r="H127">
        <v>4097813</v>
      </c>
      <c r="I127" t="str">
        <v>SEDAN</v>
      </c>
      <c r="J127">
        <v>7.53</v>
      </c>
      <c r="K127">
        <v>17</v>
      </c>
    </row>
    <row r="128" spans="1:11" x14ac:dyDescent="0.25">
      <c r="A128" t="str">
        <v>One-Seat</v>
      </c>
      <c r="B128" t="str">
        <v>EXPRESS TRANSPORTATION SERVICES, LLC</v>
      </c>
      <c r="C128" s="68">
        <v>45741</v>
      </c>
      <c r="D128" t="str">
        <v>BANKS, LENARD</v>
      </c>
      <c r="E128" t="str">
        <v>221</v>
      </c>
      <c r="F128" t="str">
        <v>WK1</v>
      </c>
      <c r="G128" t="str">
        <v>SD</v>
      </c>
      <c r="H128">
        <v>4097906</v>
      </c>
      <c r="I128" t="str">
        <v>WAV</v>
      </c>
      <c r="J128">
        <v>14.81</v>
      </c>
      <c r="K128">
        <v>70</v>
      </c>
    </row>
    <row r="129" spans="1:11" x14ac:dyDescent="0.25">
      <c r="A129" t="str">
        <v>One-Seat</v>
      </c>
      <c r="B129" t="str">
        <v>EXPRESS TRANSPORTATION SERVICES, LLC</v>
      </c>
      <c r="C129" s="68">
        <v>45741</v>
      </c>
      <c r="D129" t="str">
        <v>ROGERS, JAMES</v>
      </c>
      <c r="E129" t="str">
        <v>207</v>
      </c>
      <c r="F129" t="str">
        <v>WK1</v>
      </c>
      <c r="G129" t="str">
        <v>SD</v>
      </c>
      <c r="H129">
        <v>4097907</v>
      </c>
      <c r="I129" t="str">
        <v>WAV</v>
      </c>
      <c r="J129">
        <v>14.81</v>
      </c>
      <c r="K129">
        <v>18</v>
      </c>
    </row>
    <row r="130" spans="1:11" x14ac:dyDescent="0.25">
      <c r="A130" t="str">
        <v>One-Seat</v>
      </c>
      <c r="B130" t="str">
        <v>QUICK RIDES CA</v>
      </c>
      <c r="C130" s="68">
        <v>45741</v>
      </c>
      <c r="D130" t="str">
        <v>TILLMAN, ROSALYN</v>
      </c>
      <c r="E130" t="str">
        <v>205A</v>
      </c>
      <c r="F130" t="str">
        <v>AM1</v>
      </c>
      <c r="G130" t="str">
        <v>SD</v>
      </c>
      <c r="H130">
        <v>4098603</v>
      </c>
      <c r="I130" t="str">
        <v>WAV</v>
      </c>
      <c r="J130">
        <v>29.88</v>
      </c>
      <c r="K130">
        <v>86</v>
      </c>
    </row>
    <row r="131" spans="1:11" x14ac:dyDescent="0.25">
      <c r="A131" t="str">
        <v>One-Seat</v>
      </c>
      <c r="B131" t="str">
        <v>EXPRESS TRANSPORTATION SERVICES, LLC</v>
      </c>
      <c r="C131" s="68">
        <v>45741</v>
      </c>
      <c r="D131" t="str">
        <v>BANKS, LENARD</v>
      </c>
      <c r="E131" t="str">
        <v>221</v>
      </c>
      <c r="F131" t="str">
        <v>AM1</v>
      </c>
      <c r="G131" t="str">
        <v>SD</v>
      </c>
      <c r="H131">
        <v>4098605</v>
      </c>
      <c r="I131" t="str">
        <v>WAV</v>
      </c>
      <c r="J131">
        <v>26.78</v>
      </c>
      <c r="K131">
        <v>133</v>
      </c>
    </row>
    <row r="132" spans="1:11" x14ac:dyDescent="0.25">
      <c r="A132" t="str">
        <v>One-Seat</v>
      </c>
      <c r="B132" t="str">
        <v>QUICK RIDES CA</v>
      </c>
      <c r="C132" s="68">
        <v>45741</v>
      </c>
      <c r="D132" t="str">
        <v>TILLMAN, ROSALYN</v>
      </c>
      <c r="E132" t="str">
        <v>205A</v>
      </c>
      <c r="F132" t="str">
        <v>AM2</v>
      </c>
      <c r="G132" t="str">
        <v>SD</v>
      </c>
      <c r="H132">
        <v>4097792</v>
      </c>
      <c r="I132" t="str">
        <v>WAV</v>
      </c>
      <c r="J132">
        <v>25.07</v>
      </c>
      <c r="K132">
        <v>53</v>
      </c>
    </row>
    <row r="133" spans="1:11" x14ac:dyDescent="0.25">
      <c r="A133" t="str">
        <v>One-Seat</v>
      </c>
      <c r="B133" t="str">
        <v>SYNERGY MEDICAL TRANSPORTATION LLC</v>
      </c>
      <c r="C133" s="68">
        <v>45741</v>
      </c>
      <c r="D133" t="str">
        <v>BROWN, GREG</v>
      </c>
      <c r="E133" t="str">
        <v>204B</v>
      </c>
      <c r="F133" t="str">
        <v>AM1</v>
      </c>
      <c r="G133" t="str">
        <v>SD</v>
      </c>
      <c r="H133">
        <v>4099196</v>
      </c>
      <c r="I133" t="str">
        <v>SEDAN</v>
      </c>
      <c r="J133">
        <v>26.9</v>
      </c>
      <c r="K133">
        <v>33</v>
      </c>
    </row>
    <row r="134" spans="1:11" x14ac:dyDescent="0.25">
      <c r="A134" t="str">
        <v>One-Seat</v>
      </c>
      <c r="B134" t="str">
        <v>QUICK RIDES CA</v>
      </c>
      <c r="C134" s="68">
        <v>45741</v>
      </c>
      <c r="D134" t="str">
        <v>TILLMAN, ROSALYN</v>
      </c>
      <c r="E134" t="str">
        <v>205A</v>
      </c>
      <c r="F134" t="str">
        <v>AM1</v>
      </c>
      <c r="G134" t="str">
        <v>SD</v>
      </c>
      <c r="H134">
        <v>4099191</v>
      </c>
      <c r="I134" t="str">
        <v>WAV</v>
      </c>
      <c r="J134">
        <v>26.9</v>
      </c>
      <c r="K134">
        <v>67</v>
      </c>
    </row>
    <row r="135" spans="1:11" x14ac:dyDescent="0.25">
      <c r="A135" t="str">
        <v>One-Seat</v>
      </c>
      <c r="B135" t="str">
        <v>HUGO FAMILY TRANSPORTATION</v>
      </c>
      <c r="C135" s="68">
        <v>45741</v>
      </c>
      <c r="D135" t="str">
        <v>HUGO, TAMA</v>
      </c>
      <c r="E135" t="str">
        <v>211</v>
      </c>
      <c r="F135" t="str">
        <v>WK1</v>
      </c>
      <c r="G135" t="str">
        <v>SD</v>
      </c>
      <c r="H135">
        <v>4099186</v>
      </c>
      <c r="I135" t="str">
        <v>WAV</v>
      </c>
      <c r="J135">
        <v>21.4</v>
      </c>
      <c r="K135">
        <v>50</v>
      </c>
    </row>
    <row r="136" spans="1:11" x14ac:dyDescent="0.25">
      <c r="A136" t="str">
        <v>One-Seat</v>
      </c>
      <c r="B136" t="str">
        <v>HUGO FAMILY TRANSPORTATION</v>
      </c>
      <c r="C136" s="68">
        <v>45741</v>
      </c>
      <c r="D136" t="str">
        <v>HUGO, TAMA</v>
      </c>
      <c r="E136" t="str">
        <v>211</v>
      </c>
      <c r="F136" t="str">
        <v>WK1</v>
      </c>
      <c r="G136" t="str">
        <v>SD</v>
      </c>
      <c r="H136">
        <v>4099185</v>
      </c>
      <c r="I136" t="str">
        <v>WAV</v>
      </c>
      <c r="J136">
        <v>21.4</v>
      </c>
      <c r="K136">
        <v>51</v>
      </c>
    </row>
    <row r="137" spans="1:11" x14ac:dyDescent="0.25">
      <c r="A137" t="str">
        <v>One-Seat</v>
      </c>
      <c r="B137" t="str">
        <v>AARON TRANSPORTATION</v>
      </c>
      <c r="C137" s="68">
        <v>45741</v>
      </c>
      <c r="D137" t="str">
        <v>ALLISON, AARON</v>
      </c>
      <c r="E137" t="str">
        <v>202</v>
      </c>
      <c r="F137" t="str">
        <v>AM1</v>
      </c>
      <c r="G137" t="str">
        <v>SD</v>
      </c>
      <c r="H137">
        <v>4099181</v>
      </c>
      <c r="I137" t="str">
        <v>WAV</v>
      </c>
      <c r="J137">
        <v>14.12</v>
      </c>
      <c r="K137">
        <v>52</v>
      </c>
    </row>
    <row r="138" spans="1:11" x14ac:dyDescent="0.25">
      <c r="A138" t="str">
        <v>One-Seat</v>
      </c>
      <c r="B138" t="str">
        <v>EXPRESS TRANSPORTATION SERVICES, LLC</v>
      </c>
      <c r="C138" s="68">
        <v>45741</v>
      </c>
      <c r="D138" t="str">
        <v>BANKS, LENARD</v>
      </c>
      <c r="E138" t="str">
        <v>221</v>
      </c>
      <c r="F138" t="str">
        <v>AM1</v>
      </c>
      <c r="G138" t="str">
        <v>SD</v>
      </c>
      <c r="H138">
        <v>4099179</v>
      </c>
      <c r="I138" t="str">
        <v>WAV</v>
      </c>
      <c r="J138">
        <v>14.12</v>
      </c>
      <c r="K138">
        <v>42</v>
      </c>
    </row>
    <row r="139" spans="1:11" x14ac:dyDescent="0.25">
      <c r="A139" t="str">
        <v>One-Seat</v>
      </c>
      <c r="B139" t="str">
        <v>AARON TRANSPORTATION</v>
      </c>
      <c r="C139" s="68">
        <v>45741</v>
      </c>
      <c r="D139" t="str">
        <v>ALLISON, AARON</v>
      </c>
      <c r="E139" t="str">
        <v>202</v>
      </c>
      <c r="F139" t="str">
        <v>WH1</v>
      </c>
      <c r="G139" t="str">
        <v>WC</v>
      </c>
      <c r="H139">
        <v>4099337</v>
      </c>
      <c r="I139" t="str">
        <v>WAV</v>
      </c>
      <c r="J139">
        <v>17.89</v>
      </c>
      <c r="K139">
        <v>77</v>
      </c>
    </row>
    <row r="140" spans="1:11" x14ac:dyDescent="0.25">
      <c r="A140" t="str">
        <v>One-Seat</v>
      </c>
      <c r="B140" t="str">
        <v>EXPRESS TRANSPORTATION SERVICES, LLC</v>
      </c>
      <c r="C140" s="68">
        <v>45741</v>
      </c>
      <c r="D140" t="str">
        <v>UMANA, DOMINGO</v>
      </c>
      <c r="E140" t="str">
        <v>210</v>
      </c>
      <c r="F140" t="str">
        <v>AM1</v>
      </c>
      <c r="G140" t="str">
        <v>SD</v>
      </c>
      <c r="H140">
        <v>4099578</v>
      </c>
      <c r="I140" t="str">
        <v>WAV</v>
      </c>
      <c r="J140">
        <v>7.5</v>
      </c>
      <c r="K140">
        <v>18</v>
      </c>
    </row>
    <row r="141" spans="1:11" x14ac:dyDescent="0.25">
      <c r="A141" t="str">
        <v>One-Seat</v>
      </c>
      <c r="B141" t="str">
        <v>HIGHER-SELF LLC</v>
      </c>
      <c r="C141" s="68">
        <v>45741</v>
      </c>
      <c r="D141" t="str">
        <v>BROWN, LOVIE</v>
      </c>
      <c r="E141" t="str">
        <v>216</v>
      </c>
      <c r="F141" t="str">
        <v>AM2</v>
      </c>
      <c r="G141" t="str">
        <v>SD</v>
      </c>
      <c r="H141">
        <v>4099464</v>
      </c>
      <c r="I141" t="str">
        <v>SEDAN</v>
      </c>
      <c r="J141">
        <v>17.54</v>
      </c>
      <c r="K141">
        <v>37</v>
      </c>
    </row>
    <row r="142" spans="1:11" x14ac:dyDescent="0.25">
      <c r="A142" t="str">
        <v>One-Seat</v>
      </c>
      <c r="B142" t="str">
        <v>EXPRESS TRANSPORTATION SERVICES, LLC</v>
      </c>
      <c r="C142" s="68">
        <v>45741</v>
      </c>
      <c r="D142" t="str">
        <v>UMANA, DOMINGO</v>
      </c>
      <c r="E142" t="str">
        <v>210</v>
      </c>
      <c r="F142" t="str">
        <v>AM2</v>
      </c>
      <c r="G142" t="str">
        <v>SD</v>
      </c>
      <c r="H142">
        <v>4099463</v>
      </c>
      <c r="I142" t="str">
        <v>WAV</v>
      </c>
      <c r="J142">
        <v>17.54</v>
      </c>
      <c r="K142">
        <v>46</v>
      </c>
    </row>
    <row r="143" spans="1:11" x14ac:dyDescent="0.25">
      <c r="A143" t="str">
        <v>One-Seat</v>
      </c>
      <c r="B143" t="str">
        <v>HIGHER-SELF LLC</v>
      </c>
      <c r="C143" s="68">
        <v>45741</v>
      </c>
      <c r="D143" t="str">
        <v>BROWN, LOVIE</v>
      </c>
      <c r="E143" t="str">
        <v>216</v>
      </c>
      <c r="F143" t="str">
        <v>AM1</v>
      </c>
      <c r="G143" t="str">
        <v>SD</v>
      </c>
      <c r="H143">
        <v>4099584</v>
      </c>
      <c r="I143" t="str">
        <v>SEDAN</v>
      </c>
      <c r="J143">
        <v>11.83</v>
      </c>
      <c r="K143">
        <v>45</v>
      </c>
    </row>
    <row r="144" spans="1:11" x14ac:dyDescent="0.25">
      <c r="A144" t="str">
        <v>One-Seat</v>
      </c>
      <c r="B144" t="str">
        <v>EXPRESS TRANSPORTATION SERVICES, LLC</v>
      </c>
      <c r="C144" s="68">
        <v>45741</v>
      </c>
      <c r="D144" t="str">
        <v>KEITH , CLYDE</v>
      </c>
      <c r="E144" t="str">
        <v>212</v>
      </c>
      <c r="F144" t="str">
        <v>AM1</v>
      </c>
      <c r="G144" t="str">
        <v>SD</v>
      </c>
      <c r="H144">
        <v>4099585</v>
      </c>
      <c r="I144" t="str">
        <v>WAV</v>
      </c>
      <c r="J144">
        <v>11.83</v>
      </c>
      <c r="K144">
        <v>20</v>
      </c>
    </row>
    <row r="145" spans="1:11" x14ac:dyDescent="0.25">
      <c r="A145" t="str">
        <v>One-Seat</v>
      </c>
      <c r="B145" t="str">
        <v>SYNERGY MEDICAL TRANSPORTATION LLC</v>
      </c>
      <c r="C145" s="68">
        <v>45741</v>
      </c>
      <c r="D145" t="str">
        <v>OXCAL, SERGIO</v>
      </c>
      <c r="E145" t="str">
        <v>204A</v>
      </c>
      <c r="F145" t="str">
        <v>AM1</v>
      </c>
      <c r="G145" t="str">
        <v>SD</v>
      </c>
      <c r="H145">
        <v>4099602</v>
      </c>
      <c r="I145" t="str">
        <v>WAV</v>
      </c>
      <c r="J145">
        <v>22.51</v>
      </c>
      <c r="K145">
        <v>38</v>
      </c>
    </row>
    <row r="146" spans="1:11" x14ac:dyDescent="0.25">
      <c r="A146" t="str">
        <v>One-Seat</v>
      </c>
      <c r="B146" t="str">
        <v>EXPRESS TRANSPORTATION SERVICES, LLC</v>
      </c>
      <c r="C146" s="68">
        <v>45741</v>
      </c>
      <c r="D146" t="str">
        <v>SILVA, PAUL</v>
      </c>
      <c r="E146" t="str">
        <v>213</v>
      </c>
      <c r="F146" t="str">
        <v>AM1</v>
      </c>
      <c r="G146" t="str">
        <v>SD</v>
      </c>
      <c r="H146">
        <v>4099605</v>
      </c>
      <c r="I146" t="str">
        <v>WAV</v>
      </c>
      <c r="J146">
        <v>22.51</v>
      </c>
      <c r="K146">
        <v>63</v>
      </c>
    </row>
    <row r="147" spans="1:11" x14ac:dyDescent="0.25">
      <c r="A147" t="str">
        <v>One-Seat</v>
      </c>
      <c r="B147" t="str">
        <v>EXPRESS TRANSPORTATION SERVICES, LLC</v>
      </c>
      <c r="C147" s="68">
        <v>45741</v>
      </c>
      <c r="D147" t="str">
        <v>KEITH , CLYDE</v>
      </c>
      <c r="E147" t="str">
        <v>212</v>
      </c>
      <c r="F147" t="str">
        <v>AM2</v>
      </c>
      <c r="G147" t="str">
        <v>SD</v>
      </c>
      <c r="H147">
        <v>4099355</v>
      </c>
      <c r="I147" t="str">
        <v>WAV</v>
      </c>
      <c r="J147">
        <v>11.08</v>
      </c>
      <c r="K147">
        <v>40</v>
      </c>
    </row>
    <row r="148" spans="1:11" x14ac:dyDescent="0.25">
      <c r="A148" t="str">
        <v>One-Seat</v>
      </c>
      <c r="B148" t="str">
        <v>AARON TRANSPORTATION</v>
      </c>
      <c r="C148" s="68">
        <v>45741</v>
      </c>
      <c r="D148" t="str">
        <v>ALLISON, AARON</v>
      </c>
      <c r="E148" t="str">
        <v>202</v>
      </c>
      <c r="F148" t="str">
        <v>AM2</v>
      </c>
      <c r="G148" t="str">
        <v>SD</v>
      </c>
      <c r="H148">
        <v>4099354</v>
      </c>
      <c r="I148" t="str">
        <v>WAV</v>
      </c>
      <c r="J148">
        <v>11.08</v>
      </c>
      <c r="K148">
        <v>37</v>
      </c>
    </row>
    <row r="149" spans="1:11" x14ac:dyDescent="0.25">
      <c r="A149" t="str">
        <v>One-Seat</v>
      </c>
      <c r="B149" t="str">
        <v>QUICK RIDES CA</v>
      </c>
      <c r="C149" s="68">
        <v>45741</v>
      </c>
      <c r="D149" t="str">
        <v>TILLMAN, ROSALYN</v>
      </c>
      <c r="E149" t="str">
        <v>205A</v>
      </c>
      <c r="F149" t="str">
        <v>WH1</v>
      </c>
      <c r="G149" t="str">
        <v>WC</v>
      </c>
      <c r="H149">
        <v>4099338</v>
      </c>
      <c r="I149" t="str">
        <v>WAV</v>
      </c>
      <c r="J149">
        <v>17.89</v>
      </c>
      <c r="K149">
        <v>39</v>
      </c>
    </row>
    <row r="150" spans="1:11" x14ac:dyDescent="0.25">
      <c r="A150" t="str">
        <v>One-Seat</v>
      </c>
      <c r="B150" t="str">
        <v>EXPRESS TRANSPORTATION SERVICES, LLC</v>
      </c>
      <c r="C150" s="68">
        <v>45741</v>
      </c>
      <c r="D150" t="str">
        <v>UMANA, DOMINGO</v>
      </c>
      <c r="E150" t="str">
        <v>210</v>
      </c>
      <c r="F150" t="str">
        <v>AM1</v>
      </c>
      <c r="G150" t="str">
        <v>SD</v>
      </c>
      <c r="H150">
        <v>4099313</v>
      </c>
      <c r="I150" t="str">
        <v>WAV</v>
      </c>
      <c r="J150">
        <v>24.87</v>
      </c>
      <c r="K150">
        <v>54</v>
      </c>
    </row>
    <row r="151" spans="1:11" x14ac:dyDescent="0.25">
      <c r="A151" t="str">
        <v>One-Seat</v>
      </c>
      <c r="B151" t="str">
        <v>EXPRESS TRANSPORTATION SERVICES, LLC</v>
      </c>
      <c r="C151" s="68">
        <v>45741</v>
      </c>
      <c r="D151" t="str">
        <v>BANKS, LENARD</v>
      </c>
      <c r="E151" t="str">
        <v>221</v>
      </c>
      <c r="F151" t="str">
        <v>WK1</v>
      </c>
      <c r="G151" t="str">
        <v>SD</v>
      </c>
      <c r="H151">
        <v>4099830</v>
      </c>
      <c r="I151" t="str">
        <v>WAV</v>
      </c>
      <c r="J151">
        <v>21.9</v>
      </c>
      <c r="K151">
        <v>65</v>
      </c>
    </row>
    <row r="152" spans="1:11" x14ac:dyDescent="0.25">
      <c r="A152" t="str">
        <v>One-Seat</v>
      </c>
      <c r="B152" t="str">
        <v>GET CARE TRANSIT LLC</v>
      </c>
      <c r="C152" s="68">
        <v>45741</v>
      </c>
      <c r="D152" t="str">
        <v>BOGALE, GETU</v>
      </c>
      <c r="E152" t="str">
        <v>214</v>
      </c>
      <c r="F152" t="str">
        <v>WH1</v>
      </c>
      <c r="G152" t="str">
        <v>WC</v>
      </c>
      <c r="H152">
        <v>4100520</v>
      </c>
      <c r="I152" t="str">
        <v>WAV</v>
      </c>
      <c r="J152">
        <v>12.53</v>
      </c>
      <c r="K152">
        <v>56</v>
      </c>
    </row>
    <row r="153" spans="1:11" x14ac:dyDescent="0.25">
      <c r="A153" t="str">
        <v>One-Seat</v>
      </c>
      <c r="B153" t="str">
        <v>HUGO FAMILY TRANSPORTATION</v>
      </c>
      <c r="C153" s="68">
        <v>45741</v>
      </c>
      <c r="D153" t="str">
        <v>HUGO, TAMA</v>
      </c>
      <c r="E153" t="str">
        <v>211</v>
      </c>
      <c r="F153" t="str">
        <v>AM1</v>
      </c>
      <c r="G153" t="str">
        <v>SD</v>
      </c>
      <c r="H153">
        <v>4100547</v>
      </c>
      <c r="I153" t="str">
        <v>WAV</v>
      </c>
      <c r="J153">
        <v>28.22</v>
      </c>
      <c r="K153">
        <v>33</v>
      </c>
    </row>
    <row r="154" spans="1:11" x14ac:dyDescent="0.25">
      <c r="A154" t="str">
        <v>One-Seat</v>
      </c>
      <c r="B154" t="str">
        <v>FOWLER SENIOR TRANSIT LLC</v>
      </c>
      <c r="C154" s="68">
        <v>45741</v>
      </c>
      <c r="D154" t="str">
        <v>FOWLER, ANTOINE</v>
      </c>
      <c r="E154" t="str">
        <v>222</v>
      </c>
      <c r="F154" t="str">
        <v>AM1</v>
      </c>
      <c r="G154" t="str">
        <v>SD</v>
      </c>
      <c r="H154">
        <v>4100549</v>
      </c>
      <c r="I154" t="str">
        <v>SEDAN</v>
      </c>
      <c r="J154">
        <v>28.22</v>
      </c>
      <c r="K154">
        <v>16</v>
      </c>
    </row>
    <row r="155" spans="1:11" x14ac:dyDescent="0.25">
      <c r="A155" t="str">
        <v>One-Seat</v>
      </c>
      <c r="B155" t="str">
        <v>EXPRESS TRANSPORTATION SERVICES, LLC</v>
      </c>
      <c r="C155" s="68">
        <v>45741</v>
      </c>
      <c r="D155" t="str">
        <v>SILVA, PAUL</v>
      </c>
      <c r="E155" t="str">
        <v>213</v>
      </c>
      <c r="F155" t="str">
        <v>AM1,WK1</v>
      </c>
      <c r="G155" t="str">
        <v>SD</v>
      </c>
      <c r="H155">
        <v>4100552</v>
      </c>
      <c r="I155" t="str">
        <v>WAV</v>
      </c>
      <c r="J155">
        <v>26.93</v>
      </c>
      <c r="K155">
        <v>68</v>
      </c>
    </row>
    <row r="156" spans="1:11" x14ac:dyDescent="0.25">
      <c r="A156" t="str">
        <v>One-Seat</v>
      </c>
      <c r="B156" t="str">
        <v>SYNERGY MEDICAL TRANSPORTATION LLC</v>
      </c>
      <c r="C156" s="68">
        <v>45741</v>
      </c>
      <c r="D156" t="str">
        <v>VAUGHN, DUSTIN</v>
      </c>
      <c r="E156" t="str">
        <v>218B</v>
      </c>
      <c r="F156" t="str">
        <v>AM1</v>
      </c>
      <c r="G156" t="str">
        <v>SD</v>
      </c>
      <c r="H156">
        <v>4100451</v>
      </c>
      <c r="I156" t="str">
        <v>WAV</v>
      </c>
      <c r="J156">
        <v>10.62</v>
      </c>
      <c r="K156">
        <v>22</v>
      </c>
    </row>
    <row r="157" spans="1:11" x14ac:dyDescent="0.25">
      <c r="A157" t="str">
        <v>One-Seat</v>
      </c>
      <c r="B157" t="str">
        <v>HIGHER-SELF LLC</v>
      </c>
      <c r="C157" s="68">
        <v>45741</v>
      </c>
      <c r="D157" t="str">
        <v>BROWN, LOVIE</v>
      </c>
      <c r="E157" t="str">
        <v>216</v>
      </c>
      <c r="F157" t="str">
        <v>AM1,SA1</v>
      </c>
      <c r="G157" t="str">
        <v>SD</v>
      </c>
      <c r="H157">
        <v>4100362</v>
      </c>
      <c r="I157" t="str">
        <v>SEDAN</v>
      </c>
      <c r="J157">
        <v>31.62</v>
      </c>
      <c r="K157">
        <v>66</v>
      </c>
    </row>
    <row r="158" spans="1:11" x14ac:dyDescent="0.25">
      <c r="A158" t="str">
        <v>One-Seat</v>
      </c>
      <c r="B158" t="str">
        <v>EXPRESS TRANSPORTATION SERVICES, LLC</v>
      </c>
      <c r="C158" s="68">
        <v>45741</v>
      </c>
      <c r="D158" t="str">
        <v>ROGERS, JAMES</v>
      </c>
      <c r="E158" t="str">
        <v>207</v>
      </c>
      <c r="F158" t="str">
        <v>AM1</v>
      </c>
      <c r="G158" t="str">
        <v>SD</v>
      </c>
      <c r="H158">
        <v>4100377</v>
      </c>
      <c r="I158" t="str">
        <v>WAV</v>
      </c>
      <c r="J158">
        <v>13.9</v>
      </c>
      <c r="K158">
        <v>63</v>
      </c>
    </row>
    <row r="159" spans="1:11" x14ac:dyDescent="0.25">
      <c r="A159" t="str">
        <v>One-Seat</v>
      </c>
      <c r="B159" t="str">
        <v>NORTHCAL TRANSPORTATION LLC</v>
      </c>
      <c r="C159" s="68">
        <v>45741</v>
      </c>
      <c r="D159" t="str">
        <v>VILCHEZ, CHARLENNE</v>
      </c>
      <c r="E159" t="str">
        <v>217</v>
      </c>
      <c r="F159" t="str">
        <v>AM1</v>
      </c>
      <c r="G159" t="str">
        <v>SD</v>
      </c>
      <c r="H159">
        <v>4100383</v>
      </c>
      <c r="I159" t="str">
        <v>WAV</v>
      </c>
      <c r="J159">
        <v>13.9</v>
      </c>
      <c r="K159">
        <v>47</v>
      </c>
    </row>
    <row r="160" spans="1:11" x14ac:dyDescent="0.25">
      <c r="A160" t="str">
        <v>One-Seat</v>
      </c>
      <c r="B160" t="str">
        <v>SYNERGY MEDICAL TRANSPORTATION LLC</v>
      </c>
      <c r="C160" s="68">
        <v>45741</v>
      </c>
      <c r="D160" t="str">
        <v>MARZI, SAMI JAN</v>
      </c>
      <c r="E160" t="str">
        <v>220</v>
      </c>
      <c r="F160" t="str">
        <v>AM1</v>
      </c>
      <c r="G160" t="str">
        <v>SD</v>
      </c>
      <c r="H160">
        <v>4100424</v>
      </c>
      <c r="I160" t="str">
        <v>WAV</v>
      </c>
      <c r="J160">
        <v>13.7</v>
      </c>
      <c r="K160">
        <v>24</v>
      </c>
    </row>
    <row r="161" spans="1:11" x14ac:dyDescent="0.25">
      <c r="A161" t="str">
        <v>One-Seat</v>
      </c>
      <c r="B161" t="str">
        <v>SYNERGY MEDICAL TRANSPORTATION LLC</v>
      </c>
      <c r="C161" s="68">
        <v>45741</v>
      </c>
      <c r="D161" t="str">
        <v>VAUGHN, DUSTIN</v>
      </c>
      <c r="E161" t="str">
        <v>218B</v>
      </c>
      <c r="F161" t="str">
        <v>AM1</v>
      </c>
      <c r="G161" t="str">
        <v>SD</v>
      </c>
      <c r="H161">
        <v>4100425</v>
      </c>
      <c r="I161" t="str">
        <v>WAV</v>
      </c>
      <c r="J161">
        <v>13.7</v>
      </c>
      <c r="K161">
        <v>29</v>
      </c>
    </row>
    <row r="162" spans="1:11" x14ac:dyDescent="0.25">
      <c r="A162" t="str">
        <v>One-Seat</v>
      </c>
      <c r="B162" t="str">
        <v>NORTHCAL TRANSPORTATION LLC</v>
      </c>
      <c r="C162" s="68">
        <v>45741</v>
      </c>
      <c r="D162" t="str">
        <v>VILCHEZ, CHARLENNE</v>
      </c>
      <c r="E162" t="str">
        <v>217</v>
      </c>
      <c r="F162" t="str">
        <v>PW1</v>
      </c>
      <c r="G162" t="str">
        <v>WC</v>
      </c>
      <c r="H162">
        <v>4100427</v>
      </c>
      <c r="I162" t="str">
        <v>WAV</v>
      </c>
      <c r="J162">
        <v>24.5</v>
      </c>
      <c r="K162">
        <v>47</v>
      </c>
    </row>
    <row r="163" spans="1:11" x14ac:dyDescent="0.25">
      <c r="A163" t="str">
        <v>One-Seat</v>
      </c>
      <c r="B163" t="str">
        <v>SYNERGY MEDICAL TRANSPORTATION LLC</v>
      </c>
      <c r="C163" s="68">
        <v>45741</v>
      </c>
      <c r="D163" t="str">
        <v>VAUGHN, DUSTIN</v>
      </c>
      <c r="E163" t="str">
        <v>218B</v>
      </c>
      <c r="F163" t="str">
        <v>AM2</v>
      </c>
      <c r="G163" t="str">
        <v>SD</v>
      </c>
      <c r="H163">
        <v>4099498</v>
      </c>
      <c r="I163" t="str">
        <v>SEDAN</v>
      </c>
      <c r="J163">
        <v>35.29</v>
      </c>
      <c r="K163">
        <v>53</v>
      </c>
    </row>
    <row r="164" spans="1:11" x14ac:dyDescent="0.25">
      <c r="A164" t="str">
        <v>One-Seat</v>
      </c>
      <c r="B164" t="str">
        <v>EXPRESS TRANSPORTATION SERVICES, LLC</v>
      </c>
      <c r="C164" s="68">
        <v>45741</v>
      </c>
      <c r="D164" t="str">
        <v>SILVA, PAUL</v>
      </c>
      <c r="E164" t="str">
        <v>213</v>
      </c>
      <c r="F164" t="str">
        <v>AM1</v>
      </c>
      <c r="G164" t="str">
        <v>SD</v>
      </c>
      <c r="H164">
        <v>4096781</v>
      </c>
      <c r="I164" t="str">
        <v>WAV</v>
      </c>
      <c r="J164">
        <v>17.3</v>
      </c>
      <c r="K164">
        <v>57</v>
      </c>
    </row>
    <row r="165" spans="1:11" x14ac:dyDescent="0.25">
      <c r="A165" t="str">
        <v>One-Seat</v>
      </c>
      <c r="B165" t="str">
        <v>QUICK RIDES CA</v>
      </c>
      <c r="C165" s="68">
        <v>45741</v>
      </c>
      <c r="D165" t="str">
        <v>TILLMAN, ROSALYN</v>
      </c>
      <c r="E165" t="str">
        <v>205A</v>
      </c>
      <c r="F165" t="str">
        <v>AM1</v>
      </c>
      <c r="G165" t="str">
        <v>SD</v>
      </c>
      <c r="H165">
        <v>4096808</v>
      </c>
      <c r="I165" t="str">
        <v>WAV</v>
      </c>
      <c r="J165">
        <v>8.24</v>
      </c>
      <c r="K165">
        <v>29</v>
      </c>
    </row>
    <row r="166" spans="1:11" x14ac:dyDescent="0.25">
      <c r="A166" t="str">
        <v>One-Seat</v>
      </c>
      <c r="B166" t="str">
        <v>AARON TRANSPORTATION</v>
      </c>
      <c r="C166" s="68">
        <v>45741</v>
      </c>
      <c r="D166" t="str">
        <v>ALLISON, AARON</v>
      </c>
      <c r="E166" t="str">
        <v>202</v>
      </c>
      <c r="F166" t="str">
        <v>AM1</v>
      </c>
      <c r="G166" t="str">
        <v>SD</v>
      </c>
      <c r="H166">
        <v>4096809</v>
      </c>
      <c r="I166" t="str">
        <v>WAV</v>
      </c>
      <c r="J166">
        <v>8.24</v>
      </c>
      <c r="K166">
        <v>59</v>
      </c>
    </row>
    <row r="167" spans="1:11" x14ac:dyDescent="0.25">
      <c r="A167" t="str">
        <v>One-Seat</v>
      </c>
      <c r="B167" t="str">
        <v>EXPRESS TRANSPORTATION SERVICES, LLC</v>
      </c>
      <c r="C167" s="68">
        <v>45741</v>
      </c>
      <c r="D167" t="str">
        <v>ROGERS, JAMES</v>
      </c>
      <c r="E167" t="str">
        <v>207</v>
      </c>
      <c r="F167" t="str">
        <v>WH1</v>
      </c>
      <c r="G167" t="str">
        <v>WC</v>
      </c>
      <c r="H167">
        <v>4096819</v>
      </c>
      <c r="I167" t="str">
        <v>WAV</v>
      </c>
      <c r="J167">
        <v>14.9</v>
      </c>
      <c r="K167">
        <v>74</v>
      </c>
    </row>
    <row r="168" spans="1:11" x14ac:dyDescent="0.25">
      <c r="A168" t="str">
        <v>One-Seat</v>
      </c>
      <c r="B168" t="str">
        <v>AARON TRANSPORTATION</v>
      </c>
      <c r="C168" s="68">
        <v>45741</v>
      </c>
      <c r="D168" t="str">
        <v>ALLISON, AARON</v>
      </c>
      <c r="E168" t="str">
        <v>202</v>
      </c>
      <c r="F168" t="str">
        <v>WH1</v>
      </c>
      <c r="G168" t="str">
        <v>WC</v>
      </c>
      <c r="H168">
        <v>4096820</v>
      </c>
      <c r="I168" t="str">
        <v>WAV</v>
      </c>
      <c r="J168">
        <v>14.9</v>
      </c>
      <c r="K168">
        <v>90</v>
      </c>
    </row>
    <row r="169" spans="1:11" x14ac:dyDescent="0.25">
      <c r="A169" t="str">
        <v>One-Seat</v>
      </c>
      <c r="B169" t="str">
        <v>REM SOLUTIONS LLC</v>
      </c>
      <c r="C169" s="68">
        <v>45741</v>
      </c>
      <c r="D169" t="str">
        <v>MAINESS, RYAN</v>
      </c>
      <c r="E169" t="str">
        <v>215</v>
      </c>
      <c r="F169" t="str">
        <v>AM2</v>
      </c>
      <c r="G169" t="str">
        <v>SD</v>
      </c>
      <c r="H169">
        <v>4096784</v>
      </c>
      <c r="I169" t="str">
        <v>SEDAN</v>
      </c>
      <c r="J169">
        <v>15.66</v>
      </c>
      <c r="K169">
        <v>45</v>
      </c>
    </row>
    <row r="170" spans="1:11" x14ac:dyDescent="0.25">
      <c r="A170" t="str">
        <v>One-Seat</v>
      </c>
      <c r="B170" t="str">
        <v>EXPRESS TRANSPORTATION SERVICES, LLC</v>
      </c>
      <c r="C170" s="68">
        <v>45741</v>
      </c>
      <c r="D170" t="str">
        <v>SILVA, PAUL</v>
      </c>
      <c r="E170" t="str">
        <v>213</v>
      </c>
      <c r="F170" t="str">
        <v>AM2</v>
      </c>
      <c r="G170" t="str">
        <v>SD</v>
      </c>
      <c r="H170">
        <v>4096783</v>
      </c>
      <c r="I170" t="str">
        <v>WAV</v>
      </c>
      <c r="J170">
        <v>15.66</v>
      </c>
      <c r="K170">
        <v>67</v>
      </c>
    </row>
    <row r="171" spans="1:11" x14ac:dyDescent="0.25">
      <c r="A171" t="str">
        <v>One-Seat</v>
      </c>
      <c r="B171" t="str">
        <v>AARON TRANSPORTATION</v>
      </c>
      <c r="C171" s="68">
        <v>45741</v>
      </c>
      <c r="D171" t="str">
        <v>ALLISON, AARON</v>
      </c>
      <c r="E171" t="str">
        <v>202</v>
      </c>
      <c r="F171" t="str">
        <v>AM1</v>
      </c>
      <c r="G171" t="str">
        <v>SD</v>
      </c>
      <c r="H171">
        <v>4096782</v>
      </c>
      <c r="I171" t="str">
        <v>WAV</v>
      </c>
      <c r="J171">
        <v>17.3</v>
      </c>
      <c r="K171">
        <v>105</v>
      </c>
    </row>
    <row r="172" spans="1:11" x14ac:dyDescent="0.25">
      <c r="A172" t="str">
        <v>One-Seat</v>
      </c>
      <c r="B172" t="str">
        <v>HUGO FAMILY TRANSPORTATION</v>
      </c>
      <c r="C172" s="68">
        <v>45741</v>
      </c>
      <c r="D172" t="str">
        <v>HUGO, TAMA</v>
      </c>
      <c r="E172" t="str">
        <v>211</v>
      </c>
      <c r="F172" t="str">
        <v>AM1</v>
      </c>
      <c r="G172" t="str">
        <v>SD</v>
      </c>
      <c r="H172">
        <v>4096758</v>
      </c>
      <c r="I172" t="str">
        <v>WAV</v>
      </c>
      <c r="J172">
        <v>7.27</v>
      </c>
      <c r="K172">
        <v>17</v>
      </c>
    </row>
    <row r="173" spans="1:11" x14ac:dyDescent="0.25">
      <c r="A173" t="str">
        <v>One-Seat</v>
      </c>
      <c r="B173" t="str">
        <v>EXPRESS TRANSPORTATION SERVICES, LLC</v>
      </c>
      <c r="C173" s="68">
        <v>45741</v>
      </c>
      <c r="D173" t="str">
        <v>SILVA, PAUL</v>
      </c>
      <c r="E173" t="str">
        <v>213</v>
      </c>
      <c r="F173" t="str">
        <v>AM1</v>
      </c>
      <c r="G173" t="str">
        <v>SD</v>
      </c>
      <c r="H173">
        <v>4096759</v>
      </c>
      <c r="I173" t="str">
        <v>WAV</v>
      </c>
      <c r="J173">
        <v>7.27</v>
      </c>
      <c r="K173">
        <v>18</v>
      </c>
    </row>
    <row r="174" spans="1:11" x14ac:dyDescent="0.25">
      <c r="A174" t="str">
        <v>One-Seat</v>
      </c>
      <c r="B174" t="str">
        <v>NORTHCAL TRANSPORTATION LLC</v>
      </c>
      <c r="C174" s="68">
        <v>45741</v>
      </c>
      <c r="D174" t="str">
        <v>VILCHEZ, CHARLENNE</v>
      </c>
      <c r="E174" t="str">
        <v>217</v>
      </c>
      <c r="F174" t="str">
        <v>AM1</v>
      </c>
      <c r="G174" t="str">
        <v>SD</v>
      </c>
      <c r="H174">
        <v>4096766</v>
      </c>
      <c r="I174" t="str">
        <v>WAV</v>
      </c>
      <c r="J174">
        <v>10.039999999999999</v>
      </c>
      <c r="K174">
        <v>27</v>
      </c>
    </row>
    <row r="175" spans="1:11" x14ac:dyDescent="0.25">
      <c r="A175" t="str">
        <v>One-Seat</v>
      </c>
      <c r="B175" t="str">
        <v>REM SOLUTIONS LLC</v>
      </c>
      <c r="C175" s="68">
        <v>45741</v>
      </c>
      <c r="D175" t="str">
        <v>MAINESS, RYAN</v>
      </c>
      <c r="E175" t="str">
        <v>215</v>
      </c>
      <c r="F175" t="str">
        <v>AM1</v>
      </c>
      <c r="G175" t="str">
        <v>SD</v>
      </c>
      <c r="H175">
        <v>4096767</v>
      </c>
      <c r="I175" t="str">
        <v>SEDAN</v>
      </c>
      <c r="J175">
        <v>10.039999999999999</v>
      </c>
      <c r="K175">
        <v>36</v>
      </c>
    </row>
    <row r="176" spans="1:11" x14ac:dyDescent="0.25">
      <c r="A176" t="str">
        <v>One-Seat</v>
      </c>
      <c r="B176" t="str">
        <v>EXPRESS TRANSPORTATION SERVICES, LLC</v>
      </c>
      <c r="C176" s="68">
        <v>45741</v>
      </c>
      <c r="D176" t="str">
        <v>BANKS, LENARD</v>
      </c>
      <c r="E176" t="str">
        <v>221</v>
      </c>
      <c r="F176" t="str">
        <v>AM1</v>
      </c>
      <c r="G176" t="str">
        <v>SD</v>
      </c>
      <c r="H176">
        <v>4096928</v>
      </c>
      <c r="I176" t="str">
        <v>WAV</v>
      </c>
      <c r="J176">
        <v>8.08</v>
      </c>
      <c r="K176">
        <v>66</v>
      </c>
    </row>
    <row r="177" spans="1:11" x14ac:dyDescent="0.25">
      <c r="A177" t="str">
        <v>One-Seat</v>
      </c>
      <c r="B177" t="str">
        <v>EXPRESS TRANSPORTATION SERVICES, LLC</v>
      </c>
      <c r="C177" s="68">
        <v>45741</v>
      </c>
      <c r="D177" t="str">
        <v>UMANA, DOMINGO</v>
      </c>
      <c r="E177" t="str">
        <v>210</v>
      </c>
      <c r="F177" t="str">
        <v>AM1</v>
      </c>
      <c r="G177" t="str">
        <v>SD</v>
      </c>
      <c r="H177">
        <v>4096877</v>
      </c>
      <c r="I177" t="str">
        <v>WAV</v>
      </c>
      <c r="J177">
        <v>10.88</v>
      </c>
      <c r="K177">
        <v>42</v>
      </c>
    </row>
    <row r="178" spans="1:11" x14ac:dyDescent="0.25">
      <c r="A178" t="str">
        <v>One-Seat</v>
      </c>
      <c r="B178" t="str">
        <v>GET CARE TRANSIT LLC</v>
      </c>
      <c r="C178" s="68">
        <v>45741</v>
      </c>
      <c r="D178" t="str">
        <v>BOGALE, GETU</v>
      </c>
      <c r="E178" t="str">
        <v>214</v>
      </c>
      <c r="F178" t="str">
        <v>AM1</v>
      </c>
      <c r="G178" t="str">
        <v>SD</v>
      </c>
      <c r="H178">
        <v>4096878</v>
      </c>
      <c r="I178" t="str">
        <v>WAV</v>
      </c>
      <c r="J178">
        <v>10.88</v>
      </c>
      <c r="K178">
        <v>76</v>
      </c>
    </row>
    <row r="179" spans="1:11" x14ac:dyDescent="0.25">
      <c r="A179" t="str">
        <v>One-Seat</v>
      </c>
      <c r="B179" t="str">
        <v>NORTHCAL TRANSPORTATION LLC</v>
      </c>
      <c r="C179" s="68">
        <v>45741</v>
      </c>
      <c r="D179" t="str">
        <v>VILCHEZ, CHARLENNE</v>
      </c>
      <c r="E179" t="str">
        <v>217</v>
      </c>
      <c r="F179" t="str">
        <v>LW1</v>
      </c>
      <c r="G179" t="str">
        <v>SD</v>
      </c>
      <c r="H179">
        <v>4096917</v>
      </c>
      <c r="I179" t="str">
        <v>WAV</v>
      </c>
      <c r="J179">
        <v>14.12</v>
      </c>
      <c r="K179">
        <v>82</v>
      </c>
    </row>
    <row r="180" spans="1:11" x14ac:dyDescent="0.25">
      <c r="A180" t="str">
        <v>One-Seat</v>
      </c>
      <c r="B180" t="str">
        <v>QUICK RIDES CA</v>
      </c>
      <c r="C180" s="68">
        <v>45741</v>
      </c>
      <c r="D180" t="str">
        <v>TILLMAN, ROSALYN</v>
      </c>
      <c r="E180" t="str">
        <v>205A</v>
      </c>
      <c r="F180" t="str">
        <v>AM1</v>
      </c>
      <c r="G180" t="str">
        <v>SD</v>
      </c>
      <c r="H180">
        <v>4096916</v>
      </c>
      <c r="I180" t="str">
        <v>WAV</v>
      </c>
      <c r="J180">
        <v>14.12</v>
      </c>
      <c r="K180">
        <v>34</v>
      </c>
    </row>
    <row r="181" spans="1:11" x14ac:dyDescent="0.25">
      <c r="A181" t="str">
        <v>One-Seat</v>
      </c>
      <c r="B181" t="str">
        <v>EXPRESS TRANSPORTATION SERVICES, LLC</v>
      </c>
      <c r="C181" s="68">
        <v>45741</v>
      </c>
      <c r="D181" t="str">
        <v>ALLGOOD, SCOTT</v>
      </c>
      <c r="E181" t="str">
        <v>201A</v>
      </c>
      <c r="F181" t="str">
        <v>AM1,OW1</v>
      </c>
      <c r="G181" t="str">
        <v>SD</v>
      </c>
      <c r="H181">
        <v>4096843</v>
      </c>
      <c r="I181" t="str">
        <v>BIGVAN</v>
      </c>
      <c r="J181">
        <v>20.73</v>
      </c>
      <c r="K181">
        <v>44</v>
      </c>
    </row>
    <row r="182" spans="1:11" x14ac:dyDescent="0.25">
      <c r="A182" t="str">
        <v>One-Seat</v>
      </c>
      <c r="B182" t="str">
        <v>EXPRESS TRANSPORTATION SERVICES, LLC</v>
      </c>
      <c r="C182" s="68">
        <v>45741</v>
      </c>
      <c r="D182" t="str">
        <v>ALLGOOD, SCOTT</v>
      </c>
      <c r="E182" t="str">
        <v>201B</v>
      </c>
      <c r="F182" t="str">
        <v>AM1,OW1</v>
      </c>
      <c r="G182" t="str">
        <v>SD</v>
      </c>
      <c r="H182">
        <v>4096844</v>
      </c>
      <c r="I182" t="str">
        <v>BIGVAN</v>
      </c>
      <c r="J182">
        <v>20.73</v>
      </c>
      <c r="K182">
        <v>57</v>
      </c>
    </row>
    <row r="183" spans="1:11" x14ac:dyDescent="0.25">
      <c r="A183" t="str">
        <v>One-Seat</v>
      </c>
      <c r="B183" t="str">
        <v>QUICK RIDES CA</v>
      </c>
      <c r="C183" s="68">
        <v>45741</v>
      </c>
      <c r="D183" t="str">
        <v>TILLMAN, ROSALYN</v>
      </c>
      <c r="E183" t="str">
        <v>205A</v>
      </c>
      <c r="F183" t="str">
        <v>AM1</v>
      </c>
      <c r="G183" t="str">
        <v>SD</v>
      </c>
      <c r="H183">
        <v>4096856</v>
      </c>
      <c r="I183" t="str">
        <v>WAV</v>
      </c>
      <c r="J183">
        <v>8.0299999999999994</v>
      </c>
      <c r="K183">
        <v>22</v>
      </c>
    </row>
    <row r="184" spans="1:11" x14ac:dyDescent="0.25">
      <c r="A184" t="str">
        <v>One-Seat</v>
      </c>
      <c r="B184" t="str">
        <v>NORTHCAL TRANSPORTATION LLC</v>
      </c>
      <c r="C184" s="68">
        <v>45741</v>
      </c>
      <c r="D184" t="str">
        <v>VILCHEZ, CHARLENNE</v>
      </c>
      <c r="E184" t="str">
        <v>217</v>
      </c>
      <c r="F184" t="str">
        <v>AM1</v>
      </c>
      <c r="G184" t="str">
        <v>SD</v>
      </c>
      <c r="H184">
        <v>4096938</v>
      </c>
      <c r="I184" t="str">
        <v>WAV</v>
      </c>
      <c r="J184">
        <v>6.33</v>
      </c>
      <c r="K184">
        <v>65</v>
      </c>
    </row>
    <row r="185" spans="1:11" x14ac:dyDescent="0.25">
      <c r="A185" t="str">
        <v>One-Seat</v>
      </c>
      <c r="B185" t="str">
        <v>QUICK RIDES CA</v>
      </c>
      <c r="C185" s="68">
        <v>45741</v>
      </c>
      <c r="D185" t="str">
        <v>TILLMAN, ROSALYN</v>
      </c>
      <c r="E185" t="str">
        <v>205A</v>
      </c>
      <c r="F185" t="str">
        <v>AM1</v>
      </c>
      <c r="G185" t="str">
        <v>SD</v>
      </c>
      <c r="H185">
        <v>4096937</v>
      </c>
      <c r="I185" t="str">
        <v>WAV</v>
      </c>
      <c r="J185">
        <v>6.33</v>
      </c>
      <c r="K185">
        <v>33</v>
      </c>
    </row>
    <row r="186" spans="1:11" x14ac:dyDescent="0.25">
      <c r="A186" t="str">
        <v>One-Seat</v>
      </c>
      <c r="B186" t="str">
        <v>QUICK RIDES CA</v>
      </c>
      <c r="C186" s="68">
        <v>45741</v>
      </c>
      <c r="D186" t="str">
        <v>BUTLER, JACQUELINE</v>
      </c>
      <c r="E186" t="str">
        <v>205B</v>
      </c>
      <c r="F186" t="str">
        <v>AM2</v>
      </c>
      <c r="G186" t="str">
        <v>SD</v>
      </c>
      <c r="H186">
        <v>4097045</v>
      </c>
      <c r="I186" t="str">
        <v>WAV</v>
      </c>
      <c r="J186">
        <v>16.350000000000001</v>
      </c>
      <c r="K186">
        <v>69</v>
      </c>
    </row>
    <row r="187" spans="1:11" x14ac:dyDescent="0.25">
      <c r="A187" t="str">
        <v>One-Seat</v>
      </c>
      <c r="B187" t="str">
        <v>EXPRESS TRANSPORTATION SERVICES, LLC</v>
      </c>
      <c r="C187" s="68">
        <v>45741</v>
      </c>
      <c r="D187" t="str">
        <v>ALLGOOD, SCOTT</v>
      </c>
      <c r="E187" t="str">
        <v>201A</v>
      </c>
      <c r="F187" t="str">
        <v>AM2</v>
      </c>
      <c r="G187" t="str">
        <v>SD</v>
      </c>
      <c r="H187">
        <v>4097044</v>
      </c>
      <c r="I187" t="str">
        <v>BIGVAN</v>
      </c>
      <c r="J187">
        <v>16.350000000000001</v>
      </c>
      <c r="K187">
        <v>40</v>
      </c>
    </row>
    <row r="188" spans="1:11" x14ac:dyDescent="0.25">
      <c r="A188" t="str">
        <v>One-Seat</v>
      </c>
      <c r="B188" t="str">
        <v>EXPRESS TRANSPORTATION SERVICES, LLC</v>
      </c>
      <c r="C188" s="68">
        <v>45741</v>
      </c>
      <c r="D188" t="str">
        <v>ROGERS, JAMES</v>
      </c>
      <c r="E188" t="str">
        <v>207</v>
      </c>
      <c r="F188" t="str">
        <v>AM1</v>
      </c>
      <c r="G188" t="str">
        <v>SD</v>
      </c>
      <c r="H188">
        <v>4096626</v>
      </c>
      <c r="I188" t="str">
        <v>WAV</v>
      </c>
      <c r="J188">
        <v>10.39</v>
      </c>
      <c r="K188">
        <v>35</v>
      </c>
    </row>
    <row r="189" spans="1:11" x14ac:dyDescent="0.25">
      <c r="A189" t="str">
        <v>One-Seat</v>
      </c>
      <c r="B189" t="str">
        <v>EXPRESS TRANSPORTATION SERVICES, LLC</v>
      </c>
      <c r="C189" s="68">
        <v>45741</v>
      </c>
      <c r="D189" t="str">
        <v>ROGERS, JAMES</v>
      </c>
      <c r="E189" t="str">
        <v>207</v>
      </c>
      <c r="F189" t="str">
        <v>AM1</v>
      </c>
      <c r="G189" t="str">
        <v>SD</v>
      </c>
      <c r="H189">
        <v>4096627</v>
      </c>
      <c r="I189" t="str">
        <v>WAV</v>
      </c>
      <c r="J189">
        <v>10.39</v>
      </c>
      <c r="K189">
        <v>29</v>
      </c>
    </row>
    <row r="190" spans="1:11" x14ac:dyDescent="0.25">
      <c r="A190" t="str">
        <v>One-Seat</v>
      </c>
      <c r="B190" t="str">
        <v>EXPRESS TRANSPORTATION SERVICES, LLC</v>
      </c>
      <c r="C190" s="68">
        <v>45741</v>
      </c>
      <c r="D190" t="str">
        <v>SILVA, PAUL</v>
      </c>
      <c r="E190" t="str">
        <v>213</v>
      </c>
      <c r="F190" t="str">
        <v>AM1</v>
      </c>
      <c r="G190" t="str">
        <v>SD</v>
      </c>
      <c r="H190">
        <v>4096556</v>
      </c>
      <c r="I190" t="str">
        <v>WAV</v>
      </c>
      <c r="J190">
        <v>20.329999999999998</v>
      </c>
      <c r="K190">
        <v>60</v>
      </c>
    </row>
    <row r="191" spans="1:11" x14ac:dyDescent="0.25">
      <c r="A191" t="str">
        <v>One-Seat</v>
      </c>
      <c r="B191" t="str">
        <v>HUGO FAMILY TRANSPORTATION</v>
      </c>
      <c r="C191" s="68">
        <v>45741</v>
      </c>
      <c r="D191" t="str">
        <v>HUGO, TAMA</v>
      </c>
      <c r="E191" t="str">
        <v>211</v>
      </c>
      <c r="F191" t="str">
        <v>AM1</v>
      </c>
      <c r="G191" t="str">
        <v>SD</v>
      </c>
      <c r="H191">
        <v>4096555</v>
      </c>
      <c r="I191" t="str">
        <v>WAV</v>
      </c>
      <c r="J191">
        <v>20.329999999999998</v>
      </c>
      <c r="K191">
        <v>74</v>
      </c>
    </row>
    <row r="192" spans="1:11" x14ac:dyDescent="0.25">
      <c r="A192" t="str">
        <v>One-Seat</v>
      </c>
      <c r="B192" t="str">
        <v>EXPRESS TRANSPORTATION SERVICES, LLC</v>
      </c>
      <c r="C192" s="68">
        <v>45741</v>
      </c>
      <c r="D192" t="str">
        <v>KEITH , CLYDE</v>
      </c>
      <c r="E192" t="str">
        <v>212</v>
      </c>
      <c r="F192" t="str">
        <v>AM1</v>
      </c>
      <c r="G192" t="str">
        <v>SD</v>
      </c>
      <c r="H192">
        <v>4096523</v>
      </c>
      <c r="I192" t="str">
        <v>WAV</v>
      </c>
      <c r="J192">
        <v>11.47</v>
      </c>
      <c r="K192">
        <v>69</v>
      </c>
    </row>
    <row r="193" spans="1:11" x14ac:dyDescent="0.25">
      <c r="A193" t="str">
        <v>One-Seat</v>
      </c>
      <c r="B193" t="str">
        <v>EXPRESS TRANSPORTATION SERVICES, LLC</v>
      </c>
      <c r="C193" s="68">
        <v>45741</v>
      </c>
      <c r="D193" t="str">
        <v>KEITH , CLYDE</v>
      </c>
      <c r="E193" t="str">
        <v>212</v>
      </c>
      <c r="F193" t="str">
        <v>AM1</v>
      </c>
      <c r="G193" t="str">
        <v>SD</v>
      </c>
      <c r="H193">
        <v>4096524</v>
      </c>
      <c r="I193" t="str">
        <v>WAV</v>
      </c>
      <c r="J193">
        <v>11.47</v>
      </c>
      <c r="K193">
        <v>17</v>
      </c>
    </row>
    <row r="194" spans="1:11" x14ac:dyDescent="0.25">
      <c r="A194" t="str">
        <v>One-Seat</v>
      </c>
      <c r="B194" t="str">
        <v>EXPRESS TRANSPORTATION SERVICES, LLC</v>
      </c>
      <c r="C194" s="68">
        <v>45741</v>
      </c>
      <c r="D194" t="str">
        <v>ROGERS, JAMES</v>
      </c>
      <c r="E194" t="str">
        <v>207</v>
      </c>
      <c r="F194" t="str">
        <v>AM1</v>
      </c>
      <c r="G194" t="str">
        <v>SD</v>
      </c>
      <c r="H194">
        <v>4096551</v>
      </c>
      <c r="I194" t="str">
        <v>WAV</v>
      </c>
      <c r="J194">
        <v>13.14</v>
      </c>
      <c r="K194">
        <v>85</v>
      </c>
    </row>
    <row r="195" spans="1:11" x14ac:dyDescent="0.25">
      <c r="A195" t="str">
        <v>One-Seat</v>
      </c>
      <c r="B195" t="str">
        <v>TRANSIT LTM LLC</v>
      </c>
      <c r="C195" s="68">
        <v>45741</v>
      </c>
      <c r="D195" t="str">
        <v>MALCOM, LANDREW</v>
      </c>
      <c r="E195" t="str">
        <v>209</v>
      </c>
      <c r="F195" t="str">
        <v>AM1</v>
      </c>
      <c r="G195" t="str">
        <v>SD</v>
      </c>
      <c r="H195">
        <v>4097041</v>
      </c>
      <c r="I195" t="str">
        <v>WAV</v>
      </c>
      <c r="J195">
        <v>19.89</v>
      </c>
      <c r="K195">
        <v>96</v>
      </c>
    </row>
    <row r="196" spans="1:11" x14ac:dyDescent="0.25">
      <c r="A196" t="str">
        <v>One-Seat</v>
      </c>
      <c r="B196" t="str">
        <v>EXPRESS TRANSPORTATION SERVICES, LLC</v>
      </c>
      <c r="C196" s="68">
        <v>45741</v>
      </c>
      <c r="D196" t="str">
        <v>KEITH , CLYDE</v>
      </c>
      <c r="E196" t="str">
        <v>212</v>
      </c>
      <c r="F196" t="str">
        <v>AM1</v>
      </c>
      <c r="G196" t="str">
        <v>SD</v>
      </c>
      <c r="H196">
        <v>4097040</v>
      </c>
      <c r="I196" t="str">
        <v>WAV</v>
      </c>
      <c r="J196">
        <v>19.89</v>
      </c>
      <c r="K196">
        <v>50</v>
      </c>
    </row>
    <row r="197" spans="1:11" x14ac:dyDescent="0.25">
      <c r="A197" t="str">
        <v>One-Seat</v>
      </c>
      <c r="B197" t="str">
        <v>EXPRESS TRANSPORTATION SERVICES, LLC</v>
      </c>
      <c r="C197" s="68">
        <v>45741</v>
      </c>
      <c r="D197" t="str">
        <v>ALLGOOD, SCOTT</v>
      </c>
      <c r="E197" t="str">
        <v>201A</v>
      </c>
      <c r="F197" t="str">
        <v>AM1</v>
      </c>
      <c r="G197" t="str">
        <v>SD</v>
      </c>
      <c r="H197">
        <v>4096967</v>
      </c>
      <c r="I197" t="str">
        <v>BIGVAN</v>
      </c>
      <c r="J197">
        <v>20.05</v>
      </c>
      <c r="K197">
        <v>28</v>
      </c>
    </row>
    <row r="198" spans="1:11" x14ac:dyDescent="0.25">
      <c r="A198" t="str">
        <v>One-Seat</v>
      </c>
      <c r="B198" t="str">
        <v>AARON TRANSPORTATION</v>
      </c>
      <c r="C198" s="68">
        <v>45741</v>
      </c>
      <c r="D198" t="str">
        <v>ALLISON, AARON</v>
      </c>
      <c r="E198" t="str">
        <v>202</v>
      </c>
      <c r="F198" t="str">
        <v>AM1</v>
      </c>
      <c r="G198" t="str">
        <v>SD</v>
      </c>
      <c r="H198">
        <v>4096645</v>
      </c>
      <c r="I198" t="str">
        <v>WAV</v>
      </c>
      <c r="J198">
        <v>7.08</v>
      </c>
      <c r="K198">
        <v>61</v>
      </c>
    </row>
    <row r="199" spans="1:11" x14ac:dyDescent="0.25">
      <c r="A199" t="str">
        <v>One-Seat</v>
      </c>
      <c r="B199" t="str">
        <v>HUGO FAMILY TRANSPORTATION</v>
      </c>
      <c r="C199" s="68">
        <v>45741</v>
      </c>
      <c r="D199" t="str">
        <v>HUGO, TAMA</v>
      </c>
      <c r="E199" t="str">
        <v>211</v>
      </c>
      <c r="F199" t="str">
        <v>AM1</v>
      </c>
      <c r="G199" t="str">
        <v>SD</v>
      </c>
      <c r="H199">
        <v>4096659</v>
      </c>
      <c r="I199" t="str">
        <v>WAV</v>
      </c>
      <c r="J199">
        <v>17.43</v>
      </c>
      <c r="K199">
        <v>49</v>
      </c>
    </row>
    <row r="200" spans="1:11" x14ac:dyDescent="0.25">
      <c r="A200" t="str">
        <v>One-Seat</v>
      </c>
      <c r="B200" t="str">
        <v>EXPRESS TRANSPORTATION SERVICES, LLC</v>
      </c>
      <c r="C200" s="68">
        <v>45741</v>
      </c>
      <c r="D200" t="str">
        <v>SILVA, PAUL</v>
      </c>
      <c r="E200" t="str">
        <v>213</v>
      </c>
      <c r="F200" t="str">
        <v>AM1</v>
      </c>
      <c r="G200" t="str">
        <v>SD</v>
      </c>
      <c r="H200">
        <v>4096660</v>
      </c>
      <c r="I200" t="str">
        <v>WAV</v>
      </c>
      <c r="J200">
        <v>17.43</v>
      </c>
      <c r="K200">
        <v>37</v>
      </c>
    </row>
    <row r="201" spans="1:11" x14ac:dyDescent="0.25">
      <c r="A201" t="str">
        <v>One-Seat</v>
      </c>
      <c r="B201" t="str">
        <v>FOWLER SENIOR TRANSIT LLC</v>
      </c>
      <c r="C201" s="68">
        <v>45741</v>
      </c>
      <c r="D201" t="str">
        <v>FOWLER, ANTOINE</v>
      </c>
      <c r="E201" t="str">
        <v>222</v>
      </c>
      <c r="F201" t="str">
        <v>AM1</v>
      </c>
      <c r="G201" t="str">
        <v>SD</v>
      </c>
      <c r="H201">
        <v>4096668</v>
      </c>
      <c r="I201" t="str">
        <v>SEDAN</v>
      </c>
      <c r="J201">
        <v>19.12</v>
      </c>
      <c r="K201">
        <v>47</v>
      </c>
    </row>
    <row r="202" spans="1:11" x14ac:dyDescent="0.25">
      <c r="A202" t="str">
        <v>One-Seat</v>
      </c>
      <c r="B202" t="str">
        <v>QUICK RIDES CA</v>
      </c>
      <c r="C202" s="68">
        <v>45742</v>
      </c>
      <c r="D202" t="str">
        <v>BUTLER, JACQUELINE</v>
      </c>
      <c r="E202" t="str">
        <v>205B</v>
      </c>
      <c r="F202" t="str">
        <v>AM1</v>
      </c>
      <c r="G202" t="str">
        <v>SD</v>
      </c>
      <c r="H202">
        <v>4100682</v>
      </c>
      <c r="I202" t="str">
        <v>WAV</v>
      </c>
      <c r="J202">
        <v>9.27</v>
      </c>
      <c r="K202">
        <v>29</v>
      </c>
    </row>
    <row r="203" spans="1:11" x14ac:dyDescent="0.25">
      <c r="A203" t="str">
        <v>One-Seat</v>
      </c>
      <c r="B203" t="str">
        <v>HUGO FAMILY TRANSPORTATION</v>
      </c>
      <c r="C203" s="68">
        <v>45742</v>
      </c>
      <c r="D203" t="str">
        <v>HUGO, TAMA</v>
      </c>
      <c r="E203" t="str">
        <v>211</v>
      </c>
      <c r="F203" t="str">
        <v>AM1</v>
      </c>
      <c r="G203" t="str">
        <v>SD</v>
      </c>
      <c r="H203">
        <v>4100676</v>
      </c>
      <c r="I203" t="str">
        <v>WAV</v>
      </c>
      <c r="J203">
        <v>9.27</v>
      </c>
      <c r="K203">
        <v>23</v>
      </c>
    </row>
    <row r="204" spans="1:11" x14ac:dyDescent="0.25">
      <c r="A204" t="str">
        <v>One-Seat</v>
      </c>
      <c r="B204" t="str">
        <v>DIAMOND HILL TRANSPORTATION LLC</v>
      </c>
      <c r="C204" s="68">
        <v>45742</v>
      </c>
      <c r="D204" t="str">
        <v>STEPHENS, MARITZA</v>
      </c>
      <c r="E204" t="str">
        <v>206</v>
      </c>
      <c r="F204" t="str">
        <v>AM1</v>
      </c>
      <c r="G204" t="str">
        <v>SD</v>
      </c>
      <c r="H204">
        <v>4097283</v>
      </c>
      <c r="I204" t="str">
        <v>WAV</v>
      </c>
      <c r="J204">
        <v>11.47</v>
      </c>
      <c r="K204">
        <v>88</v>
      </c>
    </row>
    <row r="205" spans="1:11" x14ac:dyDescent="0.25">
      <c r="A205" t="str">
        <v>One-Seat</v>
      </c>
      <c r="B205" t="str">
        <v>SYNERGY MEDICAL TRANSPORTATION LLC</v>
      </c>
      <c r="C205" s="68">
        <v>45742</v>
      </c>
      <c r="D205" t="str">
        <v>MARZI, SAMI JAN</v>
      </c>
      <c r="E205" t="str">
        <v>220</v>
      </c>
      <c r="F205" t="str">
        <v>AM1</v>
      </c>
      <c r="G205" t="str">
        <v>SD</v>
      </c>
      <c r="H205">
        <v>4098488</v>
      </c>
      <c r="I205" t="str">
        <v>WAV</v>
      </c>
      <c r="J205">
        <v>14.51</v>
      </c>
      <c r="K205">
        <v>21</v>
      </c>
    </row>
    <row r="206" spans="1:11" x14ac:dyDescent="0.25">
      <c r="A206" t="str">
        <v>One-Seat</v>
      </c>
      <c r="B206" t="str">
        <v>HUGO FAMILY TRANSPORTATION</v>
      </c>
      <c r="C206" s="68">
        <v>45742</v>
      </c>
      <c r="D206" t="str">
        <v>HUGO, TAMA</v>
      </c>
      <c r="E206" t="str">
        <v>211</v>
      </c>
      <c r="F206" t="str">
        <v>AM1</v>
      </c>
      <c r="G206" t="str">
        <v>SD</v>
      </c>
      <c r="H206">
        <v>4098485</v>
      </c>
      <c r="I206" t="str">
        <v>WAV</v>
      </c>
      <c r="J206">
        <v>14.51</v>
      </c>
      <c r="K206">
        <v>65</v>
      </c>
    </row>
    <row r="207" spans="1:11" x14ac:dyDescent="0.25">
      <c r="A207" t="str">
        <v>One-Seat</v>
      </c>
      <c r="B207" t="str">
        <v>AARON TRANSPORTATION</v>
      </c>
      <c r="C207" s="68">
        <v>45742</v>
      </c>
      <c r="D207" t="str">
        <v>ALLISON, AARON</v>
      </c>
      <c r="E207" t="str">
        <v>202</v>
      </c>
      <c r="F207" t="str">
        <v>AM1</v>
      </c>
      <c r="G207" t="str">
        <v>SD</v>
      </c>
      <c r="H207">
        <v>4097386</v>
      </c>
      <c r="I207" t="str">
        <v>WAV</v>
      </c>
      <c r="J207">
        <v>10.39</v>
      </c>
      <c r="K207">
        <v>47</v>
      </c>
    </row>
    <row r="208" spans="1:11" x14ac:dyDescent="0.25">
      <c r="A208" t="str">
        <v>One-Seat</v>
      </c>
      <c r="B208" t="str">
        <v>EXPRESS TRANSPORTATION SERVICES, LLC</v>
      </c>
      <c r="C208" s="68">
        <v>45742</v>
      </c>
      <c r="D208" t="str">
        <v>ALLGOOD, SCOTT</v>
      </c>
      <c r="E208" t="str">
        <v>201</v>
      </c>
      <c r="F208" t="str">
        <v>AM1</v>
      </c>
      <c r="G208" t="str">
        <v>SD</v>
      </c>
      <c r="H208">
        <v>4097387</v>
      </c>
      <c r="I208" t="str">
        <v>BIGVAN</v>
      </c>
      <c r="J208">
        <v>10.39</v>
      </c>
      <c r="K208">
        <v>99</v>
      </c>
    </row>
    <row r="209" spans="1:11" x14ac:dyDescent="0.25">
      <c r="A209" t="str">
        <v>One-Seat</v>
      </c>
      <c r="B209" t="str">
        <v>DIAMOND HILL TRANSPORTATION LLC</v>
      </c>
      <c r="C209" s="68">
        <v>45742</v>
      </c>
      <c r="D209" t="str">
        <v>STEPHENS, MARITZA</v>
      </c>
      <c r="E209" t="str">
        <v>206</v>
      </c>
      <c r="F209" t="str">
        <v>WH1</v>
      </c>
      <c r="G209" t="str">
        <v>WC</v>
      </c>
      <c r="H209">
        <v>4097389</v>
      </c>
      <c r="I209" t="str">
        <v>WAV</v>
      </c>
      <c r="J209">
        <v>5.55</v>
      </c>
      <c r="K209">
        <v>53</v>
      </c>
    </row>
    <row r="210" spans="1:11" x14ac:dyDescent="0.25">
      <c r="A210" t="str">
        <v>One-Seat</v>
      </c>
      <c r="B210" t="str">
        <v>GET CARE TRANSIT LLC</v>
      </c>
      <c r="C210" s="68">
        <v>45742</v>
      </c>
      <c r="D210" t="str">
        <v>BOGALE, GETU</v>
      </c>
      <c r="E210" t="str">
        <v>214</v>
      </c>
      <c r="F210" t="str">
        <v>WK1</v>
      </c>
      <c r="G210" t="str">
        <v>SD</v>
      </c>
      <c r="H210">
        <v>4097396</v>
      </c>
      <c r="I210" t="str">
        <v>WAV</v>
      </c>
      <c r="J210">
        <v>7.01</v>
      </c>
      <c r="K210">
        <v>12</v>
      </c>
    </row>
    <row r="211" spans="1:11" x14ac:dyDescent="0.25">
      <c r="A211" t="str">
        <v>One-Seat</v>
      </c>
      <c r="B211" t="str">
        <v>AARON TRANSPORTATION</v>
      </c>
      <c r="C211" s="68">
        <v>45742</v>
      </c>
      <c r="D211" t="str">
        <v>ALLISON, AARON</v>
      </c>
      <c r="E211" t="str">
        <v>202</v>
      </c>
      <c r="F211" t="str">
        <v>AM1</v>
      </c>
      <c r="G211" t="str">
        <v>SD</v>
      </c>
      <c r="H211">
        <v>4097308</v>
      </c>
      <c r="I211" t="str">
        <v>WAV</v>
      </c>
      <c r="J211">
        <v>13.14</v>
      </c>
      <c r="K211">
        <v>86</v>
      </c>
    </row>
    <row r="212" spans="1:11" x14ac:dyDescent="0.25">
      <c r="A212" t="str">
        <v>One-Seat</v>
      </c>
      <c r="B212" t="str">
        <v>REM SOLUTIONS LLC</v>
      </c>
      <c r="C212" s="68">
        <v>45742</v>
      </c>
      <c r="D212" t="str">
        <v>MAINESS, RYAN</v>
      </c>
      <c r="E212" t="str">
        <v>215</v>
      </c>
      <c r="F212" t="str">
        <v>AM1</v>
      </c>
      <c r="G212" t="str">
        <v>SD</v>
      </c>
      <c r="H212">
        <v>4097311</v>
      </c>
      <c r="I212" t="str">
        <v>SEDAN</v>
      </c>
      <c r="J212">
        <v>20.329999999999998</v>
      </c>
      <c r="K212">
        <v>54</v>
      </c>
    </row>
    <row r="213" spans="1:11" x14ac:dyDescent="0.25">
      <c r="A213" t="str">
        <v>One-Seat</v>
      </c>
      <c r="B213" t="str">
        <v>EXPRESS TRANSPORTATION SERVICES, LLC</v>
      </c>
      <c r="C213" s="68">
        <v>45742</v>
      </c>
      <c r="D213" t="str">
        <v>BANKS, LENARD</v>
      </c>
      <c r="E213" t="str">
        <v>221</v>
      </c>
      <c r="F213" t="str">
        <v>AM1</v>
      </c>
      <c r="G213" t="str">
        <v>SD</v>
      </c>
      <c r="H213">
        <v>4097312</v>
      </c>
      <c r="I213" t="str">
        <v>WAV</v>
      </c>
      <c r="J213">
        <v>20.329999999999998</v>
      </c>
      <c r="K213">
        <v>31</v>
      </c>
    </row>
    <row r="214" spans="1:11" x14ac:dyDescent="0.25">
      <c r="A214" t="str">
        <v>One-Seat</v>
      </c>
      <c r="B214" t="str">
        <v>HUGO FAMILY TRANSPORTATION</v>
      </c>
      <c r="C214" s="68">
        <v>45742</v>
      </c>
      <c r="D214" t="str">
        <v>HUGO, TAMA</v>
      </c>
      <c r="E214" t="str">
        <v>211</v>
      </c>
      <c r="F214" t="str">
        <v>AM1</v>
      </c>
      <c r="G214" t="str">
        <v>SD</v>
      </c>
      <c r="H214">
        <v>4097284</v>
      </c>
      <c r="I214" t="str">
        <v>WAV</v>
      </c>
      <c r="J214">
        <v>11.47</v>
      </c>
      <c r="K214">
        <v>36</v>
      </c>
    </row>
    <row r="215" spans="1:11" x14ac:dyDescent="0.25">
      <c r="A215" t="str">
        <v>One-Seat</v>
      </c>
      <c r="B215" t="str">
        <v>HUGO FAMILY TRANSPORTATION</v>
      </c>
      <c r="C215" s="68">
        <v>45742</v>
      </c>
      <c r="D215" t="str">
        <v>HUGO, TAMA</v>
      </c>
      <c r="E215" t="str">
        <v>211</v>
      </c>
      <c r="F215" t="str">
        <v>AM1</v>
      </c>
      <c r="G215" t="str">
        <v>SD</v>
      </c>
      <c r="H215">
        <v>4100672</v>
      </c>
      <c r="I215" t="str">
        <v>WAV</v>
      </c>
      <c r="J215">
        <v>15.37</v>
      </c>
      <c r="K215">
        <v>23</v>
      </c>
    </row>
    <row r="216" spans="1:11" x14ac:dyDescent="0.25">
      <c r="A216" t="str">
        <v>One-Seat</v>
      </c>
      <c r="B216" t="str">
        <v>QUICK RIDES CA</v>
      </c>
      <c r="C216" s="68">
        <v>45742</v>
      </c>
      <c r="D216" t="str">
        <v>TILLMAN, ROSALYN</v>
      </c>
      <c r="E216" t="str">
        <v>205A</v>
      </c>
      <c r="F216" t="str">
        <v>AM1</v>
      </c>
      <c r="G216" t="str">
        <v>SD</v>
      </c>
      <c r="H216">
        <v>4099192</v>
      </c>
      <c r="I216" t="str">
        <v>WAV</v>
      </c>
      <c r="J216">
        <v>26.9</v>
      </c>
      <c r="K216">
        <v>53</v>
      </c>
    </row>
    <row r="217" spans="1:11" x14ac:dyDescent="0.25">
      <c r="A217" t="str">
        <v>One-Seat</v>
      </c>
      <c r="B217" t="str">
        <v>EXPRESS TRANSPORTATION SERVICES, LLC</v>
      </c>
      <c r="C217" s="68">
        <v>45742</v>
      </c>
      <c r="D217" t="str">
        <v>UMANA, DOMINGO</v>
      </c>
      <c r="E217" t="str">
        <v>210</v>
      </c>
      <c r="F217" t="str">
        <v>AM1</v>
      </c>
      <c r="G217" t="str">
        <v>SD</v>
      </c>
      <c r="H217">
        <v>4099309</v>
      </c>
      <c r="I217" t="str">
        <v>WAV</v>
      </c>
      <c r="J217">
        <v>24.87</v>
      </c>
      <c r="K217">
        <v>45</v>
      </c>
    </row>
    <row r="218" spans="1:11" x14ac:dyDescent="0.25">
      <c r="A218" t="str">
        <v>One-Seat</v>
      </c>
      <c r="B218" t="str">
        <v>EXPRESS TRANSPORTATION SERVICES, LLC</v>
      </c>
      <c r="C218" s="68">
        <v>45742</v>
      </c>
      <c r="D218" t="str">
        <v>SILVA, PAUL</v>
      </c>
      <c r="E218" t="str">
        <v>213</v>
      </c>
      <c r="F218" t="str">
        <v>AM1</v>
      </c>
      <c r="G218" t="str">
        <v>SD</v>
      </c>
      <c r="H218">
        <v>4099314</v>
      </c>
      <c r="I218" t="str">
        <v>WAV</v>
      </c>
      <c r="J218">
        <v>24.87</v>
      </c>
      <c r="K218">
        <v>80</v>
      </c>
    </row>
    <row r="219" spans="1:11" x14ac:dyDescent="0.25">
      <c r="A219" t="str">
        <v>One-Seat</v>
      </c>
      <c r="B219" t="str">
        <v>EXPRESS TRANSPORTATION SERVICES, LLC</v>
      </c>
      <c r="C219" s="68">
        <v>45742</v>
      </c>
      <c r="D219" t="str">
        <v>SILVA, PAUL</v>
      </c>
      <c r="E219" t="str">
        <v>213</v>
      </c>
      <c r="F219" t="str">
        <v>AM1</v>
      </c>
      <c r="G219" t="str">
        <v>SD</v>
      </c>
      <c r="H219">
        <v>4099606</v>
      </c>
      <c r="I219" t="str">
        <v>WAV</v>
      </c>
      <c r="J219">
        <v>22.51</v>
      </c>
      <c r="K219">
        <v>85</v>
      </c>
    </row>
    <row r="220" spans="1:11" x14ac:dyDescent="0.25">
      <c r="A220" t="str">
        <v>One-Seat</v>
      </c>
      <c r="B220" t="str">
        <v>DIAMOND HILL TRANSPORTATION LLC</v>
      </c>
      <c r="C220" s="68">
        <v>45742</v>
      </c>
      <c r="D220" t="str">
        <v>STEPHENS, MARITZA</v>
      </c>
      <c r="E220" t="str">
        <v>206</v>
      </c>
      <c r="F220" t="str">
        <v>AM1</v>
      </c>
      <c r="G220" t="str">
        <v>SD</v>
      </c>
      <c r="H220">
        <v>4099603</v>
      </c>
      <c r="I220" t="str">
        <v>WAV</v>
      </c>
      <c r="J220">
        <v>22.51</v>
      </c>
      <c r="K220">
        <v>41</v>
      </c>
    </row>
    <row r="221" spans="1:11" x14ac:dyDescent="0.25">
      <c r="A221" t="str">
        <v>One-Seat</v>
      </c>
      <c r="B221" t="str">
        <v>SYNERGY MEDICAL TRANSPORTATION LLC</v>
      </c>
      <c r="C221" s="68">
        <v>45742</v>
      </c>
      <c r="D221" t="str">
        <v>VAUGHN, DUSTIN</v>
      </c>
      <c r="E221" t="str">
        <v>218B</v>
      </c>
      <c r="F221" t="str">
        <v>AM1,SA1</v>
      </c>
      <c r="G221" t="str">
        <v>SD</v>
      </c>
      <c r="H221">
        <v>4097039</v>
      </c>
      <c r="I221" t="str">
        <v>WAV</v>
      </c>
      <c r="J221">
        <v>29.43</v>
      </c>
      <c r="K221">
        <v>90</v>
      </c>
    </row>
    <row r="222" spans="1:11" x14ac:dyDescent="0.25">
      <c r="A222" t="str">
        <v>One-Seat</v>
      </c>
      <c r="B222" t="str">
        <v>HUGO FAMILY TRANSPORTATION</v>
      </c>
      <c r="C222" s="68">
        <v>45742</v>
      </c>
      <c r="D222" t="str">
        <v>HUGO, TAMA</v>
      </c>
      <c r="E222" t="str">
        <v>211</v>
      </c>
      <c r="F222" t="str">
        <v>AM1</v>
      </c>
      <c r="G222" t="str">
        <v>SD</v>
      </c>
      <c r="H222">
        <v>4100587</v>
      </c>
      <c r="I222" t="str">
        <v>WAV</v>
      </c>
      <c r="J222">
        <v>9.1999999999999993</v>
      </c>
      <c r="K222">
        <v>21</v>
      </c>
    </row>
    <row r="223" spans="1:11" x14ac:dyDescent="0.25">
      <c r="A223" t="str">
        <v>One-Seat</v>
      </c>
      <c r="B223" t="str">
        <v>HUGO FAMILY TRANSPORTATION</v>
      </c>
      <c r="C223" s="68">
        <v>45742</v>
      </c>
      <c r="D223" t="str">
        <v>HUGO, TAMA</v>
      </c>
      <c r="E223" t="str">
        <v>211</v>
      </c>
      <c r="F223" t="str">
        <v>AM1</v>
      </c>
      <c r="G223" t="str">
        <v>SD</v>
      </c>
      <c r="H223">
        <v>4100586</v>
      </c>
      <c r="I223" t="str">
        <v>WAV</v>
      </c>
      <c r="J223">
        <v>9.1999999999999993</v>
      </c>
      <c r="K223">
        <v>0</v>
      </c>
    </row>
    <row r="224" spans="1:11" x14ac:dyDescent="0.25">
      <c r="A224" t="str">
        <v>One-Seat</v>
      </c>
      <c r="B224" t="str">
        <v>DIAMOND HILL TRANSPORTATION LLC</v>
      </c>
      <c r="C224" s="68">
        <v>45742</v>
      </c>
      <c r="D224" t="str">
        <v>STEPHENS, MARITZA</v>
      </c>
      <c r="E224" t="str">
        <v>206</v>
      </c>
      <c r="F224" t="str">
        <v>AM1</v>
      </c>
      <c r="G224" t="str">
        <v>SD</v>
      </c>
      <c r="H224">
        <v>4100671</v>
      </c>
      <c r="I224" t="str">
        <v>WAV</v>
      </c>
      <c r="J224">
        <v>15.37</v>
      </c>
      <c r="K224">
        <v>43</v>
      </c>
    </row>
    <row r="225" spans="1:11" x14ac:dyDescent="0.25">
      <c r="A225" t="str">
        <v>One-Seat</v>
      </c>
      <c r="B225" t="str">
        <v>EXPRESS TRANSPORTATION SERVICES, LLC</v>
      </c>
      <c r="C225" s="68">
        <v>45742</v>
      </c>
      <c r="D225" t="str">
        <v>ALLGOOD, SCOTT</v>
      </c>
      <c r="E225" t="str">
        <v>201</v>
      </c>
      <c r="F225" t="str">
        <v>WH1</v>
      </c>
      <c r="G225" t="str">
        <v>WC</v>
      </c>
      <c r="H225">
        <v>4100446</v>
      </c>
      <c r="I225" t="str">
        <v>BIGVAN</v>
      </c>
      <c r="J225">
        <v>9.58</v>
      </c>
      <c r="K225">
        <v>45</v>
      </c>
    </row>
    <row r="226" spans="1:11" x14ac:dyDescent="0.25">
      <c r="A226" t="str">
        <v>One-Seat</v>
      </c>
      <c r="B226" t="str">
        <v>SYNERGY MEDICAL TRANSPORTATION LLC</v>
      </c>
      <c r="C226" s="68">
        <v>45742</v>
      </c>
      <c r="D226" t="str">
        <v>OXCAL, SERGIO</v>
      </c>
      <c r="E226" t="str">
        <v>204A</v>
      </c>
      <c r="F226" t="str">
        <v>WH1</v>
      </c>
      <c r="G226" t="str">
        <v>WC</v>
      </c>
      <c r="H226">
        <v>4100443</v>
      </c>
      <c r="I226" t="str">
        <v>WAV</v>
      </c>
      <c r="J226">
        <v>10.19</v>
      </c>
      <c r="K226">
        <v>48</v>
      </c>
    </row>
    <row r="227" spans="1:11" x14ac:dyDescent="0.25">
      <c r="A227" t="str">
        <v>One-Seat</v>
      </c>
      <c r="B227" t="str">
        <v>DIAMOND HILL TRANSPORTATION LLC</v>
      </c>
      <c r="C227" s="68">
        <v>45742</v>
      </c>
      <c r="D227" t="str">
        <v>STEPHENS, MARITZA</v>
      </c>
      <c r="E227" t="str">
        <v>206</v>
      </c>
      <c r="F227" t="str">
        <v>AM1</v>
      </c>
      <c r="G227" t="str">
        <v>SD</v>
      </c>
      <c r="H227">
        <v>4100384</v>
      </c>
      <c r="I227" t="str">
        <v>WAV</v>
      </c>
      <c r="J227">
        <v>13.9</v>
      </c>
      <c r="K227">
        <v>55</v>
      </c>
    </row>
    <row r="228" spans="1:11" x14ac:dyDescent="0.25">
      <c r="A228" t="str">
        <v>One-Seat</v>
      </c>
      <c r="B228" t="str">
        <v>AARON TRANSPORTATION</v>
      </c>
      <c r="C228" s="68">
        <v>45742</v>
      </c>
      <c r="D228" t="str">
        <v>ALLISON, AARON</v>
      </c>
      <c r="E228" t="str">
        <v>202</v>
      </c>
      <c r="F228" t="str">
        <v>AM1</v>
      </c>
      <c r="G228" t="str">
        <v>SD</v>
      </c>
      <c r="H228">
        <v>4100378</v>
      </c>
      <c r="I228" t="str">
        <v>WAV</v>
      </c>
      <c r="J228">
        <v>13.9</v>
      </c>
      <c r="K228">
        <v>69</v>
      </c>
    </row>
    <row r="229" spans="1:11" x14ac:dyDescent="0.25">
      <c r="A229" t="str">
        <v>One-Seat</v>
      </c>
      <c r="B229" t="str">
        <v>EXPRESS TRANSPORTATION SERVICES, LLC</v>
      </c>
      <c r="C229" s="68">
        <v>45742</v>
      </c>
      <c r="D229" t="str">
        <v>ALLGOOD, SCOTT</v>
      </c>
      <c r="E229" t="str">
        <v>201</v>
      </c>
      <c r="F229" t="str">
        <v>WK1</v>
      </c>
      <c r="G229" t="str">
        <v>SD</v>
      </c>
      <c r="H229">
        <v>4099824</v>
      </c>
      <c r="I229" t="str">
        <v>BIGVAN</v>
      </c>
      <c r="J229">
        <v>17.760000000000002</v>
      </c>
      <c r="K229">
        <v>36</v>
      </c>
    </row>
    <row r="230" spans="1:11" x14ac:dyDescent="0.25">
      <c r="A230" t="str">
        <v>One-Seat</v>
      </c>
      <c r="B230" t="str">
        <v>REM SOLUTIONS LLC</v>
      </c>
      <c r="C230" s="68">
        <v>45742</v>
      </c>
      <c r="D230" t="str">
        <v>MAINESS, RYAN</v>
      </c>
      <c r="E230" t="str">
        <v>215</v>
      </c>
      <c r="F230" t="str">
        <v>AM1</v>
      </c>
      <c r="G230" t="str">
        <v>SD</v>
      </c>
      <c r="H230">
        <v>4097419</v>
      </c>
      <c r="I230" t="str">
        <v>SEDAN</v>
      </c>
      <c r="J230">
        <v>17.43</v>
      </c>
      <c r="K230">
        <v>39</v>
      </c>
    </row>
    <row r="231" spans="1:11" x14ac:dyDescent="0.25">
      <c r="A231" t="str">
        <v>One-Seat</v>
      </c>
      <c r="B231" t="str">
        <v>DIAMOND HILL TRANSPORTATION LLC</v>
      </c>
      <c r="C231" s="68">
        <v>45742</v>
      </c>
      <c r="D231" t="str">
        <v>STEPHENS, MARITZA</v>
      </c>
      <c r="E231" t="str">
        <v>206</v>
      </c>
      <c r="F231" t="str">
        <v>AM1</v>
      </c>
      <c r="G231" t="str">
        <v>SD</v>
      </c>
      <c r="H231">
        <v>4097683</v>
      </c>
      <c r="I231" t="str">
        <v>WAV</v>
      </c>
      <c r="J231">
        <v>8.08</v>
      </c>
      <c r="K231">
        <v>79</v>
      </c>
    </row>
    <row r="232" spans="1:11" x14ac:dyDescent="0.25">
      <c r="A232" t="str">
        <v>One-Seat</v>
      </c>
      <c r="B232" t="str">
        <v>AARON TRANSPORTATION</v>
      </c>
      <c r="C232" s="68">
        <v>45742</v>
      </c>
      <c r="D232" t="str">
        <v>ALLISON, AARON</v>
      </c>
      <c r="E232" t="str">
        <v>202</v>
      </c>
      <c r="F232" t="str">
        <v>AM1</v>
      </c>
      <c r="G232" t="str">
        <v>SD</v>
      </c>
      <c r="H232">
        <v>4097682</v>
      </c>
      <c r="I232" t="str">
        <v>WAV</v>
      </c>
      <c r="J232">
        <v>8.08</v>
      </c>
      <c r="K232">
        <v>57</v>
      </c>
    </row>
    <row r="233" spans="1:11" x14ac:dyDescent="0.25">
      <c r="A233" t="str">
        <v>One-Seat</v>
      </c>
      <c r="B233" t="str">
        <v>SYNERGY MEDICAL TRANSPORTATION LLC</v>
      </c>
      <c r="C233" s="68">
        <v>45742</v>
      </c>
      <c r="D233" t="str">
        <v>OXCAL, SERGIO</v>
      </c>
      <c r="E233" t="str">
        <v>204A</v>
      </c>
      <c r="F233" t="str">
        <v>WH1</v>
      </c>
      <c r="G233" t="str">
        <v>WC</v>
      </c>
      <c r="H233">
        <v>4097431</v>
      </c>
      <c r="I233" t="str">
        <v>WAV</v>
      </c>
      <c r="J233">
        <v>15.16</v>
      </c>
      <c r="K233">
        <v>36</v>
      </c>
    </row>
    <row r="234" spans="1:11" x14ac:dyDescent="0.25">
      <c r="A234" t="str">
        <v>One-Seat</v>
      </c>
      <c r="B234" t="str">
        <v>SYNERGY MEDICAL TRANSPORTATION LLC</v>
      </c>
      <c r="C234" s="68">
        <v>45742</v>
      </c>
      <c r="D234" t="str">
        <v>MARZI, SAMI JAN</v>
      </c>
      <c r="E234" t="str">
        <v>220</v>
      </c>
      <c r="F234" t="str">
        <v>AM1</v>
      </c>
      <c r="G234" t="str">
        <v>SD</v>
      </c>
      <c r="H234">
        <v>4097434</v>
      </c>
      <c r="I234" t="str">
        <v>WAV</v>
      </c>
      <c r="J234">
        <v>19.36</v>
      </c>
      <c r="K234">
        <v>44</v>
      </c>
    </row>
    <row r="235" spans="1:11" x14ac:dyDescent="0.25">
      <c r="A235" t="str">
        <v>One-Seat</v>
      </c>
      <c r="B235" t="str">
        <v>REM SOLUTIONS LLC</v>
      </c>
      <c r="C235" s="68">
        <v>45742</v>
      </c>
      <c r="D235" t="str">
        <v>MAINESS, RYAN</v>
      </c>
      <c r="E235" t="str">
        <v>215</v>
      </c>
      <c r="F235" t="str">
        <v>AM2</v>
      </c>
      <c r="G235" t="str">
        <v>SD</v>
      </c>
      <c r="H235">
        <v>4097794</v>
      </c>
      <c r="I235" t="str">
        <v>SEDAN</v>
      </c>
      <c r="J235">
        <v>25.07</v>
      </c>
      <c r="K235">
        <v>64</v>
      </c>
    </row>
    <row r="236" spans="1:11" x14ac:dyDescent="0.25">
      <c r="A236" t="str">
        <v>One-Seat</v>
      </c>
      <c r="B236" t="str">
        <v>QUICK RIDES CA</v>
      </c>
      <c r="C236" s="68">
        <v>45742</v>
      </c>
      <c r="D236" t="str">
        <v>TILLMAN, ROSALYN</v>
      </c>
      <c r="E236" t="str">
        <v>205A</v>
      </c>
      <c r="F236" t="str">
        <v>AM2</v>
      </c>
      <c r="G236" t="str">
        <v>SD</v>
      </c>
      <c r="H236">
        <v>4097793</v>
      </c>
      <c r="I236" t="str">
        <v>WAV</v>
      </c>
      <c r="J236">
        <v>25.07</v>
      </c>
      <c r="K236">
        <v>42</v>
      </c>
    </row>
    <row r="237" spans="1:11" x14ac:dyDescent="0.25">
      <c r="A237" t="str">
        <v>One-Seat</v>
      </c>
      <c r="B237" t="str">
        <v>SYNERGY MEDICAL TRANSPORTATION LLC</v>
      </c>
      <c r="C237" s="68">
        <v>45742</v>
      </c>
      <c r="D237" t="str">
        <v>OXCAL, SERGIO</v>
      </c>
      <c r="E237" t="str">
        <v>204A</v>
      </c>
      <c r="F237" t="str">
        <v>WK1</v>
      </c>
      <c r="G237" t="str">
        <v>SD</v>
      </c>
      <c r="H237">
        <v>4097763</v>
      </c>
      <c r="I237" t="str">
        <v>WAV</v>
      </c>
      <c r="J237">
        <v>14.12</v>
      </c>
      <c r="K237">
        <v>38</v>
      </c>
    </row>
    <row r="238" spans="1:11" x14ac:dyDescent="0.25">
      <c r="A238" t="str">
        <v>One-Seat</v>
      </c>
      <c r="B238" t="str">
        <v>SYNERGY MEDICAL TRANSPORTATION LLC</v>
      </c>
      <c r="C238" s="68">
        <v>45742</v>
      </c>
      <c r="D238" t="str">
        <v>MARZI, SAMI JAN</v>
      </c>
      <c r="E238" t="str">
        <v>220</v>
      </c>
      <c r="F238" t="str">
        <v>AM2</v>
      </c>
      <c r="G238" t="str">
        <v>SD</v>
      </c>
      <c r="H238">
        <v>4097556</v>
      </c>
      <c r="I238" t="str">
        <v>WAV</v>
      </c>
      <c r="J238">
        <v>15.66</v>
      </c>
      <c r="K238">
        <v>45</v>
      </c>
    </row>
    <row r="239" spans="1:11" x14ac:dyDescent="0.25">
      <c r="A239" t="str">
        <v>One-Seat</v>
      </c>
      <c r="B239" t="str">
        <v>SYNERGY MEDICAL TRANSPORTATION LLC</v>
      </c>
      <c r="C239" s="68">
        <v>45742</v>
      </c>
      <c r="D239" t="str">
        <v>VAUGHN, DUSTIN</v>
      </c>
      <c r="E239" t="str">
        <v>218B</v>
      </c>
      <c r="F239" t="str">
        <v>AM1</v>
      </c>
      <c r="G239" t="str">
        <v>SD</v>
      </c>
      <c r="H239">
        <v>4097555</v>
      </c>
      <c r="I239" t="str">
        <v>SEDAN</v>
      </c>
      <c r="J239">
        <v>17.3</v>
      </c>
      <c r="K239">
        <v>51</v>
      </c>
    </row>
    <row r="240" spans="1:11" x14ac:dyDescent="0.25">
      <c r="A240" t="str">
        <v>One-Seat</v>
      </c>
      <c r="B240" t="str">
        <v>SYNERGY MEDICAL TRANSPORTATION LLC</v>
      </c>
      <c r="C240" s="68">
        <v>45742</v>
      </c>
      <c r="D240" t="str">
        <v>MARZI, SAMI JAN</v>
      </c>
      <c r="E240" t="str">
        <v>220</v>
      </c>
      <c r="F240" t="str">
        <v>AM1</v>
      </c>
      <c r="G240" t="str">
        <v>SD</v>
      </c>
      <c r="H240">
        <v>4097554</v>
      </c>
      <c r="I240" t="str">
        <v>WAV</v>
      </c>
      <c r="J240">
        <v>17.3</v>
      </c>
      <c r="K240">
        <v>57</v>
      </c>
    </row>
    <row r="241" spans="1:11" x14ac:dyDescent="0.25">
      <c r="A241" t="str">
        <v>One-Seat</v>
      </c>
      <c r="B241" t="str">
        <v>HIGHER-SELF LLC</v>
      </c>
      <c r="C241" s="68">
        <v>45742</v>
      </c>
      <c r="D241" t="str">
        <v>BROWN, LOVIE</v>
      </c>
      <c r="E241" t="str">
        <v>216</v>
      </c>
      <c r="F241" t="str">
        <v>AM1</v>
      </c>
      <c r="G241" t="str">
        <v>SD</v>
      </c>
      <c r="H241">
        <v>4097553</v>
      </c>
      <c r="I241" t="str">
        <v>SEDAN</v>
      </c>
      <c r="J241">
        <v>4.38</v>
      </c>
      <c r="K241">
        <v>22</v>
      </c>
    </row>
    <row r="242" spans="1:11" x14ac:dyDescent="0.25">
      <c r="A242" t="str">
        <v>One-Seat</v>
      </c>
      <c r="B242" t="str">
        <v>HUGO FAMILY TRANSPORTATION</v>
      </c>
      <c r="C242" s="68">
        <v>45742</v>
      </c>
      <c r="D242" t="str">
        <v>HUGO, TAMA</v>
      </c>
      <c r="E242" t="str">
        <v>211</v>
      </c>
      <c r="F242" t="str">
        <v>WH1</v>
      </c>
      <c r="G242" t="str">
        <v>WC</v>
      </c>
      <c r="H242">
        <v>4097551</v>
      </c>
      <c r="I242" t="str">
        <v>WAV</v>
      </c>
      <c r="J242">
        <v>4.88</v>
      </c>
      <c r="K242">
        <v>51</v>
      </c>
    </row>
    <row r="243" spans="1:11" x14ac:dyDescent="0.25">
      <c r="A243" t="str">
        <v>One-Seat</v>
      </c>
      <c r="B243" t="str">
        <v>FOWLER SENIOR TRANSIT LLC</v>
      </c>
      <c r="C243" s="68">
        <v>45742</v>
      </c>
      <c r="D243" t="str">
        <v>FOWLER, ANTOINE</v>
      </c>
      <c r="E243" t="str">
        <v>222</v>
      </c>
      <c r="F243" t="str">
        <v>AM1</v>
      </c>
      <c r="G243" t="str">
        <v>SD</v>
      </c>
      <c r="H243">
        <v>4097548</v>
      </c>
      <c r="I243" t="str">
        <v>SEDAN</v>
      </c>
      <c r="J243">
        <v>12.29</v>
      </c>
      <c r="K243">
        <v>36</v>
      </c>
    </row>
    <row r="244" spans="1:11" x14ac:dyDescent="0.25">
      <c r="A244" t="str">
        <v>One-Seat</v>
      </c>
      <c r="B244" t="str">
        <v>HIGHER-SELF LLC</v>
      </c>
      <c r="C244" s="68">
        <v>45742</v>
      </c>
      <c r="D244" t="str">
        <v>BROWN, LOVIE</v>
      </c>
      <c r="E244" t="str">
        <v>216</v>
      </c>
      <c r="F244" t="str">
        <v>AM1</v>
      </c>
      <c r="G244" t="str">
        <v>SD</v>
      </c>
      <c r="H244">
        <v>4097538</v>
      </c>
      <c r="I244" t="str">
        <v>SEDAN</v>
      </c>
      <c r="J244">
        <v>10.039999999999999</v>
      </c>
      <c r="K244">
        <v>36</v>
      </c>
    </row>
    <row r="245" spans="1:11" x14ac:dyDescent="0.25">
      <c r="A245" t="str">
        <v>One-Seat</v>
      </c>
      <c r="B245" t="str">
        <v>EXPRESS TRANSPORTATION SERVICES, LLC</v>
      </c>
      <c r="C245" s="68">
        <v>45742</v>
      </c>
      <c r="D245" t="str">
        <v>KEITH , CLYDE</v>
      </c>
      <c r="E245" t="str">
        <v>212</v>
      </c>
      <c r="F245" t="str">
        <v>AM1</v>
      </c>
      <c r="G245" t="str">
        <v>SD</v>
      </c>
      <c r="H245">
        <v>4097537</v>
      </c>
      <c r="I245" t="str">
        <v>WAV</v>
      </c>
      <c r="J245">
        <v>10.039999999999999</v>
      </c>
      <c r="K245">
        <v>89</v>
      </c>
    </row>
    <row r="246" spans="1:11" x14ac:dyDescent="0.25">
      <c r="A246" t="str">
        <v>One-Seat</v>
      </c>
      <c r="B246" t="str">
        <v>AARON TRANSPORTATION</v>
      </c>
      <c r="C246" s="68">
        <v>45742</v>
      </c>
      <c r="D246" t="str">
        <v>ALLISON, AARON</v>
      </c>
      <c r="E246" t="str">
        <v>202</v>
      </c>
      <c r="F246" t="str">
        <v>AM2</v>
      </c>
      <c r="G246" t="str">
        <v>SD</v>
      </c>
      <c r="H246">
        <v>4097639</v>
      </c>
      <c r="I246" t="str">
        <v>WAV</v>
      </c>
      <c r="J246">
        <v>15.66</v>
      </c>
      <c r="K246">
        <v>34</v>
      </c>
    </row>
    <row r="247" spans="1:11" x14ac:dyDescent="0.25">
      <c r="A247" t="str">
        <v>One-Seat</v>
      </c>
      <c r="B247" t="str">
        <v>SYNERGY MEDICAL TRANSPORTATION LLC</v>
      </c>
      <c r="C247" s="68">
        <v>45742</v>
      </c>
      <c r="D247" t="str">
        <v>VAUGHN, DUSTIN</v>
      </c>
      <c r="E247" t="str">
        <v>218B</v>
      </c>
      <c r="F247" t="str">
        <v>AM1</v>
      </c>
      <c r="G247" t="str">
        <v>SD</v>
      </c>
      <c r="H247">
        <v>4097585</v>
      </c>
      <c r="I247" t="str">
        <v>WAV</v>
      </c>
      <c r="J247">
        <v>8.24</v>
      </c>
      <c r="K247">
        <v>24</v>
      </c>
    </row>
    <row r="248" spans="1:11" x14ac:dyDescent="0.25">
      <c r="A248" t="str">
        <v>One-Seat</v>
      </c>
      <c r="B248" t="str">
        <v>DIAMOND HILL TRANSPORTATION LLC</v>
      </c>
      <c r="C248" s="68">
        <v>45742</v>
      </c>
      <c r="D248" t="str">
        <v>STEPHENS, MARITZA</v>
      </c>
      <c r="E248" t="str">
        <v>206</v>
      </c>
      <c r="F248" t="str">
        <v>AM2</v>
      </c>
      <c r="G248" t="str">
        <v>SD</v>
      </c>
      <c r="H248">
        <v>4101336</v>
      </c>
      <c r="I248" t="str">
        <v>WAV</v>
      </c>
      <c r="J248">
        <v>25.78</v>
      </c>
      <c r="K248">
        <v>35</v>
      </c>
    </row>
    <row r="249" spans="1:11" x14ac:dyDescent="0.25">
      <c r="A249" t="str">
        <v>One-Seat</v>
      </c>
      <c r="B249" t="str">
        <v>EXPRESS TRANSPORTATION SERVICES, LLC</v>
      </c>
      <c r="C249" s="68">
        <v>45742</v>
      </c>
      <c r="D249" t="str">
        <v>KEITH , CLYDE</v>
      </c>
      <c r="E249" t="str">
        <v>212</v>
      </c>
      <c r="F249" t="str">
        <v>AM2</v>
      </c>
      <c r="G249" t="str">
        <v>SD</v>
      </c>
      <c r="H249">
        <v>4101330</v>
      </c>
      <c r="I249" t="str">
        <v>WAV</v>
      </c>
      <c r="J249">
        <v>25.78</v>
      </c>
      <c r="K249">
        <v>124</v>
      </c>
    </row>
    <row r="250" spans="1:11" x14ac:dyDescent="0.25">
      <c r="A250" t="str">
        <v>One-Seat</v>
      </c>
      <c r="B250" t="str">
        <v>REM SOLUTIONS LLC</v>
      </c>
      <c r="C250" s="68">
        <v>45742</v>
      </c>
      <c r="D250" t="str">
        <v>MAINESS, RYAN</v>
      </c>
      <c r="E250" t="str">
        <v>215</v>
      </c>
      <c r="F250" t="str">
        <v>AM1</v>
      </c>
      <c r="G250" t="str">
        <v>SD</v>
      </c>
      <c r="H250">
        <v>4101328</v>
      </c>
      <c r="I250" t="str">
        <v>SEDAN</v>
      </c>
      <c r="J250">
        <v>9.2200000000000006</v>
      </c>
      <c r="K250">
        <v>20</v>
      </c>
    </row>
    <row r="251" spans="1:11" x14ac:dyDescent="0.25">
      <c r="A251" t="str">
        <v>One-Seat</v>
      </c>
      <c r="B251" t="str">
        <v>EXPRESS TRANSPORTATION SERVICES, LLC</v>
      </c>
      <c r="C251" s="68">
        <v>45742</v>
      </c>
      <c r="D251" t="str">
        <v>KEITH , CLYDE</v>
      </c>
      <c r="E251" t="str">
        <v>212</v>
      </c>
      <c r="F251" t="str">
        <v>AM1</v>
      </c>
      <c r="G251" t="str">
        <v>SD</v>
      </c>
      <c r="H251">
        <v>4101327</v>
      </c>
      <c r="I251" t="str">
        <v>WAV</v>
      </c>
      <c r="J251">
        <v>9.2200000000000006</v>
      </c>
      <c r="K251">
        <v>21</v>
      </c>
    </row>
    <row r="252" spans="1:11" x14ac:dyDescent="0.25">
      <c r="A252" t="str">
        <v>One-Seat</v>
      </c>
      <c r="B252" t="str">
        <v>SYNERGY MEDICAL TRANSPORTATION LLC</v>
      </c>
      <c r="C252" s="68">
        <v>45742</v>
      </c>
      <c r="D252" t="str">
        <v>VAUGHN, DUSTIN</v>
      </c>
      <c r="E252" t="str">
        <v>218B</v>
      </c>
      <c r="F252" t="str">
        <v>WK1</v>
      </c>
      <c r="G252" t="str">
        <v>SD</v>
      </c>
      <c r="H252">
        <v>4101317</v>
      </c>
      <c r="I252" t="str">
        <v>WAV</v>
      </c>
      <c r="J252">
        <v>10.08</v>
      </c>
      <c r="K252">
        <v>32</v>
      </c>
    </row>
    <row r="253" spans="1:11" x14ac:dyDescent="0.25">
      <c r="A253" t="str">
        <v>One-Seat</v>
      </c>
      <c r="B253" t="str">
        <v>QUICK RIDES CA</v>
      </c>
      <c r="C253" s="68">
        <v>45742</v>
      </c>
      <c r="D253" t="str">
        <v>TILLMAN, ROSALYN</v>
      </c>
      <c r="E253" t="str">
        <v>205A</v>
      </c>
      <c r="F253" t="str">
        <v>WK1</v>
      </c>
      <c r="G253" t="str">
        <v>SD</v>
      </c>
      <c r="H253">
        <v>4101316</v>
      </c>
      <c r="I253" t="str">
        <v>WAV</v>
      </c>
      <c r="J253">
        <v>10.08</v>
      </c>
      <c r="K253">
        <v>20</v>
      </c>
    </row>
    <row r="254" spans="1:11" x14ac:dyDescent="0.25">
      <c r="A254" t="str">
        <v>One-Seat</v>
      </c>
      <c r="B254" t="str">
        <v>SYNERGY MEDICAL TRANSPORTATION LLC</v>
      </c>
      <c r="C254" s="68">
        <v>45742</v>
      </c>
      <c r="D254" t="str">
        <v>VAUGHN, DUSTIN</v>
      </c>
      <c r="E254" t="str">
        <v>218B</v>
      </c>
      <c r="F254" t="str">
        <v>AM2</v>
      </c>
      <c r="G254" t="str">
        <v>SD</v>
      </c>
      <c r="H254">
        <v>4101299</v>
      </c>
      <c r="I254" t="str">
        <v>SEDAN</v>
      </c>
      <c r="J254">
        <v>10.53</v>
      </c>
      <c r="K254">
        <v>30</v>
      </c>
    </row>
    <row r="255" spans="1:11" x14ac:dyDescent="0.25">
      <c r="A255" t="str">
        <v>One-Seat</v>
      </c>
      <c r="B255" t="str">
        <v>REM SOLUTIONS LLC</v>
      </c>
      <c r="C255" s="68">
        <v>45742</v>
      </c>
      <c r="D255" t="str">
        <v>MAINESS, RYAN</v>
      </c>
      <c r="E255" t="str">
        <v>215</v>
      </c>
      <c r="F255" t="str">
        <v>AM2</v>
      </c>
      <c r="G255" t="str">
        <v>SD</v>
      </c>
      <c r="H255">
        <v>4101294</v>
      </c>
      <c r="I255" t="str">
        <v>SEDAN</v>
      </c>
      <c r="J255">
        <v>10.53</v>
      </c>
      <c r="K255">
        <v>24</v>
      </c>
    </row>
    <row r="256" spans="1:11" x14ac:dyDescent="0.25">
      <c r="A256" t="str">
        <v>One-Seat</v>
      </c>
      <c r="B256" t="str">
        <v>QUICK RIDES CA</v>
      </c>
      <c r="C256" s="68">
        <v>45742</v>
      </c>
      <c r="D256" t="str">
        <v>BUTLER, JACQUELINE</v>
      </c>
      <c r="E256" t="str">
        <v>205B</v>
      </c>
      <c r="F256" t="str">
        <v>AM1</v>
      </c>
      <c r="G256" t="str">
        <v>SD</v>
      </c>
      <c r="H256">
        <v>4101286</v>
      </c>
      <c r="I256" t="str">
        <v>WAV</v>
      </c>
      <c r="J256">
        <v>9.59</v>
      </c>
      <c r="K256">
        <v>21</v>
      </c>
    </row>
    <row r="257" spans="1:11" x14ac:dyDescent="0.25">
      <c r="A257" t="str">
        <v>One-Seat</v>
      </c>
      <c r="B257" t="str">
        <v>NORTHCAL TRANSPORTATION LLC</v>
      </c>
      <c r="C257" s="68">
        <v>45742</v>
      </c>
      <c r="D257" t="str">
        <v>VILCHEZ, CHARLENNE</v>
      </c>
      <c r="E257" t="str">
        <v>217</v>
      </c>
      <c r="F257" t="str">
        <v>AM1</v>
      </c>
      <c r="G257" t="str">
        <v>SD</v>
      </c>
      <c r="H257">
        <v>4101454</v>
      </c>
      <c r="I257" t="str">
        <v>WAV</v>
      </c>
      <c r="J257">
        <v>13.9</v>
      </c>
      <c r="K257">
        <v>27</v>
      </c>
    </row>
    <row r="258" spans="1:11" x14ac:dyDescent="0.25">
      <c r="A258" t="str">
        <v>One-Seat</v>
      </c>
      <c r="B258" t="str">
        <v>FOWLER SENIOR TRANSIT LLC</v>
      </c>
      <c r="C258" s="68">
        <v>45742</v>
      </c>
      <c r="D258" t="str">
        <v>FOWLER, ANTOINE</v>
      </c>
      <c r="E258" t="str">
        <v>222</v>
      </c>
      <c r="F258" t="str">
        <v>AM1</v>
      </c>
      <c r="G258" t="str">
        <v>SD</v>
      </c>
      <c r="H258">
        <v>4101423</v>
      </c>
      <c r="I258" t="str">
        <v>SEDAN</v>
      </c>
      <c r="J258">
        <v>13.27</v>
      </c>
      <c r="K258">
        <v>25</v>
      </c>
    </row>
    <row r="259" spans="1:11" x14ac:dyDescent="0.25">
      <c r="A259" t="str">
        <v>One-Seat</v>
      </c>
      <c r="B259" t="str">
        <v>HIGHER-SELF LLC</v>
      </c>
      <c r="C259" s="68">
        <v>45742</v>
      </c>
      <c r="D259" t="str">
        <v>BROWN, LOVIE</v>
      </c>
      <c r="E259" t="str">
        <v>216</v>
      </c>
      <c r="F259" t="str">
        <v>AM1</v>
      </c>
      <c r="G259" t="str">
        <v>SD</v>
      </c>
      <c r="H259">
        <v>4101453</v>
      </c>
      <c r="I259" t="str">
        <v>SEDAN</v>
      </c>
      <c r="J259">
        <v>13.9</v>
      </c>
      <c r="K259">
        <v>22</v>
      </c>
    </row>
    <row r="260" spans="1:11" x14ac:dyDescent="0.25">
      <c r="A260" t="str">
        <v>One-Seat</v>
      </c>
      <c r="B260" t="str">
        <v>QUICK RIDES CA</v>
      </c>
      <c r="C260" s="68">
        <v>45742</v>
      </c>
      <c r="D260" t="str">
        <v>TILLMAN, ROSALYN</v>
      </c>
      <c r="E260" t="str">
        <v>205A</v>
      </c>
      <c r="F260" t="str">
        <v>SC1</v>
      </c>
      <c r="G260" t="str">
        <v>WC</v>
      </c>
      <c r="H260">
        <v>4101284</v>
      </c>
      <c r="I260" t="str">
        <v>WAV</v>
      </c>
      <c r="J260">
        <v>21.29</v>
      </c>
      <c r="K260">
        <v>35</v>
      </c>
    </row>
    <row r="261" spans="1:11" x14ac:dyDescent="0.25">
      <c r="A261" t="str">
        <v>One-Seat</v>
      </c>
      <c r="B261" t="str">
        <v>QUICK RIDES CA</v>
      </c>
      <c r="C261" s="68">
        <v>45742</v>
      </c>
      <c r="D261" t="str">
        <v>BUTLER, JACQUELINE</v>
      </c>
      <c r="E261" t="str">
        <v>205B</v>
      </c>
      <c r="F261" t="str">
        <v>AM1</v>
      </c>
      <c r="G261" t="str">
        <v>SD</v>
      </c>
      <c r="H261">
        <v>4101426</v>
      </c>
      <c r="I261" t="str">
        <v>WAV</v>
      </c>
      <c r="J261">
        <v>13.27</v>
      </c>
      <c r="K261">
        <v>23</v>
      </c>
    </row>
    <row r="262" spans="1:11" x14ac:dyDescent="0.25">
      <c r="A262" t="str">
        <v>One-Seat</v>
      </c>
      <c r="B262" t="str">
        <v>QUICK RIDES CA</v>
      </c>
      <c r="C262" s="68">
        <v>45742</v>
      </c>
      <c r="D262" t="str">
        <v>TILLMAN, ROSALYN</v>
      </c>
      <c r="E262" t="str">
        <v>205A</v>
      </c>
      <c r="F262" t="str">
        <v>LW1</v>
      </c>
      <c r="G262" t="str">
        <v>SD</v>
      </c>
      <c r="H262">
        <v>4101244</v>
      </c>
      <c r="I262" t="str">
        <v>WAV</v>
      </c>
      <c r="J262">
        <v>11.44</v>
      </c>
      <c r="K262">
        <v>52</v>
      </c>
    </row>
    <row r="263" spans="1:11" x14ac:dyDescent="0.25">
      <c r="A263" t="str">
        <v>One-Seat</v>
      </c>
      <c r="B263" t="str">
        <v>REM SOLUTIONS LLC</v>
      </c>
      <c r="C263" s="68">
        <v>45742</v>
      </c>
      <c r="D263" t="str">
        <v>MAINESS, RYAN</v>
      </c>
      <c r="E263" t="str">
        <v>215</v>
      </c>
      <c r="F263" t="str">
        <v>AM1</v>
      </c>
      <c r="G263" t="str">
        <v>SD</v>
      </c>
      <c r="H263">
        <v>4101245</v>
      </c>
      <c r="I263" t="str">
        <v>SEDAN</v>
      </c>
      <c r="J263">
        <v>17.22</v>
      </c>
      <c r="K263">
        <v>32</v>
      </c>
    </row>
    <row r="264" spans="1:11" x14ac:dyDescent="0.25">
      <c r="A264" t="str">
        <v>One-Seat</v>
      </c>
      <c r="B264" t="str">
        <v>EXPRESS TRANSPORTATION SERVICES, LLC</v>
      </c>
      <c r="C264" s="68">
        <v>45742</v>
      </c>
      <c r="D264" t="str">
        <v>SILVA, PAUL</v>
      </c>
      <c r="E264" t="str">
        <v>213</v>
      </c>
      <c r="F264" t="str">
        <v>AM1</v>
      </c>
      <c r="G264" t="str">
        <v>SD</v>
      </c>
      <c r="H264">
        <v>4101246</v>
      </c>
      <c r="I264" t="str">
        <v>WAV</v>
      </c>
      <c r="J264">
        <v>17.22</v>
      </c>
      <c r="K264">
        <v>61</v>
      </c>
    </row>
    <row r="265" spans="1:11" x14ac:dyDescent="0.25">
      <c r="A265" t="str">
        <v>One-Seat</v>
      </c>
      <c r="B265" t="str">
        <v>AARON TRANSPORTATION</v>
      </c>
      <c r="C265" s="68">
        <v>45742</v>
      </c>
      <c r="D265" t="str">
        <v>ALLISON, AARON</v>
      </c>
      <c r="E265" t="str">
        <v>202</v>
      </c>
      <c r="F265" t="str">
        <v>LW1</v>
      </c>
      <c r="G265" t="str">
        <v>SD</v>
      </c>
      <c r="H265">
        <v>4101247</v>
      </c>
      <c r="I265" t="str">
        <v>WAV</v>
      </c>
      <c r="J265">
        <v>11.44</v>
      </c>
      <c r="K265">
        <v>18</v>
      </c>
    </row>
    <row r="266" spans="1:11" x14ac:dyDescent="0.25">
      <c r="A266" t="str">
        <v>One-Seat</v>
      </c>
      <c r="B266" t="str">
        <v>SYNERGY MEDICAL TRANSPORTATION LLC</v>
      </c>
      <c r="C266" s="68">
        <v>45742</v>
      </c>
      <c r="D266" t="str">
        <v>BROWN, GREG</v>
      </c>
      <c r="E266" t="str">
        <v>204B</v>
      </c>
      <c r="F266" t="str">
        <v>AM1</v>
      </c>
      <c r="G266" t="str">
        <v>SD</v>
      </c>
      <c r="H266">
        <v>4101218</v>
      </c>
      <c r="I266" t="str">
        <v>SEDAN</v>
      </c>
      <c r="J266">
        <v>6.65</v>
      </c>
      <c r="K266">
        <v>19</v>
      </c>
    </row>
    <row r="267" spans="1:11" x14ac:dyDescent="0.25">
      <c r="A267" t="str">
        <v>One-Seat</v>
      </c>
      <c r="B267" t="str">
        <v>SYNERGY MEDICAL TRANSPORTATION LLC</v>
      </c>
      <c r="C267" s="68">
        <v>45742</v>
      </c>
      <c r="D267" t="str">
        <v>VAUGHN, DUSTIN</v>
      </c>
      <c r="E267" t="str">
        <v>218B</v>
      </c>
      <c r="F267" t="str">
        <v>AM1</v>
      </c>
      <c r="G267" t="str">
        <v>SD</v>
      </c>
      <c r="H267">
        <v>4101257</v>
      </c>
      <c r="I267" t="str">
        <v>WAV</v>
      </c>
      <c r="J267">
        <v>16.440000000000001</v>
      </c>
      <c r="K267">
        <v>34</v>
      </c>
    </row>
    <row r="268" spans="1:11" x14ac:dyDescent="0.25">
      <c r="A268" t="str">
        <v>One-Seat</v>
      </c>
      <c r="B268" t="str">
        <v>EXPRESS TRANSPORTATION SERVICES, LLC</v>
      </c>
      <c r="C268" s="68">
        <v>45742</v>
      </c>
      <c r="D268" t="str">
        <v>BANKS, LENARD</v>
      </c>
      <c r="E268" t="str">
        <v>221</v>
      </c>
      <c r="F268" t="str">
        <v>AM1</v>
      </c>
      <c r="G268" t="str">
        <v>SD</v>
      </c>
      <c r="H268">
        <v>4097420</v>
      </c>
      <c r="I268" t="str">
        <v>WAV</v>
      </c>
      <c r="J268">
        <v>17.43</v>
      </c>
      <c r="K268">
        <v>44</v>
      </c>
    </row>
    <row r="269" spans="1:11" x14ac:dyDescent="0.25">
      <c r="A269" t="str">
        <v>One-Seat</v>
      </c>
      <c r="B269" t="str">
        <v>AARON TRANSPORTATION</v>
      </c>
      <c r="C269" s="68">
        <v>45742</v>
      </c>
      <c r="D269" t="str">
        <v>ALLISON, AARON</v>
      </c>
      <c r="E269" t="str">
        <v>202</v>
      </c>
      <c r="F269" t="str">
        <v>AM1</v>
      </c>
      <c r="G269" t="str">
        <v>SD</v>
      </c>
      <c r="H269">
        <v>4101281</v>
      </c>
      <c r="I269" t="str">
        <v>WAV</v>
      </c>
      <c r="J269">
        <v>9.59</v>
      </c>
      <c r="K269">
        <v>15</v>
      </c>
    </row>
    <row r="270" spans="1:11" x14ac:dyDescent="0.25">
      <c r="A270" t="str">
        <v>One-Seat</v>
      </c>
      <c r="B270" t="str">
        <v>QUICK RIDES CA</v>
      </c>
      <c r="C270" s="68">
        <v>45742</v>
      </c>
      <c r="D270" t="str">
        <v>TILLMAN, ROSALYN</v>
      </c>
      <c r="E270" t="str">
        <v>205A</v>
      </c>
      <c r="F270" t="str">
        <v>SC1</v>
      </c>
      <c r="G270" t="str">
        <v>WC</v>
      </c>
      <c r="H270">
        <v>4101277</v>
      </c>
      <c r="I270" t="str">
        <v>WAV</v>
      </c>
      <c r="J270">
        <v>21.68</v>
      </c>
      <c r="K270">
        <v>42</v>
      </c>
    </row>
    <row r="271" spans="1:11" x14ac:dyDescent="0.25">
      <c r="A271" t="str">
        <v>One-Seat</v>
      </c>
      <c r="B271" t="str">
        <v>SYNERGY MEDICAL TRANSPORTATION LLC</v>
      </c>
      <c r="C271" s="68">
        <v>45742</v>
      </c>
      <c r="D271" t="str">
        <v>BROWN, GREG</v>
      </c>
      <c r="E271" t="str">
        <v>204B</v>
      </c>
      <c r="F271" t="str">
        <v>AM1</v>
      </c>
      <c r="G271" t="str">
        <v>SD</v>
      </c>
      <c r="H271">
        <v>4101219</v>
      </c>
      <c r="I271" t="str">
        <v>SEDAN</v>
      </c>
      <c r="J271">
        <v>6.65</v>
      </c>
      <c r="K271">
        <v>22</v>
      </c>
    </row>
    <row r="272" spans="1:11" x14ac:dyDescent="0.25">
      <c r="A272" t="str">
        <v>One-Seat</v>
      </c>
      <c r="B272" t="str">
        <v>DIAMOND HILL TRANSPORTATION LLC</v>
      </c>
      <c r="C272" s="68">
        <v>45743</v>
      </c>
      <c r="D272" t="str">
        <v>STEPHENS, MARITZA</v>
      </c>
      <c r="E272" t="str">
        <v>206</v>
      </c>
      <c r="F272" t="str">
        <v>AM1</v>
      </c>
      <c r="G272" t="str">
        <v>SD</v>
      </c>
      <c r="H272">
        <v>4101419</v>
      </c>
      <c r="I272" t="str">
        <v>WAV</v>
      </c>
      <c r="J272">
        <v>2.33</v>
      </c>
      <c r="K272">
        <v>54</v>
      </c>
    </row>
    <row r="273" spans="1:11" x14ac:dyDescent="0.25">
      <c r="A273" t="str">
        <v>One-Seat</v>
      </c>
      <c r="B273" t="str">
        <v>GET CARE TRANSIT LLC</v>
      </c>
      <c r="C273" s="68">
        <v>45743</v>
      </c>
      <c r="D273" t="str">
        <v>BOGALE, GETU</v>
      </c>
      <c r="E273" t="str">
        <v>214</v>
      </c>
      <c r="F273" t="str">
        <v>AM1</v>
      </c>
      <c r="G273" t="str">
        <v>SD</v>
      </c>
      <c r="H273">
        <v>4100719</v>
      </c>
      <c r="I273" t="str">
        <v>WAV</v>
      </c>
      <c r="J273">
        <v>12.94</v>
      </c>
      <c r="K273">
        <v>30</v>
      </c>
    </row>
    <row r="274" spans="1:11" x14ac:dyDescent="0.25">
      <c r="A274" t="str">
        <v>One-Seat</v>
      </c>
      <c r="B274" t="str">
        <v>AARON TRANSPORTATION</v>
      </c>
      <c r="C274" s="68">
        <v>45743</v>
      </c>
      <c r="D274" t="str">
        <v>ALLISON, AARON</v>
      </c>
      <c r="E274" t="str">
        <v>202</v>
      </c>
      <c r="F274" t="str">
        <v>WH1</v>
      </c>
      <c r="G274" t="str">
        <v>WC</v>
      </c>
      <c r="H274">
        <v>4101422</v>
      </c>
      <c r="I274" t="str">
        <v>WAV</v>
      </c>
      <c r="J274">
        <v>25.14</v>
      </c>
      <c r="K274">
        <v>39</v>
      </c>
    </row>
    <row r="275" spans="1:11" x14ac:dyDescent="0.25">
      <c r="A275" t="str">
        <v>One-Seat</v>
      </c>
      <c r="B275" t="str">
        <v>MONAI&amp;SON'S LLC</v>
      </c>
      <c r="C275" s="68">
        <v>45743</v>
      </c>
      <c r="D275" t="str">
        <v>MOLLIQUE, ROMESHA</v>
      </c>
      <c r="E275" t="str">
        <v>203</v>
      </c>
      <c r="F275" t="str">
        <v>AM1</v>
      </c>
      <c r="G275" t="str">
        <v>SD</v>
      </c>
      <c r="H275">
        <v>4100688</v>
      </c>
      <c r="I275" t="str">
        <v>WAV</v>
      </c>
      <c r="J275">
        <v>5.23</v>
      </c>
      <c r="K275">
        <v>17</v>
      </c>
    </row>
    <row r="276" spans="1:11" x14ac:dyDescent="0.25">
      <c r="A276" t="str">
        <v>One-Seat</v>
      </c>
      <c r="B276" t="str">
        <v>SYNERGY MEDICAL TRANSPORTATION LLC</v>
      </c>
      <c r="C276" s="68">
        <v>45743</v>
      </c>
      <c r="D276" t="str">
        <v>VAUGHN, DUSTIN</v>
      </c>
      <c r="E276" t="str">
        <v>218B</v>
      </c>
      <c r="F276" t="str">
        <v>AM1</v>
      </c>
      <c r="G276" t="str">
        <v>SD</v>
      </c>
      <c r="H276">
        <v>4100692</v>
      </c>
      <c r="I276" t="str">
        <v>SEDAN</v>
      </c>
      <c r="J276">
        <v>8.92</v>
      </c>
      <c r="K276">
        <v>16</v>
      </c>
    </row>
    <row r="277" spans="1:11" x14ac:dyDescent="0.25">
      <c r="A277" t="str">
        <v>One-Seat</v>
      </c>
      <c r="B277" t="str">
        <v>SYNERGY MEDICAL TRANSPORTATION LLC</v>
      </c>
      <c r="C277" s="68">
        <v>45743</v>
      </c>
      <c r="D277" t="str">
        <v>BROWN, GREG</v>
      </c>
      <c r="E277" t="str">
        <v>204B</v>
      </c>
      <c r="F277" t="str">
        <v>AM1</v>
      </c>
      <c r="G277" t="str">
        <v>SD</v>
      </c>
      <c r="H277">
        <v>4101424</v>
      </c>
      <c r="I277" t="str">
        <v>SEDAN</v>
      </c>
      <c r="J277">
        <v>13.27</v>
      </c>
      <c r="K277">
        <v>25</v>
      </c>
    </row>
    <row r="278" spans="1:11" x14ac:dyDescent="0.25">
      <c r="A278" t="str">
        <v>One-Seat</v>
      </c>
      <c r="B278" t="str">
        <v>HIGHER-SELF LLC</v>
      </c>
      <c r="C278" s="68">
        <v>45743</v>
      </c>
      <c r="D278" t="str">
        <v>BROWN, LOVIE</v>
      </c>
      <c r="E278" t="str">
        <v>216</v>
      </c>
      <c r="F278" t="str">
        <v>AM1</v>
      </c>
      <c r="G278" t="str">
        <v>SD</v>
      </c>
      <c r="H278">
        <v>4101266</v>
      </c>
      <c r="I278" t="str">
        <v>SEDAN</v>
      </c>
      <c r="J278">
        <v>18.84</v>
      </c>
      <c r="K278">
        <v>73</v>
      </c>
    </row>
    <row r="279" spans="1:11" x14ac:dyDescent="0.25">
      <c r="A279" t="str">
        <v>One-Seat</v>
      </c>
      <c r="B279" t="str">
        <v>QUICK RIDES CA</v>
      </c>
      <c r="C279" s="68">
        <v>45743</v>
      </c>
      <c r="D279" t="str">
        <v>TILLMAN, ROSALYN</v>
      </c>
      <c r="E279" t="str">
        <v>205A</v>
      </c>
      <c r="F279" t="str">
        <v>AM1</v>
      </c>
      <c r="G279" t="str">
        <v>SD</v>
      </c>
      <c r="H279">
        <v>4101264</v>
      </c>
      <c r="I279" t="str">
        <v>WAV</v>
      </c>
      <c r="J279">
        <v>18.84</v>
      </c>
      <c r="K279">
        <v>45</v>
      </c>
    </row>
    <row r="280" spans="1:11" x14ac:dyDescent="0.25">
      <c r="A280" t="str">
        <v>One-Seat</v>
      </c>
      <c r="B280" t="str">
        <v>NORTHCAL TRANSPORTATION LLC</v>
      </c>
      <c r="C280" s="68">
        <v>45743</v>
      </c>
      <c r="D280" t="str">
        <v>VILCHEZ, CHARLENNE</v>
      </c>
      <c r="E280" t="str">
        <v>217</v>
      </c>
      <c r="F280" t="str">
        <v>AM1</v>
      </c>
      <c r="G280" t="str">
        <v>SD</v>
      </c>
      <c r="H280">
        <v>4101249</v>
      </c>
      <c r="I280" t="str">
        <v>WAV</v>
      </c>
      <c r="J280">
        <v>26.71</v>
      </c>
      <c r="K280">
        <v>61</v>
      </c>
    </row>
    <row r="281" spans="1:11" x14ac:dyDescent="0.25">
      <c r="A281" t="str">
        <v>One-Seat</v>
      </c>
      <c r="B281" t="str">
        <v>EXPRESS TRANSPORTATION SERVICES, LLC</v>
      </c>
      <c r="C281" s="68">
        <v>45743</v>
      </c>
      <c r="D281" t="str">
        <v>SILVA, PAUL</v>
      </c>
      <c r="E281" t="str">
        <v>213</v>
      </c>
      <c r="F281" t="str">
        <v>AM1</v>
      </c>
      <c r="G281" t="str">
        <v>SD</v>
      </c>
      <c r="H281">
        <v>4101248</v>
      </c>
      <c r="I281" t="str">
        <v>WAV</v>
      </c>
      <c r="J281">
        <v>26.71</v>
      </c>
      <c r="K281">
        <v>101</v>
      </c>
    </row>
    <row r="282" spans="1:11" x14ac:dyDescent="0.25">
      <c r="A282" t="str">
        <v>One-Seat</v>
      </c>
      <c r="B282" t="str">
        <v>EXPRESS TRANSPORTATION SERVICES, LLC</v>
      </c>
      <c r="C282" s="68">
        <v>45743</v>
      </c>
      <c r="D282" t="str">
        <v>SILVA, PAUL</v>
      </c>
      <c r="E282" t="str">
        <v>213</v>
      </c>
      <c r="F282" t="str">
        <v>AM1</v>
      </c>
      <c r="G282" t="str">
        <v>SD</v>
      </c>
      <c r="H282">
        <v>4100689</v>
      </c>
      <c r="I282" t="str">
        <v>WAV</v>
      </c>
      <c r="J282">
        <v>5.23</v>
      </c>
      <c r="K282">
        <v>14</v>
      </c>
    </row>
    <row r="283" spans="1:11" x14ac:dyDescent="0.25">
      <c r="A283" t="str">
        <v>One-Seat</v>
      </c>
      <c r="B283" t="str">
        <v>FOWLER SENIOR TRANSIT LLC</v>
      </c>
      <c r="C283" s="68">
        <v>45743</v>
      </c>
      <c r="D283" t="str">
        <v>FOWLER, ANTOINE</v>
      </c>
      <c r="E283" t="str">
        <v>222</v>
      </c>
      <c r="F283" t="str">
        <v>WK1</v>
      </c>
      <c r="G283" t="str">
        <v>SD</v>
      </c>
      <c r="H283">
        <v>4101437</v>
      </c>
      <c r="I283" t="str">
        <v>SEDAN</v>
      </c>
      <c r="J283">
        <v>27.12</v>
      </c>
      <c r="K283">
        <v>37</v>
      </c>
    </row>
    <row r="284" spans="1:11" x14ac:dyDescent="0.25">
      <c r="A284" t="str">
        <v>One-Seat</v>
      </c>
      <c r="B284" t="str">
        <v>DIAMOND HILL TRANSPORTATION LLC</v>
      </c>
      <c r="C284" s="68">
        <v>45743</v>
      </c>
      <c r="D284" t="str">
        <v>STEPHENS, MARITZA</v>
      </c>
      <c r="E284" t="str">
        <v>206</v>
      </c>
      <c r="F284" t="str">
        <v>AM1</v>
      </c>
      <c r="G284" t="str">
        <v>SD</v>
      </c>
      <c r="H284">
        <v>4102067</v>
      </c>
      <c r="I284" t="str">
        <v>WAV</v>
      </c>
      <c r="J284">
        <v>10.9</v>
      </c>
      <c r="K284">
        <v>35</v>
      </c>
    </row>
    <row r="285" spans="1:11" x14ac:dyDescent="0.25">
      <c r="A285" t="str">
        <v>One-Seat</v>
      </c>
      <c r="B285" t="str">
        <v>GET CARE TRANSIT LLC</v>
      </c>
      <c r="C285" s="68">
        <v>45743</v>
      </c>
      <c r="D285" t="str">
        <v>BOGALE, GETU</v>
      </c>
      <c r="E285" t="str">
        <v>214</v>
      </c>
      <c r="F285" t="str">
        <v>AM1</v>
      </c>
      <c r="G285" t="str">
        <v>SD</v>
      </c>
      <c r="H285">
        <v>4102068</v>
      </c>
      <c r="I285" t="str">
        <v>WAV</v>
      </c>
      <c r="J285">
        <v>10.9</v>
      </c>
      <c r="K285">
        <v>23</v>
      </c>
    </row>
    <row r="286" spans="1:11" x14ac:dyDescent="0.25">
      <c r="A286" t="str">
        <v>One-Seat</v>
      </c>
      <c r="B286" t="str">
        <v>FOWLER SENIOR TRANSIT LLC</v>
      </c>
      <c r="C286" s="68">
        <v>45743</v>
      </c>
      <c r="D286" t="str">
        <v>FOWLER, ANTOINE</v>
      </c>
      <c r="E286" t="str">
        <v>222</v>
      </c>
      <c r="F286" t="str">
        <v>AM1,SA1</v>
      </c>
      <c r="G286" t="str">
        <v>SD</v>
      </c>
      <c r="H286">
        <v>4100363</v>
      </c>
      <c r="I286" t="str">
        <v>SEDAN</v>
      </c>
      <c r="J286">
        <v>31.62</v>
      </c>
      <c r="K286">
        <v>57</v>
      </c>
    </row>
    <row r="287" spans="1:11" x14ac:dyDescent="0.25">
      <c r="A287" t="str">
        <v>One-Seat</v>
      </c>
      <c r="B287" t="str">
        <v>MONAI&amp;SON'S LLC</v>
      </c>
      <c r="C287" s="68">
        <v>45743</v>
      </c>
      <c r="D287" t="str">
        <v>MOLLIQUE, ROMESHA</v>
      </c>
      <c r="E287" t="str">
        <v>203</v>
      </c>
      <c r="F287" t="str">
        <v>AM1</v>
      </c>
      <c r="G287" t="str">
        <v>SD</v>
      </c>
      <c r="H287">
        <v>4099844</v>
      </c>
      <c r="I287" t="str">
        <v>SEDAN</v>
      </c>
      <c r="J287">
        <v>17.97</v>
      </c>
      <c r="K287">
        <v>77</v>
      </c>
    </row>
    <row r="288" spans="1:11" x14ac:dyDescent="0.25">
      <c r="A288" t="str">
        <v>One-Seat</v>
      </c>
      <c r="B288" t="str">
        <v>EXPRESS TRANSPORTATION SERVICES, LLC</v>
      </c>
      <c r="C288" s="68">
        <v>45743</v>
      </c>
      <c r="D288" t="str">
        <v>SILVA, PAUL</v>
      </c>
      <c r="E288" t="str">
        <v>213</v>
      </c>
      <c r="F288" t="str">
        <v>AM1</v>
      </c>
      <c r="G288" t="str">
        <v>SD</v>
      </c>
      <c r="H288">
        <v>4102125</v>
      </c>
      <c r="I288" t="str">
        <v>WAV</v>
      </c>
      <c r="J288">
        <v>14.57</v>
      </c>
      <c r="K288">
        <v>58</v>
      </c>
    </row>
    <row r="289" spans="1:11" x14ac:dyDescent="0.25">
      <c r="A289" t="str">
        <v>One-Seat</v>
      </c>
      <c r="B289" t="str">
        <v>EXPRESS TRANSPORTATION SERVICES, LLC</v>
      </c>
      <c r="C289" s="68">
        <v>45743</v>
      </c>
      <c r="D289" t="str">
        <v>UMANA, DOMINGO</v>
      </c>
      <c r="E289" t="str">
        <v>210</v>
      </c>
      <c r="F289" t="str">
        <v>WK1</v>
      </c>
      <c r="G289" t="str">
        <v>SD</v>
      </c>
      <c r="H289">
        <v>4099833</v>
      </c>
      <c r="I289" t="str">
        <v>WAV</v>
      </c>
      <c r="J289">
        <v>21.9</v>
      </c>
      <c r="K289">
        <v>46</v>
      </c>
    </row>
    <row r="290" spans="1:11" x14ac:dyDescent="0.25">
      <c r="A290" t="str">
        <v>One-Seat</v>
      </c>
      <c r="B290" t="str">
        <v>FOWLER SENIOR TRANSIT LLC</v>
      </c>
      <c r="C290" s="68">
        <v>45743</v>
      </c>
      <c r="D290" t="str">
        <v>FOWLER, ANTOINE</v>
      </c>
      <c r="E290" t="str">
        <v>222</v>
      </c>
      <c r="F290" t="str">
        <v>AM1,SA1</v>
      </c>
      <c r="G290" t="str">
        <v>SD</v>
      </c>
      <c r="H290">
        <v>4100366</v>
      </c>
      <c r="I290" t="str">
        <v>SEDAN</v>
      </c>
      <c r="J290">
        <v>31.62</v>
      </c>
      <c r="K290">
        <v>40</v>
      </c>
    </row>
    <row r="291" spans="1:11" x14ac:dyDescent="0.25">
      <c r="A291" t="str">
        <v>One-Seat</v>
      </c>
      <c r="B291" t="str">
        <v>NORTHCAL TRANSPORTATION LLC</v>
      </c>
      <c r="C291" s="68">
        <v>45743</v>
      </c>
      <c r="D291" t="str">
        <v>VILCHEZ, CHARLENNE</v>
      </c>
      <c r="E291" t="str">
        <v>217</v>
      </c>
      <c r="F291" t="str">
        <v>AM1,SC1</v>
      </c>
      <c r="G291" t="str">
        <v>SD</v>
      </c>
      <c r="H291">
        <v>4102054</v>
      </c>
      <c r="I291" t="str">
        <v>WAV</v>
      </c>
      <c r="J291">
        <v>23.11</v>
      </c>
      <c r="K291">
        <v>38</v>
      </c>
    </row>
    <row r="292" spans="1:11" x14ac:dyDescent="0.25">
      <c r="A292" t="str">
        <v>One-Seat</v>
      </c>
      <c r="B292" t="str">
        <v>EXPRESS TRANSPORTATION SERVICES, LLC</v>
      </c>
      <c r="C292" s="68">
        <v>45743</v>
      </c>
      <c r="D292" t="str">
        <v>SILVA, PAUL</v>
      </c>
      <c r="E292" t="str">
        <v>213</v>
      </c>
      <c r="F292" t="str">
        <v>AM1</v>
      </c>
      <c r="G292" t="str">
        <v>SD</v>
      </c>
      <c r="H292">
        <v>4101998</v>
      </c>
      <c r="I292" t="str">
        <v>WAV</v>
      </c>
      <c r="J292">
        <v>11.95</v>
      </c>
      <c r="K292">
        <v>36</v>
      </c>
    </row>
    <row r="293" spans="1:11" x14ac:dyDescent="0.25">
      <c r="A293" t="str">
        <v>One-Seat</v>
      </c>
      <c r="B293" t="str">
        <v>SYNERGY MEDICAL TRANSPORTATION LLC</v>
      </c>
      <c r="C293" s="68">
        <v>45743</v>
      </c>
      <c r="D293" t="str">
        <v>MARZI, SAMI JAN</v>
      </c>
      <c r="E293" t="str">
        <v>220</v>
      </c>
      <c r="F293" t="str">
        <v>AM1</v>
      </c>
      <c r="G293" t="str">
        <v>SD</v>
      </c>
      <c r="H293">
        <v>4102019</v>
      </c>
      <c r="I293" t="str">
        <v>WAV</v>
      </c>
      <c r="J293">
        <v>25.07</v>
      </c>
      <c r="K293">
        <v>81</v>
      </c>
    </row>
    <row r="294" spans="1:11" x14ac:dyDescent="0.25">
      <c r="A294" t="str">
        <v>One-Seat</v>
      </c>
      <c r="B294" t="str">
        <v>SYNERGY MEDICAL TRANSPORTATION LLC</v>
      </c>
      <c r="C294" s="68">
        <v>45743</v>
      </c>
      <c r="D294" t="str">
        <v>BROWN, GREG</v>
      </c>
      <c r="E294" t="str">
        <v>204B</v>
      </c>
      <c r="F294" t="str">
        <v>AM1</v>
      </c>
      <c r="G294" t="str">
        <v>SD</v>
      </c>
      <c r="H294">
        <v>4102020</v>
      </c>
      <c r="I294" t="str">
        <v>SEDAN</v>
      </c>
      <c r="J294">
        <v>25.07</v>
      </c>
      <c r="K294">
        <v>29</v>
      </c>
    </row>
    <row r="295" spans="1:11" x14ac:dyDescent="0.25">
      <c r="A295" t="str">
        <v>One-Seat</v>
      </c>
      <c r="B295" t="str">
        <v>EXPRESS TRANSPORTATION SERVICES, LLC</v>
      </c>
      <c r="C295" s="68">
        <v>45743</v>
      </c>
      <c r="D295" t="str">
        <v>EVANS, JOHN</v>
      </c>
      <c r="E295" t="str">
        <v>208</v>
      </c>
      <c r="F295" t="str">
        <v>AM1</v>
      </c>
      <c r="G295" t="str">
        <v>SD</v>
      </c>
      <c r="H295">
        <v>4100385</v>
      </c>
      <c r="I295" t="str">
        <v>WAV</v>
      </c>
      <c r="J295">
        <v>13.9</v>
      </c>
      <c r="K295">
        <v>49</v>
      </c>
    </row>
    <row r="296" spans="1:11" x14ac:dyDescent="0.25">
      <c r="A296" t="str">
        <v>One-Seat</v>
      </c>
      <c r="B296" t="str">
        <v>GET CARE TRANSIT LLC</v>
      </c>
      <c r="C296" s="68">
        <v>45743</v>
      </c>
      <c r="D296" t="str">
        <v>BOGALE, GETU</v>
      </c>
      <c r="E296" t="str">
        <v>214</v>
      </c>
      <c r="F296" t="str">
        <v>AM1</v>
      </c>
      <c r="G296" t="str">
        <v>SD</v>
      </c>
      <c r="H296">
        <v>4102026</v>
      </c>
      <c r="I296" t="str">
        <v>WAV</v>
      </c>
      <c r="J296">
        <v>7.94</v>
      </c>
      <c r="K296">
        <v>14</v>
      </c>
    </row>
    <row r="297" spans="1:11" x14ac:dyDescent="0.25">
      <c r="A297" t="str">
        <v>One-Seat</v>
      </c>
      <c r="B297" t="str">
        <v>AARON TRANSPORTATION</v>
      </c>
      <c r="C297" s="68">
        <v>45743</v>
      </c>
      <c r="D297" t="str">
        <v>ALLISON, AARON</v>
      </c>
      <c r="E297" t="str">
        <v>202</v>
      </c>
      <c r="F297" t="str">
        <v>AM1</v>
      </c>
      <c r="G297" t="str">
        <v>SD</v>
      </c>
      <c r="H297">
        <v>4100379</v>
      </c>
      <c r="I297" t="str">
        <v>WAV</v>
      </c>
      <c r="J297">
        <v>13.9</v>
      </c>
      <c r="K297">
        <v>74</v>
      </c>
    </row>
    <row r="298" spans="1:11" x14ac:dyDescent="0.25">
      <c r="A298" t="str">
        <v>One-Seat</v>
      </c>
      <c r="B298" t="str">
        <v>NORTHCAL TRANSPORTATION LLC</v>
      </c>
      <c r="C298" s="68">
        <v>45743</v>
      </c>
      <c r="D298" t="str">
        <v>VILCHEZ, CHARLENNE</v>
      </c>
      <c r="E298" t="str">
        <v>217</v>
      </c>
      <c r="F298" t="str">
        <v>AM1,SC1</v>
      </c>
      <c r="G298" t="str">
        <v>SD</v>
      </c>
      <c r="H298">
        <v>4102053</v>
      </c>
      <c r="I298" t="str">
        <v>WAV</v>
      </c>
      <c r="J298">
        <v>23.11</v>
      </c>
      <c r="K298">
        <v>54</v>
      </c>
    </row>
    <row r="299" spans="1:11" x14ac:dyDescent="0.25">
      <c r="A299" t="str">
        <v>One-Seat</v>
      </c>
      <c r="B299" t="str">
        <v>QUICK RIDES CA</v>
      </c>
      <c r="C299" s="68">
        <v>45743</v>
      </c>
      <c r="D299" t="str">
        <v>TILLMAN, ROSALYN</v>
      </c>
      <c r="E299" t="str">
        <v>205A</v>
      </c>
      <c r="F299" t="str">
        <v>AM1</v>
      </c>
      <c r="G299" t="str">
        <v>SD</v>
      </c>
      <c r="H299">
        <v>4101442</v>
      </c>
      <c r="I299" t="str">
        <v>WAV</v>
      </c>
      <c r="J299">
        <v>24.86</v>
      </c>
      <c r="K299">
        <v>31</v>
      </c>
    </row>
    <row r="300" spans="1:11" x14ac:dyDescent="0.25">
      <c r="A300" t="str">
        <v>One-Seat</v>
      </c>
      <c r="B300" t="str">
        <v>SYNERGY MEDICAL TRANSPORTATION LLC</v>
      </c>
      <c r="C300" s="68">
        <v>45743</v>
      </c>
      <c r="D300" t="str">
        <v>MARZI, SAMI JAN</v>
      </c>
      <c r="E300" t="str">
        <v>220</v>
      </c>
      <c r="F300" t="str">
        <v>WK1</v>
      </c>
      <c r="G300" t="str">
        <v>SD</v>
      </c>
      <c r="H300">
        <v>4101436</v>
      </c>
      <c r="I300" t="str">
        <v>WAV</v>
      </c>
      <c r="J300">
        <v>27.12</v>
      </c>
      <c r="K300">
        <v>100</v>
      </c>
    </row>
    <row r="301" spans="1:11" x14ac:dyDescent="0.25">
      <c r="A301" t="str">
        <v>One-Seat</v>
      </c>
      <c r="B301" t="str">
        <v>EXPRESS TRANSPORTATION SERVICES, LLC</v>
      </c>
      <c r="C301" s="68">
        <v>45743</v>
      </c>
      <c r="D301" t="str">
        <v>EVANS, JOHN</v>
      </c>
      <c r="E301" t="str">
        <v>208</v>
      </c>
      <c r="F301" t="str">
        <v>AM1</v>
      </c>
      <c r="G301" t="str">
        <v>SD</v>
      </c>
      <c r="H301">
        <v>4102190</v>
      </c>
      <c r="I301" t="str">
        <v>WAV</v>
      </c>
      <c r="J301">
        <v>16.53</v>
      </c>
      <c r="K301">
        <v>31</v>
      </c>
    </row>
    <row r="302" spans="1:11" x14ac:dyDescent="0.25">
      <c r="A302" t="str">
        <v>One-Seat</v>
      </c>
      <c r="B302" t="str">
        <v>SYNERGY MEDICAL TRANSPORTATION LLC</v>
      </c>
      <c r="C302" s="68">
        <v>45743</v>
      </c>
      <c r="D302" t="str">
        <v>MARZI, SAMI JAN</v>
      </c>
      <c r="E302" t="str">
        <v>220</v>
      </c>
      <c r="F302" t="str">
        <v>WK1</v>
      </c>
      <c r="G302" t="str">
        <v>SD</v>
      </c>
      <c r="H302">
        <v>4100461</v>
      </c>
      <c r="I302" t="str">
        <v>WAV</v>
      </c>
      <c r="J302">
        <v>28.54</v>
      </c>
      <c r="K302">
        <v>72</v>
      </c>
    </row>
    <row r="303" spans="1:11" x14ac:dyDescent="0.25">
      <c r="A303" t="str">
        <v>One-Seat</v>
      </c>
      <c r="B303" t="str">
        <v>EXPRESS TRANSPORTATION SERVICES, LLC</v>
      </c>
      <c r="C303" s="68">
        <v>45743</v>
      </c>
      <c r="D303" t="str">
        <v>SILVA, PAUL</v>
      </c>
      <c r="E303" t="str">
        <v>213</v>
      </c>
      <c r="F303" t="str">
        <v>WK1</v>
      </c>
      <c r="G303" t="str">
        <v>SD</v>
      </c>
      <c r="H303">
        <v>4100462</v>
      </c>
      <c r="I303" t="str">
        <v>WAV</v>
      </c>
      <c r="J303">
        <v>28.54</v>
      </c>
      <c r="K303">
        <v>39</v>
      </c>
    </row>
    <row r="304" spans="1:11" x14ac:dyDescent="0.25">
      <c r="A304" t="str">
        <v>One-Seat</v>
      </c>
      <c r="B304" t="str">
        <v>QUICK RIDES CA</v>
      </c>
      <c r="C304" s="68">
        <v>45743</v>
      </c>
      <c r="D304" t="str">
        <v>BUTLER, JACQUELINE</v>
      </c>
      <c r="E304" t="str">
        <v>205B</v>
      </c>
      <c r="F304" t="str">
        <v>AM1</v>
      </c>
      <c r="G304" t="str">
        <v>SD</v>
      </c>
      <c r="H304">
        <v>4101427</v>
      </c>
      <c r="I304" t="str">
        <v>WAV</v>
      </c>
      <c r="J304">
        <v>13.27</v>
      </c>
      <c r="K304">
        <v>26</v>
      </c>
    </row>
    <row r="305" spans="1:11" x14ac:dyDescent="0.25">
      <c r="A305" t="str">
        <v>One-Seat</v>
      </c>
      <c r="B305" t="str">
        <v>EXPRESS TRANSPORTATION SERVICES, LLC</v>
      </c>
      <c r="C305" s="68">
        <v>45743</v>
      </c>
      <c r="D305" t="str">
        <v>ALLGOOD, SCOTT</v>
      </c>
      <c r="E305" t="str">
        <v>201</v>
      </c>
      <c r="F305" t="str">
        <v>AM1</v>
      </c>
      <c r="G305" t="str">
        <v>SD</v>
      </c>
      <c r="H305">
        <v>4102122</v>
      </c>
      <c r="I305" t="str">
        <v>BIGVAN</v>
      </c>
      <c r="J305">
        <v>14.57</v>
      </c>
      <c r="K305">
        <v>21</v>
      </c>
    </row>
    <row r="306" spans="1:11" x14ac:dyDescent="0.25">
      <c r="A306" t="str">
        <v>One-Seat</v>
      </c>
      <c r="B306" t="str">
        <v>NORTHCAL TRANSPORTATION LLC</v>
      </c>
      <c r="C306" s="68">
        <v>45743</v>
      </c>
      <c r="D306" t="str">
        <v>VILCHEZ, CHARLENNE</v>
      </c>
      <c r="E306" t="str">
        <v>217</v>
      </c>
      <c r="F306" t="str">
        <v>AM2</v>
      </c>
      <c r="G306" t="str">
        <v>SD</v>
      </c>
      <c r="H306">
        <v>4098267</v>
      </c>
      <c r="I306" t="str">
        <v>WAV</v>
      </c>
      <c r="J306">
        <v>15.66</v>
      </c>
      <c r="K306">
        <v>65</v>
      </c>
    </row>
    <row r="307" spans="1:11" x14ac:dyDescent="0.25">
      <c r="A307" t="str">
        <v>One-Seat</v>
      </c>
      <c r="B307" t="str">
        <v>EXPRESS TRANSPORTATION SERVICES, LLC</v>
      </c>
      <c r="C307" s="68">
        <v>45743</v>
      </c>
      <c r="D307" t="str">
        <v>BANKS, LENARD</v>
      </c>
      <c r="E307" t="str">
        <v>221</v>
      </c>
      <c r="F307" t="str">
        <v>AM1</v>
      </c>
      <c r="G307" t="str">
        <v>SD</v>
      </c>
      <c r="H307">
        <v>4098266</v>
      </c>
      <c r="I307" t="str">
        <v>WAV</v>
      </c>
      <c r="J307">
        <v>17.3</v>
      </c>
      <c r="K307">
        <v>53</v>
      </c>
    </row>
    <row r="308" spans="1:11" x14ac:dyDescent="0.25">
      <c r="A308" t="str">
        <v>One-Seat</v>
      </c>
      <c r="B308" t="str">
        <v>NORTHCAL TRANSPORTATION LLC</v>
      </c>
      <c r="C308" s="68">
        <v>45743</v>
      </c>
      <c r="D308" t="str">
        <v>VILCHEZ, CHARLENNE</v>
      </c>
      <c r="E308" t="str">
        <v>217</v>
      </c>
      <c r="F308" t="str">
        <v>AM1</v>
      </c>
      <c r="G308" t="str">
        <v>SD</v>
      </c>
      <c r="H308">
        <v>4098265</v>
      </c>
      <c r="I308" t="str">
        <v>WAV</v>
      </c>
      <c r="J308">
        <v>17.3</v>
      </c>
      <c r="K308">
        <v>45</v>
      </c>
    </row>
    <row r="309" spans="1:11" x14ac:dyDescent="0.25">
      <c r="A309" t="str">
        <v>One-Seat</v>
      </c>
      <c r="B309" t="str">
        <v>EXPRESS TRANSPORTATION SERVICES, LLC</v>
      </c>
      <c r="C309" s="68">
        <v>45743</v>
      </c>
      <c r="D309" t="str">
        <v>KEITH , CLYDE</v>
      </c>
      <c r="E309" t="str">
        <v>212</v>
      </c>
      <c r="F309" t="str">
        <v>AM1</v>
      </c>
      <c r="G309" t="str">
        <v>SD</v>
      </c>
      <c r="H309">
        <v>4098425</v>
      </c>
      <c r="I309" t="str">
        <v>WAV</v>
      </c>
      <c r="J309">
        <v>6.33</v>
      </c>
      <c r="K309">
        <v>18</v>
      </c>
    </row>
    <row r="310" spans="1:11" x14ac:dyDescent="0.25">
      <c r="A310" t="str">
        <v>One-Seat</v>
      </c>
      <c r="B310" t="str">
        <v>DIAMOND HILL TRANSPORTATION LLC</v>
      </c>
      <c r="C310" s="68">
        <v>45743</v>
      </c>
      <c r="D310" t="str">
        <v>STEPHENS, MARITZA</v>
      </c>
      <c r="E310" t="str">
        <v>206</v>
      </c>
      <c r="F310" t="str">
        <v>AM1</v>
      </c>
      <c r="G310" t="str">
        <v>SD</v>
      </c>
      <c r="H310">
        <v>4098604</v>
      </c>
      <c r="I310" t="str">
        <v>WAV</v>
      </c>
      <c r="J310">
        <v>29.88</v>
      </c>
      <c r="K310">
        <v>70</v>
      </c>
    </row>
    <row r="311" spans="1:11" x14ac:dyDescent="0.25">
      <c r="A311" t="str">
        <v>One-Seat</v>
      </c>
      <c r="B311" t="str">
        <v>AARON TRANSPORTATION</v>
      </c>
      <c r="C311" s="68">
        <v>45743</v>
      </c>
      <c r="D311" t="str">
        <v>ALLISON, AARON</v>
      </c>
      <c r="E311" t="str">
        <v>202</v>
      </c>
      <c r="F311" t="str">
        <v>AM1</v>
      </c>
      <c r="G311" t="str">
        <v>SD</v>
      </c>
      <c r="H311">
        <v>4098606</v>
      </c>
      <c r="I311" t="str">
        <v>WAV</v>
      </c>
      <c r="J311">
        <v>26.78</v>
      </c>
      <c r="K311">
        <v>39</v>
      </c>
    </row>
    <row r="312" spans="1:11" x14ac:dyDescent="0.25">
      <c r="A312" t="str">
        <v>One-Seat</v>
      </c>
      <c r="B312" t="str">
        <v>EXPRESS TRANSPORTATION SERVICES, LLC</v>
      </c>
      <c r="C312" s="68">
        <v>45743</v>
      </c>
      <c r="D312" t="str">
        <v>ALLGOOD, SCOTT</v>
      </c>
      <c r="E312" t="str">
        <v>201</v>
      </c>
      <c r="F312" t="str">
        <v>WH1</v>
      </c>
      <c r="G312" t="str">
        <v>WC</v>
      </c>
      <c r="H312">
        <v>4098263</v>
      </c>
      <c r="I312" t="str">
        <v>BIGVAN</v>
      </c>
      <c r="J312">
        <v>4.88</v>
      </c>
      <c r="K312">
        <v>21</v>
      </c>
    </row>
    <row r="313" spans="1:11" x14ac:dyDescent="0.25">
      <c r="A313" t="str">
        <v>One-Seat</v>
      </c>
      <c r="B313" t="str">
        <v>EXPRESS TRANSPORTATION SERVICES, LLC</v>
      </c>
      <c r="C313" s="68">
        <v>45743</v>
      </c>
      <c r="D313" t="str">
        <v>UMANA, DOMINGO</v>
      </c>
      <c r="E313" t="str">
        <v>210</v>
      </c>
      <c r="F313" t="str">
        <v>WH1</v>
      </c>
      <c r="G313" t="str">
        <v>WC</v>
      </c>
      <c r="H313">
        <v>4098262</v>
      </c>
      <c r="I313" t="str">
        <v>WAV</v>
      </c>
      <c r="J313">
        <v>4.88</v>
      </c>
      <c r="K313">
        <v>23</v>
      </c>
    </row>
    <row r="314" spans="1:11" x14ac:dyDescent="0.25">
      <c r="A314" t="str">
        <v>One-Seat</v>
      </c>
      <c r="B314" t="str">
        <v>AARON TRANSPORTATION</v>
      </c>
      <c r="C314" s="68">
        <v>45743</v>
      </c>
      <c r="D314" t="str">
        <v>ALLISON, AARON</v>
      </c>
      <c r="E314" t="str">
        <v>202</v>
      </c>
      <c r="F314" t="str">
        <v>AM1</v>
      </c>
      <c r="G314" t="str">
        <v>SD</v>
      </c>
      <c r="H314">
        <v>4098264</v>
      </c>
      <c r="I314" t="str">
        <v>WAV</v>
      </c>
      <c r="J314">
        <v>4.38</v>
      </c>
      <c r="K314">
        <v>18</v>
      </c>
    </row>
    <row r="315" spans="1:11" x14ac:dyDescent="0.25">
      <c r="A315" t="str">
        <v>One-Seat</v>
      </c>
      <c r="B315" t="str">
        <v>EXPRESS TRANSPORTATION SERVICES, LLC</v>
      </c>
      <c r="C315" s="68">
        <v>45743</v>
      </c>
      <c r="D315" t="str">
        <v>BANKS, LENARD</v>
      </c>
      <c r="E315" t="str">
        <v>221</v>
      </c>
      <c r="F315" t="str">
        <v>AM1</v>
      </c>
      <c r="G315" t="str">
        <v>SD</v>
      </c>
      <c r="H315">
        <v>4098291</v>
      </c>
      <c r="I315" t="str">
        <v>WAV</v>
      </c>
      <c r="J315">
        <v>8.24</v>
      </c>
      <c r="K315">
        <v>29</v>
      </c>
    </row>
    <row r="316" spans="1:11" x14ac:dyDescent="0.25">
      <c r="A316" t="str">
        <v>One-Seat</v>
      </c>
      <c r="B316" t="str">
        <v>SYNERGY MEDICAL TRANSPORTATION LLC</v>
      </c>
      <c r="C316" s="68">
        <v>45743</v>
      </c>
      <c r="D316" t="str">
        <v>VAUGHN, DUSTIN</v>
      </c>
      <c r="E316" t="str">
        <v>218B</v>
      </c>
      <c r="F316" t="str">
        <v>AM1</v>
      </c>
      <c r="G316" t="str">
        <v>SD</v>
      </c>
      <c r="H316">
        <v>4098518</v>
      </c>
      <c r="I316" t="str">
        <v>WAV</v>
      </c>
      <c r="J316">
        <v>25.65</v>
      </c>
      <c r="K316">
        <v>51</v>
      </c>
    </row>
    <row r="317" spans="1:11" x14ac:dyDescent="0.25">
      <c r="A317" t="str">
        <v>One-Seat</v>
      </c>
      <c r="B317" t="str">
        <v>FOWLER SENIOR TRANSIT LLC</v>
      </c>
      <c r="C317" s="68">
        <v>45743</v>
      </c>
      <c r="D317" t="str">
        <v>FOWLER, ANTOINE</v>
      </c>
      <c r="E317" t="str">
        <v>222</v>
      </c>
      <c r="F317" t="str">
        <v>AM1</v>
      </c>
      <c r="G317" t="str">
        <v>SD</v>
      </c>
      <c r="H317">
        <v>4098312</v>
      </c>
      <c r="I317" t="str">
        <v>SEDAN</v>
      </c>
      <c r="J317">
        <v>19.39</v>
      </c>
      <c r="K317">
        <v>37</v>
      </c>
    </row>
    <row r="318" spans="1:11" x14ac:dyDescent="0.25">
      <c r="A318" t="str">
        <v>One-Seat</v>
      </c>
      <c r="B318" t="str">
        <v>DIAMOND HILL TRANSPORTATION LLC</v>
      </c>
      <c r="C318" s="68">
        <v>45743</v>
      </c>
      <c r="D318" t="str">
        <v>STEPHENS, MARITZA</v>
      </c>
      <c r="E318" t="str">
        <v>206</v>
      </c>
      <c r="F318" t="str">
        <v>WK1</v>
      </c>
      <c r="G318" t="str">
        <v>SD</v>
      </c>
      <c r="H318">
        <v>4098258</v>
      </c>
      <c r="I318" t="str">
        <v>WAV</v>
      </c>
      <c r="J318">
        <v>12.08</v>
      </c>
      <c r="K318">
        <v>35</v>
      </c>
    </row>
    <row r="319" spans="1:11" x14ac:dyDescent="0.25">
      <c r="A319" t="str">
        <v>One-Seat</v>
      </c>
      <c r="B319" t="str">
        <v>SYNERGY MEDICAL TRANSPORTATION LLC</v>
      </c>
      <c r="C319" s="68">
        <v>45743</v>
      </c>
      <c r="D319" t="str">
        <v>OXCAL, SERGIO</v>
      </c>
      <c r="E319" t="str">
        <v>204A</v>
      </c>
      <c r="F319" t="str">
        <v>AM1</v>
      </c>
      <c r="G319" t="str">
        <v>SD</v>
      </c>
      <c r="H319">
        <v>4098192</v>
      </c>
      <c r="I319" t="str">
        <v>WAV</v>
      </c>
      <c r="J319">
        <v>19.39</v>
      </c>
      <c r="K319">
        <v>44</v>
      </c>
    </row>
    <row r="320" spans="1:11" x14ac:dyDescent="0.25">
      <c r="A320" t="str">
        <v>One-Seat</v>
      </c>
      <c r="B320" t="str">
        <v>AARON TRANSPORTATION</v>
      </c>
      <c r="C320" s="68">
        <v>45743</v>
      </c>
      <c r="D320" t="str">
        <v>ALLISON, AARON</v>
      </c>
      <c r="E320" t="str">
        <v>202</v>
      </c>
      <c r="F320" t="str">
        <v>AM1</v>
      </c>
      <c r="G320" t="str">
        <v>SD</v>
      </c>
      <c r="H320">
        <v>4098251</v>
      </c>
      <c r="I320" t="str">
        <v>WAV</v>
      </c>
      <c r="J320">
        <v>10.039999999999999</v>
      </c>
      <c r="K320">
        <v>33</v>
      </c>
    </row>
    <row r="321" spans="1:11" x14ac:dyDescent="0.25">
      <c r="A321" t="str">
        <v>One-Seat</v>
      </c>
      <c r="B321" t="str">
        <v>AARON TRANSPORTATION</v>
      </c>
      <c r="C321" s="68">
        <v>45743</v>
      </c>
      <c r="D321" t="str">
        <v>ALLISON, AARON</v>
      </c>
      <c r="E321" t="str">
        <v>202</v>
      </c>
      <c r="F321" t="str">
        <v>AM1</v>
      </c>
      <c r="G321" t="str">
        <v>SD</v>
      </c>
      <c r="H321">
        <v>4098250</v>
      </c>
      <c r="I321" t="str">
        <v>WAV</v>
      </c>
      <c r="J321">
        <v>10.039999999999999</v>
      </c>
      <c r="K321">
        <v>57</v>
      </c>
    </row>
    <row r="322" spans="1:11" x14ac:dyDescent="0.25">
      <c r="A322" t="str">
        <v>One-Seat</v>
      </c>
      <c r="B322" t="str">
        <v>MONAI&amp;SON'S LLC</v>
      </c>
      <c r="C322" s="68">
        <v>45743</v>
      </c>
      <c r="D322" t="str">
        <v>MOLLIQUE, ROMESHA</v>
      </c>
      <c r="E322" t="str">
        <v>203</v>
      </c>
      <c r="F322" t="str">
        <v>AM1</v>
      </c>
      <c r="G322" t="str">
        <v>SD</v>
      </c>
      <c r="H322">
        <v>4098241</v>
      </c>
      <c r="I322" t="str">
        <v>SEDAN</v>
      </c>
      <c r="J322">
        <v>7.27</v>
      </c>
      <c r="K322">
        <v>15</v>
      </c>
    </row>
    <row r="323" spans="1:11" x14ac:dyDescent="0.25">
      <c r="A323" t="str">
        <v>One-Seat</v>
      </c>
      <c r="B323" t="str">
        <v>REM SOLUTIONS LLC</v>
      </c>
      <c r="C323" s="68">
        <v>45743</v>
      </c>
      <c r="D323" t="str">
        <v>MAINESS, RYAN</v>
      </c>
      <c r="E323" t="str">
        <v>215</v>
      </c>
      <c r="F323" t="str">
        <v>AM1</v>
      </c>
      <c r="G323" t="str">
        <v>SD</v>
      </c>
      <c r="H323">
        <v>4098240</v>
      </c>
      <c r="I323" t="str">
        <v>SEDAN</v>
      </c>
      <c r="J323">
        <v>7.27</v>
      </c>
      <c r="K323">
        <v>30</v>
      </c>
    </row>
    <row r="324" spans="1:11" x14ac:dyDescent="0.25">
      <c r="A324" t="str">
        <v>One-Seat</v>
      </c>
      <c r="B324" t="str">
        <v>SYNERGY MEDICAL TRANSPORTATION LLC</v>
      </c>
      <c r="C324" s="68">
        <v>45743</v>
      </c>
      <c r="D324" t="str">
        <v>OXCAL, SERGIO</v>
      </c>
      <c r="E324" t="str">
        <v>204A</v>
      </c>
      <c r="F324" t="str">
        <v>AM1</v>
      </c>
      <c r="G324" t="str">
        <v>SD</v>
      </c>
      <c r="H324">
        <v>4098517</v>
      </c>
      <c r="I324" t="str">
        <v>WAV</v>
      </c>
      <c r="J324">
        <v>25.65</v>
      </c>
      <c r="K324">
        <v>31</v>
      </c>
    </row>
    <row r="325" spans="1:11" x14ac:dyDescent="0.25">
      <c r="A325" t="str">
        <v>One-Seat</v>
      </c>
      <c r="B325" t="str">
        <v>AARON TRANSPORTATION</v>
      </c>
      <c r="C325" s="68">
        <v>45743</v>
      </c>
      <c r="D325" t="str">
        <v>ALLISON, AARON</v>
      </c>
      <c r="E325" t="str">
        <v>202</v>
      </c>
      <c r="F325" t="str">
        <v>AM1</v>
      </c>
      <c r="G325" t="str">
        <v>SD</v>
      </c>
      <c r="H325">
        <v>4098032</v>
      </c>
      <c r="I325" t="str">
        <v>WAV</v>
      </c>
      <c r="J325">
        <v>13.14</v>
      </c>
      <c r="K325">
        <v>59</v>
      </c>
    </row>
    <row r="326" spans="1:11" x14ac:dyDescent="0.25">
      <c r="A326" t="str">
        <v>One-Seat</v>
      </c>
      <c r="B326" t="str">
        <v>EXPRESS TRANSPORTATION SERVICES, LLC</v>
      </c>
      <c r="C326" s="68">
        <v>45743</v>
      </c>
      <c r="D326" t="str">
        <v>ALLGOOD, SCOTT</v>
      </c>
      <c r="E326" t="str">
        <v>201</v>
      </c>
      <c r="F326" t="str">
        <v>AM1,OW1</v>
      </c>
      <c r="G326" t="str">
        <v>SD</v>
      </c>
      <c r="H326">
        <v>4098329</v>
      </c>
      <c r="I326" t="str">
        <v>BIGVAN</v>
      </c>
      <c r="J326">
        <v>20.73</v>
      </c>
      <c r="K326">
        <v>48</v>
      </c>
    </row>
    <row r="327" spans="1:11" x14ac:dyDescent="0.25">
      <c r="A327" t="str">
        <v>One-Seat</v>
      </c>
      <c r="B327" t="str">
        <v>EXPRESS TRANSPORTATION SERVICES, LLC</v>
      </c>
      <c r="C327" s="68">
        <v>45743</v>
      </c>
      <c r="D327" t="str">
        <v>KEITH , CLYDE</v>
      </c>
      <c r="E327" t="str">
        <v>212</v>
      </c>
      <c r="F327" t="str">
        <v>AM1</v>
      </c>
      <c r="G327" t="str">
        <v>SD</v>
      </c>
      <c r="H327">
        <v>4098006</v>
      </c>
      <c r="I327" t="str">
        <v>WAV</v>
      </c>
      <c r="J327">
        <v>11.47</v>
      </c>
      <c r="K327">
        <v>14</v>
      </c>
    </row>
    <row r="328" spans="1:11" x14ac:dyDescent="0.25">
      <c r="A328" t="str">
        <v>One-Seat</v>
      </c>
      <c r="B328" t="str">
        <v>REM SOLUTIONS LLC</v>
      </c>
      <c r="C328" s="68">
        <v>45743</v>
      </c>
      <c r="D328" t="str">
        <v>MAINESS, RYAN</v>
      </c>
      <c r="E328" t="str">
        <v>215</v>
      </c>
      <c r="F328" t="str">
        <v>AM1</v>
      </c>
      <c r="G328" t="str">
        <v>SD</v>
      </c>
      <c r="H328">
        <v>4098036</v>
      </c>
      <c r="I328" t="str">
        <v>SEDAN</v>
      </c>
      <c r="J328">
        <v>20.329999999999998</v>
      </c>
      <c r="K328">
        <v>65</v>
      </c>
    </row>
    <row r="329" spans="1:11" x14ac:dyDescent="0.25">
      <c r="A329" t="str">
        <v>One-Seat</v>
      </c>
      <c r="B329" t="str">
        <v>MONAI&amp;SON'S LLC</v>
      </c>
      <c r="C329" s="68">
        <v>45743</v>
      </c>
      <c r="D329" t="str">
        <v>MOLLIQUE, ROMESHA</v>
      </c>
      <c r="E329" t="str">
        <v>203</v>
      </c>
      <c r="F329" t="str">
        <v>AM1</v>
      </c>
      <c r="G329" t="str">
        <v>SD</v>
      </c>
      <c r="H329">
        <v>4098143</v>
      </c>
      <c r="I329" t="str">
        <v>SEDAN</v>
      </c>
      <c r="J329">
        <v>17.43</v>
      </c>
      <c r="K329">
        <v>35</v>
      </c>
    </row>
    <row r="330" spans="1:11" x14ac:dyDescent="0.25">
      <c r="A330" t="str">
        <v>One-Seat</v>
      </c>
      <c r="B330" t="str">
        <v>MONAI&amp;SON'S LLC</v>
      </c>
      <c r="C330" s="68">
        <v>45743</v>
      </c>
      <c r="D330" t="str">
        <v>MOLLIQUE, ROMESHA</v>
      </c>
      <c r="E330" t="str">
        <v>203</v>
      </c>
      <c r="F330" t="str">
        <v>AM1</v>
      </c>
      <c r="G330" t="str">
        <v>SD</v>
      </c>
      <c r="H330">
        <v>4098037</v>
      </c>
      <c r="I330" t="str">
        <v>SEDAN</v>
      </c>
      <c r="J330">
        <v>20.329999999999998</v>
      </c>
      <c r="K330">
        <v>54</v>
      </c>
    </row>
    <row r="331" spans="1:11" x14ac:dyDescent="0.25">
      <c r="A331" t="str">
        <v>One-Seat</v>
      </c>
      <c r="B331" t="str">
        <v>EXPRESS TRANSPORTATION SERVICES, LLC</v>
      </c>
      <c r="C331" s="68">
        <v>45743</v>
      </c>
      <c r="D331" t="str">
        <v>UMANA, DOMINGO</v>
      </c>
      <c r="E331" t="str">
        <v>210</v>
      </c>
      <c r="F331" t="str">
        <v>AM1</v>
      </c>
      <c r="G331" t="str">
        <v>SD</v>
      </c>
      <c r="H331">
        <v>4098005</v>
      </c>
      <c r="I331" t="str">
        <v>WAV</v>
      </c>
      <c r="J331">
        <v>11.47</v>
      </c>
      <c r="K331">
        <v>50</v>
      </c>
    </row>
    <row r="332" spans="1:11" x14ac:dyDescent="0.25">
      <c r="A332" t="str">
        <v>One-Seat</v>
      </c>
      <c r="B332" t="str">
        <v>REM SOLUTIONS LLC</v>
      </c>
      <c r="C332" s="68">
        <v>45743</v>
      </c>
      <c r="D332" t="str">
        <v>MAINESS, RYAN</v>
      </c>
      <c r="E332" t="str">
        <v>215</v>
      </c>
      <c r="F332" t="str">
        <v>AM1</v>
      </c>
      <c r="G332" t="str">
        <v>SD</v>
      </c>
      <c r="H332">
        <v>4098142</v>
      </c>
      <c r="I332" t="str">
        <v>SEDAN</v>
      </c>
      <c r="J332">
        <v>17.43</v>
      </c>
      <c r="K332">
        <v>49</v>
      </c>
    </row>
    <row r="333" spans="1:11" x14ac:dyDescent="0.25">
      <c r="A333" t="str">
        <v>One-Seat</v>
      </c>
      <c r="B333" t="str">
        <v>REM SOLUTIONS LLC</v>
      </c>
      <c r="C333" s="68">
        <v>45743</v>
      </c>
      <c r="D333" t="str">
        <v>MAINESS, RYAN</v>
      </c>
      <c r="E333" t="str">
        <v>215</v>
      </c>
      <c r="F333" t="str">
        <v>AM1</v>
      </c>
      <c r="G333" t="str">
        <v>SD</v>
      </c>
      <c r="H333">
        <v>4098129</v>
      </c>
      <c r="I333" t="str">
        <v>SEDAN</v>
      </c>
      <c r="J333">
        <v>7.08</v>
      </c>
      <c r="K333">
        <v>27</v>
      </c>
    </row>
    <row r="334" spans="1:11" x14ac:dyDescent="0.25">
      <c r="A334" t="str">
        <v>One-Seat</v>
      </c>
      <c r="B334" t="str">
        <v>EXPRESS TRANSPORTATION SERVICES, LLC</v>
      </c>
      <c r="C334" s="68">
        <v>45743</v>
      </c>
      <c r="D334" t="str">
        <v>UMANA, DOMINGO</v>
      </c>
      <c r="E334" t="str">
        <v>210</v>
      </c>
      <c r="F334" t="str">
        <v>AM1</v>
      </c>
      <c r="G334" t="str">
        <v>SD</v>
      </c>
      <c r="H334">
        <v>4098128</v>
      </c>
      <c r="I334" t="str">
        <v>WAV</v>
      </c>
      <c r="J334">
        <v>7.08</v>
      </c>
      <c r="K334">
        <v>41</v>
      </c>
    </row>
    <row r="335" spans="1:11" x14ac:dyDescent="0.25">
      <c r="A335" t="str">
        <v>One-Seat</v>
      </c>
      <c r="B335" t="str">
        <v>DIAMOND HILL TRANSPORTATION LLC</v>
      </c>
      <c r="C335" s="68">
        <v>45743</v>
      </c>
      <c r="D335" t="str">
        <v>STEPHENS, MARITZA</v>
      </c>
      <c r="E335" t="str">
        <v>206</v>
      </c>
      <c r="F335" t="str">
        <v>AM1</v>
      </c>
      <c r="G335" t="str">
        <v>SD</v>
      </c>
      <c r="H335">
        <v>4099193</v>
      </c>
      <c r="I335" t="str">
        <v>WAV</v>
      </c>
      <c r="J335">
        <v>26.9</v>
      </c>
      <c r="K335">
        <v>51</v>
      </c>
    </row>
    <row r="336" spans="1:11" x14ac:dyDescent="0.25">
      <c r="A336" t="str">
        <v>One-Seat</v>
      </c>
      <c r="B336" t="str">
        <v>EXPRESS TRANSPORTATION SERVICES, LLC</v>
      </c>
      <c r="C336" s="68">
        <v>45743</v>
      </c>
      <c r="D336" t="str">
        <v>BANKS, LENARD</v>
      </c>
      <c r="E336" t="str">
        <v>221</v>
      </c>
      <c r="F336" t="str">
        <v>AM1</v>
      </c>
      <c r="G336" t="str">
        <v>SD</v>
      </c>
      <c r="H336">
        <v>4099180</v>
      </c>
      <c r="I336" t="str">
        <v>WAV</v>
      </c>
      <c r="J336">
        <v>14.12</v>
      </c>
      <c r="K336">
        <v>70</v>
      </c>
    </row>
    <row r="337" spans="1:11" x14ac:dyDescent="0.25">
      <c r="A337" t="str">
        <v>One-Seat</v>
      </c>
      <c r="B337" t="str">
        <v>EXPRESS TRANSPORTATION SERVICES, LLC</v>
      </c>
      <c r="C337" s="68">
        <v>45743</v>
      </c>
      <c r="D337" t="str">
        <v>SILVA, PAUL</v>
      </c>
      <c r="E337" t="str">
        <v>213</v>
      </c>
      <c r="F337" t="str">
        <v>WH1</v>
      </c>
      <c r="G337" t="str">
        <v>WC</v>
      </c>
      <c r="H337">
        <v>4098417</v>
      </c>
      <c r="I337" t="str">
        <v>WAV</v>
      </c>
      <c r="J337">
        <v>12.52</v>
      </c>
      <c r="K337">
        <v>33</v>
      </c>
    </row>
    <row r="338" spans="1:11" x14ac:dyDescent="0.25">
      <c r="A338" t="str">
        <v>One-Seat</v>
      </c>
      <c r="B338" t="str">
        <v>SYNERGY MEDICAL TRANSPORTATION LLC</v>
      </c>
      <c r="C338" s="68">
        <v>45743</v>
      </c>
      <c r="D338" t="str">
        <v>OXCAL, SERGIO</v>
      </c>
      <c r="E338" t="str">
        <v>204A</v>
      </c>
      <c r="F338" t="str">
        <v>AM1</v>
      </c>
      <c r="G338" t="str">
        <v>SD</v>
      </c>
      <c r="H338">
        <v>4099315</v>
      </c>
      <c r="I338" t="str">
        <v>WAV</v>
      </c>
      <c r="J338">
        <v>24.87</v>
      </c>
      <c r="K338">
        <v>36</v>
      </c>
    </row>
    <row r="339" spans="1:11" x14ac:dyDescent="0.25">
      <c r="A339" t="str">
        <v>One-Seat</v>
      </c>
      <c r="B339" t="str">
        <v>SYNERGY MEDICAL TRANSPORTATION LLC</v>
      </c>
      <c r="C339" s="68">
        <v>45743</v>
      </c>
      <c r="D339" t="str">
        <v>OXCAL, SERGIO</v>
      </c>
      <c r="E339" t="str">
        <v>204A</v>
      </c>
      <c r="F339" t="str">
        <v>WH1</v>
      </c>
      <c r="G339" t="str">
        <v>WC</v>
      </c>
      <c r="H339">
        <v>4098416</v>
      </c>
      <c r="I339" t="str">
        <v>WAV</v>
      </c>
      <c r="J339">
        <v>8.86</v>
      </c>
      <c r="K339">
        <v>19</v>
      </c>
    </row>
    <row r="340" spans="1:11" x14ac:dyDescent="0.25">
      <c r="A340" t="str">
        <v>One-Seat</v>
      </c>
      <c r="B340" t="str">
        <v>SYNERGY MEDICAL TRANSPORTATION LLC</v>
      </c>
      <c r="C340" s="68">
        <v>45743</v>
      </c>
      <c r="D340" t="str">
        <v>OXCAL, SERGIO</v>
      </c>
      <c r="E340" t="str">
        <v>204A</v>
      </c>
      <c r="F340" t="str">
        <v>AM1</v>
      </c>
      <c r="G340" t="str">
        <v>SD</v>
      </c>
      <c r="H340">
        <v>4099310</v>
      </c>
      <c r="I340" t="str">
        <v>WAV</v>
      </c>
      <c r="J340">
        <v>24.87</v>
      </c>
      <c r="K340">
        <v>34</v>
      </c>
    </row>
    <row r="341" spans="1:11" x14ac:dyDescent="0.25">
      <c r="A341" t="str">
        <v>One-Seat</v>
      </c>
      <c r="B341" t="str">
        <v>DIAMOND HILL TRANSPORTATION LLC</v>
      </c>
      <c r="C341" s="68">
        <v>45744</v>
      </c>
      <c r="D341" t="str">
        <v>STEPHENS, MARITZA</v>
      </c>
      <c r="E341" t="str">
        <v>206</v>
      </c>
      <c r="F341" t="str">
        <v>AM1</v>
      </c>
      <c r="G341" t="str">
        <v>SD</v>
      </c>
      <c r="H341">
        <v>4098597</v>
      </c>
      <c r="I341" t="str">
        <v>WAV</v>
      </c>
      <c r="J341">
        <v>29.88</v>
      </c>
      <c r="K341">
        <v>68</v>
      </c>
    </row>
    <row r="342" spans="1:11" x14ac:dyDescent="0.25">
      <c r="A342" t="str">
        <v>One-Seat</v>
      </c>
      <c r="B342" t="str">
        <v>QUICK RIDES CA</v>
      </c>
      <c r="C342" s="68">
        <v>45744</v>
      </c>
      <c r="D342" t="str">
        <v>BUTLER, JACQUELINE</v>
      </c>
      <c r="E342" t="str">
        <v>205B</v>
      </c>
      <c r="F342" t="str">
        <v>AM1</v>
      </c>
      <c r="G342" t="str">
        <v>SD</v>
      </c>
      <c r="H342">
        <v>4098601</v>
      </c>
      <c r="I342" t="str">
        <v>WAV</v>
      </c>
      <c r="J342">
        <v>29.88</v>
      </c>
      <c r="K342">
        <v>106</v>
      </c>
    </row>
    <row r="343" spans="1:11" x14ac:dyDescent="0.25">
      <c r="A343" t="str">
        <v>One-Seat</v>
      </c>
      <c r="B343" t="str">
        <v>AARON TRANSPORTATION</v>
      </c>
      <c r="C343" s="68">
        <v>45744</v>
      </c>
      <c r="D343" t="str">
        <v>ALLISON, AARON</v>
      </c>
      <c r="E343" t="str">
        <v>202</v>
      </c>
      <c r="F343" t="str">
        <v>AM1</v>
      </c>
      <c r="G343" t="str">
        <v>SD</v>
      </c>
      <c r="H343">
        <v>4098829</v>
      </c>
      <c r="I343" t="str">
        <v>WAV</v>
      </c>
      <c r="J343">
        <v>10.39</v>
      </c>
      <c r="K343">
        <v>36</v>
      </c>
    </row>
    <row r="344" spans="1:11" x14ac:dyDescent="0.25">
      <c r="A344" t="str">
        <v>One-Seat</v>
      </c>
      <c r="B344" t="str">
        <v>HUGO FAMILY TRANSPORTATION</v>
      </c>
      <c r="C344" s="68">
        <v>45744</v>
      </c>
      <c r="D344" t="str">
        <v>HUGO, TAMA</v>
      </c>
      <c r="E344" t="str">
        <v>211</v>
      </c>
      <c r="F344" t="str">
        <v>AM1</v>
      </c>
      <c r="G344" t="str">
        <v>SD</v>
      </c>
      <c r="H344">
        <v>4098830</v>
      </c>
      <c r="I344" t="str">
        <v>WAV</v>
      </c>
      <c r="J344">
        <v>10.39</v>
      </c>
      <c r="K344">
        <v>47</v>
      </c>
    </row>
    <row r="345" spans="1:11" x14ac:dyDescent="0.25">
      <c r="A345" t="str">
        <v>One-Seat</v>
      </c>
      <c r="B345" t="str">
        <v>AARON TRANSPORTATION</v>
      </c>
      <c r="C345" s="68">
        <v>45744</v>
      </c>
      <c r="D345" t="str">
        <v>ALLISON, AARON</v>
      </c>
      <c r="E345" t="str">
        <v>202</v>
      </c>
      <c r="F345" t="str">
        <v>WH1</v>
      </c>
      <c r="G345" t="str">
        <v>WC</v>
      </c>
      <c r="H345">
        <v>4098831</v>
      </c>
      <c r="I345" t="str">
        <v>WAV</v>
      </c>
      <c r="J345">
        <v>5.55</v>
      </c>
      <c r="K345">
        <v>39</v>
      </c>
    </row>
    <row r="346" spans="1:11" x14ac:dyDescent="0.25">
      <c r="A346" t="str">
        <v>One-Seat</v>
      </c>
      <c r="B346" t="str">
        <v>DIAMOND HILL TRANSPORTATION LLC</v>
      </c>
      <c r="C346" s="68">
        <v>45744</v>
      </c>
      <c r="D346" t="str">
        <v>STEPHENS, MARITZA</v>
      </c>
      <c r="E346" t="str">
        <v>206</v>
      </c>
      <c r="F346" t="str">
        <v>WH1</v>
      </c>
      <c r="G346" t="str">
        <v>WC</v>
      </c>
      <c r="H346">
        <v>4098832</v>
      </c>
      <c r="I346" t="str">
        <v>WAV</v>
      </c>
      <c r="J346">
        <v>5.55</v>
      </c>
      <c r="K346">
        <v>45</v>
      </c>
    </row>
    <row r="347" spans="1:11" x14ac:dyDescent="0.25">
      <c r="A347" t="str">
        <v>One-Seat</v>
      </c>
      <c r="B347" t="str">
        <v>SYNERGY MEDICAL TRANSPORTATION LLC</v>
      </c>
      <c r="C347" s="68">
        <v>45744</v>
      </c>
      <c r="D347" t="str">
        <v>OXCAL, SERGIO</v>
      </c>
      <c r="E347" t="str">
        <v>204A</v>
      </c>
      <c r="F347" t="str">
        <v>WK1</v>
      </c>
      <c r="G347" t="str">
        <v>SD</v>
      </c>
      <c r="H347">
        <v>4098839</v>
      </c>
      <c r="I347" t="str">
        <v>WAV</v>
      </c>
      <c r="J347">
        <v>7.01</v>
      </c>
      <c r="K347">
        <v>30</v>
      </c>
    </row>
    <row r="348" spans="1:11" x14ac:dyDescent="0.25">
      <c r="A348" t="str">
        <v>One-Seat</v>
      </c>
      <c r="B348" t="str">
        <v>NORTHCAL TRANSPORTATION LLC</v>
      </c>
      <c r="C348" s="68">
        <v>45744</v>
      </c>
      <c r="D348" t="str">
        <v>VILCHEZ, CHARLENNE</v>
      </c>
      <c r="E348" t="str">
        <v>217</v>
      </c>
      <c r="F348" t="str">
        <v>WK1</v>
      </c>
      <c r="G348" t="str">
        <v>SD</v>
      </c>
      <c r="H348">
        <v>4098840</v>
      </c>
      <c r="I348" t="str">
        <v>WAV</v>
      </c>
      <c r="J348">
        <v>7.01</v>
      </c>
      <c r="K348">
        <v>28</v>
      </c>
    </row>
    <row r="349" spans="1:11" x14ac:dyDescent="0.25">
      <c r="A349" t="str">
        <v>One-Seat</v>
      </c>
      <c r="B349" t="str">
        <v>REM SOLUTIONS LLC</v>
      </c>
      <c r="C349" s="68">
        <v>45744</v>
      </c>
      <c r="D349" t="str">
        <v>MAINESS, RYAN</v>
      </c>
      <c r="E349" t="str">
        <v>215</v>
      </c>
      <c r="F349" t="str">
        <v>AM1</v>
      </c>
      <c r="G349" t="str">
        <v>SD</v>
      </c>
      <c r="H349">
        <v>4098862</v>
      </c>
      <c r="I349" t="str">
        <v>SEDAN</v>
      </c>
      <c r="J349">
        <v>17.43</v>
      </c>
      <c r="K349">
        <v>26</v>
      </c>
    </row>
    <row r="350" spans="1:11" x14ac:dyDescent="0.25">
      <c r="A350" t="str">
        <v>One-Seat</v>
      </c>
      <c r="B350" t="str">
        <v>REM SOLUTIONS LLC</v>
      </c>
      <c r="C350" s="68">
        <v>45744</v>
      </c>
      <c r="D350" t="str">
        <v>MAINESS, RYAN</v>
      </c>
      <c r="E350" t="str">
        <v>215</v>
      </c>
      <c r="F350" t="str">
        <v>AM1</v>
      </c>
      <c r="G350" t="str">
        <v>SD</v>
      </c>
      <c r="H350">
        <v>4102800</v>
      </c>
      <c r="I350" t="str">
        <v>SEDAN</v>
      </c>
      <c r="J350">
        <v>16.29</v>
      </c>
      <c r="K350">
        <v>34</v>
      </c>
    </row>
    <row r="351" spans="1:11" x14ac:dyDescent="0.25">
      <c r="A351" t="str">
        <v>One-Seat</v>
      </c>
      <c r="B351" t="str">
        <v>AARON TRANSPORTATION</v>
      </c>
      <c r="C351" s="68">
        <v>45744</v>
      </c>
      <c r="D351" t="str">
        <v>ALLISON, AARON</v>
      </c>
      <c r="E351" t="str">
        <v>202</v>
      </c>
      <c r="F351" t="str">
        <v>AM1</v>
      </c>
      <c r="G351" t="str">
        <v>SD</v>
      </c>
      <c r="H351">
        <v>4098753</v>
      </c>
      <c r="I351" t="str">
        <v>WAV</v>
      </c>
      <c r="J351">
        <v>13.14</v>
      </c>
      <c r="K351">
        <v>63</v>
      </c>
    </row>
    <row r="352" spans="1:11" x14ac:dyDescent="0.25">
      <c r="A352" t="str">
        <v>One-Seat</v>
      </c>
      <c r="B352" t="str">
        <v>DIAMOND HILL TRANSPORTATION LLC</v>
      </c>
      <c r="C352" s="68">
        <v>45744</v>
      </c>
      <c r="D352" t="str">
        <v>STEPHENS, MARITZA</v>
      </c>
      <c r="E352" t="str">
        <v>206</v>
      </c>
      <c r="F352" t="str">
        <v>AM1</v>
      </c>
      <c r="G352" t="str">
        <v>SD</v>
      </c>
      <c r="H352">
        <v>4098754</v>
      </c>
      <c r="I352" t="str">
        <v>WAV</v>
      </c>
      <c r="J352">
        <v>13.14</v>
      </c>
      <c r="K352">
        <v>58</v>
      </c>
    </row>
    <row r="353" spans="1:11" x14ac:dyDescent="0.25">
      <c r="A353" t="str">
        <v>One-Seat</v>
      </c>
      <c r="B353" t="str">
        <v>REM SOLUTIONS LLC</v>
      </c>
      <c r="C353" s="68">
        <v>45744</v>
      </c>
      <c r="D353" t="str">
        <v>MAINESS, RYAN</v>
      </c>
      <c r="E353" t="str">
        <v>215</v>
      </c>
      <c r="F353" t="str">
        <v>AM1</v>
      </c>
      <c r="G353" t="str">
        <v>SD</v>
      </c>
      <c r="H353">
        <v>4098757</v>
      </c>
      <c r="I353" t="str">
        <v>SEDAN</v>
      </c>
      <c r="J353">
        <v>20.329999999999998</v>
      </c>
      <c r="K353">
        <v>42</v>
      </c>
    </row>
    <row r="354" spans="1:11" x14ac:dyDescent="0.25">
      <c r="A354" t="str">
        <v>One-Seat</v>
      </c>
      <c r="B354" t="str">
        <v>EXPRESS TRANSPORTATION SERVICES, LLC</v>
      </c>
      <c r="C354" s="68">
        <v>45744</v>
      </c>
      <c r="D354" t="str">
        <v>BANKS, LENARD</v>
      </c>
      <c r="E354" t="str">
        <v>221</v>
      </c>
      <c r="F354" t="str">
        <v>AM1</v>
      </c>
      <c r="G354" t="str">
        <v>SD</v>
      </c>
      <c r="H354">
        <v>4098758</v>
      </c>
      <c r="I354" t="str">
        <v>WAV</v>
      </c>
      <c r="J354">
        <v>20.329999999999998</v>
      </c>
      <c r="K354">
        <v>31</v>
      </c>
    </row>
    <row r="355" spans="1:11" x14ac:dyDescent="0.25">
      <c r="A355" t="str">
        <v>One-Seat</v>
      </c>
      <c r="B355" t="str">
        <v>FOWLER SENIOR TRANSIT LLC</v>
      </c>
      <c r="C355" s="68">
        <v>45744</v>
      </c>
      <c r="D355" t="str">
        <v>FOWLER, ANTOINE</v>
      </c>
      <c r="E355" t="str">
        <v>222</v>
      </c>
      <c r="F355" t="str">
        <v>AM2</v>
      </c>
      <c r="G355" t="str">
        <v>SD</v>
      </c>
      <c r="H355">
        <v>4102789</v>
      </c>
      <c r="I355" t="str">
        <v>SEDAN</v>
      </c>
      <c r="J355">
        <v>10.49</v>
      </c>
      <c r="K355">
        <v>17</v>
      </c>
    </row>
    <row r="356" spans="1:11" x14ac:dyDescent="0.25">
      <c r="A356" t="str">
        <v>One-Seat</v>
      </c>
      <c r="B356" t="str">
        <v>QUICK RIDES CA</v>
      </c>
      <c r="C356" s="68">
        <v>45744</v>
      </c>
      <c r="D356" t="str">
        <v>BUTLER, JACQUELINE</v>
      </c>
      <c r="E356" t="str">
        <v>205B</v>
      </c>
      <c r="F356" t="str">
        <v>AM2</v>
      </c>
      <c r="G356" t="str">
        <v>SD</v>
      </c>
      <c r="H356">
        <v>4102790</v>
      </c>
      <c r="I356" t="str">
        <v>WAV</v>
      </c>
      <c r="J356">
        <v>10.49</v>
      </c>
      <c r="K356">
        <v>25</v>
      </c>
    </row>
    <row r="357" spans="1:11" x14ac:dyDescent="0.25">
      <c r="A357" t="str">
        <v>One-Seat</v>
      </c>
      <c r="B357" t="str">
        <v>MONAI&amp;SON'S LLC</v>
      </c>
      <c r="C357" s="68">
        <v>45744</v>
      </c>
      <c r="D357" t="str">
        <v>MOLLIQUE, ROMESHA</v>
      </c>
      <c r="E357" t="str">
        <v>203</v>
      </c>
      <c r="F357" t="str">
        <v>SC1</v>
      </c>
      <c r="G357" t="str">
        <v>WC</v>
      </c>
      <c r="H357">
        <v>4100589</v>
      </c>
      <c r="I357" t="str">
        <v>WAV</v>
      </c>
      <c r="J357">
        <v>27.12</v>
      </c>
      <c r="K357">
        <v>186</v>
      </c>
    </row>
    <row r="358" spans="1:11" x14ac:dyDescent="0.25">
      <c r="A358" t="str">
        <v>One-Seat</v>
      </c>
      <c r="B358" t="str">
        <v>SYNERGY MEDICAL TRANSPORTATION LLC</v>
      </c>
      <c r="C358" s="68">
        <v>45744</v>
      </c>
      <c r="D358" t="str">
        <v>OXCAL, SERGIO</v>
      </c>
      <c r="E358" t="str">
        <v>204A</v>
      </c>
      <c r="F358" t="str">
        <v>WH1</v>
      </c>
      <c r="G358" t="str">
        <v>WC</v>
      </c>
      <c r="H358">
        <v>4098874</v>
      </c>
      <c r="I358" t="str">
        <v>WAV</v>
      </c>
      <c r="J358">
        <v>15.16</v>
      </c>
      <c r="K358">
        <v>35</v>
      </c>
    </row>
    <row r="359" spans="1:11" x14ac:dyDescent="0.25">
      <c r="A359" t="str">
        <v>One-Seat</v>
      </c>
      <c r="B359" t="str">
        <v>HIGHER-SELF LLC</v>
      </c>
      <c r="C359" s="68">
        <v>45744</v>
      </c>
      <c r="D359" t="str">
        <v>BROWN, LOVIE</v>
      </c>
      <c r="E359" t="str">
        <v>216</v>
      </c>
      <c r="F359" t="str">
        <v>AM1</v>
      </c>
      <c r="G359" t="str">
        <v>SD</v>
      </c>
      <c r="H359">
        <v>4098877</v>
      </c>
      <c r="I359" t="str">
        <v>SEDAN</v>
      </c>
      <c r="J359">
        <v>19.12</v>
      </c>
      <c r="K359">
        <v>54</v>
      </c>
    </row>
    <row r="360" spans="1:11" x14ac:dyDescent="0.25">
      <c r="A360" t="str">
        <v>One-Seat</v>
      </c>
      <c r="B360" t="str">
        <v>HUGO FAMILY TRANSPORTATION</v>
      </c>
      <c r="C360" s="68">
        <v>45744</v>
      </c>
      <c r="D360" t="str">
        <v>HUGO, TAMA</v>
      </c>
      <c r="E360" t="str">
        <v>211</v>
      </c>
      <c r="F360" t="str">
        <v>AM1,WK1</v>
      </c>
      <c r="G360" t="str">
        <v>SD</v>
      </c>
      <c r="H360">
        <v>4100390</v>
      </c>
      <c r="I360" t="str">
        <v>WAV</v>
      </c>
      <c r="J360">
        <v>20.350000000000001</v>
      </c>
      <c r="K360">
        <v>32</v>
      </c>
    </row>
    <row r="361" spans="1:11" x14ac:dyDescent="0.25">
      <c r="A361" t="str">
        <v>One-Seat</v>
      </c>
      <c r="B361" t="str">
        <v>SYNERGY MEDICAL TRANSPORTATION LLC</v>
      </c>
      <c r="C361" s="68">
        <v>45744</v>
      </c>
      <c r="D361" t="str">
        <v>MARZI, SAMI JAN</v>
      </c>
      <c r="E361" t="str">
        <v>220</v>
      </c>
      <c r="F361" t="str">
        <v>AM1,WK1</v>
      </c>
      <c r="G361" t="str">
        <v>SD</v>
      </c>
      <c r="H361">
        <v>4100389</v>
      </c>
      <c r="I361" t="str">
        <v>WAV</v>
      </c>
      <c r="J361">
        <v>20.350000000000001</v>
      </c>
      <c r="K361">
        <v>27</v>
      </c>
    </row>
    <row r="362" spans="1:11" x14ac:dyDescent="0.25">
      <c r="A362" t="str">
        <v>One-Seat</v>
      </c>
      <c r="B362" t="str">
        <v>AARON TRANSPORTATION</v>
      </c>
      <c r="C362" s="68">
        <v>45744</v>
      </c>
      <c r="D362" t="str">
        <v>ALLISON, AARON</v>
      </c>
      <c r="E362" t="str">
        <v>202</v>
      </c>
      <c r="F362" t="str">
        <v>AM1</v>
      </c>
      <c r="G362" t="str">
        <v>SD</v>
      </c>
      <c r="H362">
        <v>4100381</v>
      </c>
      <c r="I362" t="str">
        <v>WAV</v>
      </c>
      <c r="J362">
        <v>16.13</v>
      </c>
      <c r="K362">
        <v>37</v>
      </c>
    </row>
    <row r="363" spans="1:11" x14ac:dyDescent="0.25">
      <c r="A363" t="str">
        <v>One-Seat</v>
      </c>
      <c r="B363" t="str">
        <v>AARON TRANSPORTATION</v>
      </c>
      <c r="C363" s="68">
        <v>45744</v>
      </c>
      <c r="D363" t="str">
        <v>ALLISON, AARON</v>
      </c>
      <c r="E363" t="str">
        <v>202</v>
      </c>
      <c r="F363" t="str">
        <v>AM1</v>
      </c>
      <c r="G363" t="str">
        <v>SD</v>
      </c>
      <c r="H363">
        <v>4100380</v>
      </c>
      <c r="I363" t="str">
        <v>WAV</v>
      </c>
      <c r="J363">
        <v>13.9</v>
      </c>
      <c r="K363">
        <v>60</v>
      </c>
    </row>
    <row r="364" spans="1:11" x14ac:dyDescent="0.25">
      <c r="A364" t="str">
        <v>One-Seat</v>
      </c>
      <c r="B364" t="str">
        <v>HUGO FAMILY TRANSPORTATION</v>
      </c>
      <c r="C364" s="68">
        <v>45744</v>
      </c>
      <c r="D364" t="str">
        <v>HUGO, TAMA</v>
      </c>
      <c r="E364" t="str">
        <v>211</v>
      </c>
      <c r="F364" t="str">
        <v>WH1</v>
      </c>
      <c r="G364" t="str">
        <v>WC</v>
      </c>
      <c r="H364">
        <v>4098991</v>
      </c>
      <c r="I364" t="str">
        <v>WAV</v>
      </c>
      <c r="J364">
        <v>4.88</v>
      </c>
      <c r="K364">
        <v>16</v>
      </c>
    </row>
    <row r="365" spans="1:11" x14ac:dyDescent="0.25">
      <c r="A365" t="str">
        <v>One-Seat</v>
      </c>
      <c r="B365" t="str">
        <v>DIAMOND HILL TRANSPORTATION LLC</v>
      </c>
      <c r="C365" s="68">
        <v>45744</v>
      </c>
      <c r="D365" t="str">
        <v>STEPHENS, MARITZA</v>
      </c>
      <c r="E365" t="str">
        <v>206</v>
      </c>
      <c r="F365" t="str">
        <v>AM1</v>
      </c>
      <c r="G365" t="str">
        <v>SD</v>
      </c>
      <c r="H365">
        <v>4100386</v>
      </c>
      <c r="I365" t="str">
        <v>WAV</v>
      </c>
      <c r="J365">
        <v>13.9</v>
      </c>
      <c r="K365">
        <v>42</v>
      </c>
    </row>
    <row r="366" spans="1:11" x14ac:dyDescent="0.25">
      <c r="A366" t="str">
        <v>One-Seat</v>
      </c>
      <c r="B366" t="str">
        <v>HUGO FAMILY TRANSPORTATION</v>
      </c>
      <c r="C366" s="68">
        <v>45744</v>
      </c>
      <c r="D366" t="str">
        <v>HUGO, TAMA</v>
      </c>
      <c r="E366" t="str">
        <v>211</v>
      </c>
      <c r="F366" t="str">
        <v>AM1</v>
      </c>
      <c r="G366" t="str">
        <v>SD</v>
      </c>
      <c r="H366">
        <v>4098728</v>
      </c>
      <c r="I366" t="str">
        <v>WAV</v>
      </c>
      <c r="J366">
        <v>11.47</v>
      </c>
      <c r="K366">
        <v>50</v>
      </c>
    </row>
    <row r="367" spans="1:11" x14ac:dyDescent="0.25">
      <c r="A367" t="str">
        <v>One-Seat</v>
      </c>
      <c r="B367" t="str">
        <v>EXPRESS TRANSPORTATION SERVICES, LLC</v>
      </c>
      <c r="C367" s="68">
        <v>45744</v>
      </c>
      <c r="D367" t="str">
        <v>BANKS, LENARD</v>
      </c>
      <c r="E367" t="str">
        <v>221</v>
      </c>
      <c r="F367" t="str">
        <v>AM1</v>
      </c>
      <c r="G367" t="str">
        <v>SD</v>
      </c>
      <c r="H367">
        <v>4098727</v>
      </c>
      <c r="I367" t="str">
        <v>WAV</v>
      </c>
      <c r="J367">
        <v>11.47</v>
      </c>
      <c r="K367">
        <v>32</v>
      </c>
    </row>
    <row r="368" spans="1:11" x14ac:dyDescent="0.25">
      <c r="A368" t="str">
        <v>One-Seat</v>
      </c>
      <c r="B368" t="str">
        <v>FOWLER SENIOR TRANSIT LLC</v>
      </c>
      <c r="C368" s="68">
        <v>45744</v>
      </c>
      <c r="D368" t="str">
        <v>FOWLER, ANTOINE</v>
      </c>
      <c r="E368" t="str">
        <v>222</v>
      </c>
      <c r="F368" t="str">
        <v>AM1</v>
      </c>
      <c r="G368" t="str">
        <v>SD</v>
      </c>
      <c r="H368">
        <v>4102853</v>
      </c>
      <c r="I368" t="str">
        <v>SEDAN</v>
      </c>
      <c r="J368">
        <v>10.11</v>
      </c>
      <c r="K368">
        <v>32</v>
      </c>
    </row>
    <row r="369" spans="1:11" x14ac:dyDescent="0.25">
      <c r="A369" t="str">
        <v>One-Seat</v>
      </c>
      <c r="B369" t="str">
        <v>MONAI&amp;SON'S LLC</v>
      </c>
      <c r="C369" s="68">
        <v>45744</v>
      </c>
      <c r="D369" t="str">
        <v>MOLLIQUE, ROMESHA</v>
      </c>
      <c r="E369" t="str">
        <v>203</v>
      </c>
      <c r="F369" t="str">
        <v>AM1</v>
      </c>
      <c r="G369" t="str">
        <v>SD</v>
      </c>
      <c r="H369">
        <v>4102858</v>
      </c>
      <c r="I369" t="str">
        <v>SEDAN</v>
      </c>
      <c r="J369">
        <v>24.42</v>
      </c>
      <c r="K369">
        <v>74</v>
      </c>
    </row>
    <row r="370" spans="1:11" x14ac:dyDescent="0.25">
      <c r="A370" t="str">
        <v>One-Seat</v>
      </c>
      <c r="B370" t="str">
        <v>EXPRESS TRANSPORTATION SERVICES, LLC</v>
      </c>
      <c r="C370" s="68">
        <v>45744</v>
      </c>
      <c r="D370" t="str">
        <v>SILVA, PAUL</v>
      </c>
      <c r="E370" t="str">
        <v>213</v>
      </c>
      <c r="F370" t="str">
        <v>AM1</v>
      </c>
      <c r="G370" t="str">
        <v>SD</v>
      </c>
      <c r="H370">
        <v>4100455</v>
      </c>
      <c r="I370" t="str">
        <v>WAV</v>
      </c>
      <c r="J370">
        <v>29.43</v>
      </c>
      <c r="K370">
        <v>46</v>
      </c>
    </row>
    <row r="371" spans="1:11" x14ac:dyDescent="0.25">
      <c r="A371" t="str">
        <v>One-Seat</v>
      </c>
      <c r="B371" t="str">
        <v>SYNERGY MEDICAL TRANSPORTATION LLC</v>
      </c>
      <c r="C371" s="68">
        <v>45744</v>
      </c>
      <c r="D371" t="str">
        <v>MARZI, SAMI JAN</v>
      </c>
      <c r="E371" t="str">
        <v>220</v>
      </c>
      <c r="F371" t="str">
        <v>AM1</v>
      </c>
      <c r="G371" t="str">
        <v>SD</v>
      </c>
      <c r="H371">
        <v>4102859</v>
      </c>
      <c r="I371" t="str">
        <v>WAV</v>
      </c>
      <c r="J371">
        <v>24.42</v>
      </c>
      <c r="K371">
        <v>41</v>
      </c>
    </row>
    <row r="372" spans="1:11" x14ac:dyDescent="0.25">
      <c r="A372" t="str">
        <v>One-Seat</v>
      </c>
      <c r="B372" t="str">
        <v>EXPRESS TRANSPORTATION SERVICES, LLC</v>
      </c>
      <c r="C372" s="68">
        <v>45744</v>
      </c>
      <c r="D372" t="str">
        <v>EVANS, JOHN</v>
      </c>
      <c r="E372" t="str">
        <v>208</v>
      </c>
      <c r="F372" t="str">
        <v>WK1</v>
      </c>
      <c r="G372" t="str">
        <v>SD</v>
      </c>
      <c r="H372">
        <v>4100445</v>
      </c>
      <c r="I372" t="str">
        <v>WAV</v>
      </c>
      <c r="J372">
        <v>31.58</v>
      </c>
      <c r="K372">
        <v>93</v>
      </c>
    </row>
    <row r="373" spans="1:11" x14ac:dyDescent="0.25">
      <c r="A373" t="str">
        <v>One-Seat</v>
      </c>
      <c r="B373" t="str">
        <v>AARON TRANSPORTATION</v>
      </c>
      <c r="C373" s="68">
        <v>45744</v>
      </c>
      <c r="D373" t="str">
        <v>ALLISON, AARON</v>
      </c>
      <c r="E373" t="str">
        <v>202</v>
      </c>
      <c r="F373" t="str">
        <v>WK1</v>
      </c>
      <c r="G373" t="str">
        <v>SD</v>
      </c>
      <c r="H373">
        <v>4100444</v>
      </c>
      <c r="I373" t="str">
        <v>WAV</v>
      </c>
      <c r="J373">
        <v>31.58</v>
      </c>
      <c r="K373">
        <v>43</v>
      </c>
    </row>
    <row r="374" spans="1:11" x14ac:dyDescent="0.25">
      <c r="A374" t="str">
        <v>One-Seat</v>
      </c>
      <c r="B374" t="str">
        <v>HIGHER-SELF LLC</v>
      </c>
      <c r="C374" s="68">
        <v>45744</v>
      </c>
      <c r="D374" t="str">
        <v>BROWN, LOVIE</v>
      </c>
      <c r="E374" t="str">
        <v>216</v>
      </c>
      <c r="F374" t="str">
        <v>AM1</v>
      </c>
      <c r="G374" t="str">
        <v>SD</v>
      </c>
      <c r="H374">
        <v>4100458</v>
      </c>
      <c r="I374" t="str">
        <v>SEDAN</v>
      </c>
      <c r="J374">
        <v>0</v>
      </c>
      <c r="K374">
        <v>79</v>
      </c>
    </row>
    <row r="375" spans="1:11" x14ac:dyDescent="0.25">
      <c r="A375" t="str">
        <v>One-Seat</v>
      </c>
      <c r="B375" t="str">
        <v>EXPRESS TRANSPORTATION SERVICES, LLC</v>
      </c>
      <c r="C375" s="68">
        <v>45744</v>
      </c>
      <c r="D375" t="str">
        <v>SILVA, PAUL</v>
      </c>
      <c r="E375" t="str">
        <v>213</v>
      </c>
      <c r="F375" t="str">
        <v>AM1</v>
      </c>
      <c r="G375" t="str">
        <v>SD</v>
      </c>
      <c r="H375">
        <v>4101267</v>
      </c>
      <c r="I375" t="str">
        <v>WAV</v>
      </c>
      <c r="J375">
        <v>18.84</v>
      </c>
      <c r="K375">
        <v>59</v>
      </c>
    </row>
    <row r="376" spans="1:11" x14ac:dyDescent="0.25">
      <c r="A376" t="str">
        <v>One-Seat</v>
      </c>
      <c r="B376" t="str">
        <v>AARON TRANSPORTATION</v>
      </c>
      <c r="C376" s="68">
        <v>45744</v>
      </c>
      <c r="D376" t="str">
        <v>ALLISON, AARON</v>
      </c>
      <c r="E376" t="str">
        <v>202</v>
      </c>
      <c r="F376" t="str">
        <v>AM1</v>
      </c>
      <c r="G376" t="str">
        <v>SD</v>
      </c>
      <c r="H376">
        <v>4099158</v>
      </c>
      <c r="I376" t="str">
        <v>WAV</v>
      </c>
      <c r="J376">
        <v>20.05</v>
      </c>
      <c r="K376">
        <v>63</v>
      </c>
    </row>
    <row r="377" spans="1:11" x14ac:dyDescent="0.25">
      <c r="A377" t="str">
        <v>One-Seat</v>
      </c>
      <c r="B377" t="str">
        <v>HIGHER-SELF LLC</v>
      </c>
      <c r="C377" s="68">
        <v>45744</v>
      </c>
      <c r="D377" t="str">
        <v>BROWN, LOVIE</v>
      </c>
      <c r="E377" t="str">
        <v>216</v>
      </c>
      <c r="F377" t="str">
        <v>AM1</v>
      </c>
      <c r="G377" t="str">
        <v>SD</v>
      </c>
      <c r="H377">
        <v>4099121</v>
      </c>
      <c r="I377" t="str">
        <v>SEDAN</v>
      </c>
      <c r="J377">
        <v>8.08</v>
      </c>
      <c r="K377">
        <v>21</v>
      </c>
    </row>
    <row r="378" spans="1:11" x14ac:dyDescent="0.25">
      <c r="A378" t="str">
        <v>One-Seat</v>
      </c>
      <c r="B378" t="str">
        <v>EXPRESS TRANSPORTATION SERVICES, LLC</v>
      </c>
      <c r="C378" s="68">
        <v>45744</v>
      </c>
      <c r="D378" t="str">
        <v>EVANS, JOHN</v>
      </c>
      <c r="E378" t="str">
        <v>208</v>
      </c>
      <c r="F378" t="str">
        <v>AM1</v>
      </c>
      <c r="G378" t="str">
        <v>SD</v>
      </c>
      <c r="H378">
        <v>4099120</v>
      </c>
      <c r="I378" t="str">
        <v>WAV</v>
      </c>
      <c r="J378">
        <v>8.08</v>
      </c>
      <c r="K378">
        <v>87</v>
      </c>
    </row>
    <row r="379" spans="1:11" x14ac:dyDescent="0.25">
      <c r="A379" t="str">
        <v>One-Seat</v>
      </c>
      <c r="B379" t="str">
        <v>DIAMOND HILL TRANSPORTATION LLC</v>
      </c>
      <c r="C379" s="68">
        <v>45744</v>
      </c>
      <c r="D379" t="str">
        <v>STEPHENS, MARITZA</v>
      </c>
      <c r="E379" t="str">
        <v>206</v>
      </c>
      <c r="F379" t="str">
        <v>AM1</v>
      </c>
      <c r="G379" t="str">
        <v>SD</v>
      </c>
      <c r="H379">
        <v>4099194</v>
      </c>
      <c r="I379" t="str">
        <v>WAV</v>
      </c>
      <c r="J379">
        <v>26.9</v>
      </c>
      <c r="K379">
        <v>51</v>
      </c>
    </row>
    <row r="380" spans="1:11" x14ac:dyDescent="0.25">
      <c r="A380" t="str">
        <v>One-Seat</v>
      </c>
      <c r="B380" t="str">
        <v>QUICK RIDES CA</v>
      </c>
      <c r="C380" s="68">
        <v>45744</v>
      </c>
      <c r="D380" t="str">
        <v>BUTLER, JACQUELINE</v>
      </c>
      <c r="E380" t="str">
        <v>205B</v>
      </c>
      <c r="F380" t="str">
        <v>AM1</v>
      </c>
      <c r="G380" t="str">
        <v>SD</v>
      </c>
      <c r="H380">
        <v>4099199</v>
      </c>
      <c r="I380" t="str">
        <v>WAV</v>
      </c>
      <c r="J380">
        <v>26.9</v>
      </c>
      <c r="K380">
        <v>76</v>
      </c>
    </row>
    <row r="381" spans="1:11" x14ac:dyDescent="0.25">
      <c r="A381" t="str">
        <v>One-Seat</v>
      </c>
      <c r="B381" t="str">
        <v>SYNERGY MEDICAL TRANSPORTATION LLC</v>
      </c>
      <c r="C381" s="68">
        <v>45744</v>
      </c>
      <c r="D381" t="str">
        <v>BROWN, GREG</v>
      </c>
      <c r="E381" t="str">
        <v>204B</v>
      </c>
      <c r="F381" t="str">
        <v>WK1</v>
      </c>
      <c r="G381" t="str">
        <v>SD</v>
      </c>
      <c r="H381">
        <v>4102048</v>
      </c>
      <c r="I381" t="str">
        <v>SEDAN</v>
      </c>
      <c r="J381">
        <v>44.1</v>
      </c>
      <c r="K381">
        <v>48</v>
      </c>
    </row>
    <row r="382" spans="1:11" x14ac:dyDescent="0.25">
      <c r="A382" t="str">
        <v>One-Seat</v>
      </c>
      <c r="B382" t="str">
        <v>EXPRESS TRANSPORTATION SERVICES, LLC</v>
      </c>
      <c r="C382" s="68">
        <v>45744</v>
      </c>
      <c r="D382" t="str">
        <v>SILVA, PAUL</v>
      </c>
      <c r="E382" t="str">
        <v>213</v>
      </c>
      <c r="F382" t="str">
        <v>WK1</v>
      </c>
      <c r="G382" t="str">
        <v>SD</v>
      </c>
      <c r="H382">
        <v>4102047</v>
      </c>
      <c r="I382" t="str">
        <v>WAV</v>
      </c>
      <c r="J382">
        <v>44.1</v>
      </c>
      <c r="K382">
        <v>106</v>
      </c>
    </row>
    <row r="383" spans="1:11" x14ac:dyDescent="0.25">
      <c r="A383" t="str">
        <v>One-Seat</v>
      </c>
      <c r="B383" t="str">
        <v>REM SOLUTIONS LLC</v>
      </c>
      <c r="C383" s="68">
        <v>45744</v>
      </c>
      <c r="D383" t="str">
        <v>MAINESS, RYAN</v>
      </c>
      <c r="E383" t="str">
        <v>215</v>
      </c>
      <c r="F383" t="str">
        <v>AM1</v>
      </c>
      <c r="G383" t="str">
        <v>SD</v>
      </c>
      <c r="H383">
        <v>4102001</v>
      </c>
      <c r="I383" t="str">
        <v>SEDAN</v>
      </c>
      <c r="J383">
        <v>11.95</v>
      </c>
      <c r="K383">
        <v>75</v>
      </c>
    </row>
    <row r="384" spans="1:11" x14ac:dyDescent="0.25">
      <c r="A384" t="str">
        <v>One-Seat</v>
      </c>
      <c r="B384" t="str">
        <v>EXPRESS TRANSPORTATION SERVICES, LLC</v>
      </c>
      <c r="C384" s="68">
        <v>45744</v>
      </c>
      <c r="D384" t="str">
        <v>SILVA, PAUL</v>
      </c>
      <c r="E384" t="str">
        <v>213</v>
      </c>
      <c r="F384" t="str">
        <v>WH1</v>
      </c>
      <c r="G384" t="str">
        <v>WC</v>
      </c>
      <c r="H384">
        <v>4102740</v>
      </c>
      <c r="I384" t="str">
        <v>WAV</v>
      </c>
      <c r="J384">
        <v>17.28</v>
      </c>
      <c r="K384">
        <v>44</v>
      </c>
    </row>
    <row r="385" spans="1:11" x14ac:dyDescent="0.25">
      <c r="A385" t="str">
        <v>One-Seat</v>
      </c>
      <c r="B385" t="str">
        <v>EXPRESS TRANSPORTATION SERVICES, LLC</v>
      </c>
      <c r="C385" s="68">
        <v>45744</v>
      </c>
      <c r="D385" t="str">
        <v>UMANA, DOMINGO</v>
      </c>
      <c r="E385" t="str">
        <v>210</v>
      </c>
      <c r="F385" t="str">
        <v>AM1</v>
      </c>
      <c r="G385" t="str">
        <v>SD</v>
      </c>
      <c r="H385">
        <v>4099311</v>
      </c>
      <c r="I385" t="str">
        <v>WAV</v>
      </c>
      <c r="J385">
        <v>24.87</v>
      </c>
      <c r="K385">
        <v>37</v>
      </c>
    </row>
    <row r="386" spans="1:11" x14ac:dyDescent="0.25">
      <c r="A386" t="str">
        <v>One-Seat</v>
      </c>
      <c r="B386" t="str">
        <v>NORTHCAL TRANSPORTATION LLC</v>
      </c>
      <c r="C386" s="68">
        <v>45744</v>
      </c>
      <c r="D386" t="str">
        <v>VILCHEZ, CHARLENNE</v>
      </c>
      <c r="E386" t="str">
        <v>217</v>
      </c>
      <c r="F386" t="str">
        <v>AM1</v>
      </c>
      <c r="G386" t="str">
        <v>SD</v>
      </c>
      <c r="H386">
        <v>4099316</v>
      </c>
      <c r="I386" t="str">
        <v>WAV</v>
      </c>
      <c r="J386">
        <v>24.87</v>
      </c>
      <c r="K386">
        <v>69</v>
      </c>
    </row>
    <row r="387" spans="1:11" x14ac:dyDescent="0.25">
      <c r="A387" t="str">
        <v>One-Seat</v>
      </c>
      <c r="B387" t="str">
        <v>MONAI&amp;SON'S LLC</v>
      </c>
      <c r="C387" s="68">
        <v>45744</v>
      </c>
      <c r="D387" t="str">
        <v>MOLLIQUE, ROMESHA</v>
      </c>
      <c r="E387" t="str">
        <v>203</v>
      </c>
      <c r="F387" t="str">
        <v>AM1</v>
      </c>
      <c r="G387" t="str">
        <v>SD</v>
      </c>
      <c r="H387">
        <v>4102084</v>
      </c>
      <c r="I387" t="str">
        <v>WAV</v>
      </c>
      <c r="J387">
        <v>13.18</v>
      </c>
      <c r="K387">
        <v>27</v>
      </c>
    </row>
    <row r="388" spans="1:11" x14ac:dyDescent="0.25">
      <c r="A388" t="str">
        <v>One-Seat</v>
      </c>
      <c r="B388" t="str">
        <v>EXPRESS TRANSPORTATION SERVICES, LLC</v>
      </c>
      <c r="C388" s="68">
        <v>45744</v>
      </c>
      <c r="D388" t="str">
        <v>EVANS, JOHN</v>
      </c>
      <c r="E388" t="str">
        <v>208</v>
      </c>
      <c r="F388" t="str">
        <v>AM1</v>
      </c>
      <c r="G388" t="str">
        <v>SD</v>
      </c>
      <c r="H388">
        <v>4102081</v>
      </c>
      <c r="I388" t="str">
        <v>WAV</v>
      </c>
      <c r="J388">
        <v>13.18</v>
      </c>
      <c r="K388">
        <v>61</v>
      </c>
    </row>
    <row r="389" spans="1:11" x14ac:dyDescent="0.25">
      <c r="A389" t="str">
        <v>One-Seat</v>
      </c>
      <c r="B389" t="str">
        <v>EXPRESS TRANSPORTATION SERVICES, LLC</v>
      </c>
      <c r="C389" s="68">
        <v>45744</v>
      </c>
      <c r="D389" t="str">
        <v>SILVA, PAUL</v>
      </c>
      <c r="E389" t="str">
        <v>213</v>
      </c>
      <c r="F389" t="str">
        <v>WK1</v>
      </c>
      <c r="G389" t="str">
        <v>SD</v>
      </c>
      <c r="H389">
        <v>4101414</v>
      </c>
      <c r="I389" t="str">
        <v>WAV</v>
      </c>
      <c r="J389">
        <v>21.16</v>
      </c>
      <c r="K389">
        <v>29</v>
      </c>
    </row>
    <row r="390" spans="1:11" x14ac:dyDescent="0.25">
      <c r="A390" t="str">
        <v>One-Seat</v>
      </c>
      <c r="B390" t="str">
        <v>SYNERGY MEDICAL TRANSPORTATION LLC</v>
      </c>
      <c r="C390" s="68">
        <v>45744</v>
      </c>
      <c r="D390" t="str">
        <v>OXCAL, SERGIO</v>
      </c>
      <c r="E390" t="str">
        <v>204A</v>
      </c>
      <c r="F390" t="str">
        <v>AM1</v>
      </c>
      <c r="G390" t="str">
        <v>SD</v>
      </c>
      <c r="H390">
        <v>4101425</v>
      </c>
      <c r="I390" t="str">
        <v>WAV</v>
      </c>
      <c r="J390">
        <v>13.27</v>
      </c>
      <c r="K390">
        <v>30</v>
      </c>
    </row>
    <row r="391" spans="1:11" x14ac:dyDescent="0.25">
      <c r="A391" t="str">
        <v>One-Seat</v>
      </c>
      <c r="B391" t="str">
        <v>FOWLER SENIOR TRANSIT LLC</v>
      </c>
      <c r="C391" s="68">
        <v>45744</v>
      </c>
      <c r="D391" t="str">
        <v>FOWLER, ANTOINE</v>
      </c>
      <c r="E391" t="str">
        <v>222</v>
      </c>
      <c r="F391" t="str">
        <v>AM1</v>
      </c>
      <c r="G391" t="str">
        <v>SD</v>
      </c>
      <c r="H391">
        <v>4101428</v>
      </c>
      <c r="I391" t="str">
        <v>SEDAN</v>
      </c>
      <c r="J391">
        <v>13.27</v>
      </c>
      <c r="K391">
        <v>42</v>
      </c>
    </row>
    <row r="392" spans="1:11" x14ac:dyDescent="0.25">
      <c r="A392" t="str">
        <v>One-Seat</v>
      </c>
      <c r="B392" t="str">
        <v>MONAI&amp;SON'S LLC</v>
      </c>
      <c r="C392" s="68">
        <v>45744</v>
      </c>
      <c r="D392" t="str">
        <v>MOLLIQUE, ROMESHA</v>
      </c>
      <c r="E392" t="str">
        <v>203</v>
      </c>
      <c r="F392" t="str">
        <v>WH1</v>
      </c>
      <c r="G392" t="str">
        <v>WC</v>
      </c>
      <c r="H392">
        <v>4101458</v>
      </c>
      <c r="I392" t="str">
        <v>WAV</v>
      </c>
      <c r="J392">
        <v>23.87</v>
      </c>
      <c r="K392">
        <v>32</v>
      </c>
    </row>
    <row r="393" spans="1:11" x14ac:dyDescent="0.25">
      <c r="A393" t="str">
        <v>One-Seat</v>
      </c>
      <c r="B393" t="str">
        <v>HUGO FAMILY TRANSPORTATION</v>
      </c>
      <c r="C393" s="68">
        <v>45744</v>
      </c>
      <c r="D393" t="str">
        <v>HUGO, TAMA</v>
      </c>
      <c r="E393" t="str">
        <v>211</v>
      </c>
      <c r="F393" t="str">
        <v>LW1</v>
      </c>
      <c r="G393" t="str">
        <v>SD</v>
      </c>
      <c r="H393">
        <v>4102089</v>
      </c>
      <c r="I393" t="str">
        <v>WAV</v>
      </c>
      <c r="J393">
        <v>7.3</v>
      </c>
      <c r="K393">
        <v>50</v>
      </c>
    </row>
    <row r="394" spans="1:11" x14ac:dyDescent="0.25">
      <c r="A394" t="str">
        <v>One-Seat</v>
      </c>
      <c r="B394" t="str">
        <v>NORTHCAL TRANSPORTATION LLC</v>
      </c>
      <c r="C394" s="68">
        <v>45744</v>
      </c>
      <c r="D394" t="str">
        <v>VILCHEZ, CHARLENNE</v>
      </c>
      <c r="E394" t="str">
        <v>217</v>
      </c>
      <c r="F394" t="str">
        <v>PW1</v>
      </c>
      <c r="G394" t="str">
        <v>WC</v>
      </c>
      <c r="H394">
        <v>4102115</v>
      </c>
      <c r="I394" t="str">
        <v>WAV</v>
      </c>
      <c r="J394">
        <v>10.8</v>
      </c>
      <c r="K394">
        <v>40</v>
      </c>
    </row>
    <row r="395" spans="1:11" x14ac:dyDescent="0.25">
      <c r="A395" t="str">
        <v>One-Seat</v>
      </c>
      <c r="B395" t="str">
        <v>SYNERGY MEDICAL TRANSPORTATION LLC</v>
      </c>
      <c r="C395" s="68">
        <v>45744</v>
      </c>
      <c r="D395" t="str">
        <v>OXCAL, SERGIO</v>
      </c>
      <c r="E395" t="str">
        <v>204A</v>
      </c>
      <c r="F395" t="str">
        <v>PW1</v>
      </c>
      <c r="G395" t="str">
        <v>WC</v>
      </c>
      <c r="H395">
        <v>4102114</v>
      </c>
      <c r="I395" t="str">
        <v>WAV</v>
      </c>
      <c r="J395">
        <v>10.8</v>
      </c>
      <c r="K395">
        <v>26</v>
      </c>
    </row>
    <row r="396" spans="1:11" x14ac:dyDescent="0.25">
      <c r="A396" t="str">
        <v>One-Seat</v>
      </c>
      <c r="B396" t="str">
        <v>DIAMOND HILL TRANSPORTATION LLC</v>
      </c>
      <c r="C396" s="68">
        <v>45744</v>
      </c>
      <c r="D396" t="str">
        <v>STEPHENS, MARITZA</v>
      </c>
      <c r="E396" t="str">
        <v>206</v>
      </c>
      <c r="F396" t="str">
        <v>AM1</v>
      </c>
      <c r="G396" t="str">
        <v>SD</v>
      </c>
      <c r="H396">
        <v>4101260</v>
      </c>
      <c r="I396" t="str">
        <v>WAV</v>
      </c>
      <c r="J396">
        <v>12.77</v>
      </c>
      <c r="K396">
        <v>27</v>
      </c>
    </row>
    <row r="397" spans="1:11" x14ac:dyDescent="0.25">
      <c r="A397" t="str">
        <v>One-Seat</v>
      </c>
      <c r="B397" t="str">
        <v>EXPRESS TRANSPORTATION SERVICES, LLC</v>
      </c>
      <c r="C397" s="68">
        <v>45744</v>
      </c>
      <c r="D397" t="str">
        <v>EVANS, JOHN</v>
      </c>
      <c r="E397" t="str">
        <v>208</v>
      </c>
      <c r="F397" t="str">
        <v>AM1</v>
      </c>
      <c r="G397" t="str">
        <v>SD</v>
      </c>
      <c r="H397">
        <v>4101282</v>
      </c>
      <c r="I397" t="str">
        <v>WAV</v>
      </c>
      <c r="J397">
        <v>9.59</v>
      </c>
      <c r="K397">
        <v>28</v>
      </c>
    </row>
    <row r="398" spans="1:11" x14ac:dyDescent="0.25">
      <c r="A398" t="str">
        <v>One-Seat</v>
      </c>
      <c r="B398" t="str">
        <v>SYNERGY MEDICAL TRANSPORTATION LLC</v>
      </c>
      <c r="C398" s="68">
        <v>45744</v>
      </c>
      <c r="D398" t="str">
        <v>OXCAL, SERGIO</v>
      </c>
      <c r="E398" t="str">
        <v>204A</v>
      </c>
      <c r="F398" t="str">
        <v>AM1</v>
      </c>
      <c r="G398" t="str">
        <v>SD</v>
      </c>
      <c r="H398">
        <v>4101265</v>
      </c>
      <c r="I398" t="str">
        <v>WAV</v>
      </c>
      <c r="J398">
        <v>18.84</v>
      </c>
      <c r="K398">
        <v>65</v>
      </c>
    </row>
    <row r="399" spans="1:11" x14ac:dyDescent="0.25">
      <c r="A399" t="str">
        <v>One-Seat</v>
      </c>
      <c r="B399" t="str">
        <v>EXPRESS TRANSPORTATION SERVICES, LLC</v>
      </c>
      <c r="C399" s="68">
        <v>45744</v>
      </c>
      <c r="D399" t="str">
        <v>EVANS, JOHN</v>
      </c>
      <c r="E399" t="str">
        <v>208</v>
      </c>
      <c r="F399" t="str">
        <v>WH1</v>
      </c>
      <c r="G399" t="str">
        <v>WC</v>
      </c>
      <c r="H399">
        <v>4098992</v>
      </c>
      <c r="I399" t="str">
        <v>WAV</v>
      </c>
      <c r="J399">
        <v>4.88</v>
      </c>
      <c r="K399">
        <v>61</v>
      </c>
    </row>
    <row r="400" spans="1:11" x14ac:dyDescent="0.25">
      <c r="A400" t="str">
        <v>One-Seat</v>
      </c>
      <c r="B400" t="str">
        <v>DIAMOND HILL TRANSPORTATION LLC</v>
      </c>
      <c r="C400" s="68">
        <v>45744</v>
      </c>
      <c r="D400" t="str">
        <v>STEPHENS, MARITZA</v>
      </c>
      <c r="E400" t="str">
        <v>206</v>
      </c>
      <c r="F400" t="str">
        <v>AM1</v>
      </c>
      <c r="G400" t="str">
        <v>SD</v>
      </c>
      <c r="H400">
        <v>4098993</v>
      </c>
      <c r="I400" t="str">
        <v>WAV</v>
      </c>
      <c r="J400">
        <v>4.38</v>
      </c>
      <c r="K400">
        <v>12</v>
      </c>
    </row>
    <row r="401" spans="1:11" x14ac:dyDescent="0.25">
      <c r="A401" t="str">
        <v>One-Seat</v>
      </c>
      <c r="B401" t="str">
        <v>HIGHER-SELF LLC</v>
      </c>
      <c r="C401" s="68">
        <v>45744</v>
      </c>
      <c r="D401" t="str">
        <v>BROWN, LOVIE</v>
      </c>
      <c r="E401" t="str">
        <v>216</v>
      </c>
      <c r="F401" t="str">
        <v>AM1</v>
      </c>
      <c r="G401" t="str">
        <v>SD</v>
      </c>
      <c r="H401">
        <v>4098994</v>
      </c>
      <c r="I401" t="str">
        <v>SEDAN</v>
      </c>
      <c r="J401">
        <v>17.3</v>
      </c>
      <c r="K401">
        <v>45</v>
      </c>
    </row>
    <row r="402" spans="1:11" x14ac:dyDescent="0.25">
      <c r="A402" t="str">
        <v>One-Seat</v>
      </c>
      <c r="B402" t="str">
        <v>NORTHCAL TRANSPORTATION LLC</v>
      </c>
      <c r="C402" s="68">
        <v>45744</v>
      </c>
      <c r="D402" t="str">
        <v>VILCHEZ, CHARLENNE</v>
      </c>
      <c r="E402" t="str">
        <v>217</v>
      </c>
      <c r="F402" t="str">
        <v>AM1</v>
      </c>
      <c r="G402" t="str">
        <v>SD</v>
      </c>
      <c r="H402">
        <v>4098995</v>
      </c>
      <c r="I402" t="str">
        <v>WAV</v>
      </c>
      <c r="J402">
        <v>17.3</v>
      </c>
      <c r="K402">
        <v>49</v>
      </c>
    </row>
    <row r="403" spans="1:11" x14ac:dyDescent="0.25">
      <c r="A403" t="str">
        <v>One-Seat</v>
      </c>
      <c r="B403" t="str">
        <v>MONAI&amp;SON'S LLC</v>
      </c>
      <c r="C403" s="68">
        <v>45745</v>
      </c>
      <c r="D403" t="str">
        <v>MOLLIQUE, ROMESHA</v>
      </c>
      <c r="E403" t="str">
        <v>203</v>
      </c>
      <c r="F403" t="str">
        <v>LW1</v>
      </c>
      <c r="G403" t="str">
        <v>SD</v>
      </c>
      <c r="H403">
        <v>4102788</v>
      </c>
      <c r="I403" t="str">
        <v>SEDAN</v>
      </c>
      <c r="J403">
        <v>28.21</v>
      </c>
      <c r="K403">
        <v>29</v>
      </c>
    </row>
    <row r="404" spans="1:11" x14ac:dyDescent="0.25">
      <c r="A404" t="str">
        <v>One-Seat</v>
      </c>
      <c r="B404" t="str">
        <v>DIAMOND HILL TRANSPORTATION LLC</v>
      </c>
      <c r="C404" s="68">
        <v>45745</v>
      </c>
      <c r="D404" t="str">
        <v>STEPHENS, MARITZA</v>
      </c>
      <c r="E404" t="str">
        <v>206</v>
      </c>
      <c r="F404" t="str">
        <v>AM2</v>
      </c>
      <c r="G404" t="str">
        <v>SD</v>
      </c>
      <c r="H404">
        <v>4102161</v>
      </c>
      <c r="I404" t="str">
        <v>WAV</v>
      </c>
      <c r="J404">
        <v>26.73</v>
      </c>
      <c r="K404">
        <v>61</v>
      </c>
    </row>
    <row r="405" spans="1:11" x14ac:dyDescent="0.25">
      <c r="A405" t="str">
        <v>One-Seat</v>
      </c>
      <c r="B405" t="str">
        <v>DIAMOND HILL TRANSPORTATION LLC</v>
      </c>
      <c r="C405" s="68">
        <v>45745</v>
      </c>
      <c r="D405" t="str">
        <v>STEPHENS, MARITZA</v>
      </c>
      <c r="E405" t="str">
        <v>206</v>
      </c>
      <c r="F405" t="str">
        <v>AM1</v>
      </c>
      <c r="G405" t="str">
        <v>SD</v>
      </c>
      <c r="H405">
        <v>4102148</v>
      </c>
      <c r="I405" t="str">
        <v>WAV</v>
      </c>
      <c r="J405">
        <v>26.66</v>
      </c>
      <c r="K405">
        <v>54</v>
      </c>
    </row>
    <row r="406" spans="1:11" x14ac:dyDescent="0.25">
      <c r="A406" t="str">
        <v>One-Seat</v>
      </c>
      <c r="B406" t="str">
        <v>SYNERGY MEDICAL TRANSPORTATION LLC</v>
      </c>
      <c r="C406" s="68">
        <v>45745</v>
      </c>
      <c r="D406" t="str">
        <v>JENNINGS, WILLIAM</v>
      </c>
      <c r="E406" t="str">
        <v>218A</v>
      </c>
      <c r="F406" t="str">
        <v>AM1</v>
      </c>
      <c r="G406" t="str">
        <v>SD</v>
      </c>
      <c r="H406">
        <v>4103552</v>
      </c>
      <c r="I406" t="str">
        <v>WAV</v>
      </c>
      <c r="J406">
        <v>8.19</v>
      </c>
      <c r="K406">
        <v>20</v>
      </c>
    </row>
    <row r="407" spans="1:11" x14ac:dyDescent="0.25">
      <c r="A407" t="str">
        <v>One-Seat</v>
      </c>
      <c r="B407" t="str">
        <v>EXPRESS TRANSPORTATION SERVICES, LLC</v>
      </c>
      <c r="C407" s="68">
        <v>45745</v>
      </c>
      <c r="D407" t="str">
        <v>ROGERS, JAMES</v>
      </c>
      <c r="E407" t="str">
        <v>207</v>
      </c>
      <c r="F407" t="str">
        <v>AM1,WH1</v>
      </c>
      <c r="G407" t="str">
        <v>SD</v>
      </c>
      <c r="H407">
        <v>4102849</v>
      </c>
      <c r="I407" t="str">
        <v>WAV</v>
      </c>
      <c r="J407">
        <v>13.46</v>
      </c>
      <c r="K407">
        <v>27</v>
      </c>
    </row>
    <row r="408" spans="1:11" x14ac:dyDescent="0.25">
      <c r="A408" t="str">
        <v>One-Seat</v>
      </c>
      <c r="B408" t="str">
        <v>DIAMOND HILL TRANSPORTATION LLC</v>
      </c>
      <c r="C408" s="68">
        <v>45745</v>
      </c>
      <c r="D408" t="str">
        <v>STEPHENS, MARITZA</v>
      </c>
      <c r="E408" t="str">
        <v>206</v>
      </c>
      <c r="F408" t="str">
        <v>AM1,WH1</v>
      </c>
      <c r="G408" t="str">
        <v>SD</v>
      </c>
      <c r="H408">
        <v>4102850</v>
      </c>
      <c r="I408" t="str">
        <v>WAV</v>
      </c>
      <c r="J408">
        <v>13.46</v>
      </c>
      <c r="K408">
        <v>33</v>
      </c>
    </row>
    <row r="409" spans="1:11" x14ac:dyDescent="0.25">
      <c r="A409" t="str">
        <v>One-Seat</v>
      </c>
      <c r="B409" t="str">
        <v>TRANSIT LTM LLC</v>
      </c>
      <c r="C409" s="68">
        <v>45745</v>
      </c>
      <c r="D409" t="str">
        <v>MALCOM, LANDREW</v>
      </c>
      <c r="E409" t="str">
        <v>209</v>
      </c>
      <c r="F409" t="str">
        <v>AM1</v>
      </c>
      <c r="G409" t="str">
        <v>SD</v>
      </c>
      <c r="H409">
        <v>4103407</v>
      </c>
      <c r="I409" t="str">
        <v>WAV</v>
      </c>
      <c r="J409">
        <v>32.86</v>
      </c>
      <c r="K409">
        <v>48</v>
      </c>
    </row>
    <row r="410" spans="1:11" x14ac:dyDescent="0.25">
      <c r="A410" t="str">
        <v>One-Seat</v>
      </c>
      <c r="B410" t="str">
        <v>EXPRESS TRANSPORTATION SERVICES, LLC</v>
      </c>
      <c r="C410" s="68">
        <v>45745</v>
      </c>
      <c r="D410" t="str">
        <v>ROGERS, JAMES</v>
      </c>
      <c r="E410" t="str">
        <v>207</v>
      </c>
      <c r="F410" t="str">
        <v>WH1</v>
      </c>
      <c r="G410" t="str">
        <v>WC</v>
      </c>
      <c r="H410">
        <v>4103439</v>
      </c>
      <c r="I410" t="str">
        <v>WAV</v>
      </c>
      <c r="J410">
        <v>6.02</v>
      </c>
      <c r="K410">
        <v>10</v>
      </c>
    </row>
    <row r="411" spans="1:11" x14ac:dyDescent="0.25">
      <c r="A411" t="str">
        <v>One-Seat</v>
      </c>
      <c r="B411" t="str">
        <v>DIAMOND HILL TRANSPORTATION LLC</v>
      </c>
      <c r="C411" s="68">
        <v>45745</v>
      </c>
      <c r="D411" t="str">
        <v>STEPHENS, MARITZA</v>
      </c>
      <c r="E411" t="str">
        <v>206</v>
      </c>
      <c r="F411" t="str">
        <v>WH1</v>
      </c>
      <c r="G411" t="str">
        <v>WC</v>
      </c>
      <c r="H411">
        <v>4103442</v>
      </c>
      <c r="I411" t="str">
        <v>WAV</v>
      </c>
      <c r="J411">
        <v>6.02</v>
      </c>
      <c r="K411">
        <v>17</v>
      </c>
    </row>
    <row r="412" spans="1:11" x14ac:dyDescent="0.25">
      <c r="A412" t="str">
        <v>One-Seat</v>
      </c>
      <c r="B412" t="str">
        <v>AARON TRANSPORTATION</v>
      </c>
      <c r="C412" s="68">
        <v>45745</v>
      </c>
      <c r="D412" t="str">
        <v>ALLISON, AARON</v>
      </c>
      <c r="E412" t="str">
        <v>202</v>
      </c>
      <c r="F412" t="str">
        <v>AM1</v>
      </c>
      <c r="G412" t="str">
        <v>SD</v>
      </c>
      <c r="H412">
        <v>4103547</v>
      </c>
      <c r="I412" t="str">
        <v>WAV</v>
      </c>
      <c r="J412">
        <v>8.19</v>
      </c>
      <c r="K412">
        <v>19</v>
      </c>
    </row>
    <row r="413" spans="1:11" x14ac:dyDescent="0.25">
      <c r="A413" t="str">
        <v>One-Seat</v>
      </c>
      <c r="B413" t="str">
        <v>SYNERGY MEDICAL TRANSPORTATION LLC</v>
      </c>
      <c r="C413" s="68">
        <v>45745</v>
      </c>
      <c r="D413" t="str">
        <v>BROWN, GREG</v>
      </c>
      <c r="E413" t="str">
        <v>204B</v>
      </c>
      <c r="F413" t="str">
        <v>AM1</v>
      </c>
      <c r="G413" t="str">
        <v>SD</v>
      </c>
      <c r="H413">
        <v>4099521</v>
      </c>
      <c r="I413" t="str">
        <v>SEDAN</v>
      </c>
      <c r="J413">
        <v>23.24</v>
      </c>
      <c r="K413">
        <v>38</v>
      </c>
    </row>
    <row r="414" spans="1:11" x14ac:dyDescent="0.25">
      <c r="A414" t="str">
        <v>One-Seat</v>
      </c>
      <c r="B414" t="str">
        <v>DIAMOND HILL TRANSPORTATION LLC</v>
      </c>
      <c r="C414" s="68">
        <v>45745</v>
      </c>
      <c r="D414" t="str">
        <v>STEPHENS, MARITZA</v>
      </c>
      <c r="E414" t="str">
        <v>206</v>
      </c>
      <c r="F414" t="str">
        <v>AM1</v>
      </c>
      <c r="G414" t="str">
        <v>SD</v>
      </c>
      <c r="H414">
        <v>4100456</v>
      </c>
      <c r="I414" t="str">
        <v>WAV</v>
      </c>
      <c r="J414">
        <v>29.43</v>
      </c>
      <c r="K414">
        <v>53</v>
      </c>
    </row>
    <row r="415" spans="1:11" x14ac:dyDescent="0.25">
      <c r="A415" t="str">
        <v>One-Seat</v>
      </c>
      <c r="B415" t="str">
        <v>AARON TRANSPORTATION</v>
      </c>
      <c r="C415" s="68">
        <v>45745</v>
      </c>
      <c r="D415" t="str">
        <v>ALLISON, AARON</v>
      </c>
      <c r="E415" t="str">
        <v>202</v>
      </c>
      <c r="F415" t="str">
        <v>AM1</v>
      </c>
      <c r="G415" t="str">
        <v>SD</v>
      </c>
      <c r="H415">
        <v>4100459</v>
      </c>
      <c r="I415" t="str">
        <v>WAV</v>
      </c>
      <c r="J415">
        <v>29.43</v>
      </c>
      <c r="K415">
        <v>47</v>
      </c>
    </row>
    <row r="416" spans="1:11" x14ac:dyDescent="0.25">
      <c r="A416" t="str">
        <v>One-Seat</v>
      </c>
      <c r="B416" t="str">
        <v>MONAI&amp;SON'S LLC</v>
      </c>
      <c r="C416" s="68">
        <v>45745</v>
      </c>
      <c r="D416" t="str">
        <v>MOLLIQUE, ROMESHA</v>
      </c>
      <c r="E416" t="str">
        <v>203</v>
      </c>
      <c r="F416" t="str">
        <v>AM1</v>
      </c>
      <c r="G416" t="str">
        <v>SD</v>
      </c>
      <c r="H416">
        <v>4102720</v>
      </c>
      <c r="I416" t="str">
        <v>WAV</v>
      </c>
      <c r="J416">
        <v>16.59</v>
      </c>
      <c r="K416">
        <v>22</v>
      </c>
    </row>
    <row r="417" spans="1:11" x14ac:dyDescent="0.25">
      <c r="A417" t="str">
        <v>One-Seat</v>
      </c>
      <c r="B417" t="str">
        <v>SYNERGY MEDICAL TRANSPORTATION LLC</v>
      </c>
      <c r="C417" s="68">
        <v>45745</v>
      </c>
      <c r="D417" t="str">
        <v>BROWN, GREG</v>
      </c>
      <c r="E417" t="str">
        <v>204B</v>
      </c>
      <c r="F417" t="str">
        <v>AM1</v>
      </c>
      <c r="G417" t="str">
        <v>SD</v>
      </c>
      <c r="H417">
        <v>4102721</v>
      </c>
      <c r="I417" t="str">
        <v>SEDAN</v>
      </c>
      <c r="J417">
        <v>16.59</v>
      </c>
      <c r="K417">
        <v>25</v>
      </c>
    </row>
    <row r="418" spans="1:11" x14ac:dyDescent="0.25">
      <c r="A418" t="str">
        <v>One-Seat</v>
      </c>
      <c r="B418" t="str">
        <v>EXPRESS TRANSPORTATION SERVICES, LLC</v>
      </c>
      <c r="C418" s="68">
        <v>45745</v>
      </c>
      <c r="D418" t="str">
        <v>KEITH , CLYDE</v>
      </c>
      <c r="E418" t="str">
        <v>212</v>
      </c>
      <c r="F418" t="str">
        <v>WH1</v>
      </c>
      <c r="G418" t="str">
        <v>WC</v>
      </c>
      <c r="H418">
        <v>4099557</v>
      </c>
      <c r="I418" t="str">
        <v>WAV</v>
      </c>
      <c r="J418">
        <v>8.86</v>
      </c>
      <c r="K418">
        <v>30</v>
      </c>
    </row>
    <row r="419" spans="1:11" x14ac:dyDescent="0.25">
      <c r="A419" t="str">
        <v>One-Seat</v>
      </c>
      <c r="B419" t="str">
        <v>GET CARE TRANSIT LLC</v>
      </c>
      <c r="C419" s="68">
        <v>45745</v>
      </c>
      <c r="D419" t="str">
        <v>BOGALE, GETU</v>
      </c>
      <c r="E419" t="str">
        <v>214</v>
      </c>
      <c r="F419" t="str">
        <v>WH1</v>
      </c>
      <c r="G419" t="str">
        <v>WC</v>
      </c>
      <c r="H419">
        <v>4099556</v>
      </c>
      <c r="I419" t="str">
        <v>WAV</v>
      </c>
      <c r="J419">
        <v>8.86</v>
      </c>
      <c r="K419">
        <v>19</v>
      </c>
    </row>
    <row r="420" spans="1:11" x14ac:dyDescent="0.25">
      <c r="A420" t="str">
        <v>One-Seat</v>
      </c>
      <c r="B420" t="str">
        <v>DIAMOND HILL TRANSPORTATION LLC</v>
      </c>
      <c r="C420" s="68">
        <v>45746</v>
      </c>
      <c r="D420" t="str">
        <v>STEPHENS, MARITZA</v>
      </c>
      <c r="E420" t="str">
        <v>206A</v>
      </c>
      <c r="F420" t="str">
        <v>AM1</v>
      </c>
      <c r="G420" t="str">
        <v>SD</v>
      </c>
      <c r="H420">
        <v>4103464</v>
      </c>
      <c r="I420" t="str">
        <v>WAV</v>
      </c>
      <c r="J420">
        <v>30.32</v>
      </c>
      <c r="K420">
        <v>58</v>
      </c>
    </row>
    <row r="421" spans="1:11" x14ac:dyDescent="0.25">
      <c r="A421" t="str">
        <v>One-Seat</v>
      </c>
      <c r="B421" t="str">
        <v>FOWLER SENIOR TRANSIT LLC</v>
      </c>
      <c r="C421" s="68">
        <v>45746</v>
      </c>
      <c r="D421" t="str">
        <v>FOWLER, ANTOINE</v>
      </c>
      <c r="E421" t="str">
        <v>222</v>
      </c>
      <c r="F421" t="str">
        <v>AM1</v>
      </c>
      <c r="G421" t="str">
        <v>SD</v>
      </c>
      <c r="H421">
        <v>4099742</v>
      </c>
      <c r="I421" t="str">
        <v>SEDAN</v>
      </c>
      <c r="J421">
        <v>23.24</v>
      </c>
      <c r="K421">
        <v>41</v>
      </c>
    </row>
    <row r="422" spans="1:11" x14ac:dyDescent="0.25">
      <c r="A422" t="str">
        <v>One-Seat</v>
      </c>
      <c r="B422" t="str">
        <v>DIAMOND HILL TRANSPORTATION LLC</v>
      </c>
      <c r="C422" s="68">
        <v>45746</v>
      </c>
      <c r="D422" t="str">
        <v>STEPHENS, MARITZA</v>
      </c>
      <c r="E422" t="str">
        <v>206B</v>
      </c>
      <c r="F422" t="str">
        <v>AM1</v>
      </c>
      <c r="G422" t="str">
        <v>SD</v>
      </c>
      <c r="H422">
        <v>4103466</v>
      </c>
      <c r="I422" t="str">
        <v>WAV</v>
      </c>
      <c r="J422">
        <v>30.32</v>
      </c>
      <c r="K422">
        <v>39</v>
      </c>
    </row>
    <row r="423" spans="1:11" x14ac:dyDescent="0.25">
      <c r="A423" t="str">
        <v>One-Seat</v>
      </c>
      <c r="B423" t="str">
        <v>EXPRESS TRANSPORTATION SERVICES, LLC</v>
      </c>
      <c r="C423" s="68">
        <v>45746</v>
      </c>
      <c r="D423" t="str">
        <v>ALLGOOD, SCOTT</v>
      </c>
      <c r="E423" t="str">
        <v>201</v>
      </c>
      <c r="F423" t="str">
        <v>PW1</v>
      </c>
      <c r="G423" t="str">
        <v>WC</v>
      </c>
      <c r="H423">
        <v>4103867</v>
      </c>
      <c r="I423" t="str">
        <v>BIGVAN</v>
      </c>
      <c r="J423">
        <v>19.3</v>
      </c>
      <c r="K423">
        <v>48</v>
      </c>
    </row>
    <row r="424" spans="1:11" x14ac:dyDescent="0.25">
      <c r="A424" t="str">
        <v>One-Seat</v>
      </c>
      <c r="B424" t="str">
        <v>SYNERGY MEDICAL TRANSPORTATION LLC</v>
      </c>
      <c r="C424" s="68">
        <v>45746</v>
      </c>
      <c r="D424" t="str">
        <v>OXCAL, SERGIO</v>
      </c>
      <c r="E424" t="str">
        <v>204A</v>
      </c>
      <c r="F424" t="str">
        <v>AM1,PW1</v>
      </c>
      <c r="G424" t="str">
        <v>SD</v>
      </c>
      <c r="H424">
        <v>4103819</v>
      </c>
      <c r="I424" t="str">
        <v>WAV</v>
      </c>
      <c r="J424">
        <v>29.52</v>
      </c>
      <c r="K424">
        <v>36</v>
      </c>
    </row>
    <row r="425" spans="1:11" x14ac:dyDescent="0.25">
      <c r="A425" t="str">
        <v>One-Seat</v>
      </c>
      <c r="B425" t="str">
        <v>SYNERGY MEDICAL TRANSPORTATION LLC</v>
      </c>
      <c r="C425" s="68">
        <v>45746</v>
      </c>
      <c r="D425" t="str">
        <v>OXCAL, SERGIO</v>
      </c>
      <c r="E425" t="str">
        <v>204A</v>
      </c>
      <c r="F425" t="str">
        <v>AM1</v>
      </c>
      <c r="G425" t="str">
        <v>SD</v>
      </c>
      <c r="H425">
        <v>4102100</v>
      </c>
      <c r="I425" t="str">
        <v>WAV</v>
      </c>
      <c r="J425">
        <v>7.68</v>
      </c>
      <c r="K425">
        <v>0</v>
      </c>
    </row>
    <row r="426" spans="1:11" x14ac:dyDescent="0.25">
      <c r="A426" t="str">
        <v>One-Seat</v>
      </c>
      <c r="B426" t="str">
        <v>SYNERGY MEDICAL TRANSPORTATION LLC</v>
      </c>
      <c r="C426" s="68">
        <v>45746</v>
      </c>
      <c r="D426" t="str">
        <v>JENNINGS, WILLIAM</v>
      </c>
      <c r="E426" t="str">
        <v>218A</v>
      </c>
      <c r="F426" t="str">
        <v>AM2</v>
      </c>
      <c r="G426" t="str">
        <v>SD</v>
      </c>
      <c r="H426">
        <v>4097751</v>
      </c>
      <c r="I426" t="str">
        <v>WAV</v>
      </c>
      <c r="J426">
        <v>30.78</v>
      </c>
      <c r="K426">
        <v>37</v>
      </c>
    </row>
    <row r="427" spans="1:11" x14ac:dyDescent="0.25">
      <c r="A427" t="str">
        <v>One-Seat</v>
      </c>
      <c r="B427" t="str">
        <v>EXPRESS TRANSPORTATION SERVICES, LLC</v>
      </c>
      <c r="C427" s="68">
        <v>45746</v>
      </c>
      <c r="D427" t="str">
        <v>EVANS, JOHN</v>
      </c>
      <c r="E427" t="str">
        <v>208</v>
      </c>
      <c r="F427" t="str">
        <v>AM1</v>
      </c>
      <c r="G427" t="str">
        <v>SD</v>
      </c>
      <c r="H427">
        <v>4103491</v>
      </c>
      <c r="I427" t="str">
        <v>WAV</v>
      </c>
      <c r="J427">
        <v>25.21</v>
      </c>
      <c r="K427">
        <v>1</v>
      </c>
    </row>
    <row r="428" spans="1:11" x14ac:dyDescent="0.25">
      <c r="A428" t="str">
        <v>One-Seat</v>
      </c>
      <c r="B428" t="str">
        <v>EXPRESS TRANSPORTATION SERVICES, LLC</v>
      </c>
      <c r="C428" s="68">
        <v>45746</v>
      </c>
      <c r="D428" t="str">
        <v>ROGERS, JAMES</v>
      </c>
      <c r="E428" t="str">
        <v>207</v>
      </c>
      <c r="F428" t="str">
        <v>AM1</v>
      </c>
      <c r="G428" t="str">
        <v>SD</v>
      </c>
      <c r="H428">
        <v>4103788</v>
      </c>
      <c r="I428" t="str">
        <v>WAV</v>
      </c>
      <c r="J428">
        <v>7.99</v>
      </c>
      <c r="K428">
        <v>20</v>
      </c>
    </row>
    <row r="429" spans="1:11" x14ac:dyDescent="0.25">
      <c r="A429" t="str">
        <v>One-Seat</v>
      </c>
      <c r="B429" t="str">
        <v>SYNERGY MEDICAL TRANSPORTATION LLC</v>
      </c>
      <c r="C429" s="68">
        <v>45746</v>
      </c>
      <c r="D429" t="str">
        <v>JENNINGS, WILLIAM</v>
      </c>
      <c r="E429" t="str">
        <v>218A</v>
      </c>
      <c r="F429" t="str">
        <v>AM1</v>
      </c>
      <c r="G429" t="str">
        <v>SD</v>
      </c>
      <c r="H429">
        <v>4103689</v>
      </c>
      <c r="I429" t="str">
        <v>SEDAN</v>
      </c>
      <c r="J429">
        <v>12.82</v>
      </c>
      <c r="K429">
        <v>21</v>
      </c>
    </row>
    <row r="430" spans="1:11" x14ac:dyDescent="0.25">
      <c r="A430" t="str">
        <v>One-Seat</v>
      </c>
      <c r="B430" t="str">
        <v>EXPRESS TRANSPORTATION SERVICES, LLC</v>
      </c>
      <c r="C430" s="68">
        <v>45746</v>
      </c>
      <c r="D430" t="str">
        <v>EVANS, JOHN</v>
      </c>
      <c r="E430" t="str">
        <v>208</v>
      </c>
      <c r="F430" t="str">
        <v>AM1,WH1</v>
      </c>
      <c r="G430" t="str">
        <v>SD</v>
      </c>
      <c r="H430">
        <v>4102812</v>
      </c>
      <c r="I430" t="str">
        <v>WAV</v>
      </c>
      <c r="J430">
        <v>18.68</v>
      </c>
      <c r="K430">
        <v>35</v>
      </c>
    </row>
    <row r="431" spans="1:11" x14ac:dyDescent="0.25">
      <c r="A431" t="str">
        <v>One-Seat</v>
      </c>
      <c r="B431" t="str">
        <v>EXPRESS TRANSPORTATION SERVICES, LLC</v>
      </c>
      <c r="C431" s="68">
        <v>45746</v>
      </c>
      <c r="D431" t="str">
        <v>UMANA, DOMINGO</v>
      </c>
      <c r="E431" t="str">
        <v>210</v>
      </c>
      <c r="F431" t="str">
        <v>AM1,WH1</v>
      </c>
      <c r="G431" t="str">
        <v>SD</v>
      </c>
      <c r="H431">
        <v>4102811</v>
      </c>
      <c r="I431" t="str">
        <v>WAV</v>
      </c>
      <c r="J431">
        <v>18.68</v>
      </c>
      <c r="K431">
        <v>69</v>
      </c>
    </row>
    <row r="432" spans="1:11" x14ac:dyDescent="0.25">
      <c r="A432" t="str">
        <v>One-Seat</v>
      </c>
      <c r="B432" t="str">
        <v>FOWLER SENIOR TRANSIT LLC</v>
      </c>
      <c r="C432" s="68">
        <v>45747</v>
      </c>
      <c r="D432" t="str">
        <v>FOWLER, ANTOINE</v>
      </c>
      <c r="E432" t="str">
        <v>222</v>
      </c>
      <c r="F432" t="str">
        <v>AM1</v>
      </c>
      <c r="G432" t="str">
        <v>SD</v>
      </c>
      <c r="H432">
        <v>4100228</v>
      </c>
      <c r="I432" t="str">
        <v>SEDAN</v>
      </c>
      <c r="J432">
        <v>24.57</v>
      </c>
      <c r="K432">
        <v>92</v>
      </c>
    </row>
    <row r="433" spans="1:11" x14ac:dyDescent="0.25">
      <c r="A433" t="str">
        <v>One-Seat</v>
      </c>
      <c r="B433" t="str">
        <v>SYNERGY MEDICAL TRANSPORTATION LLC</v>
      </c>
      <c r="C433" s="68">
        <v>45747</v>
      </c>
      <c r="D433" t="str">
        <v>MARZI, SAMI JAN</v>
      </c>
      <c r="E433" t="str">
        <v>204B</v>
      </c>
      <c r="F433" t="str">
        <v>AM1</v>
      </c>
      <c r="G433" t="str">
        <v>SD</v>
      </c>
      <c r="H433">
        <v>4101288</v>
      </c>
      <c r="I433" t="str">
        <v>WAV</v>
      </c>
      <c r="J433">
        <v>9.59</v>
      </c>
      <c r="K433">
        <v>28</v>
      </c>
    </row>
    <row r="434" spans="1:11" x14ac:dyDescent="0.25">
      <c r="A434" t="str">
        <v>One-Seat</v>
      </c>
      <c r="B434" t="str">
        <v>SYNERGY MEDICAL TRANSPORTATION LLC</v>
      </c>
      <c r="C434" s="68">
        <v>45747</v>
      </c>
      <c r="D434" t="str">
        <v>BROWN, GREG</v>
      </c>
      <c r="E434" t="str">
        <v>220</v>
      </c>
      <c r="F434" t="str">
        <v>AM1</v>
      </c>
      <c r="G434" t="str">
        <v>SD</v>
      </c>
      <c r="H434">
        <v>4101283</v>
      </c>
      <c r="I434" t="str">
        <v>SEDAN</v>
      </c>
      <c r="J434">
        <v>9.59</v>
      </c>
      <c r="K434">
        <v>14</v>
      </c>
    </row>
    <row r="435" spans="1:11" x14ac:dyDescent="0.25">
      <c r="A435" t="str">
        <v>One-Seat</v>
      </c>
      <c r="B435" t="str">
        <v>FOWLER SENIOR TRANSIT LLC</v>
      </c>
      <c r="C435" s="68">
        <v>45747</v>
      </c>
      <c r="D435" t="str">
        <v>FOWLER, ANTOINE</v>
      </c>
      <c r="E435" t="str">
        <v>222</v>
      </c>
      <c r="F435" t="str">
        <v>AM1</v>
      </c>
      <c r="G435" t="str">
        <v>SD</v>
      </c>
      <c r="H435">
        <v>4104645</v>
      </c>
      <c r="I435" t="str">
        <v>SEDAN</v>
      </c>
      <c r="J435">
        <v>22.75</v>
      </c>
      <c r="K435">
        <v>35</v>
      </c>
    </row>
    <row r="436" spans="1:11" x14ac:dyDescent="0.25">
      <c r="A436" t="str">
        <v>One-Seat</v>
      </c>
      <c r="B436" t="str">
        <v>NORTHCAL TRANSPORTATION LLC</v>
      </c>
      <c r="C436" s="68">
        <v>45747</v>
      </c>
      <c r="D436" t="str">
        <v>VILCHEZ, CHARLENNE</v>
      </c>
      <c r="E436" t="str">
        <v>217</v>
      </c>
      <c r="F436" t="str">
        <v>AM1</v>
      </c>
      <c r="G436" t="str">
        <v>SD</v>
      </c>
      <c r="H436">
        <v>4100198</v>
      </c>
      <c r="I436" t="str">
        <v>WAV</v>
      </c>
      <c r="J436">
        <v>17.3</v>
      </c>
      <c r="K436">
        <v>64</v>
      </c>
    </row>
    <row r="437" spans="1:11" x14ac:dyDescent="0.25">
      <c r="A437" t="str">
        <v>One-Seat</v>
      </c>
      <c r="B437" t="str">
        <v>EXPRESS TRANSPORTATION SERVICES, LLC</v>
      </c>
      <c r="C437" s="68">
        <v>45747</v>
      </c>
      <c r="D437" t="str">
        <v>SILVA, PAUL</v>
      </c>
      <c r="E437" t="str">
        <v>213</v>
      </c>
      <c r="F437" t="str">
        <v>AM1</v>
      </c>
      <c r="G437" t="str">
        <v>SD</v>
      </c>
      <c r="H437">
        <v>4100199</v>
      </c>
      <c r="I437" t="str">
        <v>WAV</v>
      </c>
      <c r="J437">
        <v>17.3</v>
      </c>
      <c r="K437">
        <v>45</v>
      </c>
    </row>
    <row r="438" spans="1:11" x14ac:dyDescent="0.25">
      <c r="A438" t="str">
        <v>One-Seat</v>
      </c>
      <c r="B438" t="str">
        <v>FOWLER SENIOR TRANSIT LLC</v>
      </c>
      <c r="C438" s="68">
        <v>45747</v>
      </c>
      <c r="D438" t="str">
        <v>FOWLER, ANTOINE</v>
      </c>
      <c r="E438" t="str">
        <v>222</v>
      </c>
      <c r="F438" t="str">
        <v>AM1</v>
      </c>
      <c r="G438" t="str">
        <v>SD</v>
      </c>
      <c r="H438">
        <v>4102101</v>
      </c>
      <c r="I438" t="str">
        <v>SEDAN</v>
      </c>
      <c r="J438">
        <v>7.68</v>
      </c>
      <c r="K438">
        <v>20</v>
      </c>
    </row>
    <row r="439" spans="1:11" x14ac:dyDescent="0.25">
      <c r="A439" t="str">
        <v>One-Seat</v>
      </c>
      <c r="B439" t="str">
        <v>HUGO FAMILY TRANSPORTATION</v>
      </c>
      <c r="C439" s="68">
        <v>45747</v>
      </c>
      <c r="D439" t="str">
        <v>HUGO, TAMA</v>
      </c>
      <c r="E439" t="str">
        <v>211</v>
      </c>
      <c r="F439" t="str">
        <v>AM1</v>
      </c>
      <c r="G439" t="str">
        <v>SD</v>
      </c>
      <c r="H439">
        <v>4100227</v>
      </c>
      <c r="I439" t="str">
        <v>WAV</v>
      </c>
      <c r="J439">
        <v>24.57</v>
      </c>
      <c r="K439">
        <v>53</v>
      </c>
    </row>
    <row r="440" spans="1:11" x14ac:dyDescent="0.25">
      <c r="A440" t="str">
        <v>One-Seat</v>
      </c>
      <c r="B440" t="str">
        <v>HIGHER-SELF LLC</v>
      </c>
      <c r="C440" s="68">
        <v>45747</v>
      </c>
      <c r="D440" t="str">
        <v>BROWN, LOVIE</v>
      </c>
      <c r="E440" t="str">
        <v>216</v>
      </c>
      <c r="F440" t="str">
        <v>AM1</v>
      </c>
      <c r="G440" t="str">
        <v>SD</v>
      </c>
      <c r="H440">
        <v>4100197</v>
      </c>
      <c r="I440" t="str">
        <v>SEDAN</v>
      </c>
      <c r="J440">
        <v>4.38</v>
      </c>
      <c r="K440">
        <v>19</v>
      </c>
    </row>
    <row r="441" spans="1:11" x14ac:dyDescent="0.25">
      <c r="A441" t="str">
        <v>One-Seat</v>
      </c>
      <c r="B441" t="str">
        <v>EXPRESS TRANSPORTATION SERVICES, LLC</v>
      </c>
      <c r="C441" s="68">
        <v>45747</v>
      </c>
      <c r="D441" t="str">
        <v>ALLGOOD, SCOTT</v>
      </c>
      <c r="E441" t="str">
        <v>201</v>
      </c>
      <c r="F441" t="str">
        <v>WH1</v>
      </c>
      <c r="G441" t="str">
        <v>WC</v>
      </c>
      <c r="H441">
        <v>4100196</v>
      </c>
      <c r="I441" t="str">
        <v>BIGVAN</v>
      </c>
      <c r="J441">
        <v>4.88</v>
      </c>
      <c r="K441">
        <v>18</v>
      </c>
    </row>
    <row r="442" spans="1:11" x14ac:dyDescent="0.25">
      <c r="A442" t="str">
        <v>One-Seat</v>
      </c>
      <c r="B442" t="str">
        <v>EXPRESS TRANSPORTATION SERVICES, LLC</v>
      </c>
      <c r="C442" s="68">
        <v>45747</v>
      </c>
      <c r="D442" t="str">
        <v>BANKS, LENARD</v>
      </c>
      <c r="E442" t="str">
        <v>221</v>
      </c>
      <c r="F442" t="str">
        <v>AM1</v>
      </c>
      <c r="G442" t="str">
        <v>SD</v>
      </c>
      <c r="H442">
        <v>4100176</v>
      </c>
      <c r="I442" t="str">
        <v>WAV</v>
      </c>
      <c r="J442">
        <v>7.27</v>
      </c>
      <c r="K442">
        <v>17</v>
      </c>
    </row>
    <row r="443" spans="1:11" x14ac:dyDescent="0.25">
      <c r="A443" t="str">
        <v>One-Seat</v>
      </c>
      <c r="B443" t="str">
        <v>EXPRESS TRANSPORTATION SERVICES, LLC</v>
      </c>
      <c r="C443" s="68">
        <v>45747</v>
      </c>
      <c r="D443" t="str">
        <v>BANKS, LENARD</v>
      </c>
      <c r="E443" t="str">
        <v>221</v>
      </c>
      <c r="F443" t="str">
        <v>AM1</v>
      </c>
      <c r="G443" t="str">
        <v>SD</v>
      </c>
      <c r="H443">
        <v>4100177</v>
      </c>
      <c r="I443" t="str">
        <v>WAV</v>
      </c>
      <c r="J443">
        <v>7.27</v>
      </c>
      <c r="K443">
        <v>12</v>
      </c>
    </row>
    <row r="444" spans="1:11" x14ac:dyDescent="0.25">
      <c r="A444" t="str">
        <v>One-Seat</v>
      </c>
      <c r="B444" t="str">
        <v>HUGO FAMILY TRANSPORTATION</v>
      </c>
      <c r="C444" s="68">
        <v>45747</v>
      </c>
      <c r="D444" t="str">
        <v>HUGO, TAMA</v>
      </c>
      <c r="E444" t="str">
        <v>211</v>
      </c>
      <c r="F444" t="str">
        <v>WH1</v>
      </c>
      <c r="G444" t="str">
        <v>WC</v>
      </c>
      <c r="H444">
        <v>4100195</v>
      </c>
      <c r="I444" t="str">
        <v>WAV</v>
      </c>
      <c r="J444">
        <v>4.88</v>
      </c>
      <c r="K444">
        <v>28</v>
      </c>
    </row>
    <row r="445" spans="1:11" x14ac:dyDescent="0.25">
      <c r="A445" t="str">
        <v>One-Seat</v>
      </c>
      <c r="B445" t="str">
        <v>HIGHER-SELF LLC</v>
      </c>
      <c r="C445" s="68">
        <v>45747</v>
      </c>
      <c r="D445" t="str">
        <v>BROWN, LOVIE</v>
      </c>
      <c r="E445" t="str">
        <v>216</v>
      </c>
      <c r="F445" t="str">
        <v>AM1</v>
      </c>
      <c r="G445" t="str">
        <v>SD</v>
      </c>
      <c r="H445">
        <v>4099956</v>
      </c>
      <c r="I445" t="str">
        <v>SEDAN</v>
      </c>
      <c r="J445">
        <v>13.14</v>
      </c>
      <c r="K445">
        <v>77</v>
      </c>
    </row>
    <row r="446" spans="1:11" x14ac:dyDescent="0.25">
      <c r="A446" t="str">
        <v>One-Seat</v>
      </c>
      <c r="B446" t="str">
        <v>EXPRESS TRANSPORTATION SERVICES, LLC</v>
      </c>
      <c r="C446" s="68">
        <v>45747</v>
      </c>
      <c r="D446" t="str">
        <v>BANKS, LENARD</v>
      </c>
      <c r="E446" t="str">
        <v>221</v>
      </c>
      <c r="F446" t="str">
        <v>AM1</v>
      </c>
      <c r="G446" t="str">
        <v>SD</v>
      </c>
      <c r="H446">
        <v>4099959</v>
      </c>
      <c r="I446" t="str">
        <v>WAV</v>
      </c>
      <c r="J446">
        <v>20.329999999999998</v>
      </c>
      <c r="K446">
        <v>54</v>
      </c>
    </row>
    <row r="447" spans="1:11" x14ac:dyDescent="0.25">
      <c r="A447" t="str">
        <v>One-Seat</v>
      </c>
      <c r="B447" t="str">
        <v>EXPRESS TRANSPORTATION SERVICES, LLC</v>
      </c>
      <c r="C447" s="68">
        <v>45747</v>
      </c>
      <c r="D447" t="str">
        <v>BANKS, LENARD</v>
      </c>
      <c r="E447" t="str">
        <v>221</v>
      </c>
      <c r="F447" t="str">
        <v>AM1</v>
      </c>
      <c r="G447" t="str">
        <v>SD</v>
      </c>
      <c r="H447">
        <v>4099960</v>
      </c>
      <c r="I447" t="str">
        <v>WAV</v>
      </c>
      <c r="J447">
        <v>20.329999999999998</v>
      </c>
      <c r="K447">
        <v>36</v>
      </c>
    </row>
    <row r="448" spans="1:11" x14ac:dyDescent="0.25">
      <c r="A448" t="str">
        <v>One-Seat</v>
      </c>
      <c r="B448" t="str">
        <v>EXPRESS TRANSPORTATION SERVICES, LLC</v>
      </c>
      <c r="C448" s="68">
        <v>45747</v>
      </c>
      <c r="D448" t="str">
        <v>ROGERS, JAMES</v>
      </c>
      <c r="E448" t="str">
        <v>207</v>
      </c>
      <c r="F448" t="str">
        <v>AM1</v>
      </c>
      <c r="G448" t="str">
        <v>SD</v>
      </c>
      <c r="H448">
        <v>4099955</v>
      </c>
      <c r="I448" t="str">
        <v>WAV</v>
      </c>
      <c r="J448">
        <v>13.14</v>
      </c>
      <c r="K448">
        <v>71</v>
      </c>
    </row>
    <row r="449" spans="1:11" x14ac:dyDescent="0.25">
      <c r="A449" t="str">
        <v>One-Seat</v>
      </c>
      <c r="B449" t="str">
        <v>HIGHER-SELF LLC</v>
      </c>
      <c r="C449" s="68">
        <v>45747</v>
      </c>
      <c r="D449" t="str">
        <v>BROWN, LOVIE</v>
      </c>
      <c r="E449" t="str">
        <v>216</v>
      </c>
      <c r="F449" t="str">
        <v>AM1</v>
      </c>
      <c r="G449" t="str">
        <v>SD</v>
      </c>
      <c r="H449">
        <v>4099929</v>
      </c>
      <c r="I449" t="str">
        <v>SEDAN</v>
      </c>
      <c r="J449">
        <v>11.47</v>
      </c>
      <c r="K449">
        <v>34</v>
      </c>
    </row>
    <row r="450" spans="1:11" x14ac:dyDescent="0.25">
      <c r="A450" t="str">
        <v>One-Seat</v>
      </c>
      <c r="B450" t="str">
        <v>HUGO FAMILY TRANSPORTATION</v>
      </c>
      <c r="C450" s="68">
        <v>45747</v>
      </c>
      <c r="D450" t="str">
        <v>HUGO, TAMA</v>
      </c>
      <c r="E450" t="str">
        <v>211</v>
      </c>
      <c r="F450" t="str">
        <v>AM1</v>
      </c>
      <c r="G450" t="str">
        <v>SD</v>
      </c>
      <c r="H450">
        <v>4099930</v>
      </c>
      <c r="I450" t="str">
        <v>WAV</v>
      </c>
      <c r="J450">
        <v>11.47</v>
      </c>
      <c r="K450">
        <v>8</v>
      </c>
    </row>
    <row r="451" spans="1:11" x14ac:dyDescent="0.25">
      <c r="A451" t="str">
        <v>One-Seat</v>
      </c>
      <c r="B451" t="str">
        <v>EXPRESS TRANSPORTATION SERVICES, LLC</v>
      </c>
      <c r="C451" s="68">
        <v>45747</v>
      </c>
      <c r="D451" t="str">
        <v>ROGERS, JAMES</v>
      </c>
      <c r="E451" t="str">
        <v>207</v>
      </c>
      <c r="F451" t="str">
        <v>AM1</v>
      </c>
      <c r="G451" t="str">
        <v>SD</v>
      </c>
      <c r="H451">
        <v>4104004</v>
      </c>
      <c r="I451" t="str">
        <v>WAV</v>
      </c>
      <c r="J451">
        <v>13.9</v>
      </c>
      <c r="K451">
        <v>72</v>
      </c>
    </row>
    <row r="452" spans="1:11" x14ac:dyDescent="0.25">
      <c r="A452" t="str">
        <v>One-Seat</v>
      </c>
      <c r="B452" t="str">
        <v>NORTHCAL TRANSPORTATION LLC</v>
      </c>
      <c r="C452" s="68">
        <v>45747</v>
      </c>
      <c r="D452" t="str">
        <v>VILCHEZ, CHARLENNE</v>
      </c>
      <c r="E452" t="str">
        <v>217</v>
      </c>
      <c r="F452" t="str">
        <v>WH1</v>
      </c>
      <c r="G452" t="str">
        <v>WC</v>
      </c>
      <c r="H452">
        <v>4100083</v>
      </c>
      <c r="I452" t="str">
        <v>WAV</v>
      </c>
      <c r="J452">
        <v>15.16</v>
      </c>
      <c r="K452">
        <v>27</v>
      </c>
    </row>
    <row r="453" spans="1:11" x14ac:dyDescent="0.25">
      <c r="A453" t="str">
        <v>One-Seat</v>
      </c>
      <c r="B453" t="str">
        <v>MONAI&amp;SON'S LLC</v>
      </c>
      <c r="C453" s="68">
        <v>45747</v>
      </c>
      <c r="D453" t="str">
        <v>MOLLIQUE, ROMESHA</v>
      </c>
      <c r="E453" t="str">
        <v>203</v>
      </c>
      <c r="F453" t="str">
        <v>WK1</v>
      </c>
      <c r="G453" t="str">
        <v>SD</v>
      </c>
      <c r="H453">
        <v>4100084</v>
      </c>
      <c r="I453" t="str">
        <v>WAV</v>
      </c>
      <c r="J453">
        <v>15.16</v>
      </c>
      <c r="K453">
        <v>29</v>
      </c>
    </row>
    <row r="454" spans="1:11" x14ac:dyDescent="0.25">
      <c r="A454" t="str">
        <v>One-Seat</v>
      </c>
      <c r="B454" t="str">
        <v>HIGHER-SELF LLC</v>
      </c>
      <c r="C454" s="68">
        <v>45747</v>
      </c>
      <c r="D454" t="str">
        <v>BROWN, LOVIE</v>
      </c>
      <c r="E454" t="str">
        <v>216</v>
      </c>
      <c r="F454" t="str">
        <v>AM1</v>
      </c>
      <c r="G454" t="str">
        <v>SD</v>
      </c>
      <c r="H454">
        <v>4100086</v>
      </c>
      <c r="I454" t="str">
        <v>SEDAN</v>
      </c>
      <c r="J454">
        <v>19.12</v>
      </c>
      <c r="K454">
        <v>45</v>
      </c>
    </row>
    <row r="455" spans="1:11" x14ac:dyDescent="0.25">
      <c r="A455" t="str">
        <v>One-Seat</v>
      </c>
      <c r="B455" t="str">
        <v>EXPRESS TRANSPORTATION SERVICES, LLC</v>
      </c>
      <c r="C455" s="68">
        <v>45747</v>
      </c>
      <c r="D455" t="str">
        <v>BANKS, LENARD</v>
      </c>
      <c r="E455" t="str">
        <v>221</v>
      </c>
      <c r="F455" t="str">
        <v>AM1</v>
      </c>
      <c r="G455" t="str">
        <v>SD</v>
      </c>
      <c r="H455">
        <v>4100071</v>
      </c>
      <c r="I455" t="str">
        <v>WAV</v>
      </c>
      <c r="J455">
        <v>17.43</v>
      </c>
      <c r="K455">
        <v>37</v>
      </c>
    </row>
    <row r="456" spans="1:11" x14ac:dyDescent="0.25">
      <c r="A456" t="str">
        <v>One-Seat</v>
      </c>
      <c r="B456" t="str">
        <v>MONAI&amp;SON'S LLC</v>
      </c>
      <c r="C456" s="68">
        <v>45747</v>
      </c>
      <c r="D456" t="str">
        <v>MOLLIQUE, ROMESHA</v>
      </c>
      <c r="E456" t="str">
        <v>203</v>
      </c>
      <c r="F456" t="str">
        <v>AM1</v>
      </c>
      <c r="G456" t="str">
        <v>SD</v>
      </c>
      <c r="H456">
        <v>4100036</v>
      </c>
      <c r="I456" t="str">
        <v>WAV</v>
      </c>
      <c r="J456">
        <v>10.39</v>
      </c>
      <c r="K456">
        <v>48</v>
      </c>
    </row>
    <row r="457" spans="1:11" x14ac:dyDescent="0.25">
      <c r="A457" t="str">
        <v>One-Seat</v>
      </c>
      <c r="B457" t="str">
        <v>EXPRESS TRANSPORTATION SERVICES, LLC</v>
      </c>
      <c r="C457" s="68">
        <v>45747</v>
      </c>
      <c r="D457" t="str">
        <v>ROGERS, JAMES</v>
      </c>
      <c r="E457" t="str">
        <v>207</v>
      </c>
      <c r="F457" t="str">
        <v>AM1</v>
      </c>
      <c r="G457" t="str">
        <v>SD</v>
      </c>
      <c r="H457">
        <v>4100037</v>
      </c>
      <c r="I457" t="str">
        <v>WAV</v>
      </c>
      <c r="J457">
        <v>10.39</v>
      </c>
      <c r="K457">
        <v>58</v>
      </c>
    </row>
    <row r="458" spans="1:11" x14ac:dyDescent="0.25">
      <c r="A458" t="str">
        <v>One-Seat</v>
      </c>
      <c r="B458" t="str">
        <v>EXPRESS TRANSPORTATION SERVICES, LLC</v>
      </c>
      <c r="C458" s="68">
        <v>45747</v>
      </c>
      <c r="D458" t="str">
        <v>ROGERS, JAMES</v>
      </c>
      <c r="E458" t="str">
        <v>207</v>
      </c>
      <c r="F458" t="str">
        <v>WH1</v>
      </c>
      <c r="G458" t="str">
        <v>WC</v>
      </c>
      <c r="H458">
        <v>4100038</v>
      </c>
      <c r="I458" t="str">
        <v>WAV</v>
      </c>
      <c r="J458">
        <v>5.55</v>
      </c>
      <c r="K458">
        <v>16</v>
      </c>
    </row>
    <row r="459" spans="1:11" x14ac:dyDescent="0.25">
      <c r="A459" t="str">
        <v>One-Seat</v>
      </c>
      <c r="B459" t="str">
        <v>EXPRESS TRANSPORTATION SERVICES, LLC</v>
      </c>
      <c r="C459" s="68">
        <v>45747</v>
      </c>
      <c r="D459" t="str">
        <v>ROGERS, JAMES</v>
      </c>
      <c r="E459" t="str">
        <v>207</v>
      </c>
      <c r="F459" t="str">
        <v>WH1</v>
      </c>
      <c r="G459" t="str">
        <v>WC</v>
      </c>
      <c r="H459">
        <v>4100039</v>
      </c>
      <c r="I459" t="str">
        <v>WAV</v>
      </c>
      <c r="J459">
        <v>5.55</v>
      </c>
      <c r="K459">
        <v>19</v>
      </c>
    </row>
    <row r="460" spans="1:11" x14ac:dyDescent="0.25">
      <c r="A460" t="str">
        <v>One-Seat</v>
      </c>
      <c r="B460" t="str">
        <v>EXPRESS TRANSPORTATION SERVICES, LLC</v>
      </c>
      <c r="C460" s="68">
        <v>45747</v>
      </c>
      <c r="D460" t="str">
        <v>EVANS, JOHN</v>
      </c>
      <c r="E460" t="str">
        <v>208</v>
      </c>
      <c r="F460" t="str">
        <v>AM1</v>
      </c>
      <c r="G460" t="str">
        <v>SD</v>
      </c>
      <c r="H460">
        <v>4104009</v>
      </c>
      <c r="I460" t="str">
        <v>WAV</v>
      </c>
      <c r="J460">
        <v>13.9</v>
      </c>
      <c r="K460">
        <v>36</v>
      </c>
    </row>
    <row r="461" spans="1:11" x14ac:dyDescent="0.25">
      <c r="A461" t="str">
        <v>One-Seat</v>
      </c>
      <c r="B461" t="str">
        <v>EXPRESS TRANSPORTATION SERVICES, LLC</v>
      </c>
      <c r="C461" s="68">
        <v>45747</v>
      </c>
      <c r="D461" t="str">
        <v>BANKS, LENARD</v>
      </c>
      <c r="E461" t="str">
        <v>221</v>
      </c>
      <c r="F461" t="str">
        <v>AM1</v>
      </c>
      <c r="G461" t="str">
        <v>SD</v>
      </c>
      <c r="H461">
        <v>4100072</v>
      </c>
      <c r="I461" t="str">
        <v>WAV</v>
      </c>
      <c r="J461">
        <v>17.43</v>
      </c>
      <c r="K461">
        <v>52</v>
      </c>
    </row>
    <row r="462" spans="1:11" x14ac:dyDescent="0.25">
      <c r="A462" t="str">
        <v>One-Seat</v>
      </c>
      <c r="B462" t="str">
        <v>HUGO FAMILY TRANSPORTATION</v>
      </c>
      <c r="C462" s="68">
        <v>45747</v>
      </c>
      <c r="D462" t="str">
        <v>HUGO, TAMA</v>
      </c>
      <c r="E462" t="str">
        <v>211</v>
      </c>
      <c r="F462" t="str">
        <v>AM1</v>
      </c>
      <c r="G462" t="str">
        <v>SD</v>
      </c>
      <c r="H462">
        <v>4100060</v>
      </c>
      <c r="I462" t="str">
        <v>WAV</v>
      </c>
      <c r="J462">
        <v>8.27</v>
      </c>
      <c r="K462">
        <v>42</v>
      </c>
    </row>
    <row r="463" spans="1:11" x14ac:dyDescent="0.25">
      <c r="A463" t="str">
        <v>One-Seat</v>
      </c>
      <c r="B463" t="str">
        <v>HUGO FAMILY TRANSPORTATION</v>
      </c>
      <c r="C463" s="68">
        <v>45747</v>
      </c>
      <c r="D463" t="str">
        <v>HUGO, TAMA</v>
      </c>
      <c r="E463" t="str">
        <v>211</v>
      </c>
      <c r="F463" t="str">
        <v>AM1</v>
      </c>
      <c r="G463" t="str">
        <v>SD</v>
      </c>
      <c r="H463">
        <v>4101369</v>
      </c>
      <c r="I463" t="str">
        <v>WAV</v>
      </c>
      <c r="J463">
        <v>16.510000000000002</v>
      </c>
      <c r="K463">
        <v>29</v>
      </c>
    </row>
    <row r="464" spans="1:11" x14ac:dyDescent="0.25">
      <c r="A464" t="str">
        <v>One-Seat</v>
      </c>
      <c r="B464" t="str">
        <v>SYNERGY MEDICAL TRANSPORTATION LLC</v>
      </c>
      <c r="C464" s="68">
        <v>45747</v>
      </c>
      <c r="D464" t="str">
        <v>OXCAL, SERGIO</v>
      </c>
      <c r="E464" t="str">
        <v>204A</v>
      </c>
      <c r="F464" t="str">
        <v>AM1</v>
      </c>
      <c r="G464" t="str">
        <v>SD</v>
      </c>
      <c r="H464">
        <v>4101368</v>
      </c>
      <c r="I464" t="str">
        <v>WAV</v>
      </c>
      <c r="J464">
        <v>16.510000000000002</v>
      </c>
      <c r="K464">
        <v>25</v>
      </c>
    </row>
    <row r="465" spans="1:11" x14ac:dyDescent="0.25">
      <c r="A465" t="str">
        <v>One-Seat</v>
      </c>
      <c r="B465" t="str">
        <v>NORTHCAL TRANSPORTATION LLC</v>
      </c>
      <c r="C465" s="68">
        <v>45747</v>
      </c>
      <c r="D465" t="str">
        <v>VILCHEZ, CHARLENNE</v>
      </c>
      <c r="E465" t="str">
        <v>217</v>
      </c>
      <c r="F465" t="str">
        <v>WK1</v>
      </c>
      <c r="G465" t="str">
        <v>SD</v>
      </c>
      <c r="H465">
        <v>4100049</v>
      </c>
      <c r="I465" t="str">
        <v>WAV</v>
      </c>
      <c r="J465">
        <v>6.92</v>
      </c>
      <c r="K465">
        <v>17</v>
      </c>
    </row>
    <row r="466" spans="1:11" x14ac:dyDescent="0.25">
      <c r="A466" t="str">
        <v>One-Seat</v>
      </c>
      <c r="B466" t="str">
        <v>MONAI&amp;SON'S LLC</v>
      </c>
      <c r="C466" s="68">
        <v>45747</v>
      </c>
      <c r="D466" t="str">
        <v>MOLLIQUE, ROMESHA</v>
      </c>
      <c r="E466" t="str">
        <v>203</v>
      </c>
      <c r="F466" t="str">
        <v>SC1</v>
      </c>
      <c r="G466" t="str">
        <v>WC</v>
      </c>
      <c r="H466">
        <v>4103602</v>
      </c>
      <c r="I466" t="str">
        <v>SEDAN</v>
      </c>
      <c r="J466">
        <v>11.43</v>
      </c>
      <c r="K466">
        <v>21</v>
      </c>
    </row>
    <row r="467" spans="1:11" x14ac:dyDescent="0.25">
      <c r="A467" t="str">
        <v>One-Seat</v>
      </c>
      <c r="B467" t="str">
        <v>EXPRESS TRANSPORTATION SERVICES, LLC</v>
      </c>
      <c r="C467" s="68">
        <v>45747</v>
      </c>
      <c r="D467" t="str">
        <v>SILVA, PAUL</v>
      </c>
      <c r="E467" t="str">
        <v>213</v>
      </c>
      <c r="F467" t="str">
        <v>WH1</v>
      </c>
      <c r="G467" t="str">
        <v>WC</v>
      </c>
      <c r="H467">
        <v>4103604</v>
      </c>
      <c r="I467" t="str">
        <v>WAV</v>
      </c>
      <c r="J467">
        <v>20.97</v>
      </c>
      <c r="K467">
        <v>72</v>
      </c>
    </row>
    <row r="468" spans="1:11" x14ac:dyDescent="0.25">
      <c r="A468" t="str">
        <v>One-Seat</v>
      </c>
      <c r="B468" t="str">
        <v>HUGO FAMILY TRANSPORTATION</v>
      </c>
      <c r="C468" s="68">
        <v>45747</v>
      </c>
      <c r="D468" t="str">
        <v>HUGO, TAMA</v>
      </c>
      <c r="E468" t="str">
        <v>211</v>
      </c>
      <c r="F468" t="str">
        <v>AM1</v>
      </c>
      <c r="G468" t="str">
        <v>SD</v>
      </c>
      <c r="H468">
        <v>4100332</v>
      </c>
      <c r="I468" t="str">
        <v>WAV</v>
      </c>
      <c r="J468">
        <v>8.08</v>
      </c>
      <c r="K468">
        <v>25</v>
      </c>
    </row>
    <row r="469" spans="1:11" x14ac:dyDescent="0.25">
      <c r="A469" t="str">
        <v>One-Seat</v>
      </c>
      <c r="B469" t="str">
        <v>HIGHER-SELF LLC</v>
      </c>
      <c r="C469" s="68">
        <v>45747</v>
      </c>
      <c r="D469" t="str">
        <v>BROWN, LOVIE</v>
      </c>
      <c r="E469" t="str">
        <v>216</v>
      </c>
      <c r="F469" t="str">
        <v>AM1</v>
      </c>
      <c r="G469" t="str">
        <v>SD</v>
      </c>
      <c r="H469">
        <v>4103461</v>
      </c>
      <c r="I469" t="str">
        <v>SEDAN</v>
      </c>
      <c r="J469">
        <v>22.99</v>
      </c>
      <c r="K469">
        <v>33</v>
      </c>
    </row>
    <row r="470" spans="1:11" x14ac:dyDescent="0.25">
      <c r="A470" t="str">
        <v>One-Seat</v>
      </c>
      <c r="B470" t="str">
        <v>MONAI&amp;SON'S LLC</v>
      </c>
      <c r="C470" s="68">
        <v>45747</v>
      </c>
      <c r="D470" t="str">
        <v>MOLLIQUE, ROMESHA</v>
      </c>
      <c r="E470" t="str">
        <v>203</v>
      </c>
      <c r="F470" t="str">
        <v>AM1</v>
      </c>
      <c r="G470" t="str">
        <v>SD</v>
      </c>
      <c r="H470">
        <v>4100460</v>
      </c>
      <c r="I470" t="str">
        <v>WAV</v>
      </c>
      <c r="J470">
        <v>29.43</v>
      </c>
      <c r="K470">
        <v>91</v>
      </c>
    </row>
    <row r="471" spans="1:11" x14ac:dyDescent="0.25">
      <c r="A471" t="str">
        <v>One-Seat</v>
      </c>
      <c r="B471" t="str">
        <v>MONAI&amp;SON'S LLC</v>
      </c>
      <c r="C471" s="68">
        <v>45747</v>
      </c>
      <c r="D471" t="str">
        <v>MOLLIQUE, ROMESHA</v>
      </c>
      <c r="E471" t="str">
        <v>203</v>
      </c>
      <c r="F471" t="str">
        <v>AM1</v>
      </c>
      <c r="G471" t="str">
        <v>SD</v>
      </c>
      <c r="H471">
        <v>4100457</v>
      </c>
      <c r="I471" t="str">
        <v>WAV</v>
      </c>
      <c r="J471">
        <v>29.43</v>
      </c>
      <c r="K471">
        <v>57</v>
      </c>
    </row>
    <row r="472" spans="1:11" x14ac:dyDescent="0.25">
      <c r="A472" t="str">
        <v>One-Seat</v>
      </c>
      <c r="B472" t="str">
        <v>SYNERGY MEDICAL TRANSPORTATION LLC</v>
      </c>
      <c r="C472" s="68">
        <v>45747</v>
      </c>
      <c r="D472" t="str">
        <v>VAUGHN, DUSTIN</v>
      </c>
      <c r="E472" t="str">
        <v>218B</v>
      </c>
      <c r="F472" t="str">
        <v>AM1</v>
      </c>
      <c r="G472" t="str">
        <v>SD</v>
      </c>
      <c r="H472">
        <v>4102784</v>
      </c>
      <c r="I472" t="str">
        <v>SEDAN</v>
      </c>
      <c r="J472">
        <v>8.5299999999999994</v>
      </c>
      <c r="K472">
        <v>22</v>
      </c>
    </row>
    <row r="473" spans="1:11" x14ac:dyDescent="0.25">
      <c r="A473" t="str">
        <v>One-Seat</v>
      </c>
      <c r="B473" t="str">
        <v>EXPRESS TRANSPORTATION SERVICES, LLC</v>
      </c>
      <c r="C473" s="68">
        <v>45747</v>
      </c>
      <c r="D473" t="str">
        <v>BANKS, LENARD</v>
      </c>
      <c r="E473" t="str">
        <v>221</v>
      </c>
      <c r="F473" t="str">
        <v>AM1</v>
      </c>
      <c r="G473" t="str">
        <v>SD</v>
      </c>
      <c r="H473">
        <v>4103374</v>
      </c>
      <c r="I473" t="str">
        <v>WAV</v>
      </c>
      <c r="J473">
        <v>10.08</v>
      </c>
      <c r="K473">
        <v>15</v>
      </c>
    </row>
    <row r="474" spans="1:11" x14ac:dyDescent="0.25">
      <c r="A474" t="str">
        <v>One-Seat</v>
      </c>
      <c r="B474" t="str">
        <v>NORTHCAL TRANSPORTATION LLC</v>
      </c>
      <c r="C474" s="68">
        <v>45747</v>
      </c>
      <c r="D474" t="str">
        <v>VILCHEZ, CHARLENNE</v>
      </c>
      <c r="E474" t="str">
        <v>217</v>
      </c>
      <c r="F474" t="str">
        <v>SC1</v>
      </c>
      <c r="G474" t="str">
        <v>WC</v>
      </c>
      <c r="H474">
        <v>4103601</v>
      </c>
      <c r="I474" t="str">
        <v>WAV</v>
      </c>
      <c r="J474">
        <v>11.43</v>
      </c>
      <c r="K474">
        <v>36</v>
      </c>
    </row>
    <row r="475" spans="1:11" x14ac:dyDescent="0.25">
      <c r="A475" t="str">
        <v>One-Seat</v>
      </c>
      <c r="B475" t="str">
        <v>MONAI&amp;SON'S LLC</v>
      </c>
      <c r="C475" s="68">
        <v>45747</v>
      </c>
      <c r="D475" t="str">
        <v>MOLLIQUE, ROMESHA</v>
      </c>
      <c r="E475" t="str">
        <v>203</v>
      </c>
      <c r="F475" t="str">
        <v>AM1</v>
      </c>
      <c r="G475" t="str">
        <v>SD</v>
      </c>
      <c r="H475">
        <v>4103980</v>
      </c>
      <c r="I475" t="str">
        <v>SEDAN</v>
      </c>
      <c r="J475">
        <v>26.71</v>
      </c>
      <c r="K475">
        <v>68</v>
      </c>
    </row>
    <row r="476" spans="1:11" x14ac:dyDescent="0.25">
      <c r="A476" t="str">
        <v>One-Seat</v>
      </c>
      <c r="B476" t="str">
        <v>EXPRESS TRANSPORTATION SERVICES, LLC</v>
      </c>
      <c r="C476" s="68">
        <v>45747</v>
      </c>
      <c r="D476" t="str">
        <v>ROGERS, JAMES</v>
      </c>
      <c r="E476" t="str">
        <v>207</v>
      </c>
      <c r="F476" t="str">
        <v>AM1</v>
      </c>
      <c r="G476" t="str">
        <v>SD</v>
      </c>
      <c r="H476">
        <v>4103979</v>
      </c>
      <c r="I476" t="str">
        <v>WAV</v>
      </c>
      <c r="J476">
        <v>26.71</v>
      </c>
      <c r="K476">
        <v>50</v>
      </c>
    </row>
    <row r="477" spans="1:11" x14ac:dyDescent="0.25">
      <c r="A477" t="str">
        <v>One-Seat</v>
      </c>
      <c r="B477" t="str">
        <v>SYNERGY MEDICAL TRANSPORTATION LLC</v>
      </c>
      <c r="C477" s="68">
        <v>45747</v>
      </c>
      <c r="D477" t="str">
        <v>BROWN, GREG</v>
      </c>
      <c r="E477" t="str">
        <v>220</v>
      </c>
      <c r="F477" t="str">
        <v>AM1</v>
      </c>
      <c r="G477" t="str">
        <v>SD</v>
      </c>
      <c r="H477">
        <v>4102153</v>
      </c>
      <c r="I477" t="str">
        <v>SEDAN</v>
      </c>
      <c r="J477">
        <v>26.66</v>
      </c>
      <c r="K477">
        <v>43</v>
      </c>
    </row>
    <row r="478" spans="1:11" x14ac:dyDescent="0.25">
      <c r="A478" t="str">
        <v>One-Seat</v>
      </c>
      <c r="B478" t="str">
        <v>SYNERGY MEDICAL TRANSPORTATION LLC</v>
      </c>
      <c r="C478" s="68">
        <v>45747</v>
      </c>
      <c r="D478" t="str">
        <v>BROWN, GREG</v>
      </c>
      <c r="E478" t="str">
        <v>220</v>
      </c>
      <c r="F478" t="str">
        <v>AM2</v>
      </c>
      <c r="G478" t="str">
        <v>SD</v>
      </c>
      <c r="H478">
        <v>4102163</v>
      </c>
      <c r="I478" t="str">
        <v>SEDAN</v>
      </c>
      <c r="J478">
        <v>26.73</v>
      </c>
      <c r="K478">
        <v>66</v>
      </c>
    </row>
    <row r="479" spans="1:11" x14ac:dyDescent="0.25">
      <c r="A479" t="str">
        <v>One-Seat</v>
      </c>
      <c r="B479" t="str">
        <v>REM SOLUTIONS LLC</v>
      </c>
      <c r="C479" s="68">
        <v>45748</v>
      </c>
      <c r="D479" t="str">
        <v>MAINESS, RYAN</v>
      </c>
      <c r="E479" t="str">
        <v>215</v>
      </c>
      <c r="F479" t="str">
        <v>AM1</v>
      </c>
      <c r="G479" t="str">
        <v>SD</v>
      </c>
      <c r="H479">
        <v>4102732</v>
      </c>
      <c r="I479" t="str">
        <v>SEDAN</v>
      </c>
      <c r="J479">
        <v>11.69</v>
      </c>
      <c r="K479">
        <v>26</v>
      </c>
    </row>
    <row r="480" spans="1:11" x14ac:dyDescent="0.25">
      <c r="A480" t="str">
        <v>One-Seat</v>
      </c>
      <c r="B480" t="str">
        <v>QUICK RIDES CA</v>
      </c>
      <c r="C480" s="68">
        <v>45748</v>
      </c>
      <c r="D480" t="str">
        <v>TILLMAN, ROSALYN</v>
      </c>
      <c r="E480" t="str">
        <v>205A</v>
      </c>
      <c r="F480" t="str">
        <v>LW1</v>
      </c>
      <c r="G480" t="str">
        <v>SD</v>
      </c>
      <c r="H480">
        <v>4104089</v>
      </c>
      <c r="I480" t="str">
        <v>WAV</v>
      </c>
      <c r="J480">
        <v>17.309999999999999</v>
      </c>
      <c r="K480">
        <v>72</v>
      </c>
    </row>
    <row r="481" spans="1:11" x14ac:dyDescent="0.25">
      <c r="A481" t="str">
        <v>One-Seat</v>
      </c>
      <c r="B481" t="str">
        <v>NORTHCAL TRANSPORTATION LLC</v>
      </c>
      <c r="C481" s="68">
        <v>45748</v>
      </c>
      <c r="D481" t="str">
        <v>VILCHEZ, CHARLENNE</v>
      </c>
      <c r="E481" t="str">
        <v>217</v>
      </c>
      <c r="F481" t="str">
        <v>LW1</v>
      </c>
      <c r="G481" t="str">
        <v>SD</v>
      </c>
      <c r="H481">
        <v>4104093</v>
      </c>
      <c r="I481" t="str">
        <v>WAV</v>
      </c>
      <c r="J481">
        <v>15.11</v>
      </c>
      <c r="K481">
        <v>70</v>
      </c>
    </row>
    <row r="482" spans="1:11" x14ac:dyDescent="0.25">
      <c r="A482" t="str">
        <v>One-Seat</v>
      </c>
      <c r="B482" t="str">
        <v>FOWLER SENIOR TRANSIT LLC</v>
      </c>
      <c r="C482" s="68">
        <v>45748</v>
      </c>
      <c r="D482" t="str">
        <v>FOWLER, ANTOINE</v>
      </c>
      <c r="E482" t="str">
        <v>222</v>
      </c>
      <c r="F482" t="str">
        <v>AM1</v>
      </c>
      <c r="G482" t="str">
        <v>SD</v>
      </c>
      <c r="H482">
        <v>4104650</v>
      </c>
      <c r="I482" t="str">
        <v>SEDAN</v>
      </c>
      <c r="J482">
        <v>30.76</v>
      </c>
      <c r="K482">
        <v>58</v>
      </c>
    </row>
    <row r="483" spans="1:11" x14ac:dyDescent="0.25">
      <c r="A483" t="str">
        <v>One-Seat</v>
      </c>
      <c r="B483" t="str">
        <v>AARON TRANSPORTATION</v>
      </c>
      <c r="C483" s="68">
        <v>45748</v>
      </c>
      <c r="D483" t="str">
        <v>ALLISON, AARON</v>
      </c>
      <c r="E483" t="str">
        <v>202</v>
      </c>
      <c r="F483" t="str">
        <v>WK1</v>
      </c>
      <c r="G483" t="str">
        <v>SD</v>
      </c>
      <c r="H483">
        <v>4104652</v>
      </c>
      <c r="I483" t="str">
        <v>WAV</v>
      </c>
      <c r="J483">
        <v>22.39</v>
      </c>
      <c r="K483">
        <v>29</v>
      </c>
    </row>
    <row r="484" spans="1:11" x14ac:dyDescent="0.25">
      <c r="A484" t="str">
        <v>One-Seat</v>
      </c>
      <c r="B484" t="str">
        <v>SYNERGY MEDICAL TRANSPORTATION LLC</v>
      </c>
      <c r="C484" s="68">
        <v>45748</v>
      </c>
      <c r="D484" t="str">
        <v>VAUGHN, DUSTIN</v>
      </c>
      <c r="E484" t="str">
        <v>218B</v>
      </c>
      <c r="F484" t="str">
        <v>WK1</v>
      </c>
      <c r="G484" t="str">
        <v>SD</v>
      </c>
      <c r="H484">
        <v>4104654</v>
      </c>
      <c r="I484" t="str">
        <v>SEDAN</v>
      </c>
      <c r="J484">
        <v>22.39</v>
      </c>
      <c r="K484">
        <v>30</v>
      </c>
    </row>
    <row r="485" spans="1:11" x14ac:dyDescent="0.25">
      <c r="A485" t="str">
        <v>One-Seat</v>
      </c>
      <c r="B485" t="str">
        <v>EXPRESS TRANSPORTATION SERVICES, LLC</v>
      </c>
      <c r="C485" s="68">
        <v>45748</v>
      </c>
      <c r="D485" t="str">
        <v>SILVA, PAUL</v>
      </c>
      <c r="E485" t="str">
        <v>213</v>
      </c>
      <c r="F485" t="str">
        <v>AM1,WH1</v>
      </c>
      <c r="G485" t="str">
        <v>SD</v>
      </c>
      <c r="H485">
        <v>4104672</v>
      </c>
      <c r="I485" t="str">
        <v>WAV</v>
      </c>
      <c r="J485">
        <v>21.53</v>
      </c>
      <c r="K485">
        <v>75</v>
      </c>
    </row>
    <row r="486" spans="1:11" x14ac:dyDescent="0.25">
      <c r="A486" t="str">
        <v>One-Seat</v>
      </c>
      <c r="B486" t="str">
        <v>AARON TRANSPORTATION</v>
      </c>
      <c r="C486" s="68">
        <v>45748</v>
      </c>
      <c r="D486" t="str">
        <v>ALLISON, AARON</v>
      </c>
      <c r="E486" t="str">
        <v>202</v>
      </c>
      <c r="F486" t="str">
        <v>AM1</v>
      </c>
      <c r="G486" t="str">
        <v>SD</v>
      </c>
      <c r="H486">
        <v>4104689</v>
      </c>
      <c r="I486" t="str">
        <v>WAV</v>
      </c>
      <c r="J486">
        <v>11.83</v>
      </c>
      <c r="K486">
        <v>65</v>
      </c>
    </row>
    <row r="487" spans="1:11" x14ac:dyDescent="0.25">
      <c r="A487" t="str">
        <v>One-Seat</v>
      </c>
      <c r="B487" t="str">
        <v>EXPRESS TRANSPORTATION SERVICES, LLC</v>
      </c>
      <c r="C487" s="68">
        <v>45748</v>
      </c>
      <c r="D487" t="str">
        <v>KEITH , CLYDE</v>
      </c>
      <c r="E487" t="str">
        <v>212</v>
      </c>
      <c r="F487" t="str">
        <v>AM1</v>
      </c>
      <c r="G487" t="str">
        <v>SD</v>
      </c>
      <c r="H487">
        <v>4104690</v>
      </c>
      <c r="I487" t="str">
        <v>WAV</v>
      </c>
      <c r="J487">
        <v>11.83</v>
      </c>
      <c r="K487">
        <v>20</v>
      </c>
    </row>
    <row r="488" spans="1:11" x14ac:dyDescent="0.25">
      <c r="A488" t="str">
        <v>One-Seat</v>
      </c>
      <c r="B488" t="str">
        <v>QUICK RIDES CA</v>
      </c>
      <c r="C488" s="68">
        <v>45748</v>
      </c>
      <c r="D488" t="str">
        <v>TILLMAN, ROSALYN</v>
      </c>
      <c r="E488" t="str">
        <v>205A</v>
      </c>
      <c r="F488" t="str">
        <v>AM1</v>
      </c>
      <c r="G488" t="str">
        <v>SD</v>
      </c>
      <c r="H488">
        <v>4104649</v>
      </c>
      <c r="I488" t="str">
        <v>WAV</v>
      </c>
      <c r="J488">
        <v>9.57</v>
      </c>
      <c r="K488">
        <v>44</v>
      </c>
    </row>
    <row r="489" spans="1:11" x14ac:dyDescent="0.25">
      <c r="A489" t="str">
        <v>One-Seat</v>
      </c>
      <c r="B489" t="str">
        <v>EXPRESS TRANSPORTATION SERVICES, LLC</v>
      </c>
      <c r="C489" s="68">
        <v>45748</v>
      </c>
      <c r="D489" t="str">
        <v>BANKS, LENARD</v>
      </c>
      <c r="E489" t="str">
        <v>221</v>
      </c>
      <c r="F489" t="str">
        <v>AM1</v>
      </c>
      <c r="G489" t="str">
        <v>SD</v>
      </c>
      <c r="H489">
        <v>4104134</v>
      </c>
      <c r="I489" t="str">
        <v>WAV</v>
      </c>
      <c r="J489">
        <v>13.71</v>
      </c>
      <c r="K489">
        <v>21</v>
      </c>
    </row>
    <row r="490" spans="1:11" x14ac:dyDescent="0.25">
      <c r="A490" t="str">
        <v>One-Seat</v>
      </c>
      <c r="B490" t="str">
        <v>FOWLER SENIOR TRANSIT LLC</v>
      </c>
      <c r="C490" s="68">
        <v>45748</v>
      </c>
      <c r="D490" t="str">
        <v>FOWLER, ANTOINE</v>
      </c>
      <c r="E490" t="str">
        <v>222</v>
      </c>
      <c r="F490" t="str">
        <v>WK1</v>
      </c>
      <c r="G490" t="str">
        <v>SD</v>
      </c>
      <c r="H490">
        <v>4104760</v>
      </c>
      <c r="I490" t="str">
        <v>SEDAN</v>
      </c>
      <c r="J490">
        <v>27.05</v>
      </c>
      <c r="K490">
        <v>44</v>
      </c>
    </row>
    <row r="491" spans="1:11" x14ac:dyDescent="0.25">
      <c r="A491" t="str">
        <v>One-Seat</v>
      </c>
      <c r="B491" t="str">
        <v>SYNERGY MEDICAL TRANSPORTATION LLC</v>
      </c>
      <c r="C491" s="68">
        <v>45748</v>
      </c>
      <c r="D491" t="str">
        <v>VAUGHN, DUSTIN</v>
      </c>
      <c r="E491" t="str">
        <v>218B</v>
      </c>
      <c r="F491" t="str">
        <v>WK1</v>
      </c>
      <c r="G491" t="str">
        <v>SD</v>
      </c>
      <c r="H491">
        <v>4104757</v>
      </c>
      <c r="I491" t="str">
        <v>SEDAN</v>
      </c>
      <c r="J491">
        <v>27.05</v>
      </c>
      <c r="K491">
        <v>28</v>
      </c>
    </row>
    <row r="492" spans="1:11" x14ac:dyDescent="0.25">
      <c r="A492" t="str">
        <v>One-Seat</v>
      </c>
      <c r="B492" t="str">
        <v>MONAI&amp;SON'S LLC</v>
      </c>
      <c r="C492" s="68">
        <v>45748</v>
      </c>
      <c r="D492" t="str">
        <v>MOLLIQUE, ROMESHA</v>
      </c>
      <c r="E492" t="str">
        <v>203</v>
      </c>
      <c r="F492" t="str">
        <v>AM1</v>
      </c>
      <c r="G492" t="str">
        <v>SD</v>
      </c>
      <c r="H492">
        <v>4104648</v>
      </c>
      <c r="I492" t="str">
        <v>SEDAN</v>
      </c>
      <c r="J492">
        <v>30.76</v>
      </c>
      <c r="K492">
        <v>83</v>
      </c>
    </row>
    <row r="493" spans="1:11" x14ac:dyDescent="0.25">
      <c r="A493" t="str">
        <v>One-Seat</v>
      </c>
      <c r="B493" t="str">
        <v>REM SOLUTIONS LLC</v>
      </c>
      <c r="C493" s="68">
        <v>45748</v>
      </c>
      <c r="D493" t="str">
        <v>MAINESS, RYAN</v>
      </c>
      <c r="E493" t="str">
        <v>215</v>
      </c>
      <c r="F493" t="str">
        <v>WK1</v>
      </c>
      <c r="G493" t="str">
        <v>SD</v>
      </c>
      <c r="H493">
        <v>4104641</v>
      </c>
      <c r="I493" t="str">
        <v>SEDAN</v>
      </c>
      <c r="J493">
        <v>21.16</v>
      </c>
      <c r="K493">
        <v>62</v>
      </c>
    </row>
    <row r="494" spans="1:11" x14ac:dyDescent="0.25">
      <c r="A494" t="str">
        <v>One-Seat</v>
      </c>
      <c r="B494" t="str">
        <v>AARON TRANSPORTATION</v>
      </c>
      <c r="C494" s="68">
        <v>45748</v>
      </c>
      <c r="D494" t="str">
        <v>ALLISON, AARON</v>
      </c>
      <c r="E494" t="str">
        <v>202</v>
      </c>
      <c r="F494" t="str">
        <v>AM1</v>
      </c>
      <c r="G494" t="str">
        <v>SD</v>
      </c>
      <c r="H494">
        <v>4103411</v>
      </c>
      <c r="I494" t="str">
        <v>WAV</v>
      </c>
      <c r="J494">
        <v>14.12</v>
      </c>
      <c r="K494">
        <v>38</v>
      </c>
    </row>
    <row r="495" spans="1:11" x14ac:dyDescent="0.25">
      <c r="A495" t="str">
        <v>One-Seat</v>
      </c>
      <c r="B495" t="str">
        <v>EXPRESS TRANSPORTATION SERVICES, LLC</v>
      </c>
      <c r="C495" s="68">
        <v>45748</v>
      </c>
      <c r="D495" t="str">
        <v>UMANA, DOMINGO</v>
      </c>
      <c r="E495" t="str">
        <v>210</v>
      </c>
      <c r="F495" t="str">
        <v>AM1</v>
      </c>
      <c r="G495" t="str">
        <v>SD</v>
      </c>
      <c r="H495">
        <v>4103653</v>
      </c>
      <c r="I495" t="str">
        <v>WAV</v>
      </c>
      <c r="J495">
        <v>11.57</v>
      </c>
      <c r="K495">
        <v>54</v>
      </c>
    </row>
    <row r="496" spans="1:11" x14ac:dyDescent="0.25">
      <c r="A496" t="str">
        <v>One-Seat</v>
      </c>
      <c r="B496" t="str">
        <v>EXPRESS TRANSPORTATION SERVICES, LLC</v>
      </c>
      <c r="C496" s="68">
        <v>45748</v>
      </c>
      <c r="D496" t="str">
        <v>ALLGOOD, SCOTT</v>
      </c>
      <c r="E496" t="str">
        <v>201</v>
      </c>
      <c r="F496" t="str">
        <v>AM1,WH1</v>
      </c>
      <c r="G496" t="str">
        <v>SD</v>
      </c>
      <c r="H496">
        <v>4103634</v>
      </c>
      <c r="I496" t="str">
        <v>BIGVAN</v>
      </c>
      <c r="J496">
        <v>10.91</v>
      </c>
      <c r="K496">
        <v>22</v>
      </c>
    </row>
    <row r="497" spans="1:11" x14ac:dyDescent="0.25">
      <c r="A497" t="str">
        <v>One-Seat</v>
      </c>
      <c r="B497" t="str">
        <v>EXPRESS TRANSPORTATION SERVICES, LLC</v>
      </c>
      <c r="C497" s="68">
        <v>45748</v>
      </c>
      <c r="D497" t="str">
        <v>ROGERS, JAMES</v>
      </c>
      <c r="E497" t="str">
        <v>207</v>
      </c>
      <c r="F497" t="str">
        <v>AM1</v>
      </c>
      <c r="G497" t="str">
        <v>SD</v>
      </c>
      <c r="H497">
        <v>4104005</v>
      </c>
      <c r="I497" t="str">
        <v>WAV</v>
      </c>
      <c r="J497">
        <v>13.9</v>
      </c>
      <c r="K497">
        <v>32</v>
      </c>
    </row>
    <row r="498" spans="1:11" x14ac:dyDescent="0.25">
      <c r="A498" t="str">
        <v>One-Seat</v>
      </c>
      <c r="B498" t="str">
        <v>MONAI&amp;SON'S LLC</v>
      </c>
      <c r="C498" s="68">
        <v>45748</v>
      </c>
      <c r="D498" t="str">
        <v>MOLLIQUE, ROMESHA</v>
      </c>
      <c r="E498" t="str">
        <v>203</v>
      </c>
      <c r="F498" t="str">
        <v>AM1</v>
      </c>
      <c r="G498" t="str">
        <v>SD</v>
      </c>
      <c r="H498">
        <v>4103623</v>
      </c>
      <c r="I498" t="str">
        <v>SEDAN</v>
      </c>
      <c r="J498">
        <v>26.78</v>
      </c>
      <c r="K498">
        <v>29</v>
      </c>
    </row>
    <row r="499" spans="1:11" x14ac:dyDescent="0.25">
      <c r="A499" t="str">
        <v>One-Seat</v>
      </c>
      <c r="B499" t="str">
        <v>QUICK RIDES CA</v>
      </c>
      <c r="C499" s="68">
        <v>45748</v>
      </c>
      <c r="D499" t="str">
        <v>TILLMAN, ROSALYN</v>
      </c>
      <c r="E499" t="str">
        <v>205A</v>
      </c>
      <c r="F499" t="str">
        <v>AM1</v>
      </c>
      <c r="G499" t="str">
        <v>SD</v>
      </c>
      <c r="H499">
        <v>4103621</v>
      </c>
      <c r="I499" t="str">
        <v>WAV</v>
      </c>
      <c r="J499">
        <v>29.88</v>
      </c>
      <c r="K499">
        <v>103</v>
      </c>
    </row>
    <row r="500" spans="1:11" x14ac:dyDescent="0.25">
      <c r="A500" t="str">
        <v>One-Seat</v>
      </c>
      <c r="B500" t="str">
        <v>EXPRESS TRANSPORTATION SERVICES, LLC</v>
      </c>
      <c r="C500" s="68">
        <v>45748</v>
      </c>
      <c r="D500" t="str">
        <v>ROGERS, JAMES</v>
      </c>
      <c r="E500" t="str">
        <v>207</v>
      </c>
      <c r="F500" t="str">
        <v>AM1</v>
      </c>
      <c r="G500" t="str">
        <v>SD</v>
      </c>
      <c r="H500">
        <v>4102113</v>
      </c>
      <c r="I500" t="str">
        <v>WAV</v>
      </c>
      <c r="J500">
        <v>7.52</v>
      </c>
      <c r="K500">
        <v>21</v>
      </c>
    </row>
    <row r="501" spans="1:11" x14ac:dyDescent="0.25">
      <c r="A501" t="str">
        <v>One-Seat</v>
      </c>
      <c r="B501" t="str">
        <v>QUICK RIDES CA</v>
      </c>
      <c r="C501" s="68">
        <v>45748</v>
      </c>
      <c r="D501" t="str">
        <v>TILLMAN, ROSALYN</v>
      </c>
      <c r="E501" t="str">
        <v>205A</v>
      </c>
      <c r="F501" t="str">
        <v>AM1</v>
      </c>
      <c r="G501" t="str">
        <v>SD</v>
      </c>
      <c r="H501">
        <v>4102111</v>
      </c>
      <c r="I501" t="str">
        <v>WAV</v>
      </c>
      <c r="J501">
        <v>7.52</v>
      </c>
      <c r="K501">
        <v>23</v>
      </c>
    </row>
    <row r="502" spans="1:11" x14ac:dyDescent="0.25">
      <c r="A502" t="str">
        <v>One-Seat</v>
      </c>
      <c r="B502" t="str">
        <v>AARON TRANSPORTATION</v>
      </c>
      <c r="C502" s="68">
        <v>45748</v>
      </c>
      <c r="D502" t="str">
        <v>ALLISON, AARON</v>
      </c>
      <c r="E502" t="str">
        <v>202</v>
      </c>
      <c r="F502" t="str">
        <v>AM1</v>
      </c>
      <c r="G502" t="str">
        <v>SD</v>
      </c>
      <c r="H502">
        <v>4104010</v>
      </c>
      <c r="I502" t="str">
        <v>WAV</v>
      </c>
      <c r="J502">
        <v>13.9</v>
      </c>
      <c r="K502">
        <v>60</v>
      </c>
    </row>
    <row r="503" spans="1:11" x14ac:dyDescent="0.25">
      <c r="A503" t="str">
        <v>One-Seat</v>
      </c>
      <c r="B503" t="str">
        <v>QUICK RIDES CA</v>
      </c>
      <c r="C503" s="68">
        <v>45748</v>
      </c>
      <c r="D503" t="str">
        <v>BUTLER, JACQUELINE</v>
      </c>
      <c r="E503" t="str">
        <v>205B</v>
      </c>
      <c r="F503" t="str">
        <v>AM1</v>
      </c>
      <c r="G503" t="str">
        <v>SD</v>
      </c>
      <c r="H503">
        <v>4102885</v>
      </c>
      <c r="I503" t="str">
        <v>WAV</v>
      </c>
      <c r="J503">
        <v>8.19</v>
      </c>
      <c r="K503">
        <v>21</v>
      </c>
    </row>
    <row r="504" spans="1:11" x14ac:dyDescent="0.25">
      <c r="A504" t="str">
        <v>One-Seat</v>
      </c>
      <c r="B504" t="str">
        <v>NORTHCAL TRANSPORTATION LLC</v>
      </c>
      <c r="C504" s="68">
        <v>45748</v>
      </c>
      <c r="D504" t="str">
        <v>VILCHEZ, CHARLENNE</v>
      </c>
      <c r="E504" t="str">
        <v>217</v>
      </c>
      <c r="F504" t="str">
        <v>AM1</v>
      </c>
      <c r="G504" t="str">
        <v>SD</v>
      </c>
      <c r="H504">
        <v>4102884</v>
      </c>
      <c r="I504" t="str">
        <v>WAV</v>
      </c>
      <c r="J504">
        <v>8.19</v>
      </c>
      <c r="K504">
        <v>19</v>
      </c>
    </row>
    <row r="505" spans="1:11" x14ac:dyDescent="0.25">
      <c r="A505" t="str">
        <v>One-Seat</v>
      </c>
      <c r="B505" t="str">
        <v>AARON TRANSPORTATION</v>
      </c>
      <c r="C505" s="68">
        <v>45748</v>
      </c>
      <c r="D505" t="str">
        <v>ALLISON, AARON</v>
      </c>
      <c r="E505" t="str">
        <v>202</v>
      </c>
      <c r="F505" t="str">
        <v>AM2</v>
      </c>
      <c r="G505" t="str">
        <v>SD</v>
      </c>
      <c r="H505">
        <v>4104770</v>
      </c>
      <c r="I505" t="str">
        <v>WAV</v>
      </c>
      <c r="J505">
        <v>10.06</v>
      </c>
      <c r="K505">
        <v>19</v>
      </c>
    </row>
    <row r="506" spans="1:11" x14ac:dyDescent="0.25">
      <c r="A506" t="str">
        <v>One-Seat</v>
      </c>
      <c r="B506" t="str">
        <v>FOWLER SENIOR TRANSIT LLC</v>
      </c>
      <c r="C506" s="68">
        <v>45748</v>
      </c>
      <c r="D506" t="str">
        <v>FOWLER, ANTOINE</v>
      </c>
      <c r="E506" t="str">
        <v>222</v>
      </c>
      <c r="F506" t="str">
        <v>AM1</v>
      </c>
      <c r="G506" t="str">
        <v>SD</v>
      </c>
      <c r="H506">
        <v>4103416</v>
      </c>
      <c r="I506" t="str">
        <v>SEDAN</v>
      </c>
      <c r="J506">
        <v>14.12</v>
      </c>
      <c r="K506">
        <v>27</v>
      </c>
    </row>
    <row r="507" spans="1:11" x14ac:dyDescent="0.25">
      <c r="A507" t="str">
        <v>One-Seat</v>
      </c>
      <c r="B507" t="str">
        <v>FOWLER SENIOR TRANSIT LLC</v>
      </c>
      <c r="C507" s="68">
        <v>45748</v>
      </c>
      <c r="D507" t="str">
        <v>FOWLER, ANTOINE</v>
      </c>
      <c r="E507" t="str">
        <v>222</v>
      </c>
      <c r="F507" t="str">
        <v>AM2</v>
      </c>
      <c r="G507" t="str">
        <v>SD</v>
      </c>
      <c r="H507">
        <v>4101039</v>
      </c>
      <c r="I507" t="str">
        <v>SEDAN</v>
      </c>
      <c r="J507">
        <v>15.66</v>
      </c>
      <c r="K507">
        <v>40</v>
      </c>
    </row>
    <row r="508" spans="1:11" x14ac:dyDescent="0.25">
      <c r="A508" t="str">
        <v>One-Seat</v>
      </c>
      <c r="B508" t="str">
        <v>EXPRESS TRANSPORTATION SERVICES, LLC</v>
      </c>
      <c r="C508" s="68">
        <v>45748</v>
      </c>
      <c r="D508" t="str">
        <v>SILVA, PAUL</v>
      </c>
      <c r="E508" t="str">
        <v>213</v>
      </c>
      <c r="F508" t="str">
        <v>AM2</v>
      </c>
      <c r="G508" t="str">
        <v>SD</v>
      </c>
      <c r="H508">
        <v>4101038</v>
      </c>
      <c r="I508" t="str">
        <v>WAV</v>
      </c>
      <c r="J508">
        <v>15.66</v>
      </c>
      <c r="K508">
        <v>72</v>
      </c>
    </row>
    <row r="509" spans="1:11" x14ac:dyDescent="0.25">
      <c r="A509" t="str">
        <v>One-Seat</v>
      </c>
      <c r="B509" t="str">
        <v>AARON TRANSPORTATION</v>
      </c>
      <c r="C509" s="68">
        <v>45748</v>
      </c>
      <c r="D509" t="str">
        <v>ALLISON, AARON</v>
      </c>
      <c r="E509" t="str">
        <v>202</v>
      </c>
      <c r="F509" t="str">
        <v>AM1</v>
      </c>
      <c r="G509" t="str">
        <v>SD</v>
      </c>
      <c r="H509">
        <v>4101037</v>
      </c>
      <c r="I509" t="str">
        <v>WAV</v>
      </c>
      <c r="J509">
        <v>17.3</v>
      </c>
      <c r="K509">
        <v>95</v>
      </c>
    </row>
    <row r="510" spans="1:11" x14ac:dyDescent="0.25">
      <c r="A510" t="str">
        <v>One-Seat</v>
      </c>
      <c r="B510" t="str">
        <v>EXPRESS TRANSPORTATION SERVICES, LLC</v>
      </c>
      <c r="C510" s="68">
        <v>45748</v>
      </c>
      <c r="D510" t="str">
        <v>SILVA, PAUL</v>
      </c>
      <c r="E510" t="str">
        <v>213</v>
      </c>
      <c r="F510" t="str">
        <v>AM1</v>
      </c>
      <c r="G510" t="str">
        <v>SD</v>
      </c>
      <c r="H510">
        <v>4101036</v>
      </c>
      <c r="I510" t="str">
        <v>WAV</v>
      </c>
      <c r="J510">
        <v>17.3</v>
      </c>
      <c r="K510">
        <v>56</v>
      </c>
    </row>
    <row r="511" spans="1:11" x14ac:dyDescent="0.25">
      <c r="A511" t="str">
        <v>One-Seat</v>
      </c>
      <c r="B511" t="str">
        <v>MONAI&amp;SON'S LLC</v>
      </c>
      <c r="C511" s="68">
        <v>45748</v>
      </c>
      <c r="D511" t="str">
        <v>MOLLIQUE, ROMESHA</v>
      </c>
      <c r="E511" t="str">
        <v>203</v>
      </c>
      <c r="F511" t="str">
        <v>WH1</v>
      </c>
      <c r="G511" t="str">
        <v>WC</v>
      </c>
      <c r="H511">
        <v>4101034</v>
      </c>
      <c r="I511" t="str">
        <v>SEDAN</v>
      </c>
      <c r="J511">
        <v>4.88</v>
      </c>
      <c r="K511">
        <v>22</v>
      </c>
    </row>
    <row r="512" spans="1:11" x14ac:dyDescent="0.25">
      <c r="A512" t="str">
        <v>One-Seat</v>
      </c>
      <c r="B512" t="str">
        <v>AARON TRANSPORTATION</v>
      </c>
      <c r="C512" s="68">
        <v>45748</v>
      </c>
      <c r="D512" t="str">
        <v>ALLISON, AARON</v>
      </c>
      <c r="E512" t="str">
        <v>202</v>
      </c>
      <c r="F512" t="str">
        <v>AM1</v>
      </c>
      <c r="G512" t="str">
        <v>SD</v>
      </c>
      <c r="H512">
        <v>4101064</v>
      </c>
      <c r="I512" t="str">
        <v>WAV</v>
      </c>
      <c r="J512">
        <v>8.24</v>
      </c>
      <c r="K512">
        <v>43</v>
      </c>
    </row>
    <row r="513" spans="1:11" x14ac:dyDescent="0.25">
      <c r="A513" t="str">
        <v>One-Seat</v>
      </c>
      <c r="B513" t="str">
        <v>QUICK RIDES CA</v>
      </c>
      <c r="C513" s="68">
        <v>45748</v>
      </c>
      <c r="D513" t="str">
        <v>TILLMAN, ROSALYN</v>
      </c>
      <c r="E513" t="str">
        <v>205A</v>
      </c>
      <c r="F513" t="str">
        <v>AM1</v>
      </c>
      <c r="G513" t="str">
        <v>SD</v>
      </c>
      <c r="H513">
        <v>4101063</v>
      </c>
      <c r="I513" t="str">
        <v>WAV</v>
      </c>
      <c r="J513">
        <v>8.24</v>
      </c>
      <c r="K513">
        <v>44</v>
      </c>
    </row>
    <row r="514" spans="1:11" x14ac:dyDescent="0.25">
      <c r="A514" t="str">
        <v>One-Seat</v>
      </c>
      <c r="B514" t="str">
        <v>EXPRESS TRANSPORTATION SERVICES, LLC</v>
      </c>
      <c r="C514" s="68">
        <v>45748</v>
      </c>
      <c r="D514" t="str">
        <v>BANKS, LENARD</v>
      </c>
      <c r="E514" t="str">
        <v>221</v>
      </c>
      <c r="F514" t="str">
        <v>WH1</v>
      </c>
      <c r="G514" t="str">
        <v>WC</v>
      </c>
      <c r="H514">
        <v>4101033</v>
      </c>
      <c r="I514" t="str">
        <v>WAV</v>
      </c>
      <c r="J514">
        <v>4.88</v>
      </c>
      <c r="K514">
        <v>20</v>
      </c>
    </row>
    <row r="515" spans="1:11" x14ac:dyDescent="0.25">
      <c r="A515" t="str">
        <v>One-Seat</v>
      </c>
      <c r="B515" t="str">
        <v>REM SOLUTIONS LLC</v>
      </c>
      <c r="C515" s="68">
        <v>45748</v>
      </c>
      <c r="D515" t="str">
        <v>MAINESS, RYAN</v>
      </c>
      <c r="E515" t="str">
        <v>215</v>
      </c>
      <c r="F515" t="str">
        <v>WK1</v>
      </c>
      <c r="G515" t="str">
        <v>SD</v>
      </c>
      <c r="H515">
        <v>4101030</v>
      </c>
      <c r="I515" t="str">
        <v>SEDAN</v>
      </c>
      <c r="J515">
        <v>12.08</v>
      </c>
      <c r="K515">
        <v>41</v>
      </c>
    </row>
    <row r="516" spans="1:11" x14ac:dyDescent="0.25">
      <c r="A516" t="str">
        <v>One-Seat</v>
      </c>
      <c r="B516" t="str">
        <v>REM SOLUTIONS LLC</v>
      </c>
      <c r="C516" s="68">
        <v>45748</v>
      </c>
      <c r="D516" t="str">
        <v>MAINESS, RYAN</v>
      </c>
      <c r="E516" t="str">
        <v>215</v>
      </c>
      <c r="F516" t="str">
        <v>AM1</v>
      </c>
      <c r="G516" t="str">
        <v>SD</v>
      </c>
      <c r="H516">
        <v>4101022</v>
      </c>
      <c r="I516" t="str">
        <v>SEDAN</v>
      </c>
      <c r="J516">
        <v>10.039999999999999</v>
      </c>
      <c r="K516">
        <v>36</v>
      </c>
    </row>
    <row r="517" spans="1:11" x14ac:dyDescent="0.25">
      <c r="A517" t="str">
        <v>One-Seat</v>
      </c>
      <c r="B517" t="str">
        <v>NORTHCAL TRANSPORTATION LLC</v>
      </c>
      <c r="C517" s="68">
        <v>45748</v>
      </c>
      <c r="D517" t="str">
        <v>VILCHEZ, CHARLENNE</v>
      </c>
      <c r="E517" t="str">
        <v>217</v>
      </c>
      <c r="F517" t="str">
        <v>AM1</v>
      </c>
      <c r="G517" t="str">
        <v>SD</v>
      </c>
      <c r="H517">
        <v>4101021</v>
      </c>
      <c r="I517" t="str">
        <v>WAV</v>
      </c>
      <c r="J517">
        <v>10.039999999999999</v>
      </c>
      <c r="K517">
        <v>29</v>
      </c>
    </row>
    <row r="518" spans="1:11" x14ac:dyDescent="0.25">
      <c r="A518" t="str">
        <v>One-Seat</v>
      </c>
      <c r="B518" t="str">
        <v>EXPRESS TRANSPORTATION SERVICES, LLC</v>
      </c>
      <c r="C518" s="68">
        <v>45748</v>
      </c>
      <c r="D518" t="str">
        <v>ROGERS, JAMES</v>
      </c>
      <c r="E518" t="str">
        <v>207</v>
      </c>
      <c r="F518" t="str">
        <v>WH1</v>
      </c>
      <c r="G518" t="str">
        <v>WC</v>
      </c>
      <c r="H518">
        <v>4101074</v>
      </c>
      <c r="I518" t="str">
        <v>WAV</v>
      </c>
      <c r="J518">
        <v>14.9</v>
      </c>
      <c r="K518">
        <v>96</v>
      </c>
    </row>
    <row r="519" spans="1:11" x14ac:dyDescent="0.25">
      <c r="A519" t="str">
        <v>One-Seat</v>
      </c>
      <c r="B519" t="str">
        <v>AARON TRANSPORTATION</v>
      </c>
      <c r="C519" s="68">
        <v>45748</v>
      </c>
      <c r="D519" t="str">
        <v>ALLISON, AARON</v>
      </c>
      <c r="E519" t="str">
        <v>202</v>
      </c>
      <c r="F519" t="str">
        <v>WH1</v>
      </c>
      <c r="G519" t="str">
        <v>WC</v>
      </c>
      <c r="H519">
        <v>4101075</v>
      </c>
      <c r="I519" t="str">
        <v>WAV</v>
      </c>
      <c r="J519">
        <v>14.9</v>
      </c>
      <c r="K519">
        <v>78</v>
      </c>
    </row>
    <row r="520" spans="1:11" x14ac:dyDescent="0.25">
      <c r="A520" t="str">
        <v>One-Seat</v>
      </c>
      <c r="B520" t="str">
        <v>EXPRESS TRANSPORTATION SERVICES, LLC</v>
      </c>
      <c r="C520" s="68">
        <v>45748</v>
      </c>
      <c r="D520" t="str">
        <v>UMANA, DOMINGO</v>
      </c>
      <c r="E520" t="str">
        <v>210</v>
      </c>
      <c r="F520" t="str">
        <v>AM1</v>
      </c>
      <c r="G520" t="str">
        <v>SD</v>
      </c>
      <c r="H520">
        <v>4101132</v>
      </c>
      <c r="I520" t="str">
        <v>WAV</v>
      </c>
      <c r="J520">
        <v>10.88</v>
      </c>
      <c r="K520">
        <v>35</v>
      </c>
    </row>
    <row r="521" spans="1:11" x14ac:dyDescent="0.25">
      <c r="A521" t="str">
        <v>One-Seat</v>
      </c>
      <c r="B521" t="str">
        <v>EXPRESS TRANSPORTATION SERVICES, LLC</v>
      </c>
      <c r="C521" s="68">
        <v>45748</v>
      </c>
      <c r="D521" t="str">
        <v>ROGERS, JAMES</v>
      </c>
      <c r="E521" t="str">
        <v>207</v>
      </c>
      <c r="F521" t="str">
        <v>AM1</v>
      </c>
      <c r="G521" t="str">
        <v>SD</v>
      </c>
      <c r="H521">
        <v>4101112</v>
      </c>
      <c r="I521" t="str">
        <v>WAV</v>
      </c>
      <c r="J521">
        <v>8.0299999999999994</v>
      </c>
      <c r="K521">
        <v>40</v>
      </c>
    </row>
    <row r="522" spans="1:11" x14ac:dyDescent="0.25">
      <c r="A522" t="str">
        <v>One-Seat</v>
      </c>
      <c r="B522" t="str">
        <v>QUICK RIDES CA</v>
      </c>
      <c r="C522" s="68">
        <v>45748</v>
      </c>
      <c r="D522" t="str">
        <v>TILLMAN, ROSALYN</v>
      </c>
      <c r="E522" t="str">
        <v>205A</v>
      </c>
      <c r="F522" t="str">
        <v>AM1</v>
      </c>
      <c r="G522" t="str">
        <v>SD</v>
      </c>
      <c r="H522">
        <v>4101111</v>
      </c>
      <c r="I522" t="str">
        <v>WAV</v>
      </c>
      <c r="J522">
        <v>8.0299999999999994</v>
      </c>
      <c r="K522">
        <v>66</v>
      </c>
    </row>
    <row r="523" spans="1:11" x14ac:dyDescent="0.25">
      <c r="A523" t="str">
        <v>One-Seat</v>
      </c>
      <c r="B523" t="str">
        <v>EXPRESS TRANSPORTATION SERVICES, LLC</v>
      </c>
      <c r="C523" s="68">
        <v>45748</v>
      </c>
      <c r="D523" t="str">
        <v>ALLGOOD, SCOTT</v>
      </c>
      <c r="E523" t="str">
        <v>201</v>
      </c>
      <c r="F523" t="str">
        <v>AM1,OW1</v>
      </c>
      <c r="G523" t="str">
        <v>SD</v>
      </c>
      <c r="H523">
        <v>4101099</v>
      </c>
      <c r="I523" t="str">
        <v>BIGVAN</v>
      </c>
      <c r="J523">
        <v>20.73</v>
      </c>
      <c r="K523">
        <v>77</v>
      </c>
    </row>
    <row r="524" spans="1:11" x14ac:dyDescent="0.25">
      <c r="A524" t="str">
        <v>One-Seat</v>
      </c>
      <c r="B524" t="str">
        <v>EXPRESS TRANSPORTATION SERVICES, LLC</v>
      </c>
      <c r="C524" s="68">
        <v>45748</v>
      </c>
      <c r="D524" t="str">
        <v>ALLGOOD, SCOTT</v>
      </c>
      <c r="E524" t="str">
        <v>201</v>
      </c>
      <c r="F524" t="str">
        <v>AM1,OW1</v>
      </c>
      <c r="G524" t="str">
        <v>SD</v>
      </c>
      <c r="H524">
        <v>4101098</v>
      </c>
      <c r="I524" t="str">
        <v>BIGVAN</v>
      </c>
      <c r="J524">
        <v>20.73</v>
      </c>
      <c r="K524">
        <v>42</v>
      </c>
    </row>
    <row r="525" spans="1:11" x14ac:dyDescent="0.25">
      <c r="A525" t="str">
        <v>One-Seat</v>
      </c>
      <c r="B525" t="str">
        <v>EXPRESS TRANSPORTATION SERVICES, LLC</v>
      </c>
      <c r="C525" s="68">
        <v>45748</v>
      </c>
      <c r="D525" t="str">
        <v>SILVA, PAUL</v>
      </c>
      <c r="E525" t="str">
        <v>213</v>
      </c>
      <c r="F525" t="str">
        <v>AM1</v>
      </c>
      <c r="G525" t="str">
        <v>SD</v>
      </c>
      <c r="H525">
        <v>4100809</v>
      </c>
      <c r="I525" t="str">
        <v>WAV</v>
      </c>
      <c r="J525">
        <v>20.329999999999998</v>
      </c>
      <c r="K525">
        <v>49</v>
      </c>
    </row>
    <row r="526" spans="1:11" x14ac:dyDescent="0.25">
      <c r="A526" t="str">
        <v>One-Seat</v>
      </c>
      <c r="B526" t="str">
        <v>EXPRESS TRANSPORTATION SERVICES, LLC</v>
      </c>
      <c r="C526" s="68">
        <v>45748</v>
      </c>
      <c r="D526" t="str">
        <v>ROGERS, JAMES</v>
      </c>
      <c r="E526" t="str">
        <v>207</v>
      </c>
      <c r="F526" t="str">
        <v>AM1</v>
      </c>
      <c r="G526" t="str">
        <v>SD</v>
      </c>
      <c r="H526">
        <v>4100880</v>
      </c>
      <c r="I526" t="str">
        <v>WAV</v>
      </c>
      <c r="J526">
        <v>10.39</v>
      </c>
      <c r="K526">
        <v>32</v>
      </c>
    </row>
    <row r="527" spans="1:11" x14ac:dyDescent="0.25">
      <c r="A527" t="str">
        <v>One-Seat</v>
      </c>
      <c r="B527" t="str">
        <v>HUGO FAMILY TRANSPORTATION</v>
      </c>
      <c r="C527" s="68">
        <v>45748</v>
      </c>
      <c r="D527" t="str">
        <v>HUGO, TAMA</v>
      </c>
      <c r="E527" t="str">
        <v>211</v>
      </c>
      <c r="F527" t="str">
        <v>AM1</v>
      </c>
      <c r="G527" t="str">
        <v>SD</v>
      </c>
      <c r="H527">
        <v>4100808</v>
      </c>
      <c r="I527" t="str">
        <v>WAV</v>
      </c>
      <c r="J527">
        <v>20.329999999999998</v>
      </c>
      <c r="K527">
        <v>32</v>
      </c>
    </row>
    <row r="528" spans="1:11" x14ac:dyDescent="0.25">
      <c r="A528" t="str">
        <v>One-Seat</v>
      </c>
      <c r="B528" t="str">
        <v>REM SOLUTIONS LLC</v>
      </c>
      <c r="C528" s="68">
        <v>45748</v>
      </c>
      <c r="D528" t="str">
        <v>MAINESS, RYAN</v>
      </c>
      <c r="E528" t="str">
        <v>215</v>
      </c>
      <c r="F528" t="str">
        <v>AM1</v>
      </c>
      <c r="G528" t="str">
        <v>SD</v>
      </c>
      <c r="H528">
        <v>4102733</v>
      </c>
      <c r="I528" t="str">
        <v>SEDAN</v>
      </c>
      <c r="J528">
        <v>11.69</v>
      </c>
      <c r="K528">
        <v>24</v>
      </c>
    </row>
    <row r="529" spans="1:11" x14ac:dyDescent="0.25">
      <c r="A529" t="str">
        <v>One-Seat</v>
      </c>
      <c r="B529" t="str">
        <v>EXPRESS TRANSPORTATION SERVICES, LLC</v>
      </c>
      <c r="C529" s="68">
        <v>45748</v>
      </c>
      <c r="D529" t="str">
        <v>ROGERS, JAMES</v>
      </c>
      <c r="E529" t="str">
        <v>207</v>
      </c>
      <c r="F529" t="str">
        <v>AM1</v>
      </c>
      <c r="G529" t="str">
        <v>SD</v>
      </c>
      <c r="H529">
        <v>4100804</v>
      </c>
      <c r="I529" t="str">
        <v>WAV</v>
      </c>
      <c r="J529">
        <v>13.14</v>
      </c>
      <c r="K529">
        <v>59</v>
      </c>
    </row>
    <row r="530" spans="1:11" x14ac:dyDescent="0.25">
      <c r="A530" t="str">
        <v>One-Seat</v>
      </c>
      <c r="B530" t="str">
        <v>EXPRESS TRANSPORTATION SERVICES, LLC</v>
      </c>
      <c r="C530" s="68">
        <v>45748</v>
      </c>
      <c r="D530" t="str">
        <v>KEITH , CLYDE</v>
      </c>
      <c r="E530" t="str">
        <v>212</v>
      </c>
      <c r="F530" t="str">
        <v>AM1</v>
      </c>
      <c r="G530" t="str">
        <v>SD</v>
      </c>
      <c r="H530">
        <v>4100779</v>
      </c>
      <c r="I530" t="str">
        <v>WAV</v>
      </c>
      <c r="J530">
        <v>11.47</v>
      </c>
      <c r="K530">
        <v>29</v>
      </c>
    </row>
    <row r="531" spans="1:11" x14ac:dyDescent="0.25">
      <c r="A531" t="str">
        <v>One-Seat</v>
      </c>
      <c r="B531" t="str">
        <v>EXPRESS TRANSPORTATION SERVICES, LLC</v>
      </c>
      <c r="C531" s="68">
        <v>45748</v>
      </c>
      <c r="D531" t="str">
        <v>KEITH , CLYDE</v>
      </c>
      <c r="E531" t="str">
        <v>212</v>
      </c>
      <c r="F531" t="str">
        <v>AM1</v>
      </c>
      <c r="G531" t="str">
        <v>SD</v>
      </c>
      <c r="H531">
        <v>4100778</v>
      </c>
      <c r="I531" t="str">
        <v>WAV</v>
      </c>
      <c r="J531">
        <v>11.47</v>
      </c>
      <c r="K531">
        <v>85</v>
      </c>
    </row>
    <row r="532" spans="1:11" x14ac:dyDescent="0.25">
      <c r="A532" t="str">
        <v>One-Seat</v>
      </c>
      <c r="B532" t="str">
        <v>EXPRESS TRANSPORTATION SERVICES, LLC</v>
      </c>
      <c r="C532" s="68">
        <v>45748</v>
      </c>
      <c r="D532" t="str">
        <v>UMANA, DOMINGO</v>
      </c>
      <c r="E532" t="str">
        <v>210</v>
      </c>
      <c r="F532" t="str">
        <v>AM1</v>
      </c>
      <c r="G532" t="str">
        <v>SD</v>
      </c>
      <c r="H532">
        <v>4100969</v>
      </c>
      <c r="I532" t="str">
        <v>WAV</v>
      </c>
      <c r="J532">
        <v>19.39</v>
      </c>
      <c r="K532">
        <v>40</v>
      </c>
    </row>
    <row r="533" spans="1:11" x14ac:dyDescent="0.25">
      <c r="A533" t="str">
        <v>One-Seat</v>
      </c>
      <c r="B533" t="str">
        <v>EXPRESS TRANSPORTATION SERVICES, LLC</v>
      </c>
      <c r="C533" s="68">
        <v>45748</v>
      </c>
      <c r="D533" t="str">
        <v>SILVA, PAUL</v>
      </c>
      <c r="E533" t="str">
        <v>213</v>
      </c>
      <c r="F533" t="str">
        <v>AM1</v>
      </c>
      <c r="G533" t="str">
        <v>SD</v>
      </c>
      <c r="H533">
        <v>4100915</v>
      </c>
      <c r="I533" t="str">
        <v>WAV</v>
      </c>
      <c r="J533">
        <v>17.43</v>
      </c>
      <c r="K533">
        <v>27</v>
      </c>
    </row>
    <row r="534" spans="1:11" x14ac:dyDescent="0.25">
      <c r="A534" t="str">
        <v>One-Seat</v>
      </c>
      <c r="B534" t="str">
        <v>HUGO FAMILY TRANSPORTATION</v>
      </c>
      <c r="C534" s="68">
        <v>45748</v>
      </c>
      <c r="D534" t="str">
        <v>HUGO, TAMA</v>
      </c>
      <c r="E534" t="str">
        <v>211</v>
      </c>
      <c r="F534" t="str">
        <v>AM1</v>
      </c>
      <c r="G534" t="str">
        <v>SD</v>
      </c>
      <c r="H534">
        <v>4100914</v>
      </c>
      <c r="I534" t="str">
        <v>WAV</v>
      </c>
      <c r="J534">
        <v>17.43</v>
      </c>
      <c r="K534">
        <v>30</v>
      </c>
    </row>
    <row r="535" spans="1:11" x14ac:dyDescent="0.25">
      <c r="A535" t="str">
        <v>One-Seat</v>
      </c>
      <c r="B535" t="str">
        <v>HUGO FAMILY TRANSPORTATION</v>
      </c>
      <c r="C535" s="68">
        <v>45748</v>
      </c>
      <c r="D535" t="str">
        <v>HUGO, TAMA</v>
      </c>
      <c r="E535" t="str">
        <v>211</v>
      </c>
      <c r="F535" t="str">
        <v>AM1</v>
      </c>
      <c r="G535" t="str">
        <v>SD</v>
      </c>
      <c r="H535">
        <v>4100901</v>
      </c>
      <c r="I535" t="str">
        <v>WAV</v>
      </c>
      <c r="J535">
        <v>7.08</v>
      </c>
      <c r="K535">
        <v>21</v>
      </c>
    </row>
    <row r="536" spans="1:11" x14ac:dyDescent="0.25">
      <c r="A536" t="str">
        <v>One-Seat</v>
      </c>
      <c r="B536" t="str">
        <v>EXPRESS TRANSPORTATION SERVICES, LLC</v>
      </c>
      <c r="C536" s="68">
        <v>45748</v>
      </c>
      <c r="D536" t="str">
        <v>BANKS, LENARD</v>
      </c>
      <c r="E536" t="str">
        <v>221</v>
      </c>
      <c r="F536" t="str">
        <v>AM1</v>
      </c>
      <c r="G536" t="str">
        <v>SD</v>
      </c>
      <c r="H536">
        <v>4100900</v>
      </c>
      <c r="I536" t="str">
        <v>WAV</v>
      </c>
      <c r="J536">
        <v>8.27</v>
      </c>
      <c r="K536">
        <v>35</v>
      </c>
    </row>
    <row r="537" spans="1:11" x14ac:dyDescent="0.25">
      <c r="A537" t="str">
        <v>One-Seat</v>
      </c>
      <c r="B537" t="str">
        <v>QUICK RIDES CA</v>
      </c>
      <c r="C537" s="68">
        <v>45748</v>
      </c>
      <c r="D537" t="str">
        <v>TILLMAN, ROSALYN</v>
      </c>
      <c r="E537" t="str">
        <v>205A</v>
      </c>
      <c r="F537" t="str">
        <v>AM1</v>
      </c>
      <c r="G537" t="str">
        <v>SD</v>
      </c>
      <c r="H537">
        <v>4100923</v>
      </c>
      <c r="I537" t="str">
        <v>WAV</v>
      </c>
      <c r="J537">
        <v>19.12</v>
      </c>
      <c r="K537">
        <v>47</v>
      </c>
    </row>
    <row r="538" spans="1:11" x14ac:dyDescent="0.25">
      <c r="A538" t="str">
        <v>One-Seat</v>
      </c>
      <c r="B538" t="str">
        <v>QUICK RIDES CA</v>
      </c>
      <c r="C538" s="68">
        <v>45748</v>
      </c>
      <c r="D538" t="str">
        <v>TILLMAN, ROSALYN</v>
      </c>
      <c r="E538" t="str">
        <v>205A</v>
      </c>
      <c r="F538" t="str">
        <v>AM1</v>
      </c>
      <c r="G538" t="str">
        <v>SD</v>
      </c>
      <c r="H538">
        <v>4100922</v>
      </c>
      <c r="I538" t="str">
        <v>WAV</v>
      </c>
      <c r="J538">
        <v>19.12</v>
      </c>
      <c r="K538">
        <v>57</v>
      </c>
    </row>
    <row r="539" spans="1:11" x14ac:dyDescent="0.25">
      <c r="A539" t="str">
        <v>One-Seat</v>
      </c>
      <c r="B539" t="str">
        <v>TRANSIT LTM LLC</v>
      </c>
      <c r="C539" s="68">
        <v>45748</v>
      </c>
      <c r="D539" t="str">
        <v>MALCOM, LANDREW</v>
      </c>
      <c r="E539" t="str">
        <v>209</v>
      </c>
      <c r="F539" t="str">
        <v>WK1</v>
      </c>
      <c r="G539" t="str">
        <v>SD</v>
      </c>
      <c r="H539">
        <v>4104946</v>
      </c>
      <c r="I539" t="str">
        <v>WAV</v>
      </c>
      <c r="J539">
        <v>31.58</v>
      </c>
      <c r="K539">
        <v>55</v>
      </c>
    </row>
    <row r="540" spans="1:11" x14ac:dyDescent="0.25">
      <c r="A540" t="str">
        <v>One-Seat</v>
      </c>
      <c r="B540" t="str">
        <v>SYNERGY MEDICAL TRANSPORTATION LLC</v>
      </c>
      <c r="C540" s="68">
        <v>45748</v>
      </c>
      <c r="D540" t="str">
        <v>MARZI, SAMI JAN</v>
      </c>
      <c r="E540" t="str">
        <v>220</v>
      </c>
      <c r="F540" t="str">
        <v>WK1</v>
      </c>
      <c r="G540" t="str">
        <v>SD</v>
      </c>
      <c r="H540">
        <v>4104945</v>
      </c>
      <c r="I540" t="str">
        <v>WAV</v>
      </c>
      <c r="J540">
        <v>31.58</v>
      </c>
      <c r="K540">
        <v>30</v>
      </c>
    </row>
    <row r="541" spans="1:11" x14ac:dyDescent="0.25">
      <c r="A541" t="str">
        <v>One-Seat</v>
      </c>
      <c r="B541" t="str">
        <v>TRANSIT LTM LLC</v>
      </c>
      <c r="C541" s="68">
        <v>45748</v>
      </c>
      <c r="D541" t="str">
        <v>MALCOM, LANDREW</v>
      </c>
      <c r="E541" t="str">
        <v>209</v>
      </c>
      <c r="F541" t="str">
        <v>LW1</v>
      </c>
      <c r="G541" t="str">
        <v>SD</v>
      </c>
      <c r="H541">
        <v>4104915</v>
      </c>
      <c r="I541" t="str">
        <v>WAV</v>
      </c>
      <c r="J541">
        <v>11.71</v>
      </c>
      <c r="K541">
        <v>40</v>
      </c>
    </row>
    <row r="542" spans="1:11" x14ac:dyDescent="0.25">
      <c r="A542" t="str">
        <v>One-Seat</v>
      </c>
      <c r="B542" t="str">
        <v>EXPRESS TRANSPORTATION SERVICES, LLC</v>
      </c>
      <c r="C542" s="68">
        <v>45748</v>
      </c>
      <c r="D542" t="str">
        <v>SILVA, PAUL</v>
      </c>
      <c r="E542" t="str">
        <v>213</v>
      </c>
      <c r="F542" t="str">
        <v>AM2</v>
      </c>
      <c r="G542" t="str">
        <v>SD</v>
      </c>
      <c r="H542">
        <v>4105459</v>
      </c>
      <c r="I542" t="str">
        <v>WAV</v>
      </c>
      <c r="J542">
        <v>21.78</v>
      </c>
      <c r="K542">
        <v>48</v>
      </c>
    </row>
    <row r="543" spans="1:11" x14ac:dyDescent="0.25">
      <c r="A543" t="str">
        <v>One-Seat</v>
      </c>
      <c r="B543" t="str">
        <v>TRANSIT LTM LLC</v>
      </c>
      <c r="C543" s="68">
        <v>45748</v>
      </c>
      <c r="D543" t="str">
        <v>MALCOM, LANDREW</v>
      </c>
      <c r="E543" t="str">
        <v>209</v>
      </c>
      <c r="F543" t="str">
        <v>AM2</v>
      </c>
      <c r="G543" t="str">
        <v>SD</v>
      </c>
      <c r="H543">
        <v>4105460</v>
      </c>
      <c r="I543" t="str">
        <v>WAV</v>
      </c>
      <c r="J543">
        <v>21.78</v>
      </c>
      <c r="K543">
        <v>32</v>
      </c>
    </row>
    <row r="544" spans="1:11" x14ac:dyDescent="0.25">
      <c r="A544" t="str">
        <v>One-Seat</v>
      </c>
      <c r="B544" t="str">
        <v>EXPRESS TRANSPORTATION SERVICES, LLC</v>
      </c>
      <c r="C544" s="68">
        <v>45748</v>
      </c>
      <c r="D544" t="str">
        <v>ROGERS, JAMES</v>
      </c>
      <c r="E544" t="str">
        <v>207</v>
      </c>
      <c r="F544" t="str">
        <v>AM1</v>
      </c>
      <c r="G544" t="str">
        <v>SD</v>
      </c>
      <c r="H544">
        <v>4101404</v>
      </c>
      <c r="I544" t="str">
        <v>WAV</v>
      </c>
      <c r="J544">
        <v>15.5</v>
      </c>
      <c r="K544">
        <v>20</v>
      </c>
    </row>
    <row r="545" spans="1:11" x14ac:dyDescent="0.25">
      <c r="A545" t="str">
        <v>One-Seat</v>
      </c>
      <c r="B545" t="str">
        <v>EXPRESS TRANSPORTATION SERVICES, LLC</v>
      </c>
      <c r="C545" s="68">
        <v>45748</v>
      </c>
      <c r="D545" t="str">
        <v>KEITH , CLYDE</v>
      </c>
      <c r="E545" t="str">
        <v>212</v>
      </c>
      <c r="F545" t="str">
        <v>AM1</v>
      </c>
      <c r="G545" t="str">
        <v>SD</v>
      </c>
      <c r="H545">
        <v>4101402</v>
      </c>
      <c r="I545" t="str">
        <v>WAV</v>
      </c>
      <c r="J545">
        <v>15.5</v>
      </c>
      <c r="K545">
        <v>74</v>
      </c>
    </row>
    <row r="546" spans="1:11" x14ac:dyDescent="0.25">
      <c r="A546" t="str">
        <v>One-Seat</v>
      </c>
      <c r="B546" t="str">
        <v>NORTHCAL TRANSPORTATION LLC</v>
      </c>
      <c r="C546" s="68">
        <v>45748</v>
      </c>
      <c r="D546" t="str">
        <v>VILCHEZ, CHARLENNE</v>
      </c>
      <c r="E546" t="str">
        <v>217</v>
      </c>
      <c r="F546" t="str">
        <v>AM1</v>
      </c>
      <c r="G546" t="str">
        <v>SD</v>
      </c>
      <c r="H546">
        <v>4101193</v>
      </c>
      <c r="I546" t="str">
        <v>WAV</v>
      </c>
      <c r="J546">
        <v>6.33</v>
      </c>
      <c r="K546">
        <v>86</v>
      </c>
    </row>
    <row r="547" spans="1:11" x14ac:dyDescent="0.25">
      <c r="A547" t="str">
        <v>One-Seat</v>
      </c>
      <c r="B547" t="str">
        <v>EXPRESS TRANSPORTATION SERVICES, LLC</v>
      </c>
      <c r="C547" s="68">
        <v>45748</v>
      </c>
      <c r="D547" t="str">
        <v>UMANA, DOMINGO</v>
      </c>
      <c r="E547" t="str">
        <v>210</v>
      </c>
      <c r="F547" t="str">
        <v>AM1</v>
      </c>
      <c r="G547" t="str">
        <v>SD</v>
      </c>
      <c r="H547">
        <v>4101214</v>
      </c>
      <c r="I547" t="str">
        <v>WAV</v>
      </c>
      <c r="J547">
        <v>26.96</v>
      </c>
      <c r="K547">
        <v>34</v>
      </c>
    </row>
    <row r="548" spans="1:11" x14ac:dyDescent="0.25">
      <c r="A548" t="str">
        <v>One-Seat</v>
      </c>
      <c r="B548" t="str">
        <v>SYNERGY MEDICAL TRANSPORTATION LLC</v>
      </c>
      <c r="C548" s="68">
        <v>45748</v>
      </c>
      <c r="D548" t="str">
        <v>MARZI, SAMI JAN</v>
      </c>
      <c r="E548" t="str">
        <v>220</v>
      </c>
      <c r="F548" t="str">
        <v>AM1</v>
      </c>
      <c r="G548" t="str">
        <v>SD</v>
      </c>
      <c r="H548">
        <v>4101216</v>
      </c>
      <c r="I548" t="str">
        <v>WAV</v>
      </c>
      <c r="J548">
        <v>26.96</v>
      </c>
      <c r="K548">
        <v>48</v>
      </c>
    </row>
    <row r="549" spans="1:11" x14ac:dyDescent="0.25">
      <c r="A549" t="str">
        <v>One-Seat</v>
      </c>
      <c r="B549" t="str">
        <v>QUICK RIDES CA</v>
      </c>
      <c r="C549" s="68">
        <v>45748</v>
      </c>
      <c r="D549" t="str">
        <v>TILLMAN, ROSALYN</v>
      </c>
      <c r="E549" t="str">
        <v>205A</v>
      </c>
      <c r="F549" t="str">
        <v>AM1</v>
      </c>
      <c r="G549" t="str">
        <v>SD</v>
      </c>
      <c r="H549">
        <v>4101192</v>
      </c>
      <c r="I549" t="str">
        <v>WAV</v>
      </c>
      <c r="J549">
        <v>6.33</v>
      </c>
      <c r="K549">
        <v>35</v>
      </c>
    </row>
    <row r="550" spans="1:11" x14ac:dyDescent="0.25">
      <c r="A550" t="str">
        <v>One-Seat</v>
      </c>
      <c r="B550" t="str">
        <v>EXPRESS TRANSPORTATION SERVICES, LLC</v>
      </c>
      <c r="C550" s="68">
        <v>45748</v>
      </c>
      <c r="D550" t="str">
        <v>UMANA, DOMINGO</v>
      </c>
      <c r="E550" t="str">
        <v>210</v>
      </c>
      <c r="F550" t="str">
        <v>WH1</v>
      </c>
      <c r="G550" t="str">
        <v>WC</v>
      </c>
      <c r="H550">
        <v>4101185</v>
      </c>
      <c r="I550" t="str">
        <v>WAV</v>
      </c>
      <c r="J550">
        <v>8.86</v>
      </c>
      <c r="K550">
        <v>124</v>
      </c>
    </row>
    <row r="551" spans="1:11" x14ac:dyDescent="0.25">
      <c r="A551" t="str">
        <v>One-Seat</v>
      </c>
      <c r="B551" t="str">
        <v>REM SOLUTIONS LLC</v>
      </c>
      <c r="C551" s="68">
        <v>45748</v>
      </c>
      <c r="D551" t="str">
        <v>MAINESS, RYAN</v>
      </c>
      <c r="E551" t="str">
        <v>215</v>
      </c>
      <c r="F551" t="str">
        <v>AM1</v>
      </c>
      <c r="G551" t="str">
        <v>SD</v>
      </c>
      <c r="H551">
        <v>4101183</v>
      </c>
      <c r="I551" t="str">
        <v>SEDAN</v>
      </c>
      <c r="J551">
        <v>8.08</v>
      </c>
      <c r="K551">
        <v>14</v>
      </c>
    </row>
    <row r="552" spans="1:11" x14ac:dyDescent="0.25">
      <c r="A552" t="str">
        <v>One-Seat</v>
      </c>
      <c r="B552" t="str">
        <v>HIGHER-SELF LLC</v>
      </c>
      <c r="C552" s="68">
        <v>45749</v>
      </c>
      <c r="D552" t="str">
        <v>BROWN, LOVIE</v>
      </c>
      <c r="E552" t="str">
        <v>216</v>
      </c>
      <c r="F552" t="str">
        <v>AM1</v>
      </c>
      <c r="G552" t="str">
        <v>SD</v>
      </c>
      <c r="H552">
        <v>4103417</v>
      </c>
      <c r="I552" t="str">
        <v>SEDAN</v>
      </c>
      <c r="J552">
        <v>14.12</v>
      </c>
      <c r="K552">
        <v>45</v>
      </c>
    </row>
    <row r="553" spans="1:11" x14ac:dyDescent="0.25">
      <c r="A553" t="str">
        <v>One-Seat</v>
      </c>
      <c r="B553" t="str">
        <v>HUGO FAMILY TRANSPORTATION</v>
      </c>
      <c r="C553" s="68">
        <v>45749</v>
      </c>
      <c r="D553" t="str">
        <v>HUGO, TAMA</v>
      </c>
      <c r="E553" t="str">
        <v>211</v>
      </c>
      <c r="F553" t="str">
        <v>AM1</v>
      </c>
      <c r="G553" t="str">
        <v>SD</v>
      </c>
      <c r="H553">
        <v>4103412</v>
      </c>
      <c r="I553" t="str">
        <v>WAV</v>
      </c>
      <c r="J553">
        <v>14.12</v>
      </c>
      <c r="K553">
        <v>63</v>
      </c>
    </row>
    <row r="554" spans="1:11" x14ac:dyDescent="0.25">
      <c r="A554" t="str">
        <v>One-Seat</v>
      </c>
      <c r="B554" t="str">
        <v>QUICK RIDES CA</v>
      </c>
      <c r="C554" s="68">
        <v>45749</v>
      </c>
      <c r="D554" t="str">
        <v>BUTLER, JACQUELINE</v>
      </c>
      <c r="E554" t="str">
        <v>205B</v>
      </c>
      <c r="F554" t="str">
        <v>WK1</v>
      </c>
      <c r="G554" t="str">
        <v>SD</v>
      </c>
      <c r="H554">
        <v>4104943</v>
      </c>
      <c r="I554" t="str">
        <v>WAV</v>
      </c>
      <c r="J554">
        <v>31.58</v>
      </c>
      <c r="K554">
        <v>49</v>
      </c>
    </row>
    <row r="555" spans="1:11" x14ac:dyDescent="0.25">
      <c r="A555" t="str">
        <v>One-Seat</v>
      </c>
      <c r="B555" t="str">
        <v>DIAMOND HILL TRANSPORTATION LLC</v>
      </c>
      <c r="C555" s="68">
        <v>45749</v>
      </c>
      <c r="D555" t="str">
        <v>STEPHENS, MARITZA</v>
      </c>
      <c r="E555" t="str">
        <v>206</v>
      </c>
      <c r="F555" t="str">
        <v>WK1</v>
      </c>
      <c r="G555" t="str">
        <v>SD</v>
      </c>
      <c r="H555">
        <v>4104941</v>
      </c>
      <c r="I555" t="str">
        <v>WAV</v>
      </c>
      <c r="J555">
        <v>31.58</v>
      </c>
      <c r="K555">
        <v>52</v>
      </c>
    </row>
    <row r="556" spans="1:11" x14ac:dyDescent="0.25">
      <c r="A556" t="str">
        <v>One-Seat</v>
      </c>
      <c r="B556" t="str">
        <v>QUICK RIDES CA</v>
      </c>
      <c r="C556" s="68">
        <v>45749</v>
      </c>
      <c r="D556" t="str">
        <v>TILLMAN, ROSALYN</v>
      </c>
      <c r="E556" t="str">
        <v>205A</v>
      </c>
      <c r="F556" t="str">
        <v>AM2</v>
      </c>
      <c r="G556" t="str">
        <v>SD</v>
      </c>
      <c r="H556">
        <v>4104129</v>
      </c>
      <c r="I556" t="str">
        <v>WAV</v>
      </c>
      <c r="J556">
        <v>25.07</v>
      </c>
      <c r="K556">
        <v>48</v>
      </c>
    </row>
    <row r="557" spans="1:11" x14ac:dyDescent="0.25">
      <c r="A557" t="str">
        <v>One-Seat</v>
      </c>
      <c r="B557" t="str">
        <v>SYNERGY MEDICAL TRANSPORTATION LLC</v>
      </c>
      <c r="C557" s="68">
        <v>45749</v>
      </c>
      <c r="D557" t="str">
        <v>BROWN, GREG</v>
      </c>
      <c r="E557" t="str">
        <v>204B</v>
      </c>
      <c r="F557" t="str">
        <v>AM1</v>
      </c>
      <c r="G557" t="str">
        <v>SD</v>
      </c>
      <c r="H557">
        <v>4104130</v>
      </c>
      <c r="I557" t="str">
        <v>SEDAN</v>
      </c>
      <c r="J557">
        <v>25.07</v>
      </c>
      <c r="K557">
        <v>60</v>
      </c>
    </row>
    <row r="558" spans="1:11" x14ac:dyDescent="0.25">
      <c r="A558" t="str">
        <v>One-Seat</v>
      </c>
      <c r="B558" t="str">
        <v>MONAI&amp;SON'S LLC</v>
      </c>
      <c r="C558" s="68">
        <v>45749</v>
      </c>
      <c r="D558" t="str">
        <v>MOLLIQUE, ROMESHA</v>
      </c>
      <c r="E558" t="str">
        <v>203</v>
      </c>
      <c r="F558" t="str">
        <v>WH1</v>
      </c>
      <c r="G558" t="str">
        <v>WC</v>
      </c>
      <c r="H558">
        <v>4104748</v>
      </c>
      <c r="I558" t="str">
        <v>WAV</v>
      </c>
      <c r="J558">
        <v>6.02</v>
      </c>
      <c r="K558">
        <v>18</v>
      </c>
    </row>
    <row r="559" spans="1:11" x14ac:dyDescent="0.25">
      <c r="A559" t="str">
        <v>One-Seat</v>
      </c>
      <c r="B559" t="str">
        <v>HUGO FAMILY TRANSPORTATION</v>
      </c>
      <c r="C559" s="68">
        <v>45749</v>
      </c>
      <c r="D559" t="str">
        <v>HUGO, TAMA</v>
      </c>
      <c r="E559" t="str">
        <v>211</v>
      </c>
      <c r="F559" t="str">
        <v>WH1</v>
      </c>
      <c r="G559" t="str">
        <v>WC</v>
      </c>
      <c r="H559">
        <v>4104744</v>
      </c>
      <c r="I559" t="str">
        <v>WAV</v>
      </c>
      <c r="J559">
        <v>17.72</v>
      </c>
      <c r="K559">
        <v>60</v>
      </c>
    </row>
    <row r="560" spans="1:11" x14ac:dyDescent="0.25">
      <c r="A560" t="str">
        <v>One-Seat</v>
      </c>
      <c r="B560" t="str">
        <v>EXPRESS TRANSPORTATION SERVICES, LLC</v>
      </c>
      <c r="C560" s="68">
        <v>45749</v>
      </c>
      <c r="D560" t="str">
        <v>ALLGOOD, SCOTT</v>
      </c>
      <c r="E560" t="str">
        <v>201</v>
      </c>
      <c r="F560" t="str">
        <v>AM1</v>
      </c>
      <c r="G560" t="str">
        <v>SD</v>
      </c>
      <c r="H560">
        <v>4104826</v>
      </c>
      <c r="I560" t="str">
        <v>BIGVAN</v>
      </c>
      <c r="J560">
        <v>21.39</v>
      </c>
      <c r="K560">
        <v>49</v>
      </c>
    </row>
    <row r="561" spans="1:11" x14ac:dyDescent="0.25">
      <c r="A561" t="str">
        <v>One-Seat</v>
      </c>
      <c r="B561" t="str">
        <v>HUGO FAMILY TRANSPORTATION</v>
      </c>
      <c r="C561" s="68">
        <v>45749</v>
      </c>
      <c r="D561" t="str">
        <v>HUGO, TAMA</v>
      </c>
      <c r="E561" t="str">
        <v>211</v>
      </c>
      <c r="F561" t="str">
        <v>AM1</v>
      </c>
      <c r="G561" t="str">
        <v>SD</v>
      </c>
      <c r="H561">
        <v>4104824</v>
      </c>
      <c r="I561" t="str">
        <v>WAV</v>
      </c>
      <c r="J561">
        <v>21.39</v>
      </c>
      <c r="K561">
        <v>42</v>
      </c>
    </row>
    <row r="562" spans="1:11" x14ac:dyDescent="0.25">
      <c r="A562" t="str">
        <v>One-Seat</v>
      </c>
      <c r="B562" t="str">
        <v>MONAI&amp;SON'S LLC</v>
      </c>
      <c r="C562" s="68">
        <v>45749</v>
      </c>
      <c r="D562" t="str">
        <v>MOLLIQUE, ROMESHA</v>
      </c>
      <c r="E562" t="str">
        <v>203</v>
      </c>
      <c r="F562" t="str">
        <v>WH1</v>
      </c>
      <c r="G562" t="str">
        <v>WC</v>
      </c>
      <c r="H562">
        <v>4104670</v>
      </c>
      <c r="I562" t="str">
        <v>WAV</v>
      </c>
      <c r="J562">
        <v>9.58</v>
      </c>
      <c r="K562">
        <v>27</v>
      </c>
    </row>
    <row r="563" spans="1:11" x14ac:dyDescent="0.25">
      <c r="A563" t="str">
        <v>One-Seat</v>
      </c>
      <c r="B563" t="str">
        <v>EXPRESS TRANSPORTATION SERVICES, LLC</v>
      </c>
      <c r="C563" s="68">
        <v>45749</v>
      </c>
      <c r="D563" t="str">
        <v>SILVA, PAUL</v>
      </c>
      <c r="E563" t="str">
        <v>213</v>
      </c>
      <c r="F563" t="str">
        <v>AM1</v>
      </c>
      <c r="G563" t="str">
        <v>SD</v>
      </c>
      <c r="H563">
        <v>4104663</v>
      </c>
      <c r="I563" t="str">
        <v>WAV</v>
      </c>
      <c r="J563">
        <v>4.1500000000000004</v>
      </c>
      <c r="K563">
        <v>13</v>
      </c>
    </row>
    <row r="564" spans="1:11" x14ac:dyDescent="0.25">
      <c r="A564" t="str">
        <v>One-Seat</v>
      </c>
      <c r="B564" t="str">
        <v>EXPRESS TRANSPORTATION SERVICES, LLC</v>
      </c>
      <c r="C564" s="68">
        <v>45749</v>
      </c>
      <c r="D564" t="str">
        <v>BANKS, LENARD</v>
      </c>
      <c r="E564" t="str">
        <v>221</v>
      </c>
      <c r="F564" t="str">
        <v>WH1</v>
      </c>
      <c r="G564" t="str">
        <v>WC</v>
      </c>
      <c r="H564">
        <v>4104669</v>
      </c>
      <c r="I564" t="str">
        <v>WAV</v>
      </c>
      <c r="J564">
        <v>10.210000000000001</v>
      </c>
      <c r="K564">
        <v>35</v>
      </c>
    </row>
    <row r="565" spans="1:11" x14ac:dyDescent="0.25">
      <c r="A565" t="str">
        <v>One-Seat</v>
      </c>
      <c r="B565" t="str">
        <v>AARON TRANSPORTATION</v>
      </c>
      <c r="C565" s="68">
        <v>45749</v>
      </c>
      <c r="D565" t="str">
        <v>ALLISON, AARON</v>
      </c>
      <c r="E565" t="str">
        <v>202</v>
      </c>
      <c r="F565" t="str">
        <v>AM1</v>
      </c>
      <c r="G565" t="str">
        <v>SD</v>
      </c>
      <c r="H565">
        <v>4104006</v>
      </c>
      <c r="I565" t="str">
        <v>WAV</v>
      </c>
      <c r="J565">
        <v>13.9</v>
      </c>
      <c r="K565">
        <v>84</v>
      </c>
    </row>
    <row r="566" spans="1:11" x14ac:dyDescent="0.25">
      <c r="A566" t="str">
        <v>One-Seat</v>
      </c>
      <c r="B566" t="str">
        <v>EXPRESS TRANSPORTATION SERVICES, LLC</v>
      </c>
      <c r="C566" s="68">
        <v>45749</v>
      </c>
      <c r="D566" t="str">
        <v>UMANA, DOMINGO</v>
      </c>
      <c r="E566" t="str">
        <v>210</v>
      </c>
      <c r="F566" t="str">
        <v>AM1</v>
      </c>
      <c r="G566" t="str">
        <v>SD</v>
      </c>
      <c r="H566">
        <v>4105471</v>
      </c>
      <c r="I566" t="str">
        <v>WAV</v>
      </c>
      <c r="J566">
        <v>9.59</v>
      </c>
      <c r="K566">
        <v>24</v>
      </c>
    </row>
    <row r="567" spans="1:11" x14ac:dyDescent="0.25">
      <c r="A567" t="str">
        <v>One-Seat</v>
      </c>
      <c r="B567" t="str">
        <v>SYNERGY MEDICAL TRANSPORTATION LLC</v>
      </c>
      <c r="C567" s="68">
        <v>45749</v>
      </c>
      <c r="D567" t="str">
        <v>OXCAL, SERGIO</v>
      </c>
      <c r="E567" t="str">
        <v>204A</v>
      </c>
      <c r="F567" t="str">
        <v>AM1</v>
      </c>
      <c r="G567" t="str">
        <v>SD</v>
      </c>
      <c r="H567">
        <v>4105663</v>
      </c>
      <c r="I567" t="str">
        <v>WAV</v>
      </c>
      <c r="J567">
        <v>16.29</v>
      </c>
      <c r="K567">
        <v>34</v>
      </c>
    </row>
    <row r="568" spans="1:11" x14ac:dyDescent="0.25">
      <c r="A568" t="str">
        <v>One-Seat</v>
      </c>
      <c r="B568" t="str">
        <v>SYNERGY MEDICAL TRANSPORTATION LLC</v>
      </c>
      <c r="C568" s="68">
        <v>45749</v>
      </c>
      <c r="D568" t="str">
        <v>VAUGHN, DUSTIN</v>
      </c>
      <c r="E568" t="str">
        <v>218B</v>
      </c>
      <c r="F568" t="str">
        <v>AM2</v>
      </c>
      <c r="G568" t="str">
        <v>SD</v>
      </c>
      <c r="H568">
        <v>4105655</v>
      </c>
      <c r="I568" t="str">
        <v>SEDAN</v>
      </c>
      <c r="J568">
        <v>19.989999999999998</v>
      </c>
      <c r="K568">
        <v>24</v>
      </c>
    </row>
    <row r="569" spans="1:11" x14ac:dyDescent="0.25">
      <c r="A569" t="str">
        <v>One-Seat</v>
      </c>
      <c r="B569" t="str">
        <v>HIGHER-SELF LLC</v>
      </c>
      <c r="C569" s="68">
        <v>45749</v>
      </c>
      <c r="D569" t="str">
        <v>BROWN, LOVIE</v>
      </c>
      <c r="E569" t="str">
        <v>216</v>
      </c>
      <c r="F569" t="str">
        <v>AM2</v>
      </c>
      <c r="G569" t="str">
        <v>SD</v>
      </c>
      <c r="H569">
        <v>4105654</v>
      </c>
      <c r="I569" t="str">
        <v>SEDAN</v>
      </c>
      <c r="J569">
        <v>19.989999999999998</v>
      </c>
      <c r="K569">
        <v>46</v>
      </c>
    </row>
    <row r="570" spans="1:11" x14ac:dyDescent="0.25">
      <c r="A570" t="str">
        <v>One-Seat</v>
      </c>
      <c r="B570" t="str">
        <v>SYNERGY MEDICAL TRANSPORTATION LLC</v>
      </c>
      <c r="C570" s="68">
        <v>45749</v>
      </c>
      <c r="D570" t="str">
        <v>VAUGHN, DUSTIN</v>
      </c>
      <c r="E570" t="str">
        <v>218B</v>
      </c>
      <c r="F570" t="str">
        <v>AM1</v>
      </c>
      <c r="G570" t="str">
        <v>SD</v>
      </c>
      <c r="H570">
        <v>4104011</v>
      </c>
      <c r="I570" t="str">
        <v>WAV</v>
      </c>
      <c r="J570">
        <v>13.9</v>
      </c>
      <c r="K570">
        <v>50</v>
      </c>
    </row>
    <row r="571" spans="1:11" x14ac:dyDescent="0.25">
      <c r="A571" t="str">
        <v>One-Seat</v>
      </c>
      <c r="B571" t="str">
        <v>SYNERGY MEDICAL TRANSPORTATION LLC</v>
      </c>
      <c r="C571" s="68">
        <v>45749</v>
      </c>
      <c r="D571" t="str">
        <v>VAUGHN, DUSTIN</v>
      </c>
      <c r="E571" t="str">
        <v>218B</v>
      </c>
      <c r="F571" t="str">
        <v>AM1</v>
      </c>
      <c r="G571" t="str">
        <v>SD</v>
      </c>
      <c r="H571">
        <v>4103627</v>
      </c>
      <c r="I571" t="str">
        <v>WAV</v>
      </c>
      <c r="J571">
        <v>29.88</v>
      </c>
      <c r="K571">
        <v>99</v>
      </c>
    </row>
    <row r="572" spans="1:11" x14ac:dyDescent="0.25">
      <c r="A572" t="str">
        <v>One-Seat</v>
      </c>
      <c r="B572" t="str">
        <v>QUICK RIDES CA</v>
      </c>
      <c r="C572" s="68">
        <v>45749</v>
      </c>
      <c r="D572" t="str">
        <v>TILLMAN, ROSALYN</v>
      </c>
      <c r="E572" t="str">
        <v>205A</v>
      </c>
      <c r="F572" t="str">
        <v>AM1</v>
      </c>
      <c r="G572" t="str">
        <v>SD</v>
      </c>
      <c r="H572">
        <v>4106206</v>
      </c>
      <c r="I572" t="str">
        <v>WAV</v>
      </c>
      <c r="J572">
        <v>11.38</v>
      </c>
      <c r="K572">
        <v>19</v>
      </c>
    </row>
    <row r="573" spans="1:11" x14ac:dyDescent="0.25">
      <c r="A573" t="str">
        <v>One-Seat</v>
      </c>
      <c r="B573" t="str">
        <v>QUICK RIDES CA</v>
      </c>
      <c r="C573" s="68">
        <v>45749</v>
      </c>
      <c r="D573" t="str">
        <v>BUTLER, JACQUELINE</v>
      </c>
      <c r="E573" t="str">
        <v>205B</v>
      </c>
      <c r="F573" t="str">
        <v>WK1</v>
      </c>
      <c r="G573" t="str">
        <v>SD</v>
      </c>
      <c r="H573">
        <v>4106307</v>
      </c>
      <c r="I573" t="str">
        <v>WAV</v>
      </c>
      <c r="J573">
        <v>17.7</v>
      </c>
      <c r="K573">
        <v>29</v>
      </c>
    </row>
    <row r="574" spans="1:11" x14ac:dyDescent="0.25">
      <c r="A574" t="str">
        <v>One-Seat</v>
      </c>
      <c r="B574" t="str">
        <v>SYNERGY MEDICAL TRANSPORTATION LLC</v>
      </c>
      <c r="C574" s="68">
        <v>45749</v>
      </c>
      <c r="D574" t="str">
        <v>OXCAL, SERGIO</v>
      </c>
      <c r="E574" t="str">
        <v>204A</v>
      </c>
      <c r="F574" t="str">
        <v>AM1</v>
      </c>
      <c r="G574" t="str">
        <v>SD</v>
      </c>
      <c r="H574">
        <v>4103698</v>
      </c>
      <c r="I574" t="str">
        <v>WAV</v>
      </c>
      <c r="J574">
        <v>24.87</v>
      </c>
      <c r="K574">
        <v>31</v>
      </c>
    </row>
    <row r="575" spans="1:11" x14ac:dyDescent="0.25">
      <c r="A575" t="str">
        <v>One-Seat</v>
      </c>
      <c r="B575" t="str">
        <v>EXPRESS TRANSPORTATION SERVICES, LLC</v>
      </c>
      <c r="C575" s="68">
        <v>45749</v>
      </c>
      <c r="D575" t="str">
        <v>UMANA, DOMINGO</v>
      </c>
      <c r="E575" t="str">
        <v>210</v>
      </c>
      <c r="F575" t="str">
        <v>WK1</v>
      </c>
      <c r="G575" t="str">
        <v>SD</v>
      </c>
      <c r="H575">
        <v>4105610</v>
      </c>
      <c r="I575" t="str">
        <v>WAV</v>
      </c>
      <c r="J575">
        <v>17.89</v>
      </c>
      <c r="K575">
        <v>29</v>
      </c>
    </row>
    <row r="576" spans="1:11" x14ac:dyDescent="0.25">
      <c r="A576" t="str">
        <v>One-Seat</v>
      </c>
      <c r="B576" t="str">
        <v>EXPRESS TRANSPORTATION SERVICES, LLC</v>
      </c>
      <c r="C576" s="68">
        <v>45749</v>
      </c>
      <c r="D576" t="str">
        <v>KEITH , CLYDE</v>
      </c>
      <c r="E576" t="str">
        <v>212</v>
      </c>
      <c r="F576" t="str">
        <v>WK1</v>
      </c>
      <c r="G576" t="str">
        <v>SD</v>
      </c>
      <c r="H576">
        <v>4105609</v>
      </c>
      <c r="I576" t="str">
        <v>WAV</v>
      </c>
      <c r="J576">
        <v>17.89</v>
      </c>
      <c r="K576">
        <v>62</v>
      </c>
    </row>
    <row r="577" spans="1:11" x14ac:dyDescent="0.25">
      <c r="A577" t="str">
        <v>One-Seat</v>
      </c>
      <c r="B577" t="str">
        <v>AARON TRANSPORTATION</v>
      </c>
      <c r="C577" s="68">
        <v>45749</v>
      </c>
      <c r="D577" t="str">
        <v>ALLISON, AARON</v>
      </c>
      <c r="E577" t="str">
        <v>202</v>
      </c>
      <c r="F577" t="str">
        <v>WK1</v>
      </c>
      <c r="G577" t="str">
        <v>SD</v>
      </c>
      <c r="H577">
        <v>4105540</v>
      </c>
      <c r="I577" t="str">
        <v>WAV</v>
      </c>
      <c r="J577">
        <v>22.28</v>
      </c>
      <c r="K577">
        <v>43</v>
      </c>
    </row>
    <row r="578" spans="1:11" x14ac:dyDescent="0.25">
      <c r="A578" t="str">
        <v>One-Seat</v>
      </c>
      <c r="B578" t="str">
        <v>EXPRESS TRANSPORTATION SERVICES, LLC</v>
      </c>
      <c r="C578" s="68">
        <v>45749</v>
      </c>
      <c r="D578" t="str">
        <v>SILVA, PAUL</v>
      </c>
      <c r="E578" t="str">
        <v>213</v>
      </c>
      <c r="F578" t="str">
        <v>AM1</v>
      </c>
      <c r="G578" t="str">
        <v>SD</v>
      </c>
      <c r="H578">
        <v>4105513</v>
      </c>
      <c r="I578" t="str">
        <v>WAV</v>
      </c>
      <c r="J578">
        <v>17.22</v>
      </c>
      <c r="K578">
        <v>49</v>
      </c>
    </row>
    <row r="579" spans="1:11" x14ac:dyDescent="0.25">
      <c r="A579" t="str">
        <v>One-Seat</v>
      </c>
      <c r="B579" t="str">
        <v>SYNERGY MEDICAL TRANSPORTATION LLC</v>
      </c>
      <c r="C579" s="68">
        <v>45749</v>
      </c>
      <c r="D579" t="str">
        <v>OXCAL, SERGIO</v>
      </c>
      <c r="E579" t="str">
        <v>204A</v>
      </c>
      <c r="F579" t="str">
        <v>AM1</v>
      </c>
      <c r="G579" t="str">
        <v>SD</v>
      </c>
      <c r="H579">
        <v>4105512</v>
      </c>
      <c r="I579" t="str">
        <v>WAV</v>
      </c>
      <c r="J579">
        <v>17.22</v>
      </c>
      <c r="K579">
        <v>61</v>
      </c>
    </row>
    <row r="580" spans="1:11" x14ac:dyDescent="0.25">
      <c r="A580" t="str">
        <v>One-Seat</v>
      </c>
      <c r="B580" t="str">
        <v>FOWLER SENIOR TRANSIT LLC</v>
      </c>
      <c r="C580" s="68">
        <v>45749</v>
      </c>
      <c r="D580" t="str">
        <v>FOWLER, ANTOINE</v>
      </c>
      <c r="E580" t="str">
        <v>222</v>
      </c>
      <c r="F580" t="str">
        <v>AM1</v>
      </c>
      <c r="G580" t="str">
        <v>SD</v>
      </c>
      <c r="H580">
        <v>4105479</v>
      </c>
      <c r="I580" t="str">
        <v>SEDAN</v>
      </c>
      <c r="J580">
        <v>9.59</v>
      </c>
      <c r="K580">
        <v>18</v>
      </c>
    </row>
    <row r="581" spans="1:11" x14ac:dyDescent="0.25">
      <c r="A581" t="str">
        <v>One-Seat</v>
      </c>
      <c r="B581" t="str">
        <v>TRANSIT LTM LLC</v>
      </c>
      <c r="C581" s="68">
        <v>45749</v>
      </c>
      <c r="D581" t="str">
        <v>MALCOM, LANDREW</v>
      </c>
      <c r="E581" t="str">
        <v>209</v>
      </c>
      <c r="F581" t="str">
        <v>LW1</v>
      </c>
      <c r="G581" t="str">
        <v>SD</v>
      </c>
      <c r="H581">
        <v>4104096</v>
      </c>
      <c r="I581" t="str">
        <v>WAV</v>
      </c>
      <c r="J581">
        <v>7.3</v>
      </c>
      <c r="K581">
        <v>21</v>
      </c>
    </row>
    <row r="582" spans="1:11" x14ac:dyDescent="0.25">
      <c r="A582" t="str">
        <v>One-Seat</v>
      </c>
      <c r="B582" t="str">
        <v>TRANSIT LTM LLC</v>
      </c>
      <c r="C582" s="68">
        <v>45749</v>
      </c>
      <c r="D582" t="str">
        <v>MALCOM, LANDREW</v>
      </c>
      <c r="E582" t="str">
        <v>209</v>
      </c>
      <c r="F582" t="str">
        <v>AM1</v>
      </c>
      <c r="G582" t="str">
        <v>SD</v>
      </c>
      <c r="H582">
        <v>4105511</v>
      </c>
      <c r="I582" t="str">
        <v>WAV</v>
      </c>
      <c r="J582">
        <v>17.97</v>
      </c>
      <c r="K582">
        <v>66</v>
      </c>
    </row>
    <row r="583" spans="1:11" x14ac:dyDescent="0.25">
      <c r="A583" t="str">
        <v>One-Seat</v>
      </c>
      <c r="B583" t="str">
        <v>QUICK RIDES CA</v>
      </c>
      <c r="C583" s="68">
        <v>45749</v>
      </c>
      <c r="D583" t="str">
        <v>BUTLER, JACQUELINE</v>
      </c>
      <c r="E583" t="str">
        <v>205B</v>
      </c>
      <c r="F583" t="str">
        <v>AM1</v>
      </c>
      <c r="G583" t="str">
        <v>SD</v>
      </c>
      <c r="H583">
        <v>4105549</v>
      </c>
      <c r="I583" t="str">
        <v>WAV</v>
      </c>
      <c r="J583">
        <v>25.36</v>
      </c>
      <c r="K583">
        <v>20</v>
      </c>
    </row>
    <row r="584" spans="1:11" x14ac:dyDescent="0.25">
      <c r="A584" t="str">
        <v>One-Seat</v>
      </c>
      <c r="B584" t="str">
        <v>HUGO FAMILY TRANSPORTATION</v>
      </c>
      <c r="C584" s="68">
        <v>45749</v>
      </c>
      <c r="D584" t="str">
        <v>HUGO, TAMA</v>
      </c>
      <c r="E584" t="str">
        <v>211</v>
      </c>
      <c r="F584" t="str">
        <v>AM1</v>
      </c>
      <c r="G584" t="str">
        <v>SD</v>
      </c>
      <c r="H584">
        <v>4105550</v>
      </c>
      <c r="I584" t="str">
        <v>WAV</v>
      </c>
      <c r="J584">
        <v>25.36</v>
      </c>
      <c r="K584">
        <v>50</v>
      </c>
    </row>
    <row r="585" spans="1:11" x14ac:dyDescent="0.25">
      <c r="A585" t="str">
        <v>One-Seat</v>
      </c>
      <c r="B585" t="str">
        <v>DIAMOND HILL TRANSPORTATION LLC</v>
      </c>
      <c r="C585" s="68">
        <v>45749</v>
      </c>
      <c r="D585" t="str">
        <v>STEPHENS, MARITZA</v>
      </c>
      <c r="E585" t="str">
        <v>206</v>
      </c>
      <c r="F585" t="str">
        <v>AM1</v>
      </c>
      <c r="G585" t="str">
        <v>SD</v>
      </c>
      <c r="H585">
        <v>4102095</v>
      </c>
      <c r="I585" t="str">
        <v>WAV</v>
      </c>
      <c r="J585">
        <v>17.059999999999999</v>
      </c>
      <c r="K585">
        <v>39</v>
      </c>
    </row>
    <row r="586" spans="1:11" x14ac:dyDescent="0.25">
      <c r="A586" t="str">
        <v>One-Seat</v>
      </c>
      <c r="B586" t="str">
        <v>SYNERGY MEDICAL TRANSPORTATION LLC</v>
      </c>
      <c r="C586" s="68">
        <v>45749</v>
      </c>
      <c r="D586" t="str">
        <v>MARZI, SAMI JAN</v>
      </c>
      <c r="E586" t="str">
        <v>220</v>
      </c>
      <c r="F586" t="str">
        <v>AM2</v>
      </c>
      <c r="G586" t="str">
        <v>SD</v>
      </c>
      <c r="H586">
        <v>4101809</v>
      </c>
      <c r="I586" t="str">
        <v>WAV</v>
      </c>
      <c r="J586">
        <v>15.66</v>
      </c>
      <c r="K586">
        <v>62</v>
      </c>
    </row>
    <row r="587" spans="1:11" x14ac:dyDescent="0.25">
      <c r="A587" t="str">
        <v>One-Seat</v>
      </c>
      <c r="B587" t="str">
        <v>SYNERGY MEDICAL TRANSPORTATION LLC</v>
      </c>
      <c r="C587" s="68">
        <v>45749</v>
      </c>
      <c r="D587" t="str">
        <v>VAUGHN, DUSTIN</v>
      </c>
      <c r="E587" t="str">
        <v>218B</v>
      </c>
      <c r="F587" t="str">
        <v>AM1</v>
      </c>
      <c r="G587" t="str">
        <v>SD</v>
      </c>
      <c r="H587">
        <v>4101808</v>
      </c>
      <c r="I587" t="str">
        <v>SEDAN</v>
      </c>
      <c r="J587">
        <v>17.3</v>
      </c>
      <c r="K587">
        <v>57</v>
      </c>
    </row>
    <row r="588" spans="1:11" x14ac:dyDescent="0.25">
      <c r="A588" t="str">
        <v>One-Seat</v>
      </c>
      <c r="B588" t="str">
        <v>SYNERGY MEDICAL TRANSPORTATION LLC</v>
      </c>
      <c r="C588" s="68">
        <v>45749</v>
      </c>
      <c r="D588" t="str">
        <v>MARZI, SAMI JAN</v>
      </c>
      <c r="E588" t="str">
        <v>220</v>
      </c>
      <c r="F588" t="str">
        <v>AM1</v>
      </c>
      <c r="G588" t="str">
        <v>SD</v>
      </c>
      <c r="H588">
        <v>4101807</v>
      </c>
      <c r="I588" t="str">
        <v>WAV</v>
      </c>
      <c r="J588">
        <v>17.3</v>
      </c>
      <c r="K588">
        <v>33</v>
      </c>
    </row>
    <row r="589" spans="1:11" x14ac:dyDescent="0.25">
      <c r="A589" t="str">
        <v>One-Seat</v>
      </c>
      <c r="B589" t="str">
        <v>HIGHER-SELF LLC</v>
      </c>
      <c r="C589" s="68">
        <v>45749</v>
      </c>
      <c r="D589" t="str">
        <v>BROWN, LOVIE</v>
      </c>
      <c r="E589" t="str">
        <v>216</v>
      </c>
      <c r="F589" t="str">
        <v>AM1</v>
      </c>
      <c r="G589" t="str">
        <v>SD</v>
      </c>
      <c r="H589">
        <v>4101806</v>
      </c>
      <c r="I589" t="str">
        <v>SEDAN</v>
      </c>
      <c r="J589">
        <v>4.38</v>
      </c>
      <c r="K589">
        <v>32</v>
      </c>
    </row>
    <row r="590" spans="1:11" x14ac:dyDescent="0.25">
      <c r="A590" t="str">
        <v>One-Seat</v>
      </c>
      <c r="B590" t="str">
        <v>HUGO FAMILY TRANSPORTATION</v>
      </c>
      <c r="C590" s="68">
        <v>45749</v>
      </c>
      <c r="D590" t="str">
        <v>HUGO, TAMA</v>
      </c>
      <c r="E590" t="str">
        <v>211</v>
      </c>
      <c r="F590" t="str">
        <v>WH1</v>
      </c>
      <c r="G590" t="str">
        <v>WC</v>
      </c>
      <c r="H590">
        <v>4101805</v>
      </c>
      <c r="I590" t="str">
        <v>WAV</v>
      </c>
      <c r="J590">
        <v>17.72</v>
      </c>
      <c r="K590">
        <v>26</v>
      </c>
    </row>
    <row r="591" spans="1:11" x14ac:dyDescent="0.25">
      <c r="A591" t="str">
        <v>One-Seat</v>
      </c>
      <c r="B591" t="str">
        <v>HUGO FAMILY TRANSPORTATION</v>
      </c>
      <c r="C591" s="68">
        <v>45749</v>
      </c>
      <c r="D591" t="str">
        <v>HUGO, TAMA</v>
      </c>
      <c r="E591" t="str">
        <v>211</v>
      </c>
      <c r="F591" t="str">
        <v>WH1</v>
      </c>
      <c r="G591" t="str">
        <v>WC</v>
      </c>
      <c r="H591">
        <v>4101804</v>
      </c>
      <c r="I591" t="str">
        <v>WAV</v>
      </c>
      <c r="J591">
        <v>4.88</v>
      </c>
      <c r="K591">
        <v>18</v>
      </c>
    </row>
    <row r="592" spans="1:11" x14ac:dyDescent="0.25">
      <c r="A592" t="str">
        <v>One-Seat</v>
      </c>
      <c r="B592" t="str">
        <v>SYNERGY MEDICAL TRANSPORTATION LLC</v>
      </c>
      <c r="C592" s="68">
        <v>45749</v>
      </c>
      <c r="D592" t="str">
        <v>VAUGHN, DUSTIN</v>
      </c>
      <c r="E592" t="str">
        <v>218B</v>
      </c>
      <c r="F592" t="str">
        <v>AM1</v>
      </c>
      <c r="G592" t="str">
        <v>SD</v>
      </c>
      <c r="H592">
        <v>4101801</v>
      </c>
      <c r="I592" t="str">
        <v>WAV</v>
      </c>
      <c r="J592">
        <v>12.29</v>
      </c>
      <c r="K592">
        <v>47</v>
      </c>
    </row>
    <row r="593" spans="1:11" x14ac:dyDescent="0.25">
      <c r="A593" t="str">
        <v>One-Seat</v>
      </c>
      <c r="B593" t="str">
        <v>SYNERGY MEDICAL TRANSPORTATION LLC</v>
      </c>
      <c r="C593" s="68">
        <v>45749</v>
      </c>
      <c r="D593" t="str">
        <v>VAUGHN, DUSTIN</v>
      </c>
      <c r="E593" t="str">
        <v>218B</v>
      </c>
      <c r="F593" t="str">
        <v>AM1</v>
      </c>
      <c r="G593" t="str">
        <v>SD</v>
      </c>
      <c r="H593">
        <v>4101838</v>
      </c>
      <c r="I593" t="str">
        <v>SEDAN</v>
      </c>
      <c r="J593">
        <v>8.24</v>
      </c>
      <c r="K593">
        <v>93</v>
      </c>
    </row>
    <row r="594" spans="1:11" x14ac:dyDescent="0.25">
      <c r="A594" t="str">
        <v>One-Seat</v>
      </c>
      <c r="B594" t="str">
        <v>HIGHER-SELF LLC</v>
      </c>
      <c r="C594" s="68">
        <v>45749</v>
      </c>
      <c r="D594" t="str">
        <v>BROWN, LOVIE</v>
      </c>
      <c r="E594" t="str">
        <v>216</v>
      </c>
      <c r="F594" t="str">
        <v>AM1</v>
      </c>
      <c r="G594" t="str">
        <v>SD</v>
      </c>
      <c r="H594">
        <v>4101837</v>
      </c>
      <c r="I594" t="str">
        <v>SEDAN</v>
      </c>
      <c r="J594">
        <v>8.24</v>
      </c>
      <c r="K594">
        <v>78</v>
      </c>
    </row>
    <row r="595" spans="1:11" x14ac:dyDescent="0.25">
      <c r="A595" t="str">
        <v>One-Seat</v>
      </c>
      <c r="B595" t="str">
        <v>HIGHER-SELF LLC</v>
      </c>
      <c r="C595" s="68">
        <v>45749</v>
      </c>
      <c r="D595" t="str">
        <v>BROWN, LOVIE</v>
      </c>
      <c r="E595" t="str">
        <v>216</v>
      </c>
      <c r="F595" t="str">
        <v>AM1</v>
      </c>
      <c r="G595" t="str">
        <v>SD</v>
      </c>
      <c r="H595">
        <v>4101791</v>
      </c>
      <c r="I595" t="str">
        <v>SEDAN</v>
      </c>
      <c r="J595">
        <v>10.039999999999999</v>
      </c>
      <c r="K595">
        <v>48</v>
      </c>
    </row>
    <row r="596" spans="1:11" x14ac:dyDescent="0.25">
      <c r="A596" t="str">
        <v>One-Seat</v>
      </c>
      <c r="B596" t="str">
        <v>AARON TRANSPORTATION</v>
      </c>
      <c r="C596" s="68">
        <v>45749</v>
      </c>
      <c r="D596" t="str">
        <v>ALLISON, AARON</v>
      </c>
      <c r="E596" t="str">
        <v>202</v>
      </c>
      <c r="F596" t="str">
        <v>AM1</v>
      </c>
      <c r="G596" t="str">
        <v>SD</v>
      </c>
      <c r="H596">
        <v>4101790</v>
      </c>
      <c r="I596" t="str">
        <v>WAV</v>
      </c>
      <c r="J596">
        <v>10.039999999999999</v>
      </c>
      <c r="K596">
        <v>22</v>
      </c>
    </row>
    <row r="597" spans="1:11" x14ac:dyDescent="0.25">
      <c r="A597" t="str">
        <v>One-Seat</v>
      </c>
      <c r="B597" t="str">
        <v>EXPRESS TRANSPORTATION SERVICES, LLC</v>
      </c>
      <c r="C597" s="68">
        <v>45749</v>
      </c>
      <c r="D597" t="str">
        <v>BANKS, LENARD</v>
      </c>
      <c r="E597" t="str">
        <v>221</v>
      </c>
      <c r="F597" t="str">
        <v>AM1</v>
      </c>
      <c r="G597" t="str">
        <v>SD</v>
      </c>
      <c r="H597">
        <v>4101783</v>
      </c>
      <c r="I597" t="str">
        <v>WAV</v>
      </c>
      <c r="J597">
        <v>7.27</v>
      </c>
      <c r="K597">
        <v>0</v>
      </c>
    </row>
    <row r="598" spans="1:11" x14ac:dyDescent="0.25">
      <c r="A598" t="str">
        <v>One-Seat</v>
      </c>
      <c r="B598" t="str">
        <v>DIAMOND HILL TRANSPORTATION LLC</v>
      </c>
      <c r="C598" s="68">
        <v>45749</v>
      </c>
      <c r="D598" t="str">
        <v>STEPHENS, MARITZA</v>
      </c>
      <c r="E598" t="str">
        <v>206</v>
      </c>
      <c r="F598" t="str">
        <v>AM1</v>
      </c>
      <c r="G598" t="str">
        <v>SD</v>
      </c>
      <c r="H598">
        <v>4101936</v>
      </c>
      <c r="I598" t="str">
        <v>WAV</v>
      </c>
      <c r="J598">
        <v>8.08</v>
      </c>
      <c r="K598">
        <v>118</v>
      </c>
    </row>
    <row r="599" spans="1:11" x14ac:dyDescent="0.25">
      <c r="A599" t="str">
        <v>One-Seat</v>
      </c>
      <c r="B599" t="str">
        <v>MONAI&amp;SON'S LLC</v>
      </c>
      <c r="C599" s="68">
        <v>45749</v>
      </c>
      <c r="D599" t="str">
        <v>MOLLIQUE, ROMESHA</v>
      </c>
      <c r="E599" t="str">
        <v>203</v>
      </c>
      <c r="F599" t="str">
        <v>AM1</v>
      </c>
      <c r="G599" t="str">
        <v>SD</v>
      </c>
      <c r="H599">
        <v>4101935</v>
      </c>
      <c r="I599" t="str">
        <v>WAV</v>
      </c>
      <c r="J599">
        <v>8.08</v>
      </c>
      <c r="K599">
        <v>54</v>
      </c>
    </row>
    <row r="600" spans="1:11" x14ac:dyDescent="0.25">
      <c r="A600" t="str">
        <v>One-Seat</v>
      </c>
      <c r="B600" t="str">
        <v>AARON TRANSPORTATION</v>
      </c>
      <c r="C600" s="68">
        <v>45749</v>
      </c>
      <c r="D600" t="str">
        <v>ALLISON, AARON</v>
      </c>
      <c r="E600" t="str">
        <v>202</v>
      </c>
      <c r="F600" t="str">
        <v>AM1</v>
      </c>
      <c r="G600" t="str">
        <v>SD</v>
      </c>
      <c r="H600">
        <v>4102098</v>
      </c>
      <c r="I600" t="str">
        <v>WAV</v>
      </c>
      <c r="J600">
        <v>17.059999999999999</v>
      </c>
      <c r="K600">
        <v>44</v>
      </c>
    </row>
    <row r="601" spans="1:11" x14ac:dyDescent="0.25">
      <c r="A601" t="str">
        <v>One-Seat</v>
      </c>
      <c r="B601" t="str">
        <v>FOWLER SENIOR TRANSIT LLC</v>
      </c>
      <c r="C601" s="68">
        <v>45749</v>
      </c>
      <c r="D601" t="str">
        <v>FOWLER, ANTOINE</v>
      </c>
      <c r="E601" t="str">
        <v>222</v>
      </c>
      <c r="F601" t="str">
        <v>AM1</v>
      </c>
      <c r="G601" t="str">
        <v>SD</v>
      </c>
      <c r="H601">
        <v>4102072</v>
      </c>
      <c r="I601" t="str">
        <v>SEDAN</v>
      </c>
      <c r="J601">
        <v>16.13</v>
      </c>
      <c r="K601">
        <v>33</v>
      </c>
    </row>
    <row r="602" spans="1:11" x14ac:dyDescent="0.25">
      <c r="A602" t="str">
        <v>One-Seat</v>
      </c>
      <c r="B602" t="str">
        <v>EXPRESS TRANSPORTATION SERVICES, LLC</v>
      </c>
      <c r="C602" s="68">
        <v>45749</v>
      </c>
      <c r="D602" t="str">
        <v>ALLGOOD, SCOTT</v>
      </c>
      <c r="E602" t="str">
        <v>201</v>
      </c>
      <c r="F602" t="str">
        <v>AM1</v>
      </c>
      <c r="G602" t="str">
        <v>SD</v>
      </c>
      <c r="H602">
        <v>4102070</v>
      </c>
      <c r="I602" t="str">
        <v>BIGVAN</v>
      </c>
      <c r="J602">
        <v>16.13</v>
      </c>
      <c r="K602">
        <v>34</v>
      </c>
    </row>
    <row r="603" spans="1:11" x14ac:dyDescent="0.25">
      <c r="A603" t="str">
        <v>One-Seat</v>
      </c>
      <c r="B603" t="str">
        <v>AARON TRANSPORTATION</v>
      </c>
      <c r="C603" s="68">
        <v>45749</v>
      </c>
      <c r="D603" t="str">
        <v>ALLISON, AARON</v>
      </c>
      <c r="E603" t="str">
        <v>202</v>
      </c>
      <c r="F603" t="str">
        <v>AM2</v>
      </c>
      <c r="G603" t="str">
        <v>SD</v>
      </c>
      <c r="H603">
        <v>4101892</v>
      </c>
      <c r="I603" t="str">
        <v>WAV</v>
      </c>
      <c r="J603">
        <v>15.66</v>
      </c>
      <c r="K603">
        <v>37</v>
      </c>
    </row>
    <row r="604" spans="1:11" x14ac:dyDescent="0.25">
      <c r="A604" t="str">
        <v>One-Seat</v>
      </c>
      <c r="B604" t="str">
        <v>EXPRESS TRANSPORTATION SERVICES, LLC</v>
      </c>
      <c r="C604" s="68">
        <v>45749</v>
      </c>
      <c r="D604" t="str">
        <v>KEITH , CLYDE</v>
      </c>
      <c r="E604" t="str">
        <v>212</v>
      </c>
      <c r="F604" t="str">
        <v>WH1</v>
      </c>
      <c r="G604" t="str">
        <v>WC</v>
      </c>
      <c r="H604">
        <v>4101643</v>
      </c>
      <c r="I604" t="str">
        <v>WAV</v>
      </c>
      <c r="J604">
        <v>5.55</v>
      </c>
      <c r="K604">
        <v>34</v>
      </c>
    </row>
    <row r="605" spans="1:11" x14ac:dyDescent="0.25">
      <c r="A605" t="str">
        <v>One-Seat</v>
      </c>
      <c r="B605" t="str">
        <v>EXPRESS TRANSPORTATION SERVICES, LLC</v>
      </c>
      <c r="C605" s="68">
        <v>45749</v>
      </c>
      <c r="D605" t="str">
        <v>BANKS, LENARD</v>
      </c>
      <c r="E605" t="str">
        <v>221</v>
      </c>
      <c r="F605" t="str">
        <v>AM1</v>
      </c>
      <c r="G605" t="str">
        <v>SD</v>
      </c>
      <c r="H605">
        <v>4101567</v>
      </c>
      <c r="I605" t="str">
        <v>WAV</v>
      </c>
      <c r="J605">
        <v>20.329999999999998</v>
      </c>
      <c r="K605">
        <v>22</v>
      </c>
    </row>
    <row r="606" spans="1:11" x14ac:dyDescent="0.25">
      <c r="A606" t="str">
        <v>One-Seat</v>
      </c>
      <c r="B606" t="str">
        <v>DIAMOND HILL TRANSPORTATION LLC</v>
      </c>
      <c r="C606" s="68">
        <v>45749</v>
      </c>
      <c r="D606" t="str">
        <v>STEPHENS, MARITZA</v>
      </c>
      <c r="E606" t="str">
        <v>206</v>
      </c>
      <c r="F606" t="str">
        <v>WH1</v>
      </c>
      <c r="G606" t="str">
        <v>WC</v>
      </c>
      <c r="H606">
        <v>4101644</v>
      </c>
      <c r="I606" t="str">
        <v>WAV</v>
      </c>
      <c r="J606">
        <v>5.55</v>
      </c>
      <c r="K606">
        <v>120</v>
      </c>
    </row>
    <row r="607" spans="1:11" x14ac:dyDescent="0.25">
      <c r="A607" t="str">
        <v>One-Seat</v>
      </c>
      <c r="B607" t="str">
        <v>EXPRESS TRANSPORTATION SERVICES, LLC</v>
      </c>
      <c r="C607" s="68">
        <v>45749</v>
      </c>
      <c r="D607" t="str">
        <v>SILVA, PAUL</v>
      </c>
      <c r="E607" t="str">
        <v>213</v>
      </c>
      <c r="F607" t="str">
        <v>AM1</v>
      </c>
      <c r="G607" t="str">
        <v>SD</v>
      </c>
      <c r="H607">
        <v>4101642</v>
      </c>
      <c r="I607" t="str">
        <v>WAV</v>
      </c>
      <c r="J607">
        <v>10.39</v>
      </c>
      <c r="K607">
        <v>33</v>
      </c>
    </row>
    <row r="608" spans="1:11" x14ac:dyDescent="0.25">
      <c r="A608" t="str">
        <v>One-Seat</v>
      </c>
      <c r="B608" t="str">
        <v>AARON TRANSPORTATION</v>
      </c>
      <c r="C608" s="68">
        <v>45749</v>
      </c>
      <c r="D608" t="str">
        <v>ALLISON, AARON</v>
      </c>
      <c r="E608" t="str">
        <v>202</v>
      </c>
      <c r="F608" t="str">
        <v>AM1</v>
      </c>
      <c r="G608" t="str">
        <v>SD</v>
      </c>
      <c r="H608">
        <v>4101563</v>
      </c>
      <c r="I608" t="str">
        <v>WAV</v>
      </c>
      <c r="J608">
        <v>13.14</v>
      </c>
      <c r="K608">
        <v>88</v>
      </c>
    </row>
    <row r="609" spans="1:11" x14ac:dyDescent="0.25">
      <c r="A609" t="str">
        <v>One-Seat</v>
      </c>
      <c r="B609" t="str">
        <v>HUGO FAMILY TRANSPORTATION</v>
      </c>
      <c r="C609" s="68">
        <v>45749</v>
      </c>
      <c r="D609" t="str">
        <v>HUGO, TAMA</v>
      </c>
      <c r="E609" t="str">
        <v>211</v>
      </c>
      <c r="F609" t="str">
        <v>AM1</v>
      </c>
      <c r="G609" t="str">
        <v>SD</v>
      </c>
      <c r="H609">
        <v>4101541</v>
      </c>
      <c r="I609" t="str">
        <v>WAV</v>
      </c>
      <c r="J609">
        <v>11.47</v>
      </c>
      <c r="K609">
        <v>62</v>
      </c>
    </row>
    <row r="610" spans="1:11" x14ac:dyDescent="0.25">
      <c r="A610" t="str">
        <v>One-Seat</v>
      </c>
      <c r="B610" t="str">
        <v>MONAI&amp;SON'S LLC</v>
      </c>
      <c r="C610" s="68">
        <v>45749</v>
      </c>
      <c r="D610" t="str">
        <v>MOLLIQUE, ROMESHA</v>
      </c>
      <c r="E610" t="str">
        <v>203</v>
      </c>
      <c r="F610" t="str">
        <v>WK1</v>
      </c>
      <c r="G610" t="str">
        <v>SD</v>
      </c>
      <c r="H610">
        <v>4101652</v>
      </c>
      <c r="I610" t="str">
        <v>WAV</v>
      </c>
      <c r="J610">
        <v>6.92</v>
      </c>
      <c r="K610">
        <v>21</v>
      </c>
    </row>
    <row r="611" spans="1:11" x14ac:dyDescent="0.25">
      <c r="A611" t="str">
        <v>One-Seat</v>
      </c>
      <c r="B611" t="str">
        <v>SYNERGY MEDICAL TRANSPORTATION LLC</v>
      </c>
      <c r="C611" s="68">
        <v>45749</v>
      </c>
      <c r="D611" t="str">
        <v>VAUGHN, DUSTIN</v>
      </c>
      <c r="E611" t="str">
        <v>218B</v>
      </c>
      <c r="F611" t="str">
        <v>AM1</v>
      </c>
      <c r="G611" t="str">
        <v>SD</v>
      </c>
      <c r="H611">
        <v>4101540</v>
      </c>
      <c r="I611" t="str">
        <v>WAV</v>
      </c>
      <c r="J611">
        <v>11.47</v>
      </c>
      <c r="K611">
        <v>30</v>
      </c>
    </row>
    <row r="612" spans="1:11" x14ac:dyDescent="0.25">
      <c r="A612" t="str">
        <v>One-Seat</v>
      </c>
      <c r="B612" t="str">
        <v>AARON TRANSPORTATION</v>
      </c>
      <c r="C612" s="68">
        <v>45749</v>
      </c>
      <c r="D612" t="str">
        <v>ALLISON, AARON</v>
      </c>
      <c r="E612" t="str">
        <v>202</v>
      </c>
      <c r="F612" t="str">
        <v>AM1</v>
      </c>
      <c r="G612" t="str">
        <v>SD</v>
      </c>
      <c r="H612">
        <v>4101641</v>
      </c>
      <c r="I612" t="str">
        <v>WAV</v>
      </c>
      <c r="J612">
        <v>10.39</v>
      </c>
      <c r="K612">
        <v>53</v>
      </c>
    </row>
    <row r="613" spans="1:11" x14ac:dyDescent="0.25">
      <c r="A613" t="str">
        <v>One-Seat</v>
      </c>
      <c r="B613" t="str">
        <v>SYNERGY MEDICAL TRANSPORTATION LLC</v>
      </c>
      <c r="C613" s="68">
        <v>45749</v>
      </c>
      <c r="D613" t="str">
        <v>OXCAL, SERGIO</v>
      </c>
      <c r="E613" t="str">
        <v>204A</v>
      </c>
      <c r="F613" t="str">
        <v>WH1</v>
      </c>
      <c r="G613" t="str">
        <v>WC</v>
      </c>
      <c r="H613">
        <v>4101684</v>
      </c>
      <c r="I613" t="str">
        <v>WAV</v>
      </c>
      <c r="J613">
        <v>15.16</v>
      </c>
      <c r="K613">
        <v>34</v>
      </c>
    </row>
    <row r="614" spans="1:11" x14ac:dyDescent="0.25">
      <c r="A614" t="str">
        <v>One-Seat</v>
      </c>
      <c r="B614" t="str">
        <v>EXPRESS TRANSPORTATION SERVICES, LLC</v>
      </c>
      <c r="C614" s="68">
        <v>45749</v>
      </c>
      <c r="D614" t="str">
        <v>BANKS, LENARD</v>
      </c>
      <c r="E614" t="str">
        <v>221</v>
      </c>
      <c r="F614" t="str">
        <v>AM1</v>
      </c>
      <c r="G614" t="str">
        <v>SD</v>
      </c>
      <c r="H614">
        <v>4101673</v>
      </c>
      <c r="I614" t="str">
        <v>WAV</v>
      </c>
      <c r="J614">
        <v>17.43</v>
      </c>
      <c r="K614">
        <v>39</v>
      </c>
    </row>
    <row r="615" spans="1:11" x14ac:dyDescent="0.25">
      <c r="A615" t="str">
        <v>One-Seat</v>
      </c>
      <c r="B615" t="str">
        <v>QUICK RIDES CA</v>
      </c>
      <c r="C615" s="68">
        <v>45749</v>
      </c>
      <c r="D615" t="str">
        <v>TILLMAN, ROSALYN</v>
      </c>
      <c r="E615" t="str">
        <v>205A</v>
      </c>
      <c r="F615" t="str">
        <v>AM1</v>
      </c>
      <c r="G615" t="str">
        <v>SD</v>
      </c>
      <c r="H615">
        <v>4101686</v>
      </c>
      <c r="I615" t="str">
        <v>WAV</v>
      </c>
      <c r="J615">
        <v>19.12</v>
      </c>
      <c r="K615">
        <v>57</v>
      </c>
    </row>
    <row r="616" spans="1:11" x14ac:dyDescent="0.25">
      <c r="A616" t="str">
        <v>One-Seat</v>
      </c>
      <c r="B616" t="str">
        <v>HIGHER-SELF LLC</v>
      </c>
      <c r="C616" s="68">
        <v>45749</v>
      </c>
      <c r="D616" t="str">
        <v>BROWN, LOVIE</v>
      </c>
      <c r="E616" t="str">
        <v>216</v>
      </c>
      <c r="F616" t="str">
        <v>AM1</v>
      </c>
      <c r="G616" t="str">
        <v>SD</v>
      </c>
      <c r="H616">
        <v>4101687</v>
      </c>
      <c r="I616" t="str">
        <v>SEDAN</v>
      </c>
      <c r="J616">
        <v>19.12</v>
      </c>
      <c r="K616">
        <v>49</v>
      </c>
    </row>
    <row r="617" spans="1:11" x14ac:dyDescent="0.25">
      <c r="A617" t="str">
        <v>One-Seat</v>
      </c>
      <c r="B617" t="str">
        <v>SYNERGY MEDICAL TRANSPORTATION LLC</v>
      </c>
      <c r="C617" s="68">
        <v>45750</v>
      </c>
      <c r="D617" t="str">
        <v>VAUGHN, DUSTIN</v>
      </c>
      <c r="E617" t="str">
        <v>218B</v>
      </c>
      <c r="F617" t="str">
        <v>AM1</v>
      </c>
      <c r="G617" t="str">
        <v>SD</v>
      </c>
      <c r="H617">
        <v>4106354</v>
      </c>
      <c r="I617" t="str">
        <v>SEDAN</v>
      </c>
      <c r="J617">
        <v>17.489999999999998</v>
      </c>
      <c r="K617">
        <v>29</v>
      </c>
    </row>
    <row r="618" spans="1:11" x14ac:dyDescent="0.25">
      <c r="A618" t="str">
        <v>One-Seat</v>
      </c>
      <c r="B618" t="str">
        <v>EXPRESS TRANSPORTATION SERVICES, LLC</v>
      </c>
      <c r="C618" s="68">
        <v>45750</v>
      </c>
      <c r="D618" t="str">
        <v>EVANS, JOHN</v>
      </c>
      <c r="E618" t="str">
        <v>208</v>
      </c>
      <c r="F618" t="str">
        <v>AM1</v>
      </c>
      <c r="G618" t="str">
        <v>SD</v>
      </c>
      <c r="H618">
        <v>4104012</v>
      </c>
      <c r="I618" t="str">
        <v>WAV</v>
      </c>
      <c r="J618">
        <v>13.9</v>
      </c>
      <c r="K618">
        <v>43</v>
      </c>
    </row>
    <row r="619" spans="1:11" x14ac:dyDescent="0.25">
      <c r="A619" t="str">
        <v>One-Seat</v>
      </c>
      <c r="B619" t="str">
        <v>TRANSIT LTM LLC</v>
      </c>
      <c r="C619" s="68">
        <v>45750</v>
      </c>
      <c r="D619" t="str">
        <v>MALCOM, LANDREW</v>
      </c>
      <c r="E619" t="str">
        <v>209</v>
      </c>
      <c r="F619" t="str">
        <v>AM1</v>
      </c>
      <c r="G619" t="str">
        <v>SD</v>
      </c>
      <c r="H619">
        <v>4106353</v>
      </c>
      <c r="I619" t="str">
        <v>WAV</v>
      </c>
      <c r="J619">
        <v>17.489999999999998</v>
      </c>
      <c r="K619">
        <v>31</v>
      </c>
    </row>
    <row r="620" spans="1:11" x14ac:dyDescent="0.25">
      <c r="A620" t="str">
        <v>One-Seat</v>
      </c>
      <c r="B620" t="str">
        <v>DIAMOND HILL TRANSPORTATION LLC</v>
      </c>
      <c r="C620" s="68">
        <v>45750</v>
      </c>
      <c r="D620" t="str">
        <v>STEPHENS, MARITZA</v>
      </c>
      <c r="E620" t="str">
        <v>206</v>
      </c>
      <c r="F620" t="str">
        <v>AM1</v>
      </c>
      <c r="G620" t="str">
        <v>SD</v>
      </c>
      <c r="H620">
        <v>4104007</v>
      </c>
      <c r="I620" t="str">
        <v>WAV</v>
      </c>
      <c r="J620">
        <v>13.9</v>
      </c>
      <c r="K620">
        <v>54</v>
      </c>
    </row>
    <row r="621" spans="1:11" x14ac:dyDescent="0.25">
      <c r="A621" t="str">
        <v>One-Seat</v>
      </c>
      <c r="B621" t="str">
        <v>EXPRESS TRANSPORTATION SERVICES, LLC</v>
      </c>
      <c r="C621" s="68">
        <v>45750</v>
      </c>
      <c r="D621" t="str">
        <v>KEITH , CLYDE</v>
      </c>
      <c r="E621" t="str">
        <v>212</v>
      </c>
      <c r="F621" t="str">
        <v>AM1</v>
      </c>
      <c r="G621" t="str">
        <v>SD</v>
      </c>
      <c r="H621">
        <v>4102271</v>
      </c>
      <c r="I621" t="str">
        <v>WAV</v>
      </c>
      <c r="J621">
        <v>11.47</v>
      </c>
      <c r="K621">
        <v>68</v>
      </c>
    </row>
    <row r="622" spans="1:11" x14ac:dyDescent="0.25">
      <c r="A622" t="str">
        <v>One-Seat</v>
      </c>
      <c r="B622" t="str">
        <v>SYNERGY MEDICAL TRANSPORTATION LLC</v>
      </c>
      <c r="C622" s="68">
        <v>45750</v>
      </c>
      <c r="D622" t="str">
        <v>OXCAL, SERGIO</v>
      </c>
      <c r="E622" t="str">
        <v>204A</v>
      </c>
      <c r="F622" t="str">
        <v>AM1</v>
      </c>
      <c r="G622" t="str">
        <v>SD</v>
      </c>
      <c r="H622">
        <v>4103699</v>
      </c>
      <c r="I622" t="str">
        <v>WAV</v>
      </c>
      <c r="J622">
        <v>24.87</v>
      </c>
      <c r="K622">
        <v>34</v>
      </c>
    </row>
    <row r="623" spans="1:11" x14ac:dyDescent="0.25">
      <c r="A623" t="str">
        <v>One-Seat</v>
      </c>
      <c r="B623" t="str">
        <v>SYNERGY MEDICAL TRANSPORTATION LLC</v>
      </c>
      <c r="C623" s="68">
        <v>45750</v>
      </c>
      <c r="D623" t="str">
        <v>OXCAL, SERGIO</v>
      </c>
      <c r="E623" t="str">
        <v>204A</v>
      </c>
      <c r="F623" t="str">
        <v>AM1</v>
      </c>
      <c r="G623" t="str">
        <v>SD</v>
      </c>
      <c r="H623">
        <v>4103707</v>
      </c>
      <c r="I623" t="str">
        <v>WAV</v>
      </c>
      <c r="J623">
        <v>24.73</v>
      </c>
      <c r="K623">
        <v>52</v>
      </c>
    </row>
    <row r="624" spans="1:11" x14ac:dyDescent="0.25">
      <c r="A624" t="str">
        <v>One-Seat</v>
      </c>
      <c r="B624" t="str">
        <v>HIGHER-SELF LLC</v>
      </c>
      <c r="C624" s="68">
        <v>45750</v>
      </c>
      <c r="D624" t="str">
        <v>BROWN, LOVIE</v>
      </c>
      <c r="E624" t="str">
        <v>216</v>
      </c>
      <c r="F624" t="str">
        <v>AM1</v>
      </c>
      <c r="G624" t="str">
        <v>SD</v>
      </c>
      <c r="H624">
        <v>4102372</v>
      </c>
      <c r="I624" t="str">
        <v>SEDAN</v>
      </c>
      <c r="J624">
        <v>10.39</v>
      </c>
      <c r="K624">
        <v>46</v>
      </c>
    </row>
    <row r="625" spans="1:11" x14ac:dyDescent="0.25">
      <c r="A625" t="str">
        <v>One-Seat</v>
      </c>
      <c r="B625" t="str">
        <v>AARON TRANSPORTATION</v>
      </c>
      <c r="C625" s="68">
        <v>45750</v>
      </c>
      <c r="D625" t="str">
        <v>ALLISON, AARON</v>
      </c>
      <c r="E625" t="str">
        <v>202</v>
      </c>
      <c r="F625" t="str">
        <v>AM1</v>
      </c>
      <c r="G625" t="str">
        <v>SD</v>
      </c>
      <c r="H625">
        <v>4102371</v>
      </c>
      <c r="I625" t="str">
        <v>WAV</v>
      </c>
      <c r="J625">
        <v>10.39</v>
      </c>
      <c r="K625">
        <v>47</v>
      </c>
    </row>
    <row r="626" spans="1:11" x14ac:dyDescent="0.25">
      <c r="A626" t="str">
        <v>One-Seat</v>
      </c>
      <c r="B626" t="str">
        <v>SYNERGY MEDICAL TRANSPORTATION LLC</v>
      </c>
      <c r="C626" s="68">
        <v>45750</v>
      </c>
      <c r="D626" t="str">
        <v>VAUGHN, DUSTIN</v>
      </c>
      <c r="E626" t="str">
        <v>218B</v>
      </c>
      <c r="F626" t="str">
        <v>AM1</v>
      </c>
      <c r="G626" t="str">
        <v>SD</v>
      </c>
      <c r="H626">
        <v>4102409</v>
      </c>
      <c r="I626" t="str">
        <v>WAV</v>
      </c>
      <c r="J626">
        <v>17.43</v>
      </c>
      <c r="K626">
        <v>34</v>
      </c>
    </row>
    <row r="627" spans="1:11" x14ac:dyDescent="0.25">
      <c r="A627" t="str">
        <v>One-Seat</v>
      </c>
      <c r="B627" t="str">
        <v>REM SOLUTIONS LLC</v>
      </c>
      <c r="C627" s="68">
        <v>45750</v>
      </c>
      <c r="D627" t="str">
        <v>MAINESS, RYAN</v>
      </c>
      <c r="E627" t="str">
        <v>215</v>
      </c>
      <c r="F627" t="str">
        <v>AM1</v>
      </c>
      <c r="G627" t="str">
        <v>SD</v>
      </c>
      <c r="H627">
        <v>4102408</v>
      </c>
      <c r="I627" t="str">
        <v>SEDAN</v>
      </c>
      <c r="J627">
        <v>17.43</v>
      </c>
      <c r="K627">
        <v>43</v>
      </c>
    </row>
    <row r="628" spans="1:11" x14ac:dyDescent="0.25">
      <c r="A628" t="str">
        <v>One-Seat</v>
      </c>
      <c r="B628" t="str">
        <v>REM SOLUTIONS LLC</v>
      </c>
      <c r="C628" s="68">
        <v>45750</v>
      </c>
      <c r="D628" t="str">
        <v>MAINESS, RYAN</v>
      </c>
      <c r="E628" t="str">
        <v>215</v>
      </c>
      <c r="F628" t="str">
        <v>AM1</v>
      </c>
      <c r="G628" t="str">
        <v>SD</v>
      </c>
      <c r="H628">
        <v>4102395</v>
      </c>
      <c r="I628" t="str">
        <v>SEDAN</v>
      </c>
      <c r="J628">
        <v>7.08</v>
      </c>
      <c r="K628">
        <v>20</v>
      </c>
    </row>
    <row r="629" spans="1:11" x14ac:dyDescent="0.25">
      <c r="A629" t="str">
        <v>One-Seat</v>
      </c>
      <c r="B629" t="str">
        <v>EXPRESS TRANSPORTATION SERVICES, LLC</v>
      </c>
      <c r="C629" s="68">
        <v>45750</v>
      </c>
      <c r="D629" t="str">
        <v>UMANA, DOMINGO</v>
      </c>
      <c r="E629" t="str">
        <v>210</v>
      </c>
      <c r="F629" t="str">
        <v>AM1</v>
      </c>
      <c r="G629" t="str">
        <v>SD</v>
      </c>
      <c r="H629">
        <v>4102394</v>
      </c>
      <c r="I629" t="str">
        <v>WAV</v>
      </c>
      <c r="J629">
        <v>8.27</v>
      </c>
      <c r="K629">
        <v>36</v>
      </c>
    </row>
    <row r="630" spans="1:11" x14ac:dyDescent="0.25">
      <c r="A630" t="str">
        <v>One-Seat</v>
      </c>
      <c r="B630" t="str">
        <v>EXPRESS TRANSPORTATION SERVICES, LLC</v>
      </c>
      <c r="C630" s="68">
        <v>45750</v>
      </c>
      <c r="D630" t="str">
        <v>KEITH , CLYDE</v>
      </c>
      <c r="E630" t="str">
        <v>212</v>
      </c>
      <c r="F630" t="str">
        <v>AM1</v>
      </c>
      <c r="G630" t="str">
        <v>SD</v>
      </c>
      <c r="H630">
        <v>4102392</v>
      </c>
      <c r="I630" t="str">
        <v>WAV</v>
      </c>
      <c r="J630">
        <v>11.22</v>
      </c>
      <c r="K630">
        <v>62</v>
      </c>
    </row>
    <row r="631" spans="1:11" x14ac:dyDescent="0.25">
      <c r="A631" t="str">
        <v>One-Seat</v>
      </c>
      <c r="B631" t="str">
        <v>SYNERGY MEDICAL TRANSPORTATION LLC</v>
      </c>
      <c r="C631" s="68">
        <v>45750</v>
      </c>
      <c r="D631" t="str">
        <v>VAUGHN, DUSTIN</v>
      </c>
      <c r="E631" t="str">
        <v>218B</v>
      </c>
      <c r="F631" t="str">
        <v>AM1</v>
      </c>
      <c r="G631" t="str">
        <v>SD</v>
      </c>
      <c r="H631">
        <v>4102301</v>
      </c>
      <c r="I631" t="str">
        <v>WAV</v>
      </c>
      <c r="J631">
        <v>20.329999999999998</v>
      </c>
      <c r="K631">
        <v>55</v>
      </c>
    </row>
    <row r="632" spans="1:11" x14ac:dyDescent="0.25">
      <c r="A632" t="str">
        <v>One-Seat</v>
      </c>
      <c r="B632" t="str">
        <v>REM SOLUTIONS LLC</v>
      </c>
      <c r="C632" s="68">
        <v>45750</v>
      </c>
      <c r="D632" t="str">
        <v>MAINESS, RYAN</v>
      </c>
      <c r="E632" t="str">
        <v>215</v>
      </c>
      <c r="F632" t="str">
        <v>AM1</v>
      </c>
      <c r="G632" t="str">
        <v>SD</v>
      </c>
      <c r="H632">
        <v>4102300</v>
      </c>
      <c r="I632" t="str">
        <v>SEDAN</v>
      </c>
      <c r="J632">
        <v>20.329999999999998</v>
      </c>
      <c r="K632">
        <v>60</v>
      </c>
    </row>
    <row r="633" spans="1:11" x14ac:dyDescent="0.25">
      <c r="A633" t="str">
        <v>One-Seat</v>
      </c>
      <c r="B633" t="str">
        <v>REM SOLUTIONS LLC</v>
      </c>
      <c r="C633" s="68">
        <v>45750</v>
      </c>
      <c r="D633" t="str">
        <v>MAINESS, RYAN</v>
      </c>
      <c r="E633" t="str">
        <v>215</v>
      </c>
      <c r="F633" t="str">
        <v>AM1</v>
      </c>
      <c r="G633" t="str">
        <v>SD</v>
      </c>
      <c r="H633">
        <v>4102297</v>
      </c>
      <c r="I633" t="str">
        <v>SEDAN</v>
      </c>
      <c r="J633">
        <v>13.14</v>
      </c>
      <c r="K633">
        <v>55</v>
      </c>
    </row>
    <row r="634" spans="1:11" x14ac:dyDescent="0.25">
      <c r="A634" t="str">
        <v>One-Seat</v>
      </c>
      <c r="B634" t="str">
        <v>AARON TRANSPORTATION</v>
      </c>
      <c r="C634" s="68">
        <v>45750</v>
      </c>
      <c r="D634" t="str">
        <v>ALLISON, AARON</v>
      </c>
      <c r="E634" t="str">
        <v>202</v>
      </c>
      <c r="F634" t="str">
        <v>AM1</v>
      </c>
      <c r="G634" t="str">
        <v>SD</v>
      </c>
      <c r="H634">
        <v>4102296</v>
      </c>
      <c r="I634" t="str">
        <v>WAV</v>
      </c>
      <c r="J634">
        <v>13.14</v>
      </c>
      <c r="K634">
        <v>79</v>
      </c>
    </row>
    <row r="635" spans="1:11" x14ac:dyDescent="0.25">
      <c r="A635" t="str">
        <v>One-Seat</v>
      </c>
      <c r="B635" t="str">
        <v>EXPRESS TRANSPORTATION SERVICES, LLC</v>
      </c>
      <c r="C635" s="68">
        <v>45750</v>
      </c>
      <c r="D635" t="str">
        <v>KEITH , CLYDE</v>
      </c>
      <c r="E635" t="str">
        <v>212</v>
      </c>
      <c r="F635" t="str">
        <v>AM1</v>
      </c>
      <c r="G635" t="str">
        <v>SD</v>
      </c>
      <c r="H635">
        <v>4102272</v>
      </c>
      <c r="I635" t="str">
        <v>WAV</v>
      </c>
      <c r="J635">
        <v>11.47</v>
      </c>
      <c r="K635">
        <v>50</v>
      </c>
    </row>
    <row r="636" spans="1:11" x14ac:dyDescent="0.25">
      <c r="A636" t="str">
        <v>One-Seat</v>
      </c>
      <c r="B636" t="str">
        <v>HIGHER-SELF LLC</v>
      </c>
      <c r="C636" s="68">
        <v>45750</v>
      </c>
      <c r="D636" t="str">
        <v>BROWN, LOVIE</v>
      </c>
      <c r="E636" t="str">
        <v>216</v>
      </c>
      <c r="F636" t="str">
        <v>AM1</v>
      </c>
      <c r="G636" t="str">
        <v>SD</v>
      </c>
      <c r="H636">
        <v>4105627</v>
      </c>
      <c r="I636" t="str">
        <v>SEDAN</v>
      </c>
      <c r="J636">
        <v>21.14</v>
      </c>
      <c r="K636">
        <v>34</v>
      </c>
    </row>
    <row r="637" spans="1:11" x14ac:dyDescent="0.25">
      <c r="A637" t="str">
        <v>One-Seat</v>
      </c>
      <c r="B637" t="str">
        <v>TRANSIT LTM LLC</v>
      </c>
      <c r="C637" s="68">
        <v>45750</v>
      </c>
      <c r="D637" t="str">
        <v>MALCOM, LANDREW</v>
      </c>
      <c r="E637" t="str">
        <v>209</v>
      </c>
      <c r="F637" t="str">
        <v>AM1,WK1</v>
      </c>
      <c r="G637" t="str">
        <v>SD</v>
      </c>
      <c r="H637">
        <v>4105533</v>
      </c>
      <c r="I637" t="str">
        <v>WAV</v>
      </c>
      <c r="J637">
        <v>10.91</v>
      </c>
      <c r="K637">
        <v>18</v>
      </c>
    </row>
    <row r="638" spans="1:11" x14ac:dyDescent="0.25">
      <c r="A638" t="str">
        <v>One-Seat</v>
      </c>
      <c r="B638" t="str">
        <v>HUGO FAMILY TRANSPORTATION</v>
      </c>
      <c r="C638" s="68">
        <v>45750</v>
      </c>
      <c r="D638" t="str">
        <v>HUGO, TAMA</v>
      </c>
      <c r="E638" t="str">
        <v>211</v>
      </c>
      <c r="F638" t="str">
        <v>AM1,WK1</v>
      </c>
      <c r="G638" t="str">
        <v>SD</v>
      </c>
      <c r="H638">
        <v>4105532</v>
      </c>
      <c r="I638" t="str">
        <v>WAV</v>
      </c>
      <c r="J638">
        <v>10.97</v>
      </c>
      <c r="K638">
        <v>34</v>
      </c>
    </row>
    <row r="639" spans="1:11" x14ac:dyDescent="0.25">
      <c r="A639" t="str">
        <v>One-Seat</v>
      </c>
      <c r="B639" t="str">
        <v>DIAMOND HILL TRANSPORTATION LLC</v>
      </c>
      <c r="C639" s="68">
        <v>45750</v>
      </c>
      <c r="D639" t="str">
        <v>STEPHENS, MARITZA</v>
      </c>
      <c r="E639" t="str">
        <v>206</v>
      </c>
      <c r="F639" t="str">
        <v>AM1</v>
      </c>
      <c r="G639" t="str">
        <v>SD</v>
      </c>
      <c r="H639">
        <v>4105681</v>
      </c>
      <c r="I639" t="str">
        <v>WAV</v>
      </c>
      <c r="J639">
        <v>24.95</v>
      </c>
      <c r="K639">
        <v>43</v>
      </c>
    </row>
    <row r="640" spans="1:11" x14ac:dyDescent="0.25">
      <c r="A640" t="str">
        <v>One-Seat</v>
      </c>
      <c r="B640" t="str">
        <v>QUICK RIDES CA</v>
      </c>
      <c r="C640" s="68">
        <v>45750</v>
      </c>
      <c r="D640" t="str">
        <v>TILLMAN, ROSALYN</v>
      </c>
      <c r="E640" t="str">
        <v>205A</v>
      </c>
      <c r="F640" t="str">
        <v>AM1</v>
      </c>
      <c r="G640" t="str">
        <v>SD</v>
      </c>
      <c r="H640">
        <v>4105680</v>
      </c>
      <c r="I640" t="str">
        <v>WAV</v>
      </c>
      <c r="J640">
        <v>24.95</v>
      </c>
      <c r="K640">
        <v>39</v>
      </c>
    </row>
    <row r="641" spans="1:11" x14ac:dyDescent="0.25">
      <c r="A641" t="str">
        <v>One-Seat</v>
      </c>
      <c r="B641" t="str">
        <v>HUGO FAMILY TRANSPORTATION</v>
      </c>
      <c r="C641" s="68">
        <v>45750</v>
      </c>
      <c r="D641" t="str">
        <v>HUGO, TAMA</v>
      </c>
      <c r="E641" t="str">
        <v>211</v>
      </c>
      <c r="F641" t="str">
        <v>AM1,WH1</v>
      </c>
      <c r="G641" t="str">
        <v>SD</v>
      </c>
      <c r="H641">
        <v>4105522</v>
      </c>
      <c r="I641" t="str">
        <v>WAV</v>
      </c>
      <c r="J641">
        <v>9.92</v>
      </c>
      <c r="K641">
        <v>16</v>
      </c>
    </row>
    <row r="642" spans="1:11" x14ac:dyDescent="0.25">
      <c r="A642" t="str">
        <v>One-Seat</v>
      </c>
      <c r="B642" t="str">
        <v>FOWLER SENIOR TRANSIT LLC</v>
      </c>
      <c r="C642" s="68">
        <v>45750</v>
      </c>
      <c r="D642" t="str">
        <v>FOWLER, ANTOINE</v>
      </c>
      <c r="E642" t="str">
        <v>222</v>
      </c>
      <c r="F642" t="str">
        <v>AM1</v>
      </c>
      <c r="G642" t="str">
        <v>SD</v>
      </c>
      <c r="H642">
        <v>4105465</v>
      </c>
      <c r="I642" t="str">
        <v>SEDAN</v>
      </c>
      <c r="J642">
        <v>10.02</v>
      </c>
      <c r="K642">
        <v>22</v>
      </c>
    </row>
    <row r="643" spans="1:11" x14ac:dyDescent="0.25">
      <c r="A643" t="str">
        <v>One-Seat</v>
      </c>
      <c r="B643" t="str">
        <v>HUGO FAMILY TRANSPORTATION</v>
      </c>
      <c r="C643" s="68">
        <v>45750</v>
      </c>
      <c r="D643" t="str">
        <v>HUGO, TAMA</v>
      </c>
      <c r="E643" t="str">
        <v>211</v>
      </c>
      <c r="F643" t="str">
        <v>AM1</v>
      </c>
      <c r="G643" t="str">
        <v>SD</v>
      </c>
      <c r="H643">
        <v>4105462</v>
      </c>
      <c r="I643" t="str">
        <v>WAV</v>
      </c>
      <c r="J643">
        <v>12.94</v>
      </c>
      <c r="K643">
        <v>56</v>
      </c>
    </row>
    <row r="644" spans="1:11" x14ac:dyDescent="0.25">
      <c r="A644" t="str">
        <v>One-Seat</v>
      </c>
      <c r="B644" t="str">
        <v>EXPRESS TRANSPORTATION SERVICES, LLC</v>
      </c>
      <c r="C644" s="68">
        <v>45750</v>
      </c>
      <c r="D644" t="str">
        <v>EVANS, JOHN</v>
      </c>
      <c r="E644" t="str">
        <v>208</v>
      </c>
      <c r="F644" t="str">
        <v>AM1</v>
      </c>
      <c r="G644" t="str">
        <v>SD</v>
      </c>
      <c r="H644">
        <v>4104830</v>
      </c>
      <c r="I644" t="str">
        <v>WAV</v>
      </c>
      <c r="J644">
        <v>21.39</v>
      </c>
      <c r="K644">
        <v>40</v>
      </c>
    </row>
    <row r="645" spans="1:11" x14ac:dyDescent="0.25">
      <c r="A645" t="str">
        <v>One-Seat</v>
      </c>
      <c r="B645" t="str">
        <v>TRANSIT LTM LLC</v>
      </c>
      <c r="C645" s="68">
        <v>45750</v>
      </c>
      <c r="D645" t="str">
        <v>MALCOM, LANDREW</v>
      </c>
      <c r="E645" t="str">
        <v>209</v>
      </c>
      <c r="F645" t="str">
        <v>AM2</v>
      </c>
      <c r="G645" t="str">
        <v>SD</v>
      </c>
      <c r="H645">
        <v>4104907</v>
      </c>
      <c r="I645" t="str">
        <v>WAV</v>
      </c>
      <c r="J645">
        <v>17.57</v>
      </c>
      <c r="K645">
        <v>24</v>
      </c>
    </row>
    <row r="646" spans="1:11" x14ac:dyDescent="0.25">
      <c r="A646" t="str">
        <v>One-Seat</v>
      </c>
      <c r="B646" t="str">
        <v>EXPRESS TRANSPORTATION SERVICES, LLC</v>
      </c>
      <c r="C646" s="68">
        <v>45750</v>
      </c>
      <c r="D646" t="str">
        <v>EVANS, JOHN</v>
      </c>
      <c r="E646" t="str">
        <v>208</v>
      </c>
      <c r="F646" t="str">
        <v>AM2</v>
      </c>
      <c r="G646" t="str">
        <v>SD</v>
      </c>
      <c r="H646">
        <v>4104911</v>
      </c>
      <c r="I646" t="str">
        <v>WAV</v>
      </c>
      <c r="J646">
        <v>17.57</v>
      </c>
      <c r="K646">
        <v>45</v>
      </c>
    </row>
    <row r="647" spans="1:11" x14ac:dyDescent="0.25">
      <c r="A647" t="str">
        <v>One-Seat</v>
      </c>
      <c r="B647" t="str">
        <v>EXPRESS TRANSPORTATION SERVICES, LLC</v>
      </c>
      <c r="C647" s="68">
        <v>45750</v>
      </c>
      <c r="D647" t="str">
        <v>ALLGOOD, SCOTT</v>
      </c>
      <c r="E647" t="str">
        <v>201</v>
      </c>
      <c r="F647" t="str">
        <v>AM1</v>
      </c>
      <c r="G647" t="str">
        <v>SD</v>
      </c>
      <c r="H647">
        <v>4104827</v>
      </c>
      <c r="I647" t="str">
        <v>BIGVAN</v>
      </c>
      <c r="J647">
        <v>21.39</v>
      </c>
      <c r="K647">
        <v>45</v>
      </c>
    </row>
    <row r="648" spans="1:11" x14ac:dyDescent="0.25">
      <c r="A648" t="str">
        <v>One-Seat</v>
      </c>
      <c r="B648" t="str">
        <v>REM SOLUTIONS LLC</v>
      </c>
      <c r="C648" s="68">
        <v>45750</v>
      </c>
      <c r="D648" t="str">
        <v>MAINESS, RYAN</v>
      </c>
      <c r="E648" t="str">
        <v>215</v>
      </c>
      <c r="F648" t="str">
        <v>AM1</v>
      </c>
      <c r="G648" t="str">
        <v>SD</v>
      </c>
      <c r="H648">
        <v>4105509</v>
      </c>
      <c r="I648" t="str">
        <v>SEDAN</v>
      </c>
      <c r="J648">
        <v>16.25</v>
      </c>
      <c r="K648">
        <v>42</v>
      </c>
    </row>
    <row r="649" spans="1:11" x14ac:dyDescent="0.25">
      <c r="A649" t="str">
        <v>One-Seat</v>
      </c>
      <c r="B649" t="str">
        <v>EXPRESS TRANSPORTATION SERVICES, LLC</v>
      </c>
      <c r="C649" s="68">
        <v>45750</v>
      </c>
      <c r="D649" t="str">
        <v>EVANS, JOHN</v>
      </c>
      <c r="E649" t="str">
        <v>208</v>
      </c>
      <c r="F649" t="str">
        <v>AM1</v>
      </c>
      <c r="G649" t="str">
        <v>SD</v>
      </c>
      <c r="H649">
        <v>4105508</v>
      </c>
      <c r="I649" t="str">
        <v>WAV</v>
      </c>
      <c r="J649">
        <v>16.25</v>
      </c>
      <c r="K649">
        <v>41</v>
      </c>
    </row>
    <row r="650" spans="1:11" x14ac:dyDescent="0.25">
      <c r="A650" t="str">
        <v>One-Seat</v>
      </c>
      <c r="B650" t="str">
        <v>HUGO FAMILY TRANSPORTATION</v>
      </c>
      <c r="C650" s="68">
        <v>45750</v>
      </c>
      <c r="D650" t="str">
        <v>HUGO, TAMA</v>
      </c>
      <c r="E650" t="str">
        <v>211</v>
      </c>
      <c r="F650" t="str">
        <v>AM1</v>
      </c>
      <c r="G650" t="str">
        <v>SD</v>
      </c>
      <c r="H650">
        <v>4105506</v>
      </c>
      <c r="I650" t="str">
        <v>WAV</v>
      </c>
      <c r="J650">
        <v>26.71</v>
      </c>
      <c r="K650">
        <v>104</v>
      </c>
    </row>
    <row r="651" spans="1:11" x14ac:dyDescent="0.25">
      <c r="A651" t="str">
        <v>One-Seat</v>
      </c>
      <c r="B651" t="str">
        <v>EXPRESS TRANSPORTATION SERVICES, LLC</v>
      </c>
      <c r="C651" s="68">
        <v>45750</v>
      </c>
      <c r="D651" t="str">
        <v>SILVA, PAUL</v>
      </c>
      <c r="E651" t="str">
        <v>213</v>
      </c>
      <c r="F651" t="str">
        <v>AM1</v>
      </c>
      <c r="G651" t="str">
        <v>SD</v>
      </c>
      <c r="H651">
        <v>4105505</v>
      </c>
      <c r="I651" t="str">
        <v>WAV</v>
      </c>
      <c r="J651">
        <v>26.71</v>
      </c>
      <c r="K651">
        <v>48</v>
      </c>
    </row>
    <row r="652" spans="1:11" x14ac:dyDescent="0.25">
      <c r="A652" t="str">
        <v>One-Seat</v>
      </c>
      <c r="B652" t="str">
        <v>EXPRESS TRANSPORTATION SERVICES, LLC</v>
      </c>
      <c r="C652" s="68">
        <v>45750</v>
      </c>
      <c r="D652" t="str">
        <v>UMANA, DOMINGO</v>
      </c>
      <c r="E652" t="str">
        <v>210</v>
      </c>
      <c r="F652" t="str">
        <v>WH1</v>
      </c>
      <c r="G652" t="str">
        <v>WC</v>
      </c>
      <c r="H652">
        <v>4105690</v>
      </c>
      <c r="I652" t="str">
        <v>WAV</v>
      </c>
      <c r="J652">
        <v>25.12</v>
      </c>
      <c r="K652">
        <v>30</v>
      </c>
    </row>
    <row r="653" spans="1:11" x14ac:dyDescent="0.25">
      <c r="A653" t="str">
        <v>One-Seat</v>
      </c>
      <c r="B653" t="str">
        <v>HIGHER-SELF LLC</v>
      </c>
      <c r="C653" s="68">
        <v>45750</v>
      </c>
      <c r="D653" t="str">
        <v>BROWN, LOVIE</v>
      </c>
      <c r="E653" t="str">
        <v>216</v>
      </c>
      <c r="F653" t="str">
        <v>AM1</v>
      </c>
      <c r="G653" t="str">
        <v>SD</v>
      </c>
      <c r="H653">
        <v>4106321</v>
      </c>
      <c r="I653" t="str">
        <v>SEDAN</v>
      </c>
      <c r="J653">
        <v>16.170000000000002</v>
      </c>
      <c r="K653">
        <v>40</v>
      </c>
    </row>
    <row r="654" spans="1:11" x14ac:dyDescent="0.25">
      <c r="A654" t="str">
        <v>One-Seat</v>
      </c>
      <c r="B654" t="str">
        <v>EXPRESS TRANSPORTATION SERVICES, LLC</v>
      </c>
      <c r="C654" s="68">
        <v>45750</v>
      </c>
      <c r="D654" t="str">
        <v>KEITH , CLYDE</v>
      </c>
      <c r="E654" t="str">
        <v>212</v>
      </c>
      <c r="F654" t="str">
        <v>AM1</v>
      </c>
      <c r="G654" t="str">
        <v>SD</v>
      </c>
      <c r="H654">
        <v>4106320</v>
      </c>
      <c r="I654" t="str">
        <v>WAV</v>
      </c>
      <c r="J654">
        <v>16.170000000000002</v>
      </c>
      <c r="K654">
        <v>27</v>
      </c>
    </row>
    <row r="655" spans="1:11" x14ac:dyDescent="0.25">
      <c r="A655" t="str">
        <v>One-Seat</v>
      </c>
      <c r="B655" t="str">
        <v>QUICK RIDES CA</v>
      </c>
      <c r="C655" s="68">
        <v>45750</v>
      </c>
      <c r="D655" t="str">
        <v>TILLMAN, ROSALYN</v>
      </c>
      <c r="E655" t="str">
        <v>205A</v>
      </c>
      <c r="F655" t="str">
        <v>AM1</v>
      </c>
      <c r="G655" t="str">
        <v>SD</v>
      </c>
      <c r="H655">
        <v>4106282</v>
      </c>
      <c r="I655" t="str">
        <v>WAV</v>
      </c>
      <c r="J655">
        <v>10.039999999999999</v>
      </c>
      <c r="K655">
        <v>21</v>
      </c>
    </row>
    <row r="656" spans="1:11" x14ac:dyDescent="0.25">
      <c r="A656" t="str">
        <v>One-Seat</v>
      </c>
      <c r="B656" t="str">
        <v>REM SOLUTIONS LLC</v>
      </c>
      <c r="C656" s="68">
        <v>45750</v>
      </c>
      <c r="D656" t="str">
        <v>MAINESS, RYAN</v>
      </c>
      <c r="E656" t="str">
        <v>215</v>
      </c>
      <c r="F656" t="str">
        <v>AM1</v>
      </c>
      <c r="G656" t="str">
        <v>SD</v>
      </c>
      <c r="H656">
        <v>4106281</v>
      </c>
      <c r="I656" t="str">
        <v>SEDAN</v>
      </c>
      <c r="J656">
        <v>10.9</v>
      </c>
      <c r="K656">
        <v>22</v>
      </c>
    </row>
    <row r="657" spans="1:11" x14ac:dyDescent="0.25">
      <c r="A657" t="str">
        <v>One-Seat</v>
      </c>
      <c r="B657" t="str">
        <v>NORTHCAL TRANSPORTATION LLC</v>
      </c>
      <c r="C657" s="68">
        <v>45750</v>
      </c>
      <c r="D657" t="str">
        <v>VILCHEZ, CHARLENNE</v>
      </c>
      <c r="E657" t="str">
        <v>217</v>
      </c>
      <c r="F657" t="str">
        <v>AM1</v>
      </c>
      <c r="G657" t="str">
        <v>SD</v>
      </c>
      <c r="H657">
        <v>4106203</v>
      </c>
      <c r="I657" t="str">
        <v>WAV</v>
      </c>
      <c r="J657">
        <v>11.95</v>
      </c>
      <c r="K657">
        <v>37</v>
      </c>
    </row>
    <row r="658" spans="1:11" x14ac:dyDescent="0.25">
      <c r="A658" t="str">
        <v>One-Seat</v>
      </c>
      <c r="B658" t="str">
        <v>QUICK RIDES CA</v>
      </c>
      <c r="C658" s="68">
        <v>45750</v>
      </c>
      <c r="D658" t="str">
        <v>TILLMAN, ROSALYN</v>
      </c>
      <c r="E658" t="str">
        <v>205A</v>
      </c>
      <c r="F658" t="str">
        <v>AM1</v>
      </c>
      <c r="G658" t="str">
        <v>SD</v>
      </c>
      <c r="H658">
        <v>4106201</v>
      </c>
      <c r="I658" t="str">
        <v>WAV</v>
      </c>
      <c r="J658">
        <v>11.95</v>
      </c>
      <c r="K658">
        <v>69</v>
      </c>
    </row>
    <row r="659" spans="1:11" x14ac:dyDescent="0.25">
      <c r="A659" t="str">
        <v>One-Seat</v>
      </c>
      <c r="B659" t="str">
        <v>EXPRESS TRANSPORTATION SERVICES, LLC</v>
      </c>
      <c r="C659" s="68">
        <v>45750</v>
      </c>
      <c r="D659" t="str">
        <v>ALLGOOD, SCOTT</v>
      </c>
      <c r="E659" t="str">
        <v>201</v>
      </c>
      <c r="F659" t="str">
        <v>AM1,WH1</v>
      </c>
      <c r="G659" t="str">
        <v>SD</v>
      </c>
      <c r="H659">
        <v>4106198</v>
      </c>
      <c r="I659" t="str">
        <v>BIGVAN</v>
      </c>
      <c r="J659">
        <v>10.11</v>
      </c>
      <c r="K659">
        <v>21</v>
      </c>
    </row>
    <row r="660" spans="1:11" x14ac:dyDescent="0.25">
      <c r="A660" t="str">
        <v>One-Seat</v>
      </c>
      <c r="B660" t="str">
        <v>AARON TRANSPORTATION</v>
      </c>
      <c r="C660" s="68">
        <v>45750</v>
      </c>
      <c r="D660" t="str">
        <v>ALLISON, AARON</v>
      </c>
      <c r="E660" t="str">
        <v>202</v>
      </c>
      <c r="F660" t="str">
        <v>WH1</v>
      </c>
      <c r="G660" t="str">
        <v>WC</v>
      </c>
      <c r="H660">
        <v>4105691</v>
      </c>
      <c r="I660" t="str">
        <v>WAV</v>
      </c>
      <c r="J660">
        <v>25.12</v>
      </c>
      <c r="K660">
        <v>66</v>
      </c>
    </row>
    <row r="661" spans="1:11" x14ac:dyDescent="0.25">
      <c r="A661" t="str">
        <v>One-Seat</v>
      </c>
      <c r="B661" t="str">
        <v>EXPRESS TRANSPORTATION SERVICES, LLC</v>
      </c>
      <c r="C661" s="68">
        <v>45750</v>
      </c>
      <c r="D661" t="str">
        <v>BANKS, LENARD</v>
      </c>
      <c r="E661" t="str">
        <v>221</v>
      </c>
      <c r="F661" t="str">
        <v>AM2</v>
      </c>
      <c r="G661" t="str">
        <v>SD</v>
      </c>
      <c r="H661">
        <v>4106220</v>
      </c>
      <c r="I661" t="str">
        <v>WAV</v>
      </c>
      <c r="J661">
        <v>25.07</v>
      </c>
      <c r="K661">
        <v>44</v>
      </c>
    </row>
    <row r="662" spans="1:11" x14ac:dyDescent="0.25">
      <c r="A662" t="str">
        <v>One-Seat</v>
      </c>
      <c r="B662" t="str">
        <v>REM SOLUTIONS LLC</v>
      </c>
      <c r="C662" s="68">
        <v>45750</v>
      </c>
      <c r="D662" t="str">
        <v>MAINESS, RYAN</v>
      </c>
      <c r="E662" t="str">
        <v>215</v>
      </c>
      <c r="F662" t="str">
        <v>AM1</v>
      </c>
      <c r="G662" t="str">
        <v>SD</v>
      </c>
      <c r="H662">
        <v>4106280</v>
      </c>
      <c r="I662" t="str">
        <v>SEDAN</v>
      </c>
      <c r="J662">
        <v>10.9</v>
      </c>
      <c r="K662">
        <v>20</v>
      </c>
    </row>
    <row r="663" spans="1:11" x14ac:dyDescent="0.25">
      <c r="A663" t="str">
        <v>One-Seat</v>
      </c>
      <c r="B663" t="str">
        <v>SYNERGY MEDICAL TRANSPORTATION LLC</v>
      </c>
      <c r="C663" s="68">
        <v>45750</v>
      </c>
      <c r="D663" t="str">
        <v>BROWN, GREG</v>
      </c>
      <c r="E663" t="str">
        <v>204B</v>
      </c>
      <c r="F663" t="str">
        <v>AM2</v>
      </c>
      <c r="G663" t="str">
        <v>SD</v>
      </c>
      <c r="H663">
        <v>4106221</v>
      </c>
      <c r="I663" t="str">
        <v>SEDAN</v>
      </c>
      <c r="J663">
        <v>25.07</v>
      </c>
      <c r="K663">
        <v>31</v>
      </c>
    </row>
    <row r="664" spans="1:11" x14ac:dyDescent="0.25">
      <c r="A664" t="str">
        <v>One-Seat</v>
      </c>
      <c r="B664" t="str">
        <v>MONAI&amp;SON'S LLC</v>
      </c>
      <c r="C664" s="68">
        <v>45750</v>
      </c>
      <c r="D664" t="str">
        <v>MOLLIQUE, ROMESHA</v>
      </c>
      <c r="E664" t="str">
        <v>203</v>
      </c>
      <c r="F664" t="str">
        <v>AM1</v>
      </c>
      <c r="G664" t="str">
        <v>SD</v>
      </c>
      <c r="H664">
        <v>4102517</v>
      </c>
      <c r="I664" t="str">
        <v>SEDAN</v>
      </c>
      <c r="J664">
        <v>10.039999999999999</v>
      </c>
      <c r="K664">
        <v>39</v>
      </c>
    </row>
    <row r="665" spans="1:11" x14ac:dyDescent="0.25">
      <c r="A665" t="str">
        <v>One-Seat</v>
      </c>
      <c r="B665" t="str">
        <v>MONAI&amp;SON'S LLC</v>
      </c>
      <c r="C665" s="68">
        <v>45750</v>
      </c>
      <c r="D665" t="str">
        <v>MOLLIQUE, ROMESHA</v>
      </c>
      <c r="E665" t="str">
        <v>203</v>
      </c>
      <c r="F665" t="str">
        <v>WH1</v>
      </c>
      <c r="G665" t="str">
        <v>WC</v>
      </c>
      <c r="H665">
        <v>4102529</v>
      </c>
      <c r="I665" t="str">
        <v>WAV</v>
      </c>
      <c r="J665">
        <v>4.88</v>
      </c>
      <c r="K665">
        <v>19</v>
      </c>
    </row>
    <row r="666" spans="1:11" x14ac:dyDescent="0.25">
      <c r="A666" t="str">
        <v>One-Seat</v>
      </c>
      <c r="B666" t="str">
        <v>EXPRESS TRANSPORTATION SERVICES, LLC</v>
      </c>
      <c r="C666" s="68">
        <v>45750</v>
      </c>
      <c r="D666" t="str">
        <v>UMANA, DOMINGO</v>
      </c>
      <c r="E666" t="str">
        <v>210</v>
      </c>
      <c r="F666" t="str">
        <v>WH1</v>
      </c>
      <c r="G666" t="str">
        <v>WC</v>
      </c>
      <c r="H666">
        <v>4102528</v>
      </c>
      <c r="I666" t="str">
        <v>WAV</v>
      </c>
      <c r="J666">
        <v>4.88</v>
      </c>
      <c r="K666">
        <v>19</v>
      </c>
    </row>
    <row r="667" spans="1:11" x14ac:dyDescent="0.25">
      <c r="A667" t="str">
        <v>One-Seat</v>
      </c>
      <c r="B667" t="str">
        <v>EXPRESS TRANSPORTATION SERVICES, LLC</v>
      </c>
      <c r="C667" s="68">
        <v>45750</v>
      </c>
      <c r="D667" t="str">
        <v>EVANS, JOHN</v>
      </c>
      <c r="E667" t="str">
        <v>208</v>
      </c>
      <c r="F667" t="str">
        <v>WK1</v>
      </c>
      <c r="G667" t="str">
        <v>SD</v>
      </c>
      <c r="H667">
        <v>4102525</v>
      </c>
      <c r="I667" t="str">
        <v>WAV</v>
      </c>
      <c r="J667">
        <v>12.08</v>
      </c>
      <c r="K667">
        <v>92</v>
      </c>
    </row>
    <row r="668" spans="1:11" x14ac:dyDescent="0.25">
      <c r="A668" t="str">
        <v>One-Seat</v>
      </c>
      <c r="B668" t="str">
        <v>REM SOLUTIONS LLC</v>
      </c>
      <c r="C668" s="68">
        <v>45750</v>
      </c>
      <c r="D668" t="str">
        <v>MAINESS, RYAN</v>
      </c>
      <c r="E668" t="str">
        <v>215</v>
      </c>
      <c r="F668" t="str">
        <v>WK1</v>
      </c>
      <c r="G668" t="str">
        <v>SD</v>
      </c>
      <c r="H668">
        <v>4102524</v>
      </c>
      <c r="I668" t="str">
        <v>SEDAN</v>
      </c>
      <c r="J668">
        <v>12.08</v>
      </c>
      <c r="K668">
        <v>42</v>
      </c>
    </row>
    <row r="669" spans="1:11" x14ac:dyDescent="0.25">
      <c r="A669" t="str">
        <v>One-Seat</v>
      </c>
      <c r="B669" t="str">
        <v>AARON TRANSPORTATION</v>
      </c>
      <c r="C669" s="68">
        <v>45750</v>
      </c>
      <c r="D669" t="str">
        <v>ALLISON, AARON</v>
      </c>
      <c r="E669" t="str">
        <v>202</v>
      </c>
      <c r="F669" t="str">
        <v>AM1</v>
      </c>
      <c r="G669" t="str">
        <v>SD</v>
      </c>
      <c r="H669">
        <v>4102516</v>
      </c>
      <c r="I669" t="str">
        <v>WAV</v>
      </c>
      <c r="J669">
        <v>10.039999999999999</v>
      </c>
      <c r="K669">
        <v>3</v>
      </c>
    </row>
    <row r="670" spans="1:11" x14ac:dyDescent="0.25">
      <c r="A670" t="str">
        <v>One-Seat</v>
      </c>
      <c r="B670" t="str">
        <v>HUGO FAMILY TRANSPORTATION</v>
      </c>
      <c r="C670" s="68">
        <v>45750</v>
      </c>
      <c r="D670" t="str">
        <v>HUGO, TAMA</v>
      </c>
      <c r="E670" t="str">
        <v>211</v>
      </c>
      <c r="F670" t="str">
        <v>WH1</v>
      </c>
      <c r="G670" t="str">
        <v>WC</v>
      </c>
      <c r="H670">
        <v>4102682</v>
      </c>
      <c r="I670" t="str">
        <v>WAV</v>
      </c>
      <c r="J670">
        <v>8.86</v>
      </c>
      <c r="K670">
        <v>46</v>
      </c>
    </row>
    <row r="671" spans="1:11" x14ac:dyDescent="0.25">
      <c r="A671" t="str">
        <v>One-Seat</v>
      </c>
      <c r="B671" t="str">
        <v>REM SOLUTIONS LLC</v>
      </c>
      <c r="C671" s="68">
        <v>45750</v>
      </c>
      <c r="D671" t="str">
        <v>MAINESS, RYAN</v>
      </c>
      <c r="E671" t="str">
        <v>215</v>
      </c>
      <c r="F671" t="str">
        <v>AM1</v>
      </c>
      <c r="G671" t="str">
        <v>SD</v>
      </c>
      <c r="H671">
        <v>4102506</v>
      </c>
      <c r="I671" t="str">
        <v>SEDAN</v>
      </c>
      <c r="J671">
        <v>7.27</v>
      </c>
      <c r="K671">
        <v>20</v>
      </c>
    </row>
    <row r="672" spans="1:11" x14ac:dyDescent="0.25">
      <c r="A672" t="str">
        <v>One-Seat</v>
      </c>
      <c r="B672" t="str">
        <v>SYNERGY MEDICAL TRANSPORTATION LLC</v>
      </c>
      <c r="C672" s="68">
        <v>45750</v>
      </c>
      <c r="D672" t="str">
        <v>VAUGHN, DUSTIN</v>
      </c>
      <c r="E672" t="str">
        <v>218B</v>
      </c>
      <c r="F672" t="str">
        <v>AM1</v>
      </c>
      <c r="G672" t="str">
        <v>SD</v>
      </c>
      <c r="H672">
        <v>4102690</v>
      </c>
      <c r="I672" t="str">
        <v>SEDAN</v>
      </c>
      <c r="J672">
        <v>6.33</v>
      </c>
      <c r="K672">
        <v>20</v>
      </c>
    </row>
    <row r="673" spans="1:11" x14ac:dyDescent="0.25">
      <c r="A673" t="str">
        <v>One-Seat</v>
      </c>
      <c r="B673" t="str">
        <v>HIGHER-SELF LLC</v>
      </c>
      <c r="C673" s="68">
        <v>45750</v>
      </c>
      <c r="D673" t="str">
        <v>BROWN, LOVIE</v>
      </c>
      <c r="E673" t="str">
        <v>216</v>
      </c>
      <c r="F673" t="str">
        <v>AM1</v>
      </c>
      <c r="G673" t="str">
        <v>SD</v>
      </c>
      <c r="H673">
        <v>4102691</v>
      </c>
      <c r="I673" t="str">
        <v>SEDAN</v>
      </c>
      <c r="J673">
        <v>6.33</v>
      </c>
      <c r="K673">
        <v>40</v>
      </c>
    </row>
    <row r="674" spans="1:11" x14ac:dyDescent="0.25">
      <c r="A674" t="str">
        <v>One-Seat</v>
      </c>
      <c r="B674" t="str">
        <v>NORTHCAL TRANSPORTATION LLC</v>
      </c>
      <c r="C674" s="68">
        <v>45750</v>
      </c>
      <c r="D674" t="str">
        <v>VILCHEZ, CHARLENNE</v>
      </c>
      <c r="E674" t="str">
        <v>217</v>
      </c>
      <c r="F674" t="str">
        <v>AM1</v>
      </c>
      <c r="G674" t="str">
        <v>SD</v>
      </c>
      <c r="H674">
        <v>4102681</v>
      </c>
      <c r="I674" t="str">
        <v>WAV</v>
      </c>
      <c r="J674">
        <v>8.08</v>
      </c>
      <c r="K674">
        <v>75</v>
      </c>
    </row>
    <row r="675" spans="1:11" x14ac:dyDescent="0.25">
      <c r="A675" t="str">
        <v>One-Seat</v>
      </c>
      <c r="B675" t="str">
        <v>QUICK RIDES CA</v>
      </c>
      <c r="C675" s="68">
        <v>45750</v>
      </c>
      <c r="D675" t="str">
        <v>TILLMAN, ROSALYN</v>
      </c>
      <c r="E675" t="str">
        <v>205A</v>
      </c>
      <c r="F675" t="str">
        <v>AM1</v>
      </c>
      <c r="G675" t="str">
        <v>SD</v>
      </c>
      <c r="H675">
        <v>4102680</v>
      </c>
      <c r="I675" t="str">
        <v>WAV</v>
      </c>
      <c r="J675">
        <v>8.08</v>
      </c>
      <c r="K675">
        <v>63</v>
      </c>
    </row>
    <row r="676" spans="1:11" x14ac:dyDescent="0.25">
      <c r="A676" t="str">
        <v>One-Seat</v>
      </c>
      <c r="B676" t="str">
        <v>SYNERGY MEDICAL TRANSPORTATION LLC</v>
      </c>
      <c r="C676" s="68">
        <v>45750</v>
      </c>
      <c r="D676" t="str">
        <v>VAUGHN, DUSTIN</v>
      </c>
      <c r="E676" t="str">
        <v>218B</v>
      </c>
      <c r="F676" t="str">
        <v>AM1</v>
      </c>
      <c r="G676" t="str">
        <v>SD</v>
      </c>
      <c r="H676">
        <v>4102507</v>
      </c>
      <c r="I676" t="str">
        <v>SEDAN</v>
      </c>
      <c r="J676">
        <v>7.27</v>
      </c>
      <c r="K676">
        <v>16</v>
      </c>
    </row>
    <row r="677" spans="1:11" x14ac:dyDescent="0.25">
      <c r="A677" t="str">
        <v>One-Seat</v>
      </c>
      <c r="B677" t="str">
        <v>EXPRESS TRANSPORTATION SERVICES, LLC</v>
      </c>
      <c r="C677" s="68">
        <v>45750</v>
      </c>
      <c r="D677" t="str">
        <v>ALLGOOD, SCOTT</v>
      </c>
      <c r="E677" t="str">
        <v>201</v>
      </c>
      <c r="F677" t="str">
        <v>AM1,OW1</v>
      </c>
      <c r="G677" t="str">
        <v>SD</v>
      </c>
      <c r="H677">
        <v>4102596</v>
      </c>
      <c r="I677" t="str">
        <v>BIGVAN</v>
      </c>
      <c r="J677">
        <v>20.73</v>
      </c>
      <c r="K677">
        <v>95</v>
      </c>
    </row>
    <row r="678" spans="1:11" x14ac:dyDescent="0.25">
      <c r="A678" t="str">
        <v>One-Seat</v>
      </c>
      <c r="B678" t="str">
        <v>EXPRESS TRANSPORTATION SERVICES, LLC</v>
      </c>
      <c r="C678" s="68">
        <v>45750</v>
      </c>
      <c r="D678" t="str">
        <v>ALLGOOD, SCOTT</v>
      </c>
      <c r="E678" t="str">
        <v>201</v>
      </c>
      <c r="F678" t="str">
        <v>AM1,OW1</v>
      </c>
      <c r="G678" t="str">
        <v>SD</v>
      </c>
      <c r="H678">
        <v>4102595</v>
      </c>
      <c r="I678" t="str">
        <v>BIGVAN</v>
      </c>
      <c r="J678">
        <v>20.73</v>
      </c>
      <c r="K678">
        <v>62</v>
      </c>
    </row>
    <row r="679" spans="1:11" x14ac:dyDescent="0.25">
      <c r="A679" t="str">
        <v>One-Seat</v>
      </c>
      <c r="B679" t="str">
        <v>NORTHCAL TRANSPORTATION LLC</v>
      </c>
      <c r="C679" s="68">
        <v>45750</v>
      </c>
      <c r="D679" t="str">
        <v>VILCHEZ, CHARLENNE</v>
      </c>
      <c r="E679" t="str">
        <v>217</v>
      </c>
      <c r="F679" t="str">
        <v>AM1</v>
      </c>
      <c r="G679" t="str">
        <v>SD</v>
      </c>
      <c r="H679">
        <v>4102578</v>
      </c>
      <c r="I679" t="str">
        <v>WAV</v>
      </c>
      <c r="J679">
        <v>19.39</v>
      </c>
      <c r="K679">
        <v>59</v>
      </c>
    </row>
    <row r="680" spans="1:11" x14ac:dyDescent="0.25">
      <c r="A680" t="str">
        <v>One-Seat</v>
      </c>
      <c r="B680" t="str">
        <v>EXPRESS TRANSPORTATION SERVICES, LLC</v>
      </c>
      <c r="C680" s="68">
        <v>45750</v>
      </c>
      <c r="D680" t="str">
        <v>BANKS, LENARD</v>
      </c>
      <c r="E680" t="str">
        <v>221</v>
      </c>
      <c r="F680" t="str">
        <v>AM1</v>
      </c>
      <c r="G680" t="str">
        <v>SD</v>
      </c>
      <c r="H680">
        <v>4102557</v>
      </c>
      <c r="I680" t="str">
        <v>WAV</v>
      </c>
      <c r="J680">
        <v>8.24</v>
      </c>
      <c r="K680">
        <v>23</v>
      </c>
    </row>
    <row r="681" spans="1:11" x14ac:dyDescent="0.25">
      <c r="A681" t="str">
        <v>One-Seat</v>
      </c>
      <c r="B681" t="str">
        <v>MONAI&amp;SON'S LLC</v>
      </c>
      <c r="C681" s="68">
        <v>45750</v>
      </c>
      <c r="D681" t="str">
        <v>MOLLIQUE, ROMESHA</v>
      </c>
      <c r="E681" t="str">
        <v>203</v>
      </c>
      <c r="F681" t="str">
        <v>AM1</v>
      </c>
      <c r="G681" t="str">
        <v>SD</v>
      </c>
      <c r="H681">
        <v>4102556</v>
      </c>
      <c r="I681" t="str">
        <v>SEDAN</v>
      </c>
      <c r="J681">
        <v>8.24</v>
      </c>
      <c r="K681">
        <v>22</v>
      </c>
    </row>
    <row r="682" spans="1:11" x14ac:dyDescent="0.25">
      <c r="A682" t="str">
        <v>One-Seat</v>
      </c>
      <c r="B682" t="str">
        <v>HUGO FAMILY TRANSPORTATION</v>
      </c>
      <c r="C682" s="68">
        <v>45750</v>
      </c>
      <c r="D682" t="str">
        <v>HUGO, TAMA</v>
      </c>
      <c r="E682" t="str">
        <v>211</v>
      </c>
      <c r="F682" t="str">
        <v>AM2</v>
      </c>
      <c r="G682" t="str">
        <v>SD</v>
      </c>
      <c r="H682">
        <v>4102534</v>
      </c>
      <c r="I682" t="str">
        <v>WAV</v>
      </c>
      <c r="J682">
        <v>15.66</v>
      </c>
      <c r="K682">
        <v>64</v>
      </c>
    </row>
    <row r="683" spans="1:11" x14ac:dyDescent="0.25">
      <c r="A683" t="str">
        <v>One-Seat</v>
      </c>
      <c r="B683" t="str">
        <v>HIGHER-SELF LLC</v>
      </c>
      <c r="C683" s="68">
        <v>45750</v>
      </c>
      <c r="D683" t="str">
        <v>BROWN, LOVIE</v>
      </c>
      <c r="E683" t="str">
        <v>216</v>
      </c>
      <c r="F683" t="str">
        <v>AM2</v>
      </c>
      <c r="G683" t="str">
        <v>SD</v>
      </c>
      <c r="H683">
        <v>4102533</v>
      </c>
      <c r="I683" t="str">
        <v>SEDAN</v>
      </c>
      <c r="J683">
        <v>15.66</v>
      </c>
      <c r="K683">
        <v>69</v>
      </c>
    </row>
    <row r="684" spans="1:11" x14ac:dyDescent="0.25">
      <c r="A684" t="str">
        <v>One-Seat</v>
      </c>
      <c r="B684" t="str">
        <v>EXPRESS TRANSPORTATION SERVICES, LLC</v>
      </c>
      <c r="C684" s="68">
        <v>45750</v>
      </c>
      <c r="D684" t="str">
        <v>BANKS, LENARD</v>
      </c>
      <c r="E684" t="str">
        <v>221</v>
      </c>
      <c r="F684" t="str">
        <v>AM1</v>
      </c>
      <c r="G684" t="str">
        <v>SD</v>
      </c>
      <c r="H684">
        <v>4102532</v>
      </c>
      <c r="I684" t="str">
        <v>WAV</v>
      </c>
      <c r="J684">
        <v>17.3</v>
      </c>
      <c r="K684">
        <v>55</v>
      </c>
    </row>
    <row r="685" spans="1:11" x14ac:dyDescent="0.25">
      <c r="A685" t="str">
        <v>One-Seat</v>
      </c>
      <c r="B685" t="str">
        <v>HIGHER-SELF LLC</v>
      </c>
      <c r="C685" s="68">
        <v>45750</v>
      </c>
      <c r="D685" t="str">
        <v>BROWN, LOVIE</v>
      </c>
      <c r="E685" t="str">
        <v>216</v>
      </c>
      <c r="F685" t="str">
        <v>AM1</v>
      </c>
      <c r="G685" t="str">
        <v>SD</v>
      </c>
      <c r="H685">
        <v>4102531</v>
      </c>
      <c r="I685" t="str">
        <v>SEDAN</v>
      </c>
      <c r="J685">
        <v>17.3</v>
      </c>
      <c r="K685">
        <v>48</v>
      </c>
    </row>
    <row r="686" spans="1:11" x14ac:dyDescent="0.25">
      <c r="A686" t="str">
        <v>One-Seat</v>
      </c>
      <c r="B686" t="str">
        <v>MONAI&amp;SON'S LLC</v>
      </c>
      <c r="C686" s="68">
        <v>45750</v>
      </c>
      <c r="D686" t="str">
        <v>MOLLIQUE, ROMESHA</v>
      </c>
      <c r="E686" t="str">
        <v>203</v>
      </c>
      <c r="F686" t="str">
        <v>AM1</v>
      </c>
      <c r="G686" t="str">
        <v>SD</v>
      </c>
      <c r="H686">
        <v>4102530</v>
      </c>
      <c r="I686" t="str">
        <v>SEDAN</v>
      </c>
      <c r="J686">
        <v>4.38</v>
      </c>
      <c r="K686">
        <v>18</v>
      </c>
    </row>
    <row r="687" spans="1:11" x14ac:dyDescent="0.25">
      <c r="A687" t="str">
        <v>One-Seat</v>
      </c>
      <c r="B687" t="str">
        <v>DIAMOND HILL TRANSPORTATION LLC</v>
      </c>
      <c r="C687" s="68">
        <v>45750</v>
      </c>
      <c r="D687" t="str">
        <v>STEPHENS, MARITZA</v>
      </c>
      <c r="E687" t="str">
        <v>206</v>
      </c>
      <c r="F687" t="str">
        <v>AM1</v>
      </c>
      <c r="G687" t="str">
        <v>SD</v>
      </c>
      <c r="H687">
        <v>4103413</v>
      </c>
      <c r="I687" t="str">
        <v>WAV</v>
      </c>
      <c r="J687">
        <v>14.12</v>
      </c>
      <c r="K687">
        <v>49</v>
      </c>
    </row>
    <row r="688" spans="1:11" x14ac:dyDescent="0.25">
      <c r="A688" t="str">
        <v>One-Seat</v>
      </c>
      <c r="B688" t="str">
        <v>REM SOLUTIONS LLC</v>
      </c>
      <c r="C688" s="68">
        <v>45750</v>
      </c>
      <c r="D688" t="str">
        <v>MAINESS, RYAN</v>
      </c>
      <c r="E688" t="str">
        <v>215</v>
      </c>
      <c r="F688" t="str">
        <v>AM1</v>
      </c>
      <c r="G688" t="str">
        <v>SD</v>
      </c>
      <c r="H688">
        <v>4103418</v>
      </c>
      <c r="I688" t="str">
        <v>SEDAN</v>
      </c>
      <c r="J688">
        <v>14.12</v>
      </c>
      <c r="K688">
        <v>27</v>
      </c>
    </row>
    <row r="689" spans="1:11" x14ac:dyDescent="0.25">
      <c r="A689" t="str">
        <v>One-Seat</v>
      </c>
      <c r="B689" t="str">
        <v>DIAMOND HILL TRANSPORTATION LLC</v>
      </c>
      <c r="C689" s="68">
        <v>45750</v>
      </c>
      <c r="D689" t="str">
        <v>STEPHENS, MARITZA</v>
      </c>
      <c r="E689" t="str">
        <v>206</v>
      </c>
      <c r="F689" t="str">
        <v>AM1</v>
      </c>
      <c r="G689" t="str">
        <v>SD</v>
      </c>
      <c r="H689">
        <v>4102458</v>
      </c>
      <c r="I689" t="str">
        <v>WAV</v>
      </c>
      <c r="J689">
        <v>19.39</v>
      </c>
      <c r="K689">
        <v>50</v>
      </c>
    </row>
    <row r="690" spans="1:11" x14ac:dyDescent="0.25">
      <c r="A690" t="str">
        <v>One-Seat</v>
      </c>
      <c r="B690" t="str">
        <v>SYNERGY MEDICAL TRANSPORTATION LLC</v>
      </c>
      <c r="C690" s="68">
        <v>45751</v>
      </c>
      <c r="D690" t="str">
        <v>FUENTES, PEDRO</v>
      </c>
      <c r="E690" t="str">
        <v>204A</v>
      </c>
      <c r="F690" t="str">
        <v>WK1</v>
      </c>
      <c r="G690" t="str">
        <v>SD</v>
      </c>
      <c r="H690">
        <v>4103038</v>
      </c>
      <c r="I690" t="str">
        <v>WAV</v>
      </c>
      <c r="J690">
        <v>6.92</v>
      </c>
      <c r="K690">
        <v>31</v>
      </c>
    </row>
    <row r="691" spans="1:11" x14ac:dyDescent="0.25">
      <c r="A691" t="str">
        <v>One-Seat</v>
      </c>
      <c r="B691" t="str">
        <v>NORTHCAL TRANSPORTATION LLC</v>
      </c>
      <c r="C691" s="68">
        <v>45751</v>
      </c>
      <c r="D691" t="str">
        <v>VILCHEZ, CHARLENNE</v>
      </c>
      <c r="E691" t="str">
        <v>217</v>
      </c>
      <c r="F691" t="str">
        <v>WK1</v>
      </c>
      <c r="G691" t="str">
        <v>SD</v>
      </c>
      <c r="H691">
        <v>4103039</v>
      </c>
      <c r="I691" t="str">
        <v>WAV</v>
      </c>
      <c r="J691">
        <v>6.92</v>
      </c>
      <c r="K691">
        <v>19</v>
      </c>
    </row>
    <row r="692" spans="1:11" x14ac:dyDescent="0.25">
      <c r="A692" t="str">
        <v>One-Seat</v>
      </c>
      <c r="B692" t="str">
        <v>MONAI&amp;SON'S LLC</v>
      </c>
      <c r="C692" s="68">
        <v>45751</v>
      </c>
      <c r="D692" t="str">
        <v>MOLLIQUE, ROMESHA</v>
      </c>
      <c r="E692" t="str">
        <v>203</v>
      </c>
      <c r="F692" t="str">
        <v>AM1</v>
      </c>
      <c r="G692" t="str">
        <v>SD</v>
      </c>
      <c r="H692">
        <v>4103050</v>
      </c>
      <c r="I692" t="str">
        <v>SEDAN</v>
      </c>
      <c r="J692">
        <v>11.22</v>
      </c>
      <c r="K692">
        <v>51</v>
      </c>
    </row>
    <row r="693" spans="1:11" x14ac:dyDescent="0.25">
      <c r="A693" t="str">
        <v>One-Seat</v>
      </c>
      <c r="B693" t="str">
        <v>NORTHCAL TRANSPORTATION LLC</v>
      </c>
      <c r="C693" s="68">
        <v>45751</v>
      </c>
      <c r="D693" t="str">
        <v>VILCHEZ, CHARLENNE</v>
      </c>
      <c r="E693" t="str">
        <v>217</v>
      </c>
      <c r="F693" t="str">
        <v>AM1</v>
      </c>
      <c r="G693" t="str">
        <v>SD</v>
      </c>
      <c r="H693">
        <v>4105615</v>
      </c>
      <c r="I693" t="str">
        <v>WAV</v>
      </c>
      <c r="J693">
        <v>5.23</v>
      </c>
      <c r="K693">
        <v>15</v>
      </c>
    </row>
    <row r="694" spans="1:11" x14ac:dyDescent="0.25">
      <c r="A694" t="str">
        <v>One-Seat</v>
      </c>
      <c r="B694" t="str">
        <v>EXPRESS TRANSPORTATION SERVICES, LLC</v>
      </c>
      <c r="C694" s="68">
        <v>45751</v>
      </c>
      <c r="D694" t="str">
        <v>SILVA, PAUL</v>
      </c>
      <c r="E694" t="str">
        <v>213</v>
      </c>
      <c r="F694" t="str">
        <v>WH1</v>
      </c>
      <c r="G694" t="str">
        <v>WC</v>
      </c>
      <c r="H694">
        <v>4103031</v>
      </c>
      <c r="I694" t="str">
        <v>WAV</v>
      </c>
      <c r="J694">
        <v>5.55</v>
      </c>
      <c r="K694">
        <v>55</v>
      </c>
    </row>
    <row r="695" spans="1:11" x14ac:dyDescent="0.25">
      <c r="A695" t="str">
        <v>One-Seat</v>
      </c>
      <c r="B695" t="str">
        <v>AARON TRANSPORTATION</v>
      </c>
      <c r="C695" s="68">
        <v>45751</v>
      </c>
      <c r="D695" t="str">
        <v>ALLISON, AARON</v>
      </c>
      <c r="E695" t="str">
        <v>202</v>
      </c>
      <c r="F695" t="str">
        <v>WH1</v>
      </c>
      <c r="G695" t="str">
        <v>WC</v>
      </c>
      <c r="H695">
        <v>4103030</v>
      </c>
      <c r="I695" t="str">
        <v>WAV</v>
      </c>
      <c r="J695">
        <v>5.55</v>
      </c>
      <c r="K695">
        <v>24</v>
      </c>
    </row>
    <row r="696" spans="1:11" x14ac:dyDescent="0.25">
      <c r="A696" t="str">
        <v>One-Seat</v>
      </c>
      <c r="B696" t="str">
        <v>HIGHER-SELF LLC</v>
      </c>
      <c r="C696" s="68">
        <v>45751</v>
      </c>
      <c r="D696" t="str">
        <v>BROWN, LOVIE</v>
      </c>
      <c r="E696" t="str">
        <v>216</v>
      </c>
      <c r="F696" t="str">
        <v>AM1</v>
      </c>
      <c r="G696" t="str">
        <v>SD</v>
      </c>
      <c r="H696">
        <v>4103029</v>
      </c>
      <c r="I696" t="str">
        <v>SEDAN</v>
      </c>
      <c r="J696">
        <v>10.39</v>
      </c>
      <c r="K696">
        <v>78</v>
      </c>
    </row>
    <row r="697" spans="1:11" x14ac:dyDescent="0.25">
      <c r="A697" t="str">
        <v>One-Seat</v>
      </c>
      <c r="B697" t="str">
        <v>AARON TRANSPORTATION</v>
      </c>
      <c r="C697" s="68">
        <v>45751</v>
      </c>
      <c r="D697" t="str">
        <v>ALLISON, AARON</v>
      </c>
      <c r="E697" t="str">
        <v>202</v>
      </c>
      <c r="F697" t="str">
        <v>AM1</v>
      </c>
      <c r="G697" t="str">
        <v>SD</v>
      </c>
      <c r="H697">
        <v>4103028</v>
      </c>
      <c r="I697" t="str">
        <v>WAV</v>
      </c>
      <c r="J697">
        <v>10.39</v>
      </c>
      <c r="K697">
        <v>49</v>
      </c>
    </row>
    <row r="698" spans="1:11" x14ac:dyDescent="0.25">
      <c r="A698" t="str">
        <v>One-Seat</v>
      </c>
      <c r="B698" t="str">
        <v>NORTHCAL TRANSPORTATION LLC</v>
      </c>
      <c r="C698" s="68">
        <v>45751</v>
      </c>
      <c r="D698" t="str">
        <v>VILCHEZ, CHARLENNE</v>
      </c>
      <c r="E698" t="str">
        <v>217</v>
      </c>
      <c r="F698" t="str">
        <v>AM1</v>
      </c>
      <c r="G698" t="str">
        <v>SD</v>
      </c>
      <c r="H698">
        <v>4105616</v>
      </c>
      <c r="I698" t="str">
        <v>WAV</v>
      </c>
      <c r="J698">
        <v>5.23</v>
      </c>
      <c r="K698">
        <v>57</v>
      </c>
    </row>
    <row r="699" spans="1:11" x14ac:dyDescent="0.25">
      <c r="A699" t="str">
        <v>One-Seat</v>
      </c>
      <c r="B699" t="str">
        <v>EXPRESS TRANSPORTATION SERVICES, LLC</v>
      </c>
      <c r="C699" s="68">
        <v>45751</v>
      </c>
      <c r="D699" t="str">
        <v>BANKS, LENARD</v>
      </c>
      <c r="E699" t="str">
        <v>221</v>
      </c>
      <c r="F699" t="str">
        <v>AM1</v>
      </c>
      <c r="G699" t="str">
        <v>SD</v>
      </c>
      <c r="H699">
        <v>4103060</v>
      </c>
      <c r="I699" t="str">
        <v>WAV</v>
      </c>
      <c r="J699">
        <v>17.43</v>
      </c>
      <c r="K699">
        <v>17</v>
      </c>
    </row>
    <row r="700" spans="1:11" x14ac:dyDescent="0.25">
      <c r="A700" t="str">
        <v>One-Seat</v>
      </c>
      <c r="B700" t="str">
        <v>SYNERGY MEDICAL TRANSPORTATION LLC</v>
      </c>
      <c r="C700" s="68">
        <v>45751</v>
      </c>
      <c r="D700" t="str">
        <v>FUENTES, PEDRO</v>
      </c>
      <c r="E700" t="str">
        <v>204A</v>
      </c>
      <c r="F700" t="str">
        <v>WH1</v>
      </c>
      <c r="G700" t="str">
        <v>WC</v>
      </c>
      <c r="H700">
        <v>4103071</v>
      </c>
      <c r="I700" t="str">
        <v>WAV</v>
      </c>
      <c r="J700">
        <v>15.16</v>
      </c>
      <c r="K700">
        <v>27</v>
      </c>
    </row>
    <row r="701" spans="1:11" x14ac:dyDescent="0.25">
      <c r="A701" t="str">
        <v>One-Seat</v>
      </c>
      <c r="B701" t="str">
        <v>FOWLER SENIOR TRANSIT LLC</v>
      </c>
      <c r="C701" s="68">
        <v>45751</v>
      </c>
      <c r="D701" t="str">
        <v>FOWLER, ANTOINE</v>
      </c>
      <c r="E701" t="str">
        <v>222</v>
      </c>
      <c r="F701" t="str">
        <v>AM1</v>
      </c>
      <c r="G701" t="str">
        <v>SD</v>
      </c>
      <c r="H701">
        <v>4105480</v>
      </c>
      <c r="I701" t="str">
        <v>SEDAN</v>
      </c>
      <c r="J701">
        <v>9.59</v>
      </c>
      <c r="K701">
        <v>13</v>
      </c>
    </row>
    <row r="702" spans="1:11" x14ac:dyDescent="0.25">
      <c r="A702" t="str">
        <v>One-Seat</v>
      </c>
      <c r="B702" t="str">
        <v>TRANSIT LTM LLC</v>
      </c>
      <c r="C702" s="68">
        <v>45751</v>
      </c>
      <c r="D702" t="str">
        <v>MALCOM, LANDREW</v>
      </c>
      <c r="E702" t="str">
        <v>209</v>
      </c>
      <c r="F702" t="str">
        <v>AM1</v>
      </c>
      <c r="G702" t="str">
        <v>SD</v>
      </c>
      <c r="H702">
        <v>4105472</v>
      </c>
      <c r="I702" t="str">
        <v>WAV</v>
      </c>
      <c r="J702">
        <v>9.59</v>
      </c>
      <c r="K702">
        <v>18</v>
      </c>
    </row>
    <row r="703" spans="1:11" x14ac:dyDescent="0.25">
      <c r="A703" t="str">
        <v>One-Seat</v>
      </c>
      <c r="B703" t="str">
        <v>AARON TRANSPORTATION</v>
      </c>
      <c r="C703" s="68">
        <v>45751</v>
      </c>
      <c r="D703" t="str">
        <v>ALLISON, AARON</v>
      </c>
      <c r="E703" t="str">
        <v>202</v>
      </c>
      <c r="F703" t="str">
        <v>WK1</v>
      </c>
      <c r="G703" t="str">
        <v>SD</v>
      </c>
      <c r="H703">
        <v>4104942</v>
      </c>
      <c r="I703" t="str">
        <v>WAV</v>
      </c>
      <c r="J703">
        <v>31.58</v>
      </c>
      <c r="K703">
        <v>41</v>
      </c>
    </row>
    <row r="704" spans="1:11" x14ac:dyDescent="0.25">
      <c r="A704" t="str">
        <v>One-Seat</v>
      </c>
      <c r="B704" t="str">
        <v>REM SOLUTIONS LLC</v>
      </c>
      <c r="C704" s="68">
        <v>45751</v>
      </c>
      <c r="D704" t="str">
        <v>MAINESS, RYAN</v>
      </c>
      <c r="E704" t="str">
        <v>215</v>
      </c>
      <c r="F704" t="str">
        <v>AM1</v>
      </c>
      <c r="G704" t="str">
        <v>SD</v>
      </c>
      <c r="H704">
        <v>4103059</v>
      </c>
      <c r="I704" t="str">
        <v>SEDAN</v>
      </c>
      <c r="J704">
        <v>17.43</v>
      </c>
      <c r="K704">
        <v>37</v>
      </c>
    </row>
    <row r="705" spans="1:11" x14ac:dyDescent="0.25">
      <c r="A705" t="str">
        <v>One-Seat</v>
      </c>
      <c r="B705" t="str">
        <v>EXPRESS TRANSPORTATION SERVICES, LLC</v>
      </c>
      <c r="C705" s="68">
        <v>45751</v>
      </c>
      <c r="D705" t="str">
        <v>UMANA, DOMINGO</v>
      </c>
      <c r="E705" t="str">
        <v>210</v>
      </c>
      <c r="F705" t="str">
        <v>AM1</v>
      </c>
      <c r="G705" t="str">
        <v>SD</v>
      </c>
      <c r="H705">
        <v>4105463</v>
      </c>
      <c r="I705" t="str">
        <v>WAV</v>
      </c>
      <c r="J705">
        <v>12.94</v>
      </c>
      <c r="K705">
        <v>36</v>
      </c>
    </row>
    <row r="706" spans="1:11" x14ac:dyDescent="0.25">
      <c r="A706" t="str">
        <v>One-Seat</v>
      </c>
      <c r="B706" t="str">
        <v>TRANSIT LTM LLC</v>
      </c>
      <c r="C706" s="68">
        <v>45751</v>
      </c>
      <c r="D706" t="str">
        <v>MALCOM, LANDREW</v>
      </c>
      <c r="E706" t="str">
        <v>209</v>
      </c>
      <c r="F706" t="str">
        <v>WK1</v>
      </c>
      <c r="G706" t="str">
        <v>SD</v>
      </c>
      <c r="H706">
        <v>4104944</v>
      </c>
      <c r="I706" t="str">
        <v>WAV</v>
      </c>
      <c r="J706">
        <v>31.58</v>
      </c>
      <c r="K706">
        <v>0</v>
      </c>
    </row>
    <row r="707" spans="1:11" x14ac:dyDescent="0.25">
      <c r="A707" t="str">
        <v>One-Seat</v>
      </c>
      <c r="B707" t="str">
        <v>EXPRESS TRANSPORTATION SERVICES, LLC</v>
      </c>
      <c r="C707" s="68">
        <v>45751</v>
      </c>
      <c r="D707" t="str">
        <v>BANKS, LENARD</v>
      </c>
      <c r="E707" t="str">
        <v>221</v>
      </c>
      <c r="F707" t="str">
        <v>AM1</v>
      </c>
      <c r="G707" t="str">
        <v>SD</v>
      </c>
      <c r="H707">
        <v>4105659</v>
      </c>
      <c r="I707" t="str">
        <v>WAV</v>
      </c>
      <c r="J707">
        <v>10.86</v>
      </c>
      <c r="K707">
        <v>60</v>
      </c>
    </row>
    <row r="708" spans="1:11" x14ac:dyDescent="0.25">
      <c r="A708" t="str">
        <v>One-Seat</v>
      </c>
      <c r="B708" t="str">
        <v>QUICK RIDES CA</v>
      </c>
      <c r="C708" s="68">
        <v>45751</v>
      </c>
      <c r="D708" t="str">
        <v>BUTLER, JACQUELINE</v>
      </c>
      <c r="E708" t="str">
        <v>205B</v>
      </c>
      <c r="F708" t="str">
        <v>AM3</v>
      </c>
      <c r="G708" t="str">
        <v>SD</v>
      </c>
      <c r="H708">
        <v>4106934</v>
      </c>
      <c r="I708" t="str">
        <v>WAV</v>
      </c>
      <c r="J708">
        <v>27.9</v>
      </c>
      <c r="K708">
        <v>37</v>
      </c>
    </row>
    <row r="709" spans="1:11" x14ac:dyDescent="0.25">
      <c r="A709" t="str">
        <v>One-Seat</v>
      </c>
      <c r="B709" t="str">
        <v>EXPRESS TRANSPORTATION SERVICES, LLC</v>
      </c>
      <c r="C709" s="68">
        <v>45751</v>
      </c>
      <c r="D709" t="str">
        <v>UMANA, DOMINGO</v>
      </c>
      <c r="E709" t="str">
        <v>210</v>
      </c>
      <c r="F709" t="str">
        <v>AM3</v>
      </c>
      <c r="G709" t="str">
        <v>SD</v>
      </c>
      <c r="H709">
        <v>4106929</v>
      </c>
      <c r="I709" t="str">
        <v>WAV</v>
      </c>
      <c r="J709">
        <v>29.46</v>
      </c>
      <c r="K709">
        <v>34</v>
      </c>
    </row>
    <row r="710" spans="1:11" x14ac:dyDescent="0.25">
      <c r="A710" t="str">
        <v>One-Seat</v>
      </c>
      <c r="B710" t="str">
        <v>DIAMOND HILL TRANSPORTATION LLC</v>
      </c>
      <c r="C710" s="68">
        <v>45751</v>
      </c>
      <c r="D710" t="str">
        <v>STEPHENS, MARITZA</v>
      </c>
      <c r="E710" t="str">
        <v>206</v>
      </c>
      <c r="F710" t="str">
        <v>AM1</v>
      </c>
      <c r="G710" t="str">
        <v>SD</v>
      </c>
      <c r="H710">
        <v>4107737</v>
      </c>
      <c r="I710" t="str">
        <v>WAV</v>
      </c>
      <c r="J710">
        <v>14.46</v>
      </c>
      <c r="K710">
        <v>36</v>
      </c>
    </row>
    <row r="711" spans="1:11" x14ac:dyDescent="0.25">
      <c r="A711" t="str">
        <v>One-Seat</v>
      </c>
      <c r="B711" t="str">
        <v>NORTHCAL TRANSPORTATION LLC</v>
      </c>
      <c r="C711" s="68">
        <v>45751</v>
      </c>
      <c r="D711" t="str">
        <v>VILCHEZ, CHARLENNE</v>
      </c>
      <c r="E711" t="str">
        <v>217</v>
      </c>
      <c r="F711" t="str">
        <v>AM1</v>
      </c>
      <c r="G711" t="str">
        <v>SD</v>
      </c>
      <c r="H711">
        <v>4107015</v>
      </c>
      <c r="I711" t="str">
        <v>WAV</v>
      </c>
      <c r="J711">
        <v>1.1100000000000001</v>
      </c>
      <c r="K711">
        <v>6</v>
      </c>
    </row>
    <row r="712" spans="1:11" x14ac:dyDescent="0.25">
      <c r="A712" t="str">
        <v>One-Seat</v>
      </c>
      <c r="B712" t="str">
        <v>NORTHCAL TRANSPORTATION LLC</v>
      </c>
      <c r="C712" s="68">
        <v>45751</v>
      </c>
      <c r="D712" t="str">
        <v>VILCHEZ, CHARLENNE</v>
      </c>
      <c r="E712" t="str">
        <v>217</v>
      </c>
      <c r="F712" t="str">
        <v>AM1</v>
      </c>
      <c r="G712" t="str">
        <v>SD</v>
      </c>
      <c r="H712">
        <v>4107017</v>
      </c>
      <c r="I712" t="str">
        <v>WAV</v>
      </c>
      <c r="J712">
        <v>1.1100000000000001</v>
      </c>
      <c r="K712">
        <v>45</v>
      </c>
    </row>
    <row r="713" spans="1:11" x14ac:dyDescent="0.25">
      <c r="A713" t="str">
        <v>One-Seat</v>
      </c>
      <c r="B713" t="str">
        <v>HIGHER-SELF LLC</v>
      </c>
      <c r="C713" s="68">
        <v>45751</v>
      </c>
      <c r="D713" t="str">
        <v>BROWN, LOVIE</v>
      </c>
      <c r="E713" t="str">
        <v>216</v>
      </c>
      <c r="F713" t="str">
        <v>AM1</v>
      </c>
      <c r="G713" t="str">
        <v>SD</v>
      </c>
      <c r="H713">
        <v>4107046</v>
      </c>
      <c r="I713" t="str">
        <v>SEDAN</v>
      </c>
      <c r="J713">
        <v>12.98</v>
      </c>
      <c r="K713">
        <v>32</v>
      </c>
    </row>
    <row r="714" spans="1:11" x14ac:dyDescent="0.25">
      <c r="A714" t="str">
        <v>One-Seat</v>
      </c>
      <c r="B714" t="str">
        <v>REM SOLUTIONS LLC</v>
      </c>
      <c r="C714" s="68">
        <v>45751</v>
      </c>
      <c r="D714" t="str">
        <v>MAINESS, RYAN</v>
      </c>
      <c r="E714" t="str">
        <v>215</v>
      </c>
      <c r="F714" t="str">
        <v>AM1</v>
      </c>
      <c r="G714" t="str">
        <v>SD</v>
      </c>
      <c r="H714">
        <v>4106368</v>
      </c>
      <c r="I714" t="str">
        <v>SEDAN</v>
      </c>
      <c r="J714">
        <v>6.19</v>
      </c>
      <c r="K714">
        <v>19</v>
      </c>
    </row>
    <row r="715" spans="1:11" x14ac:dyDescent="0.25">
      <c r="A715" t="str">
        <v>One-Seat</v>
      </c>
      <c r="B715" t="str">
        <v>DIAMOND HILL TRANSPORTATION LLC</v>
      </c>
      <c r="C715" s="68">
        <v>45751</v>
      </c>
      <c r="D715" t="str">
        <v>STEPHENS, MARITZA</v>
      </c>
      <c r="E715" t="str">
        <v>206</v>
      </c>
      <c r="F715" t="str">
        <v>AM1,WH1</v>
      </c>
      <c r="G715" t="str">
        <v>SD</v>
      </c>
      <c r="H715">
        <v>4106199</v>
      </c>
      <c r="I715" t="str">
        <v>WAV</v>
      </c>
      <c r="J715">
        <v>17.190000000000001</v>
      </c>
      <c r="K715">
        <v>36</v>
      </c>
    </row>
    <row r="716" spans="1:11" x14ac:dyDescent="0.25">
      <c r="A716" t="str">
        <v>One-Seat</v>
      </c>
      <c r="B716" t="str">
        <v>DIAMOND HILL TRANSPORTATION LLC</v>
      </c>
      <c r="C716" s="68">
        <v>45751</v>
      </c>
      <c r="D716" t="str">
        <v>STEPHENS, MARITZA</v>
      </c>
      <c r="E716" t="str">
        <v>206</v>
      </c>
      <c r="F716" t="str">
        <v>AM1,WH1</v>
      </c>
      <c r="G716" t="str">
        <v>SD</v>
      </c>
      <c r="H716">
        <v>4106200</v>
      </c>
      <c r="I716" t="str">
        <v>WAV</v>
      </c>
      <c r="J716">
        <v>17.190000000000001</v>
      </c>
      <c r="K716">
        <v>35</v>
      </c>
    </row>
    <row r="717" spans="1:11" x14ac:dyDescent="0.25">
      <c r="A717" t="str">
        <v>One-Seat</v>
      </c>
      <c r="B717" t="str">
        <v>EXPRESS TRANSPORTATION SERVICES, LLC</v>
      </c>
      <c r="C717" s="68">
        <v>45751</v>
      </c>
      <c r="D717" t="str">
        <v>SILVA, PAUL</v>
      </c>
      <c r="E717" t="str">
        <v>213</v>
      </c>
      <c r="F717" t="str">
        <v>AM1</v>
      </c>
      <c r="G717" t="str">
        <v>SD</v>
      </c>
      <c r="H717">
        <v>4102953</v>
      </c>
      <c r="I717" t="str">
        <v>WAV</v>
      </c>
      <c r="J717">
        <v>13.14</v>
      </c>
      <c r="K717">
        <v>44</v>
      </c>
    </row>
    <row r="718" spans="1:11" x14ac:dyDescent="0.25">
      <c r="A718" t="str">
        <v>One-Seat</v>
      </c>
      <c r="B718" t="str">
        <v>AARON TRANSPORTATION</v>
      </c>
      <c r="C718" s="68">
        <v>45751</v>
      </c>
      <c r="D718" t="str">
        <v>ALLISON, AARON</v>
      </c>
      <c r="E718" t="str">
        <v>202</v>
      </c>
      <c r="F718" t="str">
        <v>AM1</v>
      </c>
      <c r="G718" t="str">
        <v>SD</v>
      </c>
      <c r="H718">
        <v>4102952</v>
      </c>
      <c r="I718" t="str">
        <v>WAV</v>
      </c>
      <c r="J718">
        <v>13.14</v>
      </c>
      <c r="K718">
        <v>82</v>
      </c>
    </row>
    <row r="719" spans="1:11" x14ac:dyDescent="0.25">
      <c r="A719" t="str">
        <v>One-Seat</v>
      </c>
      <c r="B719" t="str">
        <v>HUGO FAMILY TRANSPORTATION</v>
      </c>
      <c r="C719" s="68">
        <v>45751</v>
      </c>
      <c r="D719" t="str">
        <v>HUGO, TAMA</v>
      </c>
      <c r="E719" t="str">
        <v>211</v>
      </c>
      <c r="F719" t="str">
        <v>AM1</v>
      </c>
      <c r="G719" t="str">
        <v>SD</v>
      </c>
      <c r="H719">
        <v>4102929</v>
      </c>
      <c r="I719" t="str">
        <v>WAV</v>
      </c>
      <c r="J719">
        <v>11.47</v>
      </c>
      <c r="K719">
        <v>59</v>
      </c>
    </row>
    <row r="720" spans="1:11" x14ac:dyDescent="0.25">
      <c r="A720" t="str">
        <v>One-Seat</v>
      </c>
      <c r="B720" t="str">
        <v>MONAI&amp;SON'S LLC</v>
      </c>
      <c r="C720" s="68">
        <v>45751</v>
      </c>
      <c r="D720" t="str">
        <v>MOLLIQUE, ROMESHA</v>
      </c>
      <c r="E720" t="str">
        <v>203</v>
      </c>
      <c r="F720" t="str">
        <v>AM1</v>
      </c>
      <c r="G720" t="str">
        <v>SD</v>
      </c>
      <c r="H720">
        <v>4102928</v>
      </c>
      <c r="I720" t="str">
        <v>SEDAN</v>
      </c>
      <c r="J720">
        <v>11.47</v>
      </c>
      <c r="K720">
        <v>28</v>
      </c>
    </row>
    <row r="721" spans="1:11" x14ac:dyDescent="0.25">
      <c r="A721" t="str">
        <v>One-Seat</v>
      </c>
      <c r="B721" t="str">
        <v>NORTHCAL TRANSPORTATION LLC</v>
      </c>
      <c r="C721" s="68">
        <v>45751</v>
      </c>
      <c r="D721" t="str">
        <v>VILCHEZ, CHARLENNE</v>
      </c>
      <c r="E721" t="str">
        <v>217</v>
      </c>
      <c r="F721" t="str">
        <v>AM1</v>
      </c>
      <c r="G721" t="str">
        <v>SD</v>
      </c>
      <c r="H721">
        <v>4106334</v>
      </c>
      <c r="I721" t="str">
        <v>WAV</v>
      </c>
      <c r="J721">
        <v>30.76</v>
      </c>
      <c r="K721">
        <v>70</v>
      </c>
    </row>
    <row r="722" spans="1:11" x14ac:dyDescent="0.25">
      <c r="A722" t="str">
        <v>One-Seat</v>
      </c>
      <c r="B722" t="str">
        <v>SYNERGY MEDICAL TRANSPORTATION LLC</v>
      </c>
      <c r="C722" s="68">
        <v>45751</v>
      </c>
      <c r="D722" t="str">
        <v>MARZI, SAMI JAN</v>
      </c>
      <c r="E722" t="str">
        <v>204B</v>
      </c>
      <c r="F722" t="str">
        <v>AM1</v>
      </c>
      <c r="G722" t="str">
        <v>SD</v>
      </c>
      <c r="H722">
        <v>4106335</v>
      </c>
      <c r="I722" t="str">
        <v>WAV</v>
      </c>
      <c r="J722">
        <v>30.76</v>
      </c>
      <c r="K722">
        <v>49</v>
      </c>
    </row>
    <row r="723" spans="1:11" x14ac:dyDescent="0.25">
      <c r="A723" t="str">
        <v>One-Seat</v>
      </c>
      <c r="B723" t="str">
        <v>EXPRESS TRANSPORTATION SERVICES, LLC</v>
      </c>
      <c r="C723" s="68">
        <v>45751</v>
      </c>
      <c r="D723" t="str">
        <v>SILVA, PAUL</v>
      </c>
      <c r="E723" t="str">
        <v>213</v>
      </c>
      <c r="F723" t="str">
        <v>WH1</v>
      </c>
      <c r="G723" t="str">
        <v>WC</v>
      </c>
      <c r="H723">
        <v>4106336</v>
      </c>
      <c r="I723" t="str">
        <v>WAV</v>
      </c>
      <c r="J723">
        <v>17.28</v>
      </c>
      <c r="K723">
        <v>79</v>
      </c>
    </row>
    <row r="724" spans="1:11" x14ac:dyDescent="0.25">
      <c r="A724" t="str">
        <v>One-Seat</v>
      </c>
      <c r="B724" t="str">
        <v>DIAMOND HILL TRANSPORTATION LLC</v>
      </c>
      <c r="C724" s="68">
        <v>45751</v>
      </c>
      <c r="D724" t="str">
        <v>STEPHENS, MARITZA</v>
      </c>
      <c r="E724" t="str">
        <v>206</v>
      </c>
      <c r="F724" t="str">
        <v>WH1</v>
      </c>
      <c r="G724" t="str">
        <v>WC</v>
      </c>
      <c r="H724">
        <v>4106337</v>
      </c>
      <c r="I724" t="str">
        <v>WAV</v>
      </c>
      <c r="J724">
        <v>17.28</v>
      </c>
      <c r="K724">
        <v>43</v>
      </c>
    </row>
    <row r="725" spans="1:11" x14ac:dyDescent="0.25">
      <c r="A725" t="str">
        <v>One-Seat</v>
      </c>
      <c r="B725" t="str">
        <v>EXPRESS TRANSPORTATION SERVICES, LLC</v>
      </c>
      <c r="C725" s="68">
        <v>45751</v>
      </c>
      <c r="D725" t="str">
        <v>SILVA, PAUL</v>
      </c>
      <c r="E725" t="str">
        <v>213</v>
      </c>
      <c r="F725" t="str">
        <v>AM1</v>
      </c>
      <c r="G725" t="str">
        <v>SD</v>
      </c>
      <c r="H725">
        <v>4106348</v>
      </c>
      <c r="I725" t="str">
        <v>WAV</v>
      </c>
      <c r="J725">
        <v>14.46</v>
      </c>
      <c r="K725">
        <v>23</v>
      </c>
    </row>
    <row r="726" spans="1:11" x14ac:dyDescent="0.25">
      <c r="A726" t="str">
        <v>One-Seat</v>
      </c>
      <c r="B726" t="str">
        <v>NORTHCAL TRANSPORTATION LLC</v>
      </c>
      <c r="C726" s="68">
        <v>45751</v>
      </c>
      <c r="D726" t="str">
        <v>VILCHEZ, CHARLENNE</v>
      </c>
      <c r="E726" t="str">
        <v>217</v>
      </c>
      <c r="F726" t="str">
        <v>WH1</v>
      </c>
      <c r="G726" t="str">
        <v>WC</v>
      </c>
      <c r="H726">
        <v>4106244</v>
      </c>
      <c r="I726" t="str">
        <v>WAV</v>
      </c>
      <c r="J726">
        <v>4.9400000000000004</v>
      </c>
      <c r="K726">
        <v>20</v>
      </c>
    </row>
    <row r="727" spans="1:11" x14ac:dyDescent="0.25">
      <c r="A727" t="str">
        <v>One-Seat</v>
      </c>
      <c r="B727" t="str">
        <v>EXPRESS TRANSPORTATION SERVICES, LLC</v>
      </c>
      <c r="C727" s="68">
        <v>45751</v>
      </c>
      <c r="D727" t="str">
        <v>EVANS, JOHN</v>
      </c>
      <c r="E727" t="str">
        <v>208</v>
      </c>
      <c r="F727" t="str">
        <v>AM1</v>
      </c>
      <c r="G727" t="str">
        <v>SD</v>
      </c>
      <c r="H727">
        <v>4103319</v>
      </c>
      <c r="I727" t="str">
        <v>WAV</v>
      </c>
      <c r="J727">
        <v>8.08</v>
      </c>
      <c r="K727">
        <v>100</v>
      </c>
    </row>
    <row r="728" spans="1:11" x14ac:dyDescent="0.25">
      <c r="A728" t="str">
        <v>One-Seat</v>
      </c>
      <c r="B728" t="str">
        <v>AARON TRANSPORTATION</v>
      </c>
      <c r="C728" s="68">
        <v>45751</v>
      </c>
      <c r="D728" t="str">
        <v>ALLISON, AARON</v>
      </c>
      <c r="E728" t="str">
        <v>202</v>
      </c>
      <c r="F728" t="str">
        <v>LW1</v>
      </c>
      <c r="G728" t="str">
        <v>SD</v>
      </c>
      <c r="H728">
        <v>4104095</v>
      </c>
      <c r="I728" t="str">
        <v>WAV</v>
      </c>
      <c r="J728">
        <v>7.3</v>
      </c>
      <c r="K728">
        <v>58</v>
      </c>
    </row>
    <row r="729" spans="1:11" x14ac:dyDescent="0.25">
      <c r="A729" t="str">
        <v>One-Seat</v>
      </c>
      <c r="B729" t="str">
        <v>MONAI&amp;SON'S LLC</v>
      </c>
      <c r="C729" s="68">
        <v>45751</v>
      </c>
      <c r="D729" t="str">
        <v>MOLLIQUE, ROMESHA</v>
      </c>
      <c r="E729" t="str">
        <v>203</v>
      </c>
      <c r="F729" t="str">
        <v>LW1</v>
      </c>
      <c r="G729" t="str">
        <v>SD</v>
      </c>
      <c r="H729">
        <v>4104097</v>
      </c>
      <c r="I729" t="str">
        <v>WAV</v>
      </c>
      <c r="J729">
        <v>7.3</v>
      </c>
      <c r="K729">
        <v>20</v>
      </c>
    </row>
    <row r="730" spans="1:11" x14ac:dyDescent="0.25">
      <c r="A730" t="str">
        <v>One-Seat</v>
      </c>
      <c r="B730" t="str">
        <v>AARON TRANSPORTATION</v>
      </c>
      <c r="C730" s="68">
        <v>45751</v>
      </c>
      <c r="D730" t="str">
        <v>ALLISON, AARON</v>
      </c>
      <c r="E730" t="str">
        <v>202</v>
      </c>
      <c r="F730" t="str">
        <v>AM1,WH1</v>
      </c>
      <c r="G730" t="str">
        <v>SD</v>
      </c>
      <c r="H730">
        <v>4104099</v>
      </c>
      <c r="I730" t="str">
        <v>WAV</v>
      </c>
      <c r="J730">
        <v>14.41</v>
      </c>
      <c r="K730">
        <v>33</v>
      </c>
    </row>
    <row r="731" spans="1:11" x14ac:dyDescent="0.25">
      <c r="A731" t="str">
        <v>One-Seat</v>
      </c>
      <c r="B731" t="str">
        <v>SYNERGY MEDICAL TRANSPORTATION LLC</v>
      </c>
      <c r="C731" s="68">
        <v>45751</v>
      </c>
      <c r="D731" t="str">
        <v>BROWN, GREG</v>
      </c>
      <c r="E731" t="str">
        <v>220</v>
      </c>
      <c r="F731" t="str">
        <v>AM1</v>
      </c>
      <c r="G731" t="str">
        <v>SD</v>
      </c>
      <c r="H731">
        <v>4103700</v>
      </c>
      <c r="I731" t="str">
        <v>SEDAN</v>
      </c>
      <c r="J731">
        <v>24.87</v>
      </c>
      <c r="K731">
        <v>31</v>
      </c>
    </row>
    <row r="732" spans="1:11" x14ac:dyDescent="0.25">
      <c r="A732" t="str">
        <v>One-Seat</v>
      </c>
      <c r="B732" t="str">
        <v>EXPRESS TRANSPORTATION SERVICES, LLC</v>
      </c>
      <c r="C732" s="68">
        <v>45751</v>
      </c>
      <c r="D732" t="str">
        <v>UMANA, DOMINGO</v>
      </c>
      <c r="E732" t="str">
        <v>210</v>
      </c>
      <c r="F732" t="str">
        <v>AM1</v>
      </c>
      <c r="G732" t="str">
        <v>SD</v>
      </c>
      <c r="H732">
        <v>4103703</v>
      </c>
      <c r="I732" t="str">
        <v>WAV</v>
      </c>
      <c r="J732">
        <v>24.87</v>
      </c>
      <c r="K732">
        <v>28</v>
      </c>
    </row>
    <row r="733" spans="1:11" x14ac:dyDescent="0.25">
      <c r="A733" t="str">
        <v>One-Seat</v>
      </c>
      <c r="B733" t="str">
        <v>EXPRESS TRANSPORTATION SERVICES, LLC</v>
      </c>
      <c r="C733" s="68">
        <v>45751</v>
      </c>
      <c r="D733" t="str">
        <v>UMANA, DOMINGO</v>
      </c>
      <c r="E733" t="str">
        <v>210</v>
      </c>
      <c r="F733" t="str">
        <v>AM2</v>
      </c>
      <c r="G733" t="str">
        <v>SD</v>
      </c>
      <c r="H733">
        <v>4103635</v>
      </c>
      <c r="I733" t="str">
        <v>WAV</v>
      </c>
      <c r="J733">
        <v>19.920000000000002</v>
      </c>
      <c r="K733">
        <v>35</v>
      </c>
    </row>
    <row r="734" spans="1:11" x14ac:dyDescent="0.25">
      <c r="A734" t="str">
        <v>One-Seat</v>
      </c>
      <c r="B734" t="str">
        <v>MONAI&amp;SON'S LLC</v>
      </c>
      <c r="C734" s="68">
        <v>45751</v>
      </c>
      <c r="D734" t="str">
        <v>MOLLIQUE, ROMESHA</v>
      </c>
      <c r="E734" t="str">
        <v>203</v>
      </c>
      <c r="F734" t="str">
        <v>AM2</v>
      </c>
      <c r="G734" t="str">
        <v>SD</v>
      </c>
      <c r="H734">
        <v>4103637</v>
      </c>
      <c r="I734" t="str">
        <v>SEDAN</v>
      </c>
      <c r="J734">
        <v>19.920000000000002</v>
      </c>
      <c r="K734">
        <v>35</v>
      </c>
    </row>
    <row r="735" spans="1:11" x14ac:dyDescent="0.25">
      <c r="A735" t="str">
        <v>One-Seat</v>
      </c>
      <c r="B735" t="str">
        <v>QUICK RIDES CA</v>
      </c>
      <c r="C735" s="68">
        <v>45751</v>
      </c>
      <c r="D735" t="str">
        <v>BUTLER, JACQUELINE</v>
      </c>
      <c r="E735" t="str">
        <v>205B</v>
      </c>
      <c r="F735" t="str">
        <v>AM1</v>
      </c>
      <c r="G735" t="str">
        <v>SD</v>
      </c>
      <c r="H735">
        <v>4103441</v>
      </c>
      <c r="I735" t="str">
        <v>WAV</v>
      </c>
      <c r="J735">
        <v>20.64</v>
      </c>
      <c r="K735">
        <v>72</v>
      </c>
    </row>
    <row r="736" spans="1:11" x14ac:dyDescent="0.25">
      <c r="A736" t="str">
        <v>One-Seat</v>
      </c>
      <c r="B736" t="str">
        <v>REM SOLUTIONS LLC</v>
      </c>
      <c r="C736" s="68">
        <v>45751</v>
      </c>
      <c r="D736" t="str">
        <v>MAINESS, RYAN</v>
      </c>
      <c r="E736" t="str">
        <v>215</v>
      </c>
      <c r="F736" t="str">
        <v>AM1</v>
      </c>
      <c r="G736" t="str">
        <v>SD</v>
      </c>
      <c r="H736">
        <v>4104013</v>
      </c>
      <c r="I736" t="str">
        <v>SEDAN</v>
      </c>
      <c r="J736">
        <v>13.9</v>
      </c>
      <c r="K736">
        <v>64</v>
      </c>
    </row>
    <row r="737" spans="1:11" x14ac:dyDescent="0.25">
      <c r="A737" t="str">
        <v>One-Seat</v>
      </c>
      <c r="B737" t="str">
        <v>EXPRESS TRANSPORTATION SERVICES, LLC</v>
      </c>
      <c r="C737" s="68">
        <v>45751</v>
      </c>
      <c r="D737" t="str">
        <v>ROGERS, JAMES</v>
      </c>
      <c r="E737" t="str">
        <v>207</v>
      </c>
      <c r="F737" t="str">
        <v>AM1</v>
      </c>
      <c r="G737" t="str">
        <v>SD</v>
      </c>
      <c r="H737">
        <v>4103440</v>
      </c>
      <c r="I737" t="str">
        <v>WAV</v>
      </c>
      <c r="J737">
        <v>20.64</v>
      </c>
      <c r="K737">
        <v>34</v>
      </c>
    </row>
    <row r="738" spans="1:11" x14ac:dyDescent="0.25">
      <c r="A738" t="str">
        <v>One-Seat</v>
      </c>
      <c r="B738" t="str">
        <v>AARON TRANSPORTATION</v>
      </c>
      <c r="C738" s="68">
        <v>45751</v>
      </c>
      <c r="D738" t="str">
        <v>ALLISON, AARON</v>
      </c>
      <c r="E738" t="str">
        <v>202</v>
      </c>
      <c r="F738" t="str">
        <v>AM1</v>
      </c>
      <c r="G738" t="str">
        <v>SD</v>
      </c>
      <c r="H738">
        <v>4104008</v>
      </c>
      <c r="I738" t="str">
        <v>WAV</v>
      </c>
      <c r="J738">
        <v>13.9</v>
      </c>
      <c r="K738">
        <v>75</v>
      </c>
    </row>
    <row r="739" spans="1:11" x14ac:dyDescent="0.25">
      <c r="A739" t="str">
        <v>One-Seat</v>
      </c>
      <c r="B739" t="str">
        <v>REM SOLUTIONS LLC</v>
      </c>
      <c r="C739" s="68">
        <v>45751</v>
      </c>
      <c r="D739" t="str">
        <v>MAINESS, RYAN</v>
      </c>
      <c r="E739" t="str">
        <v>215</v>
      </c>
      <c r="F739" t="str">
        <v>AM1</v>
      </c>
      <c r="G739" t="str">
        <v>SD</v>
      </c>
      <c r="H739">
        <v>4103419</v>
      </c>
      <c r="I739" t="str">
        <v>SEDAN</v>
      </c>
      <c r="J739">
        <v>14.12</v>
      </c>
      <c r="K739">
        <v>53</v>
      </c>
    </row>
    <row r="740" spans="1:11" x14ac:dyDescent="0.25">
      <c r="A740" t="str">
        <v>One-Seat</v>
      </c>
      <c r="B740" t="str">
        <v>EXPRESS TRANSPORTATION SERVICES, LLC</v>
      </c>
      <c r="C740" s="68">
        <v>45751</v>
      </c>
      <c r="D740" t="str">
        <v>ROGERS, JAMES</v>
      </c>
      <c r="E740" t="str">
        <v>207</v>
      </c>
      <c r="F740" t="str">
        <v>AM1</v>
      </c>
      <c r="G740" t="str">
        <v>SD</v>
      </c>
      <c r="H740">
        <v>4103414</v>
      </c>
      <c r="I740" t="str">
        <v>WAV</v>
      </c>
      <c r="J740">
        <v>14.12</v>
      </c>
      <c r="K740">
        <v>36</v>
      </c>
    </row>
    <row r="741" spans="1:11" x14ac:dyDescent="0.25">
      <c r="A741" t="str">
        <v>One-Seat</v>
      </c>
      <c r="B741" t="str">
        <v>HIGHER-SELF LLC</v>
      </c>
      <c r="C741" s="68">
        <v>45751</v>
      </c>
      <c r="D741" t="str">
        <v>BROWN, LOVIE</v>
      </c>
      <c r="E741" t="str">
        <v>216</v>
      </c>
      <c r="F741" t="str">
        <v>AM1</v>
      </c>
      <c r="G741" t="str">
        <v>SD</v>
      </c>
      <c r="H741">
        <v>4103489</v>
      </c>
      <c r="I741" t="str">
        <v>SEDAN</v>
      </c>
      <c r="J741">
        <v>16.13</v>
      </c>
      <c r="K741">
        <v>32</v>
      </c>
    </row>
    <row r="742" spans="1:11" x14ac:dyDescent="0.25">
      <c r="A742" t="str">
        <v>One-Seat</v>
      </c>
      <c r="B742" t="str">
        <v>TRANSIT LTM LLC</v>
      </c>
      <c r="C742" s="68">
        <v>45751</v>
      </c>
      <c r="D742" t="str">
        <v>MALCOM, LANDREW</v>
      </c>
      <c r="E742" t="str">
        <v>209</v>
      </c>
      <c r="F742" t="str">
        <v>AM1</v>
      </c>
      <c r="G742" t="str">
        <v>SD</v>
      </c>
      <c r="H742">
        <v>4103874</v>
      </c>
      <c r="I742" t="str">
        <v>WAV</v>
      </c>
      <c r="J742">
        <v>7.6</v>
      </c>
      <c r="K742">
        <v>59</v>
      </c>
    </row>
    <row r="743" spans="1:11" x14ac:dyDescent="0.25">
      <c r="A743" t="str">
        <v>One-Seat</v>
      </c>
      <c r="B743" t="str">
        <v>EXPRESS TRANSPORTATION SERVICES, LLC</v>
      </c>
      <c r="C743" s="68">
        <v>45751</v>
      </c>
      <c r="D743" t="str">
        <v>ROGERS, JAMES</v>
      </c>
      <c r="E743" t="str">
        <v>207</v>
      </c>
      <c r="F743" t="str">
        <v>AM1</v>
      </c>
      <c r="G743" t="str">
        <v>SD</v>
      </c>
      <c r="H743">
        <v>4103194</v>
      </c>
      <c r="I743" t="str">
        <v>WAV</v>
      </c>
      <c r="J743">
        <v>17.3</v>
      </c>
      <c r="K743">
        <v>56</v>
      </c>
    </row>
    <row r="744" spans="1:11" x14ac:dyDescent="0.25">
      <c r="A744" t="str">
        <v>One-Seat</v>
      </c>
      <c r="B744" t="str">
        <v>HUGO FAMILY TRANSPORTATION</v>
      </c>
      <c r="C744" s="68">
        <v>45751</v>
      </c>
      <c r="D744" t="str">
        <v>HUGO, TAMA</v>
      </c>
      <c r="E744" t="str">
        <v>211</v>
      </c>
      <c r="F744" t="str">
        <v>WH1</v>
      </c>
      <c r="G744" t="str">
        <v>WC</v>
      </c>
      <c r="H744">
        <v>4103190</v>
      </c>
      <c r="I744" t="str">
        <v>WAV</v>
      </c>
      <c r="J744">
        <v>4.88</v>
      </c>
      <c r="K744">
        <v>17</v>
      </c>
    </row>
    <row r="745" spans="1:11" x14ac:dyDescent="0.25">
      <c r="A745" t="str">
        <v>One-Seat</v>
      </c>
      <c r="B745" t="str">
        <v>EXPRESS TRANSPORTATION SERVICES, LLC</v>
      </c>
      <c r="C745" s="68">
        <v>45751</v>
      </c>
      <c r="D745" t="str">
        <v>SILVA, PAUL</v>
      </c>
      <c r="E745" t="str">
        <v>213</v>
      </c>
      <c r="F745" t="str">
        <v>AM1</v>
      </c>
      <c r="G745" t="str">
        <v>SD</v>
      </c>
      <c r="H745">
        <v>4103180</v>
      </c>
      <c r="I745" t="str">
        <v>WAV</v>
      </c>
      <c r="J745">
        <v>10.039999999999999</v>
      </c>
      <c r="K745">
        <v>27</v>
      </c>
    </row>
    <row r="746" spans="1:11" x14ac:dyDescent="0.25">
      <c r="A746" t="str">
        <v>One-Seat</v>
      </c>
      <c r="B746" t="str">
        <v>EXPRESS TRANSPORTATION SERVICES, LLC</v>
      </c>
      <c r="C746" s="68">
        <v>45751</v>
      </c>
      <c r="D746" t="str">
        <v>ROGERS, JAMES</v>
      </c>
      <c r="E746" t="str">
        <v>207</v>
      </c>
      <c r="F746" t="str">
        <v>AM1</v>
      </c>
      <c r="G746" t="str">
        <v>SD</v>
      </c>
      <c r="H746">
        <v>4103223</v>
      </c>
      <c r="I746" t="str">
        <v>WAV</v>
      </c>
      <c r="J746">
        <v>8.24</v>
      </c>
      <c r="K746">
        <v>25</v>
      </c>
    </row>
    <row r="747" spans="1:11" x14ac:dyDescent="0.25">
      <c r="A747" t="str">
        <v>One-Seat</v>
      </c>
      <c r="B747" t="str">
        <v>HIGHER-SELF LLC</v>
      </c>
      <c r="C747" s="68">
        <v>45751</v>
      </c>
      <c r="D747" t="str">
        <v>BROWN, LOVIE</v>
      </c>
      <c r="E747" t="str">
        <v>216</v>
      </c>
      <c r="F747" t="str">
        <v>AM1</v>
      </c>
      <c r="G747" t="str">
        <v>SD</v>
      </c>
      <c r="H747">
        <v>4103222</v>
      </c>
      <c r="I747" t="str">
        <v>SEDAN</v>
      </c>
      <c r="J747">
        <v>8.24</v>
      </c>
      <c r="K747">
        <v>25</v>
      </c>
    </row>
    <row r="748" spans="1:11" x14ac:dyDescent="0.25">
      <c r="A748" t="str">
        <v>One-Seat</v>
      </c>
      <c r="B748" t="str">
        <v>AARON TRANSPORTATION</v>
      </c>
      <c r="C748" s="68">
        <v>45751</v>
      </c>
      <c r="D748" t="str">
        <v>ALLISON, AARON</v>
      </c>
      <c r="E748" t="str">
        <v>202</v>
      </c>
      <c r="F748" t="str">
        <v>AM2</v>
      </c>
      <c r="G748" t="str">
        <v>SD</v>
      </c>
      <c r="H748">
        <v>4103196</v>
      </c>
      <c r="I748" t="str">
        <v>WAV</v>
      </c>
      <c r="J748">
        <v>15.66</v>
      </c>
      <c r="K748">
        <v>39</v>
      </c>
    </row>
    <row r="749" spans="1:11" x14ac:dyDescent="0.25">
      <c r="A749" t="str">
        <v>One-Seat</v>
      </c>
      <c r="B749" t="str">
        <v>SYNERGY MEDICAL TRANSPORTATION LLC</v>
      </c>
      <c r="C749" s="68">
        <v>45751</v>
      </c>
      <c r="D749" t="str">
        <v>BROWN, GREG</v>
      </c>
      <c r="E749" t="str">
        <v>220</v>
      </c>
      <c r="F749" t="str">
        <v>AM2</v>
      </c>
      <c r="G749" t="str">
        <v>SD</v>
      </c>
      <c r="H749">
        <v>4103195</v>
      </c>
      <c r="I749" t="str">
        <v>SEDAN</v>
      </c>
      <c r="J749">
        <v>15.66</v>
      </c>
      <c r="K749">
        <v>39</v>
      </c>
    </row>
    <row r="750" spans="1:11" x14ac:dyDescent="0.25">
      <c r="A750" t="str">
        <v>One-Seat</v>
      </c>
      <c r="B750" t="str">
        <v>HIGHER-SELF LLC</v>
      </c>
      <c r="C750" s="68">
        <v>45751</v>
      </c>
      <c r="D750" t="str">
        <v>BROWN, LOVIE</v>
      </c>
      <c r="E750" t="str">
        <v>216</v>
      </c>
      <c r="F750" t="str">
        <v>AM1</v>
      </c>
      <c r="G750" t="str">
        <v>SD</v>
      </c>
      <c r="H750">
        <v>4103181</v>
      </c>
      <c r="I750" t="str">
        <v>SEDAN</v>
      </c>
      <c r="J750">
        <v>10.039999999999999</v>
      </c>
      <c r="K750">
        <v>30</v>
      </c>
    </row>
    <row r="751" spans="1:11" x14ac:dyDescent="0.25">
      <c r="A751" t="str">
        <v>One-Seat</v>
      </c>
      <c r="B751" t="str">
        <v>SYNERGY MEDICAL TRANSPORTATION LLC</v>
      </c>
      <c r="C751" s="68">
        <v>45751</v>
      </c>
      <c r="D751" t="str">
        <v>FUENTES, PEDRO</v>
      </c>
      <c r="E751" t="str">
        <v>204A</v>
      </c>
      <c r="F751" t="str">
        <v>AM1</v>
      </c>
      <c r="G751" t="str">
        <v>SD</v>
      </c>
      <c r="H751">
        <v>4104828</v>
      </c>
      <c r="I751" t="str">
        <v>WAV</v>
      </c>
      <c r="J751">
        <v>21.39</v>
      </c>
      <c r="K751">
        <v>37</v>
      </c>
    </row>
    <row r="752" spans="1:11" x14ac:dyDescent="0.25">
      <c r="A752" t="str">
        <v>One-Seat</v>
      </c>
      <c r="B752" t="str">
        <v>HIGHER-SELF LLC</v>
      </c>
      <c r="C752" s="68">
        <v>45751</v>
      </c>
      <c r="D752" t="str">
        <v>BROWN, LOVIE</v>
      </c>
      <c r="E752" t="str">
        <v>216</v>
      </c>
      <c r="F752" t="str">
        <v>AM1</v>
      </c>
      <c r="G752" t="str">
        <v>SD</v>
      </c>
      <c r="H752">
        <v>4103192</v>
      </c>
      <c r="I752" t="str">
        <v>SEDAN</v>
      </c>
      <c r="J752">
        <v>4.38</v>
      </c>
      <c r="K752">
        <v>17</v>
      </c>
    </row>
    <row r="753" spans="1:11" x14ac:dyDescent="0.25">
      <c r="A753" t="str">
        <v>One-Seat</v>
      </c>
      <c r="B753" t="str">
        <v>REM SOLUTIONS LLC</v>
      </c>
      <c r="C753" s="68">
        <v>45751</v>
      </c>
      <c r="D753" t="str">
        <v>MAINESS, RYAN</v>
      </c>
      <c r="E753" t="str">
        <v>215</v>
      </c>
      <c r="F753" t="str">
        <v>AM1</v>
      </c>
      <c r="G753" t="str">
        <v>SD</v>
      </c>
      <c r="H753">
        <v>4103170</v>
      </c>
      <c r="I753" t="str">
        <v>SEDAN</v>
      </c>
      <c r="J753">
        <v>7.27</v>
      </c>
      <c r="K753">
        <v>17</v>
      </c>
    </row>
    <row r="754" spans="1:11" x14ac:dyDescent="0.25">
      <c r="A754" t="str">
        <v>One-Seat</v>
      </c>
      <c r="B754" t="str">
        <v>EXPRESS TRANSPORTATION SERVICES, LLC</v>
      </c>
      <c r="C754" s="68">
        <v>45751</v>
      </c>
      <c r="D754" t="str">
        <v>EVANS, JOHN</v>
      </c>
      <c r="E754" t="str">
        <v>208</v>
      </c>
      <c r="F754" t="str">
        <v>WH1</v>
      </c>
      <c r="G754" t="str">
        <v>WC</v>
      </c>
      <c r="H754">
        <v>4103191</v>
      </c>
      <c r="I754" t="str">
        <v>WAV</v>
      </c>
      <c r="J754">
        <v>4.88</v>
      </c>
      <c r="K754">
        <v>22</v>
      </c>
    </row>
    <row r="755" spans="1:11" x14ac:dyDescent="0.25">
      <c r="A755" t="str">
        <v>One-Seat</v>
      </c>
      <c r="B755" t="str">
        <v>EXPRESS TRANSPORTATION SERVICES, LLC</v>
      </c>
      <c r="C755" s="68">
        <v>45751</v>
      </c>
      <c r="D755" t="str">
        <v>SILVA, PAUL</v>
      </c>
      <c r="E755" t="str">
        <v>213</v>
      </c>
      <c r="F755" t="str">
        <v>AM1</v>
      </c>
      <c r="G755" t="str">
        <v>SD</v>
      </c>
      <c r="H755">
        <v>4104831</v>
      </c>
      <c r="I755" t="str">
        <v>WAV</v>
      </c>
      <c r="J755">
        <v>21.39</v>
      </c>
      <c r="K755">
        <v>36</v>
      </c>
    </row>
    <row r="756" spans="1:11" x14ac:dyDescent="0.25">
      <c r="A756" t="str">
        <v>One-Seat</v>
      </c>
      <c r="B756" t="str">
        <v>EXPRESS TRANSPORTATION SERVICES, LLC</v>
      </c>
      <c r="C756" s="68">
        <v>45751</v>
      </c>
      <c r="D756" t="str">
        <v>BANKS, LENARD</v>
      </c>
      <c r="E756" t="str">
        <v>221</v>
      </c>
      <c r="F756" t="str">
        <v>AM1</v>
      </c>
      <c r="G756" t="str">
        <v>SD</v>
      </c>
      <c r="H756">
        <v>4103171</v>
      </c>
      <c r="I756" t="str">
        <v>WAV</v>
      </c>
      <c r="J756">
        <v>7.27</v>
      </c>
      <c r="K756">
        <v>0</v>
      </c>
    </row>
    <row r="757" spans="1:11" x14ac:dyDescent="0.25">
      <c r="A757" t="str">
        <v>One-Seat</v>
      </c>
      <c r="B757" t="str">
        <v>SYNERGY MEDICAL TRANSPORTATION LLC</v>
      </c>
      <c r="C757" s="68">
        <v>45751</v>
      </c>
      <c r="D757" t="str">
        <v>BROWN, GREG</v>
      </c>
      <c r="E757" t="str">
        <v>220</v>
      </c>
      <c r="F757" t="str">
        <v>AM1</v>
      </c>
      <c r="G757" t="str">
        <v>SD</v>
      </c>
      <c r="H757">
        <v>4103193</v>
      </c>
      <c r="I757" t="str">
        <v>SEDAN</v>
      </c>
      <c r="J757">
        <v>17.3</v>
      </c>
      <c r="K757">
        <v>38</v>
      </c>
    </row>
    <row r="758" spans="1:11" x14ac:dyDescent="0.25">
      <c r="A758" t="str">
        <v>One-Seat</v>
      </c>
      <c r="B758" t="str">
        <v>EXPRESS TRANSPORTATION SERVICES, LLC</v>
      </c>
      <c r="C758" s="68">
        <v>45752</v>
      </c>
      <c r="D758" t="str">
        <v>KEITH , CLYDE</v>
      </c>
      <c r="E758" t="str">
        <v>212</v>
      </c>
      <c r="F758" t="str">
        <v>WK1</v>
      </c>
      <c r="G758" t="str">
        <v>SD</v>
      </c>
      <c r="H758">
        <v>4103735</v>
      </c>
      <c r="I758" t="str">
        <v>WAV</v>
      </c>
      <c r="J758">
        <v>12.08</v>
      </c>
      <c r="K758">
        <v>21</v>
      </c>
    </row>
    <row r="759" spans="1:11" x14ac:dyDescent="0.25">
      <c r="A759" t="str">
        <v>One-Seat</v>
      </c>
      <c r="B759" t="str">
        <v>AARON TRANSPORTATION</v>
      </c>
      <c r="C759" s="68">
        <v>45752</v>
      </c>
      <c r="D759" t="str">
        <v>ALLISON, AARON</v>
      </c>
      <c r="E759" t="str">
        <v>202</v>
      </c>
      <c r="F759" t="str">
        <v>AM1</v>
      </c>
      <c r="G759" t="str">
        <v>SD</v>
      </c>
      <c r="H759">
        <v>4107097</v>
      </c>
      <c r="I759" t="str">
        <v>WAV</v>
      </c>
      <c r="J759">
        <v>21.83</v>
      </c>
      <c r="K759">
        <v>28</v>
      </c>
    </row>
    <row r="760" spans="1:11" x14ac:dyDescent="0.25">
      <c r="A760" t="str">
        <v>One-Seat</v>
      </c>
      <c r="B760" t="str">
        <v>REM SOLUTIONS LLC</v>
      </c>
      <c r="C760" s="68">
        <v>45752</v>
      </c>
      <c r="D760" t="str">
        <v>MAINESS, RYAN</v>
      </c>
      <c r="E760" t="str">
        <v>215</v>
      </c>
      <c r="F760" t="str">
        <v>AM1</v>
      </c>
      <c r="G760" t="str">
        <v>SD</v>
      </c>
      <c r="H760">
        <v>4103737</v>
      </c>
      <c r="I760" t="str">
        <v>SEDAN</v>
      </c>
      <c r="J760">
        <v>24.57</v>
      </c>
      <c r="K760">
        <v>24</v>
      </c>
    </row>
    <row r="761" spans="1:11" x14ac:dyDescent="0.25">
      <c r="A761" t="str">
        <v>One-Seat</v>
      </c>
      <c r="B761" t="str">
        <v>SYNERGY MEDICAL TRANSPORTATION LLC</v>
      </c>
      <c r="C761" s="68">
        <v>45752</v>
      </c>
      <c r="D761" t="str">
        <v>MARZI, SAMI JAN</v>
      </c>
      <c r="E761" t="str">
        <v>204B</v>
      </c>
      <c r="F761" t="str">
        <v>AM1</v>
      </c>
      <c r="G761" t="str">
        <v>SD</v>
      </c>
      <c r="H761">
        <v>4107099</v>
      </c>
      <c r="I761" t="str">
        <v>WAV</v>
      </c>
      <c r="J761">
        <v>21.83</v>
      </c>
      <c r="K761">
        <v>65</v>
      </c>
    </row>
    <row r="762" spans="1:11" x14ac:dyDescent="0.25">
      <c r="A762" t="str">
        <v>One-Seat</v>
      </c>
      <c r="B762" t="str">
        <v>TRANSIT LTM LLC</v>
      </c>
      <c r="C762" s="68">
        <v>45752</v>
      </c>
      <c r="D762" t="str">
        <v>MALCOM, LANDREW</v>
      </c>
      <c r="E762" t="str">
        <v>209</v>
      </c>
      <c r="F762" t="str">
        <v>AM1</v>
      </c>
      <c r="G762" t="str">
        <v>SD</v>
      </c>
      <c r="H762">
        <v>4103738</v>
      </c>
      <c r="I762" t="str">
        <v>WAV</v>
      </c>
      <c r="J762">
        <v>24.57</v>
      </c>
      <c r="K762">
        <v>0</v>
      </c>
    </row>
    <row r="763" spans="1:11" x14ac:dyDescent="0.25">
      <c r="A763" t="str">
        <v>One-Seat</v>
      </c>
      <c r="B763" t="str">
        <v>SYNERGY MEDICAL TRANSPORTATION LLC</v>
      </c>
      <c r="C763" s="68">
        <v>45752</v>
      </c>
      <c r="D763" t="str">
        <v>MARZI, SAMI JAN</v>
      </c>
      <c r="E763" t="str">
        <v>204B</v>
      </c>
      <c r="F763" t="str">
        <v>AM1</v>
      </c>
      <c r="G763" t="str">
        <v>SD</v>
      </c>
      <c r="H763">
        <v>4107000</v>
      </c>
      <c r="I763" t="str">
        <v>WAV</v>
      </c>
      <c r="J763">
        <v>29.81</v>
      </c>
      <c r="K763">
        <v>94</v>
      </c>
    </row>
    <row r="764" spans="1:11" x14ac:dyDescent="0.25">
      <c r="A764" t="str">
        <v>One-Seat</v>
      </c>
      <c r="B764" t="str">
        <v>SYNERGY MEDICAL TRANSPORTATION LLC</v>
      </c>
      <c r="C764" s="68">
        <v>45752</v>
      </c>
      <c r="D764" t="str">
        <v>MARZI, SAMI JAN</v>
      </c>
      <c r="E764" t="str">
        <v>204B</v>
      </c>
      <c r="F764" t="str">
        <v>AM2</v>
      </c>
      <c r="G764" t="str">
        <v>SD</v>
      </c>
      <c r="H764">
        <v>4106999</v>
      </c>
      <c r="I764" t="str">
        <v>WAV</v>
      </c>
      <c r="J764">
        <v>29.81</v>
      </c>
      <c r="K764">
        <v>42</v>
      </c>
    </row>
    <row r="765" spans="1:11" x14ac:dyDescent="0.25">
      <c r="A765" t="str">
        <v>One-Seat</v>
      </c>
      <c r="B765" t="str">
        <v>SYNERGY MEDICAL TRANSPORTATION LLC</v>
      </c>
      <c r="C765" s="68">
        <v>45752</v>
      </c>
      <c r="D765" t="str">
        <v>MARZI, SAMI JAN</v>
      </c>
      <c r="E765" t="str">
        <v>204B</v>
      </c>
      <c r="F765" t="str">
        <v>WK1</v>
      </c>
      <c r="G765" t="str">
        <v>SD</v>
      </c>
      <c r="H765">
        <v>4107056</v>
      </c>
      <c r="I765" t="str">
        <v>WAV</v>
      </c>
      <c r="J765">
        <v>32.299999999999997</v>
      </c>
      <c r="K765">
        <v>0</v>
      </c>
    </row>
    <row r="766" spans="1:11" x14ac:dyDescent="0.25">
      <c r="A766" t="str">
        <v>One-Seat</v>
      </c>
      <c r="B766" t="str">
        <v>AARON TRANSPORTATION</v>
      </c>
      <c r="C766" s="68">
        <v>45752</v>
      </c>
      <c r="D766" t="str">
        <v>ALLISON, AARON</v>
      </c>
      <c r="E766" t="str">
        <v>202</v>
      </c>
      <c r="F766" t="str">
        <v>WK1</v>
      </c>
      <c r="G766" t="str">
        <v>SD</v>
      </c>
      <c r="H766">
        <v>4107054</v>
      </c>
      <c r="I766" t="str">
        <v>WAV</v>
      </c>
      <c r="J766">
        <v>32.299999999999997</v>
      </c>
      <c r="K766">
        <v>60</v>
      </c>
    </row>
    <row r="767" spans="1:11" x14ac:dyDescent="0.25">
      <c r="A767" t="str">
        <v>One-Seat</v>
      </c>
      <c r="B767" t="str">
        <v>SYNERGY MEDICAL TRANSPORTATION LLC</v>
      </c>
      <c r="C767" s="68">
        <v>45752</v>
      </c>
      <c r="D767" t="str">
        <v>JENNINGS, WILLIAM</v>
      </c>
      <c r="E767" t="str">
        <v>218A</v>
      </c>
      <c r="F767" t="str">
        <v>AM1</v>
      </c>
      <c r="G767" t="str">
        <v>SD</v>
      </c>
      <c r="H767">
        <v>4105639</v>
      </c>
      <c r="I767" t="str">
        <v>SEDAN</v>
      </c>
      <c r="J767">
        <v>15.59</v>
      </c>
      <c r="K767">
        <v>47</v>
      </c>
    </row>
    <row r="768" spans="1:11" x14ac:dyDescent="0.25">
      <c r="A768" t="str">
        <v>One-Seat</v>
      </c>
      <c r="B768" t="str">
        <v>AARON TRANSPORTATION</v>
      </c>
      <c r="C768" s="68">
        <v>45752</v>
      </c>
      <c r="D768" t="str">
        <v>ALLISON, AARON</v>
      </c>
      <c r="E768" t="str">
        <v>202</v>
      </c>
      <c r="F768" t="str">
        <v>AM1</v>
      </c>
      <c r="G768" t="str">
        <v>SD</v>
      </c>
      <c r="H768">
        <v>4107771</v>
      </c>
      <c r="I768" t="str">
        <v>WAV</v>
      </c>
      <c r="J768">
        <v>26.08</v>
      </c>
      <c r="K768">
        <v>29</v>
      </c>
    </row>
    <row r="769" spans="1:11" x14ac:dyDescent="0.25">
      <c r="A769" t="str">
        <v>One-Seat</v>
      </c>
      <c r="B769" t="str">
        <v>REM SOLUTIONS LLC</v>
      </c>
      <c r="C769" s="68">
        <v>45752</v>
      </c>
      <c r="D769" t="str">
        <v>MAINESS, RYAN</v>
      </c>
      <c r="E769" t="str">
        <v>215</v>
      </c>
      <c r="F769" t="str">
        <v>AM1</v>
      </c>
      <c r="G769" t="str">
        <v>SD</v>
      </c>
      <c r="H769">
        <v>4107768</v>
      </c>
      <c r="I769" t="str">
        <v>SEDAN</v>
      </c>
      <c r="J769">
        <v>26.08</v>
      </c>
      <c r="K769">
        <v>30</v>
      </c>
    </row>
    <row r="770" spans="1:11" x14ac:dyDescent="0.25">
      <c r="A770" t="str">
        <v>One-Seat</v>
      </c>
      <c r="B770" t="str">
        <v>SYNERGY MEDICAL TRANSPORTATION LLC</v>
      </c>
      <c r="C770" s="68">
        <v>45752</v>
      </c>
      <c r="D770" t="str">
        <v>JENNINGS, WILLIAM</v>
      </c>
      <c r="E770" t="str">
        <v>218A</v>
      </c>
      <c r="F770" t="str">
        <v>AM1</v>
      </c>
      <c r="G770" t="str">
        <v>SD</v>
      </c>
      <c r="H770">
        <v>4107753</v>
      </c>
      <c r="I770" t="str">
        <v>WAV</v>
      </c>
      <c r="J770">
        <v>8.19</v>
      </c>
      <c r="K770">
        <v>45</v>
      </c>
    </row>
    <row r="771" spans="1:11" x14ac:dyDescent="0.25">
      <c r="A771" t="str">
        <v>One-Seat</v>
      </c>
      <c r="B771" t="str">
        <v>DIAMOND HILL TRANSPORTATION LLC</v>
      </c>
      <c r="C771" s="68">
        <v>45752</v>
      </c>
      <c r="D771" t="str">
        <v>STEPHENS, MARITZA</v>
      </c>
      <c r="E771" t="str">
        <v>206</v>
      </c>
      <c r="F771" t="str">
        <v>AM1</v>
      </c>
      <c r="G771" t="str">
        <v>SD</v>
      </c>
      <c r="H771">
        <v>4107664</v>
      </c>
      <c r="I771" t="str">
        <v>WAV</v>
      </c>
      <c r="J771">
        <v>17.22</v>
      </c>
      <c r="K771">
        <v>40</v>
      </c>
    </row>
    <row r="772" spans="1:11" x14ac:dyDescent="0.25">
      <c r="A772" t="str">
        <v>One-Seat</v>
      </c>
      <c r="B772" t="str">
        <v>EXPRESS TRANSPORTATION SERVICES, LLC</v>
      </c>
      <c r="C772" s="68">
        <v>45752</v>
      </c>
      <c r="D772" t="str">
        <v>EVANS, JOHN</v>
      </c>
      <c r="E772" t="str">
        <v>208</v>
      </c>
      <c r="F772" t="str">
        <v>AM1</v>
      </c>
      <c r="G772" t="str">
        <v>SD</v>
      </c>
      <c r="H772">
        <v>4107662</v>
      </c>
      <c r="I772" t="str">
        <v>WAV</v>
      </c>
      <c r="J772">
        <v>17.22</v>
      </c>
      <c r="K772">
        <v>32</v>
      </c>
    </row>
    <row r="773" spans="1:11" x14ac:dyDescent="0.25">
      <c r="A773" t="str">
        <v>One-Seat</v>
      </c>
      <c r="B773" t="str">
        <v>SYNERGY MEDICAL TRANSPORTATION LLC</v>
      </c>
      <c r="C773" s="68">
        <v>45752</v>
      </c>
      <c r="D773" t="str">
        <v>MARZI, SAMI JAN</v>
      </c>
      <c r="E773" t="str">
        <v>204B</v>
      </c>
      <c r="F773" t="str">
        <v>WH1</v>
      </c>
      <c r="G773" t="str">
        <v>WC</v>
      </c>
      <c r="H773">
        <v>4107642</v>
      </c>
      <c r="I773" t="str">
        <v>WAV</v>
      </c>
      <c r="J773">
        <v>10.94</v>
      </c>
      <c r="K773">
        <v>20</v>
      </c>
    </row>
    <row r="774" spans="1:11" x14ac:dyDescent="0.25">
      <c r="A774" t="str">
        <v>One-Seat</v>
      </c>
      <c r="B774" t="str">
        <v>AARON TRANSPORTATION</v>
      </c>
      <c r="C774" s="68">
        <v>45752</v>
      </c>
      <c r="D774" t="str">
        <v>ALLISON, AARON</v>
      </c>
      <c r="E774" t="str">
        <v>202</v>
      </c>
      <c r="F774" t="str">
        <v>WH1</v>
      </c>
      <c r="G774" t="str">
        <v>WC</v>
      </c>
      <c r="H774">
        <v>4107640</v>
      </c>
      <c r="I774" t="str">
        <v>WAV</v>
      </c>
      <c r="J774">
        <v>6.02</v>
      </c>
      <c r="K774">
        <v>12</v>
      </c>
    </row>
    <row r="775" spans="1:11" x14ac:dyDescent="0.25">
      <c r="A775" t="str">
        <v>One-Seat</v>
      </c>
      <c r="B775" t="str">
        <v>SYNERGY MEDICAL TRANSPORTATION LLC</v>
      </c>
      <c r="C775" s="68">
        <v>45752</v>
      </c>
      <c r="D775" t="str">
        <v>JENNINGS, WILLIAM</v>
      </c>
      <c r="E775" t="str">
        <v>218A</v>
      </c>
      <c r="F775" t="str">
        <v>AM1</v>
      </c>
      <c r="G775" t="str">
        <v>SD</v>
      </c>
      <c r="H775">
        <v>4107746</v>
      </c>
      <c r="I775" t="str">
        <v>SEDAN</v>
      </c>
      <c r="J775">
        <v>8.19</v>
      </c>
      <c r="K775">
        <v>20</v>
      </c>
    </row>
    <row r="776" spans="1:11" x14ac:dyDescent="0.25">
      <c r="A776" t="str">
        <v>One-Seat</v>
      </c>
      <c r="B776" t="str">
        <v>EXPRESS TRANSPORTATION SERVICES, LLC</v>
      </c>
      <c r="C776" s="68">
        <v>45752</v>
      </c>
      <c r="D776" t="str">
        <v>EVANS, JOHN</v>
      </c>
      <c r="E776" t="str">
        <v>208</v>
      </c>
      <c r="F776" t="str">
        <v>AM1</v>
      </c>
      <c r="G776" t="str">
        <v>SD</v>
      </c>
      <c r="H776">
        <v>4104837</v>
      </c>
      <c r="I776" t="str">
        <v>WAV</v>
      </c>
      <c r="J776">
        <v>15.03</v>
      </c>
      <c r="K776">
        <v>31</v>
      </c>
    </row>
    <row r="777" spans="1:11" x14ac:dyDescent="0.25">
      <c r="A777" t="str">
        <v>One-Seat</v>
      </c>
      <c r="B777" t="str">
        <v>DIAMOND HILL TRANSPORTATION LLC</v>
      </c>
      <c r="C777" s="68">
        <v>45752</v>
      </c>
      <c r="D777" t="str">
        <v>STEPHENS, MARITZA</v>
      </c>
      <c r="E777" t="str">
        <v>206</v>
      </c>
      <c r="F777" t="str">
        <v>AM1</v>
      </c>
      <c r="G777" t="str">
        <v>SD</v>
      </c>
      <c r="H777">
        <v>4104838</v>
      </c>
      <c r="I777" t="str">
        <v>WAV</v>
      </c>
      <c r="J777">
        <v>15.03</v>
      </c>
      <c r="K777">
        <v>46</v>
      </c>
    </row>
    <row r="778" spans="1:11" x14ac:dyDescent="0.25">
      <c r="A778" t="str">
        <v>One-Seat</v>
      </c>
      <c r="B778" t="str">
        <v>EXPRESS TRANSPORTATION SERVICES, LLC</v>
      </c>
      <c r="C778" s="68">
        <v>45752</v>
      </c>
      <c r="D778" t="str">
        <v>ROGERS, JAMES</v>
      </c>
      <c r="E778" t="str">
        <v>207</v>
      </c>
      <c r="F778" t="str">
        <v>AM1</v>
      </c>
      <c r="G778" t="str">
        <v>SD</v>
      </c>
      <c r="H778">
        <v>4105620</v>
      </c>
      <c r="I778" t="str">
        <v>WAV</v>
      </c>
      <c r="J778">
        <v>16.95</v>
      </c>
      <c r="K778">
        <v>30</v>
      </c>
    </row>
    <row r="779" spans="1:11" x14ac:dyDescent="0.25">
      <c r="A779" t="str">
        <v>One-Seat</v>
      </c>
      <c r="B779" t="str">
        <v>AARON TRANSPORTATION</v>
      </c>
      <c r="C779" s="68">
        <v>45752</v>
      </c>
      <c r="D779" t="str">
        <v>ALLISON, AARON</v>
      </c>
      <c r="E779" t="str">
        <v>202</v>
      </c>
      <c r="F779" t="str">
        <v>AM1</v>
      </c>
      <c r="G779" t="str">
        <v>SD</v>
      </c>
      <c r="H779">
        <v>4105619</v>
      </c>
      <c r="I779" t="str">
        <v>WAV</v>
      </c>
      <c r="J779">
        <v>16.95</v>
      </c>
      <c r="K779">
        <v>22</v>
      </c>
    </row>
    <row r="780" spans="1:11" x14ac:dyDescent="0.25">
      <c r="A780" t="str">
        <v>One-Seat</v>
      </c>
      <c r="B780" t="str">
        <v>QUICK RIDES CA</v>
      </c>
      <c r="C780" s="68">
        <v>45752</v>
      </c>
      <c r="D780" t="str">
        <v>TILLMAN, ROSALYN</v>
      </c>
      <c r="E780" t="str">
        <v>205A</v>
      </c>
      <c r="F780" t="str">
        <v>WH1</v>
      </c>
      <c r="G780" t="str">
        <v>WC</v>
      </c>
      <c r="H780">
        <v>4103769</v>
      </c>
      <c r="I780" t="str">
        <v>WAV</v>
      </c>
      <c r="J780">
        <v>8.86</v>
      </c>
      <c r="K780">
        <v>52</v>
      </c>
    </row>
    <row r="781" spans="1:11" x14ac:dyDescent="0.25">
      <c r="A781" t="str">
        <v>One-Seat</v>
      </c>
      <c r="B781" t="str">
        <v>EXPRESS TRANSPORTATION SERVICES, LLC</v>
      </c>
      <c r="C781" s="68">
        <v>45752</v>
      </c>
      <c r="D781" t="str">
        <v>ROGERS, JAMES</v>
      </c>
      <c r="E781" t="str">
        <v>207</v>
      </c>
      <c r="F781" t="str">
        <v>AM1,WK1</v>
      </c>
      <c r="G781" t="str">
        <v>SD</v>
      </c>
      <c r="H781">
        <v>4106969</v>
      </c>
      <c r="I781" t="str">
        <v>WAV</v>
      </c>
      <c r="J781">
        <v>6.07</v>
      </c>
      <c r="K781">
        <v>59</v>
      </c>
    </row>
    <row r="782" spans="1:11" x14ac:dyDescent="0.25">
      <c r="A782" t="str">
        <v>One-Seat</v>
      </c>
      <c r="B782" t="str">
        <v>SYNERGY MEDICAL TRANSPORTATION LLC</v>
      </c>
      <c r="C782" s="68">
        <v>45752</v>
      </c>
      <c r="D782" t="str">
        <v>JENNINGS, WILLIAM</v>
      </c>
      <c r="E782" t="str">
        <v>218A</v>
      </c>
      <c r="F782" t="str">
        <v>AM1,WK1</v>
      </c>
      <c r="G782" t="str">
        <v>SD</v>
      </c>
      <c r="H782">
        <v>4106970</v>
      </c>
      <c r="I782" t="str">
        <v>SEDAN</v>
      </c>
      <c r="J782">
        <v>6.07</v>
      </c>
      <c r="K782">
        <v>22</v>
      </c>
    </row>
    <row r="783" spans="1:11" x14ac:dyDescent="0.25">
      <c r="A783" t="str">
        <v>One-Seat</v>
      </c>
      <c r="B783" t="str">
        <v>QUICK RIDES CA</v>
      </c>
      <c r="C783" s="68">
        <v>45752</v>
      </c>
      <c r="D783" t="str">
        <v>TILLMAN, ROSALYN</v>
      </c>
      <c r="E783" t="str">
        <v>205A</v>
      </c>
      <c r="F783" t="str">
        <v>WH1</v>
      </c>
      <c r="G783" t="str">
        <v>WC</v>
      </c>
      <c r="H783">
        <v>4103770</v>
      </c>
      <c r="I783" t="str">
        <v>WAV</v>
      </c>
      <c r="J783">
        <v>8.86</v>
      </c>
      <c r="K783">
        <v>28</v>
      </c>
    </row>
    <row r="784" spans="1:11" x14ac:dyDescent="0.25">
      <c r="A784" t="str">
        <v>One-Seat</v>
      </c>
      <c r="B784" t="str">
        <v>DIAMOND HILL TRANSPORTATION LLC</v>
      </c>
      <c r="C784" s="68">
        <v>45752</v>
      </c>
      <c r="D784" t="str">
        <v>STEPHENS, MARITZA</v>
      </c>
      <c r="E784" t="str">
        <v>206</v>
      </c>
      <c r="F784" t="str">
        <v>AM1</v>
      </c>
      <c r="G784" t="str">
        <v>SD</v>
      </c>
      <c r="H784">
        <v>4106930</v>
      </c>
      <c r="I784" t="str">
        <v>WAV</v>
      </c>
      <c r="J784">
        <v>17.690000000000001</v>
      </c>
      <c r="K784">
        <v>0</v>
      </c>
    </row>
    <row r="785" spans="1:11" x14ac:dyDescent="0.25">
      <c r="A785" t="str">
        <v>One-Seat</v>
      </c>
      <c r="B785" t="str">
        <v>DIAMOND HILL TRANSPORTATION LLC</v>
      </c>
      <c r="C785" s="68">
        <v>45752</v>
      </c>
      <c r="D785" t="str">
        <v>STEPHENS, MARITZA</v>
      </c>
      <c r="E785" t="str">
        <v>206</v>
      </c>
      <c r="F785" t="str">
        <v>AM1</v>
      </c>
      <c r="G785" t="str">
        <v>SD</v>
      </c>
      <c r="H785">
        <v>4106936</v>
      </c>
      <c r="I785" t="str">
        <v>WAV</v>
      </c>
      <c r="J785">
        <v>17.690000000000001</v>
      </c>
      <c r="K785">
        <v>29</v>
      </c>
    </row>
    <row r="786" spans="1:11" x14ac:dyDescent="0.25">
      <c r="A786" t="str">
        <v>One-Seat</v>
      </c>
      <c r="B786" t="str">
        <v>EXPRESS TRANSPORTATION SERVICES, LLC</v>
      </c>
      <c r="C786" s="68">
        <v>45753</v>
      </c>
      <c r="D786" t="str">
        <v>ALLGOOD, SCOTT</v>
      </c>
      <c r="E786" t="str">
        <v>201</v>
      </c>
      <c r="F786" t="str">
        <v>PW1</v>
      </c>
      <c r="G786" t="str">
        <v>WC</v>
      </c>
      <c r="H786">
        <v>4107823</v>
      </c>
      <c r="I786" t="str">
        <v>BIGVAN</v>
      </c>
      <c r="J786">
        <v>28</v>
      </c>
      <c r="K786">
        <v>37</v>
      </c>
    </row>
    <row r="787" spans="1:11" x14ac:dyDescent="0.25">
      <c r="A787" t="str">
        <v>One-Seat</v>
      </c>
      <c r="B787" t="str">
        <v>EXPRESS TRANSPORTATION SERVICES, LLC</v>
      </c>
      <c r="C787" s="68">
        <v>45753</v>
      </c>
      <c r="D787" t="str">
        <v>ALLGOOD, SCOTT</v>
      </c>
      <c r="E787" t="str">
        <v>201</v>
      </c>
      <c r="F787" t="str">
        <v>LW1</v>
      </c>
      <c r="G787" t="str">
        <v>SD</v>
      </c>
      <c r="H787">
        <v>4107948</v>
      </c>
      <c r="I787" t="str">
        <v>BIGVAN</v>
      </c>
      <c r="J787">
        <v>11.71</v>
      </c>
      <c r="K787">
        <v>51</v>
      </c>
    </row>
    <row r="788" spans="1:11" x14ac:dyDescent="0.25">
      <c r="A788" t="str">
        <v>One-Seat</v>
      </c>
      <c r="B788" t="str">
        <v>EXPRESS TRANSPORTATION SERVICES, LLC</v>
      </c>
      <c r="C788" s="68">
        <v>45753</v>
      </c>
      <c r="D788" t="str">
        <v>UMANA, DOMINGO</v>
      </c>
      <c r="E788" t="str">
        <v>210</v>
      </c>
      <c r="F788" t="str">
        <v>AM1</v>
      </c>
      <c r="G788" t="str">
        <v>SD</v>
      </c>
      <c r="H788">
        <v>4107960</v>
      </c>
      <c r="I788" t="str">
        <v>WAV</v>
      </c>
      <c r="J788">
        <v>26.75</v>
      </c>
      <c r="K788">
        <v>33</v>
      </c>
    </row>
    <row r="789" spans="1:11" x14ac:dyDescent="0.25">
      <c r="A789" t="str">
        <v>One-Seat</v>
      </c>
      <c r="B789" t="str">
        <v>SYNERGY MEDICAL TRANSPORTATION LLC</v>
      </c>
      <c r="C789" s="68">
        <v>45753</v>
      </c>
      <c r="D789" t="str">
        <v>OXCAL, SERGIO</v>
      </c>
      <c r="E789" t="str">
        <v>204A</v>
      </c>
      <c r="F789" t="str">
        <v>AM1</v>
      </c>
      <c r="G789" t="str">
        <v>SD</v>
      </c>
      <c r="H789">
        <v>4107981</v>
      </c>
      <c r="I789" t="str">
        <v>WAV</v>
      </c>
      <c r="J789">
        <v>38.700000000000003</v>
      </c>
      <c r="K789">
        <v>81</v>
      </c>
    </row>
    <row r="790" spans="1:11" x14ac:dyDescent="0.25">
      <c r="A790" t="str">
        <v>One-Seat</v>
      </c>
      <c r="B790" t="str">
        <v>QUICK RIDES CA</v>
      </c>
      <c r="C790" s="68">
        <v>45753</v>
      </c>
      <c r="D790" t="str">
        <v>BUTLER, JACQUELINE</v>
      </c>
      <c r="E790" t="str">
        <v>205B</v>
      </c>
      <c r="F790" t="str">
        <v>PW1</v>
      </c>
      <c r="G790" t="str">
        <v>WC</v>
      </c>
      <c r="H790">
        <v>4107822</v>
      </c>
      <c r="I790" t="str">
        <v>WAV</v>
      </c>
      <c r="J790">
        <v>28</v>
      </c>
      <c r="K790">
        <v>37</v>
      </c>
    </row>
    <row r="791" spans="1:11" x14ac:dyDescent="0.25">
      <c r="A791" t="str">
        <v>One-Seat</v>
      </c>
      <c r="B791" t="str">
        <v>EXPRESS TRANSPORTATION SERVICES, LLC</v>
      </c>
      <c r="C791" s="68">
        <v>45753</v>
      </c>
      <c r="D791" t="str">
        <v>ROGERS, JAMES</v>
      </c>
      <c r="E791" t="str">
        <v>207</v>
      </c>
      <c r="F791" t="str">
        <v>AM1</v>
      </c>
      <c r="G791" t="str">
        <v>SD</v>
      </c>
      <c r="H791">
        <v>4107618</v>
      </c>
      <c r="I791" t="str">
        <v>WAV</v>
      </c>
      <c r="J791">
        <v>25.21</v>
      </c>
      <c r="K791">
        <v>71</v>
      </c>
    </row>
    <row r="792" spans="1:11" x14ac:dyDescent="0.25">
      <c r="A792" t="str">
        <v>One-Seat</v>
      </c>
      <c r="B792" t="str">
        <v>EXPRESS TRANSPORTATION SERVICES, LLC</v>
      </c>
      <c r="C792" s="68">
        <v>45753</v>
      </c>
      <c r="D792" t="str">
        <v>ROGERS, JAMES</v>
      </c>
      <c r="E792" t="str">
        <v>207</v>
      </c>
      <c r="F792" t="str">
        <v>AM1</v>
      </c>
      <c r="G792" t="str">
        <v>SD</v>
      </c>
      <c r="H792">
        <v>4107619</v>
      </c>
      <c r="I792" t="str">
        <v>WAV</v>
      </c>
      <c r="J792">
        <v>25.21</v>
      </c>
      <c r="K792">
        <v>26</v>
      </c>
    </row>
    <row r="793" spans="1:11" x14ac:dyDescent="0.25">
      <c r="A793" t="str">
        <v>One-Seat</v>
      </c>
      <c r="B793" t="str">
        <v>SYNERGY MEDICAL TRANSPORTATION LLC</v>
      </c>
      <c r="C793" s="68">
        <v>45753</v>
      </c>
      <c r="D793" t="str">
        <v>JENNINGS, WILLIAM</v>
      </c>
      <c r="E793" t="str">
        <v>218A</v>
      </c>
      <c r="F793" t="str">
        <v>AM1</v>
      </c>
      <c r="G793" t="str">
        <v>SD</v>
      </c>
      <c r="H793">
        <v>4106338</v>
      </c>
      <c r="I793" t="str">
        <v>WAV</v>
      </c>
      <c r="J793">
        <v>7.68</v>
      </c>
      <c r="K793">
        <v>16</v>
      </c>
    </row>
    <row r="794" spans="1:11" x14ac:dyDescent="0.25">
      <c r="A794" t="str">
        <v>One-Seat</v>
      </c>
      <c r="B794" t="str">
        <v>DIAMOND HILL TRANSPORTATION LLC</v>
      </c>
      <c r="C794" s="68">
        <v>45753</v>
      </c>
      <c r="D794" t="str">
        <v>STEPHENS, MARITZA</v>
      </c>
      <c r="E794" t="str">
        <v>206</v>
      </c>
      <c r="F794" t="str">
        <v>WK1</v>
      </c>
      <c r="G794" t="str">
        <v>SD</v>
      </c>
      <c r="H794">
        <v>4107617</v>
      </c>
      <c r="I794" t="str">
        <v>WAV</v>
      </c>
      <c r="J794">
        <v>30.84</v>
      </c>
      <c r="K794">
        <v>48</v>
      </c>
    </row>
    <row r="795" spans="1:11" x14ac:dyDescent="0.25">
      <c r="A795" t="str">
        <v>One-Seat</v>
      </c>
      <c r="B795" t="str">
        <v>SYNERGY MEDICAL TRANSPORTATION LLC</v>
      </c>
      <c r="C795" s="68">
        <v>45753</v>
      </c>
      <c r="D795" t="str">
        <v>JENNINGS, WILLIAM</v>
      </c>
      <c r="E795" t="str">
        <v>218A</v>
      </c>
      <c r="F795" t="str">
        <v>WK1</v>
      </c>
      <c r="G795" t="str">
        <v>SD</v>
      </c>
      <c r="H795">
        <v>4107616</v>
      </c>
      <c r="I795" t="str">
        <v>WAV</v>
      </c>
      <c r="J795">
        <v>30.84</v>
      </c>
      <c r="K795">
        <v>53</v>
      </c>
    </row>
    <row r="796" spans="1:11" x14ac:dyDescent="0.25">
      <c r="A796" t="str">
        <v>One-Seat</v>
      </c>
      <c r="B796" t="str">
        <v>DIAMOND HILL TRANSPORTATION LLC</v>
      </c>
      <c r="C796" s="68">
        <v>45753</v>
      </c>
      <c r="D796" t="str">
        <v>STEPHENS, MARITZA</v>
      </c>
      <c r="E796" t="str">
        <v>206</v>
      </c>
      <c r="F796" t="str">
        <v>WK1</v>
      </c>
      <c r="G796" t="str">
        <v>SD</v>
      </c>
      <c r="H796">
        <v>4107047</v>
      </c>
      <c r="I796" t="str">
        <v>WAV</v>
      </c>
      <c r="J796">
        <v>31.58</v>
      </c>
      <c r="K796">
        <v>0</v>
      </c>
    </row>
    <row r="797" spans="1:11" x14ac:dyDescent="0.25">
      <c r="A797" t="str">
        <v>One-Seat</v>
      </c>
      <c r="B797" t="str">
        <v>SYNERGY MEDICAL TRANSPORTATION LLC</v>
      </c>
      <c r="C797" s="68">
        <v>45753</v>
      </c>
      <c r="D797" t="str">
        <v>OXCAL, SERGIO</v>
      </c>
      <c r="E797" t="str">
        <v>204A</v>
      </c>
      <c r="F797" t="str">
        <v>WK1</v>
      </c>
      <c r="G797" t="str">
        <v>SD</v>
      </c>
      <c r="H797">
        <v>4107051</v>
      </c>
      <c r="I797" t="str">
        <v>WAV</v>
      </c>
      <c r="J797">
        <v>31.58</v>
      </c>
      <c r="K797">
        <v>40</v>
      </c>
    </row>
    <row r="798" spans="1:11" x14ac:dyDescent="0.25">
      <c r="A798" t="str">
        <v>One-Seat</v>
      </c>
      <c r="B798" t="str">
        <v>EXPRESS TRANSPORTATION SERVICES, LLC</v>
      </c>
      <c r="C798" s="68">
        <v>45753</v>
      </c>
      <c r="D798" t="str">
        <v>UMANA, DOMINGO</v>
      </c>
      <c r="E798" t="str">
        <v>210</v>
      </c>
      <c r="F798" t="str">
        <v>WH1</v>
      </c>
      <c r="G798" t="str">
        <v>WC</v>
      </c>
      <c r="H798">
        <v>4108184</v>
      </c>
      <c r="I798" t="str">
        <v>WAV</v>
      </c>
      <c r="J798">
        <v>6.02</v>
      </c>
      <c r="K798">
        <v>14</v>
      </c>
    </row>
    <row r="799" spans="1:11" x14ac:dyDescent="0.25">
      <c r="A799" t="str">
        <v>One-Seat</v>
      </c>
      <c r="B799" t="str">
        <v>SYNERGY MEDICAL TRANSPORTATION LLC</v>
      </c>
      <c r="C799" s="68">
        <v>45753</v>
      </c>
      <c r="D799" t="str">
        <v>OXCAL, SERGIO</v>
      </c>
      <c r="E799" t="str">
        <v>204A</v>
      </c>
      <c r="F799" t="str">
        <v>PW1</v>
      </c>
      <c r="G799" t="str">
        <v>WC</v>
      </c>
      <c r="H799">
        <v>4106233</v>
      </c>
      <c r="I799" t="str">
        <v>WAV</v>
      </c>
      <c r="J799">
        <v>22.96</v>
      </c>
      <c r="K799">
        <v>35</v>
      </c>
    </row>
    <row r="800" spans="1:11" x14ac:dyDescent="0.25">
      <c r="A800" t="str">
        <v>One-Seat</v>
      </c>
      <c r="B800" t="str">
        <v>QUICK RIDES CA</v>
      </c>
      <c r="C800" s="68">
        <v>45753</v>
      </c>
      <c r="D800" t="str">
        <v>BUTLER, JACQUELINE</v>
      </c>
      <c r="E800" t="str">
        <v>205B</v>
      </c>
      <c r="F800" t="str">
        <v>PW1</v>
      </c>
      <c r="G800" t="str">
        <v>WC</v>
      </c>
      <c r="H800">
        <v>4106232</v>
      </c>
      <c r="I800" t="str">
        <v>WAV</v>
      </c>
      <c r="J800">
        <v>22.96</v>
      </c>
      <c r="K800">
        <v>37</v>
      </c>
    </row>
    <row r="801" spans="1:11" x14ac:dyDescent="0.25">
      <c r="A801" t="str">
        <v>One-Seat</v>
      </c>
      <c r="B801" t="str">
        <v>SYNERGY MEDICAL TRANSPORTATION LLC</v>
      </c>
      <c r="C801" s="68">
        <v>45753</v>
      </c>
      <c r="D801" t="str">
        <v>OXCAL, SERGIO</v>
      </c>
      <c r="E801" t="str">
        <v>204A</v>
      </c>
      <c r="F801" t="str">
        <v>AM1</v>
      </c>
      <c r="G801" t="str">
        <v>SD</v>
      </c>
      <c r="H801">
        <v>4106207</v>
      </c>
      <c r="I801" t="str">
        <v>WAV</v>
      </c>
      <c r="J801">
        <v>13.41</v>
      </c>
      <c r="K801">
        <v>31</v>
      </c>
    </row>
    <row r="802" spans="1:11" x14ac:dyDescent="0.25">
      <c r="A802" t="str">
        <v>One-Seat</v>
      </c>
      <c r="B802" t="str">
        <v>SYNERGY MEDICAL TRANSPORTATION LLC</v>
      </c>
      <c r="C802" s="68">
        <v>45753</v>
      </c>
      <c r="D802" t="str">
        <v>OXCAL, SERGIO</v>
      </c>
      <c r="E802" t="str">
        <v>204A</v>
      </c>
      <c r="F802" t="str">
        <v>LW1</v>
      </c>
      <c r="G802" t="str">
        <v>SD</v>
      </c>
      <c r="H802">
        <v>4107723</v>
      </c>
      <c r="I802" t="str">
        <v>WAV</v>
      </c>
      <c r="J802">
        <v>11.71</v>
      </c>
      <c r="K802">
        <v>56</v>
      </c>
    </row>
  </sheetData>
  <conditionalFormatting sqref="I4:I813">
    <cfRule type="duplicateValues" dxfId="126" priority="1"/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topLeftCell="A4" zoomScale="80" zoomScaleNormal="80" workbookViewId="0">
      <selection activeCell="L21" sqref="L21"/>
    </sheetView>
  </sheetViews>
  <sheetFormatPr defaultColWidth="8.85546875" defaultRowHeight="15" x14ac:dyDescent="0.25"/>
  <cols>
    <col min="1" max="1" width="39.140625" customWidth="1"/>
    <col min="2" max="2" width="22.28515625" customWidth="1"/>
    <col min="3" max="3" width="11.7109375" customWidth="1"/>
    <col min="4" max="4" width="13.42578125" customWidth="1"/>
    <col min="5" max="5" width="9" style="166" customWidth="1"/>
    <col min="6" max="6" width="16.42578125" customWidth="1"/>
    <col min="7" max="7" width="43.42578125" customWidth="1"/>
    <col min="8" max="8" width="9.28515625" style="79" customWidth="1"/>
    <col min="9" max="9" width="19.140625" style="79" bestFit="1" customWidth="1"/>
    <col min="10" max="10" width="13.7109375" style="3" bestFit="1" customWidth="1"/>
    <col min="11" max="11" width="9.42578125" bestFit="1" customWidth="1"/>
  </cols>
  <sheetData>
    <row r="7" spans="1:10" ht="21" customHeight="1" x14ac:dyDescent="0.25">
      <c r="A7" s="256" t="s">
        <v>241</v>
      </c>
      <c r="B7" s="256"/>
      <c r="C7" s="256"/>
      <c r="D7" s="256"/>
    </row>
    <row r="8" spans="1:10" ht="21" customHeight="1" x14ac:dyDescent="0.25">
      <c r="A8" s="256"/>
      <c r="B8" s="256"/>
      <c r="C8" s="256"/>
      <c r="D8" s="256"/>
    </row>
    <row r="9" spans="1:10" ht="21" customHeight="1" x14ac:dyDescent="0.35">
      <c r="A9" s="256"/>
      <c r="B9" s="256"/>
      <c r="C9" s="256"/>
      <c r="D9" s="256"/>
      <c r="G9" s="256" t="s">
        <v>242</v>
      </c>
      <c r="H9" s="256"/>
      <c r="I9" s="256"/>
    </row>
    <row r="10" spans="1:10" ht="30" x14ac:dyDescent="0.25">
      <c r="A10" s="121" t="s">
        <v>8</v>
      </c>
      <c r="B10" s="26" t="s">
        <v>9</v>
      </c>
      <c r="C10" s="26" t="s">
        <v>243</v>
      </c>
      <c r="D10" s="26" t="s">
        <v>10</v>
      </c>
      <c r="E10" s="167" t="s">
        <v>187</v>
      </c>
      <c r="G10" s="121" t="s">
        <v>235</v>
      </c>
      <c r="H10" s="179" t="s">
        <v>189</v>
      </c>
      <c r="I10" s="179" t="s">
        <v>186</v>
      </c>
      <c r="J10" t="s">
        <v>244</v>
      </c>
    </row>
    <row r="11" spans="1:10" x14ac:dyDescent="0.25">
      <c r="A11" t="s">
        <v>18</v>
      </c>
      <c r="B11" t="s">
        <v>19</v>
      </c>
      <c r="C11" t="s">
        <v>526</v>
      </c>
      <c r="D11" t="s">
        <v>20</v>
      </c>
      <c r="E11">
        <v>42.02</v>
      </c>
      <c r="G11" t="s">
        <v>18</v>
      </c>
      <c r="H11">
        <v>2</v>
      </c>
      <c r="I11" s="107" t="s">
        <v>245</v>
      </c>
      <c r="J11">
        <v>1248</v>
      </c>
    </row>
    <row r="12" spans="1:10" x14ac:dyDescent="0.25">
      <c r="A12" t="s">
        <v>18</v>
      </c>
      <c r="B12" t="s">
        <v>19</v>
      </c>
      <c r="C12" t="s">
        <v>535</v>
      </c>
      <c r="D12" t="s">
        <v>20</v>
      </c>
      <c r="E12">
        <v>42.02</v>
      </c>
      <c r="G12" t="s">
        <v>18</v>
      </c>
      <c r="H12">
        <v>2</v>
      </c>
      <c r="I12" s="107" t="s">
        <v>246</v>
      </c>
      <c r="J12">
        <v>214.5</v>
      </c>
    </row>
    <row r="13" spans="1:10" x14ac:dyDescent="0.25">
      <c r="A13" t="s">
        <v>18</v>
      </c>
      <c r="B13" t="s">
        <v>24</v>
      </c>
      <c r="C13" t="s">
        <v>526</v>
      </c>
      <c r="D13" t="s">
        <v>23</v>
      </c>
      <c r="E13">
        <v>36.770000000000003</v>
      </c>
      <c r="G13" t="s">
        <v>65</v>
      </c>
      <c r="H13">
        <v>1.75</v>
      </c>
      <c r="I13" s="107" t="s">
        <v>245</v>
      </c>
      <c r="J13">
        <v>25</v>
      </c>
    </row>
    <row r="14" spans="1:10" x14ac:dyDescent="0.25">
      <c r="A14" t="s">
        <v>18</v>
      </c>
      <c r="B14" t="s">
        <v>24</v>
      </c>
      <c r="C14" t="s">
        <v>535</v>
      </c>
      <c r="D14" t="s">
        <v>23</v>
      </c>
      <c r="E14">
        <v>36.770000000000003</v>
      </c>
      <c r="G14" t="s">
        <v>65</v>
      </c>
      <c r="H14">
        <v>2</v>
      </c>
      <c r="I14" s="107" t="s">
        <v>246</v>
      </c>
      <c r="J14">
        <v>13</v>
      </c>
    </row>
    <row r="15" spans="1:10" x14ac:dyDescent="0.25">
      <c r="A15" t="s">
        <v>18</v>
      </c>
      <c r="B15" t="s">
        <v>31</v>
      </c>
      <c r="C15" t="s">
        <v>526</v>
      </c>
      <c r="D15" t="s">
        <v>23</v>
      </c>
      <c r="E15">
        <v>36.770000000000003</v>
      </c>
      <c r="G15" t="s">
        <v>21</v>
      </c>
      <c r="H15">
        <v>1.75</v>
      </c>
      <c r="I15" s="107" t="s">
        <v>245</v>
      </c>
      <c r="J15">
        <v>240</v>
      </c>
    </row>
    <row r="16" spans="1:10" x14ac:dyDescent="0.25">
      <c r="A16" t="s">
        <v>18</v>
      </c>
      <c r="B16" t="s">
        <v>31</v>
      </c>
      <c r="C16" t="s">
        <v>535</v>
      </c>
      <c r="D16" t="s">
        <v>23</v>
      </c>
      <c r="E16">
        <v>36.770000000000003</v>
      </c>
      <c r="G16" t="s">
        <v>21</v>
      </c>
      <c r="H16">
        <v>2</v>
      </c>
      <c r="I16" s="107" t="s">
        <v>246</v>
      </c>
      <c r="J16">
        <v>52</v>
      </c>
    </row>
    <row r="17" spans="1:10" x14ac:dyDescent="0.25">
      <c r="A17" t="s">
        <v>18</v>
      </c>
      <c r="B17" t="s">
        <v>33</v>
      </c>
      <c r="C17" t="s">
        <v>526</v>
      </c>
      <c r="D17" t="s">
        <v>23</v>
      </c>
      <c r="E17">
        <v>36.770000000000003</v>
      </c>
      <c r="G17" t="s">
        <v>133</v>
      </c>
      <c r="H17">
        <v>1.75</v>
      </c>
      <c r="I17" s="107" t="s">
        <v>245</v>
      </c>
      <c r="J17">
        <v>195</v>
      </c>
    </row>
    <row r="18" spans="1:10" x14ac:dyDescent="0.25">
      <c r="A18" t="s">
        <v>18</v>
      </c>
      <c r="B18" t="s">
        <v>61</v>
      </c>
      <c r="C18" t="s">
        <v>526</v>
      </c>
      <c r="D18" t="s">
        <v>20</v>
      </c>
      <c r="E18">
        <v>42.02</v>
      </c>
      <c r="F18" s="120"/>
      <c r="G18" t="s">
        <v>133</v>
      </c>
      <c r="H18">
        <v>2</v>
      </c>
      <c r="I18" s="107" t="s">
        <v>246</v>
      </c>
      <c r="J18">
        <v>32.5</v>
      </c>
    </row>
    <row r="19" spans="1:10" x14ac:dyDescent="0.25">
      <c r="A19" t="s">
        <v>18</v>
      </c>
      <c r="B19" t="s">
        <v>69</v>
      </c>
      <c r="C19" t="s">
        <v>526</v>
      </c>
      <c r="D19" t="s">
        <v>23</v>
      </c>
      <c r="E19">
        <v>36.770000000000003</v>
      </c>
      <c r="G19" t="s">
        <v>135</v>
      </c>
      <c r="H19">
        <v>1.75</v>
      </c>
      <c r="I19" s="107" t="s">
        <v>245</v>
      </c>
      <c r="J19">
        <v>80</v>
      </c>
    </row>
    <row r="20" spans="1:10" x14ac:dyDescent="0.25">
      <c r="A20" t="s">
        <v>18</v>
      </c>
      <c r="B20" t="s">
        <v>69</v>
      </c>
      <c r="C20" t="s">
        <v>535</v>
      </c>
      <c r="D20" t="s">
        <v>23</v>
      </c>
      <c r="E20">
        <v>36.770000000000003</v>
      </c>
      <c r="G20" t="s">
        <v>136</v>
      </c>
      <c r="H20">
        <v>1.75</v>
      </c>
      <c r="I20" s="107" t="s">
        <v>245</v>
      </c>
      <c r="J20">
        <v>550</v>
      </c>
    </row>
    <row r="21" spans="1:10" x14ac:dyDescent="0.25">
      <c r="A21" t="s">
        <v>18</v>
      </c>
      <c r="B21" t="s">
        <v>393</v>
      </c>
      <c r="C21" t="s">
        <v>526</v>
      </c>
      <c r="D21" t="s">
        <v>23</v>
      </c>
      <c r="E21">
        <v>36.770000000000003</v>
      </c>
      <c r="G21" t="s">
        <v>136</v>
      </c>
      <c r="H21">
        <v>2</v>
      </c>
      <c r="I21" s="107" t="s">
        <v>246</v>
      </c>
      <c r="J21">
        <v>65</v>
      </c>
    </row>
    <row r="22" spans="1:10" x14ac:dyDescent="0.25">
      <c r="A22" t="s">
        <v>18</v>
      </c>
      <c r="B22" t="s">
        <v>393</v>
      </c>
      <c r="C22" t="s">
        <v>535</v>
      </c>
      <c r="D22" t="s">
        <v>23</v>
      </c>
      <c r="E22">
        <v>36.770000000000003</v>
      </c>
      <c r="G22" t="s">
        <v>137</v>
      </c>
      <c r="H22">
        <v>1.75</v>
      </c>
      <c r="I22" s="107" t="s">
        <v>245</v>
      </c>
      <c r="J22">
        <v>210</v>
      </c>
    </row>
    <row r="23" spans="1:10" x14ac:dyDescent="0.25">
      <c r="A23" t="s">
        <v>18</v>
      </c>
      <c r="B23" t="s">
        <v>376</v>
      </c>
      <c r="C23" t="s">
        <v>526</v>
      </c>
      <c r="D23" t="s">
        <v>23</v>
      </c>
      <c r="E23">
        <v>36.770000000000003</v>
      </c>
      <c r="G23" t="s">
        <v>137</v>
      </c>
      <c r="H23">
        <v>2</v>
      </c>
      <c r="I23" s="107" t="s">
        <v>246</v>
      </c>
      <c r="J23">
        <v>71.5</v>
      </c>
    </row>
    <row r="24" spans="1:10" x14ac:dyDescent="0.25">
      <c r="A24" t="s">
        <v>18</v>
      </c>
      <c r="B24" t="s">
        <v>530</v>
      </c>
      <c r="C24" t="s">
        <v>526</v>
      </c>
      <c r="D24" t="s">
        <v>20</v>
      </c>
      <c r="E24">
        <v>42.02</v>
      </c>
      <c r="G24" t="s">
        <v>138</v>
      </c>
      <c r="H24">
        <v>1.75</v>
      </c>
      <c r="I24" s="107" t="s">
        <v>245</v>
      </c>
      <c r="J24">
        <v>215</v>
      </c>
    </row>
    <row r="25" spans="1:10" x14ac:dyDescent="0.25">
      <c r="A25" t="s">
        <v>18</v>
      </c>
      <c r="B25" t="s">
        <v>530</v>
      </c>
      <c r="C25" t="s">
        <v>535</v>
      </c>
      <c r="D25" t="s">
        <v>20</v>
      </c>
      <c r="E25">
        <v>42.02</v>
      </c>
      <c r="G25" t="s">
        <v>139</v>
      </c>
      <c r="H25">
        <v>1.75</v>
      </c>
      <c r="I25" s="107" t="s">
        <v>245</v>
      </c>
      <c r="J25">
        <v>225</v>
      </c>
    </row>
    <row r="26" spans="1:10" x14ac:dyDescent="0.25">
      <c r="A26" t="s">
        <v>18</v>
      </c>
      <c r="B26" t="s">
        <v>534</v>
      </c>
      <c r="C26" t="s">
        <v>526</v>
      </c>
      <c r="D26" t="s">
        <v>20</v>
      </c>
      <c r="E26">
        <v>42.02</v>
      </c>
      <c r="G26" t="s">
        <v>140</v>
      </c>
      <c r="H26">
        <v>1.75</v>
      </c>
      <c r="I26" s="107" t="s">
        <v>245</v>
      </c>
      <c r="J26">
        <v>175</v>
      </c>
    </row>
    <row r="27" spans="1:10" x14ac:dyDescent="0.25">
      <c r="A27" t="s">
        <v>18</v>
      </c>
      <c r="B27" t="s">
        <v>534</v>
      </c>
      <c r="C27" t="s">
        <v>535</v>
      </c>
      <c r="D27" t="s">
        <v>20</v>
      </c>
      <c r="E27">
        <v>42.02</v>
      </c>
      <c r="G27" t="s">
        <v>140</v>
      </c>
      <c r="H27">
        <v>2</v>
      </c>
      <c r="I27" s="107" t="s">
        <v>246</v>
      </c>
      <c r="J27">
        <v>45.5</v>
      </c>
    </row>
    <row r="28" spans="1:10" x14ac:dyDescent="0.25">
      <c r="A28" t="s">
        <v>18</v>
      </c>
      <c r="B28" t="s">
        <v>807</v>
      </c>
      <c r="C28" t="s">
        <v>526</v>
      </c>
      <c r="D28" t="s">
        <v>20</v>
      </c>
      <c r="E28">
        <v>42.02</v>
      </c>
      <c r="G28" t="s">
        <v>141</v>
      </c>
      <c r="H28">
        <v>1.75</v>
      </c>
      <c r="I28" s="107" t="s">
        <v>245</v>
      </c>
      <c r="J28">
        <v>330</v>
      </c>
    </row>
    <row r="29" spans="1:10" x14ac:dyDescent="0.25">
      <c r="A29" t="s">
        <v>18</v>
      </c>
      <c r="B29" t="s">
        <v>884</v>
      </c>
      <c r="C29" t="s">
        <v>526</v>
      </c>
      <c r="D29" t="s">
        <v>20</v>
      </c>
      <c r="E29">
        <v>42.02</v>
      </c>
      <c r="G29" t="s">
        <v>141</v>
      </c>
      <c r="H29">
        <v>2</v>
      </c>
      <c r="I29" s="107" t="s">
        <v>246</v>
      </c>
      <c r="J29">
        <v>58.5</v>
      </c>
    </row>
    <row r="30" spans="1:10" x14ac:dyDescent="0.25">
      <c r="A30" t="s">
        <v>18</v>
      </c>
      <c r="B30" t="s">
        <v>885</v>
      </c>
      <c r="C30" t="s">
        <v>526</v>
      </c>
      <c r="D30" t="s">
        <v>20</v>
      </c>
      <c r="E30">
        <v>42.02</v>
      </c>
      <c r="G30" t="s">
        <v>142</v>
      </c>
      <c r="H30">
        <v>1.75</v>
      </c>
      <c r="I30" s="107" t="s">
        <v>245</v>
      </c>
      <c r="J30">
        <v>175</v>
      </c>
    </row>
    <row r="31" spans="1:10" x14ac:dyDescent="0.25">
      <c r="A31" t="s">
        <v>18</v>
      </c>
      <c r="B31" t="s">
        <v>1137</v>
      </c>
      <c r="C31" t="s">
        <v>535</v>
      </c>
      <c r="D31" t="s">
        <v>20</v>
      </c>
      <c r="E31">
        <v>42.02</v>
      </c>
      <c r="G31" t="s">
        <v>142</v>
      </c>
      <c r="H31">
        <v>2</v>
      </c>
      <c r="I31" s="107" t="s">
        <v>246</v>
      </c>
      <c r="J31">
        <v>52</v>
      </c>
    </row>
    <row r="32" spans="1:10" x14ac:dyDescent="0.25">
      <c r="A32" t="s">
        <v>18</v>
      </c>
      <c r="B32" t="s">
        <v>804</v>
      </c>
      <c r="C32" t="s">
        <v>535</v>
      </c>
      <c r="D32" t="s">
        <v>23</v>
      </c>
      <c r="E32">
        <v>36.770000000000003</v>
      </c>
      <c r="G32" t="s">
        <v>143</v>
      </c>
      <c r="H32">
        <v>1.75</v>
      </c>
      <c r="I32" s="107" t="s">
        <v>245</v>
      </c>
      <c r="J32">
        <v>150</v>
      </c>
    </row>
    <row r="33" spans="1:10" x14ac:dyDescent="0.25">
      <c r="A33" t="s">
        <v>18</v>
      </c>
      <c r="B33" t="s">
        <v>805</v>
      </c>
      <c r="C33" t="s">
        <v>526</v>
      </c>
      <c r="D33" t="s">
        <v>23</v>
      </c>
      <c r="E33">
        <v>36.770000000000003</v>
      </c>
      <c r="G33" s="79" t="s">
        <v>131</v>
      </c>
      <c r="J33">
        <v>4422.5</v>
      </c>
    </row>
    <row r="34" spans="1:10" x14ac:dyDescent="0.25">
      <c r="A34" t="s">
        <v>65</v>
      </c>
      <c r="B34" t="s">
        <v>35</v>
      </c>
      <c r="C34" t="s">
        <v>526</v>
      </c>
      <c r="D34" t="s">
        <v>23</v>
      </c>
      <c r="E34">
        <v>32.5</v>
      </c>
      <c r="H34" s="3"/>
      <c r="J34"/>
    </row>
    <row r="35" spans="1:10" x14ac:dyDescent="0.25">
      <c r="A35" t="s">
        <v>65</v>
      </c>
      <c r="B35" t="s">
        <v>35</v>
      </c>
      <c r="C35" t="s">
        <v>535</v>
      </c>
      <c r="D35" t="s">
        <v>23</v>
      </c>
      <c r="E35">
        <v>34.5</v>
      </c>
      <c r="H35" s="3"/>
      <c r="J35"/>
    </row>
    <row r="36" spans="1:10" x14ac:dyDescent="0.25">
      <c r="A36" t="s">
        <v>65</v>
      </c>
      <c r="B36" t="s">
        <v>758</v>
      </c>
      <c r="C36" t="s">
        <v>526</v>
      </c>
      <c r="D36" t="s">
        <v>23</v>
      </c>
      <c r="E36">
        <v>35</v>
      </c>
      <c r="H36" s="3"/>
      <c r="J36"/>
    </row>
    <row r="37" spans="1:10" x14ac:dyDescent="0.25">
      <c r="A37" t="s">
        <v>65</v>
      </c>
      <c r="B37" t="s">
        <v>758</v>
      </c>
      <c r="C37" t="s">
        <v>535</v>
      </c>
      <c r="D37" t="s">
        <v>23</v>
      </c>
      <c r="E37">
        <v>37</v>
      </c>
      <c r="H37" s="3"/>
      <c r="J37"/>
    </row>
    <row r="38" spans="1:10" x14ac:dyDescent="0.25">
      <c r="A38" t="s">
        <v>65</v>
      </c>
      <c r="B38" t="s">
        <v>887</v>
      </c>
      <c r="C38" t="s">
        <v>526</v>
      </c>
      <c r="D38" t="s">
        <v>23</v>
      </c>
      <c r="E38">
        <v>35</v>
      </c>
      <c r="H38" s="3"/>
      <c r="J38"/>
    </row>
    <row r="39" spans="1:10" x14ac:dyDescent="0.25">
      <c r="A39" t="s">
        <v>21</v>
      </c>
      <c r="B39" t="s">
        <v>230</v>
      </c>
      <c r="C39" t="s">
        <v>526</v>
      </c>
      <c r="D39" t="s">
        <v>23</v>
      </c>
      <c r="E39">
        <v>32.5</v>
      </c>
      <c r="H39" s="3"/>
      <c r="J39"/>
    </row>
    <row r="40" spans="1:10" x14ac:dyDescent="0.25">
      <c r="A40" t="s">
        <v>21</v>
      </c>
      <c r="B40" t="s">
        <v>230</v>
      </c>
      <c r="C40" t="s">
        <v>535</v>
      </c>
      <c r="D40" t="s">
        <v>23</v>
      </c>
      <c r="E40">
        <v>34.5</v>
      </c>
      <c r="H40" s="3"/>
      <c r="J40"/>
    </row>
    <row r="41" spans="1:10" x14ac:dyDescent="0.25">
      <c r="A41" t="s">
        <v>21</v>
      </c>
      <c r="B41" t="s">
        <v>228</v>
      </c>
      <c r="C41" t="s">
        <v>526</v>
      </c>
      <c r="D41" t="s">
        <v>23</v>
      </c>
      <c r="E41">
        <v>32.5</v>
      </c>
    </row>
    <row r="42" spans="1:10" x14ac:dyDescent="0.25">
      <c r="A42" t="s">
        <v>21</v>
      </c>
      <c r="B42" t="s">
        <v>228</v>
      </c>
      <c r="C42" t="s">
        <v>535</v>
      </c>
      <c r="D42" t="s">
        <v>23</v>
      </c>
      <c r="E42">
        <v>34.5</v>
      </c>
    </row>
    <row r="43" spans="1:10" x14ac:dyDescent="0.25">
      <c r="A43" t="s">
        <v>21</v>
      </c>
      <c r="B43" t="s">
        <v>886</v>
      </c>
      <c r="C43" t="s">
        <v>526</v>
      </c>
      <c r="D43" t="s">
        <v>23</v>
      </c>
      <c r="E43">
        <v>35</v>
      </c>
    </row>
    <row r="44" spans="1:10" x14ac:dyDescent="0.25">
      <c r="A44" t="s">
        <v>45</v>
      </c>
      <c r="B44" t="s">
        <v>48</v>
      </c>
      <c r="C44" t="s">
        <v>526</v>
      </c>
      <c r="D44" t="s">
        <v>23</v>
      </c>
      <c r="E44" s="166">
        <v>40</v>
      </c>
    </row>
    <row r="45" spans="1:10" x14ac:dyDescent="0.25">
      <c r="A45" t="s">
        <v>132</v>
      </c>
      <c r="B45" t="s">
        <v>528</v>
      </c>
      <c r="C45" t="s">
        <v>526</v>
      </c>
      <c r="D45" t="s">
        <v>23</v>
      </c>
      <c r="E45">
        <v>35</v>
      </c>
    </row>
    <row r="46" spans="1:10" x14ac:dyDescent="0.25">
      <c r="A46" t="s">
        <v>132</v>
      </c>
      <c r="B46" t="s">
        <v>528</v>
      </c>
      <c r="C46" t="s">
        <v>535</v>
      </c>
      <c r="D46" t="s">
        <v>23</v>
      </c>
      <c r="E46">
        <v>37</v>
      </c>
    </row>
    <row r="47" spans="1:10" x14ac:dyDescent="0.25">
      <c r="A47" t="s">
        <v>133</v>
      </c>
      <c r="B47" t="s">
        <v>64</v>
      </c>
      <c r="C47" t="s">
        <v>526</v>
      </c>
      <c r="D47" t="s">
        <v>23</v>
      </c>
      <c r="E47">
        <v>32.5</v>
      </c>
    </row>
    <row r="48" spans="1:10" x14ac:dyDescent="0.25">
      <c r="A48" t="s">
        <v>133</v>
      </c>
      <c r="B48" t="s">
        <v>64</v>
      </c>
      <c r="C48" t="s">
        <v>535</v>
      </c>
      <c r="D48" t="s">
        <v>23</v>
      </c>
      <c r="E48">
        <v>34.5</v>
      </c>
    </row>
    <row r="49" spans="1:5" x14ac:dyDescent="0.25">
      <c r="A49" t="s">
        <v>133</v>
      </c>
      <c r="B49" t="s">
        <v>1139</v>
      </c>
      <c r="C49" t="s">
        <v>535</v>
      </c>
      <c r="D49" t="s">
        <v>23</v>
      </c>
      <c r="E49">
        <v>37</v>
      </c>
    </row>
    <row r="50" spans="1:5" x14ac:dyDescent="0.25">
      <c r="A50" t="s">
        <v>133</v>
      </c>
      <c r="B50" t="s">
        <v>985</v>
      </c>
      <c r="C50" t="s">
        <v>535</v>
      </c>
      <c r="D50" t="s">
        <v>23</v>
      </c>
      <c r="E50">
        <v>34.5</v>
      </c>
    </row>
    <row r="51" spans="1:5" x14ac:dyDescent="0.25">
      <c r="A51" t="s">
        <v>133</v>
      </c>
      <c r="B51" t="s">
        <v>984</v>
      </c>
      <c r="C51" t="s">
        <v>535</v>
      </c>
      <c r="D51" t="s">
        <v>23</v>
      </c>
      <c r="E51">
        <v>34.5</v>
      </c>
    </row>
    <row r="52" spans="1:5" x14ac:dyDescent="0.25">
      <c r="A52" t="s">
        <v>135</v>
      </c>
      <c r="B52" t="s">
        <v>30</v>
      </c>
      <c r="C52" t="s">
        <v>526</v>
      </c>
      <c r="D52" t="s">
        <v>23</v>
      </c>
      <c r="E52">
        <v>32.5</v>
      </c>
    </row>
    <row r="53" spans="1:5" x14ac:dyDescent="0.25">
      <c r="A53" t="s">
        <v>135</v>
      </c>
      <c r="B53" t="s">
        <v>30</v>
      </c>
      <c r="C53" t="s">
        <v>535</v>
      </c>
      <c r="D53" t="s">
        <v>23</v>
      </c>
      <c r="E53">
        <v>34.5</v>
      </c>
    </row>
    <row r="54" spans="1:5" x14ac:dyDescent="0.25">
      <c r="A54" t="s">
        <v>136</v>
      </c>
      <c r="B54" t="s">
        <v>58</v>
      </c>
      <c r="C54" t="s">
        <v>526</v>
      </c>
      <c r="D54" t="s">
        <v>37</v>
      </c>
      <c r="E54">
        <v>29</v>
      </c>
    </row>
    <row r="55" spans="1:5" x14ac:dyDescent="0.25">
      <c r="A55" t="s">
        <v>136</v>
      </c>
      <c r="B55" t="s">
        <v>50</v>
      </c>
      <c r="C55" t="s">
        <v>526</v>
      </c>
      <c r="D55" t="s">
        <v>23</v>
      </c>
      <c r="E55">
        <v>35</v>
      </c>
    </row>
    <row r="56" spans="1:5" x14ac:dyDescent="0.25">
      <c r="A56" t="s">
        <v>136</v>
      </c>
      <c r="B56" t="s">
        <v>50</v>
      </c>
      <c r="C56" t="s">
        <v>535</v>
      </c>
      <c r="D56" t="s">
        <v>23</v>
      </c>
      <c r="E56">
        <v>37</v>
      </c>
    </row>
    <row r="57" spans="1:5" x14ac:dyDescent="0.25">
      <c r="A57" t="s">
        <v>136</v>
      </c>
      <c r="B57" t="s">
        <v>537</v>
      </c>
      <c r="C57" t="s">
        <v>526</v>
      </c>
      <c r="D57" t="s">
        <v>23</v>
      </c>
      <c r="E57">
        <v>32.5</v>
      </c>
    </row>
    <row r="58" spans="1:5" x14ac:dyDescent="0.25">
      <c r="A58" t="s">
        <v>136</v>
      </c>
      <c r="B58" t="s">
        <v>537</v>
      </c>
      <c r="C58" t="s">
        <v>535</v>
      </c>
      <c r="D58" t="s">
        <v>23</v>
      </c>
      <c r="E58">
        <v>34.5</v>
      </c>
    </row>
    <row r="59" spans="1:5" x14ac:dyDescent="0.25">
      <c r="A59" t="s">
        <v>136</v>
      </c>
      <c r="B59" t="s">
        <v>536</v>
      </c>
      <c r="C59" t="s">
        <v>526</v>
      </c>
      <c r="D59" t="s">
        <v>23</v>
      </c>
      <c r="E59">
        <v>32.5</v>
      </c>
    </row>
    <row r="60" spans="1:5" x14ac:dyDescent="0.25">
      <c r="A60" t="s">
        <v>136</v>
      </c>
      <c r="B60" t="s">
        <v>536</v>
      </c>
      <c r="C60" t="s">
        <v>535</v>
      </c>
      <c r="D60" t="s">
        <v>23</v>
      </c>
      <c r="E60">
        <v>34.5</v>
      </c>
    </row>
    <row r="61" spans="1:5" x14ac:dyDescent="0.25">
      <c r="A61" t="s">
        <v>136</v>
      </c>
      <c r="B61" t="s">
        <v>806</v>
      </c>
      <c r="C61" t="s">
        <v>526</v>
      </c>
      <c r="D61" t="s">
        <v>37</v>
      </c>
      <c r="E61">
        <v>29</v>
      </c>
    </row>
    <row r="62" spans="1:5" x14ac:dyDescent="0.25">
      <c r="A62" t="s">
        <v>136</v>
      </c>
      <c r="B62" t="s">
        <v>806</v>
      </c>
      <c r="C62" t="s">
        <v>535</v>
      </c>
      <c r="D62" t="s">
        <v>37</v>
      </c>
      <c r="E62">
        <v>31</v>
      </c>
    </row>
    <row r="63" spans="1:5" x14ac:dyDescent="0.25">
      <c r="A63" t="s">
        <v>136</v>
      </c>
      <c r="B63" t="s">
        <v>883</v>
      </c>
      <c r="C63" t="s">
        <v>526</v>
      </c>
      <c r="D63" t="s">
        <v>37</v>
      </c>
      <c r="E63">
        <v>29</v>
      </c>
    </row>
    <row r="64" spans="1:5" x14ac:dyDescent="0.25">
      <c r="A64" t="s">
        <v>136</v>
      </c>
      <c r="B64" t="s">
        <v>1136</v>
      </c>
      <c r="C64" t="s">
        <v>535</v>
      </c>
      <c r="D64" t="s">
        <v>23</v>
      </c>
      <c r="E64">
        <v>34.5</v>
      </c>
    </row>
    <row r="65" spans="1:5" x14ac:dyDescent="0.25">
      <c r="A65" t="s">
        <v>136</v>
      </c>
      <c r="B65" t="s">
        <v>1140</v>
      </c>
      <c r="C65" t="s">
        <v>526</v>
      </c>
      <c r="D65" t="s">
        <v>23</v>
      </c>
      <c r="E65">
        <v>35</v>
      </c>
    </row>
    <row r="66" spans="1:5" x14ac:dyDescent="0.25">
      <c r="A66" t="s">
        <v>137</v>
      </c>
      <c r="B66" t="s">
        <v>28</v>
      </c>
      <c r="C66" t="s">
        <v>526</v>
      </c>
      <c r="D66" t="s">
        <v>23</v>
      </c>
      <c r="E66">
        <v>32.5</v>
      </c>
    </row>
    <row r="67" spans="1:5" x14ac:dyDescent="0.25">
      <c r="A67" t="s">
        <v>138</v>
      </c>
      <c r="B67" t="s">
        <v>36</v>
      </c>
      <c r="C67" t="s">
        <v>526</v>
      </c>
      <c r="D67" t="s">
        <v>37</v>
      </c>
      <c r="E67">
        <v>29</v>
      </c>
    </row>
    <row r="68" spans="1:5" x14ac:dyDescent="0.25">
      <c r="A68" t="s">
        <v>138</v>
      </c>
      <c r="B68" t="s">
        <v>1135</v>
      </c>
      <c r="C68" t="s">
        <v>535</v>
      </c>
      <c r="D68" t="s">
        <v>37</v>
      </c>
      <c r="E68">
        <v>31</v>
      </c>
    </row>
    <row r="69" spans="1:5" x14ac:dyDescent="0.25">
      <c r="A69" t="s">
        <v>138</v>
      </c>
      <c r="B69" t="s">
        <v>1134</v>
      </c>
      <c r="C69" t="s">
        <v>535</v>
      </c>
      <c r="D69" t="s">
        <v>37</v>
      </c>
      <c r="E69">
        <v>31</v>
      </c>
    </row>
    <row r="70" spans="1:5" x14ac:dyDescent="0.25">
      <c r="A70" t="s">
        <v>138</v>
      </c>
      <c r="B70" t="s">
        <v>1138</v>
      </c>
      <c r="C70" t="s">
        <v>535</v>
      </c>
      <c r="D70" t="s">
        <v>37</v>
      </c>
      <c r="E70">
        <v>31</v>
      </c>
    </row>
    <row r="71" spans="1:5" x14ac:dyDescent="0.25">
      <c r="A71" t="s">
        <v>139</v>
      </c>
      <c r="B71" t="s">
        <v>43</v>
      </c>
      <c r="C71" t="s">
        <v>526</v>
      </c>
      <c r="D71" t="s">
        <v>37</v>
      </c>
      <c r="E71">
        <v>29</v>
      </c>
    </row>
    <row r="72" spans="1:5" x14ac:dyDescent="0.25">
      <c r="A72" t="s">
        <v>139</v>
      </c>
      <c r="B72" t="s">
        <v>43</v>
      </c>
      <c r="C72" t="s">
        <v>535</v>
      </c>
      <c r="D72" t="s">
        <v>37</v>
      </c>
      <c r="E72">
        <v>29</v>
      </c>
    </row>
    <row r="73" spans="1:5" x14ac:dyDescent="0.25">
      <c r="A73" t="s">
        <v>140</v>
      </c>
      <c r="B73" t="s">
        <v>379</v>
      </c>
      <c r="C73" t="s">
        <v>526</v>
      </c>
      <c r="D73" t="s">
        <v>23</v>
      </c>
      <c r="E73">
        <v>32.5</v>
      </c>
    </row>
    <row r="74" spans="1:5" x14ac:dyDescent="0.25">
      <c r="A74" t="s">
        <v>140</v>
      </c>
      <c r="B74" t="s">
        <v>379</v>
      </c>
      <c r="C74" t="s">
        <v>535</v>
      </c>
      <c r="D74" t="s">
        <v>23</v>
      </c>
      <c r="E74">
        <v>34.5</v>
      </c>
    </row>
    <row r="75" spans="1:5" x14ac:dyDescent="0.25">
      <c r="A75" t="s">
        <v>141</v>
      </c>
      <c r="B75" t="s">
        <v>66</v>
      </c>
      <c r="C75" t="s">
        <v>526</v>
      </c>
      <c r="D75" t="s">
        <v>23</v>
      </c>
      <c r="E75">
        <v>32.5</v>
      </c>
    </row>
    <row r="76" spans="1:5" x14ac:dyDescent="0.25">
      <c r="A76" t="s">
        <v>141</v>
      </c>
      <c r="B76" t="s">
        <v>66</v>
      </c>
      <c r="C76" t="s">
        <v>535</v>
      </c>
      <c r="D76" t="s">
        <v>23</v>
      </c>
      <c r="E76">
        <v>35</v>
      </c>
    </row>
    <row r="77" spans="1:5" x14ac:dyDescent="0.25">
      <c r="A77" t="s">
        <v>142</v>
      </c>
      <c r="B77" t="s">
        <v>41</v>
      </c>
      <c r="C77" t="s">
        <v>526</v>
      </c>
      <c r="D77" t="s">
        <v>23</v>
      </c>
      <c r="E77">
        <v>32.5</v>
      </c>
    </row>
    <row r="78" spans="1:5" x14ac:dyDescent="0.25">
      <c r="A78" t="s">
        <v>143</v>
      </c>
      <c r="B78" t="s">
        <v>389</v>
      </c>
      <c r="C78" t="s">
        <v>526</v>
      </c>
      <c r="D78" t="s">
        <v>37</v>
      </c>
      <c r="E78">
        <v>29</v>
      </c>
    </row>
    <row r="79" spans="1:5" x14ac:dyDescent="0.25">
      <c r="A79" t="s">
        <v>143</v>
      </c>
      <c r="B79" t="s">
        <v>389</v>
      </c>
      <c r="C79" t="s">
        <v>535</v>
      </c>
      <c r="D79" t="s">
        <v>37</v>
      </c>
      <c r="E79">
        <v>31</v>
      </c>
    </row>
    <row r="80" spans="1:5" x14ac:dyDescent="0.25">
      <c r="A80" t="s">
        <v>117</v>
      </c>
      <c r="B80" t="s">
        <v>46</v>
      </c>
      <c r="C80" t="s">
        <v>526</v>
      </c>
      <c r="D80" t="s">
        <v>23</v>
      </c>
      <c r="E80">
        <v>35</v>
      </c>
    </row>
    <row r="81" spans="1:5" x14ac:dyDescent="0.25">
      <c r="A81" s="166" t="s">
        <v>131</v>
      </c>
      <c r="B81" s="166"/>
      <c r="C81" s="166"/>
      <c r="D81" s="166"/>
    </row>
    <row r="82" spans="1:5" x14ac:dyDescent="0.25">
      <c r="E82"/>
    </row>
    <row r="83" spans="1:5" x14ac:dyDescent="0.25">
      <c r="E83"/>
    </row>
    <row r="84" spans="1:5" x14ac:dyDescent="0.25">
      <c r="E84"/>
    </row>
    <row r="85" spans="1:5" x14ac:dyDescent="0.25">
      <c r="E85"/>
    </row>
    <row r="86" spans="1:5" x14ac:dyDescent="0.25">
      <c r="E86"/>
    </row>
  </sheetData>
  <mergeCells count="2">
    <mergeCell ref="A7:D9"/>
    <mergeCell ref="G9:I9"/>
  </mergeCells>
  <conditionalFormatting sqref="D1:D1048576">
    <cfRule type="containsText" dxfId="125" priority="2" operator="containsText" text="BLANK">
      <formula>NOT(ISERROR(SEARCH("BLANK",D1)))</formula>
    </cfRule>
  </conditionalFormatting>
  <conditionalFormatting sqref="H10:I1048576">
    <cfRule type="cellIs" dxfId="124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F6DA-8151-4457-937F-1B17A2B1D0E7}">
  <sheetPr codeName="Sheet27"/>
  <dimension ref="A1:AC830"/>
  <sheetViews>
    <sheetView showGridLines="0" topLeftCell="A2" zoomScale="115" zoomScaleNormal="115" workbookViewId="0">
      <selection activeCell="A13" sqref="A13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9.42578125" style="3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79" customWidth="1"/>
    <col min="10" max="10" width="11" style="79" customWidth="1"/>
    <col min="11" max="11" width="9.28515625" style="84" customWidth="1"/>
    <col min="12" max="12" width="10.42578125" style="9" customWidth="1"/>
    <col min="13" max="13" width="10.7109375" style="92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1:29" x14ac:dyDescent="0.25">
      <c r="A1" s="1" t="s">
        <v>146</v>
      </c>
      <c r="E1" s="68"/>
    </row>
    <row r="2" spans="1:29" ht="16.5" thickBot="1" x14ac:dyDescent="0.3">
      <c r="A2" s="252" t="s">
        <v>21</v>
      </c>
      <c r="B2" s="252"/>
      <c r="C2" s="252"/>
      <c r="E2" s="68"/>
    </row>
    <row r="3" spans="1:29" ht="15.75" thickBot="1" x14ac:dyDescent="0.3">
      <c r="D3" s="48" t="s">
        <v>147</v>
      </c>
      <c r="E3" s="68"/>
      <c r="F3" s="71">
        <v>6040.38</v>
      </c>
      <c r="I3" s="247" t="s">
        <v>1141</v>
      </c>
      <c r="J3" s="248"/>
      <c r="K3" s="249" t="s">
        <v>1142</v>
      </c>
      <c r="L3" s="250"/>
    </row>
    <row r="4" spans="1:29" ht="19.5" thickBot="1" x14ac:dyDescent="0.35">
      <c r="B4" s="125" t="s">
        <v>148</v>
      </c>
      <c r="C4" s="129">
        <v>4531.6499999999996</v>
      </c>
      <c r="D4" s="2" t="s">
        <v>149</v>
      </c>
      <c r="E4" s="68"/>
      <c r="F4" s="71">
        <v>65</v>
      </c>
      <c r="H4"/>
      <c r="I4" s="109" t="s">
        <v>150</v>
      </c>
      <c r="J4" s="110" t="s">
        <v>151</v>
      </c>
      <c r="K4" s="111" t="s">
        <v>150</v>
      </c>
      <c r="L4" s="112" t="s">
        <v>151</v>
      </c>
      <c r="M4" s="113" t="s">
        <v>152</v>
      </c>
      <c r="P4" s="1" t="s">
        <v>153</v>
      </c>
      <c r="R4" s="65">
        <v>2040.36</v>
      </c>
      <c r="T4" s="123" t="s">
        <v>154</v>
      </c>
      <c r="U4" s="126">
        <v>1763</v>
      </c>
      <c r="V4" s="4"/>
      <c r="W4" s="123" t="s">
        <v>155</v>
      </c>
      <c r="X4" s="126">
        <v>0</v>
      </c>
    </row>
    <row r="5" spans="1:29" ht="18.75" x14ac:dyDescent="0.3">
      <c r="B5" s="47"/>
      <c r="C5" s="8"/>
      <c r="D5" s="2" t="s">
        <v>156</v>
      </c>
      <c r="E5" s="68"/>
      <c r="F5" s="71">
        <v>213.75</v>
      </c>
      <c r="H5" s="76" t="s">
        <v>23</v>
      </c>
      <c r="I5" s="115">
        <v>1685.2299999999998</v>
      </c>
      <c r="J5" s="116">
        <v>140.43583333333333</v>
      </c>
      <c r="K5" s="116">
        <v>1854.39</v>
      </c>
      <c r="L5" s="116">
        <v>154.5325</v>
      </c>
      <c r="M5" s="114">
        <v>0</v>
      </c>
      <c r="P5" s="1" t="s">
        <v>157</v>
      </c>
      <c r="R5" s="65">
        <v>1370.42</v>
      </c>
      <c r="T5" s="66" t="s">
        <v>158</v>
      </c>
      <c r="U5" s="65">
        <v>0</v>
      </c>
      <c r="V5" s="4"/>
      <c r="W5" s="66" t="s">
        <v>159</v>
      </c>
      <c r="X5" s="65">
        <v>0</v>
      </c>
    </row>
    <row r="6" spans="1:29" ht="18.75" x14ac:dyDescent="0.3">
      <c r="D6" s="2" t="s">
        <v>160</v>
      </c>
      <c r="E6" s="68"/>
      <c r="F6" s="71">
        <v>222.75</v>
      </c>
      <c r="G6" s="50"/>
      <c r="H6" s="76" t="s">
        <v>20</v>
      </c>
      <c r="I6" s="115">
        <v>0</v>
      </c>
      <c r="J6" s="116">
        <v>0</v>
      </c>
      <c r="K6" s="116">
        <v>0</v>
      </c>
      <c r="L6" s="116">
        <v>0</v>
      </c>
      <c r="M6" s="114">
        <v>0</v>
      </c>
      <c r="O6" s="6"/>
      <c r="P6" s="1" t="s">
        <v>161</v>
      </c>
      <c r="R6" s="169">
        <v>2530</v>
      </c>
      <c r="T6" s="66" t="s">
        <v>162</v>
      </c>
      <c r="U6" s="65">
        <v>615</v>
      </c>
      <c r="V6" s="4"/>
      <c r="W6" s="66" t="s">
        <v>95</v>
      </c>
      <c r="X6" s="65">
        <v>0</v>
      </c>
    </row>
    <row r="7" spans="1:29" ht="18.75" x14ac:dyDescent="0.3">
      <c r="B7" s="34" t="s">
        <v>146</v>
      </c>
      <c r="C7" s="7"/>
      <c r="D7" s="48" t="s">
        <v>163</v>
      </c>
      <c r="E7" s="68"/>
      <c r="F7" s="170">
        <v>501.5</v>
      </c>
      <c r="G7" s="4"/>
      <c r="H7" s="76" t="s">
        <v>37</v>
      </c>
      <c r="I7" s="115">
        <v>0</v>
      </c>
      <c r="J7" s="116">
        <v>0</v>
      </c>
      <c r="K7" s="116">
        <v>0</v>
      </c>
      <c r="L7" s="116">
        <v>0</v>
      </c>
      <c r="M7" s="114"/>
      <c r="P7" s="1" t="s">
        <v>164</v>
      </c>
      <c r="Q7" s="64"/>
      <c r="R7" s="51">
        <v>42.166666666666664</v>
      </c>
      <c r="T7" s="66" t="s">
        <v>165</v>
      </c>
      <c r="U7" s="65">
        <v>0</v>
      </c>
      <c r="V7" s="4"/>
      <c r="W7" s="66" t="s">
        <v>96</v>
      </c>
      <c r="X7" s="65">
        <v>0</v>
      </c>
    </row>
    <row r="8" spans="1:29" ht="19.5" thickBot="1" x14ac:dyDescent="0.35">
      <c r="B8" s="34"/>
      <c r="C8" s="7"/>
      <c r="D8" s="48" t="s">
        <v>166</v>
      </c>
      <c r="E8" s="68"/>
      <c r="F8" s="130">
        <v>85.83</v>
      </c>
      <c r="G8" s="133"/>
      <c r="H8" s="77" t="s">
        <v>84</v>
      </c>
      <c r="I8" s="117">
        <v>1685.2299999999998</v>
      </c>
      <c r="J8" s="118">
        <v>140.43583333333333</v>
      </c>
      <c r="K8" s="118">
        <v>1854.39</v>
      </c>
      <c r="L8" s="118">
        <v>154.5325</v>
      </c>
      <c r="M8" s="119">
        <v>0</v>
      </c>
      <c r="P8" s="1" t="s">
        <v>167</v>
      </c>
      <c r="Q8" s="5"/>
      <c r="R8" s="65">
        <v>669.94</v>
      </c>
      <c r="T8" s="66" t="s">
        <v>168</v>
      </c>
      <c r="U8" s="65">
        <v>1148</v>
      </c>
    </row>
    <row r="9" spans="1:29" ht="18.75" x14ac:dyDescent="0.3">
      <c r="B9" s="34"/>
      <c r="C9" s="7"/>
      <c r="E9" s="68"/>
      <c r="F9" s="41"/>
      <c r="G9" s="251" t="s">
        <v>169</v>
      </c>
      <c r="H9" s="251"/>
      <c r="I9" s="177">
        <v>22.47</v>
      </c>
      <c r="K9" s="177">
        <v>63.36</v>
      </c>
      <c r="M9" s="178">
        <v>85.83</v>
      </c>
      <c r="P9" s="1"/>
      <c r="Q9" s="5"/>
      <c r="R9" s="65"/>
    </row>
    <row r="10" spans="1:29" ht="15.75" thickBot="1" x14ac:dyDescent="0.3">
      <c r="E10" s="68"/>
      <c r="H10" s="41"/>
      <c r="J10" s="84"/>
    </row>
    <row r="11" spans="1:29" ht="23.45" customHeight="1" thickBot="1" x14ac:dyDescent="0.4">
      <c r="B11" s="253" t="s">
        <v>170</v>
      </c>
      <c r="C11" s="254"/>
      <c r="D11" s="254"/>
      <c r="E11" s="254"/>
      <c r="F11" s="254"/>
      <c r="G11" s="254"/>
      <c r="H11" s="254"/>
      <c r="I11" s="254"/>
      <c r="J11" s="254"/>
      <c r="K11" s="254"/>
      <c r="L11" s="254"/>
      <c r="M11" s="254"/>
      <c r="N11" s="255"/>
      <c r="P11" s="245" t="s">
        <v>171</v>
      </c>
      <c r="Q11" s="246"/>
      <c r="R11" s="246"/>
      <c r="S11" s="246"/>
      <c r="T11" s="246"/>
      <c r="U11" s="246"/>
      <c r="V11" s="246"/>
      <c r="W11" s="246"/>
      <c r="X11" s="246"/>
      <c r="Y11" s="246"/>
      <c r="Z11" s="246"/>
      <c r="AA11" s="246"/>
      <c r="AB11" s="246"/>
      <c r="AC11" s="246"/>
    </row>
    <row r="12" spans="1:29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40" t="s">
        <v>9</v>
      </c>
      <c r="F12" s="39" t="s">
        <v>10</v>
      </c>
      <c r="G12" s="39" t="s">
        <v>173</v>
      </c>
      <c r="H12" s="40" t="s">
        <v>15</v>
      </c>
      <c r="I12" s="80" t="s">
        <v>174</v>
      </c>
      <c r="J12" s="80" t="s">
        <v>175</v>
      </c>
      <c r="K12" s="80" t="s">
        <v>16</v>
      </c>
      <c r="L12" s="53" t="s">
        <v>176</v>
      </c>
      <c r="M12" s="93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29" x14ac:dyDescent="0.25">
      <c r="B13" s="35">
        <v>45740</v>
      </c>
      <c r="C13" s="10" t="s">
        <v>17</v>
      </c>
      <c r="D13" s="11" t="s">
        <v>229</v>
      </c>
      <c r="E13" s="13" t="s">
        <v>230</v>
      </c>
      <c r="F13" s="13" t="s">
        <v>23</v>
      </c>
      <c r="G13" s="13">
        <v>6</v>
      </c>
      <c r="H13" s="13">
        <v>9</v>
      </c>
      <c r="I13" s="81">
        <v>0.46700000000000003</v>
      </c>
      <c r="J13" s="81">
        <v>0.5</v>
      </c>
      <c r="K13" s="85">
        <v>192.77099999999999</v>
      </c>
      <c r="L13" s="72">
        <v>32.5</v>
      </c>
      <c r="M13" s="94">
        <v>8.0340000000000007</v>
      </c>
      <c r="N13" s="73">
        <v>261.11</v>
      </c>
      <c r="P13" s="14" t="s">
        <v>75</v>
      </c>
      <c r="Q13" s="11" t="s">
        <v>229</v>
      </c>
      <c r="R13" s="12">
        <v>45740</v>
      </c>
      <c r="S13" s="11">
        <v>4095955</v>
      </c>
      <c r="T13" s="13" t="s">
        <v>230</v>
      </c>
      <c r="U13" s="13" t="s">
        <v>251</v>
      </c>
      <c r="V13" s="11">
        <v>4.6399999999999997</v>
      </c>
      <c r="W13" s="11">
        <v>15</v>
      </c>
      <c r="X13" s="11" t="s">
        <v>245</v>
      </c>
      <c r="Y13" s="13">
        <v>5</v>
      </c>
      <c r="Z13" s="159">
        <v>4.6399999999999997</v>
      </c>
      <c r="AA13" s="173">
        <v>1.75</v>
      </c>
      <c r="AB13" s="174">
        <v>8.1199999999999992</v>
      </c>
      <c r="AC13" s="174">
        <v>13.12</v>
      </c>
    </row>
    <row r="14" spans="1:29" x14ac:dyDescent="0.25">
      <c r="B14" s="36">
        <v>45740</v>
      </c>
      <c r="C14" s="15" t="s">
        <v>17</v>
      </c>
      <c r="D14" s="16" t="s">
        <v>227</v>
      </c>
      <c r="E14" s="18" t="s">
        <v>228</v>
      </c>
      <c r="F14" s="18" t="s">
        <v>23</v>
      </c>
      <c r="G14" s="18">
        <v>8</v>
      </c>
      <c r="H14" s="18">
        <v>8.9830000000000005</v>
      </c>
      <c r="I14" s="82">
        <v>0</v>
      </c>
      <c r="J14" s="82">
        <v>0</v>
      </c>
      <c r="K14" s="86">
        <v>124.066</v>
      </c>
      <c r="L14" s="74">
        <v>32.5</v>
      </c>
      <c r="M14" s="95">
        <v>8.984</v>
      </c>
      <c r="N14" s="75">
        <v>291.98</v>
      </c>
      <c r="P14" s="15" t="s">
        <v>75</v>
      </c>
      <c r="Q14" s="16" t="s">
        <v>229</v>
      </c>
      <c r="R14" s="17">
        <v>45740</v>
      </c>
      <c r="S14" s="16">
        <v>4097791</v>
      </c>
      <c r="T14" s="18" t="s">
        <v>230</v>
      </c>
      <c r="U14" s="18" t="s">
        <v>252</v>
      </c>
      <c r="V14" s="16">
        <v>25.07</v>
      </c>
      <c r="W14" s="16">
        <v>45</v>
      </c>
      <c r="X14" s="16" t="s">
        <v>245</v>
      </c>
      <c r="Y14" s="18">
        <v>5</v>
      </c>
      <c r="Z14" s="160">
        <v>25.07</v>
      </c>
      <c r="AA14" s="31">
        <v>1.75</v>
      </c>
      <c r="AB14" s="23">
        <v>43.872500000000002</v>
      </c>
      <c r="AC14" s="23">
        <v>48.872500000000002</v>
      </c>
    </row>
    <row r="15" spans="1:29" x14ac:dyDescent="0.25">
      <c r="B15" s="36">
        <v>45741</v>
      </c>
      <c r="C15" s="15" t="s">
        <v>17</v>
      </c>
      <c r="D15" s="16" t="s">
        <v>229</v>
      </c>
      <c r="E15" s="18" t="s">
        <v>230</v>
      </c>
      <c r="F15" s="18" t="s">
        <v>23</v>
      </c>
      <c r="G15" s="18">
        <v>8</v>
      </c>
      <c r="H15" s="18">
        <v>9.0500000000000007</v>
      </c>
      <c r="I15" s="82">
        <v>0.4</v>
      </c>
      <c r="J15" s="82">
        <v>0.5</v>
      </c>
      <c r="K15" s="86">
        <v>156.745</v>
      </c>
      <c r="L15" s="74">
        <v>32.5</v>
      </c>
      <c r="M15" s="95">
        <v>8.15</v>
      </c>
      <c r="N15" s="75">
        <v>264.88</v>
      </c>
      <c r="P15" s="15" t="s">
        <v>75</v>
      </c>
      <c r="Q15" s="16" t="s">
        <v>229</v>
      </c>
      <c r="R15" s="17">
        <v>45740</v>
      </c>
      <c r="S15" s="16">
        <v>4098448</v>
      </c>
      <c r="T15" s="18" t="s">
        <v>230</v>
      </c>
      <c r="U15" s="18" t="s">
        <v>251</v>
      </c>
      <c r="V15" s="16">
        <v>8.2200000000000006</v>
      </c>
      <c r="W15" s="16">
        <v>30</v>
      </c>
      <c r="X15" s="16" t="s">
        <v>245</v>
      </c>
      <c r="Y15" s="18">
        <v>5</v>
      </c>
      <c r="Z15" s="160">
        <v>8.2200000000000006</v>
      </c>
      <c r="AA15" s="31">
        <v>1.75</v>
      </c>
      <c r="AB15" s="23">
        <v>14.385000000000002</v>
      </c>
      <c r="AC15" s="23">
        <v>19.385000000000002</v>
      </c>
    </row>
    <row r="16" spans="1:29" x14ac:dyDescent="0.25">
      <c r="B16" s="36">
        <v>45741</v>
      </c>
      <c r="C16" s="15" t="s">
        <v>17</v>
      </c>
      <c r="D16" s="16" t="s">
        <v>227</v>
      </c>
      <c r="E16" s="18" t="s">
        <v>228</v>
      </c>
      <c r="F16" s="18" t="s">
        <v>23</v>
      </c>
      <c r="G16" s="18">
        <v>11</v>
      </c>
      <c r="H16" s="18">
        <v>8.7330000000000005</v>
      </c>
      <c r="I16" s="82">
        <v>0</v>
      </c>
      <c r="J16" s="82">
        <v>0</v>
      </c>
      <c r="K16" s="86">
        <v>174.30600000000001</v>
      </c>
      <c r="L16" s="74">
        <v>32.5</v>
      </c>
      <c r="M16" s="95">
        <v>8.7330000000000005</v>
      </c>
      <c r="N16" s="75">
        <v>283.82</v>
      </c>
      <c r="P16" t="s">
        <v>75</v>
      </c>
      <c r="Q16" s="16" t="s">
        <v>229</v>
      </c>
      <c r="R16" s="17">
        <v>45740</v>
      </c>
      <c r="S16" s="16">
        <v>4098595</v>
      </c>
      <c r="T16" s="18" t="s">
        <v>230</v>
      </c>
      <c r="U16" s="18" t="s">
        <v>251</v>
      </c>
      <c r="V16" s="16">
        <v>29.88</v>
      </c>
      <c r="W16" s="16">
        <v>75</v>
      </c>
      <c r="X16" s="16" t="s">
        <v>245</v>
      </c>
      <c r="Y16" s="18">
        <v>5</v>
      </c>
      <c r="Z16" s="160">
        <v>29.88</v>
      </c>
      <c r="AA16" s="31">
        <v>1.75</v>
      </c>
      <c r="AB16" s="23">
        <v>52.29</v>
      </c>
      <c r="AC16" s="23">
        <v>57.29</v>
      </c>
    </row>
    <row r="17" spans="2:29" x14ac:dyDescent="0.25">
      <c r="B17" s="36">
        <v>45742</v>
      </c>
      <c r="C17" s="15" t="s">
        <v>17</v>
      </c>
      <c r="D17" s="16" t="s">
        <v>229</v>
      </c>
      <c r="E17" s="18" t="s">
        <v>230</v>
      </c>
      <c r="F17" s="18" t="s">
        <v>23</v>
      </c>
      <c r="G17" s="18">
        <v>9</v>
      </c>
      <c r="H17" s="18">
        <v>9.1</v>
      </c>
      <c r="I17" s="82">
        <v>0.16700000000000001</v>
      </c>
      <c r="J17" s="82">
        <v>0.51700000000000002</v>
      </c>
      <c r="K17" s="86">
        <v>208.02699999999999</v>
      </c>
      <c r="L17" s="74">
        <v>32.5</v>
      </c>
      <c r="M17" s="95">
        <v>8.4169999999999998</v>
      </c>
      <c r="N17" s="75">
        <v>273.55</v>
      </c>
      <c r="P17" s="15" t="s">
        <v>75</v>
      </c>
      <c r="Q17" s="16" t="s">
        <v>229</v>
      </c>
      <c r="R17" s="17">
        <v>45740</v>
      </c>
      <c r="S17" s="16">
        <v>4099190</v>
      </c>
      <c r="T17" s="18" t="s">
        <v>230</v>
      </c>
      <c r="U17" s="18" t="s">
        <v>251</v>
      </c>
      <c r="V17" s="16">
        <v>26.9</v>
      </c>
      <c r="W17" s="16">
        <v>56</v>
      </c>
      <c r="X17" s="16" t="s">
        <v>245</v>
      </c>
      <c r="Y17" s="18">
        <v>5</v>
      </c>
      <c r="Z17" s="160">
        <v>26.9</v>
      </c>
      <c r="AA17" s="31">
        <v>1.75</v>
      </c>
      <c r="AB17" s="23">
        <v>47.074999999999996</v>
      </c>
      <c r="AC17" s="23">
        <v>52.074999999999996</v>
      </c>
    </row>
    <row r="18" spans="2:29" x14ac:dyDescent="0.25">
      <c r="B18" s="36">
        <v>45742</v>
      </c>
      <c r="C18" s="15" t="s">
        <v>17</v>
      </c>
      <c r="D18" s="16" t="s">
        <v>227</v>
      </c>
      <c r="E18" s="18" t="s">
        <v>228</v>
      </c>
      <c r="F18" s="18" t="s">
        <v>23</v>
      </c>
      <c r="G18" s="18">
        <v>9</v>
      </c>
      <c r="H18" s="18">
        <v>8.75</v>
      </c>
      <c r="I18" s="82">
        <v>0</v>
      </c>
      <c r="J18" s="82">
        <v>0</v>
      </c>
      <c r="K18" s="86">
        <v>170.93799999999999</v>
      </c>
      <c r="L18" s="74">
        <v>32.5</v>
      </c>
      <c r="M18" s="95">
        <v>8.75</v>
      </c>
      <c r="N18" s="75">
        <v>284.38</v>
      </c>
      <c r="P18" s="15" t="s">
        <v>75</v>
      </c>
      <c r="Q18" s="16" t="s">
        <v>229</v>
      </c>
      <c r="R18" s="17">
        <v>45740</v>
      </c>
      <c r="S18" s="16">
        <v>4099814</v>
      </c>
      <c r="T18" s="18" t="s">
        <v>230</v>
      </c>
      <c r="U18" s="18" t="s">
        <v>254</v>
      </c>
      <c r="V18" s="16">
        <v>21.39</v>
      </c>
      <c r="W18" s="16">
        <v>62</v>
      </c>
      <c r="X18" s="16" t="s">
        <v>246</v>
      </c>
      <c r="Y18" s="18">
        <v>6.5</v>
      </c>
      <c r="Z18" s="160">
        <v>21.39</v>
      </c>
      <c r="AA18" s="31">
        <v>2</v>
      </c>
      <c r="AB18" s="23">
        <v>42.78</v>
      </c>
      <c r="AC18" s="23">
        <v>49.28</v>
      </c>
    </row>
    <row r="19" spans="2:29" x14ac:dyDescent="0.25">
      <c r="B19" s="36">
        <v>45743</v>
      </c>
      <c r="C19" s="15" t="s">
        <v>17</v>
      </c>
      <c r="D19" s="16" t="s">
        <v>229</v>
      </c>
      <c r="E19" s="18" t="s">
        <v>230</v>
      </c>
      <c r="F19" s="18" t="s">
        <v>23</v>
      </c>
      <c r="G19" s="18">
        <v>4</v>
      </c>
      <c r="H19" s="18">
        <v>8.9329999999999998</v>
      </c>
      <c r="I19" s="82">
        <v>0</v>
      </c>
      <c r="J19" s="82">
        <v>0.73299999999999998</v>
      </c>
      <c r="K19" s="86">
        <v>184.80500000000001</v>
      </c>
      <c r="L19" s="74">
        <v>32.5</v>
      </c>
      <c r="M19" s="95">
        <v>8.1999999999999993</v>
      </c>
      <c r="N19" s="75">
        <v>266.5</v>
      </c>
      <c r="P19" s="15" t="s">
        <v>75</v>
      </c>
      <c r="Q19" s="16" t="s">
        <v>227</v>
      </c>
      <c r="R19" s="17">
        <v>45741</v>
      </c>
      <c r="S19" s="16">
        <v>4097045</v>
      </c>
      <c r="T19" s="18" t="s">
        <v>228</v>
      </c>
      <c r="U19" s="18" t="s">
        <v>252</v>
      </c>
      <c r="V19" s="16">
        <v>16.350000000000001</v>
      </c>
      <c r="W19" s="16">
        <v>69</v>
      </c>
      <c r="X19" s="16" t="s">
        <v>245</v>
      </c>
      <c r="Y19" s="18">
        <v>5</v>
      </c>
      <c r="Z19" s="160">
        <v>16.350000000000001</v>
      </c>
      <c r="AA19" s="31">
        <v>1.75</v>
      </c>
      <c r="AB19" s="23">
        <v>28.612500000000004</v>
      </c>
      <c r="AC19" s="23">
        <v>33.612500000000004</v>
      </c>
    </row>
    <row r="20" spans="2:29" x14ac:dyDescent="0.25">
      <c r="B20" s="36">
        <v>45743</v>
      </c>
      <c r="C20" s="15" t="s">
        <v>17</v>
      </c>
      <c r="D20" s="16" t="s">
        <v>227</v>
      </c>
      <c r="E20" s="18" t="s">
        <v>228</v>
      </c>
      <c r="F20" s="18" t="s">
        <v>23</v>
      </c>
      <c r="G20" s="18">
        <v>9</v>
      </c>
      <c r="H20" s="18">
        <v>8.6329999999999991</v>
      </c>
      <c r="I20" s="82">
        <v>0</v>
      </c>
      <c r="J20" s="82">
        <v>0</v>
      </c>
      <c r="K20" s="86">
        <v>153.22499999999999</v>
      </c>
      <c r="L20" s="74">
        <v>32.5</v>
      </c>
      <c r="M20" s="95">
        <v>8.6330000000000009</v>
      </c>
      <c r="N20" s="75">
        <v>280.57</v>
      </c>
      <c r="P20" s="15" t="s">
        <v>75</v>
      </c>
      <c r="Q20" s="16" t="s">
        <v>229</v>
      </c>
      <c r="R20" s="17">
        <v>45741</v>
      </c>
      <c r="S20" s="16">
        <v>4096808</v>
      </c>
      <c r="T20" s="18" t="s">
        <v>230</v>
      </c>
      <c r="U20" s="18" t="s">
        <v>251</v>
      </c>
      <c r="V20" s="16">
        <v>8.24</v>
      </c>
      <c r="W20" s="16">
        <v>29</v>
      </c>
      <c r="X20" s="16" t="s">
        <v>245</v>
      </c>
      <c r="Y20" s="18">
        <v>5</v>
      </c>
      <c r="Z20" s="160">
        <v>8.24</v>
      </c>
      <c r="AA20" s="31">
        <v>1.75</v>
      </c>
      <c r="AB20" s="23">
        <v>14.42</v>
      </c>
      <c r="AC20" s="23">
        <v>19.420000000000002</v>
      </c>
    </row>
    <row r="21" spans="2:29" x14ac:dyDescent="0.25">
      <c r="B21" s="36">
        <v>45744</v>
      </c>
      <c r="C21" s="15" t="s">
        <v>44</v>
      </c>
      <c r="D21" s="16" t="s">
        <v>229</v>
      </c>
      <c r="E21" s="18" t="s">
        <v>886</v>
      </c>
      <c r="F21" s="18" t="s">
        <v>23</v>
      </c>
      <c r="G21" s="18">
        <v>8</v>
      </c>
      <c r="H21" s="18">
        <v>8.6829999999999998</v>
      </c>
      <c r="I21" s="82">
        <v>0</v>
      </c>
      <c r="J21" s="82">
        <v>0.5</v>
      </c>
      <c r="K21" s="86">
        <v>144.00399999999999</v>
      </c>
      <c r="L21" s="74">
        <v>35</v>
      </c>
      <c r="M21" s="95">
        <v>8.1829999999999998</v>
      </c>
      <c r="N21" s="75">
        <v>286.41000000000003</v>
      </c>
      <c r="P21" s="15" t="s">
        <v>75</v>
      </c>
      <c r="Q21" s="16" t="s">
        <v>229</v>
      </c>
      <c r="R21" s="17">
        <v>45741</v>
      </c>
      <c r="S21" s="16">
        <v>4096856</v>
      </c>
      <c r="T21" s="18" t="s">
        <v>230</v>
      </c>
      <c r="U21" s="18" t="s">
        <v>251</v>
      </c>
      <c r="V21" s="16">
        <v>8.0299999999999994</v>
      </c>
      <c r="W21" s="16">
        <v>22</v>
      </c>
      <c r="X21" s="16" t="s">
        <v>245</v>
      </c>
      <c r="Y21" s="18">
        <v>5</v>
      </c>
      <c r="Z21" s="160">
        <v>8.0299999999999994</v>
      </c>
      <c r="AA21" s="31">
        <v>1.75</v>
      </c>
      <c r="AB21" s="23">
        <v>14.052499999999998</v>
      </c>
      <c r="AC21" s="23">
        <v>19.052499999999998</v>
      </c>
    </row>
    <row r="22" spans="2:29" x14ac:dyDescent="0.25">
      <c r="B22" s="36">
        <v>45744</v>
      </c>
      <c r="C22" s="15" t="s">
        <v>17</v>
      </c>
      <c r="D22" s="16" t="s">
        <v>227</v>
      </c>
      <c r="E22" s="18" t="s">
        <v>228</v>
      </c>
      <c r="F22" s="18" t="s">
        <v>23</v>
      </c>
      <c r="G22" s="18">
        <v>8</v>
      </c>
      <c r="H22" s="18">
        <v>9.0169999999999995</v>
      </c>
      <c r="I22" s="82">
        <v>0</v>
      </c>
      <c r="J22" s="82">
        <v>0</v>
      </c>
      <c r="K22" s="86">
        <v>176.34299999999999</v>
      </c>
      <c r="L22" s="74">
        <v>32.5</v>
      </c>
      <c r="M22" s="95">
        <v>9.0169999999999995</v>
      </c>
      <c r="N22" s="75">
        <v>293.05</v>
      </c>
      <c r="P22" s="15" t="s">
        <v>75</v>
      </c>
      <c r="Q22" s="16" t="s">
        <v>229</v>
      </c>
      <c r="R22" s="17">
        <v>45741</v>
      </c>
      <c r="S22" s="16">
        <v>4096916</v>
      </c>
      <c r="T22" s="18" t="s">
        <v>230</v>
      </c>
      <c r="U22" s="18" t="s">
        <v>251</v>
      </c>
      <c r="V22" s="16">
        <v>14.12</v>
      </c>
      <c r="W22" s="16">
        <v>34</v>
      </c>
      <c r="X22" s="16" t="s">
        <v>245</v>
      </c>
      <c r="Y22" s="18">
        <v>5</v>
      </c>
      <c r="Z22" s="160">
        <v>14.12</v>
      </c>
      <c r="AA22" s="31">
        <v>1.75</v>
      </c>
      <c r="AB22" s="23">
        <v>24.709999999999997</v>
      </c>
      <c r="AC22" s="23">
        <v>29.709999999999997</v>
      </c>
    </row>
    <row r="23" spans="2:29" x14ac:dyDescent="0.25">
      <c r="B23" s="36">
        <v>45747</v>
      </c>
      <c r="C23" s="15" t="s">
        <v>17</v>
      </c>
      <c r="D23" s="16" t="s">
        <v>227</v>
      </c>
      <c r="E23" s="18" t="s">
        <v>228</v>
      </c>
      <c r="F23" s="18" t="s">
        <v>23</v>
      </c>
      <c r="G23" s="18">
        <v>9</v>
      </c>
      <c r="H23" s="18">
        <v>8.5</v>
      </c>
      <c r="I23" s="82">
        <v>0</v>
      </c>
      <c r="J23" s="82">
        <v>0</v>
      </c>
      <c r="K23" s="86">
        <v>94.382999999999996</v>
      </c>
      <c r="L23" s="74">
        <v>32.5</v>
      </c>
      <c r="M23" s="95">
        <v>8.5</v>
      </c>
      <c r="N23" s="75">
        <v>276.25</v>
      </c>
      <c r="P23" s="15" t="s">
        <v>75</v>
      </c>
      <c r="Q23" s="16" t="s">
        <v>229</v>
      </c>
      <c r="R23" s="17">
        <v>45741</v>
      </c>
      <c r="S23" s="16">
        <v>4096937</v>
      </c>
      <c r="T23" s="18" t="s">
        <v>230</v>
      </c>
      <c r="U23" s="18" t="s">
        <v>251</v>
      </c>
      <c r="V23" s="16">
        <v>6.33</v>
      </c>
      <c r="W23" s="16">
        <v>33</v>
      </c>
      <c r="X23" s="16" t="s">
        <v>245</v>
      </c>
      <c r="Y23" s="18">
        <v>5</v>
      </c>
      <c r="Z23" s="160">
        <v>6.33</v>
      </c>
      <c r="AA23" s="31">
        <v>1.75</v>
      </c>
      <c r="AB23" s="23">
        <v>11.077500000000001</v>
      </c>
      <c r="AC23" s="23">
        <v>16.077500000000001</v>
      </c>
    </row>
    <row r="24" spans="2:29" x14ac:dyDescent="0.25">
      <c r="B24" s="36">
        <v>45748</v>
      </c>
      <c r="C24" s="15" t="s">
        <v>17</v>
      </c>
      <c r="D24" s="16" t="s">
        <v>229</v>
      </c>
      <c r="E24" s="18" t="s">
        <v>230</v>
      </c>
      <c r="F24" s="18" t="s">
        <v>23</v>
      </c>
      <c r="G24" s="18">
        <v>9</v>
      </c>
      <c r="H24" s="18">
        <v>9.0500000000000007</v>
      </c>
      <c r="I24" s="82">
        <v>0</v>
      </c>
      <c r="J24" s="82">
        <v>0.16700000000000001</v>
      </c>
      <c r="K24" s="86">
        <v>192.61600000000001</v>
      </c>
      <c r="L24" s="74">
        <v>32.5</v>
      </c>
      <c r="M24" s="95">
        <v>8.8829999999999991</v>
      </c>
      <c r="N24" s="75">
        <v>288.7</v>
      </c>
      <c r="P24" s="15" t="s">
        <v>75</v>
      </c>
      <c r="Q24" s="16" t="s">
        <v>229</v>
      </c>
      <c r="R24" s="17">
        <v>45741</v>
      </c>
      <c r="S24" s="16">
        <v>4097792</v>
      </c>
      <c r="T24" s="18" t="s">
        <v>230</v>
      </c>
      <c r="U24" s="18" t="s">
        <v>252</v>
      </c>
      <c r="V24" s="16">
        <v>25.07</v>
      </c>
      <c r="W24" s="16">
        <v>53</v>
      </c>
      <c r="X24" s="16" t="s">
        <v>245</v>
      </c>
      <c r="Y24" s="18">
        <v>5</v>
      </c>
      <c r="Z24" s="160">
        <v>25.07</v>
      </c>
      <c r="AA24" s="31">
        <v>1.75</v>
      </c>
      <c r="AB24" s="23">
        <v>43.872500000000002</v>
      </c>
      <c r="AC24" s="23">
        <v>48.872500000000002</v>
      </c>
    </row>
    <row r="25" spans="2:29" x14ac:dyDescent="0.25">
      <c r="B25" s="36">
        <v>45748</v>
      </c>
      <c r="C25" s="15" t="s">
        <v>17</v>
      </c>
      <c r="D25" s="16" t="s">
        <v>227</v>
      </c>
      <c r="E25" s="18" t="s">
        <v>228</v>
      </c>
      <c r="F25" s="18" t="s">
        <v>23</v>
      </c>
      <c r="G25" s="18">
        <v>10</v>
      </c>
      <c r="H25" s="18">
        <v>8.85</v>
      </c>
      <c r="I25" s="82">
        <v>0</v>
      </c>
      <c r="J25" s="82">
        <v>0</v>
      </c>
      <c r="K25" s="86">
        <v>150.25700000000001</v>
      </c>
      <c r="L25" s="74">
        <v>32.5</v>
      </c>
      <c r="M25" s="95">
        <v>8.85</v>
      </c>
      <c r="N25" s="75">
        <v>287.63</v>
      </c>
      <c r="P25" s="15" t="s">
        <v>75</v>
      </c>
      <c r="Q25" s="16" t="s">
        <v>229</v>
      </c>
      <c r="R25" s="17">
        <v>45741</v>
      </c>
      <c r="S25" s="16">
        <v>4098603</v>
      </c>
      <c r="T25" s="18" t="s">
        <v>230</v>
      </c>
      <c r="U25" s="18" t="s">
        <v>251</v>
      </c>
      <c r="V25" s="16">
        <v>29.88</v>
      </c>
      <c r="W25" s="16">
        <v>86</v>
      </c>
      <c r="X25" s="16" t="s">
        <v>245</v>
      </c>
      <c r="Y25" s="18">
        <v>5</v>
      </c>
      <c r="Z25" s="160">
        <v>29.88</v>
      </c>
      <c r="AA25" s="31">
        <v>1.75</v>
      </c>
      <c r="AB25" s="23">
        <v>52.29</v>
      </c>
      <c r="AC25" s="23">
        <v>57.29</v>
      </c>
    </row>
    <row r="26" spans="2:29" x14ac:dyDescent="0.25">
      <c r="B26" s="36">
        <v>45749</v>
      </c>
      <c r="C26" s="15" t="s">
        <v>17</v>
      </c>
      <c r="D26" s="16" t="s">
        <v>229</v>
      </c>
      <c r="E26" s="18" t="s">
        <v>230</v>
      </c>
      <c r="F26" s="18" t="s">
        <v>23</v>
      </c>
      <c r="G26" s="18">
        <v>7</v>
      </c>
      <c r="H26" s="18">
        <v>9.4830000000000005</v>
      </c>
      <c r="I26" s="82">
        <v>0.11700000000000001</v>
      </c>
      <c r="J26" s="82">
        <v>0.5</v>
      </c>
      <c r="K26" s="86">
        <v>184.8</v>
      </c>
      <c r="L26" s="74">
        <v>32.5</v>
      </c>
      <c r="M26" s="95">
        <v>8.8669999999999991</v>
      </c>
      <c r="N26" s="75">
        <v>288.18</v>
      </c>
      <c r="P26" s="15" t="s">
        <v>75</v>
      </c>
      <c r="Q26" s="16" t="s">
        <v>229</v>
      </c>
      <c r="R26" s="17">
        <v>45741</v>
      </c>
      <c r="S26" s="16">
        <v>4099191</v>
      </c>
      <c r="T26" s="18" t="s">
        <v>230</v>
      </c>
      <c r="U26" s="18" t="s">
        <v>251</v>
      </c>
      <c r="V26" s="16">
        <v>26.9</v>
      </c>
      <c r="W26" s="16">
        <v>67</v>
      </c>
      <c r="X26" s="16" t="s">
        <v>245</v>
      </c>
      <c r="Y26" s="18">
        <v>5</v>
      </c>
      <c r="Z26" s="160">
        <v>26.9</v>
      </c>
      <c r="AA26" s="31">
        <v>1.75</v>
      </c>
      <c r="AB26" s="23">
        <v>47.074999999999996</v>
      </c>
      <c r="AC26" s="23">
        <v>52.074999999999996</v>
      </c>
    </row>
    <row r="27" spans="2:29" x14ac:dyDescent="0.25">
      <c r="B27" s="36">
        <v>45749</v>
      </c>
      <c r="C27" s="15" t="s">
        <v>17</v>
      </c>
      <c r="D27" s="16" t="s">
        <v>227</v>
      </c>
      <c r="E27" s="18" t="s">
        <v>228</v>
      </c>
      <c r="F27" s="18" t="s">
        <v>23</v>
      </c>
      <c r="G27" s="18">
        <v>9</v>
      </c>
      <c r="H27" s="18">
        <v>8.9169999999999998</v>
      </c>
      <c r="I27" s="82">
        <v>0</v>
      </c>
      <c r="J27" s="82">
        <v>0</v>
      </c>
      <c r="K27" s="86">
        <v>245.214</v>
      </c>
      <c r="L27" s="74">
        <v>32.5</v>
      </c>
      <c r="M27" s="95">
        <v>8.9169999999999998</v>
      </c>
      <c r="N27" s="75">
        <v>289.8</v>
      </c>
      <c r="P27" s="15" t="s">
        <v>75</v>
      </c>
      <c r="Q27" s="16" t="s">
        <v>229</v>
      </c>
      <c r="R27" s="17">
        <v>45741</v>
      </c>
      <c r="S27" s="16">
        <v>4099338</v>
      </c>
      <c r="T27" s="18" t="s">
        <v>230</v>
      </c>
      <c r="U27" s="18" t="s">
        <v>254</v>
      </c>
      <c r="V27" s="16">
        <v>17.89</v>
      </c>
      <c r="W27" s="16">
        <v>39</v>
      </c>
      <c r="X27" s="16" t="s">
        <v>246</v>
      </c>
      <c r="Y27" s="18">
        <v>6.5</v>
      </c>
      <c r="Z27" s="160">
        <v>17.89</v>
      </c>
      <c r="AA27" s="31">
        <v>2</v>
      </c>
      <c r="AB27" s="23">
        <v>35.78</v>
      </c>
      <c r="AC27" s="23">
        <v>42.28</v>
      </c>
    </row>
    <row r="28" spans="2:29" x14ac:dyDescent="0.25">
      <c r="B28" s="36">
        <v>45750</v>
      </c>
      <c r="C28" s="15" t="s">
        <v>17</v>
      </c>
      <c r="D28" s="16" t="s">
        <v>229</v>
      </c>
      <c r="E28" s="18" t="s">
        <v>230</v>
      </c>
      <c r="F28" s="18" t="s">
        <v>23</v>
      </c>
      <c r="G28" s="18">
        <v>5</v>
      </c>
      <c r="H28" s="18">
        <v>8.9499999999999993</v>
      </c>
      <c r="I28" s="82">
        <v>0.4</v>
      </c>
      <c r="J28" s="82">
        <v>0.61699999999999999</v>
      </c>
      <c r="K28" s="86">
        <v>114.596</v>
      </c>
      <c r="L28" s="74">
        <v>32.5</v>
      </c>
      <c r="M28" s="95">
        <v>7.9339999999999993</v>
      </c>
      <c r="N28" s="75">
        <v>257.86</v>
      </c>
      <c r="P28" s="15" t="s">
        <v>75</v>
      </c>
      <c r="Q28" s="16" t="s">
        <v>227</v>
      </c>
      <c r="R28" s="17">
        <v>45742</v>
      </c>
      <c r="S28" s="16">
        <v>4100682</v>
      </c>
      <c r="T28" s="18" t="s">
        <v>228</v>
      </c>
      <c r="U28" s="18" t="s">
        <v>251</v>
      </c>
      <c r="V28" s="16">
        <v>9.27</v>
      </c>
      <c r="W28" s="16">
        <v>29</v>
      </c>
      <c r="X28" s="16" t="s">
        <v>245</v>
      </c>
      <c r="Y28" s="18">
        <v>5</v>
      </c>
      <c r="Z28" s="160">
        <v>9.27</v>
      </c>
      <c r="AA28" s="31">
        <v>1.75</v>
      </c>
      <c r="AB28" s="23">
        <v>16.2225</v>
      </c>
      <c r="AC28" s="23">
        <v>21.2225</v>
      </c>
    </row>
    <row r="29" spans="2:29" x14ac:dyDescent="0.25">
      <c r="B29" s="36">
        <v>45750</v>
      </c>
      <c r="C29" s="15" t="s">
        <v>17</v>
      </c>
      <c r="D29" s="16" t="s">
        <v>227</v>
      </c>
      <c r="E29" s="18" t="s">
        <v>228</v>
      </c>
      <c r="F29" s="18" t="s">
        <v>23</v>
      </c>
      <c r="G29" s="18">
        <v>8</v>
      </c>
      <c r="H29" s="18">
        <v>8.5329999999999995</v>
      </c>
      <c r="I29" s="82">
        <v>0</v>
      </c>
      <c r="J29" s="82">
        <v>0</v>
      </c>
      <c r="K29" s="86">
        <v>138.285</v>
      </c>
      <c r="L29" s="74">
        <v>32.5</v>
      </c>
      <c r="M29" s="95">
        <v>8.5339999999999989</v>
      </c>
      <c r="N29" s="75">
        <v>277.36</v>
      </c>
      <c r="P29" s="15" t="s">
        <v>75</v>
      </c>
      <c r="Q29" s="16" t="s">
        <v>227</v>
      </c>
      <c r="R29" s="17">
        <v>45742</v>
      </c>
      <c r="S29" s="16">
        <v>4101286</v>
      </c>
      <c r="T29" s="18" t="s">
        <v>228</v>
      </c>
      <c r="U29" s="18" t="s">
        <v>251</v>
      </c>
      <c r="V29" s="16">
        <v>9.59</v>
      </c>
      <c r="W29" s="16">
        <v>21</v>
      </c>
      <c r="X29" s="16" t="s">
        <v>245</v>
      </c>
      <c r="Y29" s="18">
        <v>5</v>
      </c>
      <c r="Z29" s="160">
        <v>9.59</v>
      </c>
      <c r="AA29" s="31">
        <v>1.75</v>
      </c>
      <c r="AB29" s="23">
        <v>16.782499999999999</v>
      </c>
      <c r="AC29" s="23">
        <v>21.782499999999999</v>
      </c>
    </row>
    <row r="30" spans="2:29" x14ac:dyDescent="0.25">
      <c r="B30" s="36">
        <v>45751</v>
      </c>
      <c r="C30" s="15" t="s">
        <v>17</v>
      </c>
      <c r="D30" s="16" t="s">
        <v>229</v>
      </c>
      <c r="E30" s="18" t="s">
        <v>230</v>
      </c>
      <c r="F30" s="18" t="s">
        <v>23</v>
      </c>
      <c r="G30" s="18">
        <v>3</v>
      </c>
      <c r="H30" s="18">
        <v>3.6829999999999998</v>
      </c>
      <c r="I30" s="82">
        <v>0</v>
      </c>
      <c r="J30" s="82">
        <v>0</v>
      </c>
      <c r="K30" s="86">
        <v>68.093999999999994</v>
      </c>
      <c r="L30" s="74">
        <v>32.5</v>
      </c>
      <c r="M30" s="95">
        <v>3.6829999999999998</v>
      </c>
      <c r="N30" s="75">
        <v>119.7</v>
      </c>
      <c r="P30" s="15" t="s">
        <v>75</v>
      </c>
      <c r="Q30" s="16" t="s">
        <v>227</v>
      </c>
      <c r="R30" s="17">
        <v>45742</v>
      </c>
      <c r="S30" s="16">
        <v>4101426</v>
      </c>
      <c r="T30" s="18" t="s">
        <v>228</v>
      </c>
      <c r="U30" s="18" t="s">
        <v>251</v>
      </c>
      <c r="V30" s="16">
        <v>13.27</v>
      </c>
      <c r="W30" s="16">
        <v>23</v>
      </c>
      <c r="X30" s="16" t="s">
        <v>245</v>
      </c>
      <c r="Y30" s="18">
        <v>5</v>
      </c>
      <c r="Z30" s="160">
        <v>13.27</v>
      </c>
      <c r="AA30" s="31">
        <v>1.75</v>
      </c>
      <c r="AB30" s="23">
        <v>23.2225</v>
      </c>
      <c r="AC30" s="23">
        <v>28.2225</v>
      </c>
    </row>
    <row r="31" spans="2:29" x14ac:dyDescent="0.25">
      <c r="B31" s="36">
        <v>45751</v>
      </c>
      <c r="C31" s="15" t="s">
        <v>44</v>
      </c>
      <c r="D31" s="16" t="s">
        <v>229</v>
      </c>
      <c r="E31" s="18" t="s">
        <v>886</v>
      </c>
      <c r="F31" s="18" t="s">
        <v>23</v>
      </c>
      <c r="G31" s="18">
        <v>9</v>
      </c>
      <c r="H31" s="18">
        <v>5.6669999999999998</v>
      </c>
      <c r="I31" s="82">
        <v>0</v>
      </c>
      <c r="J31" s="82">
        <v>0</v>
      </c>
      <c r="K31" s="86">
        <v>93.608000000000004</v>
      </c>
      <c r="L31" s="74">
        <v>35</v>
      </c>
      <c r="M31" s="95">
        <v>5.6660000000000004</v>
      </c>
      <c r="N31" s="75">
        <v>198.31</v>
      </c>
      <c r="P31" s="15" t="s">
        <v>75</v>
      </c>
      <c r="Q31" s="16" t="s">
        <v>229</v>
      </c>
      <c r="R31" s="17">
        <v>45742</v>
      </c>
      <c r="S31" s="16">
        <v>4097793</v>
      </c>
      <c r="T31" s="18" t="s">
        <v>230</v>
      </c>
      <c r="U31" s="18" t="s">
        <v>252</v>
      </c>
      <c r="V31" s="16">
        <v>25.07</v>
      </c>
      <c r="W31" s="16">
        <v>42</v>
      </c>
      <c r="X31" s="16" t="s">
        <v>245</v>
      </c>
      <c r="Y31" s="18">
        <v>5</v>
      </c>
      <c r="Z31" s="160">
        <v>25.07</v>
      </c>
      <c r="AA31" s="31">
        <v>1.75</v>
      </c>
      <c r="AB31" s="23">
        <v>43.872500000000002</v>
      </c>
      <c r="AC31" s="23">
        <v>48.872500000000002</v>
      </c>
    </row>
    <row r="32" spans="2:29" x14ac:dyDescent="0.25">
      <c r="B32" s="36">
        <v>45751</v>
      </c>
      <c r="C32" s="15" t="s">
        <v>17</v>
      </c>
      <c r="D32" s="16" t="s">
        <v>227</v>
      </c>
      <c r="E32" s="18" t="s">
        <v>228</v>
      </c>
      <c r="F32" s="18" t="s">
        <v>23</v>
      </c>
      <c r="G32" s="18">
        <v>8</v>
      </c>
      <c r="H32" s="18">
        <v>8.7330000000000005</v>
      </c>
      <c r="I32" s="82">
        <v>0</v>
      </c>
      <c r="J32" s="82">
        <v>0</v>
      </c>
      <c r="K32" s="86">
        <v>186.107</v>
      </c>
      <c r="L32" s="74">
        <v>32.5</v>
      </c>
      <c r="M32" s="95">
        <v>8.7330000000000005</v>
      </c>
      <c r="N32" s="75">
        <v>283.82</v>
      </c>
      <c r="P32" s="15" t="s">
        <v>75</v>
      </c>
      <c r="Q32" s="16" t="s">
        <v>229</v>
      </c>
      <c r="R32" s="17">
        <v>45742</v>
      </c>
      <c r="S32" s="16">
        <v>4099192</v>
      </c>
      <c r="T32" s="18" t="s">
        <v>230</v>
      </c>
      <c r="U32" s="18" t="s">
        <v>251</v>
      </c>
      <c r="V32" s="16">
        <v>26.9</v>
      </c>
      <c r="W32" s="16">
        <v>53</v>
      </c>
      <c r="X32" s="16" t="s">
        <v>245</v>
      </c>
      <c r="Y32" s="18">
        <v>5</v>
      </c>
      <c r="Z32" s="160">
        <v>26.9</v>
      </c>
      <c r="AA32" s="31">
        <v>1.75</v>
      </c>
      <c r="AB32" s="23">
        <v>47.074999999999996</v>
      </c>
      <c r="AC32" s="23">
        <v>52.074999999999996</v>
      </c>
    </row>
    <row r="33" spans="2:29" x14ac:dyDescent="0.25">
      <c r="B33" s="36">
        <v>45752</v>
      </c>
      <c r="C33" s="15" t="s">
        <v>17</v>
      </c>
      <c r="D33" s="16" t="s">
        <v>229</v>
      </c>
      <c r="E33" s="18" t="s">
        <v>230</v>
      </c>
      <c r="F33" s="18" t="s">
        <v>23</v>
      </c>
      <c r="G33" s="18">
        <v>8</v>
      </c>
      <c r="H33" s="18">
        <v>10.132999999999999</v>
      </c>
      <c r="I33" s="82">
        <v>0</v>
      </c>
      <c r="J33" s="82">
        <v>0.6</v>
      </c>
      <c r="K33" s="86">
        <v>165.857</v>
      </c>
      <c r="L33" s="74">
        <v>34.5</v>
      </c>
      <c r="M33" s="95">
        <v>9.5330000000000013</v>
      </c>
      <c r="N33" s="75">
        <v>328.89</v>
      </c>
      <c r="P33" s="15" t="s">
        <v>75</v>
      </c>
      <c r="Q33" s="16" t="s">
        <v>229</v>
      </c>
      <c r="R33" s="17">
        <v>45742</v>
      </c>
      <c r="S33" s="16">
        <v>4101244</v>
      </c>
      <c r="T33" s="18" t="s">
        <v>230</v>
      </c>
      <c r="U33" s="18" t="s">
        <v>255</v>
      </c>
      <c r="V33" s="16">
        <v>11.44</v>
      </c>
      <c r="W33" s="16">
        <v>52</v>
      </c>
      <c r="X33" s="16" t="s">
        <v>245</v>
      </c>
      <c r="Y33" s="18">
        <v>5</v>
      </c>
      <c r="Z33" s="160">
        <v>11.44</v>
      </c>
      <c r="AA33" s="31">
        <v>1.75</v>
      </c>
      <c r="AB33" s="23">
        <v>20.02</v>
      </c>
      <c r="AC33" s="23">
        <v>25.02</v>
      </c>
    </row>
    <row r="34" spans="2:29" x14ac:dyDescent="0.25">
      <c r="B34" s="36">
        <v>45753</v>
      </c>
      <c r="C34" s="15" t="s">
        <v>17</v>
      </c>
      <c r="D34" s="16" t="s">
        <v>227</v>
      </c>
      <c r="E34" s="18" t="s">
        <v>228</v>
      </c>
      <c r="F34" s="18" t="s">
        <v>23</v>
      </c>
      <c r="G34" s="18">
        <v>5</v>
      </c>
      <c r="H34" s="18">
        <v>10.367000000000001</v>
      </c>
      <c r="I34" s="82">
        <v>0</v>
      </c>
      <c r="J34" s="82">
        <v>0</v>
      </c>
      <c r="K34" s="86">
        <v>220.57300000000001</v>
      </c>
      <c r="L34" s="74">
        <v>34.5</v>
      </c>
      <c r="M34" s="95">
        <v>10.367000000000001</v>
      </c>
      <c r="N34" s="75">
        <v>357.66</v>
      </c>
      <c r="P34" s="15" t="s">
        <v>75</v>
      </c>
      <c r="Q34" s="16" t="s">
        <v>229</v>
      </c>
      <c r="R34" s="17">
        <v>45742</v>
      </c>
      <c r="S34" s="16">
        <v>4101277</v>
      </c>
      <c r="T34" s="18" t="s">
        <v>230</v>
      </c>
      <c r="U34" s="18" t="s">
        <v>271</v>
      </c>
      <c r="V34" s="16">
        <v>21.68</v>
      </c>
      <c r="W34" s="16">
        <v>42</v>
      </c>
      <c r="X34" s="16" t="s">
        <v>246</v>
      </c>
      <c r="Y34" s="18">
        <v>6.5</v>
      </c>
      <c r="Z34" s="160">
        <v>21.68</v>
      </c>
      <c r="AA34" s="31">
        <v>2</v>
      </c>
      <c r="AB34" s="23">
        <v>43.36</v>
      </c>
      <c r="AC34" s="23">
        <v>49.86</v>
      </c>
    </row>
    <row r="35" spans="2:29" x14ac:dyDescent="0.25">
      <c r="B35" s="36"/>
      <c r="C35" s="15"/>
      <c r="D35" s="16"/>
      <c r="E35" s="18"/>
      <c r="F35" s="18"/>
      <c r="G35" s="18"/>
      <c r="H35" s="18"/>
      <c r="I35" s="82"/>
      <c r="J35" s="82"/>
      <c r="K35" s="86"/>
      <c r="L35" s="74"/>
      <c r="M35" s="95"/>
      <c r="N35" s="75"/>
      <c r="P35" s="15" t="s">
        <v>75</v>
      </c>
      <c r="Q35" s="16" t="s">
        <v>229</v>
      </c>
      <c r="R35" s="17">
        <v>45742</v>
      </c>
      <c r="S35" s="16">
        <v>4101284</v>
      </c>
      <c r="T35" s="18" t="s">
        <v>230</v>
      </c>
      <c r="U35" s="18" t="s">
        <v>271</v>
      </c>
      <c r="V35" s="16">
        <v>21.29</v>
      </c>
      <c r="W35" s="16">
        <v>35</v>
      </c>
      <c r="X35" s="16" t="s">
        <v>246</v>
      </c>
      <c r="Y35" s="18">
        <v>6.5</v>
      </c>
      <c r="Z35" s="160">
        <v>21.29</v>
      </c>
      <c r="AA35" s="31">
        <v>2</v>
      </c>
      <c r="AB35" s="23">
        <v>42.58</v>
      </c>
      <c r="AC35" s="23">
        <v>49.08</v>
      </c>
    </row>
    <row r="36" spans="2:29" x14ac:dyDescent="0.25">
      <c r="B36" s="36"/>
      <c r="C36" s="15"/>
      <c r="D36" s="16"/>
      <c r="E36" s="18"/>
      <c r="F36" s="18"/>
      <c r="G36" s="18"/>
      <c r="H36" s="18"/>
      <c r="I36" s="82"/>
      <c r="J36" s="82"/>
      <c r="K36" s="86"/>
      <c r="L36" s="74"/>
      <c r="M36" s="95"/>
      <c r="N36" s="75"/>
      <c r="P36" s="15" t="s">
        <v>75</v>
      </c>
      <c r="Q36" s="16" t="s">
        <v>229</v>
      </c>
      <c r="R36" s="17">
        <v>45742</v>
      </c>
      <c r="S36" s="16">
        <v>4101316</v>
      </c>
      <c r="T36" s="18" t="s">
        <v>230</v>
      </c>
      <c r="U36" s="18" t="s">
        <v>253</v>
      </c>
      <c r="V36" s="16">
        <v>10.08</v>
      </c>
      <c r="W36" s="16">
        <v>20</v>
      </c>
      <c r="X36" s="16" t="s">
        <v>245</v>
      </c>
      <c r="Y36" s="18">
        <v>5</v>
      </c>
      <c r="Z36" s="160">
        <v>10.08</v>
      </c>
      <c r="AA36" s="31">
        <v>1.75</v>
      </c>
      <c r="AB36" s="23">
        <v>17.64</v>
      </c>
      <c r="AC36" s="23">
        <v>22.64</v>
      </c>
    </row>
    <row r="37" spans="2:29" x14ac:dyDescent="0.25">
      <c r="B37" s="36"/>
      <c r="C37" s="15"/>
      <c r="D37" s="16"/>
      <c r="E37" s="18"/>
      <c r="F37" s="18"/>
      <c r="G37" s="18"/>
      <c r="H37" s="18"/>
      <c r="I37" s="82"/>
      <c r="J37" s="82"/>
      <c r="K37" s="86"/>
      <c r="L37" s="74"/>
      <c r="M37" s="95"/>
      <c r="N37" s="75"/>
      <c r="P37" s="15" t="s">
        <v>75</v>
      </c>
      <c r="Q37" s="16" t="s">
        <v>227</v>
      </c>
      <c r="R37" s="17">
        <v>45743</v>
      </c>
      <c r="S37" s="16">
        <v>4101427</v>
      </c>
      <c r="T37" s="18" t="s">
        <v>228</v>
      </c>
      <c r="U37" s="18" t="s">
        <v>251</v>
      </c>
      <c r="V37" s="16">
        <v>13.27</v>
      </c>
      <c r="W37" s="16">
        <v>26</v>
      </c>
      <c r="X37" s="16" t="s">
        <v>245</v>
      </c>
      <c r="Y37" s="18">
        <v>5</v>
      </c>
      <c r="Z37" s="160">
        <v>13.27</v>
      </c>
      <c r="AA37" s="31">
        <v>1.75</v>
      </c>
      <c r="AB37" s="23">
        <v>23.2225</v>
      </c>
      <c r="AC37" s="23">
        <v>28.2225</v>
      </c>
    </row>
    <row r="38" spans="2:29" x14ac:dyDescent="0.25">
      <c r="B38" s="36"/>
      <c r="C38" s="15"/>
      <c r="D38" s="16"/>
      <c r="E38" s="18"/>
      <c r="F38" s="18"/>
      <c r="G38" s="18"/>
      <c r="H38" s="18"/>
      <c r="I38" s="82"/>
      <c r="J38" s="82"/>
      <c r="K38" s="86"/>
      <c r="L38" s="74"/>
      <c r="M38" s="95"/>
      <c r="N38" s="75"/>
      <c r="P38" s="15" t="s">
        <v>75</v>
      </c>
      <c r="Q38" s="16" t="s">
        <v>229</v>
      </c>
      <c r="R38" s="17">
        <v>45743</v>
      </c>
      <c r="S38" s="16">
        <v>4101264</v>
      </c>
      <c r="T38" s="18" t="s">
        <v>230</v>
      </c>
      <c r="U38" s="18" t="s">
        <v>251</v>
      </c>
      <c r="V38" s="16">
        <v>18.84</v>
      </c>
      <c r="W38" s="16">
        <v>45</v>
      </c>
      <c r="X38" s="16" t="s">
        <v>245</v>
      </c>
      <c r="Y38" s="18">
        <v>5</v>
      </c>
      <c r="Z38" s="160">
        <v>18.84</v>
      </c>
      <c r="AA38" s="31">
        <v>1.75</v>
      </c>
      <c r="AB38" s="23">
        <v>32.97</v>
      </c>
      <c r="AC38" s="23">
        <v>37.97</v>
      </c>
    </row>
    <row r="39" spans="2:29" x14ac:dyDescent="0.25">
      <c r="B39" s="36"/>
      <c r="C39" s="15"/>
      <c r="D39" s="16"/>
      <c r="E39" s="18"/>
      <c r="F39" s="18"/>
      <c r="G39" s="18"/>
      <c r="H39" s="18"/>
      <c r="I39" s="82"/>
      <c r="J39" s="82"/>
      <c r="K39" s="86"/>
      <c r="L39" s="74"/>
      <c r="M39" s="95"/>
      <c r="N39" s="75"/>
      <c r="P39" s="15" t="s">
        <v>75</v>
      </c>
      <c r="Q39" s="16" t="s">
        <v>229</v>
      </c>
      <c r="R39" s="17">
        <v>45743</v>
      </c>
      <c r="S39" s="16">
        <v>4101442</v>
      </c>
      <c r="T39" s="18" t="s">
        <v>230</v>
      </c>
      <c r="U39" s="18" t="s">
        <v>251</v>
      </c>
      <c r="V39" s="16">
        <v>24.86</v>
      </c>
      <c r="W39" s="16">
        <v>31</v>
      </c>
      <c r="X39" s="16" t="s">
        <v>245</v>
      </c>
      <c r="Y39" s="18">
        <v>5</v>
      </c>
      <c r="Z39" s="160">
        <v>24.86</v>
      </c>
      <c r="AA39" s="31">
        <v>1.75</v>
      </c>
      <c r="AB39" s="23">
        <v>43.504999999999995</v>
      </c>
      <c r="AC39" s="23">
        <v>48.504999999999995</v>
      </c>
    </row>
    <row r="40" spans="2:29" x14ac:dyDescent="0.25">
      <c r="B40" s="36"/>
      <c r="C40" s="15"/>
      <c r="D40" s="16"/>
      <c r="E40" s="18"/>
      <c r="F40" s="18"/>
      <c r="G40" s="18"/>
      <c r="H40" s="18"/>
      <c r="I40" s="82"/>
      <c r="J40" s="82"/>
      <c r="K40" s="86"/>
      <c r="L40" s="74"/>
      <c r="M40" s="95"/>
      <c r="N40" s="75"/>
      <c r="P40" s="15" t="s">
        <v>75</v>
      </c>
      <c r="Q40" s="16" t="s">
        <v>227</v>
      </c>
      <c r="R40" s="17">
        <v>45744</v>
      </c>
      <c r="S40" s="16">
        <v>4098601</v>
      </c>
      <c r="T40" s="18" t="s">
        <v>228</v>
      </c>
      <c r="U40" s="18" t="s">
        <v>251</v>
      </c>
      <c r="V40" s="16">
        <v>29.88</v>
      </c>
      <c r="W40" s="16">
        <v>106</v>
      </c>
      <c r="X40" s="16" t="s">
        <v>245</v>
      </c>
      <c r="Y40" s="18">
        <v>5</v>
      </c>
      <c r="Z40" s="160">
        <v>29.88</v>
      </c>
      <c r="AA40" s="31">
        <v>1.75</v>
      </c>
      <c r="AB40" s="23">
        <v>52.29</v>
      </c>
      <c r="AC40" s="23">
        <v>57.29</v>
      </c>
    </row>
    <row r="41" spans="2:29" x14ac:dyDescent="0.25">
      <c r="B41" s="36"/>
      <c r="C41" s="15"/>
      <c r="D41" s="16"/>
      <c r="E41" s="18"/>
      <c r="F41" s="18"/>
      <c r="G41" s="18"/>
      <c r="H41" s="18"/>
      <c r="I41" s="82"/>
      <c r="J41" s="82"/>
      <c r="K41" s="86"/>
      <c r="L41" s="74"/>
      <c r="M41" s="95"/>
      <c r="N41" s="75"/>
      <c r="P41" s="15" t="s">
        <v>75</v>
      </c>
      <c r="Q41" s="16" t="s">
        <v>227</v>
      </c>
      <c r="R41" s="17">
        <v>45744</v>
      </c>
      <c r="S41" s="16">
        <v>4099199</v>
      </c>
      <c r="T41" s="18" t="s">
        <v>228</v>
      </c>
      <c r="U41" s="18" t="s">
        <v>251</v>
      </c>
      <c r="V41" s="16">
        <v>26.9</v>
      </c>
      <c r="W41" s="16">
        <v>76</v>
      </c>
      <c r="X41" s="16" t="s">
        <v>245</v>
      </c>
      <c r="Y41" s="18">
        <v>5</v>
      </c>
      <c r="Z41" s="160">
        <v>26.9</v>
      </c>
      <c r="AA41" s="31">
        <v>1.75</v>
      </c>
      <c r="AB41" s="23">
        <v>47.074999999999996</v>
      </c>
      <c r="AC41" s="23">
        <v>52.074999999999996</v>
      </c>
    </row>
    <row r="42" spans="2:29" x14ac:dyDescent="0.25">
      <c r="B42" s="36"/>
      <c r="C42" s="15"/>
      <c r="D42" s="16"/>
      <c r="E42" s="18"/>
      <c r="F42" s="18"/>
      <c r="G42" s="18"/>
      <c r="H42" s="18"/>
      <c r="I42" s="82"/>
      <c r="J42" s="82"/>
      <c r="K42" s="86"/>
      <c r="L42" s="74"/>
      <c r="M42" s="95"/>
      <c r="N42" s="75"/>
      <c r="P42" s="15" t="s">
        <v>75</v>
      </c>
      <c r="Q42" s="16" t="s">
        <v>227</v>
      </c>
      <c r="R42" s="17">
        <v>45744</v>
      </c>
      <c r="S42" s="16">
        <v>4102790</v>
      </c>
      <c r="T42" s="18" t="s">
        <v>228</v>
      </c>
      <c r="U42" s="18" t="s">
        <v>252</v>
      </c>
      <c r="V42" s="16">
        <v>10.49</v>
      </c>
      <c r="W42" s="16">
        <v>25</v>
      </c>
      <c r="X42" s="16" t="s">
        <v>245</v>
      </c>
      <c r="Y42" s="18">
        <v>5</v>
      </c>
      <c r="Z42" s="160">
        <v>10.49</v>
      </c>
      <c r="AA42" s="31">
        <v>1.75</v>
      </c>
      <c r="AB42" s="23">
        <v>18.357500000000002</v>
      </c>
      <c r="AC42" s="23">
        <v>23.357500000000002</v>
      </c>
    </row>
    <row r="43" spans="2:29" x14ac:dyDescent="0.25">
      <c r="B43" s="36"/>
      <c r="C43" s="15"/>
      <c r="D43" s="16"/>
      <c r="E43" s="18"/>
      <c r="F43" s="18"/>
      <c r="G43" s="18"/>
      <c r="H43" s="18"/>
      <c r="I43" s="82"/>
      <c r="J43" s="82"/>
      <c r="K43" s="86"/>
      <c r="L43" s="74"/>
      <c r="M43" s="95"/>
      <c r="N43" s="75"/>
      <c r="P43" s="15" t="s">
        <v>75</v>
      </c>
      <c r="Q43" s="16" t="s">
        <v>227</v>
      </c>
      <c r="R43" s="17">
        <v>45748</v>
      </c>
      <c r="S43" s="16">
        <v>4102885</v>
      </c>
      <c r="T43" s="18" t="s">
        <v>228</v>
      </c>
      <c r="U43" s="18" t="s">
        <v>251</v>
      </c>
      <c r="V43" s="16">
        <v>8.19</v>
      </c>
      <c r="W43" s="16">
        <v>21</v>
      </c>
      <c r="X43" s="16" t="s">
        <v>245</v>
      </c>
      <c r="Y43" s="18">
        <v>5</v>
      </c>
      <c r="Z43" s="160">
        <v>8.19</v>
      </c>
      <c r="AA43" s="31">
        <v>1.75</v>
      </c>
      <c r="AB43" s="23">
        <v>14.3325</v>
      </c>
      <c r="AC43" s="23">
        <v>19.3325</v>
      </c>
    </row>
    <row r="44" spans="2:29" x14ac:dyDescent="0.25">
      <c r="B44" s="36"/>
      <c r="C44" s="15"/>
      <c r="D44" s="16"/>
      <c r="E44" s="18"/>
      <c r="F44" s="18"/>
      <c r="G44" s="18"/>
      <c r="H44" s="18"/>
      <c r="I44" s="82"/>
      <c r="J44" s="82"/>
      <c r="K44" s="86"/>
      <c r="L44" s="74"/>
      <c r="M44" s="95"/>
      <c r="N44" s="75"/>
      <c r="P44" s="15" t="s">
        <v>75</v>
      </c>
      <c r="Q44" s="16" t="s">
        <v>229</v>
      </c>
      <c r="R44" s="17">
        <v>45748</v>
      </c>
      <c r="S44" s="16">
        <v>4100922</v>
      </c>
      <c r="T44" s="18" t="s">
        <v>230</v>
      </c>
      <c r="U44" s="18" t="s">
        <v>251</v>
      </c>
      <c r="V44" s="16">
        <v>19.12</v>
      </c>
      <c r="W44" s="16">
        <v>57</v>
      </c>
      <c r="X44" s="16" t="s">
        <v>245</v>
      </c>
      <c r="Y44" s="18">
        <v>5</v>
      </c>
      <c r="Z44" s="160">
        <v>19.12</v>
      </c>
      <c r="AA44" s="31">
        <v>1.75</v>
      </c>
      <c r="AB44" s="23">
        <v>33.46</v>
      </c>
      <c r="AC44" s="23">
        <v>38.46</v>
      </c>
    </row>
    <row r="45" spans="2:29" x14ac:dyDescent="0.25">
      <c r="B45" s="36"/>
      <c r="C45" s="15"/>
      <c r="D45" s="16"/>
      <c r="E45" s="18"/>
      <c r="F45" s="18"/>
      <c r="G45" s="18"/>
      <c r="H45" s="18"/>
      <c r="I45" s="82"/>
      <c r="J45" s="82"/>
      <c r="K45" s="86"/>
      <c r="L45" s="74"/>
      <c r="M45" s="95"/>
      <c r="N45" s="75"/>
      <c r="P45" s="15" t="s">
        <v>75</v>
      </c>
      <c r="Q45" s="16" t="s">
        <v>229</v>
      </c>
      <c r="R45" s="17">
        <v>45748</v>
      </c>
      <c r="S45" s="16">
        <v>4100923</v>
      </c>
      <c r="T45" s="18" t="s">
        <v>230</v>
      </c>
      <c r="U45" s="18" t="s">
        <v>251</v>
      </c>
      <c r="V45" s="16">
        <v>19.12</v>
      </c>
      <c r="W45" s="16">
        <v>47</v>
      </c>
      <c r="X45" s="16" t="s">
        <v>245</v>
      </c>
      <c r="Y45" s="18">
        <v>5</v>
      </c>
      <c r="Z45" s="160">
        <v>19.12</v>
      </c>
      <c r="AA45" s="31">
        <v>1.75</v>
      </c>
      <c r="AB45" s="23">
        <v>33.46</v>
      </c>
      <c r="AC45" s="23">
        <v>38.46</v>
      </c>
    </row>
    <row r="46" spans="2:29" x14ac:dyDescent="0.25">
      <c r="B46" s="36"/>
      <c r="C46" s="15"/>
      <c r="D46" s="16"/>
      <c r="E46" s="18"/>
      <c r="F46" s="18"/>
      <c r="G46" s="18"/>
      <c r="H46" s="18"/>
      <c r="I46" s="82"/>
      <c r="J46" s="82"/>
      <c r="K46" s="86"/>
      <c r="L46" s="74"/>
      <c r="M46" s="95"/>
      <c r="N46" s="75"/>
      <c r="P46" s="15" t="s">
        <v>75</v>
      </c>
      <c r="Q46" s="16" t="s">
        <v>229</v>
      </c>
      <c r="R46" s="17">
        <v>45748</v>
      </c>
      <c r="S46" s="16">
        <v>4101063</v>
      </c>
      <c r="T46" s="18" t="s">
        <v>230</v>
      </c>
      <c r="U46" s="18" t="s">
        <v>251</v>
      </c>
      <c r="V46" s="16">
        <v>8.24</v>
      </c>
      <c r="W46" s="16">
        <v>44</v>
      </c>
      <c r="X46" s="16" t="s">
        <v>245</v>
      </c>
      <c r="Y46" s="18">
        <v>5</v>
      </c>
      <c r="Z46" s="160">
        <v>8.24</v>
      </c>
      <c r="AA46" s="31">
        <v>1.75</v>
      </c>
      <c r="AB46" s="23">
        <v>14.42</v>
      </c>
      <c r="AC46" s="23">
        <v>19.420000000000002</v>
      </c>
    </row>
    <row r="47" spans="2:29" x14ac:dyDescent="0.25">
      <c r="B47" s="36"/>
      <c r="C47" s="15"/>
      <c r="D47" s="16"/>
      <c r="E47" s="18"/>
      <c r="F47" s="18"/>
      <c r="G47" s="18"/>
      <c r="H47" s="18"/>
      <c r="I47" s="82"/>
      <c r="J47" s="82"/>
      <c r="K47" s="86"/>
      <c r="L47" s="74"/>
      <c r="M47" s="95"/>
      <c r="N47" s="75"/>
      <c r="P47" s="15" t="s">
        <v>75</v>
      </c>
      <c r="Q47" s="16" t="s">
        <v>229</v>
      </c>
      <c r="R47" s="17">
        <v>45748</v>
      </c>
      <c r="S47" s="16">
        <v>4101111</v>
      </c>
      <c r="T47" s="18" t="s">
        <v>230</v>
      </c>
      <c r="U47" s="18" t="s">
        <v>251</v>
      </c>
      <c r="V47" s="16">
        <v>8.0299999999999994</v>
      </c>
      <c r="W47" s="16">
        <v>66</v>
      </c>
      <c r="X47" s="16" t="s">
        <v>245</v>
      </c>
      <c r="Y47" s="18">
        <v>5</v>
      </c>
      <c r="Z47" s="160">
        <v>8.0299999999999994</v>
      </c>
      <c r="AA47" s="31">
        <v>1.75</v>
      </c>
      <c r="AB47" s="23">
        <v>14.052499999999998</v>
      </c>
      <c r="AC47" s="23">
        <v>19.052499999999998</v>
      </c>
    </row>
    <row r="48" spans="2:29" x14ac:dyDescent="0.25">
      <c r="B48" s="36"/>
      <c r="C48" s="15"/>
      <c r="D48" s="16"/>
      <c r="E48" s="18"/>
      <c r="F48" s="18"/>
      <c r="G48" s="18"/>
      <c r="H48" s="18"/>
      <c r="I48" s="82"/>
      <c r="J48" s="82"/>
      <c r="K48" s="86"/>
      <c r="L48" s="74"/>
      <c r="M48" s="95"/>
      <c r="N48" s="75"/>
      <c r="P48" s="15" t="s">
        <v>75</v>
      </c>
      <c r="Q48" s="16" t="s">
        <v>229</v>
      </c>
      <c r="R48" s="17">
        <v>45748</v>
      </c>
      <c r="S48" s="16">
        <v>4101192</v>
      </c>
      <c r="T48" s="18" t="s">
        <v>230</v>
      </c>
      <c r="U48" s="18" t="s">
        <v>251</v>
      </c>
      <c r="V48" s="16">
        <v>6.33</v>
      </c>
      <c r="W48" s="16">
        <v>35</v>
      </c>
      <c r="X48" s="16" t="s">
        <v>245</v>
      </c>
      <c r="Y48" s="18">
        <v>5</v>
      </c>
      <c r="Z48" s="160">
        <v>6.33</v>
      </c>
      <c r="AA48" s="31">
        <v>1.75</v>
      </c>
      <c r="AB48" s="23">
        <v>11.077500000000001</v>
      </c>
      <c r="AC48" s="23">
        <v>16.077500000000001</v>
      </c>
    </row>
    <row r="49" spans="2:29" x14ac:dyDescent="0.25">
      <c r="B49" s="36"/>
      <c r="C49" s="15"/>
      <c r="D49" s="16"/>
      <c r="E49" s="18"/>
      <c r="F49" s="18"/>
      <c r="G49" s="18"/>
      <c r="H49" s="18"/>
      <c r="I49" s="82"/>
      <c r="J49" s="82"/>
      <c r="K49" s="86"/>
      <c r="L49" s="74"/>
      <c r="M49" s="95"/>
      <c r="N49" s="75"/>
      <c r="P49" s="15" t="s">
        <v>75</v>
      </c>
      <c r="Q49" s="16" t="s">
        <v>229</v>
      </c>
      <c r="R49" s="17">
        <v>45748</v>
      </c>
      <c r="S49" s="16">
        <v>4102111</v>
      </c>
      <c r="T49" s="18" t="s">
        <v>230</v>
      </c>
      <c r="U49" s="18" t="s">
        <v>251</v>
      </c>
      <c r="V49" s="16">
        <v>7.52</v>
      </c>
      <c r="W49" s="16">
        <v>23</v>
      </c>
      <c r="X49" s="16" t="s">
        <v>245</v>
      </c>
      <c r="Y49" s="18">
        <v>5</v>
      </c>
      <c r="Z49" s="160">
        <v>7.52</v>
      </c>
      <c r="AA49" s="31">
        <v>1.75</v>
      </c>
      <c r="AB49" s="23">
        <v>13.16</v>
      </c>
      <c r="AC49" s="23">
        <v>18.16</v>
      </c>
    </row>
    <row r="50" spans="2:29" x14ac:dyDescent="0.25">
      <c r="B50" s="36"/>
      <c r="C50" s="15"/>
      <c r="D50" s="16"/>
      <c r="E50" s="18"/>
      <c r="F50" s="18"/>
      <c r="G50" s="18"/>
      <c r="H50" s="18"/>
      <c r="I50" s="82"/>
      <c r="J50" s="82"/>
      <c r="K50" s="86"/>
      <c r="L50" s="74"/>
      <c r="M50" s="95"/>
      <c r="N50" s="75"/>
      <c r="P50" s="15" t="s">
        <v>75</v>
      </c>
      <c r="Q50" s="16" t="s">
        <v>229</v>
      </c>
      <c r="R50" s="17">
        <v>45748</v>
      </c>
      <c r="S50" s="16">
        <v>4103621</v>
      </c>
      <c r="T50" s="18" t="s">
        <v>230</v>
      </c>
      <c r="U50" s="18" t="s">
        <v>251</v>
      </c>
      <c r="V50" s="16">
        <v>29.88</v>
      </c>
      <c r="W50" s="16">
        <v>103</v>
      </c>
      <c r="X50" s="16" t="s">
        <v>245</v>
      </c>
      <c r="Y50" s="18">
        <v>5</v>
      </c>
      <c r="Z50" s="160">
        <v>29.88</v>
      </c>
      <c r="AA50" s="31">
        <v>1.75</v>
      </c>
      <c r="AB50" s="23">
        <v>52.29</v>
      </c>
      <c r="AC50" s="23">
        <v>57.29</v>
      </c>
    </row>
    <row r="51" spans="2:29" x14ac:dyDescent="0.25">
      <c r="B51" s="36"/>
      <c r="C51" s="15"/>
      <c r="D51" s="16"/>
      <c r="E51" s="18"/>
      <c r="F51" s="18"/>
      <c r="G51" s="18"/>
      <c r="H51" s="18"/>
      <c r="I51" s="82"/>
      <c r="J51" s="82"/>
      <c r="K51" s="86"/>
      <c r="L51" s="74"/>
      <c r="M51" s="95"/>
      <c r="N51" s="75"/>
      <c r="P51" s="15" t="s">
        <v>75</v>
      </c>
      <c r="Q51" s="16" t="s">
        <v>229</v>
      </c>
      <c r="R51" s="17">
        <v>45748</v>
      </c>
      <c r="S51" s="16">
        <v>4104089</v>
      </c>
      <c r="T51" s="18" t="s">
        <v>230</v>
      </c>
      <c r="U51" s="18" t="s">
        <v>255</v>
      </c>
      <c r="V51" s="16">
        <v>17.309999999999999</v>
      </c>
      <c r="W51" s="16">
        <v>72</v>
      </c>
      <c r="X51" s="16" t="s">
        <v>245</v>
      </c>
      <c r="Y51" s="18">
        <v>5</v>
      </c>
      <c r="Z51" s="160">
        <v>17.309999999999999</v>
      </c>
      <c r="AA51" s="31">
        <v>1.75</v>
      </c>
      <c r="AB51" s="23">
        <v>30.292499999999997</v>
      </c>
      <c r="AC51" s="23">
        <v>35.292499999999997</v>
      </c>
    </row>
    <row r="52" spans="2:29" x14ac:dyDescent="0.25">
      <c r="B52" s="36"/>
      <c r="C52" s="15"/>
      <c r="D52" s="16"/>
      <c r="E52" s="18"/>
      <c r="F52" s="18"/>
      <c r="G52" s="18"/>
      <c r="H52" s="18"/>
      <c r="I52" s="82"/>
      <c r="J52" s="82"/>
      <c r="K52" s="86"/>
      <c r="L52" s="74"/>
      <c r="M52" s="95"/>
      <c r="N52" s="75"/>
      <c r="P52" s="15" t="s">
        <v>75</v>
      </c>
      <c r="Q52" s="16" t="s">
        <v>229</v>
      </c>
      <c r="R52" s="17">
        <v>45748</v>
      </c>
      <c r="S52" s="16">
        <v>4104649</v>
      </c>
      <c r="T52" s="18" t="s">
        <v>230</v>
      </c>
      <c r="U52" s="18" t="s">
        <v>251</v>
      </c>
      <c r="V52" s="16">
        <v>9.57</v>
      </c>
      <c r="W52" s="16">
        <v>44</v>
      </c>
      <c r="X52" s="16" t="s">
        <v>245</v>
      </c>
      <c r="Y52" s="18">
        <v>5</v>
      </c>
      <c r="Z52" s="160">
        <v>9.57</v>
      </c>
      <c r="AA52" s="31">
        <v>1.75</v>
      </c>
      <c r="AB52" s="23">
        <v>16.747500000000002</v>
      </c>
      <c r="AC52" s="23">
        <v>21.747500000000002</v>
      </c>
    </row>
    <row r="53" spans="2:29" x14ac:dyDescent="0.25">
      <c r="B53" s="36"/>
      <c r="C53" s="15"/>
      <c r="D53" s="16"/>
      <c r="E53" s="18"/>
      <c r="F53" s="18"/>
      <c r="G53" s="18"/>
      <c r="H53" s="18"/>
      <c r="I53" s="82"/>
      <c r="J53" s="82"/>
      <c r="K53" s="86"/>
      <c r="L53" s="74"/>
      <c r="M53" s="95"/>
      <c r="N53" s="75"/>
      <c r="P53" s="15" t="s">
        <v>75</v>
      </c>
      <c r="Q53" s="16" t="s">
        <v>227</v>
      </c>
      <c r="R53" s="17">
        <v>45749</v>
      </c>
      <c r="S53" s="16">
        <v>4104943</v>
      </c>
      <c r="T53" s="18" t="s">
        <v>228</v>
      </c>
      <c r="U53" s="18" t="s">
        <v>253</v>
      </c>
      <c r="V53" s="16">
        <v>31.58</v>
      </c>
      <c r="W53" s="16">
        <v>49</v>
      </c>
      <c r="X53" s="16" t="s">
        <v>245</v>
      </c>
      <c r="Y53" s="18">
        <v>5</v>
      </c>
      <c r="Z53" s="160">
        <v>31.58</v>
      </c>
      <c r="AA53" s="31">
        <v>1.75</v>
      </c>
      <c r="AB53" s="23">
        <v>55.265000000000001</v>
      </c>
      <c r="AC53" s="23">
        <v>60.265000000000001</v>
      </c>
    </row>
    <row r="54" spans="2:29" x14ac:dyDescent="0.25">
      <c r="B54" s="36"/>
      <c r="C54" s="15"/>
      <c r="D54" s="16"/>
      <c r="E54" s="18"/>
      <c r="F54" s="18"/>
      <c r="G54" s="18"/>
      <c r="H54" s="18"/>
      <c r="I54" s="82"/>
      <c r="J54" s="82"/>
      <c r="K54" s="86"/>
      <c r="L54" s="74"/>
      <c r="M54" s="95"/>
      <c r="N54" s="175"/>
      <c r="P54" s="15" t="s">
        <v>75</v>
      </c>
      <c r="Q54" s="16" t="s">
        <v>227</v>
      </c>
      <c r="R54" s="17">
        <v>45749</v>
      </c>
      <c r="S54" s="16">
        <v>4105549</v>
      </c>
      <c r="T54" s="18" t="s">
        <v>228</v>
      </c>
      <c r="U54" s="18" t="s">
        <v>251</v>
      </c>
      <c r="V54" s="16">
        <v>25.36</v>
      </c>
      <c r="W54" s="16">
        <v>20</v>
      </c>
      <c r="X54" s="16" t="s">
        <v>245</v>
      </c>
      <c r="Y54" s="18">
        <v>5</v>
      </c>
      <c r="Z54" s="160">
        <v>25.36</v>
      </c>
      <c r="AA54" s="31">
        <v>1.75</v>
      </c>
      <c r="AB54" s="23">
        <v>44.379999999999995</v>
      </c>
      <c r="AC54" s="23">
        <v>49.379999999999995</v>
      </c>
    </row>
    <row r="55" spans="2:29" x14ac:dyDescent="0.25">
      <c r="B55" s="36"/>
      <c r="C55" s="15"/>
      <c r="D55" s="16"/>
      <c r="E55" s="18"/>
      <c r="F55" s="18"/>
      <c r="G55" s="18"/>
      <c r="H55" s="18"/>
      <c r="I55" s="82"/>
      <c r="J55" s="82"/>
      <c r="K55" s="86"/>
      <c r="L55" s="74"/>
      <c r="M55" s="95"/>
      <c r="N55" s="175"/>
      <c r="P55" s="15" t="s">
        <v>75</v>
      </c>
      <c r="Q55" s="16" t="s">
        <v>227</v>
      </c>
      <c r="R55" s="17">
        <v>45749</v>
      </c>
      <c r="S55" s="16">
        <v>4106307</v>
      </c>
      <c r="T55" s="18" t="s">
        <v>228</v>
      </c>
      <c r="U55" s="18" t="s">
        <v>253</v>
      </c>
      <c r="V55" s="16">
        <v>17.7</v>
      </c>
      <c r="W55" s="16">
        <v>29</v>
      </c>
      <c r="X55" s="16" t="s">
        <v>245</v>
      </c>
      <c r="Y55" s="18">
        <v>5</v>
      </c>
      <c r="Z55" s="160">
        <v>17.7</v>
      </c>
      <c r="AA55" s="31">
        <v>1.75</v>
      </c>
      <c r="AB55" s="23">
        <v>30.974999999999998</v>
      </c>
      <c r="AC55" s="23">
        <v>35.974999999999994</v>
      </c>
    </row>
    <row r="56" spans="2:29" x14ac:dyDescent="0.25">
      <c r="B56" s="36"/>
      <c r="C56" s="15"/>
      <c r="D56" s="16"/>
      <c r="E56" s="18"/>
      <c r="F56" s="18"/>
      <c r="G56" s="18"/>
      <c r="H56" s="18"/>
      <c r="I56" s="82"/>
      <c r="J56" s="82"/>
      <c r="K56" s="86"/>
      <c r="L56" s="74"/>
      <c r="M56" s="95"/>
      <c r="N56" s="175"/>
      <c r="P56" s="15" t="s">
        <v>75</v>
      </c>
      <c r="Q56" s="16" t="s">
        <v>229</v>
      </c>
      <c r="R56" s="17">
        <v>45749</v>
      </c>
      <c r="S56" s="16">
        <v>4101686</v>
      </c>
      <c r="T56" s="18" t="s">
        <v>230</v>
      </c>
      <c r="U56" s="18" t="s">
        <v>251</v>
      </c>
      <c r="V56" s="16">
        <v>19.12</v>
      </c>
      <c r="W56" s="16">
        <v>57</v>
      </c>
      <c r="X56" s="16" t="s">
        <v>245</v>
      </c>
      <c r="Y56" s="18">
        <v>5</v>
      </c>
      <c r="Z56" s="160">
        <v>19.12</v>
      </c>
      <c r="AA56" s="31">
        <v>1.75</v>
      </c>
      <c r="AB56" s="23">
        <v>33.46</v>
      </c>
      <c r="AC56" s="23">
        <v>38.46</v>
      </c>
    </row>
    <row r="57" spans="2:29" x14ac:dyDescent="0.25">
      <c r="B57" s="36"/>
      <c r="C57" s="15"/>
      <c r="D57" s="16"/>
      <c r="E57" s="18"/>
      <c r="F57" s="18"/>
      <c r="G57" s="18"/>
      <c r="H57" s="18"/>
      <c r="I57" s="82"/>
      <c r="J57" s="82"/>
      <c r="K57" s="86"/>
      <c r="L57" s="74"/>
      <c r="M57" s="95"/>
      <c r="N57" s="175"/>
      <c r="P57" s="15" t="s">
        <v>75</v>
      </c>
      <c r="Q57" s="16" t="s">
        <v>229</v>
      </c>
      <c r="R57" s="17">
        <v>45749</v>
      </c>
      <c r="S57" s="16">
        <v>4104129</v>
      </c>
      <c r="T57" s="18" t="s">
        <v>230</v>
      </c>
      <c r="U57" s="18" t="s">
        <v>252</v>
      </c>
      <c r="V57" s="16">
        <v>25.07</v>
      </c>
      <c r="W57" s="16">
        <v>48</v>
      </c>
      <c r="X57" s="16" t="s">
        <v>245</v>
      </c>
      <c r="Y57" s="18">
        <v>5</v>
      </c>
      <c r="Z57" s="160">
        <v>25.07</v>
      </c>
      <c r="AA57" s="31">
        <v>1.75</v>
      </c>
      <c r="AB57" s="23">
        <v>43.872500000000002</v>
      </c>
      <c r="AC57" s="23">
        <v>48.872500000000002</v>
      </c>
    </row>
    <row r="58" spans="2:29" x14ac:dyDescent="0.25">
      <c r="B58" s="36"/>
      <c r="C58" s="15"/>
      <c r="D58" s="16"/>
      <c r="E58" s="18"/>
      <c r="F58" s="18"/>
      <c r="G58" s="18"/>
      <c r="H58" s="18"/>
      <c r="I58" s="82"/>
      <c r="J58" s="82"/>
      <c r="K58" s="86"/>
      <c r="L58" s="74"/>
      <c r="M58" s="95"/>
      <c r="N58" s="175"/>
      <c r="P58" s="15" t="s">
        <v>75</v>
      </c>
      <c r="Q58" s="16" t="s">
        <v>229</v>
      </c>
      <c r="R58" s="17">
        <v>45749</v>
      </c>
      <c r="S58" s="16">
        <v>4106206</v>
      </c>
      <c r="T58" s="18" t="s">
        <v>230</v>
      </c>
      <c r="U58" s="18" t="s">
        <v>251</v>
      </c>
      <c r="V58" s="16">
        <v>11.38</v>
      </c>
      <c r="W58" s="16">
        <v>19</v>
      </c>
      <c r="X58" s="16" t="s">
        <v>245</v>
      </c>
      <c r="Y58" s="18">
        <v>5</v>
      </c>
      <c r="Z58" s="160">
        <v>11.38</v>
      </c>
      <c r="AA58" s="31">
        <v>1.75</v>
      </c>
      <c r="AB58" s="23">
        <v>19.915000000000003</v>
      </c>
      <c r="AC58" s="23">
        <v>24.915000000000003</v>
      </c>
    </row>
    <row r="59" spans="2:29" x14ac:dyDescent="0.25">
      <c r="B59" s="36"/>
      <c r="C59" s="15"/>
      <c r="D59" s="16"/>
      <c r="E59" s="18"/>
      <c r="F59" s="18"/>
      <c r="G59" s="18"/>
      <c r="H59" s="18"/>
      <c r="I59" s="82"/>
      <c r="J59" s="82"/>
      <c r="K59" s="86"/>
      <c r="L59" s="74"/>
      <c r="M59" s="95"/>
      <c r="N59" s="175"/>
      <c r="P59" s="15" t="s">
        <v>75</v>
      </c>
      <c r="Q59" s="16" t="s">
        <v>229</v>
      </c>
      <c r="R59" s="17">
        <v>45750</v>
      </c>
      <c r="S59" s="16">
        <v>4102680</v>
      </c>
      <c r="T59" s="18" t="s">
        <v>230</v>
      </c>
      <c r="U59" s="18" t="s">
        <v>251</v>
      </c>
      <c r="V59" s="16">
        <v>8.08</v>
      </c>
      <c r="W59" s="16">
        <v>63</v>
      </c>
      <c r="X59" s="16" t="s">
        <v>245</v>
      </c>
      <c r="Y59" s="18">
        <v>5</v>
      </c>
      <c r="Z59" s="160">
        <v>8.08</v>
      </c>
      <c r="AA59" s="31">
        <v>1.75</v>
      </c>
      <c r="AB59" s="23">
        <v>14.14</v>
      </c>
      <c r="AC59" s="23">
        <v>19.14</v>
      </c>
    </row>
    <row r="60" spans="2:29" x14ac:dyDescent="0.25">
      <c r="B60" s="36"/>
      <c r="C60" s="15"/>
      <c r="D60" s="16"/>
      <c r="E60" s="18"/>
      <c r="F60" s="18"/>
      <c r="G60" s="18"/>
      <c r="H60" s="18"/>
      <c r="I60" s="82"/>
      <c r="J60" s="82"/>
      <c r="K60" s="86"/>
      <c r="L60" s="74"/>
      <c r="M60" s="95"/>
      <c r="N60" s="175"/>
      <c r="P60" s="15" t="s">
        <v>75</v>
      </c>
      <c r="Q60" s="16" t="s">
        <v>229</v>
      </c>
      <c r="R60" s="17">
        <v>45750</v>
      </c>
      <c r="S60" s="16">
        <v>4105680</v>
      </c>
      <c r="T60" s="18" t="s">
        <v>230</v>
      </c>
      <c r="U60" s="18" t="s">
        <v>251</v>
      </c>
      <c r="V60" s="16">
        <v>24.95</v>
      </c>
      <c r="W60" s="16">
        <v>39</v>
      </c>
      <c r="X60" s="16" t="s">
        <v>245</v>
      </c>
      <c r="Y60" s="18">
        <v>5</v>
      </c>
      <c r="Z60" s="160">
        <v>24.95</v>
      </c>
      <c r="AA60" s="31">
        <v>1.75</v>
      </c>
      <c r="AB60" s="23">
        <v>43.662500000000001</v>
      </c>
      <c r="AC60" s="23">
        <v>48.662500000000001</v>
      </c>
    </row>
    <row r="61" spans="2:29" x14ac:dyDescent="0.25">
      <c r="B61" s="36"/>
      <c r="C61" s="15"/>
      <c r="D61" s="16"/>
      <c r="E61" s="18"/>
      <c r="F61" s="18"/>
      <c r="G61" s="18"/>
      <c r="H61" s="18"/>
      <c r="I61" s="82"/>
      <c r="J61" s="82"/>
      <c r="K61" s="86"/>
      <c r="L61" s="74"/>
      <c r="M61" s="95"/>
      <c r="N61" s="175"/>
      <c r="P61" s="15" t="s">
        <v>75</v>
      </c>
      <c r="Q61" s="16" t="s">
        <v>229</v>
      </c>
      <c r="R61" s="17">
        <v>45750</v>
      </c>
      <c r="S61" s="16">
        <v>4106201</v>
      </c>
      <c r="T61" s="18" t="s">
        <v>230</v>
      </c>
      <c r="U61" s="18" t="s">
        <v>251</v>
      </c>
      <c r="V61" s="16">
        <v>11.95</v>
      </c>
      <c r="W61" s="16">
        <v>69</v>
      </c>
      <c r="X61" s="16" t="s">
        <v>245</v>
      </c>
      <c r="Y61" s="18">
        <v>5</v>
      </c>
      <c r="Z61" s="160">
        <v>11.95</v>
      </c>
      <c r="AA61" s="31">
        <v>1.75</v>
      </c>
      <c r="AB61" s="23">
        <v>20.912499999999998</v>
      </c>
      <c r="AC61" s="23">
        <v>25.912499999999998</v>
      </c>
    </row>
    <row r="62" spans="2:29" x14ac:dyDescent="0.25">
      <c r="B62" s="36"/>
      <c r="C62" s="15"/>
      <c r="D62" s="16"/>
      <c r="E62" s="18"/>
      <c r="F62" s="18"/>
      <c r="G62" s="18"/>
      <c r="H62" s="18"/>
      <c r="I62" s="82"/>
      <c r="J62" s="82"/>
      <c r="K62" s="86"/>
      <c r="L62" s="74"/>
      <c r="M62" s="95"/>
      <c r="N62" s="175"/>
      <c r="P62" s="15" t="s">
        <v>75</v>
      </c>
      <c r="Q62" s="16" t="s">
        <v>229</v>
      </c>
      <c r="R62" s="17">
        <v>45750</v>
      </c>
      <c r="S62" s="16">
        <v>4106282</v>
      </c>
      <c r="T62" s="18" t="s">
        <v>230</v>
      </c>
      <c r="U62" s="18" t="s">
        <v>251</v>
      </c>
      <c r="V62" s="16">
        <v>10.039999999999999</v>
      </c>
      <c r="W62" s="16">
        <v>21</v>
      </c>
      <c r="X62" s="16" t="s">
        <v>245</v>
      </c>
      <c r="Y62" s="18">
        <v>5</v>
      </c>
      <c r="Z62" s="160">
        <v>10.039999999999999</v>
      </c>
      <c r="AA62" s="31">
        <v>1.75</v>
      </c>
      <c r="AB62" s="23">
        <v>17.57</v>
      </c>
      <c r="AC62" s="23">
        <v>22.57</v>
      </c>
    </row>
    <row r="63" spans="2:29" x14ac:dyDescent="0.25">
      <c r="B63" s="36"/>
      <c r="C63" s="15"/>
      <c r="D63" s="16"/>
      <c r="E63" s="18"/>
      <c r="F63" s="18"/>
      <c r="G63" s="18"/>
      <c r="H63" s="18"/>
      <c r="I63" s="82"/>
      <c r="J63" s="82"/>
      <c r="K63" s="86"/>
      <c r="L63" s="74"/>
      <c r="M63" s="95"/>
      <c r="N63" s="175"/>
      <c r="P63" s="15" t="s">
        <v>75</v>
      </c>
      <c r="Q63" s="16" t="s">
        <v>227</v>
      </c>
      <c r="R63" s="17">
        <v>45751</v>
      </c>
      <c r="S63" s="16">
        <v>4103441</v>
      </c>
      <c r="T63" s="18" t="s">
        <v>228</v>
      </c>
      <c r="U63" s="18" t="s">
        <v>251</v>
      </c>
      <c r="V63" s="16">
        <v>20.64</v>
      </c>
      <c r="W63" s="16">
        <v>72</v>
      </c>
      <c r="X63" s="16" t="s">
        <v>245</v>
      </c>
      <c r="Y63" s="18">
        <v>5</v>
      </c>
      <c r="Z63" s="160">
        <v>20.64</v>
      </c>
      <c r="AA63" s="31">
        <v>1.75</v>
      </c>
      <c r="AB63" s="23">
        <v>36.120000000000005</v>
      </c>
      <c r="AC63" s="23">
        <v>41.120000000000005</v>
      </c>
    </row>
    <row r="64" spans="2:29" x14ac:dyDescent="0.25">
      <c r="B64" s="36"/>
      <c r="C64" s="15"/>
      <c r="D64" s="16"/>
      <c r="E64" s="18"/>
      <c r="F64" s="18"/>
      <c r="G64" s="18"/>
      <c r="H64" s="18"/>
      <c r="I64" s="82"/>
      <c r="J64" s="82"/>
      <c r="K64" s="86"/>
      <c r="L64" s="74"/>
      <c r="M64" s="95"/>
      <c r="N64" s="175"/>
      <c r="P64" s="15" t="s">
        <v>75</v>
      </c>
      <c r="Q64" s="16" t="s">
        <v>227</v>
      </c>
      <c r="R64" s="17">
        <v>45751</v>
      </c>
      <c r="S64" s="16">
        <v>4106934</v>
      </c>
      <c r="T64" s="18" t="s">
        <v>228</v>
      </c>
      <c r="U64" s="18" t="s">
        <v>986</v>
      </c>
      <c r="V64" s="16">
        <v>27.9</v>
      </c>
      <c r="W64" s="16">
        <v>37</v>
      </c>
      <c r="X64" s="16" t="s">
        <v>245</v>
      </c>
      <c r="Y64" s="18">
        <v>5</v>
      </c>
      <c r="Z64" s="160">
        <v>27.9</v>
      </c>
      <c r="AA64" s="31">
        <v>1.75</v>
      </c>
      <c r="AB64" s="23">
        <v>48.824999999999996</v>
      </c>
      <c r="AC64" s="23">
        <v>53.824999999999996</v>
      </c>
    </row>
    <row r="65" spans="2:29" x14ac:dyDescent="0.25">
      <c r="B65" s="36"/>
      <c r="C65" s="15"/>
      <c r="D65" s="16"/>
      <c r="E65" s="18"/>
      <c r="F65" s="18"/>
      <c r="G65" s="18"/>
      <c r="H65" s="18"/>
      <c r="I65" s="82"/>
      <c r="J65" s="82"/>
      <c r="K65" s="86"/>
      <c r="L65" s="74"/>
      <c r="M65" s="95"/>
      <c r="N65" s="175"/>
      <c r="P65" s="15" t="s">
        <v>75</v>
      </c>
      <c r="Q65" s="16" t="s">
        <v>229</v>
      </c>
      <c r="R65" s="17">
        <v>45752</v>
      </c>
      <c r="S65" s="16">
        <v>4103769</v>
      </c>
      <c r="T65" s="18" t="s">
        <v>230</v>
      </c>
      <c r="U65" s="18" t="s">
        <v>254</v>
      </c>
      <c r="V65" s="16">
        <v>8.86</v>
      </c>
      <c r="W65" s="16">
        <v>52</v>
      </c>
      <c r="X65" s="16" t="s">
        <v>246</v>
      </c>
      <c r="Y65" s="18">
        <v>6.5</v>
      </c>
      <c r="Z65" s="160">
        <v>8.86</v>
      </c>
      <c r="AA65" s="31">
        <v>2</v>
      </c>
      <c r="AB65" s="23">
        <v>17.72</v>
      </c>
      <c r="AC65" s="23">
        <v>24.22</v>
      </c>
    </row>
    <row r="66" spans="2:29" x14ac:dyDescent="0.25">
      <c r="B66" s="36"/>
      <c r="C66" s="15"/>
      <c r="D66" s="16"/>
      <c r="E66" s="18"/>
      <c r="F66" s="18"/>
      <c r="G66" s="18"/>
      <c r="H66" s="18"/>
      <c r="I66" s="82"/>
      <c r="J66" s="82"/>
      <c r="K66" s="86"/>
      <c r="L66" s="74"/>
      <c r="M66" s="95"/>
      <c r="N66" s="175"/>
      <c r="P66" s="15" t="s">
        <v>75</v>
      </c>
      <c r="Q66" s="16" t="s">
        <v>229</v>
      </c>
      <c r="R66" s="17">
        <v>45752</v>
      </c>
      <c r="S66" s="16">
        <v>4103770</v>
      </c>
      <c r="T66" s="18" t="s">
        <v>230</v>
      </c>
      <c r="U66" s="18" t="s">
        <v>254</v>
      </c>
      <c r="V66" s="16">
        <v>8.86</v>
      </c>
      <c r="W66" s="16">
        <v>28</v>
      </c>
      <c r="X66" s="16" t="s">
        <v>246</v>
      </c>
      <c r="Y66" s="18">
        <v>6.5</v>
      </c>
      <c r="Z66" s="160">
        <v>8.86</v>
      </c>
      <c r="AA66" s="31">
        <v>2</v>
      </c>
      <c r="AB66" s="23">
        <v>17.72</v>
      </c>
      <c r="AC66" s="23">
        <v>24.22</v>
      </c>
    </row>
    <row r="67" spans="2:29" x14ac:dyDescent="0.25">
      <c r="B67" s="36"/>
      <c r="C67" s="15"/>
      <c r="D67" s="16"/>
      <c r="E67" s="18"/>
      <c r="F67" s="18"/>
      <c r="G67" s="18"/>
      <c r="H67" s="18"/>
      <c r="I67" s="82"/>
      <c r="J67" s="82"/>
      <c r="K67" s="86"/>
      <c r="L67" s="74"/>
      <c r="M67" s="95"/>
      <c r="N67" s="175"/>
      <c r="P67" s="15" t="s">
        <v>75</v>
      </c>
      <c r="Q67" s="16" t="s">
        <v>227</v>
      </c>
      <c r="R67" s="17">
        <v>45753</v>
      </c>
      <c r="S67" s="16">
        <v>4106232</v>
      </c>
      <c r="T67" s="18" t="s">
        <v>228</v>
      </c>
      <c r="U67" s="18" t="s">
        <v>247</v>
      </c>
      <c r="V67" s="16">
        <v>22.96</v>
      </c>
      <c r="W67" s="16">
        <v>37</v>
      </c>
      <c r="X67" s="16" t="s">
        <v>246</v>
      </c>
      <c r="Y67" s="18">
        <v>6.5</v>
      </c>
      <c r="Z67" s="160">
        <v>22.96</v>
      </c>
      <c r="AA67" s="31">
        <v>2</v>
      </c>
      <c r="AB67" s="23">
        <v>45.92</v>
      </c>
      <c r="AC67" s="23">
        <v>52.42</v>
      </c>
    </row>
    <row r="68" spans="2:29" x14ac:dyDescent="0.25">
      <c r="B68" s="36"/>
      <c r="C68" s="15"/>
      <c r="D68" s="16"/>
      <c r="E68" s="18"/>
      <c r="F68" s="18"/>
      <c r="G68" s="18"/>
      <c r="H68" s="18"/>
      <c r="I68" s="82"/>
      <c r="J68" s="82"/>
      <c r="K68" s="86"/>
      <c r="L68" s="74"/>
      <c r="M68" s="95"/>
      <c r="N68" s="175"/>
      <c r="P68" s="15" t="s">
        <v>75</v>
      </c>
      <c r="Q68" s="16" t="s">
        <v>227</v>
      </c>
      <c r="R68" s="17">
        <v>45753</v>
      </c>
      <c r="S68" s="16">
        <v>4107822</v>
      </c>
      <c r="T68" s="18" t="s">
        <v>228</v>
      </c>
      <c r="U68" s="18" t="s">
        <v>247</v>
      </c>
      <c r="V68" s="16">
        <v>28</v>
      </c>
      <c r="W68" s="16">
        <v>37</v>
      </c>
      <c r="X68" s="16" t="s">
        <v>246</v>
      </c>
      <c r="Y68" s="18">
        <v>6.5</v>
      </c>
      <c r="Z68" s="160">
        <v>28</v>
      </c>
      <c r="AA68" s="31">
        <v>2</v>
      </c>
      <c r="AB68" s="23">
        <v>56</v>
      </c>
      <c r="AC68" s="23">
        <v>62.5</v>
      </c>
    </row>
    <row r="69" spans="2:29" x14ac:dyDescent="0.25">
      <c r="B69" s="36"/>
      <c r="C69" s="15"/>
      <c r="D69" s="16"/>
      <c r="E69" s="18"/>
      <c r="F69" s="18"/>
      <c r="G69" s="18"/>
      <c r="H69" s="18"/>
      <c r="I69" s="82"/>
      <c r="J69" s="82"/>
      <c r="K69" s="86"/>
      <c r="L69" s="74"/>
      <c r="M69" s="95"/>
      <c r="N69" s="175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160"/>
      <c r="AA69" s="31"/>
      <c r="AB69" s="23"/>
      <c r="AC69" s="23"/>
    </row>
    <row r="70" spans="2:29" x14ac:dyDescent="0.25">
      <c r="B70" s="36"/>
      <c r="C70" s="15"/>
      <c r="D70" s="16"/>
      <c r="E70" s="18"/>
      <c r="F70" s="18"/>
      <c r="G70" s="18"/>
      <c r="H70" s="18"/>
      <c r="I70" s="82"/>
      <c r="J70" s="82"/>
      <c r="K70" s="86"/>
      <c r="L70" s="74"/>
      <c r="M70" s="95"/>
      <c r="N70" s="175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160"/>
      <c r="AA70" s="31"/>
      <c r="AB70" s="23"/>
      <c r="AC70" s="23"/>
    </row>
    <row r="71" spans="2:29" x14ac:dyDescent="0.25">
      <c r="B71" s="36"/>
      <c r="C71" s="15"/>
      <c r="D71" s="16"/>
      <c r="E71" s="18"/>
      <c r="F71" s="18"/>
      <c r="G71" s="18"/>
      <c r="H71" s="18"/>
      <c r="I71" s="82"/>
      <c r="J71" s="82"/>
      <c r="K71" s="86"/>
      <c r="L71" s="74"/>
      <c r="M71" s="95"/>
      <c r="N71" s="175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160"/>
      <c r="AA71" s="31"/>
      <c r="AB71" s="23"/>
      <c r="AC71" s="23"/>
    </row>
    <row r="72" spans="2:29" x14ac:dyDescent="0.25">
      <c r="B72" s="36"/>
      <c r="C72" s="15"/>
      <c r="D72" s="16"/>
      <c r="E72" s="18"/>
      <c r="F72" s="18"/>
      <c r="G72" s="18"/>
      <c r="H72" s="18"/>
      <c r="I72" s="82"/>
      <c r="J72" s="82"/>
      <c r="K72" s="86"/>
      <c r="L72" s="74"/>
      <c r="M72" s="95"/>
      <c r="N72" s="175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160"/>
      <c r="AA72" s="31"/>
      <c r="AB72" s="23"/>
      <c r="AC72" s="23"/>
    </row>
    <row r="73" spans="2:29" x14ac:dyDescent="0.25">
      <c r="B73" s="36"/>
      <c r="C73" s="15"/>
      <c r="D73" s="16"/>
      <c r="E73" s="18"/>
      <c r="F73" s="18"/>
      <c r="G73" s="18"/>
      <c r="H73" s="18"/>
      <c r="I73" s="82"/>
      <c r="J73" s="82"/>
      <c r="K73" s="86"/>
      <c r="L73" s="74"/>
      <c r="M73" s="95"/>
      <c r="N73" s="175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160"/>
      <c r="AA73" s="31"/>
      <c r="AB73" s="23"/>
      <c r="AC73" s="23"/>
    </row>
    <row r="74" spans="2:29" x14ac:dyDescent="0.25">
      <c r="B74" s="36"/>
      <c r="C74" s="15"/>
      <c r="D74" s="16"/>
      <c r="E74" s="18"/>
      <c r="F74" s="18"/>
      <c r="G74" s="18"/>
      <c r="H74" s="18"/>
      <c r="I74" s="82"/>
      <c r="J74" s="82"/>
      <c r="K74" s="86"/>
      <c r="L74" s="74"/>
      <c r="M74" s="95"/>
      <c r="N74" s="175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160"/>
      <c r="AA74" s="31"/>
      <c r="AB74" s="23"/>
      <c r="AC74" s="23"/>
    </row>
    <row r="75" spans="2:29" x14ac:dyDescent="0.25">
      <c r="B75" s="36"/>
      <c r="C75" s="15"/>
      <c r="D75" s="16"/>
      <c r="E75" s="18"/>
      <c r="F75" s="18"/>
      <c r="G75" s="18"/>
      <c r="H75" s="18"/>
      <c r="I75" s="82"/>
      <c r="J75" s="82"/>
      <c r="K75" s="86"/>
      <c r="L75" s="74"/>
      <c r="M75" s="95"/>
      <c r="N75" s="175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160"/>
      <c r="AA75" s="31"/>
      <c r="AB75" s="23"/>
      <c r="AC75" s="23"/>
    </row>
    <row r="76" spans="2:29" x14ac:dyDescent="0.25">
      <c r="B76" s="36"/>
      <c r="C76" s="15"/>
      <c r="D76" s="16"/>
      <c r="E76" s="18"/>
      <c r="F76" s="18"/>
      <c r="G76" s="18"/>
      <c r="H76" s="18"/>
      <c r="I76" s="82"/>
      <c r="J76" s="82"/>
      <c r="K76" s="86"/>
      <c r="L76" s="74"/>
      <c r="M76" s="95"/>
      <c r="N76" s="175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160"/>
      <c r="AA76" s="31"/>
      <c r="AB76" s="23"/>
      <c r="AC76" s="23"/>
    </row>
    <row r="77" spans="2:29" x14ac:dyDescent="0.25">
      <c r="B77" s="36"/>
      <c r="C77" s="15"/>
      <c r="D77" s="16"/>
      <c r="E77" s="18"/>
      <c r="F77" s="18"/>
      <c r="G77" s="18"/>
      <c r="H77" s="18"/>
      <c r="I77" s="82"/>
      <c r="J77" s="82"/>
      <c r="K77" s="86"/>
      <c r="L77" s="74"/>
      <c r="M77" s="95"/>
      <c r="N77" s="175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160"/>
      <c r="AA77" s="31"/>
      <c r="AB77" s="23"/>
      <c r="AC77" s="23"/>
    </row>
    <row r="78" spans="2:29" x14ac:dyDescent="0.25">
      <c r="B78" s="36"/>
      <c r="C78" s="15"/>
      <c r="D78" s="16"/>
      <c r="E78" s="18"/>
      <c r="F78" s="18"/>
      <c r="G78" s="18"/>
      <c r="H78" s="18"/>
      <c r="I78" s="82"/>
      <c r="J78" s="82"/>
      <c r="K78" s="86"/>
      <c r="L78" s="74"/>
      <c r="M78" s="95"/>
      <c r="N78" s="175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160"/>
      <c r="AA78" s="31"/>
      <c r="AB78" s="23"/>
      <c r="AC78" s="23"/>
    </row>
    <row r="79" spans="2:29" x14ac:dyDescent="0.25">
      <c r="B79" s="36"/>
      <c r="C79" s="15"/>
      <c r="D79" s="16"/>
      <c r="E79" s="18"/>
      <c r="F79" s="18"/>
      <c r="G79" s="18"/>
      <c r="H79" s="18"/>
      <c r="I79" s="82"/>
      <c r="J79" s="82"/>
      <c r="K79" s="86"/>
      <c r="L79" s="74"/>
      <c r="M79" s="95"/>
      <c r="N79" s="175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160"/>
      <c r="AA79" s="31"/>
      <c r="AB79" s="23"/>
      <c r="AC79" s="23"/>
    </row>
    <row r="80" spans="2:29" x14ac:dyDescent="0.25">
      <c r="B80" s="36"/>
      <c r="C80" s="15"/>
      <c r="D80" s="16"/>
      <c r="E80" s="18"/>
      <c r="F80" s="18"/>
      <c r="G80" s="18"/>
      <c r="H80" s="18"/>
      <c r="I80" s="82"/>
      <c r="J80" s="82"/>
      <c r="K80" s="86"/>
      <c r="L80" s="74"/>
      <c r="M80" s="95"/>
      <c r="N80" s="175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160"/>
      <c r="AA80" s="31"/>
      <c r="AB80" s="23"/>
      <c r="AC80" s="23"/>
    </row>
    <row r="81" spans="2:29" x14ac:dyDescent="0.25">
      <c r="B81" s="36"/>
      <c r="C81" s="15"/>
      <c r="D81" s="16"/>
      <c r="E81" s="18"/>
      <c r="F81" s="18"/>
      <c r="G81" s="18"/>
      <c r="H81" s="18"/>
      <c r="I81" s="82"/>
      <c r="J81" s="82"/>
      <c r="K81" s="86"/>
      <c r="L81" s="74"/>
      <c r="M81" s="95"/>
      <c r="N81" s="175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160"/>
      <c r="AA81" s="31"/>
      <c r="AB81" s="23"/>
      <c r="AC81" s="23"/>
    </row>
    <row r="82" spans="2:29" x14ac:dyDescent="0.25">
      <c r="B82" s="36"/>
      <c r="C82" s="15"/>
      <c r="D82" s="16"/>
      <c r="E82" s="18"/>
      <c r="F82" s="18"/>
      <c r="G82" s="18"/>
      <c r="H82" s="18"/>
      <c r="I82" s="82"/>
      <c r="J82" s="82"/>
      <c r="K82" s="86"/>
      <c r="L82" s="74"/>
      <c r="M82" s="95"/>
      <c r="N82" s="175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160"/>
      <c r="AA82" s="31"/>
      <c r="AB82" s="23"/>
      <c r="AC82" s="23"/>
    </row>
    <row r="83" spans="2:29" x14ac:dyDescent="0.25">
      <c r="B83" s="36"/>
      <c r="C83" s="15"/>
      <c r="D83" s="16"/>
      <c r="E83" s="18"/>
      <c r="F83" s="18"/>
      <c r="G83" s="18"/>
      <c r="H83" s="18"/>
      <c r="I83" s="82"/>
      <c r="J83" s="82"/>
      <c r="K83" s="86"/>
      <c r="L83" s="74"/>
      <c r="M83" s="95"/>
      <c r="N83" s="175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160"/>
      <c r="AA83" s="31"/>
      <c r="AB83" s="23"/>
      <c r="AC83" s="23"/>
    </row>
    <row r="84" spans="2:29" x14ac:dyDescent="0.25">
      <c r="B84" s="36"/>
      <c r="C84" s="15"/>
      <c r="D84" s="16"/>
      <c r="E84" s="18"/>
      <c r="F84" s="18"/>
      <c r="G84" s="18"/>
      <c r="H84" s="18"/>
      <c r="I84" s="82"/>
      <c r="J84" s="82"/>
      <c r="K84" s="86"/>
      <c r="L84" s="74"/>
      <c r="M84" s="95"/>
      <c r="N84" s="175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160"/>
      <c r="AA84" s="31"/>
      <c r="AB84" s="23"/>
      <c r="AC84" s="23"/>
    </row>
    <row r="85" spans="2:29" x14ac:dyDescent="0.25">
      <c r="B85" s="36"/>
      <c r="C85" s="15"/>
      <c r="D85" s="16"/>
      <c r="E85" s="18"/>
      <c r="F85" s="18"/>
      <c r="G85" s="18"/>
      <c r="H85" s="18"/>
      <c r="I85" s="82"/>
      <c r="J85" s="82"/>
      <c r="K85" s="86"/>
      <c r="L85" s="74"/>
      <c r="M85" s="95"/>
      <c r="N85" s="175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160"/>
      <c r="AA85" s="31"/>
      <c r="AB85" s="23"/>
      <c r="AC85" s="23"/>
    </row>
    <row r="86" spans="2:29" x14ac:dyDescent="0.25">
      <c r="B86" s="36"/>
      <c r="C86" s="15"/>
      <c r="D86" s="16"/>
      <c r="E86" s="18"/>
      <c r="F86" s="18"/>
      <c r="G86" s="18"/>
      <c r="H86" s="18"/>
      <c r="I86" s="82"/>
      <c r="J86" s="82"/>
      <c r="K86" s="86"/>
      <c r="L86" s="74"/>
      <c r="M86" s="95"/>
      <c r="N86" s="175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160"/>
      <c r="AA86" s="31"/>
      <c r="AB86" s="23"/>
      <c r="AC86" s="23"/>
    </row>
    <row r="87" spans="2:29" x14ac:dyDescent="0.25">
      <c r="B87" s="36"/>
      <c r="C87" s="15"/>
      <c r="D87" s="16"/>
      <c r="E87" s="18"/>
      <c r="F87" s="18"/>
      <c r="G87" s="18"/>
      <c r="H87" s="18"/>
      <c r="I87" s="82"/>
      <c r="J87" s="82"/>
      <c r="K87" s="86"/>
      <c r="L87" s="74"/>
      <c r="M87" s="95"/>
      <c r="N87" s="175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160"/>
      <c r="AA87" s="31"/>
      <c r="AB87" s="23"/>
      <c r="AC87" s="23"/>
    </row>
    <row r="88" spans="2:29" x14ac:dyDescent="0.25">
      <c r="B88" s="36"/>
      <c r="C88" s="15"/>
      <c r="D88" s="16"/>
      <c r="E88" s="18"/>
      <c r="F88" s="18"/>
      <c r="G88" s="18"/>
      <c r="H88" s="18"/>
      <c r="I88" s="82"/>
      <c r="J88" s="82"/>
      <c r="K88" s="86"/>
      <c r="L88" s="74"/>
      <c r="M88" s="95"/>
      <c r="N88" s="175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160"/>
      <c r="AA88" s="31"/>
      <c r="AB88" s="23"/>
      <c r="AC88" s="23"/>
    </row>
    <row r="89" spans="2:29" x14ac:dyDescent="0.25">
      <c r="B89" s="36"/>
      <c r="C89" s="15"/>
      <c r="D89" s="16"/>
      <c r="E89" s="18"/>
      <c r="F89" s="18"/>
      <c r="G89" s="18"/>
      <c r="H89" s="18"/>
      <c r="I89" s="82"/>
      <c r="J89" s="82"/>
      <c r="K89" s="86"/>
      <c r="L89" s="74"/>
      <c r="M89" s="95"/>
      <c r="N89" s="175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160"/>
      <c r="AA89" s="31"/>
      <c r="AB89" s="23"/>
      <c r="AC89" s="23"/>
    </row>
    <row r="90" spans="2:29" x14ac:dyDescent="0.25">
      <c r="B90" s="36"/>
      <c r="C90" s="15"/>
      <c r="D90" s="16"/>
      <c r="E90" s="18"/>
      <c r="F90" s="18"/>
      <c r="G90" s="18"/>
      <c r="H90" s="18"/>
      <c r="I90" s="82"/>
      <c r="J90" s="82"/>
      <c r="K90" s="86"/>
      <c r="L90" s="74"/>
      <c r="M90" s="95"/>
      <c r="N90" s="175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160"/>
      <c r="AA90" s="31"/>
      <c r="AB90" s="23"/>
      <c r="AC90" s="23"/>
    </row>
    <row r="91" spans="2:29" x14ac:dyDescent="0.25">
      <c r="B91" s="36"/>
      <c r="C91" s="15"/>
      <c r="D91" s="16"/>
      <c r="E91" s="18"/>
      <c r="F91" s="18"/>
      <c r="G91" s="18"/>
      <c r="H91" s="18"/>
      <c r="I91" s="82"/>
      <c r="J91" s="82"/>
      <c r="K91" s="86"/>
      <c r="L91" s="74"/>
      <c r="M91" s="95"/>
      <c r="N91" s="175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160"/>
      <c r="AA91" s="31"/>
      <c r="AB91" s="23"/>
      <c r="AC91" s="23"/>
    </row>
    <row r="92" spans="2:29" x14ac:dyDescent="0.25">
      <c r="B92" s="36"/>
      <c r="C92" s="15"/>
      <c r="D92" s="16"/>
      <c r="E92" s="18"/>
      <c r="F92" s="18"/>
      <c r="G92" s="18"/>
      <c r="H92" s="18"/>
      <c r="I92" s="82"/>
      <c r="J92" s="82"/>
      <c r="K92" s="86"/>
      <c r="L92" s="74"/>
      <c r="M92" s="95"/>
      <c r="N92" s="175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0"/>
      <c r="AA92" s="31"/>
      <c r="AB92" s="23"/>
      <c r="AC92" s="23"/>
    </row>
    <row r="93" spans="2:29" x14ac:dyDescent="0.25">
      <c r="B93" s="36"/>
      <c r="C93" s="15"/>
      <c r="D93" s="16"/>
      <c r="E93" s="18"/>
      <c r="F93" s="18"/>
      <c r="G93" s="18"/>
      <c r="H93" s="18"/>
      <c r="I93" s="82"/>
      <c r="J93" s="82"/>
      <c r="K93" s="86"/>
      <c r="L93" s="74"/>
      <c r="M93" s="95"/>
      <c r="N93" s="175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0"/>
      <c r="AA93" s="31"/>
      <c r="AB93" s="23"/>
      <c r="AC93" s="23"/>
    </row>
    <row r="94" spans="2:29" x14ac:dyDescent="0.25">
      <c r="B94" s="36"/>
      <c r="C94" s="15"/>
      <c r="D94" s="16"/>
      <c r="E94" s="18"/>
      <c r="F94" s="18"/>
      <c r="G94" s="18"/>
      <c r="H94" s="18"/>
      <c r="I94" s="82"/>
      <c r="J94" s="82"/>
      <c r="K94" s="86"/>
      <c r="L94" s="74"/>
      <c r="M94" s="95"/>
      <c r="N94" s="175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0"/>
      <c r="AA94" s="31"/>
      <c r="AB94" s="23"/>
      <c r="AC94" s="23"/>
    </row>
    <row r="95" spans="2:29" x14ac:dyDescent="0.25">
      <c r="B95" s="36"/>
      <c r="C95" s="15"/>
      <c r="D95" s="16"/>
      <c r="E95" s="18"/>
      <c r="F95" s="18"/>
      <c r="G95" s="18"/>
      <c r="H95" s="18"/>
      <c r="I95" s="82"/>
      <c r="J95" s="82"/>
      <c r="K95" s="86"/>
      <c r="L95" s="74"/>
      <c r="M95" s="95"/>
      <c r="N95" s="175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0"/>
      <c r="AA95" s="31"/>
      <c r="AB95" s="23"/>
      <c r="AC95" s="23"/>
    </row>
    <row r="96" spans="2:29" x14ac:dyDescent="0.25">
      <c r="B96" s="36"/>
      <c r="C96" s="15"/>
      <c r="D96" s="16"/>
      <c r="E96" s="18"/>
      <c r="F96" s="18"/>
      <c r="G96" s="18"/>
      <c r="H96" s="18"/>
      <c r="I96" s="82"/>
      <c r="J96" s="82"/>
      <c r="K96" s="86"/>
      <c r="L96" s="74"/>
      <c r="M96" s="95"/>
      <c r="N96" s="175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0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2"/>
      <c r="J97" s="82"/>
      <c r="K97" s="86"/>
      <c r="L97" s="74"/>
      <c r="M97" s="95"/>
      <c r="N97" s="175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0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2"/>
      <c r="J98" s="82"/>
      <c r="K98" s="86"/>
      <c r="L98" s="74"/>
      <c r="M98" s="95"/>
      <c r="N98" s="175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0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2"/>
      <c r="J99" s="82"/>
      <c r="K99" s="86"/>
      <c r="L99" s="74"/>
      <c r="M99" s="95"/>
      <c r="N99" s="175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0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2"/>
      <c r="J100" s="82"/>
      <c r="K100" s="86"/>
      <c r="L100" s="74"/>
      <c r="M100" s="95"/>
      <c r="N100" s="175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0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2"/>
      <c r="J101" s="82"/>
      <c r="K101" s="86"/>
      <c r="L101" s="74"/>
      <c r="M101" s="95"/>
      <c r="N101" s="175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0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2"/>
      <c r="J102" s="82"/>
      <c r="K102" s="86"/>
      <c r="L102" s="74"/>
      <c r="M102" s="95"/>
      <c r="N102" s="175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0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2"/>
      <c r="J103" s="82"/>
      <c r="K103" s="86"/>
      <c r="L103" s="74"/>
      <c r="M103" s="95"/>
      <c r="N103" s="175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0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2"/>
      <c r="J104" s="82"/>
      <c r="K104" s="86"/>
      <c r="L104" s="74"/>
      <c r="M104" s="95"/>
      <c r="N104" s="175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0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2"/>
      <c r="J105" s="82"/>
      <c r="K105" s="86"/>
      <c r="L105" s="74"/>
      <c r="M105" s="95"/>
      <c r="N105" s="175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0"/>
      <c r="AA105" s="31"/>
      <c r="AB105" s="23"/>
      <c r="AC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2"/>
      <c r="J106" s="82"/>
      <c r="K106" s="86"/>
      <c r="L106" s="74"/>
      <c r="M106" s="95"/>
      <c r="N106" s="175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0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2"/>
      <c r="J107" s="82"/>
      <c r="K107" s="86"/>
      <c r="L107" s="74"/>
      <c r="M107" s="95"/>
      <c r="N107" s="175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0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2"/>
      <c r="J108" s="82"/>
      <c r="K108" s="86"/>
      <c r="L108" s="74"/>
      <c r="M108" s="95"/>
      <c r="N108" s="175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0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2"/>
      <c r="J109" s="82"/>
      <c r="K109" s="86"/>
      <c r="L109" s="74"/>
      <c r="M109" s="95"/>
      <c r="N109" s="175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0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2"/>
      <c r="J110" s="82"/>
      <c r="K110" s="86"/>
      <c r="L110" s="74"/>
      <c r="M110" s="95"/>
      <c r="N110" s="175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0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2"/>
      <c r="J111" s="82"/>
      <c r="K111" s="86"/>
      <c r="L111" s="74"/>
      <c r="M111" s="95"/>
      <c r="N111" s="175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0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2"/>
      <c r="J112" s="82"/>
      <c r="K112" s="86"/>
      <c r="L112" s="74"/>
      <c r="M112" s="95"/>
      <c r="N112" s="175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0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2"/>
      <c r="J113" s="82"/>
      <c r="K113" s="86"/>
      <c r="L113" s="74"/>
      <c r="M113" s="95"/>
      <c r="N113" s="175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0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2"/>
      <c r="J114" s="82"/>
      <c r="K114" s="86"/>
      <c r="L114" s="74"/>
      <c r="M114" s="95"/>
      <c r="N114" s="175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0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2"/>
      <c r="J115" s="82"/>
      <c r="K115" s="86"/>
      <c r="L115" s="74"/>
      <c r="M115" s="95"/>
      <c r="N115" s="175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0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2"/>
      <c r="J116" s="82"/>
      <c r="K116" s="86"/>
      <c r="L116" s="74"/>
      <c r="M116" s="95"/>
      <c r="N116" s="175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0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2"/>
      <c r="J117" s="82"/>
      <c r="K117" s="86"/>
      <c r="L117" s="74"/>
      <c r="M117" s="95"/>
      <c r="N117" s="175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0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2"/>
      <c r="J118" s="82"/>
      <c r="K118" s="86"/>
      <c r="L118" s="74"/>
      <c r="M118" s="95"/>
      <c r="N118" s="175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0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2"/>
      <c r="J119" s="82"/>
      <c r="K119" s="86"/>
      <c r="L119" s="74"/>
      <c r="M119" s="95"/>
      <c r="N119" s="175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0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2"/>
      <c r="J120" s="82"/>
      <c r="K120" s="86"/>
      <c r="L120" s="74"/>
      <c r="M120" s="95"/>
      <c r="N120" s="175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0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2"/>
      <c r="J121" s="82"/>
      <c r="K121" s="86"/>
      <c r="L121" s="74"/>
      <c r="M121" s="95"/>
      <c r="N121" s="175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0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2"/>
      <c r="J122" s="82"/>
      <c r="K122" s="86"/>
      <c r="L122" s="74"/>
      <c r="M122" s="95"/>
      <c r="N122" s="175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0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2"/>
      <c r="J123" s="82"/>
      <c r="K123" s="86"/>
      <c r="L123" s="74"/>
      <c r="M123" s="95"/>
      <c r="N123" s="175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0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2"/>
      <c r="J124" s="82"/>
      <c r="K124" s="86"/>
      <c r="L124" s="74"/>
      <c r="M124" s="95"/>
      <c r="N124" s="175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0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2"/>
      <c r="J125" s="82"/>
      <c r="K125" s="86"/>
      <c r="L125" s="74"/>
      <c r="M125" s="95"/>
      <c r="N125" s="175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0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2"/>
      <c r="J126" s="82"/>
      <c r="K126" s="86"/>
      <c r="L126" s="56"/>
      <c r="M126" s="95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0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2"/>
      <c r="J127" s="82"/>
      <c r="K127" s="86"/>
      <c r="L127" s="56"/>
      <c r="M127" s="95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0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2"/>
      <c r="J128" s="82"/>
      <c r="K128" s="86"/>
      <c r="L128" s="56"/>
      <c r="M128" s="95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0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2"/>
      <c r="J129" s="82"/>
      <c r="K129" s="86"/>
      <c r="L129" s="56"/>
      <c r="M129" s="95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0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2"/>
      <c r="J130" s="82"/>
      <c r="K130" s="86"/>
      <c r="L130" s="56"/>
      <c r="M130" s="95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0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2"/>
      <c r="J131" s="82"/>
      <c r="K131" s="86"/>
      <c r="L131" s="56"/>
      <c r="M131" s="95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0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2"/>
      <c r="J132" s="82"/>
      <c r="K132" s="86"/>
      <c r="L132" s="56"/>
      <c r="M132" s="95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0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2"/>
      <c r="J133" s="82"/>
      <c r="K133" s="86"/>
      <c r="L133" s="56"/>
      <c r="M133" s="95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0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2"/>
      <c r="J134" s="82"/>
      <c r="K134" s="86"/>
      <c r="L134" s="56"/>
      <c r="M134" s="95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0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2"/>
      <c r="J135" s="82"/>
      <c r="K135" s="86"/>
      <c r="L135" s="56"/>
      <c r="M135" s="95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0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2"/>
      <c r="J136" s="82"/>
      <c r="K136" s="86"/>
      <c r="L136" s="56"/>
      <c r="M136" s="95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0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2"/>
      <c r="J137" s="82"/>
      <c r="K137" s="86"/>
      <c r="L137" s="56"/>
      <c r="M137" s="95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0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2"/>
      <c r="J138" s="82"/>
      <c r="K138" s="86"/>
      <c r="L138" s="56"/>
      <c r="M138" s="95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0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2"/>
      <c r="J139" s="82"/>
      <c r="K139" s="86"/>
      <c r="L139" s="56"/>
      <c r="M139" s="95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0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2"/>
      <c r="J140" s="82"/>
      <c r="K140" s="86"/>
      <c r="L140" s="56"/>
      <c r="M140" s="95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0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2"/>
      <c r="J141" s="82"/>
      <c r="K141" s="86"/>
      <c r="L141" s="56"/>
      <c r="M141" s="95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0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2"/>
      <c r="J142" s="82"/>
      <c r="K142" s="86"/>
      <c r="L142" s="56"/>
      <c r="M142" s="95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0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2"/>
      <c r="J143" s="82"/>
      <c r="K143" s="86"/>
      <c r="L143" s="56"/>
      <c r="M143" s="95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0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2"/>
      <c r="J144" s="82"/>
      <c r="K144" s="86"/>
      <c r="L144" s="56"/>
      <c r="M144" s="95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0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2"/>
      <c r="J145" s="82"/>
      <c r="K145" s="86"/>
      <c r="L145" s="56"/>
      <c r="M145" s="95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0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2"/>
      <c r="J146" s="82"/>
      <c r="K146" s="86"/>
      <c r="L146" s="56"/>
      <c r="M146" s="95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0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2"/>
      <c r="J147" s="82"/>
      <c r="K147" s="86"/>
      <c r="L147" s="56"/>
      <c r="M147" s="95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0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2"/>
      <c r="J148" s="82"/>
      <c r="K148" s="86"/>
      <c r="L148" s="56"/>
      <c r="M148" s="95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0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2"/>
      <c r="J149" s="82"/>
      <c r="K149" s="86"/>
      <c r="L149" s="56"/>
      <c r="M149" s="95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0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2"/>
      <c r="J150" s="82"/>
      <c r="K150" s="86"/>
      <c r="L150" s="56"/>
      <c r="M150" s="95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0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2"/>
      <c r="J151" s="82"/>
      <c r="K151" s="86"/>
      <c r="L151" s="56"/>
      <c r="M151" s="95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0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2"/>
      <c r="J152" s="82"/>
      <c r="K152" s="86"/>
      <c r="L152" s="56"/>
      <c r="M152" s="95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0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2"/>
      <c r="J153" s="82"/>
      <c r="K153" s="86"/>
      <c r="L153" s="56"/>
      <c r="M153" s="95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0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2"/>
      <c r="J154" s="82"/>
      <c r="K154" s="86"/>
      <c r="L154" s="56"/>
      <c r="M154" s="95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0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2"/>
      <c r="J155" s="82"/>
      <c r="K155" s="86"/>
      <c r="L155" s="56"/>
      <c r="M155" s="95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0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2"/>
      <c r="J156" s="82"/>
      <c r="K156" s="86"/>
      <c r="L156" s="56"/>
      <c r="M156" s="95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0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2"/>
      <c r="J157" s="82"/>
      <c r="K157" s="86"/>
      <c r="L157" s="56"/>
      <c r="M157" s="95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0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2"/>
      <c r="J158" s="82"/>
      <c r="K158" s="86"/>
      <c r="L158" s="56"/>
      <c r="M158" s="95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0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2"/>
      <c r="J159" s="82"/>
      <c r="K159" s="86"/>
      <c r="L159" s="56"/>
      <c r="M159" s="95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0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2"/>
      <c r="J160" s="82"/>
      <c r="K160" s="86"/>
      <c r="L160" s="56"/>
      <c r="M160" s="95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0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2"/>
      <c r="J161" s="82"/>
      <c r="K161" s="86"/>
      <c r="L161" s="56"/>
      <c r="M161" s="95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0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2"/>
      <c r="J162" s="82"/>
      <c r="K162" s="86"/>
      <c r="L162" s="56"/>
      <c r="M162" s="95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0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2"/>
      <c r="J163" s="82"/>
      <c r="K163" s="86"/>
      <c r="L163" s="56"/>
      <c r="M163" s="95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0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2"/>
      <c r="J164" s="82"/>
      <c r="K164" s="86"/>
      <c r="L164" s="56"/>
      <c r="M164" s="95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0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2"/>
      <c r="J165" s="82"/>
      <c r="K165" s="86"/>
      <c r="L165" s="56"/>
      <c r="M165" s="95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0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2"/>
      <c r="J166" s="82"/>
      <c r="K166" s="86"/>
      <c r="L166" s="56"/>
      <c r="M166" s="95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0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2"/>
      <c r="J167" s="82"/>
      <c r="K167" s="86"/>
      <c r="L167" s="56"/>
      <c r="M167" s="95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0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2"/>
      <c r="J168" s="82"/>
      <c r="K168" s="86"/>
      <c r="L168" s="56"/>
      <c r="M168" s="95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0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2"/>
      <c r="J169" s="82"/>
      <c r="K169" s="86"/>
      <c r="L169" s="56"/>
      <c r="M169" s="95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0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2"/>
      <c r="J170" s="82"/>
      <c r="K170" s="86"/>
      <c r="L170" s="56"/>
      <c r="M170" s="95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0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2"/>
      <c r="J171" s="82"/>
      <c r="K171" s="86"/>
      <c r="L171" s="56"/>
      <c r="M171" s="95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0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2"/>
      <c r="J172" s="82"/>
      <c r="K172" s="86"/>
      <c r="L172" s="56"/>
      <c r="M172" s="95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0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2"/>
      <c r="J173" s="82"/>
      <c r="K173" s="86"/>
      <c r="L173" s="56"/>
      <c r="M173" s="95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0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2"/>
      <c r="J174" s="82"/>
      <c r="K174" s="86"/>
      <c r="L174" s="56"/>
      <c r="M174" s="95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0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2"/>
      <c r="J175" s="82"/>
      <c r="K175" s="86"/>
      <c r="L175" s="56"/>
      <c r="M175" s="95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0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2"/>
      <c r="J176" s="82"/>
      <c r="K176" s="86"/>
      <c r="L176" s="56"/>
      <c r="M176" s="95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0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2"/>
      <c r="J177" s="82"/>
      <c r="K177" s="86"/>
      <c r="L177" s="56"/>
      <c r="M177" s="95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0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2"/>
      <c r="J178" s="82"/>
      <c r="K178" s="86"/>
      <c r="L178" s="56"/>
      <c r="M178" s="95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0"/>
      <c r="AA178" s="31"/>
      <c r="AB178" s="23"/>
    </row>
    <row r="179" spans="2:28" x14ac:dyDescent="0.25">
      <c r="B179" s="36"/>
      <c r="C179" s="15"/>
      <c r="D179" s="16"/>
      <c r="E179" s="18"/>
      <c r="F179" s="18"/>
      <c r="G179" s="18"/>
      <c r="H179" s="18"/>
      <c r="I179" s="82"/>
      <c r="J179" s="82"/>
      <c r="K179" s="86"/>
      <c r="L179" s="56"/>
      <c r="M179" s="95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0"/>
      <c r="AA179" s="31"/>
      <c r="AB179" s="23"/>
    </row>
    <row r="180" spans="2:28" x14ac:dyDescent="0.25">
      <c r="B180" s="37"/>
      <c r="C180" s="19"/>
      <c r="D180" s="20"/>
      <c r="E180" s="22"/>
      <c r="F180" s="22"/>
      <c r="G180" s="22"/>
      <c r="H180" s="22"/>
      <c r="I180" s="83"/>
      <c r="J180" s="83"/>
      <c r="K180" s="87"/>
      <c r="L180" s="59"/>
      <c r="M180" s="96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0"/>
      <c r="AA180" s="31"/>
      <c r="AB180" s="23"/>
    </row>
    <row r="181" spans="2:28" x14ac:dyDescent="0.25">
      <c r="L181" s="61"/>
      <c r="M181" s="96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0"/>
      <c r="AA181" s="31"/>
      <c r="AB181" s="23"/>
    </row>
    <row r="182" spans="2:28" x14ac:dyDescent="0.25">
      <c r="L182" s="61"/>
      <c r="M182" s="96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0"/>
      <c r="AA182" s="31"/>
      <c r="AB182" s="23"/>
    </row>
    <row r="183" spans="2:28" x14ac:dyDescent="0.25">
      <c r="L183" s="61"/>
      <c r="M183" s="96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0"/>
      <c r="AA183" s="31"/>
      <c r="AB183" s="23"/>
    </row>
    <row r="184" spans="2:28" x14ac:dyDescent="0.25">
      <c r="L184" s="61"/>
      <c r="M184" s="96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0"/>
      <c r="AA184" s="31"/>
      <c r="AB184" s="23"/>
    </row>
    <row r="185" spans="2:28" x14ac:dyDescent="0.25">
      <c r="L185" s="61"/>
      <c r="M185" s="96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0"/>
      <c r="AA185" s="31"/>
      <c r="AB185" s="23"/>
    </row>
    <row r="186" spans="2:28" x14ac:dyDescent="0.25">
      <c r="L186" s="61"/>
      <c r="M186" s="96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0"/>
      <c r="AA186" s="31"/>
      <c r="AB186" s="23"/>
    </row>
    <row r="187" spans="2:28" x14ac:dyDescent="0.25">
      <c r="L187" s="61"/>
      <c r="M187" s="96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0"/>
      <c r="AA187" s="31"/>
      <c r="AB187" s="23"/>
    </row>
    <row r="188" spans="2:28" x14ac:dyDescent="0.25">
      <c r="L188" s="61"/>
      <c r="M188" s="96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0"/>
      <c r="AA188" s="31"/>
      <c r="AB188" s="23"/>
    </row>
    <row r="189" spans="2:28" x14ac:dyDescent="0.25">
      <c r="L189" s="61"/>
      <c r="M189" s="96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0"/>
      <c r="AA189" s="31"/>
      <c r="AB189" s="23"/>
    </row>
    <row r="190" spans="2:28" x14ac:dyDescent="0.25">
      <c r="L190" s="61"/>
      <c r="M190" s="96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0"/>
      <c r="AA190" s="31"/>
      <c r="AB190" s="23"/>
    </row>
    <row r="191" spans="2:28" x14ac:dyDescent="0.25">
      <c r="L191" s="61"/>
      <c r="M191" s="96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0"/>
      <c r="AA191" s="31"/>
      <c r="AB191" s="23"/>
    </row>
    <row r="192" spans="2:28" x14ac:dyDescent="0.25">
      <c r="L192" s="61"/>
      <c r="M192" s="96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0"/>
      <c r="AA192" s="31"/>
      <c r="AB192" s="23"/>
    </row>
    <row r="193" spans="12:28" x14ac:dyDescent="0.25">
      <c r="L193" s="61"/>
      <c r="M193" s="96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0"/>
      <c r="AA193" s="31"/>
      <c r="AB193" s="23"/>
    </row>
    <row r="194" spans="12:28" x14ac:dyDescent="0.25">
      <c r="L194" s="61"/>
      <c r="M194" s="96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0"/>
      <c r="AA194" s="31"/>
      <c r="AB194" s="23"/>
    </row>
    <row r="195" spans="12:28" x14ac:dyDescent="0.25">
      <c r="L195" s="61"/>
      <c r="M195" s="96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0"/>
      <c r="AA195" s="31"/>
      <c r="AB195" s="23"/>
    </row>
    <row r="196" spans="12:28" x14ac:dyDescent="0.25">
      <c r="L196" s="61"/>
      <c r="M196" s="96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0"/>
      <c r="AA196" s="31"/>
      <c r="AB196" s="23"/>
    </row>
    <row r="197" spans="12:28" x14ac:dyDescent="0.25">
      <c r="L197" s="61"/>
      <c r="M197" s="96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0"/>
      <c r="AA197" s="31"/>
      <c r="AB197" s="23"/>
    </row>
    <row r="198" spans="12:28" x14ac:dyDescent="0.25">
      <c r="L198" s="61"/>
      <c r="M198" s="96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0"/>
      <c r="AA198" s="31"/>
      <c r="AB198" s="23"/>
    </row>
    <row r="199" spans="12:28" x14ac:dyDescent="0.25">
      <c r="L199" s="61"/>
      <c r="M199" s="96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0"/>
      <c r="AA199" s="31"/>
      <c r="AB199" s="23"/>
    </row>
    <row r="200" spans="12:28" x14ac:dyDescent="0.25">
      <c r="L200" s="61"/>
      <c r="M200" s="96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0"/>
      <c r="AA200" s="31"/>
      <c r="AB200" s="23"/>
    </row>
    <row r="201" spans="12:28" x14ac:dyDescent="0.25">
      <c r="L201" s="61"/>
      <c r="M201" s="96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0"/>
      <c r="AA201" s="31"/>
      <c r="AB201" s="23"/>
    </row>
    <row r="202" spans="12:28" x14ac:dyDescent="0.25">
      <c r="L202" s="61"/>
      <c r="M202" s="96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0"/>
      <c r="AA202" s="31"/>
      <c r="AB202" s="23"/>
    </row>
    <row r="203" spans="12:28" x14ac:dyDescent="0.25">
      <c r="L203" s="61"/>
      <c r="M203" s="96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0"/>
      <c r="AA203" s="31"/>
      <c r="AB203" s="23"/>
    </row>
    <row r="204" spans="12:28" x14ac:dyDescent="0.25">
      <c r="L204" s="61"/>
      <c r="M204" s="96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0"/>
      <c r="AA204" s="31"/>
      <c r="AB204" s="23"/>
    </row>
    <row r="205" spans="12:28" x14ac:dyDescent="0.25">
      <c r="L205" s="61"/>
      <c r="M205" s="96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0"/>
      <c r="AA205" s="31"/>
      <c r="AB205" s="23"/>
    </row>
    <row r="206" spans="12:28" x14ac:dyDescent="0.25">
      <c r="L206" s="61"/>
      <c r="M206" s="96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0"/>
      <c r="AA206" s="31"/>
      <c r="AB206" s="23"/>
    </row>
    <row r="207" spans="12:28" x14ac:dyDescent="0.25">
      <c r="L207" s="61"/>
      <c r="M207" s="96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0"/>
      <c r="AA207" s="31"/>
      <c r="AB207" s="23"/>
    </row>
    <row r="208" spans="12:28" x14ac:dyDescent="0.25">
      <c r="L208" s="61"/>
      <c r="M208" s="96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0"/>
      <c r="AA208" s="31"/>
      <c r="AB208" s="23"/>
    </row>
    <row r="209" spans="12:28" x14ac:dyDescent="0.25">
      <c r="L209" s="61"/>
      <c r="M209" s="96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0"/>
      <c r="AA209" s="31"/>
      <c r="AB209" s="23"/>
    </row>
    <row r="210" spans="12:28" x14ac:dyDescent="0.25">
      <c r="L210" s="61"/>
      <c r="M210" s="96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0"/>
      <c r="AA210" s="31"/>
      <c r="AB210" s="23"/>
    </row>
    <row r="211" spans="12:28" x14ac:dyDescent="0.25">
      <c r="L211" s="61"/>
      <c r="M211" s="96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0"/>
      <c r="AA211" s="31"/>
      <c r="AB211" s="23"/>
    </row>
    <row r="212" spans="12:28" x14ac:dyDescent="0.25">
      <c r="L212" s="61"/>
      <c r="M212" s="96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0"/>
      <c r="AA212" s="31"/>
      <c r="AB212" s="23"/>
    </row>
    <row r="213" spans="12:28" x14ac:dyDescent="0.25">
      <c r="L213" s="61"/>
      <c r="M213" s="96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0"/>
      <c r="AA213" s="31"/>
      <c r="AB213" s="23"/>
    </row>
    <row r="214" spans="12:28" x14ac:dyDescent="0.25">
      <c r="L214" s="61"/>
      <c r="M214" s="96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0"/>
      <c r="AA214" s="31"/>
      <c r="AB214" s="23"/>
    </row>
    <row r="215" spans="12:28" x14ac:dyDescent="0.25">
      <c r="L215" s="61"/>
      <c r="M215" s="96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0"/>
      <c r="AA215" s="31"/>
      <c r="AB215" s="23"/>
    </row>
    <row r="216" spans="12:28" x14ac:dyDescent="0.25">
      <c r="L216" s="61"/>
      <c r="M216" s="96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0"/>
      <c r="AA216" s="31"/>
      <c r="AB216" s="23"/>
    </row>
    <row r="217" spans="12:28" x14ac:dyDescent="0.25">
      <c r="L217" s="61"/>
      <c r="M217" s="96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0"/>
      <c r="AA217" s="31"/>
      <c r="AB217" s="23"/>
    </row>
    <row r="218" spans="12:28" x14ac:dyDescent="0.25">
      <c r="L218" s="61"/>
      <c r="M218" s="96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0"/>
      <c r="AA218" s="31"/>
      <c r="AB218" s="23"/>
    </row>
    <row r="219" spans="12:28" x14ac:dyDescent="0.25">
      <c r="L219" s="61"/>
      <c r="M219" s="96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0"/>
      <c r="AA219" s="31"/>
      <c r="AB219" s="23"/>
    </row>
    <row r="220" spans="12:28" x14ac:dyDescent="0.25">
      <c r="L220" s="61"/>
      <c r="M220" s="96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0"/>
      <c r="AA220" s="31"/>
      <c r="AB220" s="23"/>
    </row>
    <row r="221" spans="12:28" x14ac:dyDescent="0.25">
      <c r="L221" s="61"/>
      <c r="M221" s="96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0"/>
      <c r="AA221" s="31"/>
      <c r="AB221" s="23"/>
    </row>
    <row r="222" spans="12:28" x14ac:dyDescent="0.25">
      <c r="L222" s="61"/>
      <c r="M222" s="96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0"/>
      <c r="AA222" s="31"/>
      <c r="AB222" s="23"/>
    </row>
    <row r="223" spans="12:28" x14ac:dyDescent="0.25">
      <c r="L223" s="61"/>
      <c r="M223" s="96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0"/>
      <c r="AA223" s="31"/>
      <c r="AB223" s="23"/>
    </row>
    <row r="224" spans="12:28" x14ac:dyDescent="0.25">
      <c r="L224" s="61"/>
      <c r="M224" s="96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0"/>
      <c r="AA224" s="31"/>
      <c r="AB224" s="23"/>
    </row>
    <row r="225" spans="12:28" x14ac:dyDescent="0.25">
      <c r="L225" s="61"/>
      <c r="M225" s="96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0"/>
      <c r="AA225" s="31"/>
      <c r="AB225" s="23"/>
    </row>
    <row r="226" spans="12:28" x14ac:dyDescent="0.25">
      <c r="L226" s="61"/>
      <c r="M226" s="96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0"/>
      <c r="AA226" s="31"/>
      <c r="AB226" s="23"/>
    </row>
    <row r="227" spans="12:28" x14ac:dyDescent="0.25">
      <c r="L227" s="61"/>
      <c r="M227" s="96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0"/>
      <c r="AA227" s="31"/>
      <c r="AB227" s="23"/>
    </row>
    <row r="228" spans="12:28" x14ac:dyDescent="0.25">
      <c r="L228" s="61"/>
      <c r="M228" s="96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0"/>
      <c r="AA228" s="31"/>
      <c r="AB228" s="23"/>
    </row>
    <row r="229" spans="12:28" x14ac:dyDescent="0.25">
      <c r="L229" s="61"/>
      <c r="M229" s="96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0"/>
      <c r="AA229" s="31"/>
      <c r="AB229" s="23"/>
    </row>
    <row r="230" spans="12:28" x14ac:dyDescent="0.25">
      <c r="L230" s="61"/>
      <c r="M230" s="96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0"/>
      <c r="AA230" s="31"/>
      <c r="AB230" s="23"/>
    </row>
    <row r="231" spans="12:28" x14ac:dyDescent="0.25">
      <c r="L231" s="61"/>
      <c r="M231" s="96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0"/>
      <c r="AA231" s="31"/>
      <c r="AB231" s="23"/>
    </row>
    <row r="232" spans="12:28" x14ac:dyDescent="0.25">
      <c r="L232" s="61"/>
      <c r="M232" s="96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0"/>
      <c r="AA232" s="31"/>
      <c r="AB232" s="23"/>
    </row>
    <row r="233" spans="12:28" x14ac:dyDescent="0.25">
      <c r="L233" s="61"/>
      <c r="M233" s="96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0"/>
      <c r="AA233" s="31"/>
      <c r="AB233" s="23"/>
    </row>
    <row r="234" spans="12:28" x14ac:dyDescent="0.25">
      <c r="L234" s="61"/>
      <c r="M234" s="96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0"/>
      <c r="AA234" s="31"/>
      <c r="AB234" s="23"/>
    </row>
    <row r="235" spans="12:28" x14ac:dyDescent="0.25">
      <c r="L235" s="61"/>
      <c r="M235" s="96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0"/>
      <c r="AA235" s="31"/>
      <c r="AB235" s="23"/>
    </row>
    <row r="236" spans="12:28" x14ac:dyDescent="0.25">
      <c r="L236" s="61"/>
      <c r="M236" s="96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0"/>
      <c r="AA236" s="31"/>
      <c r="AB236" s="23"/>
    </row>
    <row r="237" spans="12:28" x14ac:dyDescent="0.25">
      <c r="L237" s="61"/>
      <c r="M237" s="96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0"/>
      <c r="AA237" s="31"/>
      <c r="AB237" s="23"/>
    </row>
    <row r="238" spans="12:28" x14ac:dyDescent="0.25">
      <c r="L238" s="61"/>
      <c r="M238" s="96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0"/>
      <c r="AA238" s="31"/>
      <c r="AB238" s="23"/>
    </row>
    <row r="239" spans="12:28" x14ac:dyDescent="0.25">
      <c r="L239" s="61"/>
      <c r="M239" s="96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0"/>
      <c r="AA239" s="31"/>
      <c r="AB239" s="23"/>
    </row>
    <row r="240" spans="12:28" x14ac:dyDescent="0.25">
      <c r="L240" s="61"/>
      <c r="M240" s="96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0"/>
      <c r="AA240" s="31"/>
      <c r="AB240" s="23"/>
    </row>
    <row r="241" spans="12:28" x14ac:dyDescent="0.25">
      <c r="L241" s="61"/>
      <c r="M241" s="96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0"/>
      <c r="AA241" s="31"/>
      <c r="AB241" s="23"/>
    </row>
    <row r="242" spans="12:28" x14ac:dyDescent="0.25">
      <c r="L242" s="61"/>
      <c r="M242" s="96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0"/>
      <c r="AA242" s="31"/>
      <c r="AB242" s="23"/>
    </row>
    <row r="243" spans="12:28" x14ac:dyDescent="0.25">
      <c r="L243" s="61"/>
      <c r="M243" s="96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0"/>
      <c r="AA243" s="31"/>
      <c r="AB243" s="23"/>
    </row>
    <row r="244" spans="12:28" x14ac:dyDescent="0.25">
      <c r="L244" s="61"/>
      <c r="M244" s="96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0"/>
      <c r="AA244" s="31"/>
      <c r="AB244" s="23"/>
    </row>
    <row r="245" spans="12:28" x14ac:dyDescent="0.25">
      <c r="L245" s="61"/>
      <c r="M245" s="96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0"/>
      <c r="AA245" s="31"/>
      <c r="AB245" s="23"/>
    </row>
    <row r="246" spans="12:28" x14ac:dyDescent="0.25">
      <c r="L246" s="61"/>
      <c r="M246" s="96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0"/>
      <c r="AA246" s="31"/>
      <c r="AB246" s="23"/>
    </row>
    <row r="247" spans="12:28" x14ac:dyDescent="0.25">
      <c r="L247" s="61"/>
      <c r="M247" s="96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0"/>
      <c r="AA247" s="31"/>
      <c r="AB247" s="23"/>
    </row>
    <row r="248" spans="12:28" x14ac:dyDescent="0.25">
      <c r="L248" s="61"/>
      <c r="M248" s="96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0"/>
      <c r="AA248" s="31"/>
      <c r="AB248" s="23"/>
    </row>
    <row r="249" spans="12:28" x14ac:dyDescent="0.25">
      <c r="L249" s="61"/>
      <c r="M249" s="96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0"/>
      <c r="AA249" s="31"/>
      <c r="AB249" s="23"/>
    </row>
    <row r="250" spans="12:28" x14ac:dyDescent="0.25">
      <c r="L250" s="61"/>
      <c r="M250" s="96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0"/>
      <c r="AA250" s="31"/>
      <c r="AB250" s="23"/>
    </row>
    <row r="251" spans="12:28" x14ac:dyDescent="0.25">
      <c r="L251" s="61"/>
      <c r="M251" s="96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0"/>
      <c r="AA251" s="31"/>
      <c r="AB251" s="23"/>
    </row>
    <row r="252" spans="12:28" x14ac:dyDescent="0.25">
      <c r="L252" s="61"/>
      <c r="M252" s="96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160"/>
      <c r="AA252" s="31"/>
      <c r="AB252" s="23"/>
    </row>
    <row r="253" spans="12:28" x14ac:dyDescent="0.25">
      <c r="L253" s="61"/>
      <c r="M253" s="96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160"/>
      <c r="AA253" s="31"/>
      <c r="AB253" s="24"/>
    </row>
    <row r="254" spans="12:28" x14ac:dyDescent="0.25">
      <c r="L254" s="61"/>
      <c r="M254" s="96"/>
      <c r="N254" s="60"/>
      <c r="Z254" s="160"/>
      <c r="AA254" s="31"/>
      <c r="AB254" s="25"/>
    </row>
    <row r="255" spans="12:28" x14ac:dyDescent="0.25">
      <c r="L255" s="61"/>
      <c r="M255" s="96"/>
      <c r="N255" s="60"/>
      <c r="Z255" s="160"/>
      <c r="AA255" s="31"/>
      <c r="AB255" s="25"/>
    </row>
    <row r="256" spans="12:28" x14ac:dyDescent="0.25">
      <c r="L256" s="61"/>
      <c r="M256" s="96"/>
      <c r="N256" s="60"/>
      <c r="Z256" s="160"/>
      <c r="AA256" s="31"/>
      <c r="AB256" s="25"/>
    </row>
    <row r="257" spans="12:28" x14ac:dyDescent="0.25">
      <c r="L257" s="61"/>
      <c r="M257" s="96"/>
      <c r="N257" s="60"/>
      <c r="Z257" s="160"/>
      <c r="AA257" s="31"/>
      <c r="AB257" s="25"/>
    </row>
    <row r="258" spans="12:28" x14ac:dyDescent="0.25">
      <c r="L258" s="61"/>
      <c r="M258" s="96"/>
      <c r="N258" s="60"/>
      <c r="Z258" s="160"/>
      <c r="AA258" s="31"/>
      <c r="AB258" s="25"/>
    </row>
    <row r="259" spans="12:28" x14ac:dyDescent="0.25">
      <c r="L259" s="61"/>
      <c r="M259" s="96"/>
      <c r="N259" s="60"/>
      <c r="Z259" s="160"/>
      <c r="AA259" s="31"/>
      <c r="AB259" s="25"/>
    </row>
    <row r="260" spans="12:28" x14ac:dyDescent="0.25">
      <c r="L260" s="61"/>
      <c r="M260" s="96"/>
      <c r="N260" s="60"/>
      <c r="Z260" s="160"/>
      <c r="AA260" s="31"/>
      <c r="AB260" s="25"/>
    </row>
    <row r="261" spans="12:28" x14ac:dyDescent="0.25">
      <c r="L261" s="61"/>
      <c r="M261" s="96"/>
      <c r="N261" s="60"/>
      <c r="Z261" s="160"/>
      <c r="AA261" s="31"/>
      <c r="AB261" s="25"/>
    </row>
    <row r="262" spans="12:28" x14ac:dyDescent="0.25">
      <c r="L262" s="61"/>
      <c r="M262" s="96"/>
      <c r="N262" s="60"/>
      <c r="Z262" s="160"/>
      <c r="AA262" s="31"/>
      <c r="AB262" s="25"/>
    </row>
    <row r="263" spans="12:28" x14ac:dyDescent="0.25">
      <c r="L263" s="61"/>
      <c r="M263" s="96"/>
      <c r="N263" s="60"/>
      <c r="Z263" s="29"/>
      <c r="AA263" s="31"/>
      <c r="AB263" s="25"/>
    </row>
    <row r="264" spans="12:28" x14ac:dyDescent="0.25">
      <c r="L264" s="61"/>
      <c r="M264" s="96"/>
      <c r="N264" s="60"/>
      <c r="Z264" s="29"/>
      <c r="AA264" s="31"/>
      <c r="AB264" s="25"/>
    </row>
    <row r="265" spans="12:28" x14ac:dyDescent="0.25">
      <c r="L265" s="61"/>
      <c r="M265" s="96"/>
      <c r="N265" s="60"/>
      <c r="Z265" s="29"/>
      <c r="AA265" s="31"/>
      <c r="AB265" s="25"/>
    </row>
    <row r="266" spans="12:28" x14ac:dyDescent="0.25">
      <c r="L266" s="61"/>
      <c r="M266" s="96"/>
      <c r="N266" s="60"/>
      <c r="Z266" s="29"/>
      <c r="AA266" s="31"/>
      <c r="AB266" s="25"/>
    </row>
    <row r="267" spans="12:28" x14ac:dyDescent="0.25">
      <c r="L267" s="61"/>
      <c r="M267" s="96"/>
      <c r="N267" s="60"/>
      <c r="Z267" s="29"/>
      <c r="AA267" s="31"/>
      <c r="AB267" s="25"/>
    </row>
    <row r="268" spans="12:28" x14ac:dyDescent="0.25">
      <c r="L268" s="61"/>
      <c r="M268" s="96"/>
      <c r="N268" s="60"/>
      <c r="Z268" s="29"/>
      <c r="AA268" s="31"/>
      <c r="AB268" s="25"/>
    </row>
    <row r="269" spans="12:28" x14ac:dyDescent="0.25">
      <c r="L269" s="61"/>
      <c r="M269" s="96"/>
      <c r="N269" s="60"/>
      <c r="Z269" s="29"/>
      <c r="AA269" s="31"/>
      <c r="AB269" s="25"/>
    </row>
    <row r="270" spans="12:28" x14ac:dyDescent="0.25">
      <c r="L270" s="61"/>
      <c r="M270" s="96"/>
      <c r="N270" s="60"/>
      <c r="Z270" s="29"/>
      <c r="AA270" s="31"/>
      <c r="AB270" s="25"/>
    </row>
    <row r="271" spans="12:28" x14ac:dyDescent="0.25">
      <c r="L271" s="61"/>
      <c r="M271" s="96"/>
      <c r="N271" s="60"/>
      <c r="Z271" s="29"/>
      <c r="AA271" s="31"/>
      <c r="AB271" s="25"/>
    </row>
    <row r="272" spans="12:28" x14ac:dyDescent="0.25">
      <c r="L272" s="61"/>
      <c r="M272" s="96"/>
      <c r="N272" s="60"/>
      <c r="Z272" s="29"/>
      <c r="AA272" s="31"/>
      <c r="AB272" s="25"/>
    </row>
    <row r="273" spans="12:28" x14ac:dyDescent="0.25">
      <c r="L273" s="61"/>
      <c r="M273" s="96"/>
      <c r="N273" s="60"/>
      <c r="Z273" s="29"/>
      <c r="AA273" s="31"/>
      <c r="AB273" s="25"/>
    </row>
    <row r="274" spans="12:28" x14ac:dyDescent="0.25">
      <c r="L274" s="61"/>
      <c r="M274" s="96"/>
      <c r="N274" s="60"/>
      <c r="Z274" s="29"/>
      <c r="AA274" s="31"/>
      <c r="AB274" s="25"/>
    </row>
    <row r="275" spans="12:28" x14ac:dyDescent="0.25">
      <c r="L275" s="61"/>
      <c r="M275" s="96"/>
      <c r="N275" s="60"/>
      <c r="Z275" s="29"/>
      <c r="AA275" s="31"/>
      <c r="AB275" s="25"/>
    </row>
    <row r="276" spans="12:28" x14ac:dyDescent="0.25">
      <c r="L276" s="61"/>
      <c r="M276" s="96"/>
      <c r="N276" s="60"/>
      <c r="Z276" s="29"/>
      <c r="AA276" s="31"/>
      <c r="AB276" s="25"/>
    </row>
    <row r="277" spans="12:28" x14ac:dyDescent="0.25">
      <c r="L277" s="61"/>
      <c r="M277" s="96"/>
      <c r="N277" s="60"/>
      <c r="Z277" s="29"/>
      <c r="AA277" s="31"/>
      <c r="AB277" s="25"/>
    </row>
    <row r="278" spans="12:28" x14ac:dyDescent="0.25">
      <c r="L278" s="61"/>
      <c r="M278" s="96"/>
      <c r="N278" s="60"/>
      <c r="Z278" s="29"/>
      <c r="AA278" s="31"/>
      <c r="AB278" s="25"/>
    </row>
    <row r="279" spans="12:28" x14ac:dyDescent="0.25">
      <c r="L279" s="61"/>
      <c r="M279" s="96"/>
      <c r="N279" s="60"/>
      <c r="Z279" s="29"/>
      <c r="AA279" s="31"/>
      <c r="AB279" s="25"/>
    </row>
    <row r="280" spans="12:28" x14ac:dyDescent="0.25">
      <c r="L280" s="61"/>
      <c r="M280" s="96"/>
      <c r="N280" s="60"/>
      <c r="Z280" s="29"/>
      <c r="AA280" s="31"/>
      <c r="AB280" s="25"/>
    </row>
    <row r="281" spans="12:28" x14ac:dyDescent="0.25">
      <c r="L281" s="61"/>
      <c r="M281" s="96"/>
      <c r="N281" s="60"/>
      <c r="Z281" s="29"/>
      <c r="AA281" s="31"/>
      <c r="AB281" s="25"/>
    </row>
    <row r="282" spans="12:28" x14ac:dyDescent="0.25">
      <c r="L282" s="61"/>
      <c r="M282" s="96"/>
      <c r="N282" s="60"/>
      <c r="Z282" s="29"/>
      <c r="AA282" s="31"/>
      <c r="AB282" s="25"/>
    </row>
    <row r="283" spans="12:28" x14ac:dyDescent="0.25">
      <c r="L283" s="61"/>
      <c r="M283" s="96"/>
      <c r="N283" s="60"/>
      <c r="Z283" s="29"/>
      <c r="AA283" s="31"/>
      <c r="AB283" s="25"/>
    </row>
    <row r="284" spans="12:28" x14ac:dyDescent="0.25">
      <c r="L284" s="61"/>
      <c r="M284" s="96"/>
      <c r="N284" s="60"/>
      <c r="Z284" s="29"/>
      <c r="AA284" s="31"/>
      <c r="AB284" s="25"/>
    </row>
    <row r="285" spans="12:28" x14ac:dyDescent="0.25">
      <c r="L285" s="61"/>
      <c r="M285" s="96"/>
      <c r="N285" s="60"/>
      <c r="Z285" s="29"/>
      <c r="AA285" s="31"/>
      <c r="AB285" s="25"/>
    </row>
    <row r="286" spans="12:28" x14ac:dyDescent="0.25">
      <c r="L286" s="61"/>
      <c r="M286" s="96"/>
      <c r="N286" s="60"/>
      <c r="Z286" s="29"/>
      <c r="AA286" s="31"/>
      <c r="AB286" s="25"/>
    </row>
    <row r="287" spans="12:28" x14ac:dyDescent="0.25">
      <c r="L287" s="61"/>
      <c r="M287" s="96"/>
      <c r="N287" s="60"/>
      <c r="Z287" s="29"/>
      <c r="AA287" s="31"/>
      <c r="AB287" s="25"/>
    </row>
    <row r="288" spans="12:28" x14ac:dyDescent="0.25">
      <c r="L288" s="61"/>
      <c r="M288" s="96"/>
      <c r="N288" s="60"/>
      <c r="Z288" s="29"/>
      <c r="AA288" s="31"/>
      <c r="AB288" s="25"/>
    </row>
    <row r="289" spans="12:28" x14ac:dyDescent="0.25">
      <c r="L289" s="61"/>
      <c r="M289" s="96"/>
      <c r="N289" s="60"/>
      <c r="Z289" s="29"/>
      <c r="AA289" s="31"/>
      <c r="AB289" s="25"/>
    </row>
    <row r="290" spans="12:28" x14ac:dyDescent="0.25">
      <c r="L290" s="61"/>
      <c r="M290" s="96"/>
      <c r="N290" s="60"/>
      <c r="Z290" s="29"/>
      <c r="AA290" s="31"/>
      <c r="AB290" s="25"/>
    </row>
    <row r="291" spans="12:28" x14ac:dyDescent="0.25">
      <c r="L291" s="61"/>
      <c r="M291" s="96"/>
      <c r="N291" s="60"/>
      <c r="Z291" s="29"/>
      <c r="AA291" s="31"/>
      <c r="AB291" s="25"/>
    </row>
    <row r="292" spans="12:28" x14ac:dyDescent="0.25">
      <c r="L292" s="61"/>
      <c r="M292" s="96"/>
      <c r="N292" s="60"/>
      <c r="Z292" s="29"/>
      <c r="AA292" s="31"/>
      <c r="AB292" s="25"/>
    </row>
    <row r="293" spans="12:28" x14ac:dyDescent="0.25">
      <c r="L293" s="61"/>
      <c r="M293" s="96"/>
      <c r="N293" s="60"/>
      <c r="Z293" s="29"/>
      <c r="AA293" s="31"/>
      <c r="AB293" s="25"/>
    </row>
    <row r="294" spans="12:28" x14ac:dyDescent="0.25">
      <c r="L294" s="61"/>
      <c r="M294" s="96"/>
      <c r="N294" s="60"/>
      <c r="Z294" s="29"/>
      <c r="AA294" s="31"/>
      <c r="AB294" s="25"/>
    </row>
    <row r="295" spans="12:28" x14ac:dyDescent="0.25">
      <c r="L295" s="61"/>
      <c r="M295" s="96"/>
      <c r="N295" s="60"/>
      <c r="Z295" s="29"/>
      <c r="AA295" s="31"/>
      <c r="AB295" s="25"/>
    </row>
    <row r="296" spans="12:28" x14ac:dyDescent="0.25">
      <c r="L296" s="61"/>
      <c r="M296" s="96"/>
      <c r="N296" s="60"/>
      <c r="Z296" s="29"/>
      <c r="AA296" s="31"/>
      <c r="AB296" s="25"/>
    </row>
    <row r="297" spans="12:28" x14ac:dyDescent="0.25">
      <c r="L297" s="61"/>
      <c r="M297" s="96"/>
      <c r="N297" s="60"/>
      <c r="Z297" s="29"/>
      <c r="AA297" s="31"/>
      <c r="AB297" s="25"/>
    </row>
    <row r="298" spans="12:28" x14ac:dyDescent="0.25">
      <c r="L298" s="61"/>
      <c r="M298" s="96"/>
      <c r="N298" s="60"/>
      <c r="Z298" s="29"/>
      <c r="AA298" s="31"/>
      <c r="AB298" s="25"/>
    </row>
    <row r="299" spans="12:28" x14ac:dyDescent="0.25">
      <c r="L299" s="61"/>
      <c r="M299" s="96"/>
      <c r="N299" s="60"/>
      <c r="Z299" s="29"/>
      <c r="AA299" s="31"/>
      <c r="AB299" s="25"/>
    </row>
    <row r="300" spans="12:28" x14ac:dyDescent="0.25">
      <c r="L300" s="61"/>
      <c r="M300" s="96"/>
      <c r="N300" s="60"/>
      <c r="Z300" s="29"/>
      <c r="AA300" s="31"/>
      <c r="AB300" s="25"/>
    </row>
    <row r="301" spans="12:28" x14ac:dyDescent="0.25">
      <c r="L301" s="61"/>
      <c r="M301" s="96"/>
      <c r="N301" s="60"/>
      <c r="Z301" s="29"/>
      <c r="AA301" s="31"/>
      <c r="AB301" s="25"/>
    </row>
    <row r="302" spans="12:28" x14ac:dyDescent="0.25">
      <c r="L302" s="61"/>
      <c r="M302" s="96"/>
      <c r="N302" s="60"/>
      <c r="Z302" s="29"/>
      <c r="AA302" s="31"/>
      <c r="AB302" s="25"/>
    </row>
    <row r="303" spans="12:28" x14ac:dyDescent="0.25">
      <c r="L303" s="61"/>
      <c r="M303" s="96"/>
      <c r="N303" s="60"/>
      <c r="Z303" s="29"/>
      <c r="AA303" s="31"/>
      <c r="AB303" s="25"/>
    </row>
    <row r="304" spans="12:28" x14ac:dyDescent="0.25">
      <c r="L304" s="61"/>
      <c r="M304" s="96"/>
      <c r="N304" s="60"/>
      <c r="Z304" s="29"/>
      <c r="AA304" s="31"/>
      <c r="AB304" s="25"/>
    </row>
    <row r="305" spans="12:28" x14ac:dyDescent="0.25">
      <c r="L305" s="61"/>
      <c r="M305" s="96"/>
      <c r="N305" s="60"/>
      <c r="Z305" s="29"/>
      <c r="AA305" s="31"/>
      <c r="AB305" s="25"/>
    </row>
    <row r="306" spans="12:28" x14ac:dyDescent="0.25">
      <c r="L306" s="61"/>
      <c r="M306" s="96"/>
      <c r="N306" s="60"/>
      <c r="Z306" s="29"/>
      <c r="AA306" s="31"/>
      <c r="AB306" s="25"/>
    </row>
    <row r="307" spans="12:28" x14ac:dyDescent="0.25">
      <c r="L307" s="61"/>
      <c r="M307" s="96"/>
      <c r="N307" s="60"/>
      <c r="Z307" s="29"/>
      <c r="AA307" s="31"/>
      <c r="AB307" s="25"/>
    </row>
    <row r="308" spans="12:28" x14ac:dyDescent="0.25">
      <c r="L308" s="61"/>
      <c r="M308" s="96"/>
      <c r="N308" s="60"/>
      <c r="Z308" s="29"/>
      <c r="AA308" s="31"/>
      <c r="AB308" s="25"/>
    </row>
    <row r="309" spans="12:28" x14ac:dyDescent="0.25">
      <c r="L309" s="61"/>
      <c r="M309" s="97"/>
      <c r="N309" s="62"/>
      <c r="Z309" s="29"/>
      <c r="AA309" s="31"/>
      <c r="AB309" s="25"/>
    </row>
    <row r="310" spans="12:28" x14ac:dyDescent="0.25">
      <c r="L310" s="61"/>
      <c r="M310" s="97"/>
      <c r="N310" s="62"/>
      <c r="Z310" s="29"/>
      <c r="AA310" s="31"/>
      <c r="AB310" s="25"/>
    </row>
    <row r="311" spans="12:28" x14ac:dyDescent="0.25">
      <c r="L311" s="61"/>
      <c r="M311" s="97"/>
      <c r="N311" s="62"/>
      <c r="Z311" s="29"/>
      <c r="AA311" s="31"/>
      <c r="AB311" s="25"/>
    </row>
    <row r="312" spans="12:28" x14ac:dyDescent="0.25">
      <c r="L312" s="61"/>
      <c r="M312" s="97"/>
      <c r="N312" s="62"/>
      <c r="Z312" s="29"/>
      <c r="AA312" s="31"/>
      <c r="AB312" s="25"/>
    </row>
    <row r="313" spans="12:28" x14ac:dyDescent="0.25">
      <c r="L313" s="61"/>
      <c r="M313" s="97"/>
      <c r="N313" s="62"/>
      <c r="Z313" s="29"/>
      <c r="AA313" s="31"/>
      <c r="AB313" s="25"/>
    </row>
    <row r="314" spans="12:28" x14ac:dyDescent="0.25">
      <c r="L314" s="61"/>
      <c r="M314" s="97"/>
      <c r="N314" s="62"/>
      <c r="Z314" s="29"/>
      <c r="AA314" s="31"/>
      <c r="AB314" s="25"/>
    </row>
    <row r="315" spans="12:28" x14ac:dyDescent="0.25">
      <c r="L315" s="61"/>
      <c r="M315" s="97"/>
      <c r="N315" s="62"/>
      <c r="Z315" s="29"/>
      <c r="AA315" s="31"/>
      <c r="AB315" s="25"/>
    </row>
    <row r="316" spans="12:28" x14ac:dyDescent="0.25">
      <c r="L316" s="61"/>
      <c r="M316" s="97"/>
      <c r="N316" s="62"/>
      <c r="Z316" s="29"/>
      <c r="AA316" s="31"/>
      <c r="AB316" s="25"/>
    </row>
    <row r="317" spans="12:28" x14ac:dyDescent="0.25">
      <c r="L317" s="61"/>
      <c r="M317" s="97"/>
      <c r="N317" s="62"/>
      <c r="Z317" s="29"/>
      <c r="AA317" s="31"/>
      <c r="AB317" s="25"/>
    </row>
    <row r="318" spans="12:28" x14ac:dyDescent="0.25">
      <c r="L318" s="61"/>
      <c r="M318" s="97"/>
      <c r="N318" s="62"/>
      <c r="Z318" s="29"/>
      <c r="AA318" s="31"/>
      <c r="AB318" s="25"/>
    </row>
    <row r="319" spans="12:28" x14ac:dyDescent="0.25">
      <c r="L319" s="61"/>
      <c r="M319" s="97"/>
      <c r="N319" s="62"/>
      <c r="Z319" s="29"/>
      <c r="AA319" s="31"/>
      <c r="AB319" s="25"/>
    </row>
    <row r="320" spans="12:28" x14ac:dyDescent="0.25">
      <c r="L320" s="61"/>
      <c r="M320" s="97"/>
      <c r="N320" s="62"/>
      <c r="Z320" s="29"/>
      <c r="AA320" s="31"/>
      <c r="AB320" s="25"/>
    </row>
    <row r="321" spans="12:28" x14ac:dyDescent="0.25">
      <c r="L321" s="61"/>
      <c r="M321" s="97"/>
      <c r="N321" s="62"/>
      <c r="Z321" s="29"/>
      <c r="AA321" s="31"/>
      <c r="AB321" s="25"/>
    </row>
    <row r="322" spans="12:28" x14ac:dyDescent="0.25">
      <c r="L322" s="61"/>
      <c r="M322" s="97"/>
      <c r="N322" s="62"/>
      <c r="Z322" s="29"/>
      <c r="AA322" s="31"/>
      <c r="AB322" s="25"/>
    </row>
    <row r="323" spans="12:28" x14ac:dyDescent="0.25">
      <c r="L323" s="61"/>
      <c r="M323" s="97"/>
      <c r="N323" s="62"/>
      <c r="Z323" s="29"/>
      <c r="AA323" s="31"/>
      <c r="AB323" s="25"/>
    </row>
    <row r="324" spans="12:28" x14ac:dyDescent="0.25">
      <c r="L324" s="61"/>
      <c r="M324" s="97"/>
      <c r="N324" s="62"/>
      <c r="Z324" s="29"/>
      <c r="AA324" s="31"/>
      <c r="AB324" s="25"/>
    </row>
    <row r="325" spans="12:28" x14ac:dyDescent="0.25">
      <c r="L325" s="61"/>
      <c r="M325" s="97"/>
      <c r="N325" s="62"/>
      <c r="Z325" s="29"/>
      <c r="AA325" s="31"/>
      <c r="AB325" s="25"/>
    </row>
    <row r="326" spans="12:28" x14ac:dyDescent="0.25">
      <c r="L326" s="61"/>
      <c r="M326" s="97"/>
      <c r="N326" s="62"/>
      <c r="Z326" s="29"/>
      <c r="AA326" s="31"/>
      <c r="AB326" s="25"/>
    </row>
    <row r="327" spans="12:28" x14ac:dyDescent="0.25">
      <c r="L327" s="61"/>
      <c r="M327" s="97"/>
      <c r="N327" s="62"/>
      <c r="Z327" s="29"/>
      <c r="AA327" s="31"/>
      <c r="AB327" s="25"/>
    </row>
    <row r="328" spans="12:28" x14ac:dyDescent="0.25">
      <c r="L328" s="61"/>
      <c r="M328" s="97"/>
      <c r="N328" s="62"/>
      <c r="Z328" s="29"/>
      <c r="AA328" s="31"/>
      <c r="AB328" s="25"/>
    </row>
    <row r="329" spans="12:28" x14ac:dyDescent="0.25">
      <c r="L329" s="61"/>
      <c r="M329" s="97"/>
      <c r="N329" s="62"/>
      <c r="Z329" s="29"/>
      <c r="AA329" s="31"/>
      <c r="AB329" s="25"/>
    </row>
    <row r="330" spans="12:28" x14ac:dyDescent="0.25">
      <c r="L330" s="61"/>
      <c r="M330" s="97"/>
      <c r="N330" s="62"/>
      <c r="Z330" s="29"/>
      <c r="AA330" s="31"/>
      <c r="AB330" s="25"/>
    </row>
    <row r="331" spans="12:28" x14ac:dyDescent="0.25">
      <c r="L331" s="61"/>
      <c r="M331" s="97"/>
      <c r="N331" s="62"/>
      <c r="Z331" s="29"/>
      <c r="AA331" s="31"/>
      <c r="AB331" s="25"/>
    </row>
    <row r="332" spans="12:28" x14ac:dyDescent="0.25">
      <c r="L332" s="61"/>
      <c r="M332" s="97"/>
      <c r="N332" s="62"/>
      <c r="Z332" s="29"/>
      <c r="AA332" s="31"/>
      <c r="AB332" s="25"/>
    </row>
    <row r="333" spans="12:28" x14ac:dyDescent="0.25">
      <c r="L333" s="61"/>
      <c r="M333" s="97"/>
      <c r="N333" s="62"/>
      <c r="Z333" s="29"/>
      <c r="AA333" s="31"/>
      <c r="AB333" s="25"/>
    </row>
    <row r="334" spans="12:28" x14ac:dyDescent="0.25">
      <c r="L334" s="61"/>
      <c r="M334" s="97"/>
      <c r="N334" s="62"/>
      <c r="Z334" s="29"/>
      <c r="AA334" s="31"/>
      <c r="AB334" s="25"/>
    </row>
    <row r="335" spans="12:28" x14ac:dyDescent="0.25">
      <c r="L335" s="61"/>
      <c r="M335" s="97"/>
      <c r="N335" s="62"/>
      <c r="Z335" s="29"/>
      <c r="AA335" s="31"/>
      <c r="AB335" s="25"/>
    </row>
    <row r="336" spans="12:28" x14ac:dyDescent="0.25">
      <c r="L336" s="61"/>
      <c r="M336" s="97"/>
      <c r="N336" s="62"/>
      <c r="Z336" s="29"/>
      <c r="AA336" s="31"/>
      <c r="AB336" s="25"/>
    </row>
    <row r="337" spans="12:28" x14ac:dyDescent="0.25">
      <c r="L337" s="61"/>
      <c r="M337" s="97"/>
      <c r="N337" s="62"/>
      <c r="Z337" s="29"/>
      <c r="AA337" s="31"/>
      <c r="AB337" s="25"/>
    </row>
    <row r="338" spans="12:28" x14ac:dyDescent="0.25">
      <c r="L338" s="61"/>
      <c r="M338" s="97"/>
      <c r="N338" s="62"/>
      <c r="Z338" s="29"/>
      <c r="AA338" s="31"/>
      <c r="AB338" s="25"/>
    </row>
    <row r="339" spans="12:28" x14ac:dyDescent="0.25">
      <c r="L339" s="61"/>
      <c r="M339" s="97"/>
      <c r="N339" s="62"/>
      <c r="Z339" s="29"/>
      <c r="AA339" s="31"/>
      <c r="AB339" s="25"/>
    </row>
    <row r="340" spans="12:28" x14ac:dyDescent="0.25">
      <c r="L340" s="61"/>
      <c r="M340" s="97"/>
      <c r="N340" s="62"/>
      <c r="Z340" s="29"/>
      <c r="AA340" s="31"/>
      <c r="AB340" s="25"/>
    </row>
    <row r="341" spans="12:28" x14ac:dyDescent="0.25">
      <c r="L341" s="61"/>
      <c r="M341" s="97"/>
      <c r="N341" s="62"/>
      <c r="Z341" s="29"/>
      <c r="AA341" s="31"/>
      <c r="AB341" s="25"/>
    </row>
    <row r="342" spans="12:28" x14ac:dyDescent="0.25">
      <c r="L342" s="61"/>
      <c r="M342" s="97"/>
      <c r="N342" s="62"/>
      <c r="Z342" s="29"/>
      <c r="AA342" s="31"/>
      <c r="AB342" s="25"/>
    </row>
    <row r="343" spans="12:28" x14ac:dyDescent="0.25">
      <c r="L343" s="61"/>
      <c r="M343" s="97"/>
      <c r="N343" s="62"/>
      <c r="Z343" s="29"/>
      <c r="AA343" s="31"/>
      <c r="AB343" s="25"/>
    </row>
    <row r="344" spans="12:28" x14ac:dyDescent="0.25">
      <c r="L344" s="61"/>
      <c r="M344" s="97"/>
      <c r="N344" s="62"/>
      <c r="Z344" s="29"/>
      <c r="AA344" s="31"/>
      <c r="AB344" s="25"/>
    </row>
    <row r="345" spans="12:28" x14ac:dyDescent="0.25">
      <c r="L345" s="61"/>
      <c r="M345" s="97"/>
      <c r="N345" s="62"/>
      <c r="Z345" s="29"/>
      <c r="AA345" s="31"/>
      <c r="AB345" s="25"/>
    </row>
    <row r="346" spans="12:28" x14ac:dyDescent="0.25">
      <c r="L346" s="61"/>
      <c r="M346" s="97"/>
      <c r="N346" s="62"/>
      <c r="Z346" s="29"/>
      <c r="AA346" s="31"/>
      <c r="AB346" s="25"/>
    </row>
    <row r="347" spans="12:28" x14ac:dyDescent="0.25">
      <c r="L347" s="61"/>
      <c r="M347" s="97"/>
      <c r="N347" s="62"/>
      <c r="Z347" s="29"/>
      <c r="AA347" s="31"/>
      <c r="AB347" s="25"/>
    </row>
    <row r="348" spans="12:28" x14ac:dyDescent="0.25">
      <c r="L348" s="61"/>
      <c r="M348" s="97"/>
      <c r="N348" s="62"/>
      <c r="Z348" s="29"/>
      <c r="AA348" s="31"/>
      <c r="AB348" s="25"/>
    </row>
    <row r="349" spans="12:28" x14ac:dyDescent="0.25">
      <c r="L349" s="61"/>
      <c r="M349" s="97"/>
      <c r="N349" s="62"/>
      <c r="Z349" s="29"/>
      <c r="AA349" s="31"/>
      <c r="AB349" s="25"/>
    </row>
    <row r="350" spans="12:28" x14ac:dyDescent="0.25">
      <c r="L350" s="61"/>
      <c r="M350" s="97"/>
      <c r="N350" s="62"/>
      <c r="Z350" s="29"/>
      <c r="AA350" s="31"/>
      <c r="AB350" s="25"/>
    </row>
    <row r="351" spans="12:28" x14ac:dyDescent="0.25">
      <c r="L351" s="61"/>
      <c r="M351" s="97"/>
      <c r="N351" s="62"/>
      <c r="Z351" s="29"/>
      <c r="AA351" s="31"/>
      <c r="AB351" s="25"/>
    </row>
    <row r="352" spans="12:28" x14ac:dyDescent="0.25">
      <c r="L352" s="61"/>
      <c r="M352" s="97"/>
      <c r="N352" s="62"/>
      <c r="Z352" s="29"/>
      <c r="AA352" s="31"/>
      <c r="AB352" s="25"/>
    </row>
    <row r="353" spans="12:28" x14ac:dyDescent="0.25">
      <c r="L353" s="61"/>
      <c r="M353" s="97"/>
      <c r="N353" s="62"/>
      <c r="Z353" s="29"/>
      <c r="AA353" s="31"/>
      <c r="AB353" s="25"/>
    </row>
    <row r="354" spans="12:28" x14ac:dyDescent="0.25">
      <c r="L354" s="61"/>
      <c r="M354" s="97"/>
      <c r="N354" s="62"/>
      <c r="Z354" s="29"/>
      <c r="AA354" s="31"/>
      <c r="AB354" s="25"/>
    </row>
    <row r="355" spans="12:28" x14ac:dyDescent="0.25">
      <c r="L355" s="61"/>
      <c r="M355" s="97"/>
      <c r="N355" s="62"/>
      <c r="Z355" s="29"/>
      <c r="AA355" s="31"/>
      <c r="AB355" s="25"/>
    </row>
    <row r="356" spans="12:28" x14ac:dyDescent="0.25">
      <c r="L356" s="61"/>
      <c r="M356" s="97"/>
      <c r="N356" s="62"/>
      <c r="Z356" s="29"/>
      <c r="AA356" s="31"/>
      <c r="AB356" s="25"/>
    </row>
    <row r="357" spans="12:28" x14ac:dyDescent="0.25">
      <c r="L357" s="61"/>
      <c r="M357" s="97"/>
      <c r="N357" s="62"/>
      <c r="Z357" s="29"/>
      <c r="AA357" s="31"/>
      <c r="AB357" s="25"/>
    </row>
    <row r="358" spans="12:28" x14ac:dyDescent="0.25">
      <c r="L358" s="61"/>
      <c r="M358" s="97"/>
      <c r="N358" s="62"/>
      <c r="Z358" s="29"/>
      <c r="AA358" s="31"/>
      <c r="AB358" s="25"/>
    </row>
    <row r="359" spans="12:28" x14ac:dyDescent="0.25">
      <c r="L359" s="61"/>
      <c r="M359" s="97"/>
      <c r="N359" s="62"/>
      <c r="Z359" s="29"/>
      <c r="AA359" s="31"/>
      <c r="AB359" s="25"/>
    </row>
    <row r="360" spans="12:28" x14ac:dyDescent="0.25">
      <c r="L360" s="61"/>
      <c r="M360" s="97"/>
      <c r="N360" s="62"/>
      <c r="Z360" s="29"/>
      <c r="AA360" s="31"/>
      <c r="AB360" s="25"/>
    </row>
    <row r="361" spans="12:28" x14ac:dyDescent="0.25">
      <c r="L361" s="61"/>
      <c r="M361" s="97"/>
      <c r="N361" s="62"/>
      <c r="Z361" s="29"/>
      <c r="AA361" s="31"/>
      <c r="AB361" s="25"/>
    </row>
    <row r="362" spans="12:28" x14ac:dyDescent="0.25">
      <c r="L362" s="61"/>
      <c r="M362" s="97"/>
      <c r="N362" s="62"/>
      <c r="Z362" s="29"/>
      <c r="AA362" s="31"/>
      <c r="AB362" s="25"/>
    </row>
    <row r="363" spans="12:28" x14ac:dyDescent="0.25">
      <c r="L363" s="61"/>
      <c r="M363" s="97"/>
      <c r="N363" s="62"/>
      <c r="Z363" s="29"/>
      <c r="AA363" s="31"/>
      <c r="AB363" s="25"/>
    </row>
    <row r="364" spans="12:28" x14ac:dyDescent="0.25">
      <c r="L364" s="61"/>
      <c r="M364" s="97"/>
      <c r="N364" s="62"/>
      <c r="Z364" s="29"/>
      <c r="AA364" s="31"/>
      <c r="AB364" s="25"/>
    </row>
    <row r="365" spans="12:28" x14ac:dyDescent="0.25">
      <c r="L365" s="61"/>
      <c r="M365" s="97"/>
      <c r="N365" s="62"/>
      <c r="Z365" s="29"/>
      <c r="AA365" s="31"/>
      <c r="AB365" s="25"/>
    </row>
    <row r="366" spans="12:28" x14ac:dyDescent="0.25">
      <c r="L366" s="61"/>
      <c r="M366" s="97"/>
      <c r="N366" s="62"/>
      <c r="Z366" s="29"/>
      <c r="AA366" s="31"/>
      <c r="AB366" s="25"/>
    </row>
    <row r="367" spans="12:28" x14ac:dyDescent="0.25">
      <c r="L367" s="61"/>
      <c r="M367" s="97"/>
      <c r="N367" s="62"/>
      <c r="Z367" s="29"/>
      <c r="AA367" s="31"/>
      <c r="AB367" s="25"/>
    </row>
    <row r="368" spans="12:28" x14ac:dyDescent="0.25">
      <c r="L368" s="61"/>
      <c r="M368" s="97"/>
      <c r="N368" s="62"/>
      <c r="Z368" s="29"/>
      <c r="AA368" s="31"/>
      <c r="AB368" s="25"/>
    </row>
    <row r="369" spans="12:28" x14ac:dyDescent="0.25">
      <c r="L369" s="61"/>
      <c r="M369" s="97"/>
      <c r="N369" s="62"/>
      <c r="Z369" s="29"/>
      <c r="AA369" s="31"/>
      <c r="AB369" s="25"/>
    </row>
    <row r="370" spans="12:28" x14ac:dyDescent="0.25">
      <c r="L370" s="61"/>
      <c r="M370" s="97"/>
      <c r="N370" s="62"/>
      <c r="Z370" s="29"/>
      <c r="AA370" s="31"/>
      <c r="AB370" s="25"/>
    </row>
    <row r="371" spans="12:28" x14ac:dyDescent="0.25">
      <c r="L371" s="61"/>
      <c r="M371" s="97"/>
      <c r="N371" s="62"/>
      <c r="Z371" s="29"/>
      <c r="AA371" s="31"/>
      <c r="AB371" s="25"/>
    </row>
    <row r="372" spans="12:28" x14ac:dyDescent="0.25">
      <c r="L372" s="61"/>
      <c r="M372" s="97"/>
      <c r="N372" s="62"/>
      <c r="Z372" s="29"/>
      <c r="AA372" s="31"/>
      <c r="AB372" s="25"/>
    </row>
    <row r="373" spans="12:28" x14ac:dyDescent="0.25">
      <c r="L373" s="61"/>
      <c r="M373" s="97"/>
      <c r="N373" s="62"/>
      <c r="Z373" s="29"/>
      <c r="AA373" s="31"/>
      <c r="AB373" s="25"/>
    </row>
    <row r="374" spans="12:28" x14ac:dyDescent="0.25">
      <c r="L374" s="61"/>
      <c r="M374" s="97"/>
      <c r="N374" s="62"/>
      <c r="Z374" s="29"/>
      <c r="AA374" s="31"/>
      <c r="AB374" s="25"/>
    </row>
    <row r="375" spans="12:28" x14ac:dyDescent="0.25">
      <c r="L375" s="61"/>
      <c r="M375" s="97"/>
      <c r="N375" s="62"/>
      <c r="Z375" s="29"/>
      <c r="AA375" s="31"/>
      <c r="AB375" s="25"/>
    </row>
    <row r="376" spans="12:28" x14ac:dyDescent="0.25">
      <c r="L376" s="61"/>
      <c r="M376" s="97"/>
      <c r="N376" s="62"/>
      <c r="Z376" s="29"/>
      <c r="AA376" s="31"/>
      <c r="AB376" s="25"/>
    </row>
    <row r="377" spans="12:28" x14ac:dyDescent="0.25">
      <c r="L377" s="61"/>
      <c r="M377" s="97"/>
      <c r="N377" s="62"/>
      <c r="Z377" s="29"/>
      <c r="AA377" s="31"/>
      <c r="AB377" s="25"/>
    </row>
    <row r="378" spans="12:28" x14ac:dyDescent="0.25">
      <c r="L378" s="61"/>
      <c r="M378" s="97"/>
      <c r="N378" s="62"/>
      <c r="Z378" s="29"/>
      <c r="AA378" s="31"/>
      <c r="AB378" s="25"/>
    </row>
    <row r="379" spans="12:28" x14ac:dyDescent="0.25">
      <c r="L379" s="61"/>
      <c r="M379" s="97"/>
      <c r="N379" s="62"/>
      <c r="Z379" s="29"/>
      <c r="AA379" s="31"/>
      <c r="AB379" s="25"/>
    </row>
    <row r="380" spans="12:28" x14ac:dyDescent="0.25">
      <c r="L380" s="61"/>
      <c r="M380" s="97"/>
      <c r="N380" s="62"/>
      <c r="Z380" s="29"/>
      <c r="AA380" s="31"/>
      <c r="AB380" s="25"/>
    </row>
    <row r="381" spans="12:28" x14ac:dyDescent="0.25">
      <c r="L381" s="61"/>
      <c r="M381" s="97"/>
      <c r="N381" s="62"/>
      <c r="Z381" s="29"/>
      <c r="AA381" s="31"/>
      <c r="AB381" s="25"/>
    </row>
    <row r="382" spans="12:28" x14ac:dyDescent="0.25">
      <c r="L382" s="61"/>
      <c r="M382" s="97"/>
      <c r="N382" s="62"/>
      <c r="Z382" s="29"/>
      <c r="AA382" s="31"/>
      <c r="AB382" s="25"/>
    </row>
    <row r="383" spans="12:28" x14ac:dyDescent="0.25">
      <c r="L383" s="61"/>
      <c r="M383" s="97"/>
      <c r="N383" s="62"/>
      <c r="Z383" s="29"/>
      <c r="AA383" s="31"/>
      <c r="AB383" s="25"/>
    </row>
    <row r="384" spans="12:28" x14ac:dyDescent="0.25">
      <c r="L384" s="61"/>
      <c r="M384" s="97"/>
      <c r="N384" s="62"/>
      <c r="Z384" s="29"/>
      <c r="AA384" s="31"/>
      <c r="AB384" s="25"/>
    </row>
    <row r="385" spans="12:28" x14ac:dyDescent="0.25">
      <c r="L385" s="61"/>
      <c r="M385" s="97"/>
      <c r="N385" s="62"/>
      <c r="Z385" s="29"/>
      <c r="AA385" s="31"/>
      <c r="AB385" s="25"/>
    </row>
    <row r="386" spans="12:28" x14ac:dyDescent="0.25">
      <c r="L386" s="61"/>
      <c r="M386" s="97"/>
      <c r="N386" s="62"/>
      <c r="Z386" s="29"/>
      <c r="AA386" s="31"/>
      <c r="AB386" s="25"/>
    </row>
    <row r="387" spans="12:28" x14ac:dyDescent="0.25">
      <c r="L387" s="61"/>
      <c r="M387" s="97"/>
      <c r="N387" s="62"/>
      <c r="Z387" s="29"/>
      <c r="AA387" s="31"/>
      <c r="AB387" s="25"/>
    </row>
    <row r="388" spans="12:28" x14ac:dyDescent="0.25">
      <c r="L388" s="61"/>
      <c r="M388" s="97"/>
      <c r="N388" s="62"/>
      <c r="Z388" s="29"/>
      <c r="AA388" s="31"/>
      <c r="AB388" s="25"/>
    </row>
    <row r="389" spans="12:28" x14ac:dyDescent="0.25">
      <c r="L389" s="61"/>
      <c r="M389" s="97"/>
      <c r="N389" s="62"/>
      <c r="Z389" s="29"/>
      <c r="AA389" s="31"/>
      <c r="AB389" s="25"/>
    </row>
    <row r="390" spans="12:28" x14ac:dyDescent="0.25">
      <c r="L390" s="61"/>
      <c r="M390" s="97"/>
      <c r="N390" s="62"/>
      <c r="Z390" s="29"/>
      <c r="AA390" s="31"/>
      <c r="AB390" s="25"/>
    </row>
    <row r="391" spans="12:28" x14ac:dyDescent="0.25">
      <c r="L391" s="61"/>
      <c r="M391" s="97"/>
      <c r="N391" s="62"/>
      <c r="Z391" s="29"/>
      <c r="AA391" s="31"/>
      <c r="AB391" s="25"/>
    </row>
    <row r="392" spans="12:28" x14ac:dyDescent="0.25">
      <c r="L392" s="61"/>
      <c r="M392" s="97"/>
      <c r="N392" s="62"/>
      <c r="Z392" s="29"/>
      <c r="AA392" s="31"/>
      <c r="AB392" s="25"/>
    </row>
    <row r="393" spans="12:28" x14ac:dyDescent="0.25">
      <c r="L393" s="61"/>
      <c r="M393" s="97"/>
      <c r="N393" s="62"/>
      <c r="Z393" s="29"/>
      <c r="AA393" s="31"/>
      <c r="AB393" s="25"/>
    </row>
    <row r="394" spans="12:28" x14ac:dyDescent="0.25">
      <c r="L394" s="61"/>
      <c r="M394" s="97"/>
      <c r="N394" s="62"/>
      <c r="Z394" s="29"/>
      <c r="AA394" s="31"/>
      <c r="AB394" s="25"/>
    </row>
    <row r="395" spans="12:28" x14ac:dyDescent="0.25">
      <c r="L395" s="61"/>
      <c r="M395" s="97"/>
      <c r="N395" s="62"/>
      <c r="Z395" s="29"/>
      <c r="AA395" s="31"/>
      <c r="AB395" s="25"/>
    </row>
    <row r="396" spans="12:28" x14ac:dyDescent="0.25">
      <c r="L396" s="61"/>
      <c r="M396" s="97"/>
      <c r="N396" s="62"/>
      <c r="Z396" s="29"/>
      <c r="AA396" s="31"/>
      <c r="AB396" s="25"/>
    </row>
    <row r="397" spans="12:28" x14ac:dyDescent="0.25">
      <c r="L397" s="61"/>
      <c r="M397" s="97"/>
      <c r="N397" s="62"/>
      <c r="Z397" s="29"/>
      <c r="AA397" s="31"/>
      <c r="AB397" s="25"/>
    </row>
    <row r="398" spans="12:28" x14ac:dyDescent="0.25">
      <c r="L398" s="61"/>
      <c r="M398" s="97"/>
      <c r="N398" s="62"/>
      <c r="Z398" s="29"/>
      <c r="AA398" s="31"/>
      <c r="AB398" s="25"/>
    </row>
    <row r="399" spans="12:28" x14ac:dyDescent="0.25">
      <c r="L399" s="61"/>
      <c r="M399" s="97"/>
      <c r="N399" s="62"/>
      <c r="Z399" s="29"/>
      <c r="AA399" s="31"/>
      <c r="AB399" s="25"/>
    </row>
    <row r="400" spans="12:28" x14ac:dyDescent="0.25">
      <c r="L400" s="61"/>
      <c r="M400" s="97"/>
      <c r="N400" s="62"/>
      <c r="Z400" s="29"/>
      <c r="AA400" s="31"/>
      <c r="AB400" s="25"/>
    </row>
    <row r="401" spans="12:28" x14ac:dyDescent="0.25">
      <c r="L401" s="61"/>
      <c r="M401" s="97"/>
      <c r="N401" s="62"/>
      <c r="Z401" s="29"/>
      <c r="AA401" s="31"/>
      <c r="AB401" s="25"/>
    </row>
    <row r="402" spans="12:28" x14ac:dyDescent="0.25">
      <c r="L402" s="61"/>
      <c r="M402" s="97"/>
      <c r="N402" s="62"/>
      <c r="Z402" s="29"/>
      <c r="AA402" s="31"/>
      <c r="AB402" s="25"/>
    </row>
    <row r="403" spans="12:28" x14ac:dyDescent="0.25">
      <c r="L403" s="61"/>
      <c r="M403" s="97"/>
      <c r="N403" s="62"/>
      <c r="Z403" s="29"/>
      <c r="AA403" s="31"/>
      <c r="AB403" s="25"/>
    </row>
    <row r="404" spans="12:28" x14ac:dyDescent="0.25">
      <c r="L404" s="61"/>
      <c r="M404" s="97"/>
      <c r="N404" s="62"/>
      <c r="Z404" s="29"/>
      <c r="AA404" s="31"/>
      <c r="AB404" s="25"/>
    </row>
    <row r="405" spans="12:28" x14ac:dyDescent="0.25">
      <c r="L405" s="61"/>
      <c r="M405" s="97"/>
      <c r="N405" s="62"/>
      <c r="Z405" s="29"/>
      <c r="AA405" s="31"/>
      <c r="AB405" s="25"/>
    </row>
    <row r="406" spans="12:28" x14ac:dyDescent="0.25">
      <c r="L406" s="61"/>
      <c r="M406" s="97"/>
      <c r="N406" s="62"/>
      <c r="Z406" s="29"/>
      <c r="AA406" s="31"/>
      <c r="AB406" s="25"/>
    </row>
    <row r="407" spans="12:28" x14ac:dyDescent="0.25">
      <c r="L407" s="61"/>
      <c r="M407" s="97"/>
      <c r="N407" s="62"/>
      <c r="Z407" s="29"/>
      <c r="AA407" s="31"/>
      <c r="AB407" s="25"/>
    </row>
    <row r="408" spans="12:28" x14ac:dyDescent="0.25">
      <c r="L408" s="61"/>
      <c r="M408" s="97"/>
      <c r="N408" s="62"/>
      <c r="Z408" s="29"/>
      <c r="AA408" s="31"/>
      <c r="AB408" s="25"/>
    </row>
    <row r="409" spans="12:28" x14ac:dyDescent="0.25">
      <c r="L409" s="61"/>
      <c r="M409" s="97"/>
      <c r="N409" s="62"/>
      <c r="Z409" s="29"/>
      <c r="AA409" s="31"/>
      <c r="AB409" s="25"/>
    </row>
    <row r="410" spans="12:28" x14ac:dyDescent="0.25">
      <c r="L410" s="61"/>
      <c r="M410" s="97"/>
      <c r="N410" s="62"/>
      <c r="Z410" s="29"/>
      <c r="AA410" s="31"/>
      <c r="AB410" s="25"/>
    </row>
    <row r="411" spans="12:28" x14ac:dyDescent="0.25">
      <c r="L411" s="61"/>
      <c r="M411" s="97"/>
      <c r="N411" s="62"/>
      <c r="Z411" s="29"/>
      <c r="AA411" s="31"/>
      <c r="AB411" s="25"/>
    </row>
    <row r="412" spans="12:28" x14ac:dyDescent="0.25">
      <c r="L412" s="61"/>
      <c r="M412" s="97"/>
      <c r="N412" s="62"/>
      <c r="Z412" s="29"/>
      <c r="AA412" s="31"/>
      <c r="AB412" s="25"/>
    </row>
    <row r="413" spans="12:28" x14ac:dyDescent="0.25">
      <c r="L413" s="61"/>
      <c r="M413" s="97"/>
      <c r="N413" s="62"/>
      <c r="Z413" s="29"/>
      <c r="AA413" s="31"/>
      <c r="AB413" s="25"/>
    </row>
    <row r="414" spans="12:28" x14ac:dyDescent="0.25">
      <c r="L414" s="61"/>
      <c r="M414" s="97"/>
      <c r="N414" s="62"/>
      <c r="Z414" s="29"/>
      <c r="AA414" s="31"/>
      <c r="AB414" s="25"/>
    </row>
    <row r="415" spans="12:28" x14ac:dyDescent="0.25">
      <c r="L415" s="61"/>
      <c r="M415" s="97"/>
      <c r="N415" s="62"/>
      <c r="Z415" s="29"/>
      <c r="AA415" s="31"/>
      <c r="AB415" s="25"/>
    </row>
    <row r="416" spans="12:28" x14ac:dyDescent="0.25">
      <c r="L416" s="61"/>
      <c r="M416" s="97"/>
      <c r="N416" s="62"/>
      <c r="Z416" s="29"/>
      <c r="AA416" s="31"/>
      <c r="AB416" s="25"/>
    </row>
    <row r="417" spans="12:28" x14ac:dyDescent="0.25">
      <c r="L417" s="61"/>
      <c r="M417" s="97"/>
      <c r="N417" s="62"/>
      <c r="Z417" s="29"/>
      <c r="AA417" s="31"/>
      <c r="AB417" s="25"/>
    </row>
    <row r="418" spans="12:28" x14ac:dyDescent="0.25">
      <c r="L418" s="61"/>
      <c r="M418" s="97"/>
      <c r="N418" s="62"/>
      <c r="Z418" s="29"/>
      <c r="AA418" s="31"/>
      <c r="AB418" s="25"/>
    </row>
    <row r="419" spans="12:28" x14ac:dyDescent="0.25">
      <c r="L419" s="61"/>
      <c r="M419" s="97"/>
      <c r="N419" s="62"/>
      <c r="Z419" s="29"/>
      <c r="AA419" s="31"/>
      <c r="AB419" s="25"/>
    </row>
    <row r="420" spans="12:28" x14ac:dyDescent="0.25">
      <c r="L420" s="61"/>
      <c r="M420" s="97"/>
      <c r="N420" s="62"/>
      <c r="Z420" s="29"/>
      <c r="AA420" s="31"/>
      <c r="AB420" s="25"/>
    </row>
    <row r="421" spans="12:28" x14ac:dyDescent="0.25">
      <c r="L421" s="61"/>
      <c r="M421" s="97"/>
      <c r="N421" s="62"/>
      <c r="Z421" s="29"/>
      <c r="AA421" s="31"/>
      <c r="AB421" s="25"/>
    </row>
    <row r="422" spans="12:28" x14ac:dyDescent="0.25">
      <c r="L422" s="61"/>
      <c r="M422" s="97"/>
      <c r="N422" s="62"/>
      <c r="Z422" s="29"/>
      <c r="AA422" s="31"/>
      <c r="AB422" s="25"/>
    </row>
    <row r="423" spans="12:28" x14ac:dyDescent="0.25">
      <c r="L423" s="61"/>
      <c r="M423" s="97"/>
      <c r="N423" s="62"/>
      <c r="Z423" s="29"/>
      <c r="AA423" s="31"/>
      <c r="AB423" s="25"/>
    </row>
    <row r="424" spans="12:28" x14ac:dyDescent="0.25">
      <c r="L424" s="61"/>
      <c r="M424" s="97"/>
      <c r="N424" s="62"/>
      <c r="Z424" s="29"/>
      <c r="AA424" s="31"/>
      <c r="AB424" s="25"/>
    </row>
    <row r="425" spans="12:28" x14ac:dyDescent="0.25">
      <c r="L425" s="61"/>
      <c r="M425" s="97"/>
      <c r="N425" s="62"/>
      <c r="Z425" s="29"/>
      <c r="AA425" s="31"/>
      <c r="AB425" s="25"/>
    </row>
    <row r="426" spans="12:28" x14ac:dyDescent="0.25">
      <c r="L426" s="61"/>
      <c r="M426" s="97"/>
      <c r="N426" s="62"/>
      <c r="Z426" s="29"/>
      <c r="AA426" s="31"/>
      <c r="AB426" s="25"/>
    </row>
    <row r="427" spans="12:28" x14ac:dyDescent="0.25">
      <c r="L427" s="61"/>
      <c r="M427" s="97"/>
      <c r="N427" s="62"/>
      <c r="Z427" s="29"/>
      <c r="AA427" s="31"/>
      <c r="AB427" s="25"/>
    </row>
    <row r="428" spans="12:28" x14ac:dyDescent="0.25">
      <c r="L428" s="61"/>
      <c r="M428" s="97"/>
      <c r="N428" s="62"/>
      <c r="Z428" s="29"/>
      <c r="AA428" s="31"/>
      <c r="AB428" s="25"/>
    </row>
    <row r="429" spans="12:28" x14ac:dyDescent="0.25">
      <c r="L429" s="61"/>
      <c r="M429" s="97"/>
      <c r="N429" s="62"/>
      <c r="Z429" s="29"/>
      <c r="AA429" s="31"/>
      <c r="AB429" s="25"/>
    </row>
    <row r="430" spans="12:28" x14ac:dyDescent="0.25">
      <c r="L430" s="61"/>
      <c r="M430" s="97"/>
      <c r="N430" s="62"/>
      <c r="Z430" s="29"/>
      <c r="AA430" s="31"/>
      <c r="AB430" s="25"/>
    </row>
    <row r="431" spans="12:28" x14ac:dyDescent="0.25">
      <c r="L431" s="61"/>
      <c r="M431" s="97"/>
      <c r="N431" s="62"/>
      <c r="Z431" s="29"/>
      <c r="AA431" s="31"/>
      <c r="AB431" s="25"/>
    </row>
    <row r="432" spans="12:28" x14ac:dyDescent="0.25">
      <c r="L432" s="61"/>
      <c r="M432" s="97"/>
      <c r="N432" s="62"/>
      <c r="Z432" s="29"/>
      <c r="AA432" s="31"/>
      <c r="AB432" s="25"/>
    </row>
    <row r="433" spans="12:28" x14ac:dyDescent="0.25">
      <c r="L433" s="61"/>
      <c r="M433" s="97"/>
      <c r="N433" s="62"/>
      <c r="Z433" s="29"/>
      <c r="AA433" s="31"/>
      <c r="AB433" s="25"/>
    </row>
    <row r="434" spans="12:28" x14ac:dyDescent="0.25">
      <c r="L434" s="61"/>
      <c r="M434" s="97"/>
      <c r="N434" s="62"/>
      <c r="Z434" s="29"/>
      <c r="AA434" s="31"/>
      <c r="AB434" s="25"/>
    </row>
    <row r="435" spans="12:28" x14ac:dyDescent="0.25">
      <c r="L435" s="61"/>
      <c r="M435" s="97"/>
      <c r="N435" s="62"/>
      <c r="Z435" s="29"/>
      <c r="AA435" s="31"/>
      <c r="AB435" s="25"/>
    </row>
    <row r="436" spans="12:28" x14ac:dyDescent="0.25">
      <c r="L436" s="61"/>
      <c r="M436" s="97"/>
      <c r="N436" s="62"/>
      <c r="Z436" s="29"/>
      <c r="AA436" s="31"/>
      <c r="AB436" s="25"/>
    </row>
    <row r="437" spans="12:28" x14ac:dyDescent="0.25">
      <c r="L437" s="61"/>
      <c r="M437" s="97"/>
      <c r="N437" s="62"/>
      <c r="Z437" s="29"/>
      <c r="AA437" s="31"/>
      <c r="AB437" s="25"/>
    </row>
    <row r="438" spans="12:28" x14ac:dyDescent="0.25">
      <c r="L438" s="61"/>
      <c r="M438" s="97"/>
      <c r="N438" s="62"/>
      <c r="Z438" s="29"/>
      <c r="AA438" s="31"/>
      <c r="AB438" s="25"/>
    </row>
    <row r="439" spans="12:28" x14ac:dyDescent="0.25">
      <c r="L439" s="61"/>
      <c r="M439" s="97"/>
      <c r="N439" s="62"/>
      <c r="Z439" s="29"/>
      <c r="AA439" s="31"/>
      <c r="AB439" s="25"/>
    </row>
    <row r="440" spans="12:28" x14ac:dyDescent="0.25">
      <c r="L440" s="61"/>
      <c r="M440" s="97"/>
      <c r="N440" s="62"/>
      <c r="Z440" s="29"/>
      <c r="AA440" s="31"/>
      <c r="AB440" s="25"/>
    </row>
    <row r="441" spans="12:28" x14ac:dyDescent="0.25">
      <c r="L441" s="61"/>
      <c r="M441" s="97"/>
      <c r="N441" s="62"/>
      <c r="Z441" s="29"/>
      <c r="AA441" s="31"/>
      <c r="AB441" s="25"/>
    </row>
    <row r="442" spans="12:28" x14ac:dyDescent="0.25">
      <c r="L442" s="61"/>
      <c r="M442" s="97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6">
    <mergeCell ref="P11:AC11"/>
    <mergeCell ref="A2:C2"/>
    <mergeCell ref="I3:J3"/>
    <mergeCell ref="K3:L3"/>
    <mergeCell ref="G9:H9"/>
    <mergeCell ref="B11:N11"/>
  </mergeCell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K800"/>
  <sheetViews>
    <sheetView workbookViewId="0">
      <selection activeCell="C4" sqref="C4"/>
    </sheetView>
  </sheetViews>
  <sheetFormatPr defaultColWidth="8.85546875" defaultRowHeight="15" x14ac:dyDescent="0.25"/>
  <cols>
    <col min="1" max="1" width="11.42578125" bestFit="1" customWidth="1"/>
    <col min="2" max="2" width="38.5703125" bestFit="1" customWidth="1"/>
    <col min="3" max="3" width="9.7109375" bestFit="1" customWidth="1"/>
    <col min="4" max="4" width="20.28515625" bestFit="1" customWidth="1"/>
    <col min="5" max="5" width="11.28515625" bestFit="1" customWidth="1"/>
    <col min="6" max="6" width="17.140625" bestFit="1" customWidth="1"/>
    <col min="7" max="7" width="15.140625" bestFit="1" customWidth="1"/>
    <col min="8" max="8" width="9" bestFit="1" customWidth="1"/>
    <col min="9" max="9" width="15.140625" bestFit="1" customWidth="1"/>
    <col min="10" max="10" width="12.140625" bestFit="1" customWidth="1"/>
    <col min="11" max="11" width="11.5703125" bestFit="1" customWidth="1"/>
    <col min="12" max="12" width="9.7109375" bestFit="1" customWidth="1"/>
    <col min="13" max="13" width="16.7109375" bestFit="1" customWidth="1"/>
  </cols>
  <sheetData>
    <row r="1" spans="1:11" x14ac:dyDescent="0.25">
      <c r="A1" t="s">
        <v>179</v>
      </c>
      <c r="B1" t="s">
        <v>235</v>
      </c>
      <c r="C1" t="s">
        <v>6</v>
      </c>
      <c r="D1" t="s">
        <v>236</v>
      </c>
      <c r="E1" t="s">
        <v>182</v>
      </c>
      <c r="F1" t="s">
        <v>183</v>
      </c>
      <c r="G1" t="s">
        <v>186</v>
      </c>
      <c r="H1" t="s">
        <v>181</v>
      </c>
      <c r="I1" t="s">
        <v>237</v>
      </c>
      <c r="J1" t="s">
        <v>184</v>
      </c>
      <c r="K1" t="s">
        <v>185</v>
      </c>
    </row>
    <row r="2" spans="1:11" x14ac:dyDescent="0.25">
      <c r="A2" t="s">
        <v>75</v>
      </c>
      <c r="B2" t="s">
        <v>136</v>
      </c>
      <c r="C2" s="2">
        <v>45740</v>
      </c>
      <c r="D2" t="s">
        <v>888</v>
      </c>
      <c r="E2" t="s">
        <v>537</v>
      </c>
      <c r="F2" t="s">
        <v>251</v>
      </c>
      <c r="G2" t="s">
        <v>245</v>
      </c>
      <c r="H2">
        <v>4095060</v>
      </c>
      <c r="I2" t="s">
        <v>23</v>
      </c>
      <c r="J2">
        <v>10.91</v>
      </c>
      <c r="K2">
        <v>38</v>
      </c>
    </row>
    <row r="3" spans="1:11" x14ac:dyDescent="0.25">
      <c r="A3" t="s">
        <v>75</v>
      </c>
      <c r="B3" t="s">
        <v>136</v>
      </c>
      <c r="C3" s="2">
        <v>45740</v>
      </c>
      <c r="D3" t="s">
        <v>888</v>
      </c>
      <c r="E3" t="s">
        <v>537</v>
      </c>
      <c r="F3" t="s">
        <v>251</v>
      </c>
      <c r="G3" t="s">
        <v>245</v>
      </c>
      <c r="H3">
        <v>4099183</v>
      </c>
      <c r="I3" t="s">
        <v>23</v>
      </c>
      <c r="J3">
        <v>17.22</v>
      </c>
      <c r="K3">
        <v>48</v>
      </c>
    </row>
    <row r="4" spans="1:11" x14ac:dyDescent="0.25">
      <c r="A4" t="s">
        <v>75</v>
      </c>
      <c r="B4" t="s">
        <v>136</v>
      </c>
      <c r="C4" s="2">
        <v>45740</v>
      </c>
      <c r="D4" t="s">
        <v>231</v>
      </c>
      <c r="E4" t="s">
        <v>883</v>
      </c>
      <c r="F4" t="s">
        <v>251</v>
      </c>
      <c r="G4" t="s">
        <v>245</v>
      </c>
      <c r="H4">
        <v>4098447</v>
      </c>
      <c r="I4" t="s">
        <v>23</v>
      </c>
      <c r="J4">
        <v>8.2200000000000006</v>
      </c>
      <c r="K4">
        <v>28</v>
      </c>
    </row>
    <row r="5" spans="1:11" x14ac:dyDescent="0.25">
      <c r="A5" t="s">
        <v>75</v>
      </c>
      <c r="B5" t="s">
        <v>136</v>
      </c>
      <c r="C5" s="2">
        <v>45740</v>
      </c>
      <c r="D5" t="s">
        <v>226</v>
      </c>
      <c r="E5" t="s">
        <v>58</v>
      </c>
      <c r="F5" t="s">
        <v>251</v>
      </c>
      <c r="G5" t="s">
        <v>245</v>
      </c>
      <c r="H5">
        <v>4099472</v>
      </c>
      <c r="I5" t="s">
        <v>23</v>
      </c>
      <c r="J5">
        <v>26.64</v>
      </c>
      <c r="K5">
        <v>27</v>
      </c>
    </row>
    <row r="6" spans="1:11" x14ac:dyDescent="0.25">
      <c r="A6" t="s">
        <v>75</v>
      </c>
      <c r="B6" t="s">
        <v>136</v>
      </c>
      <c r="C6" s="2">
        <v>45740</v>
      </c>
      <c r="D6" t="s">
        <v>231</v>
      </c>
      <c r="E6" t="s">
        <v>883</v>
      </c>
      <c r="F6" t="s">
        <v>251</v>
      </c>
      <c r="G6" t="s">
        <v>245</v>
      </c>
      <c r="H6">
        <v>4099473</v>
      </c>
      <c r="I6" t="s">
        <v>37</v>
      </c>
      <c r="J6">
        <v>26.64</v>
      </c>
      <c r="K6">
        <v>31</v>
      </c>
    </row>
    <row r="7" spans="1:11" x14ac:dyDescent="0.25">
      <c r="A7" t="s">
        <v>75</v>
      </c>
      <c r="B7" t="s">
        <v>136</v>
      </c>
      <c r="C7" s="2">
        <v>45740</v>
      </c>
      <c r="D7" t="s">
        <v>231</v>
      </c>
      <c r="E7" t="s">
        <v>883</v>
      </c>
      <c r="F7" t="s">
        <v>251</v>
      </c>
      <c r="G7" t="s">
        <v>245</v>
      </c>
      <c r="H7">
        <v>4096436</v>
      </c>
      <c r="I7" t="s">
        <v>23</v>
      </c>
      <c r="J7">
        <v>30.06</v>
      </c>
      <c r="K7">
        <v>59</v>
      </c>
    </row>
    <row r="8" spans="1:11" x14ac:dyDescent="0.25">
      <c r="A8" t="s">
        <v>75</v>
      </c>
      <c r="B8" t="s">
        <v>136</v>
      </c>
      <c r="C8" s="2">
        <v>45740</v>
      </c>
      <c r="D8" t="s">
        <v>888</v>
      </c>
      <c r="E8" t="s">
        <v>537</v>
      </c>
      <c r="F8" t="s">
        <v>255</v>
      </c>
      <c r="G8" t="s">
        <v>245</v>
      </c>
      <c r="H8">
        <v>4098637</v>
      </c>
      <c r="I8" t="s">
        <v>23</v>
      </c>
      <c r="J8">
        <v>7.91</v>
      </c>
      <c r="K8">
        <v>37</v>
      </c>
    </row>
    <row r="9" spans="1:11" x14ac:dyDescent="0.25">
      <c r="A9" t="s">
        <v>75</v>
      </c>
      <c r="B9" t="s">
        <v>136</v>
      </c>
      <c r="C9" s="2">
        <v>45740</v>
      </c>
      <c r="D9" t="s">
        <v>226</v>
      </c>
      <c r="E9" t="s">
        <v>58</v>
      </c>
      <c r="F9" t="s">
        <v>251</v>
      </c>
      <c r="G9" t="s">
        <v>245</v>
      </c>
      <c r="H9">
        <v>4097060</v>
      </c>
      <c r="I9" t="s">
        <v>23</v>
      </c>
      <c r="J9">
        <v>24.87</v>
      </c>
      <c r="K9">
        <v>31</v>
      </c>
    </row>
    <row r="10" spans="1:11" x14ac:dyDescent="0.25">
      <c r="A10" t="s">
        <v>75</v>
      </c>
      <c r="B10" t="s">
        <v>136</v>
      </c>
      <c r="C10" s="2">
        <v>45740</v>
      </c>
      <c r="D10" t="s">
        <v>888</v>
      </c>
      <c r="E10" t="s">
        <v>537</v>
      </c>
      <c r="F10" t="s">
        <v>255</v>
      </c>
      <c r="G10" t="s">
        <v>245</v>
      </c>
      <c r="H10">
        <v>4098643</v>
      </c>
      <c r="I10" t="s">
        <v>23</v>
      </c>
      <c r="J10">
        <v>7.91</v>
      </c>
      <c r="K10">
        <v>11</v>
      </c>
    </row>
    <row r="11" spans="1:11" x14ac:dyDescent="0.25">
      <c r="A11" t="s">
        <v>75</v>
      </c>
      <c r="B11" t="s">
        <v>18</v>
      </c>
      <c r="C11" s="2">
        <v>45740</v>
      </c>
      <c r="D11" t="s">
        <v>565</v>
      </c>
      <c r="E11" t="s">
        <v>33</v>
      </c>
      <c r="F11" t="s">
        <v>251</v>
      </c>
      <c r="G11" t="s">
        <v>245</v>
      </c>
      <c r="H11">
        <v>4099611</v>
      </c>
      <c r="I11" t="s">
        <v>23</v>
      </c>
      <c r="J11">
        <v>19.04</v>
      </c>
      <c r="K11">
        <v>34</v>
      </c>
    </row>
    <row r="12" spans="1:11" x14ac:dyDescent="0.25">
      <c r="A12" t="s">
        <v>75</v>
      </c>
      <c r="B12" t="s">
        <v>18</v>
      </c>
      <c r="C12" s="2">
        <v>45740</v>
      </c>
      <c r="D12" t="s">
        <v>380</v>
      </c>
      <c r="E12" t="s">
        <v>31</v>
      </c>
      <c r="F12" t="s">
        <v>253</v>
      </c>
      <c r="G12" t="s">
        <v>245</v>
      </c>
      <c r="H12">
        <v>4099653</v>
      </c>
      <c r="I12" t="s">
        <v>23</v>
      </c>
      <c r="J12">
        <v>22.99</v>
      </c>
      <c r="K12">
        <v>65</v>
      </c>
    </row>
    <row r="13" spans="1:11" x14ac:dyDescent="0.25">
      <c r="A13" t="s">
        <v>75</v>
      </c>
      <c r="B13" t="s">
        <v>18</v>
      </c>
      <c r="C13" s="2">
        <v>45740</v>
      </c>
      <c r="D13" t="s">
        <v>565</v>
      </c>
      <c r="E13" t="s">
        <v>33</v>
      </c>
      <c r="F13" t="s">
        <v>251</v>
      </c>
      <c r="G13" t="s">
        <v>245</v>
      </c>
      <c r="H13">
        <v>4099604</v>
      </c>
      <c r="I13" t="s">
        <v>23</v>
      </c>
      <c r="J13">
        <v>22.51</v>
      </c>
      <c r="K13">
        <v>95</v>
      </c>
    </row>
    <row r="14" spans="1:11" x14ac:dyDescent="0.25">
      <c r="A14" t="s">
        <v>75</v>
      </c>
      <c r="B14" t="s">
        <v>18</v>
      </c>
      <c r="C14" s="2">
        <v>45740</v>
      </c>
      <c r="D14" t="s">
        <v>565</v>
      </c>
      <c r="E14" t="s">
        <v>33</v>
      </c>
      <c r="F14" t="s">
        <v>251</v>
      </c>
      <c r="G14" t="s">
        <v>245</v>
      </c>
      <c r="H14">
        <v>4099184</v>
      </c>
      <c r="I14" t="s">
        <v>23</v>
      </c>
      <c r="J14">
        <v>17.22</v>
      </c>
      <c r="K14">
        <v>75</v>
      </c>
    </row>
    <row r="15" spans="1:11" x14ac:dyDescent="0.25">
      <c r="A15" t="s">
        <v>75</v>
      </c>
      <c r="B15" t="s">
        <v>18</v>
      </c>
      <c r="C15" s="2">
        <v>45740</v>
      </c>
      <c r="D15" t="s">
        <v>374</v>
      </c>
      <c r="E15" t="s">
        <v>69</v>
      </c>
      <c r="F15" t="s">
        <v>251</v>
      </c>
      <c r="G15" t="s">
        <v>245</v>
      </c>
      <c r="H15">
        <v>4096435</v>
      </c>
      <c r="I15" t="s">
        <v>23</v>
      </c>
      <c r="J15">
        <v>30.06</v>
      </c>
      <c r="K15">
        <v>22</v>
      </c>
    </row>
    <row r="16" spans="1:11" x14ac:dyDescent="0.25">
      <c r="A16" t="s">
        <v>75</v>
      </c>
      <c r="B16" t="s">
        <v>141</v>
      </c>
      <c r="C16" s="2">
        <v>45741</v>
      </c>
      <c r="D16" t="s">
        <v>395</v>
      </c>
      <c r="E16" t="s">
        <v>66</v>
      </c>
      <c r="F16" t="s">
        <v>251</v>
      </c>
      <c r="G16" t="s">
        <v>245</v>
      </c>
      <c r="H16">
        <v>4096966</v>
      </c>
      <c r="I16" t="s">
        <v>23</v>
      </c>
      <c r="J16">
        <v>20.05</v>
      </c>
      <c r="K16">
        <v>89</v>
      </c>
    </row>
    <row r="17" spans="1:11" x14ac:dyDescent="0.25">
      <c r="A17" t="s">
        <v>75</v>
      </c>
      <c r="B17" t="s">
        <v>18</v>
      </c>
      <c r="C17" s="2">
        <v>45740</v>
      </c>
      <c r="D17" t="s">
        <v>390</v>
      </c>
      <c r="E17" t="s">
        <v>376</v>
      </c>
      <c r="F17" t="s">
        <v>251</v>
      </c>
      <c r="G17" t="s">
        <v>245</v>
      </c>
      <c r="H17">
        <v>4098579</v>
      </c>
      <c r="I17" t="s">
        <v>23</v>
      </c>
      <c r="J17">
        <v>7.95</v>
      </c>
      <c r="K17">
        <v>32</v>
      </c>
    </row>
    <row r="18" spans="1:11" x14ac:dyDescent="0.25">
      <c r="A18" t="s">
        <v>75</v>
      </c>
      <c r="B18" t="s">
        <v>18</v>
      </c>
      <c r="C18" s="2">
        <v>45740</v>
      </c>
      <c r="D18" t="s">
        <v>565</v>
      </c>
      <c r="E18" t="s">
        <v>33</v>
      </c>
      <c r="F18" t="s">
        <v>251</v>
      </c>
      <c r="G18" t="s">
        <v>245</v>
      </c>
      <c r="H18">
        <v>4099696</v>
      </c>
      <c r="I18" t="s">
        <v>23</v>
      </c>
      <c r="J18">
        <v>26.67</v>
      </c>
      <c r="K18">
        <v>42</v>
      </c>
    </row>
    <row r="19" spans="1:11" x14ac:dyDescent="0.25">
      <c r="A19" t="s">
        <v>75</v>
      </c>
      <c r="B19" t="s">
        <v>18</v>
      </c>
      <c r="C19" s="2">
        <v>45740</v>
      </c>
      <c r="D19" t="s">
        <v>382</v>
      </c>
      <c r="E19" t="s">
        <v>19</v>
      </c>
      <c r="F19" t="s">
        <v>251</v>
      </c>
      <c r="G19" t="s">
        <v>245</v>
      </c>
      <c r="H19">
        <v>4099697</v>
      </c>
      <c r="I19" t="s">
        <v>20</v>
      </c>
      <c r="J19">
        <v>26.67</v>
      </c>
      <c r="K19">
        <v>56</v>
      </c>
    </row>
    <row r="20" spans="1:11" x14ac:dyDescent="0.25">
      <c r="A20" t="s">
        <v>75</v>
      </c>
      <c r="B20" t="s">
        <v>18</v>
      </c>
      <c r="C20" s="2">
        <v>45740</v>
      </c>
      <c r="D20" t="s">
        <v>385</v>
      </c>
      <c r="E20" t="s">
        <v>24</v>
      </c>
      <c r="F20" t="s">
        <v>247</v>
      </c>
      <c r="G20" t="s">
        <v>246</v>
      </c>
      <c r="H20">
        <v>4099272</v>
      </c>
      <c r="I20" t="s">
        <v>23</v>
      </c>
      <c r="J20">
        <v>11.56</v>
      </c>
      <c r="K20">
        <v>19</v>
      </c>
    </row>
    <row r="21" spans="1:11" x14ac:dyDescent="0.25">
      <c r="A21" t="s">
        <v>75</v>
      </c>
      <c r="B21" t="s">
        <v>18</v>
      </c>
      <c r="C21" s="2">
        <v>45740</v>
      </c>
      <c r="D21" t="s">
        <v>390</v>
      </c>
      <c r="E21" t="s">
        <v>376</v>
      </c>
      <c r="F21" t="s">
        <v>254</v>
      </c>
      <c r="G21" t="s">
        <v>246</v>
      </c>
      <c r="H21">
        <v>4096257</v>
      </c>
      <c r="I21" t="s">
        <v>23</v>
      </c>
      <c r="J21">
        <v>15.72</v>
      </c>
      <c r="K21">
        <v>30</v>
      </c>
    </row>
    <row r="22" spans="1:11" x14ac:dyDescent="0.25">
      <c r="A22" t="s">
        <v>75</v>
      </c>
      <c r="B22" t="s">
        <v>18</v>
      </c>
      <c r="C22" s="2">
        <v>45740</v>
      </c>
      <c r="D22" t="s">
        <v>382</v>
      </c>
      <c r="E22" t="s">
        <v>19</v>
      </c>
      <c r="F22" t="s">
        <v>247</v>
      </c>
      <c r="G22" t="s">
        <v>246</v>
      </c>
      <c r="H22">
        <v>4100640</v>
      </c>
      <c r="I22" t="s">
        <v>20</v>
      </c>
      <c r="J22">
        <v>16.48</v>
      </c>
      <c r="K22">
        <v>39</v>
      </c>
    </row>
    <row r="23" spans="1:11" x14ac:dyDescent="0.25">
      <c r="A23" t="s">
        <v>75</v>
      </c>
      <c r="B23" t="s">
        <v>18</v>
      </c>
      <c r="C23" s="2">
        <v>45740</v>
      </c>
      <c r="D23" t="s">
        <v>390</v>
      </c>
      <c r="E23" t="s">
        <v>376</v>
      </c>
      <c r="F23" t="s">
        <v>254</v>
      </c>
      <c r="G23" t="s">
        <v>246</v>
      </c>
      <c r="H23">
        <v>4099815</v>
      </c>
      <c r="I23" t="s">
        <v>23</v>
      </c>
      <c r="J23">
        <v>21.39</v>
      </c>
      <c r="K23">
        <v>50</v>
      </c>
    </row>
    <row r="24" spans="1:11" x14ac:dyDescent="0.25">
      <c r="A24" t="s">
        <v>75</v>
      </c>
      <c r="B24" t="s">
        <v>21</v>
      </c>
      <c r="C24" s="2">
        <v>45740</v>
      </c>
      <c r="D24" t="s">
        <v>229</v>
      </c>
      <c r="E24" t="s">
        <v>230</v>
      </c>
      <c r="F24" t="s">
        <v>252</v>
      </c>
      <c r="G24" t="s">
        <v>245</v>
      </c>
      <c r="H24">
        <v>4097791</v>
      </c>
      <c r="I24" t="s">
        <v>23</v>
      </c>
      <c r="J24">
        <v>25.07</v>
      </c>
      <c r="K24">
        <v>45</v>
      </c>
    </row>
    <row r="25" spans="1:11" x14ac:dyDescent="0.25">
      <c r="A25" t="s">
        <v>75</v>
      </c>
      <c r="B25" t="s">
        <v>21</v>
      </c>
      <c r="C25" s="2">
        <v>45740</v>
      </c>
      <c r="D25" t="s">
        <v>229</v>
      </c>
      <c r="E25" t="s">
        <v>230</v>
      </c>
      <c r="F25" t="s">
        <v>251</v>
      </c>
      <c r="G25" t="s">
        <v>245</v>
      </c>
      <c r="H25">
        <v>4099190</v>
      </c>
      <c r="I25" t="s">
        <v>23</v>
      </c>
      <c r="J25">
        <v>26.9</v>
      </c>
      <c r="K25">
        <v>56</v>
      </c>
    </row>
    <row r="26" spans="1:11" x14ac:dyDescent="0.25">
      <c r="A26" t="s">
        <v>75</v>
      </c>
      <c r="B26" t="s">
        <v>21</v>
      </c>
      <c r="C26" s="2">
        <v>45740</v>
      </c>
      <c r="D26" t="s">
        <v>229</v>
      </c>
      <c r="E26" t="s">
        <v>230</v>
      </c>
      <c r="F26" t="s">
        <v>251</v>
      </c>
      <c r="G26" t="s">
        <v>245</v>
      </c>
      <c r="H26">
        <v>4098595</v>
      </c>
      <c r="I26" t="s">
        <v>23</v>
      </c>
      <c r="J26">
        <v>29.88</v>
      </c>
      <c r="K26">
        <v>75</v>
      </c>
    </row>
    <row r="27" spans="1:11" x14ac:dyDescent="0.25">
      <c r="A27" t="s">
        <v>75</v>
      </c>
      <c r="B27" t="s">
        <v>21</v>
      </c>
      <c r="C27" s="2">
        <v>45740</v>
      </c>
      <c r="D27" t="s">
        <v>229</v>
      </c>
      <c r="E27" t="s">
        <v>230</v>
      </c>
      <c r="F27" t="s">
        <v>251</v>
      </c>
      <c r="G27" t="s">
        <v>245</v>
      </c>
      <c r="H27">
        <v>4098448</v>
      </c>
      <c r="I27" t="s">
        <v>23</v>
      </c>
      <c r="J27">
        <v>8.2200000000000006</v>
      </c>
      <c r="K27">
        <v>30</v>
      </c>
    </row>
    <row r="28" spans="1:11" x14ac:dyDescent="0.25">
      <c r="A28" t="s">
        <v>75</v>
      </c>
      <c r="B28" t="s">
        <v>143</v>
      </c>
      <c r="C28" s="2">
        <v>45740</v>
      </c>
      <c r="D28" t="s">
        <v>388</v>
      </c>
      <c r="E28" t="s">
        <v>389</v>
      </c>
      <c r="F28" t="s">
        <v>251</v>
      </c>
      <c r="G28" t="s">
        <v>245</v>
      </c>
      <c r="H28">
        <v>4096990</v>
      </c>
      <c r="I28" t="s">
        <v>37</v>
      </c>
      <c r="J28">
        <v>9.59</v>
      </c>
      <c r="K28">
        <v>15</v>
      </c>
    </row>
    <row r="29" spans="1:11" x14ac:dyDescent="0.25">
      <c r="A29" t="s">
        <v>75</v>
      </c>
      <c r="B29" t="s">
        <v>143</v>
      </c>
      <c r="C29" s="2">
        <v>45740</v>
      </c>
      <c r="D29" t="s">
        <v>388</v>
      </c>
      <c r="E29" t="s">
        <v>389</v>
      </c>
      <c r="F29" t="s">
        <v>251</v>
      </c>
      <c r="G29" t="s">
        <v>245</v>
      </c>
      <c r="H29">
        <v>4096360</v>
      </c>
      <c r="I29" t="s">
        <v>37</v>
      </c>
      <c r="J29">
        <v>10.91</v>
      </c>
      <c r="K29">
        <v>15</v>
      </c>
    </row>
    <row r="30" spans="1:11" x14ac:dyDescent="0.25">
      <c r="A30" t="s">
        <v>75</v>
      </c>
      <c r="B30" t="s">
        <v>143</v>
      </c>
      <c r="C30" s="2">
        <v>45740</v>
      </c>
      <c r="D30" t="s">
        <v>388</v>
      </c>
      <c r="E30" t="s">
        <v>389</v>
      </c>
      <c r="F30" t="s">
        <v>251</v>
      </c>
      <c r="G30" t="s">
        <v>245</v>
      </c>
      <c r="H30">
        <v>4096993</v>
      </c>
      <c r="I30" t="s">
        <v>37</v>
      </c>
      <c r="J30">
        <v>9.59</v>
      </c>
      <c r="K30">
        <v>15</v>
      </c>
    </row>
    <row r="31" spans="1:11" x14ac:dyDescent="0.25">
      <c r="A31" t="s">
        <v>75</v>
      </c>
      <c r="B31" t="s">
        <v>138</v>
      </c>
      <c r="C31" s="2">
        <v>45740</v>
      </c>
      <c r="D31" t="s">
        <v>377</v>
      </c>
      <c r="E31" t="s">
        <v>36</v>
      </c>
      <c r="F31" t="s">
        <v>251</v>
      </c>
      <c r="G31" t="s">
        <v>245</v>
      </c>
      <c r="H31">
        <v>4099601</v>
      </c>
      <c r="I31" t="s">
        <v>37</v>
      </c>
      <c r="J31">
        <v>22.51</v>
      </c>
      <c r="K31">
        <v>38</v>
      </c>
    </row>
    <row r="32" spans="1:11" x14ac:dyDescent="0.25">
      <c r="A32" t="s">
        <v>75</v>
      </c>
      <c r="B32" t="s">
        <v>138</v>
      </c>
      <c r="C32" s="2">
        <v>45740</v>
      </c>
      <c r="D32" t="s">
        <v>377</v>
      </c>
      <c r="E32" t="s">
        <v>36</v>
      </c>
      <c r="F32" t="s">
        <v>251</v>
      </c>
      <c r="G32" t="s">
        <v>245</v>
      </c>
      <c r="H32">
        <v>4099612</v>
      </c>
      <c r="I32" t="s">
        <v>37</v>
      </c>
      <c r="J32">
        <v>19.04</v>
      </c>
      <c r="K32">
        <v>71</v>
      </c>
    </row>
    <row r="33" spans="1:11" x14ac:dyDescent="0.25">
      <c r="A33" t="s">
        <v>75</v>
      </c>
      <c r="B33" t="s">
        <v>137</v>
      </c>
      <c r="C33" s="2">
        <v>45740</v>
      </c>
      <c r="D33" t="s">
        <v>387</v>
      </c>
      <c r="E33" t="s">
        <v>28</v>
      </c>
      <c r="F33" t="s">
        <v>254</v>
      </c>
      <c r="G33" t="s">
        <v>246</v>
      </c>
      <c r="H33">
        <v>4096256</v>
      </c>
      <c r="I33" t="s">
        <v>23</v>
      </c>
      <c r="J33">
        <v>15.72</v>
      </c>
      <c r="K33">
        <v>31</v>
      </c>
    </row>
    <row r="34" spans="1:11" x14ac:dyDescent="0.25">
      <c r="A34" t="s">
        <v>75</v>
      </c>
      <c r="B34" t="s">
        <v>137</v>
      </c>
      <c r="C34" s="2">
        <v>45740</v>
      </c>
      <c r="D34" t="s">
        <v>387</v>
      </c>
      <c r="E34" t="s">
        <v>28</v>
      </c>
      <c r="F34" t="s">
        <v>247</v>
      </c>
      <c r="G34" t="s">
        <v>246</v>
      </c>
      <c r="H34">
        <v>4099715</v>
      </c>
      <c r="I34" t="s">
        <v>23</v>
      </c>
      <c r="J34">
        <v>16.45</v>
      </c>
      <c r="K34">
        <v>32</v>
      </c>
    </row>
    <row r="35" spans="1:11" x14ac:dyDescent="0.25">
      <c r="A35" t="s">
        <v>75</v>
      </c>
      <c r="B35" t="s">
        <v>137</v>
      </c>
      <c r="C35" s="2">
        <v>45740</v>
      </c>
      <c r="D35" t="s">
        <v>387</v>
      </c>
      <c r="E35" t="s">
        <v>28</v>
      </c>
      <c r="F35" t="s">
        <v>251</v>
      </c>
      <c r="G35" t="s">
        <v>245</v>
      </c>
      <c r="H35">
        <v>4096206</v>
      </c>
      <c r="I35" t="s">
        <v>23</v>
      </c>
      <c r="J35">
        <v>8.08</v>
      </c>
      <c r="K35">
        <v>28</v>
      </c>
    </row>
    <row r="36" spans="1:11" x14ac:dyDescent="0.25">
      <c r="A36" t="s">
        <v>75</v>
      </c>
      <c r="B36" t="s">
        <v>140</v>
      </c>
      <c r="C36" s="2">
        <v>45740</v>
      </c>
      <c r="D36" t="s">
        <v>378</v>
      </c>
      <c r="E36" t="s">
        <v>379</v>
      </c>
      <c r="F36" t="s">
        <v>251</v>
      </c>
      <c r="G36" t="s">
        <v>245</v>
      </c>
      <c r="H36">
        <v>4099163</v>
      </c>
      <c r="I36" t="s">
        <v>37</v>
      </c>
      <c r="J36">
        <v>13.77</v>
      </c>
      <c r="K36">
        <v>43</v>
      </c>
    </row>
    <row r="37" spans="1:11" x14ac:dyDescent="0.25">
      <c r="A37" t="s">
        <v>75</v>
      </c>
      <c r="B37" t="s">
        <v>140</v>
      </c>
      <c r="C37" s="2">
        <v>45740</v>
      </c>
      <c r="D37" t="s">
        <v>378</v>
      </c>
      <c r="E37" t="s">
        <v>379</v>
      </c>
      <c r="F37" t="s">
        <v>252</v>
      </c>
      <c r="G37" t="s">
        <v>245</v>
      </c>
      <c r="H37">
        <v>4098453</v>
      </c>
      <c r="I37" t="s">
        <v>37</v>
      </c>
      <c r="J37">
        <v>25.67</v>
      </c>
      <c r="K37">
        <v>83</v>
      </c>
    </row>
    <row r="38" spans="1:11" x14ac:dyDescent="0.25">
      <c r="A38" t="s">
        <v>75</v>
      </c>
      <c r="B38" t="s">
        <v>142</v>
      </c>
      <c r="C38" s="2">
        <v>45740</v>
      </c>
      <c r="D38" t="s">
        <v>386</v>
      </c>
      <c r="E38" t="s">
        <v>41</v>
      </c>
      <c r="F38" t="s">
        <v>253</v>
      </c>
      <c r="G38" t="s">
        <v>245</v>
      </c>
      <c r="H38">
        <v>4099351</v>
      </c>
      <c r="I38" t="s">
        <v>23</v>
      </c>
      <c r="J38">
        <v>7.01</v>
      </c>
      <c r="K38">
        <v>18</v>
      </c>
    </row>
    <row r="39" spans="1:11" x14ac:dyDescent="0.25">
      <c r="A39" t="s">
        <v>75</v>
      </c>
      <c r="B39" t="s">
        <v>142</v>
      </c>
      <c r="C39" s="2">
        <v>45740</v>
      </c>
      <c r="D39" t="s">
        <v>386</v>
      </c>
      <c r="E39" t="s">
        <v>41</v>
      </c>
      <c r="F39" t="s">
        <v>251</v>
      </c>
      <c r="G39" t="s">
        <v>245</v>
      </c>
      <c r="H39">
        <v>4096205</v>
      </c>
      <c r="I39" t="s">
        <v>23</v>
      </c>
      <c r="J39">
        <v>8.08</v>
      </c>
      <c r="K39">
        <v>34</v>
      </c>
    </row>
    <row r="40" spans="1:11" x14ac:dyDescent="0.25">
      <c r="A40" t="s">
        <v>75</v>
      </c>
      <c r="B40" t="s">
        <v>21</v>
      </c>
      <c r="C40" s="2">
        <v>45740</v>
      </c>
      <c r="D40" t="s">
        <v>229</v>
      </c>
      <c r="E40" t="s">
        <v>230</v>
      </c>
      <c r="F40" t="s">
        <v>254</v>
      </c>
      <c r="G40" t="s">
        <v>246</v>
      </c>
      <c r="H40">
        <v>4099814</v>
      </c>
      <c r="I40" t="s">
        <v>23</v>
      </c>
      <c r="J40">
        <v>21.39</v>
      </c>
      <c r="K40">
        <v>62</v>
      </c>
    </row>
    <row r="41" spans="1:11" x14ac:dyDescent="0.25">
      <c r="A41" t="s">
        <v>75</v>
      </c>
      <c r="B41" t="s">
        <v>139</v>
      </c>
      <c r="C41" s="2">
        <v>45740</v>
      </c>
      <c r="D41" t="s">
        <v>381</v>
      </c>
      <c r="E41" t="s">
        <v>43</v>
      </c>
      <c r="F41" t="s">
        <v>251</v>
      </c>
      <c r="G41" t="s">
        <v>245</v>
      </c>
      <c r="H41">
        <v>4099843</v>
      </c>
      <c r="I41" t="s">
        <v>37</v>
      </c>
      <c r="J41">
        <v>17.97</v>
      </c>
      <c r="K41">
        <v>29</v>
      </c>
    </row>
    <row r="42" spans="1:11" x14ac:dyDescent="0.25">
      <c r="A42" t="s">
        <v>75</v>
      </c>
      <c r="B42" t="s">
        <v>136</v>
      </c>
      <c r="C42" s="2">
        <v>45740</v>
      </c>
      <c r="D42" t="s">
        <v>888</v>
      </c>
      <c r="E42" t="s">
        <v>537</v>
      </c>
      <c r="F42" t="s">
        <v>247</v>
      </c>
      <c r="G42" t="s">
        <v>246</v>
      </c>
      <c r="H42">
        <v>4100535</v>
      </c>
      <c r="I42" t="s">
        <v>23</v>
      </c>
      <c r="J42">
        <v>11.56</v>
      </c>
      <c r="K42">
        <v>20</v>
      </c>
    </row>
    <row r="43" spans="1:11" x14ac:dyDescent="0.25">
      <c r="A43" t="s">
        <v>75</v>
      </c>
      <c r="B43" t="s">
        <v>141</v>
      </c>
      <c r="C43" s="2">
        <v>45742</v>
      </c>
      <c r="D43" t="s">
        <v>395</v>
      </c>
      <c r="E43" t="s">
        <v>66</v>
      </c>
      <c r="F43" t="s">
        <v>271</v>
      </c>
      <c r="G43" t="s">
        <v>246</v>
      </c>
      <c r="H43">
        <v>4101273</v>
      </c>
      <c r="I43" t="s">
        <v>23</v>
      </c>
      <c r="J43">
        <v>16.11</v>
      </c>
      <c r="K43">
        <v>40</v>
      </c>
    </row>
    <row r="44" spans="1:11" x14ac:dyDescent="0.25">
      <c r="A44" t="s">
        <v>75</v>
      </c>
      <c r="B44" t="s">
        <v>141</v>
      </c>
      <c r="C44" s="2">
        <v>45742</v>
      </c>
      <c r="D44" t="s">
        <v>395</v>
      </c>
      <c r="E44" t="s">
        <v>66</v>
      </c>
      <c r="F44" t="s">
        <v>251</v>
      </c>
      <c r="G44" t="s">
        <v>245</v>
      </c>
      <c r="H44">
        <v>4099879</v>
      </c>
      <c r="I44" t="s">
        <v>23</v>
      </c>
      <c r="J44">
        <v>4.1500000000000004</v>
      </c>
      <c r="K44">
        <v>14</v>
      </c>
    </row>
    <row r="45" spans="1:11" x14ac:dyDescent="0.25">
      <c r="A45" t="s">
        <v>75</v>
      </c>
      <c r="B45" t="s">
        <v>141</v>
      </c>
      <c r="C45" s="2">
        <v>45743</v>
      </c>
      <c r="D45" t="s">
        <v>395</v>
      </c>
      <c r="E45" t="s">
        <v>66</v>
      </c>
      <c r="F45" t="s">
        <v>252</v>
      </c>
      <c r="G45" t="s">
        <v>245</v>
      </c>
      <c r="H45">
        <v>4099695</v>
      </c>
      <c r="I45" t="s">
        <v>23</v>
      </c>
      <c r="J45">
        <v>8.27</v>
      </c>
      <c r="K45">
        <v>19</v>
      </c>
    </row>
    <row r="46" spans="1:11" x14ac:dyDescent="0.25">
      <c r="A46" t="s">
        <v>75</v>
      </c>
      <c r="B46" t="s">
        <v>141</v>
      </c>
      <c r="C46" s="2">
        <v>45743</v>
      </c>
      <c r="D46" t="s">
        <v>395</v>
      </c>
      <c r="E46" t="s">
        <v>66</v>
      </c>
      <c r="F46" t="s">
        <v>251</v>
      </c>
      <c r="G46" t="s">
        <v>245</v>
      </c>
      <c r="H46">
        <v>4101443</v>
      </c>
      <c r="I46" t="s">
        <v>23</v>
      </c>
      <c r="J46">
        <v>24.86</v>
      </c>
      <c r="K46">
        <v>31</v>
      </c>
    </row>
    <row r="47" spans="1:11" x14ac:dyDescent="0.25">
      <c r="A47" t="s">
        <v>75</v>
      </c>
      <c r="B47" t="s">
        <v>141</v>
      </c>
      <c r="C47" s="2">
        <v>45744</v>
      </c>
      <c r="D47" t="s">
        <v>395</v>
      </c>
      <c r="E47" t="s">
        <v>66</v>
      </c>
      <c r="F47" t="s">
        <v>251</v>
      </c>
      <c r="G47" t="s">
        <v>245</v>
      </c>
      <c r="H47">
        <v>4102737</v>
      </c>
      <c r="I47" t="s">
        <v>23</v>
      </c>
      <c r="J47">
        <v>11.38</v>
      </c>
      <c r="K47">
        <v>63</v>
      </c>
    </row>
    <row r="48" spans="1:11" x14ac:dyDescent="0.25">
      <c r="A48" t="s">
        <v>75</v>
      </c>
      <c r="B48" t="s">
        <v>141</v>
      </c>
      <c r="C48" s="2">
        <v>45744</v>
      </c>
      <c r="D48" t="s">
        <v>395</v>
      </c>
      <c r="E48" t="s">
        <v>66</v>
      </c>
      <c r="F48" t="s">
        <v>251</v>
      </c>
      <c r="G48" t="s">
        <v>245</v>
      </c>
      <c r="H48">
        <v>4099087</v>
      </c>
      <c r="I48" t="s">
        <v>23</v>
      </c>
      <c r="J48">
        <v>13.97</v>
      </c>
      <c r="K48">
        <v>29</v>
      </c>
    </row>
    <row r="49" spans="1:11" x14ac:dyDescent="0.25">
      <c r="A49" t="s">
        <v>75</v>
      </c>
      <c r="B49" t="s">
        <v>141</v>
      </c>
      <c r="C49" s="2">
        <v>45744</v>
      </c>
      <c r="D49" t="s">
        <v>395</v>
      </c>
      <c r="E49" t="s">
        <v>66</v>
      </c>
      <c r="F49" t="s">
        <v>251</v>
      </c>
      <c r="G49" t="s">
        <v>245</v>
      </c>
      <c r="H49">
        <v>4099156</v>
      </c>
      <c r="I49" t="s">
        <v>23</v>
      </c>
      <c r="J49">
        <v>20.05</v>
      </c>
      <c r="K49">
        <v>53</v>
      </c>
    </row>
    <row r="50" spans="1:11" x14ac:dyDescent="0.25">
      <c r="A50" t="s">
        <v>75</v>
      </c>
      <c r="B50" t="s">
        <v>141</v>
      </c>
      <c r="C50" s="2">
        <v>45745</v>
      </c>
      <c r="D50" t="s">
        <v>395</v>
      </c>
      <c r="E50" t="s">
        <v>66</v>
      </c>
      <c r="F50" t="s">
        <v>251</v>
      </c>
      <c r="G50" t="s">
        <v>245</v>
      </c>
      <c r="H50">
        <v>4103406</v>
      </c>
      <c r="I50" t="s">
        <v>23</v>
      </c>
      <c r="J50">
        <v>32.86</v>
      </c>
      <c r="K50">
        <v>85</v>
      </c>
    </row>
    <row r="51" spans="1:11" x14ac:dyDescent="0.25">
      <c r="A51" t="s">
        <v>75</v>
      </c>
      <c r="B51" t="s">
        <v>140</v>
      </c>
      <c r="C51" s="2">
        <v>45740</v>
      </c>
      <c r="D51" t="s">
        <v>378</v>
      </c>
      <c r="E51" t="s">
        <v>379</v>
      </c>
      <c r="F51" t="s">
        <v>252</v>
      </c>
      <c r="G51" t="s">
        <v>245</v>
      </c>
      <c r="H51">
        <v>4098454</v>
      </c>
      <c r="I51" t="s">
        <v>37</v>
      </c>
      <c r="J51">
        <v>25.67</v>
      </c>
      <c r="K51">
        <v>41</v>
      </c>
    </row>
    <row r="52" spans="1:11" x14ac:dyDescent="0.25">
      <c r="A52" t="s">
        <v>75</v>
      </c>
      <c r="B52" t="s">
        <v>141</v>
      </c>
      <c r="C52" s="2">
        <v>45745</v>
      </c>
      <c r="D52" t="s">
        <v>395</v>
      </c>
      <c r="E52" t="s">
        <v>66</v>
      </c>
      <c r="F52" t="s">
        <v>253</v>
      </c>
      <c r="G52" t="s">
        <v>245</v>
      </c>
      <c r="H52">
        <v>4100447</v>
      </c>
      <c r="I52" t="s">
        <v>23</v>
      </c>
      <c r="J52">
        <v>32.270000000000003</v>
      </c>
      <c r="K52">
        <v>39</v>
      </c>
    </row>
    <row r="53" spans="1:11" x14ac:dyDescent="0.25">
      <c r="A53" t="s">
        <v>75</v>
      </c>
      <c r="B53" t="s">
        <v>141</v>
      </c>
      <c r="C53" s="2">
        <v>45745</v>
      </c>
      <c r="D53" t="s">
        <v>395</v>
      </c>
      <c r="E53" t="s">
        <v>66</v>
      </c>
      <c r="F53" t="s">
        <v>253</v>
      </c>
      <c r="G53" t="s">
        <v>245</v>
      </c>
      <c r="H53">
        <v>4099523</v>
      </c>
      <c r="I53" t="s">
        <v>23</v>
      </c>
      <c r="J53">
        <v>12.08</v>
      </c>
      <c r="K53">
        <v>21</v>
      </c>
    </row>
    <row r="54" spans="1:11" x14ac:dyDescent="0.25">
      <c r="A54" t="s">
        <v>75</v>
      </c>
      <c r="B54" t="s">
        <v>21</v>
      </c>
      <c r="C54" s="2">
        <v>45740</v>
      </c>
      <c r="D54" t="s">
        <v>229</v>
      </c>
      <c r="E54" t="s">
        <v>230</v>
      </c>
      <c r="F54" t="s">
        <v>251</v>
      </c>
      <c r="G54" t="s">
        <v>245</v>
      </c>
      <c r="H54">
        <v>4095955</v>
      </c>
      <c r="I54" t="s">
        <v>23</v>
      </c>
      <c r="J54">
        <v>4.6399999999999997</v>
      </c>
      <c r="K54">
        <v>15</v>
      </c>
    </row>
    <row r="55" spans="1:11" x14ac:dyDescent="0.25">
      <c r="A55" t="s">
        <v>75</v>
      </c>
      <c r="B55" t="s">
        <v>139</v>
      </c>
      <c r="C55" s="2">
        <v>45740</v>
      </c>
      <c r="D55" t="s">
        <v>381</v>
      </c>
      <c r="E55" t="s">
        <v>43</v>
      </c>
      <c r="F55" t="s">
        <v>251</v>
      </c>
      <c r="G55" t="s">
        <v>245</v>
      </c>
      <c r="H55">
        <v>4095947</v>
      </c>
      <c r="I55" t="s">
        <v>37</v>
      </c>
      <c r="J55">
        <v>17.43</v>
      </c>
      <c r="K55">
        <v>50</v>
      </c>
    </row>
    <row r="56" spans="1:11" x14ac:dyDescent="0.25">
      <c r="A56" t="s">
        <v>75</v>
      </c>
      <c r="B56" t="s">
        <v>137</v>
      </c>
      <c r="C56" s="2">
        <v>45740</v>
      </c>
      <c r="D56" t="s">
        <v>387</v>
      </c>
      <c r="E56" t="s">
        <v>28</v>
      </c>
      <c r="F56" t="s">
        <v>251</v>
      </c>
      <c r="G56" t="s">
        <v>245</v>
      </c>
      <c r="H56">
        <v>4095937</v>
      </c>
      <c r="I56" t="s">
        <v>23</v>
      </c>
      <c r="J56">
        <v>7.08</v>
      </c>
      <c r="K56">
        <v>18</v>
      </c>
    </row>
    <row r="57" spans="1:11" x14ac:dyDescent="0.25">
      <c r="A57" t="s">
        <v>75</v>
      </c>
      <c r="B57" t="s">
        <v>18</v>
      </c>
      <c r="C57" s="2">
        <v>45743</v>
      </c>
      <c r="D57" t="s">
        <v>390</v>
      </c>
      <c r="E57" t="s">
        <v>376</v>
      </c>
      <c r="F57" t="s">
        <v>252</v>
      </c>
      <c r="G57" t="s">
        <v>245</v>
      </c>
      <c r="H57">
        <v>4099694</v>
      </c>
      <c r="I57" t="s">
        <v>23</v>
      </c>
      <c r="J57">
        <v>8.27</v>
      </c>
      <c r="K57">
        <v>32</v>
      </c>
    </row>
    <row r="58" spans="1:11" x14ac:dyDescent="0.25">
      <c r="A58" t="s">
        <v>75</v>
      </c>
      <c r="B58" t="s">
        <v>18</v>
      </c>
      <c r="C58" s="2">
        <v>45744</v>
      </c>
      <c r="D58" t="s">
        <v>390</v>
      </c>
      <c r="E58" t="s">
        <v>376</v>
      </c>
      <c r="F58" t="s">
        <v>251</v>
      </c>
      <c r="G58" t="s">
        <v>245</v>
      </c>
      <c r="H58">
        <v>4101999</v>
      </c>
      <c r="I58" t="s">
        <v>23</v>
      </c>
      <c r="J58">
        <v>11.95</v>
      </c>
      <c r="K58">
        <v>90</v>
      </c>
    </row>
    <row r="59" spans="1:11" x14ac:dyDescent="0.25">
      <c r="A59" t="s">
        <v>75</v>
      </c>
      <c r="B59" t="s">
        <v>18</v>
      </c>
      <c r="C59" s="2">
        <v>45743</v>
      </c>
      <c r="D59" t="s">
        <v>374</v>
      </c>
      <c r="E59" t="s">
        <v>69</v>
      </c>
      <c r="F59" t="s">
        <v>253</v>
      </c>
      <c r="G59" t="s">
        <v>245</v>
      </c>
      <c r="H59">
        <v>4098259</v>
      </c>
      <c r="I59" t="s">
        <v>23</v>
      </c>
      <c r="J59">
        <v>12.08</v>
      </c>
      <c r="K59">
        <v>59</v>
      </c>
    </row>
    <row r="60" spans="1:11" x14ac:dyDescent="0.25">
      <c r="A60" t="s">
        <v>75</v>
      </c>
      <c r="B60" t="s">
        <v>18</v>
      </c>
      <c r="C60" s="2">
        <v>45743</v>
      </c>
      <c r="D60" t="s">
        <v>374</v>
      </c>
      <c r="E60" t="s">
        <v>69</v>
      </c>
      <c r="F60" t="s">
        <v>251</v>
      </c>
      <c r="G60" t="s">
        <v>245</v>
      </c>
      <c r="H60">
        <v>4102000</v>
      </c>
      <c r="I60" t="s">
        <v>23</v>
      </c>
      <c r="J60">
        <v>11.95</v>
      </c>
      <c r="K60">
        <v>38</v>
      </c>
    </row>
    <row r="61" spans="1:11" x14ac:dyDescent="0.25">
      <c r="A61" t="s">
        <v>75</v>
      </c>
      <c r="B61" t="s">
        <v>18</v>
      </c>
      <c r="C61" s="2">
        <v>45743</v>
      </c>
      <c r="D61" t="s">
        <v>374</v>
      </c>
      <c r="E61" t="s">
        <v>69</v>
      </c>
      <c r="F61" t="s">
        <v>251</v>
      </c>
      <c r="G61" t="s">
        <v>245</v>
      </c>
      <c r="H61">
        <v>4102023</v>
      </c>
      <c r="I61" t="s">
        <v>23</v>
      </c>
      <c r="J61">
        <v>7.94</v>
      </c>
      <c r="K61">
        <v>14</v>
      </c>
    </row>
    <row r="62" spans="1:11" x14ac:dyDescent="0.25">
      <c r="A62" t="s">
        <v>75</v>
      </c>
      <c r="B62" t="s">
        <v>18</v>
      </c>
      <c r="C62" s="2">
        <v>45741</v>
      </c>
      <c r="D62" t="s">
        <v>385</v>
      </c>
      <c r="E62" t="s">
        <v>24</v>
      </c>
      <c r="F62" t="s">
        <v>251</v>
      </c>
      <c r="G62" t="s">
        <v>245</v>
      </c>
      <c r="H62">
        <v>4097898</v>
      </c>
      <c r="I62" t="s">
        <v>23</v>
      </c>
      <c r="J62">
        <v>11.69</v>
      </c>
      <c r="K62">
        <v>37</v>
      </c>
    </row>
    <row r="63" spans="1:11" x14ac:dyDescent="0.25">
      <c r="A63" t="s">
        <v>75</v>
      </c>
      <c r="B63" t="s">
        <v>18</v>
      </c>
      <c r="C63" s="2">
        <v>45741</v>
      </c>
      <c r="D63" t="s">
        <v>385</v>
      </c>
      <c r="E63" t="s">
        <v>24</v>
      </c>
      <c r="F63" t="s">
        <v>251</v>
      </c>
      <c r="G63" t="s">
        <v>245</v>
      </c>
      <c r="H63">
        <v>4096857</v>
      </c>
      <c r="I63" t="s">
        <v>23</v>
      </c>
      <c r="J63">
        <v>8.0299999999999994</v>
      </c>
      <c r="K63">
        <v>26</v>
      </c>
    </row>
    <row r="64" spans="1:11" x14ac:dyDescent="0.25">
      <c r="A64" t="s">
        <v>75</v>
      </c>
      <c r="B64" t="s">
        <v>18</v>
      </c>
      <c r="C64" s="2">
        <v>45741</v>
      </c>
      <c r="D64" t="s">
        <v>385</v>
      </c>
      <c r="E64" t="s">
        <v>24</v>
      </c>
      <c r="F64" t="s">
        <v>253</v>
      </c>
      <c r="G64" t="s">
        <v>245</v>
      </c>
      <c r="H64">
        <v>4096774</v>
      </c>
      <c r="I64" t="s">
        <v>23</v>
      </c>
      <c r="J64">
        <v>12.08</v>
      </c>
      <c r="K64">
        <v>612</v>
      </c>
    </row>
    <row r="65" spans="1:11" x14ac:dyDescent="0.25">
      <c r="A65" t="s">
        <v>75</v>
      </c>
      <c r="B65" t="s">
        <v>137</v>
      </c>
      <c r="C65" s="2">
        <v>45740</v>
      </c>
      <c r="D65" t="s">
        <v>387</v>
      </c>
      <c r="E65" t="s">
        <v>28</v>
      </c>
      <c r="F65" t="s">
        <v>251</v>
      </c>
      <c r="G65" t="s">
        <v>245</v>
      </c>
      <c r="H65">
        <v>4095936</v>
      </c>
      <c r="I65" t="s">
        <v>23</v>
      </c>
      <c r="J65">
        <v>7.08</v>
      </c>
      <c r="K65">
        <v>38</v>
      </c>
    </row>
    <row r="66" spans="1:11" x14ac:dyDescent="0.25">
      <c r="A66" t="s">
        <v>75</v>
      </c>
      <c r="B66" t="s">
        <v>18</v>
      </c>
      <c r="C66" s="2">
        <v>45741</v>
      </c>
      <c r="D66" t="s">
        <v>385</v>
      </c>
      <c r="E66" t="s">
        <v>24</v>
      </c>
      <c r="F66" t="s">
        <v>250</v>
      </c>
      <c r="G66" t="s">
        <v>245</v>
      </c>
      <c r="H66">
        <v>4097076</v>
      </c>
      <c r="I66" t="s">
        <v>23</v>
      </c>
      <c r="J66">
        <v>9.6</v>
      </c>
      <c r="K66">
        <v>21</v>
      </c>
    </row>
    <row r="67" spans="1:11" x14ac:dyDescent="0.25">
      <c r="A67" t="s">
        <v>75</v>
      </c>
      <c r="B67" t="s">
        <v>18</v>
      </c>
      <c r="C67" s="2">
        <v>45746</v>
      </c>
      <c r="D67" t="s">
        <v>385</v>
      </c>
      <c r="E67" t="s">
        <v>24</v>
      </c>
      <c r="F67" t="s">
        <v>251</v>
      </c>
      <c r="G67" t="s">
        <v>245</v>
      </c>
      <c r="H67">
        <v>4103582</v>
      </c>
      <c r="I67" t="s">
        <v>23</v>
      </c>
      <c r="J67">
        <v>26.99</v>
      </c>
      <c r="K67">
        <v>49</v>
      </c>
    </row>
    <row r="68" spans="1:11" x14ac:dyDescent="0.25">
      <c r="A68" t="s">
        <v>75</v>
      </c>
      <c r="B68" t="s">
        <v>18</v>
      </c>
      <c r="C68" s="2">
        <v>45746</v>
      </c>
      <c r="D68" t="s">
        <v>385</v>
      </c>
      <c r="E68" t="s">
        <v>24</v>
      </c>
      <c r="F68" t="s">
        <v>251</v>
      </c>
      <c r="G68" t="s">
        <v>245</v>
      </c>
      <c r="H68">
        <v>4103787</v>
      </c>
      <c r="I68" t="s">
        <v>23</v>
      </c>
      <c r="J68">
        <v>7.99</v>
      </c>
      <c r="K68">
        <v>21</v>
      </c>
    </row>
    <row r="69" spans="1:11" x14ac:dyDescent="0.25">
      <c r="A69" t="s">
        <v>75</v>
      </c>
      <c r="B69" t="s">
        <v>142</v>
      </c>
      <c r="C69" s="2">
        <v>45740</v>
      </c>
      <c r="D69" t="s">
        <v>386</v>
      </c>
      <c r="E69" t="s">
        <v>41</v>
      </c>
      <c r="F69" t="s">
        <v>253</v>
      </c>
      <c r="G69" t="s">
        <v>245</v>
      </c>
      <c r="H69">
        <v>4095960</v>
      </c>
      <c r="I69" t="s">
        <v>23</v>
      </c>
      <c r="J69">
        <v>15.16</v>
      </c>
      <c r="K69">
        <v>31</v>
      </c>
    </row>
    <row r="70" spans="1:11" x14ac:dyDescent="0.25">
      <c r="A70" t="s">
        <v>75</v>
      </c>
      <c r="B70" t="s">
        <v>18</v>
      </c>
      <c r="C70" s="2">
        <v>45743</v>
      </c>
      <c r="D70" t="s">
        <v>380</v>
      </c>
      <c r="E70" t="s">
        <v>31</v>
      </c>
      <c r="F70" t="s">
        <v>251</v>
      </c>
      <c r="G70" t="s">
        <v>245</v>
      </c>
      <c r="H70">
        <v>4099846</v>
      </c>
      <c r="I70" t="s">
        <v>23</v>
      </c>
      <c r="J70">
        <v>17.97</v>
      </c>
      <c r="K70">
        <v>44</v>
      </c>
    </row>
    <row r="71" spans="1:11" x14ac:dyDescent="0.25">
      <c r="A71" t="s">
        <v>75</v>
      </c>
      <c r="B71" t="s">
        <v>143</v>
      </c>
      <c r="C71" s="2">
        <v>45741</v>
      </c>
      <c r="D71" t="s">
        <v>388</v>
      </c>
      <c r="E71" t="s">
        <v>389</v>
      </c>
      <c r="F71" t="s">
        <v>251</v>
      </c>
      <c r="G71" t="s">
        <v>245</v>
      </c>
      <c r="H71">
        <v>4097899</v>
      </c>
      <c r="I71" t="s">
        <v>37</v>
      </c>
      <c r="J71">
        <v>11.69</v>
      </c>
      <c r="K71">
        <v>41</v>
      </c>
    </row>
    <row r="72" spans="1:11" x14ac:dyDescent="0.25">
      <c r="A72" t="s">
        <v>75</v>
      </c>
      <c r="B72" t="s">
        <v>143</v>
      </c>
      <c r="C72" s="2">
        <v>45746</v>
      </c>
      <c r="D72" t="s">
        <v>388</v>
      </c>
      <c r="E72" t="s">
        <v>389</v>
      </c>
      <c r="F72" t="s">
        <v>252</v>
      </c>
      <c r="G72" t="s">
        <v>245</v>
      </c>
      <c r="H72">
        <v>4103847</v>
      </c>
      <c r="I72" t="s">
        <v>37</v>
      </c>
      <c r="J72">
        <v>16.29</v>
      </c>
      <c r="K72">
        <v>31</v>
      </c>
    </row>
    <row r="73" spans="1:11" x14ac:dyDescent="0.25">
      <c r="A73" t="s">
        <v>75</v>
      </c>
      <c r="B73" t="s">
        <v>18</v>
      </c>
      <c r="C73" s="2">
        <v>45740</v>
      </c>
      <c r="D73" t="s">
        <v>380</v>
      </c>
      <c r="E73" t="s">
        <v>31</v>
      </c>
      <c r="F73" t="s">
        <v>251</v>
      </c>
      <c r="G73" t="s">
        <v>245</v>
      </c>
      <c r="H73">
        <v>4096006</v>
      </c>
      <c r="I73" t="s">
        <v>23</v>
      </c>
      <c r="J73">
        <v>19.39</v>
      </c>
      <c r="K73">
        <v>60</v>
      </c>
    </row>
    <row r="74" spans="1:11" x14ac:dyDescent="0.25">
      <c r="A74" t="s">
        <v>75</v>
      </c>
      <c r="B74" t="s">
        <v>138</v>
      </c>
      <c r="C74" s="2">
        <v>45741</v>
      </c>
      <c r="D74" t="s">
        <v>377</v>
      </c>
      <c r="E74" t="s">
        <v>36</v>
      </c>
      <c r="F74" t="s">
        <v>251</v>
      </c>
      <c r="G74" t="s">
        <v>245</v>
      </c>
      <c r="H74">
        <v>4097865</v>
      </c>
      <c r="I74" t="s">
        <v>37</v>
      </c>
      <c r="J74">
        <v>2.0099999999999998</v>
      </c>
      <c r="K74">
        <v>12</v>
      </c>
    </row>
    <row r="75" spans="1:11" x14ac:dyDescent="0.25">
      <c r="A75" t="s">
        <v>75</v>
      </c>
      <c r="B75" t="s">
        <v>142</v>
      </c>
      <c r="C75" s="2">
        <v>45740</v>
      </c>
      <c r="D75" t="s">
        <v>386</v>
      </c>
      <c r="E75" t="s">
        <v>41</v>
      </c>
      <c r="F75" t="s">
        <v>254</v>
      </c>
      <c r="G75" t="s">
        <v>246</v>
      </c>
      <c r="H75">
        <v>4095959</v>
      </c>
      <c r="I75" t="s">
        <v>23</v>
      </c>
      <c r="J75">
        <v>15.16</v>
      </c>
      <c r="K75">
        <v>28</v>
      </c>
    </row>
    <row r="76" spans="1:11" x14ac:dyDescent="0.25">
      <c r="A76" t="s">
        <v>75</v>
      </c>
      <c r="B76" t="s">
        <v>138</v>
      </c>
      <c r="C76" s="2">
        <v>45741</v>
      </c>
      <c r="D76" t="s">
        <v>377</v>
      </c>
      <c r="E76" t="s">
        <v>36</v>
      </c>
      <c r="F76" t="s">
        <v>251</v>
      </c>
      <c r="G76" t="s">
        <v>245</v>
      </c>
      <c r="H76">
        <v>4096495</v>
      </c>
      <c r="I76" t="s">
        <v>37</v>
      </c>
      <c r="J76">
        <v>1.32</v>
      </c>
      <c r="K76">
        <v>24</v>
      </c>
    </row>
    <row r="77" spans="1:11" x14ac:dyDescent="0.25">
      <c r="A77" t="s">
        <v>75</v>
      </c>
      <c r="B77" t="s">
        <v>137</v>
      </c>
      <c r="C77" s="2">
        <v>45741</v>
      </c>
      <c r="D77" t="s">
        <v>387</v>
      </c>
      <c r="E77" t="s">
        <v>28</v>
      </c>
      <c r="F77" t="s">
        <v>253</v>
      </c>
      <c r="G77" t="s">
        <v>245</v>
      </c>
      <c r="H77">
        <v>4099708</v>
      </c>
      <c r="I77" t="s">
        <v>23</v>
      </c>
      <c r="J77">
        <v>25.54</v>
      </c>
      <c r="K77">
        <v>36</v>
      </c>
    </row>
    <row r="78" spans="1:11" x14ac:dyDescent="0.25">
      <c r="A78" t="s">
        <v>75</v>
      </c>
      <c r="B78" t="s">
        <v>137</v>
      </c>
      <c r="C78" s="2">
        <v>45744</v>
      </c>
      <c r="D78" t="s">
        <v>387</v>
      </c>
      <c r="E78" t="s">
        <v>28</v>
      </c>
      <c r="F78" t="s">
        <v>251</v>
      </c>
      <c r="G78" t="s">
        <v>245</v>
      </c>
      <c r="H78">
        <v>4102738</v>
      </c>
      <c r="I78" t="s">
        <v>23</v>
      </c>
      <c r="J78">
        <v>11.38</v>
      </c>
      <c r="K78">
        <v>17</v>
      </c>
    </row>
    <row r="79" spans="1:11" x14ac:dyDescent="0.25">
      <c r="A79" t="s">
        <v>75</v>
      </c>
      <c r="B79" t="s">
        <v>137</v>
      </c>
      <c r="C79" s="2">
        <v>45744</v>
      </c>
      <c r="D79" t="s">
        <v>387</v>
      </c>
      <c r="E79" t="s">
        <v>28</v>
      </c>
      <c r="F79" t="s">
        <v>251</v>
      </c>
      <c r="G79" t="s">
        <v>245</v>
      </c>
      <c r="H79">
        <v>4099086</v>
      </c>
      <c r="I79" t="s">
        <v>23</v>
      </c>
      <c r="J79">
        <v>13.97</v>
      </c>
      <c r="K79">
        <v>47</v>
      </c>
    </row>
    <row r="80" spans="1:11" x14ac:dyDescent="0.25">
      <c r="A80" t="s">
        <v>75</v>
      </c>
      <c r="B80" t="s">
        <v>138</v>
      </c>
      <c r="C80" s="2">
        <v>45740</v>
      </c>
      <c r="D80" t="s">
        <v>377</v>
      </c>
      <c r="E80" t="s">
        <v>36</v>
      </c>
      <c r="F80" t="s">
        <v>251</v>
      </c>
      <c r="G80" t="s">
        <v>245</v>
      </c>
      <c r="H80">
        <v>4095962</v>
      </c>
      <c r="I80" t="s">
        <v>37</v>
      </c>
      <c r="J80">
        <v>19.12</v>
      </c>
      <c r="K80">
        <v>43</v>
      </c>
    </row>
    <row r="81" spans="1:11" x14ac:dyDescent="0.25">
      <c r="A81" t="s">
        <v>75</v>
      </c>
      <c r="B81" t="s">
        <v>18</v>
      </c>
      <c r="C81" s="2">
        <v>45740</v>
      </c>
      <c r="D81" t="s">
        <v>390</v>
      </c>
      <c r="E81" t="s">
        <v>376</v>
      </c>
      <c r="F81" t="s">
        <v>254</v>
      </c>
      <c r="G81" t="s">
        <v>246</v>
      </c>
      <c r="H81">
        <v>4095913</v>
      </c>
      <c r="I81" t="s">
        <v>23</v>
      </c>
      <c r="J81">
        <v>5.55</v>
      </c>
      <c r="K81">
        <v>14</v>
      </c>
    </row>
    <row r="82" spans="1:11" x14ac:dyDescent="0.25">
      <c r="A82" t="s">
        <v>75</v>
      </c>
      <c r="B82" t="s">
        <v>140</v>
      </c>
      <c r="C82" s="2">
        <v>45743</v>
      </c>
      <c r="D82" t="s">
        <v>378</v>
      </c>
      <c r="E82" t="s">
        <v>379</v>
      </c>
      <c r="F82" t="s">
        <v>253</v>
      </c>
      <c r="G82" t="s">
        <v>245</v>
      </c>
      <c r="H82">
        <v>4099831</v>
      </c>
      <c r="I82" t="s">
        <v>37</v>
      </c>
      <c r="J82">
        <v>21.9</v>
      </c>
      <c r="K82">
        <v>47</v>
      </c>
    </row>
    <row r="83" spans="1:11" x14ac:dyDescent="0.25">
      <c r="A83" t="s">
        <v>75</v>
      </c>
      <c r="B83" t="s">
        <v>140</v>
      </c>
      <c r="C83" s="2">
        <v>45743</v>
      </c>
      <c r="D83" t="s">
        <v>378</v>
      </c>
      <c r="E83" t="s">
        <v>379</v>
      </c>
      <c r="F83" t="s">
        <v>251</v>
      </c>
      <c r="G83" t="s">
        <v>245</v>
      </c>
      <c r="H83">
        <v>4098362</v>
      </c>
      <c r="I83" t="s">
        <v>23</v>
      </c>
      <c r="J83">
        <v>12.58</v>
      </c>
      <c r="K83">
        <v>41</v>
      </c>
    </row>
    <row r="84" spans="1:11" x14ac:dyDescent="0.25">
      <c r="A84" t="s">
        <v>75</v>
      </c>
      <c r="B84" t="s">
        <v>140</v>
      </c>
      <c r="C84" s="2">
        <v>45745</v>
      </c>
      <c r="D84" t="s">
        <v>378</v>
      </c>
      <c r="E84" t="s">
        <v>379</v>
      </c>
      <c r="F84" t="s">
        <v>253</v>
      </c>
      <c r="G84" t="s">
        <v>245</v>
      </c>
      <c r="H84">
        <v>4099522</v>
      </c>
      <c r="I84" t="s">
        <v>23</v>
      </c>
      <c r="J84">
        <v>12.08</v>
      </c>
      <c r="K84">
        <v>22</v>
      </c>
    </row>
    <row r="85" spans="1:11" x14ac:dyDescent="0.25">
      <c r="A85" t="s">
        <v>75</v>
      </c>
      <c r="B85" t="s">
        <v>18</v>
      </c>
      <c r="C85" s="2">
        <v>45740</v>
      </c>
      <c r="D85" t="s">
        <v>385</v>
      </c>
      <c r="E85" t="s">
        <v>24</v>
      </c>
      <c r="F85" t="s">
        <v>251</v>
      </c>
      <c r="G85" t="s">
        <v>245</v>
      </c>
      <c r="H85">
        <v>4095827</v>
      </c>
      <c r="I85" t="s">
        <v>23</v>
      </c>
      <c r="J85">
        <v>13.14</v>
      </c>
      <c r="K85">
        <v>73</v>
      </c>
    </row>
    <row r="86" spans="1:11" x14ac:dyDescent="0.25">
      <c r="A86" t="s">
        <v>75</v>
      </c>
      <c r="B86" t="s">
        <v>142</v>
      </c>
      <c r="C86" s="2">
        <v>45743</v>
      </c>
      <c r="D86" t="s">
        <v>386</v>
      </c>
      <c r="E86" t="s">
        <v>41</v>
      </c>
      <c r="F86" t="s">
        <v>252</v>
      </c>
      <c r="G86" t="s">
        <v>245</v>
      </c>
      <c r="H86">
        <v>4102180</v>
      </c>
      <c r="I86" t="s">
        <v>23</v>
      </c>
      <c r="J86">
        <v>11.68</v>
      </c>
      <c r="K86">
        <v>23</v>
      </c>
    </row>
    <row r="87" spans="1:11" x14ac:dyDescent="0.25">
      <c r="A87" t="s">
        <v>75</v>
      </c>
      <c r="B87" t="s">
        <v>139</v>
      </c>
      <c r="C87" s="2">
        <v>45740</v>
      </c>
      <c r="D87" t="s">
        <v>381</v>
      </c>
      <c r="E87" t="s">
        <v>43</v>
      </c>
      <c r="F87" t="s">
        <v>251</v>
      </c>
      <c r="G87" t="s">
        <v>245</v>
      </c>
      <c r="H87">
        <v>4095831</v>
      </c>
      <c r="I87" t="s">
        <v>37</v>
      </c>
      <c r="J87">
        <v>20.329999999999998</v>
      </c>
      <c r="K87">
        <v>65</v>
      </c>
    </row>
    <row r="88" spans="1:11" x14ac:dyDescent="0.25">
      <c r="A88" t="s">
        <v>75</v>
      </c>
      <c r="B88" t="s">
        <v>142</v>
      </c>
      <c r="C88" s="2">
        <v>45744</v>
      </c>
      <c r="D88" t="s">
        <v>386</v>
      </c>
      <c r="E88" t="s">
        <v>41</v>
      </c>
      <c r="F88" t="s">
        <v>254</v>
      </c>
      <c r="G88" t="s">
        <v>246</v>
      </c>
      <c r="H88">
        <v>4101457</v>
      </c>
      <c r="I88" t="s">
        <v>23</v>
      </c>
      <c r="J88">
        <v>23.87</v>
      </c>
      <c r="K88">
        <v>32</v>
      </c>
    </row>
    <row r="89" spans="1:11" x14ac:dyDescent="0.25">
      <c r="A89" t="s">
        <v>75</v>
      </c>
      <c r="B89" t="s">
        <v>136</v>
      </c>
      <c r="C89" s="2">
        <v>45740</v>
      </c>
      <c r="D89" t="s">
        <v>231</v>
      </c>
      <c r="E89" t="s">
        <v>883</v>
      </c>
      <c r="F89" t="s">
        <v>251</v>
      </c>
      <c r="G89" t="s">
        <v>245</v>
      </c>
      <c r="H89">
        <v>4095799</v>
      </c>
      <c r="I89" t="s">
        <v>37</v>
      </c>
      <c r="J89">
        <v>11.47</v>
      </c>
      <c r="K89">
        <v>65</v>
      </c>
    </row>
    <row r="90" spans="1:11" x14ac:dyDescent="0.25">
      <c r="A90" t="s">
        <v>75</v>
      </c>
      <c r="B90" t="s">
        <v>139</v>
      </c>
      <c r="C90" s="2">
        <v>45741</v>
      </c>
      <c r="D90" t="s">
        <v>381</v>
      </c>
      <c r="E90" t="s">
        <v>43</v>
      </c>
      <c r="F90" t="s">
        <v>251</v>
      </c>
      <c r="G90" t="s">
        <v>245</v>
      </c>
      <c r="H90">
        <v>4099153</v>
      </c>
      <c r="I90" t="s">
        <v>37</v>
      </c>
      <c r="J90">
        <v>9.57</v>
      </c>
      <c r="K90">
        <v>17</v>
      </c>
    </row>
    <row r="91" spans="1:11" x14ac:dyDescent="0.25">
      <c r="A91" t="s">
        <v>75</v>
      </c>
      <c r="B91" t="s">
        <v>136</v>
      </c>
      <c r="C91" s="2">
        <v>45741</v>
      </c>
      <c r="D91" t="s">
        <v>231</v>
      </c>
      <c r="E91" t="s">
        <v>883</v>
      </c>
      <c r="F91" t="s">
        <v>251</v>
      </c>
      <c r="G91" t="s">
        <v>245</v>
      </c>
      <c r="H91">
        <v>4099154</v>
      </c>
      <c r="I91" t="s">
        <v>23</v>
      </c>
      <c r="J91">
        <v>9.57</v>
      </c>
      <c r="K91">
        <v>22</v>
      </c>
    </row>
    <row r="92" spans="1:11" x14ac:dyDescent="0.25">
      <c r="A92" t="s">
        <v>75</v>
      </c>
      <c r="B92" t="s">
        <v>136</v>
      </c>
      <c r="C92" s="2">
        <v>45741</v>
      </c>
      <c r="D92" t="s">
        <v>231</v>
      </c>
      <c r="E92" t="s">
        <v>883</v>
      </c>
      <c r="F92" t="s">
        <v>251</v>
      </c>
      <c r="G92" t="s">
        <v>245</v>
      </c>
      <c r="H92">
        <v>4100663</v>
      </c>
      <c r="I92" t="s">
        <v>37</v>
      </c>
      <c r="J92">
        <v>16.53</v>
      </c>
      <c r="K92">
        <v>29</v>
      </c>
    </row>
    <row r="93" spans="1:11" x14ac:dyDescent="0.25">
      <c r="A93" t="s">
        <v>75</v>
      </c>
      <c r="B93" t="s">
        <v>18</v>
      </c>
      <c r="C93" s="2">
        <v>45747</v>
      </c>
      <c r="D93" t="s">
        <v>565</v>
      </c>
      <c r="E93" t="s">
        <v>33</v>
      </c>
      <c r="F93" t="s">
        <v>254</v>
      </c>
      <c r="G93" t="s">
        <v>246</v>
      </c>
      <c r="H93">
        <v>4103605</v>
      </c>
      <c r="I93" t="s">
        <v>23</v>
      </c>
      <c r="J93">
        <v>20.97</v>
      </c>
      <c r="K93">
        <v>73</v>
      </c>
    </row>
    <row r="94" spans="1:11" x14ac:dyDescent="0.25">
      <c r="A94" t="s">
        <v>75</v>
      </c>
      <c r="B94" t="s">
        <v>138</v>
      </c>
      <c r="C94" s="2">
        <v>45747</v>
      </c>
      <c r="D94" t="s">
        <v>377</v>
      </c>
      <c r="E94" t="s">
        <v>36</v>
      </c>
      <c r="F94" t="s">
        <v>251</v>
      </c>
      <c r="G94" t="s">
        <v>245</v>
      </c>
      <c r="H94">
        <v>4102785</v>
      </c>
      <c r="I94" t="s">
        <v>37</v>
      </c>
      <c r="J94">
        <v>8.5299999999999994</v>
      </c>
      <c r="K94">
        <v>42</v>
      </c>
    </row>
    <row r="95" spans="1:11" x14ac:dyDescent="0.25">
      <c r="A95" t="s">
        <v>75</v>
      </c>
      <c r="B95" t="s">
        <v>137</v>
      </c>
      <c r="C95" s="2">
        <v>45740</v>
      </c>
      <c r="D95" t="s">
        <v>387</v>
      </c>
      <c r="E95" t="s">
        <v>28</v>
      </c>
      <c r="F95" t="s">
        <v>251</v>
      </c>
      <c r="G95" t="s">
        <v>245</v>
      </c>
      <c r="H95">
        <v>4095800</v>
      </c>
      <c r="I95" t="s">
        <v>23</v>
      </c>
      <c r="J95">
        <v>11.47</v>
      </c>
      <c r="K95">
        <v>25</v>
      </c>
    </row>
    <row r="96" spans="1:11" x14ac:dyDescent="0.25">
      <c r="A96" t="s">
        <v>75</v>
      </c>
      <c r="B96" t="s">
        <v>140</v>
      </c>
      <c r="C96" s="2">
        <v>45747</v>
      </c>
      <c r="D96" t="s">
        <v>378</v>
      </c>
      <c r="E96" t="s">
        <v>379</v>
      </c>
      <c r="F96" t="s">
        <v>255</v>
      </c>
      <c r="G96" t="s">
        <v>245</v>
      </c>
      <c r="H96">
        <v>4102170</v>
      </c>
      <c r="I96" t="s">
        <v>37</v>
      </c>
      <c r="J96">
        <v>28.21</v>
      </c>
      <c r="K96">
        <v>55</v>
      </c>
    </row>
    <row r="97" spans="1:11" x14ac:dyDescent="0.25">
      <c r="A97" t="s">
        <v>75</v>
      </c>
      <c r="B97" t="s">
        <v>140</v>
      </c>
      <c r="C97" s="2">
        <v>45747</v>
      </c>
      <c r="D97" t="s">
        <v>378</v>
      </c>
      <c r="E97" t="s">
        <v>379</v>
      </c>
      <c r="F97" t="s">
        <v>251</v>
      </c>
      <c r="G97" t="s">
        <v>245</v>
      </c>
      <c r="H97">
        <v>4103860</v>
      </c>
      <c r="I97" t="s">
        <v>37</v>
      </c>
      <c r="J97">
        <v>29.78</v>
      </c>
      <c r="K97">
        <v>41</v>
      </c>
    </row>
    <row r="98" spans="1:11" x14ac:dyDescent="0.25">
      <c r="A98" t="s">
        <v>75</v>
      </c>
      <c r="B98" t="s">
        <v>142</v>
      </c>
      <c r="C98" s="2">
        <v>45740</v>
      </c>
      <c r="D98" t="s">
        <v>386</v>
      </c>
      <c r="E98" t="s">
        <v>41</v>
      </c>
      <c r="F98" t="s">
        <v>254</v>
      </c>
      <c r="G98" t="s">
        <v>246</v>
      </c>
      <c r="H98">
        <v>4095912</v>
      </c>
      <c r="I98" t="s">
        <v>23</v>
      </c>
      <c r="J98">
        <v>5.55</v>
      </c>
      <c r="K98">
        <v>16</v>
      </c>
    </row>
    <row r="99" spans="1:11" x14ac:dyDescent="0.25">
      <c r="A99" t="s">
        <v>75</v>
      </c>
      <c r="B99" t="s">
        <v>142</v>
      </c>
      <c r="C99" s="2">
        <v>45740</v>
      </c>
      <c r="D99" t="s">
        <v>386</v>
      </c>
      <c r="E99" t="s">
        <v>41</v>
      </c>
      <c r="F99" t="s">
        <v>251</v>
      </c>
      <c r="G99" t="s">
        <v>245</v>
      </c>
      <c r="H99">
        <v>4096104</v>
      </c>
      <c r="I99" t="s">
        <v>23</v>
      </c>
      <c r="J99">
        <v>8.24</v>
      </c>
      <c r="K99">
        <v>27</v>
      </c>
    </row>
    <row r="100" spans="1:11" x14ac:dyDescent="0.25">
      <c r="A100" t="s">
        <v>75</v>
      </c>
      <c r="B100" t="s">
        <v>141</v>
      </c>
      <c r="C100" s="2">
        <v>45748</v>
      </c>
      <c r="D100" t="s">
        <v>395</v>
      </c>
      <c r="E100" t="s">
        <v>66</v>
      </c>
      <c r="F100" t="s">
        <v>250</v>
      </c>
      <c r="G100" t="s">
        <v>245</v>
      </c>
      <c r="H100">
        <v>4103365</v>
      </c>
      <c r="I100" t="s">
        <v>23</v>
      </c>
      <c r="J100">
        <v>9.6</v>
      </c>
      <c r="K100">
        <v>21</v>
      </c>
    </row>
    <row r="101" spans="1:11" x14ac:dyDescent="0.25">
      <c r="A101" t="s">
        <v>75</v>
      </c>
      <c r="B101" t="s">
        <v>138</v>
      </c>
      <c r="C101" s="2">
        <v>45740</v>
      </c>
      <c r="D101" t="s">
        <v>377</v>
      </c>
      <c r="E101" t="s">
        <v>36</v>
      </c>
      <c r="F101" t="s">
        <v>251</v>
      </c>
      <c r="G101" t="s">
        <v>245</v>
      </c>
      <c r="H101">
        <v>4096103</v>
      </c>
      <c r="I101" t="s">
        <v>37</v>
      </c>
      <c r="J101">
        <v>8.24</v>
      </c>
      <c r="K101">
        <v>19</v>
      </c>
    </row>
    <row r="102" spans="1:11" x14ac:dyDescent="0.25">
      <c r="A102" t="s">
        <v>75</v>
      </c>
      <c r="B102" t="s">
        <v>141</v>
      </c>
      <c r="C102" s="2">
        <v>45748</v>
      </c>
      <c r="D102" t="s">
        <v>395</v>
      </c>
      <c r="E102" t="s">
        <v>66</v>
      </c>
      <c r="F102" t="s">
        <v>250</v>
      </c>
      <c r="G102" t="s">
        <v>245</v>
      </c>
      <c r="H102">
        <v>4103364</v>
      </c>
      <c r="I102" t="s">
        <v>23</v>
      </c>
      <c r="J102">
        <v>9.6</v>
      </c>
      <c r="K102">
        <v>90</v>
      </c>
    </row>
    <row r="103" spans="1:11" x14ac:dyDescent="0.25">
      <c r="A103" t="s">
        <v>75</v>
      </c>
      <c r="B103" t="s">
        <v>143</v>
      </c>
      <c r="C103" s="2">
        <v>45740</v>
      </c>
      <c r="D103" t="s">
        <v>388</v>
      </c>
      <c r="E103" t="s">
        <v>389</v>
      </c>
      <c r="F103" t="s">
        <v>251</v>
      </c>
      <c r="G103" t="s">
        <v>245</v>
      </c>
      <c r="H103">
        <v>4096102</v>
      </c>
      <c r="I103" t="s">
        <v>37</v>
      </c>
      <c r="J103">
        <v>24.57</v>
      </c>
      <c r="K103">
        <v>53</v>
      </c>
    </row>
    <row r="104" spans="1:11" x14ac:dyDescent="0.25">
      <c r="A104" t="s">
        <v>75</v>
      </c>
      <c r="B104" t="s">
        <v>18</v>
      </c>
      <c r="C104" s="2">
        <v>45740</v>
      </c>
      <c r="D104" t="s">
        <v>390</v>
      </c>
      <c r="E104" t="s">
        <v>376</v>
      </c>
      <c r="F104" t="s">
        <v>251</v>
      </c>
      <c r="G104" t="s">
        <v>245</v>
      </c>
      <c r="H104">
        <v>4096101</v>
      </c>
      <c r="I104" t="s">
        <v>23</v>
      </c>
      <c r="J104">
        <v>24.57</v>
      </c>
      <c r="K104">
        <v>28</v>
      </c>
    </row>
    <row r="105" spans="1:11" x14ac:dyDescent="0.25">
      <c r="A105" t="s">
        <v>75</v>
      </c>
      <c r="B105" t="s">
        <v>142</v>
      </c>
      <c r="C105" s="2">
        <v>45740</v>
      </c>
      <c r="D105" t="s">
        <v>386</v>
      </c>
      <c r="E105" t="s">
        <v>41</v>
      </c>
      <c r="F105" t="s">
        <v>252</v>
      </c>
      <c r="G105" t="s">
        <v>245</v>
      </c>
      <c r="H105">
        <v>4096074</v>
      </c>
      <c r="I105" t="s">
        <v>23</v>
      </c>
      <c r="J105">
        <v>15.66</v>
      </c>
      <c r="K105">
        <v>56</v>
      </c>
    </row>
    <row r="106" spans="1:11" x14ac:dyDescent="0.25">
      <c r="A106" t="s">
        <v>75</v>
      </c>
      <c r="B106" t="s">
        <v>18</v>
      </c>
      <c r="C106" s="2">
        <v>45740</v>
      </c>
      <c r="D106" t="s">
        <v>565</v>
      </c>
      <c r="E106" t="s">
        <v>33</v>
      </c>
      <c r="F106" t="s">
        <v>251</v>
      </c>
      <c r="G106" t="s">
        <v>245</v>
      </c>
      <c r="H106">
        <v>4096073</v>
      </c>
      <c r="I106" t="s">
        <v>23</v>
      </c>
      <c r="J106">
        <v>17.3</v>
      </c>
      <c r="K106">
        <v>53</v>
      </c>
    </row>
    <row r="107" spans="1:11" x14ac:dyDescent="0.25">
      <c r="A107" t="s">
        <v>75</v>
      </c>
      <c r="B107" t="s">
        <v>142</v>
      </c>
      <c r="C107" s="2">
        <v>45740</v>
      </c>
      <c r="D107" t="s">
        <v>386</v>
      </c>
      <c r="E107" t="s">
        <v>41</v>
      </c>
      <c r="F107" t="s">
        <v>251</v>
      </c>
      <c r="G107" t="s">
        <v>245</v>
      </c>
      <c r="H107">
        <v>4096072</v>
      </c>
      <c r="I107" t="s">
        <v>23</v>
      </c>
      <c r="J107">
        <v>17.3</v>
      </c>
      <c r="K107">
        <v>48</v>
      </c>
    </row>
    <row r="108" spans="1:11" x14ac:dyDescent="0.25">
      <c r="A108" t="s">
        <v>75</v>
      </c>
      <c r="B108" t="s">
        <v>138</v>
      </c>
      <c r="C108" s="2">
        <v>45740</v>
      </c>
      <c r="D108" t="s">
        <v>377</v>
      </c>
      <c r="E108" t="s">
        <v>36</v>
      </c>
      <c r="F108" t="s">
        <v>251</v>
      </c>
      <c r="G108" t="s">
        <v>245</v>
      </c>
      <c r="H108">
        <v>4096071</v>
      </c>
      <c r="I108" t="s">
        <v>37</v>
      </c>
      <c r="J108">
        <v>4.38</v>
      </c>
      <c r="K108">
        <v>22</v>
      </c>
    </row>
    <row r="109" spans="1:11" x14ac:dyDescent="0.25">
      <c r="A109" t="s">
        <v>75</v>
      </c>
      <c r="B109" t="s">
        <v>18</v>
      </c>
      <c r="C109" s="2">
        <v>45740</v>
      </c>
      <c r="D109" t="s">
        <v>374</v>
      </c>
      <c r="E109" t="s">
        <v>69</v>
      </c>
      <c r="F109" t="s">
        <v>254</v>
      </c>
      <c r="G109" t="s">
        <v>246</v>
      </c>
      <c r="H109">
        <v>4096070</v>
      </c>
      <c r="I109" t="s">
        <v>23</v>
      </c>
      <c r="J109">
        <v>4.88</v>
      </c>
      <c r="K109">
        <v>20</v>
      </c>
    </row>
    <row r="110" spans="1:11" x14ac:dyDescent="0.25">
      <c r="A110" t="s">
        <v>75</v>
      </c>
      <c r="B110" t="s">
        <v>137</v>
      </c>
      <c r="C110" s="2">
        <v>45740</v>
      </c>
      <c r="D110" t="s">
        <v>387</v>
      </c>
      <c r="E110" t="s">
        <v>28</v>
      </c>
      <c r="F110" t="s">
        <v>254</v>
      </c>
      <c r="G110" t="s">
        <v>246</v>
      </c>
      <c r="H110">
        <v>4096069</v>
      </c>
      <c r="I110" t="s">
        <v>23</v>
      </c>
      <c r="J110">
        <v>4.88</v>
      </c>
      <c r="K110">
        <v>23</v>
      </c>
    </row>
    <row r="111" spans="1:11" x14ac:dyDescent="0.25">
      <c r="A111" t="s">
        <v>75</v>
      </c>
      <c r="B111" t="s">
        <v>137</v>
      </c>
      <c r="C111" s="2">
        <v>45740</v>
      </c>
      <c r="D111" t="s">
        <v>387</v>
      </c>
      <c r="E111" t="s">
        <v>28</v>
      </c>
      <c r="F111" t="s">
        <v>252</v>
      </c>
      <c r="G111" t="s">
        <v>245</v>
      </c>
      <c r="H111">
        <v>4096075</v>
      </c>
      <c r="I111" t="s">
        <v>23</v>
      </c>
      <c r="J111">
        <v>15.66</v>
      </c>
      <c r="K111">
        <v>67</v>
      </c>
    </row>
    <row r="112" spans="1:11" x14ac:dyDescent="0.25">
      <c r="A112" t="s">
        <v>75</v>
      </c>
      <c r="B112" t="s">
        <v>140</v>
      </c>
      <c r="C112" s="2">
        <v>45748</v>
      </c>
      <c r="D112" t="s">
        <v>378</v>
      </c>
      <c r="E112" t="s">
        <v>379</v>
      </c>
      <c r="F112" t="s">
        <v>256</v>
      </c>
      <c r="G112" t="s">
        <v>245</v>
      </c>
      <c r="H112">
        <v>4103633</v>
      </c>
      <c r="I112" t="s">
        <v>23</v>
      </c>
      <c r="J112">
        <v>10.91</v>
      </c>
      <c r="K112">
        <v>25</v>
      </c>
    </row>
    <row r="113" spans="1:11" x14ac:dyDescent="0.25">
      <c r="A113" t="s">
        <v>75</v>
      </c>
      <c r="B113" t="s">
        <v>140</v>
      </c>
      <c r="C113" s="2">
        <v>45748</v>
      </c>
      <c r="D113" t="s">
        <v>378</v>
      </c>
      <c r="E113" t="s">
        <v>379</v>
      </c>
      <c r="F113" t="s">
        <v>251</v>
      </c>
      <c r="G113" t="s">
        <v>245</v>
      </c>
      <c r="H113">
        <v>4104133</v>
      </c>
      <c r="I113" t="s">
        <v>37</v>
      </c>
      <c r="J113">
        <v>13.71</v>
      </c>
      <c r="K113">
        <v>52</v>
      </c>
    </row>
    <row r="114" spans="1:11" x14ac:dyDescent="0.25">
      <c r="A114" t="s">
        <v>75</v>
      </c>
      <c r="B114" t="s">
        <v>135</v>
      </c>
      <c r="C114" s="2">
        <v>45748</v>
      </c>
      <c r="D114" t="s">
        <v>391</v>
      </c>
      <c r="E114" t="s">
        <v>30</v>
      </c>
      <c r="F114" t="s">
        <v>251</v>
      </c>
      <c r="G114" t="s">
        <v>245</v>
      </c>
      <c r="H114">
        <v>4104653</v>
      </c>
      <c r="I114" t="s">
        <v>23</v>
      </c>
      <c r="J114">
        <v>9.57</v>
      </c>
      <c r="K114">
        <v>19</v>
      </c>
    </row>
    <row r="115" spans="1:11" x14ac:dyDescent="0.25">
      <c r="A115" t="s">
        <v>75</v>
      </c>
      <c r="B115" t="s">
        <v>139</v>
      </c>
      <c r="C115" s="2">
        <v>45740</v>
      </c>
      <c r="D115" t="s">
        <v>381</v>
      </c>
      <c r="E115" t="s">
        <v>43</v>
      </c>
      <c r="F115" t="s">
        <v>251</v>
      </c>
      <c r="G115" t="s">
        <v>245</v>
      </c>
      <c r="H115">
        <v>4096052</v>
      </c>
      <c r="I115" t="s">
        <v>37</v>
      </c>
      <c r="J115">
        <v>7.27</v>
      </c>
      <c r="K115">
        <v>30</v>
      </c>
    </row>
    <row r="116" spans="1:11" x14ac:dyDescent="0.25">
      <c r="A116" t="s">
        <v>75</v>
      </c>
      <c r="B116" t="s">
        <v>18</v>
      </c>
      <c r="C116" s="2">
        <v>45740</v>
      </c>
      <c r="D116" t="s">
        <v>385</v>
      </c>
      <c r="E116" t="s">
        <v>24</v>
      </c>
      <c r="F116" t="s">
        <v>251</v>
      </c>
      <c r="G116" t="s">
        <v>245</v>
      </c>
      <c r="H116">
        <v>4096059</v>
      </c>
      <c r="I116" t="s">
        <v>23</v>
      </c>
      <c r="J116">
        <v>10.039999999999999</v>
      </c>
      <c r="K116">
        <v>63</v>
      </c>
    </row>
    <row r="117" spans="1:11" x14ac:dyDescent="0.25">
      <c r="A117" t="s">
        <v>75</v>
      </c>
      <c r="B117" t="s">
        <v>138</v>
      </c>
      <c r="C117" s="2">
        <v>45740</v>
      </c>
      <c r="D117" t="s">
        <v>377</v>
      </c>
      <c r="E117" t="s">
        <v>36</v>
      </c>
      <c r="F117" t="s">
        <v>251</v>
      </c>
      <c r="G117" t="s">
        <v>245</v>
      </c>
      <c r="H117">
        <v>4096060</v>
      </c>
      <c r="I117" t="s">
        <v>37</v>
      </c>
      <c r="J117">
        <v>10.039999999999999</v>
      </c>
      <c r="K117">
        <v>37</v>
      </c>
    </row>
    <row r="118" spans="1:11" x14ac:dyDescent="0.25">
      <c r="A118" t="s">
        <v>75</v>
      </c>
      <c r="B118" t="s">
        <v>136</v>
      </c>
      <c r="C118" s="2">
        <v>45741</v>
      </c>
      <c r="D118" t="s">
        <v>226</v>
      </c>
      <c r="E118" t="s">
        <v>58</v>
      </c>
      <c r="F118" t="s">
        <v>251</v>
      </c>
      <c r="G118" t="s">
        <v>245</v>
      </c>
      <c r="H118">
        <v>4100686</v>
      </c>
      <c r="I118" t="s">
        <v>23</v>
      </c>
      <c r="J118">
        <v>8.19</v>
      </c>
      <c r="K118">
        <v>17</v>
      </c>
    </row>
    <row r="119" spans="1:11" x14ac:dyDescent="0.25">
      <c r="A119" t="s">
        <v>75</v>
      </c>
      <c r="B119" t="s">
        <v>136</v>
      </c>
      <c r="C119" s="2">
        <v>45741</v>
      </c>
      <c r="D119" t="s">
        <v>231</v>
      </c>
      <c r="E119" t="s">
        <v>883</v>
      </c>
      <c r="F119" t="s">
        <v>251</v>
      </c>
      <c r="G119" t="s">
        <v>245</v>
      </c>
      <c r="H119">
        <v>4100687</v>
      </c>
      <c r="I119" t="s">
        <v>37</v>
      </c>
      <c r="J119">
        <v>8.19</v>
      </c>
      <c r="K119">
        <v>19</v>
      </c>
    </row>
    <row r="120" spans="1:11" x14ac:dyDescent="0.25">
      <c r="A120" t="s">
        <v>75</v>
      </c>
      <c r="B120" t="s">
        <v>136</v>
      </c>
      <c r="C120" s="2">
        <v>45741</v>
      </c>
      <c r="D120" t="s">
        <v>888</v>
      </c>
      <c r="E120" t="s">
        <v>537</v>
      </c>
      <c r="F120" t="s">
        <v>251</v>
      </c>
      <c r="G120" t="s">
        <v>245</v>
      </c>
      <c r="H120">
        <v>4100641</v>
      </c>
      <c r="I120" t="s">
        <v>23</v>
      </c>
      <c r="J120">
        <v>10.49</v>
      </c>
      <c r="K120">
        <v>19</v>
      </c>
    </row>
    <row r="121" spans="1:11" x14ac:dyDescent="0.25">
      <c r="A121" t="s">
        <v>75</v>
      </c>
      <c r="B121" t="s">
        <v>136</v>
      </c>
      <c r="C121" s="2">
        <v>45741</v>
      </c>
      <c r="D121" t="s">
        <v>888</v>
      </c>
      <c r="E121" t="s">
        <v>537</v>
      </c>
      <c r="F121" t="s">
        <v>251</v>
      </c>
      <c r="G121" t="s">
        <v>245</v>
      </c>
      <c r="H121">
        <v>4100715</v>
      </c>
      <c r="I121" t="s">
        <v>23</v>
      </c>
      <c r="J121">
        <v>12.94</v>
      </c>
      <c r="K121">
        <v>28</v>
      </c>
    </row>
    <row r="122" spans="1:11" x14ac:dyDescent="0.25">
      <c r="A122" t="s">
        <v>75</v>
      </c>
      <c r="B122" t="s">
        <v>18</v>
      </c>
      <c r="C122" s="2">
        <v>45741</v>
      </c>
      <c r="D122" t="s">
        <v>380</v>
      </c>
      <c r="E122" t="s">
        <v>31</v>
      </c>
      <c r="F122" t="s">
        <v>253</v>
      </c>
      <c r="G122" t="s">
        <v>245</v>
      </c>
      <c r="H122">
        <v>4097805</v>
      </c>
      <c r="I122" t="s">
        <v>23</v>
      </c>
      <c r="J122">
        <v>31.58</v>
      </c>
      <c r="K122">
        <v>59</v>
      </c>
    </row>
    <row r="123" spans="1:11" x14ac:dyDescent="0.25">
      <c r="A123" t="s">
        <v>75</v>
      </c>
      <c r="B123" t="s">
        <v>135</v>
      </c>
      <c r="C123" s="2">
        <v>45741</v>
      </c>
      <c r="D123" t="s">
        <v>391</v>
      </c>
      <c r="E123" t="s">
        <v>30</v>
      </c>
      <c r="F123" t="s">
        <v>253</v>
      </c>
      <c r="G123" t="s">
        <v>245</v>
      </c>
      <c r="H123">
        <v>4097809</v>
      </c>
      <c r="I123" t="s">
        <v>23</v>
      </c>
      <c r="J123">
        <v>31.58</v>
      </c>
      <c r="K123">
        <v>53</v>
      </c>
    </row>
    <row r="124" spans="1:11" x14ac:dyDescent="0.25">
      <c r="A124" t="s">
        <v>75</v>
      </c>
      <c r="B124" t="s">
        <v>139</v>
      </c>
      <c r="C124" s="2">
        <v>45741</v>
      </c>
      <c r="D124" t="s">
        <v>381</v>
      </c>
      <c r="E124" t="s">
        <v>43</v>
      </c>
      <c r="F124" t="s">
        <v>251</v>
      </c>
      <c r="G124" t="s">
        <v>245</v>
      </c>
      <c r="H124">
        <v>4097812</v>
      </c>
      <c r="I124" t="s">
        <v>37</v>
      </c>
      <c r="J124">
        <v>7.53</v>
      </c>
      <c r="K124">
        <v>64</v>
      </c>
    </row>
    <row r="125" spans="1:11" x14ac:dyDescent="0.25">
      <c r="A125" t="s">
        <v>75</v>
      </c>
      <c r="B125" t="s">
        <v>143</v>
      </c>
      <c r="C125" s="2">
        <v>45741</v>
      </c>
      <c r="D125" t="s">
        <v>388</v>
      </c>
      <c r="E125" t="s">
        <v>389</v>
      </c>
      <c r="F125" t="s">
        <v>251</v>
      </c>
      <c r="G125" t="s">
        <v>245</v>
      </c>
      <c r="H125">
        <v>4097813</v>
      </c>
      <c r="I125" t="s">
        <v>37</v>
      </c>
      <c r="J125">
        <v>7.53</v>
      </c>
      <c r="K125">
        <v>17</v>
      </c>
    </row>
    <row r="126" spans="1:11" x14ac:dyDescent="0.25">
      <c r="A126" t="s">
        <v>75</v>
      </c>
      <c r="B126" t="s">
        <v>18</v>
      </c>
      <c r="C126" s="2">
        <v>45741</v>
      </c>
      <c r="D126" t="s">
        <v>390</v>
      </c>
      <c r="E126" t="s">
        <v>376</v>
      </c>
      <c r="F126" t="s">
        <v>253</v>
      </c>
      <c r="G126" t="s">
        <v>245</v>
      </c>
      <c r="H126">
        <v>4097906</v>
      </c>
      <c r="I126" t="s">
        <v>23</v>
      </c>
      <c r="J126">
        <v>14.81</v>
      </c>
      <c r="K126">
        <v>70</v>
      </c>
    </row>
    <row r="127" spans="1:11" x14ac:dyDescent="0.25">
      <c r="A127" t="s">
        <v>75</v>
      </c>
      <c r="B127" t="s">
        <v>18</v>
      </c>
      <c r="C127" s="2">
        <v>45741</v>
      </c>
      <c r="D127" t="s">
        <v>385</v>
      </c>
      <c r="E127" t="s">
        <v>24</v>
      </c>
      <c r="F127" t="s">
        <v>253</v>
      </c>
      <c r="G127" t="s">
        <v>245</v>
      </c>
      <c r="H127">
        <v>4097907</v>
      </c>
      <c r="I127" t="s">
        <v>23</v>
      </c>
      <c r="J127">
        <v>14.81</v>
      </c>
      <c r="K127">
        <v>18</v>
      </c>
    </row>
    <row r="128" spans="1:11" x14ac:dyDescent="0.25">
      <c r="A128" t="s">
        <v>75</v>
      </c>
      <c r="B128" t="s">
        <v>21</v>
      </c>
      <c r="C128" s="2">
        <v>45741</v>
      </c>
      <c r="D128" t="s">
        <v>229</v>
      </c>
      <c r="E128" t="s">
        <v>230</v>
      </c>
      <c r="F128" t="s">
        <v>251</v>
      </c>
      <c r="G128" t="s">
        <v>245</v>
      </c>
      <c r="H128">
        <v>4098603</v>
      </c>
      <c r="I128" t="s">
        <v>23</v>
      </c>
      <c r="J128">
        <v>29.88</v>
      </c>
      <c r="K128">
        <v>86</v>
      </c>
    </row>
    <row r="129" spans="1:11" x14ac:dyDescent="0.25">
      <c r="A129" t="s">
        <v>75</v>
      </c>
      <c r="B129" t="s">
        <v>18</v>
      </c>
      <c r="C129" s="2">
        <v>45741</v>
      </c>
      <c r="D129" t="s">
        <v>390</v>
      </c>
      <c r="E129" t="s">
        <v>376</v>
      </c>
      <c r="F129" t="s">
        <v>251</v>
      </c>
      <c r="G129" t="s">
        <v>245</v>
      </c>
      <c r="H129">
        <v>4098605</v>
      </c>
      <c r="I129" t="s">
        <v>23</v>
      </c>
      <c r="J129">
        <v>26.78</v>
      </c>
      <c r="K129">
        <v>133</v>
      </c>
    </row>
    <row r="130" spans="1:11" x14ac:dyDescent="0.25">
      <c r="A130" t="s">
        <v>75</v>
      </c>
      <c r="B130" t="s">
        <v>21</v>
      </c>
      <c r="C130" s="2">
        <v>45741</v>
      </c>
      <c r="D130" t="s">
        <v>229</v>
      </c>
      <c r="E130" t="s">
        <v>230</v>
      </c>
      <c r="F130" t="s">
        <v>252</v>
      </c>
      <c r="G130" t="s">
        <v>245</v>
      </c>
      <c r="H130">
        <v>4097792</v>
      </c>
      <c r="I130" t="s">
        <v>23</v>
      </c>
      <c r="J130">
        <v>25.07</v>
      </c>
      <c r="K130">
        <v>53</v>
      </c>
    </row>
    <row r="131" spans="1:11" x14ac:dyDescent="0.25">
      <c r="A131" t="s">
        <v>75</v>
      </c>
      <c r="B131" t="s">
        <v>136</v>
      </c>
      <c r="C131" s="2">
        <v>45741</v>
      </c>
      <c r="D131" t="s">
        <v>757</v>
      </c>
      <c r="E131" t="s">
        <v>536</v>
      </c>
      <c r="F131" t="s">
        <v>251</v>
      </c>
      <c r="G131" t="s">
        <v>245</v>
      </c>
      <c r="H131">
        <v>4099196</v>
      </c>
      <c r="I131" t="s">
        <v>37</v>
      </c>
      <c r="J131">
        <v>26.9</v>
      </c>
      <c r="K131">
        <v>33</v>
      </c>
    </row>
    <row r="132" spans="1:11" x14ac:dyDescent="0.25">
      <c r="A132" t="s">
        <v>75</v>
      </c>
      <c r="B132" t="s">
        <v>21</v>
      </c>
      <c r="C132" s="2">
        <v>45741</v>
      </c>
      <c r="D132" t="s">
        <v>229</v>
      </c>
      <c r="E132" t="s">
        <v>230</v>
      </c>
      <c r="F132" t="s">
        <v>251</v>
      </c>
      <c r="G132" t="s">
        <v>245</v>
      </c>
      <c r="H132">
        <v>4099191</v>
      </c>
      <c r="I132" t="s">
        <v>23</v>
      </c>
      <c r="J132">
        <v>26.9</v>
      </c>
      <c r="K132">
        <v>67</v>
      </c>
    </row>
    <row r="133" spans="1:11" x14ac:dyDescent="0.25">
      <c r="A133" t="s">
        <v>75</v>
      </c>
      <c r="B133" t="s">
        <v>137</v>
      </c>
      <c r="C133" s="2">
        <v>45741</v>
      </c>
      <c r="D133" t="s">
        <v>387</v>
      </c>
      <c r="E133" t="s">
        <v>28</v>
      </c>
      <c r="F133" t="s">
        <v>253</v>
      </c>
      <c r="G133" t="s">
        <v>245</v>
      </c>
      <c r="H133">
        <v>4099186</v>
      </c>
      <c r="I133" t="s">
        <v>23</v>
      </c>
      <c r="J133">
        <v>21.4</v>
      </c>
      <c r="K133">
        <v>50</v>
      </c>
    </row>
    <row r="134" spans="1:11" x14ac:dyDescent="0.25">
      <c r="A134" t="s">
        <v>75</v>
      </c>
      <c r="B134" t="s">
        <v>137</v>
      </c>
      <c r="C134" s="2">
        <v>45741</v>
      </c>
      <c r="D134" t="s">
        <v>387</v>
      </c>
      <c r="E134" t="s">
        <v>28</v>
      </c>
      <c r="F134" t="s">
        <v>253</v>
      </c>
      <c r="G134" t="s">
        <v>245</v>
      </c>
      <c r="H134">
        <v>4099185</v>
      </c>
      <c r="I134" t="s">
        <v>23</v>
      </c>
      <c r="J134">
        <v>21.4</v>
      </c>
      <c r="K134">
        <v>51</v>
      </c>
    </row>
    <row r="135" spans="1:11" x14ac:dyDescent="0.25">
      <c r="A135" t="s">
        <v>75</v>
      </c>
      <c r="B135" t="s">
        <v>141</v>
      </c>
      <c r="C135" s="2">
        <v>45741</v>
      </c>
      <c r="D135" t="s">
        <v>395</v>
      </c>
      <c r="E135" t="s">
        <v>66</v>
      </c>
      <c r="F135" t="s">
        <v>251</v>
      </c>
      <c r="G135" t="s">
        <v>245</v>
      </c>
      <c r="H135">
        <v>4099181</v>
      </c>
      <c r="I135" t="s">
        <v>23</v>
      </c>
      <c r="J135">
        <v>14.12</v>
      </c>
      <c r="K135">
        <v>52</v>
      </c>
    </row>
    <row r="136" spans="1:11" x14ac:dyDescent="0.25">
      <c r="A136" t="s">
        <v>75</v>
      </c>
      <c r="B136" t="s">
        <v>18</v>
      </c>
      <c r="C136" s="2">
        <v>45741</v>
      </c>
      <c r="D136" t="s">
        <v>390</v>
      </c>
      <c r="E136" t="s">
        <v>376</v>
      </c>
      <c r="F136" t="s">
        <v>251</v>
      </c>
      <c r="G136" t="s">
        <v>245</v>
      </c>
      <c r="H136">
        <v>4099179</v>
      </c>
      <c r="I136" t="s">
        <v>23</v>
      </c>
      <c r="J136">
        <v>14.12</v>
      </c>
      <c r="K136">
        <v>42</v>
      </c>
    </row>
    <row r="137" spans="1:11" x14ac:dyDescent="0.25">
      <c r="A137" t="s">
        <v>75</v>
      </c>
      <c r="B137" t="s">
        <v>141</v>
      </c>
      <c r="C137" s="2">
        <v>45741</v>
      </c>
      <c r="D137" t="s">
        <v>395</v>
      </c>
      <c r="E137" t="s">
        <v>66</v>
      </c>
      <c r="F137" t="s">
        <v>254</v>
      </c>
      <c r="G137" t="s">
        <v>246</v>
      </c>
      <c r="H137">
        <v>4099337</v>
      </c>
      <c r="I137" t="s">
        <v>23</v>
      </c>
      <c r="J137">
        <v>17.89</v>
      </c>
      <c r="K137">
        <v>77</v>
      </c>
    </row>
    <row r="138" spans="1:11" x14ac:dyDescent="0.25">
      <c r="A138" t="s">
        <v>75</v>
      </c>
      <c r="B138" t="s">
        <v>18</v>
      </c>
      <c r="C138" s="2">
        <v>45741</v>
      </c>
      <c r="D138" t="s">
        <v>380</v>
      </c>
      <c r="E138" t="s">
        <v>31</v>
      </c>
      <c r="F138" t="s">
        <v>251</v>
      </c>
      <c r="G138" t="s">
        <v>245</v>
      </c>
      <c r="H138">
        <v>4099578</v>
      </c>
      <c r="I138" t="s">
        <v>23</v>
      </c>
      <c r="J138">
        <v>7.5</v>
      </c>
      <c r="K138">
        <v>18</v>
      </c>
    </row>
    <row r="139" spans="1:11" x14ac:dyDescent="0.25">
      <c r="A139" t="s">
        <v>75</v>
      </c>
      <c r="B139" t="s">
        <v>138</v>
      </c>
      <c r="C139" s="2">
        <v>45741</v>
      </c>
      <c r="D139" t="s">
        <v>377</v>
      </c>
      <c r="E139" t="s">
        <v>36</v>
      </c>
      <c r="F139" t="s">
        <v>252</v>
      </c>
      <c r="G139" t="s">
        <v>245</v>
      </c>
      <c r="H139">
        <v>4099464</v>
      </c>
      <c r="I139" t="s">
        <v>37</v>
      </c>
      <c r="J139">
        <v>17.54</v>
      </c>
      <c r="K139">
        <v>37</v>
      </c>
    </row>
    <row r="140" spans="1:11" x14ac:dyDescent="0.25">
      <c r="A140" t="s">
        <v>75</v>
      </c>
      <c r="B140" t="s">
        <v>18</v>
      </c>
      <c r="C140" s="2">
        <v>45741</v>
      </c>
      <c r="D140" t="s">
        <v>380</v>
      </c>
      <c r="E140" t="s">
        <v>31</v>
      </c>
      <c r="F140" t="s">
        <v>252</v>
      </c>
      <c r="G140" t="s">
        <v>245</v>
      </c>
      <c r="H140">
        <v>4099463</v>
      </c>
      <c r="I140" t="s">
        <v>23</v>
      </c>
      <c r="J140">
        <v>17.54</v>
      </c>
      <c r="K140">
        <v>46</v>
      </c>
    </row>
    <row r="141" spans="1:11" x14ac:dyDescent="0.25">
      <c r="A141" t="s">
        <v>75</v>
      </c>
      <c r="B141" t="s">
        <v>138</v>
      </c>
      <c r="C141" s="2">
        <v>45741</v>
      </c>
      <c r="D141" t="s">
        <v>377</v>
      </c>
      <c r="E141" t="s">
        <v>36</v>
      </c>
      <c r="F141" t="s">
        <v>251</v>
      </c>
      <c r="G141" t="s">
        <v>245</v>
      </c>
      <c r="H141">
        <v>4099584</v>
      </c>
      <c r="I141" t="s">
        <v>37</v>
      </c>
      <c r="J141">
        <v>11.83</v>
      </c>
      <c r="K141">
        <v>45</v>
      </c>
    </row>
    <row r="142" spans="1:11" x14ac:dyDescent="0.25">
      <c r="A142" t="s">
        <v>75</v>
      </c>
      <c r="B142" t="s">
        <v>18</v>
      </c>
      <c r="C142" s="2">
        <v>45741</v>
      </c>
      <c r="D142" t="s">
        <v>392</v>
      </c>
      <c r="E142" t="s">
        <v>393</v>
      </c>
      <c r="F142" t="s">
        <v>251</v>
      </c>
      <c r="G142" t="s">
        <v>245</v>
      </c>
      <c r="H142">
        <v>4099585</v>
      </c>
      <c r="I142" t="s">
        <v>23</v>
      </c>
      <c r="J142">
        <v>11.83</v>
      </c>
      <c r="K142">
        <v>20</v>
      </c>
    </row>
    <row r="143" spans="1:11" x14ac:dyDescent="0.25">
      <c r="A143" t="s">
        <v>75</v>
      </c>
      <c r="B143" t="s">
        <v>136</v>
      </c>
      <c r="C143" s="2">
        <v>45741</v>
      </c>
      <c r="D143" t="s">
        <v>888</v>
      </c>
      <c r="E143" t="s">
        <v>537</v>
      </c>
      <c r="F143" t="s">
        <v>251</v>
      </c>
      <c r="G143" t="s">
        <v>245</v>
      </c>
      <c r="H143">
        <v>4099602</v>
      </c>
      <c r="I143" t="s">
        <v>23</v>
      </c>
      <c r="J143">
        <v>22.51</v>
      </c>
      <c r="K143">
        <v>38</v>
      </c>
    </row>
    <row r="144" spans="1:11" x14ac:dyDescent="0.25">
      <c r="A144" t="s">
        <v>75</v>
      </c>
      <c r="B144" t="s">
        <v>18</v>
      </c>
      <c r="C144" s="2">
        <v>45741</v>
      </c>
      <c r="D144" t="s">
        <v>565</v>
      </c>
      <c r="E144" t="s">
        <v>33</v>
      </c>
      <c r="F144" t="s">
        <v>251</v>
      </c>
      <c r="G144" t="s">
        <v>245</v>
      </c>
      <c r="H144">
        <v>4099605</v>
      </c>
      <c r="I144" t="s">
        <v>23</v>
      </c>
      <c r="J144">
        <v>22.51</v>
      </c>
      <c r="K144">
        <v>63</v>
      </c>
    </row>
    <row r="145" spans="1:11" x14ac:dyDescent="0.25">
      <c r="A145" t="s">
        <v>75</v>
      </c>
      <c r="B145" t="s">
        <v>18</v>
      </c>
      <c r="C145" s="2">
        <v>45741</v>
      </c>
      <c r="D145" t="s">
        <v>392</v>
      </c>
      <c r="E145" t="s">
        <v>393</v>
      </c>
      <c r="F145" t="s">
        <v>252</v>
      </c>
      <c r="G145" t="s">
        <v>245</v>
      </c>
      <c r="H145">
        <v>4099355</v>
      </c>
      <c r="I145" t="s">
        <v>23</v>
      </c>
      <c r="J145">
        <v>11.08</v>
      </c>
      <c r="K145">
        <v>40</v>
      </c>
    </row>
    <row r="146" spans="1:11" x14ac:dyDescent="0.25">
      <c r="A146" t="s">
        <v>75</v>
      </c>
      <c r="B146" t="s">
        <v>141</v>
      </c>
      <c r="C146" s="2">
        <v>45741</v>
      </c>
      <c r="D146" t="s">
        <v>395</v>
      </c>
      <c r="E146" t="s">
        <v>66</v>
      </c>
      <c r="F146" t="s">
        <v>252</v>
      </c>
      <c r="G146" t="s">
        <v>245</v>
      </c>
      <c r="H146">
        <v>4099354</v>
      </c>
      <c r="I146" t="s">
        <v>23</v>
      </c>
      <c r="J146">
        <v>11.08</v>
      </c>
      <c r="K146">
        <v>37</v>
      </c>
    </row>
    <row r="147" spans="1:11" x14ac:dyDescent="0.25">
      <c r="A147" t="s">
        <v>75</v>
      </c>
      <c r="B147" t="s">
        <v>21</v>
      </c>
      <c r="C147" s="2">
        <v>45741</v>
      </c>
      <c r="D147" t="s">
        <v>229</v>
      </c>
      <c r="E147" t="s">
        <v>230</v>
      </c>
      <c r="F147" t="s">
        <v>254</v>
      </c>
      <c r="G147" t="s">
        <v>246</v>
      </c>
      <c r="H147">
        <v>4099338</v>
      </c>
      <c r="I147" t="s">
        <v>23</v>
      </c>
      <c r="J147">
        <v>17.89</v>
      </c>
      <c r="K147">
        <v>39</v>
      </c>
    </row>
    <row r="148" spans="1:11" x14ac:dyDescent="0.25">
      <c r="A148" t="s">
        <v>75</v>
      </c>
      <c r="B148" t="s">
        <v>18</v>
      </c>
      <c r="C148" s="2">
        <v>45741</v>
      </c>
      <c r="D148" t="s">
        <v>380</v>
      </c>
      <c r="E148" t="s">
        <v>31</v>
      </c>
      <c r="F148" t="s">
        <v>251</v>
      </c>
      <c r="G148" t="s">
        <v>245</v>
      </c>
      <c r="H148">
        <v>4099313</v>
      </c>
      <c r="I148" t="s">
        <v>23</v>
      </c>
      <c r="J148">
        <v>24.87</v>
      </c>
      <c r="K148">
        <v>54</v>
      </c>
    </row>
    <row r="149" spans="1:11" x14ac:dyDescent="0.25">
      <c r="A149" t="s">
        <v>75</v>
      </c>
      <c r="B149" t="s">
        <v>18</v>
      </c>
      <c r="C149" s="2">
        <v>45741</v>
      </c>
      <c r="D149" t="s">
        <v>390</v>
      </c>
      <c r="E149" t="s">
        <v>376</v>
      </c>
      <c r="F149" t="s">
        <v>253</v>
      </c>
      <c r="G149" t="s">
        <v>245</v>
      </c>
      <c r="H149">
        <v>4099830</v>
      </c>
      <c r="I149" t="s">
        <v>23</v>
      </c>
      <c r="J149">
        <v>21.9</v>
      </c>
      <c r="K149">
        <v>65</v>
      </c>
    </row>
    <row r="150" spans="1:11" x14ac:dyDescent="0.25">
      <c r="A150" t="s">
        <v>75</v>
      </c>
      <c r="B150" t="s">
        <v>65</v>
      </c>
      <c r="C150" s="2">
        <v>45741</v>
      </c>
      <c r="D150" t="s">
        <v>564</v>
      </c>
      <c r="E150" t="s">
        <v>35</v>
      </c>
      <c r="F150" t="s">
        <v>254</v>
      </c>
      <c r="G150" t="s">
        <v>246</v>
      </c>
      <c r="H150">
        <v>4100520</v>
      </c>
      <c r="I150" t="s">
        <v>23</v>
      </c>
      <c r="J150">
        <v>12.53</v>
      </c>
      <c r="K150">
        <v>56</v>
      </c>
    </row>
    <row r="151" spans="1:11" x14ac:dyDescent="0.25">
      <c r="A151" t="s">
        <v>75</v>
      </c>
      <c r="B151" t="s">
        <v>137</v>
      </c>
      <c r="C151" s="2">
        <v>45741</v>
      </c>
      <c r="D151" t="s">
        <v>387</v>
      </c>
      <c r="E151" t="s">
        <v>28</v>
      </c>
      <c r="F151" t="s">
        <v>251</v>
      </c>
      <c r="G151" t="s">
        <v>245</v>
      </c>
      <c r="H151">
        <v>4100547</v>
      </c>
      <c r="I151" t="s">
        <v>23</v>
      </c>
      <c r="J151">
        <v>28.22</v>
      </c>
      <c r="K151">
        <v>33</v>
      </c>
    </row>
    <row r="152" spans="1:11" x14ac:dyDescent="0.25">
      <c r="A152" t="s">
        <v>75</v>
      </c>
      <c r="B152" t="s">
        <v>143</v>
      </c>
      <c r="C152" s="2">
        <v>45741</v>
      </c>
      <c r="D152" t="s">
        <v>388</v>
      </c>
      <c r="E152" t="s">
        <v>389</v>
      </c>
      <c r="F152" t="s">
        <v>251</v>
      </c>
      <c r="G152" t="s">
        <v>245</v>
      </c>
      <c r="H152">
        <v>4100549</v>
      </c>
      <c r="I152" t="s">
        <v>37</v>
      </c>
      <c r="J152">
        <v>28.22</v>
      </c>
      <c r="K152">
        <v>16</v>
      </c>
    </row>
    <row r="153" spans="1:11" x14ac:dyDescent="0.25">
      <c r="A153" t="s">
        <v>75</v>
      </c>
      <c r="B153" t="s">
        <v>18</v>
      </c>
      <c r="C153" s="2">
        <v>45741</v>
      </c>
      <c r="D153" t="s">
        <v>565</v>
      </c>
      <c r="E153" t="s">
        <v>33</v>
      </c>
      <c r="F153" t="s">
        <v>396</v>
      </c>
      <c r="G153" t="s">
        <v>245</v>
      </c>
      <c r="H153">
        <v>4100552</v>
      </c>
      <c r="I153" t="s">
        <v>23</v>
      </c>
      <c r="J153">
        <v>26.93</v>
      </c>
      <c r="K153">
        <v>68</v>
      </c>
    </row>
    <row r="154" spans="1:11" x14ac:dyDescent="0.25">
      <c r="A154" t="s">
        <v>75</v>
      </c>
      <c r="B154" t="s">
        <v>136</v>
      </c>
      <c r="C154" s="2">
        <v>45741</v>
      </c>
      <c r="D154" t="s">
        <v>231</v>
      </c>
      <c r="E154" t="s">
        <v>883</v>
      </c>
      <c r="F154" t="s">
        <v>251</v>
      </c>
      <c r="G154" t="s">
        <v>245</v>
      </c>
      <c r="H154">
        <v>4100451</v>
      </c>
      <c r="I154" t="s">
        <v>23</v>
      </c>
      <c r="J154">
        <v>10.62</v>
      </c>
      <c r="K154">
        <v>22</v>
      </c>
    </row>
    <row r="155" spans="1:11" x14ac:dyDescent="0.25">
      <c r="A155" t="s">
        <v>75</v>
      </c>
      <c r="B155" t="s">
        <v>138</v>
      </c>
      <c r="C155" s="2">
        <v>45741</v>
      </c>
      <c r="D155" t="s">
        <v>377</v>
      </c>
      <c r="E155" t="s">
        <v>36</v>
      </c>
      <c r="F155" t="s">
        <v>250</v>
      </c>
      <c r="G155" t="s">
        <v>245</v>
      </c>
      <c r="H155">
        <v>4100362</v>
      </c>
      <c r="I155" t="s">
        <v>37</v>
      </c>
      <c r="J155">
        <v>31.62</v>
      </c>
      <c r="K155">
        <v>66</v>
      </c>
    </row>
    <row r="156" spans="1:11" x14ac:dyDescent="0.25">
      <c r="A156" t="s">
        <v>75</v>
      </c>
      <c r="B156" t="s">
        <v>18</v>
      </c>
      <c r="C156" s="2">
        <v>45741</v>
      </c>
      <c r="D156" t="s">
        <v>385</v>
      </c>
      <c r="E156" t="s">
        <v>24</v>
      </c>
      <c r="F156" t="s">
        <v>251</v>
      </c>
      <c r="G156" t="s">
        <v>245</v>
      </c>
      <c r="H156">
        <v>4100377</v>
      </c>
      <c r="I156" t="s">
        <v>23</v>
      </c>
      <c r="J156">
        <v>13.9</v>
      </c>
      <c r="K156">
        <v>63</v>
      </c>
    </row>
    <row r="157" spans="1:11" x14ac:dyDescent="0.25">
      <c r="A157" t="s">
        <v>75</v>
      </c>
      <c r="B157" t="s">
        <v>142</v>
      </c>
      <c r="C157" s="2">
        <v>45741</v>
      </c>
      <c r="D157" t="s">
        <v>386</v>
      </c>
      <c r="E157" t="s">
        <v>41</v>
      </c>
      <c r="F157" t="s">
        <v>251</v>
      </c>
      <c r="G157" t="s">
        <v>245</v>
      </c>
      <c r="H157">
        <v>4100383</v>
      </c>
      <c r="I157" t="s">
        <v>23</v>
      </c>
      <c r="J157">
        <v>13.9</v>
      </c>
      <c r="K157">
        <v>47</v>
      </c>
    </row>
    <row r="158" spans="1:11" x14ac:dyDescent="0.25">
      <c r="A158" t="s">
        <v>75</v>
      </c>
      <c r="B158" t="s">
        <v>136</v>
      </c>
      <c r="C158" s="2">
        <v>45741</v>
      </c>
      <c r="D158" t="s">
        <v>226</v>
      </c>
      <c r="E158" t="s">
        <v>58</v>
      </c>
      <c r="F158" t="s">
        <v>251</v>
      </c>
      <c r="G158" t="s">
        <v>245</v>
      </c>
      <c r="H158">
        <v>4100424</v>
      </c>
      <c r="I158" t="s">
        <v>23</v>
      </c>
      <c r="J158">
        <v>13.7</v>
      </c>
      <c r="K158">
        <v>24</v>
      </c>
    </row>
    <row r="159" spans="1:11" x14ac:dyDescent="0.25">
      <c r="A159" t="s">
        <v>75</v>
      </c>
      <c r="B159" t="s">
        <v>136</v>
      </c>
      <c r="C159" s="2">
        <v>45741</v>
      </c>
      <c r="D159" t="s">
        <v>231</v>
      </c>
      <c r="E159" t="s">
        <v>883</v>
      </c>
      <c r="F159" t="s">
        <v>251</v>
      </c>
      <c r="G159" t="s">
        <v>245</v>
      </c>
      <c r="H159">
        <v>4100425</v>
      </c>
      <c r="I159" t="s">
        <v>23</v>
      </c>
      <c r="J159">
        <v>13.7</v>
      </c>
      <c r="K159">
        <v>29</v>
      </c>
    </row>
    <row r="160" spans="1:11" x14ac:dyDescent="0.25">
      <c r="A160" t="s">
        <v>75</v>
      </c>
      <c r="B160" t="s">
        <v>142</v>
      </c>
      <c r="C160" s="2">
        <v>45741</v>
      </c>
      <c r="D160" t="s">
        <v>386</v>
      </c>
      <c r="E160" t="s">
        <v>41</v>
      </c>
      <c r="F160" t="s">
        <v>247</v>
      </c>
      <c r="G160" t="s">
        <v>246</v>
      </c>
      <c r="H160">
        <v>4100427</v>
      </c>
      <c r="I160" t="s">
        <v>23</v>
      </c>
      <c r="J160">
        <v>24.5</v>
      </c>
      <c r="K160">
        <v>47</v>
      </c>
    </row>
    <row r="161" spans="1:11" x14ac:dyDescent="0.25">
      <c r="A161" t="s">
        <v>75</v>
      </c>
      <c r="B161" t="s">
        <v>136</v>
      </c>
      <c r="C161" s="2">
        <v>45741</v>
      </c>
      <c r="D161" t="s">
        <v>231</v>
      </c>
      <c r="E161" t="s">
        <v>883</v>
      </c>
      <c r="F161" t="s">
        <v>252</v>
      </c>
      <c r="G161" t="s">
        <v>245</v>
      </c>
      <c r="H161">
        <v>4099498</v>
      </c>
      <c r="I161" t="s">
        <v>37</v>
      </c>
      <c r="J161">
        <v>35.29</v>
      </c>
      <c r="K161">
        <v>53</v>
      </c>
    </row>
    <row r="162" spans="1:11" x14ac:dyDescent="0.25">
      <c r="A162" t="s">
        <v>75</v>
      </c>
      <c r="B162" t="s">
        <v>18</v>
      </c>
      <c r="C162" s="2">
        <v>45741</v>
      </c>
      <c r="D162" t="s">
        <v>565</v>
      </c>
      <c r="E162" t="s">
        <v>33</v>
      </c>
      <c r="F162" t="s">
        <v>251</v>
      </c>
      <c r="G162" t="s">
        <v>245</v>
      </c>
      <c r="H162">
        <v>4096781</v>
      </c>
      <c r="I162" t="s">
        <v>23</v>
      </c>
      <c r="J162">
        <v>17.3</v>
      </c>
      <c r="K162">
        <v>57</v>
      </c>
    </row>
    <row r="163" spans="1:11" x14ac:dyDescent="0.25">
      <c r="A163" t="s">
        <v>75</v>
      </c>
      <c r="B163" t="s">
        <v>21</v>
      </c>
      <c r="C163" s="2">
        <v>45741</v>
      </c>
      <c r="D163" t="s">
        <v>229</v>
      </c>
      <c r="E163" t="s">
        <v>230</v>
      </c>
      <c r="F163" t="s">
        <v>251</v>
      </c>
      <c r="G163" t="s">
        <v>245</v>
      </c>
      <c r="H163">
        <v>4096808</v>
      </c>
      <c r="I163" t="s">
        <v>23</v>
      </c>
      <c r="J163">
        <v>8.24</v>
      </c>
      <c r="K163">
        <v>29</v>
      </c>
    </row>
    <row r="164" spans="1:11" x14ac:dyDescent="0.25">
      <c r="A164" t="s">
        <v>75</v>
      </c>
      <c r="B164" t="s">
        <v>141</v>
      </c>
      <c r="C164" s="2">
        <v>45741</v>
      </c>
      <c r="D164" t="s">
        <v>395</v>
      </c>
      <c r="E164" t="s">
        <v>66</v>
      </c>
      <c r="F164" t="s">
        <v>251</v>
      </c>
      <c r="G164" t="s">
        <v>245</v>
      </c>
      <c r="H164">
        <v>4096809</v>
      </c>
      <c r="I164" t="s">
        <v>23</v>
      </c>
      <c r="J164">
        <v>8.24</v>
      </c>
      <c r="K164">
        <v>59</v>
      </c>
    </row>
    <row r="165" spans="1:11" x14ac:dyDescent="0.25">
      <c r="A165" t="s">
        <v>75</v>
      </c>
      <c r="B165" t="s">
        <v>18</v>
      </c>
      <c r="C165" s="2">
        <v>45741</v>
      </c>
      <c r="D165" t="s">
        <v>385</v>
      </c>
      <c r="E165" t="s">
        <v>24</v>
      </c>
      <c r="F165" t="s">
        <v>254</v>
      </c>
      <c r="G165" t="s">
        <v>246</v>
      </c>
      <c r="H165">
        <v>4096819</v>
      </c>
      <c r="I165" t="s">
        <v>23</v>
      </c>
      <c r="J165">
        <v>14.9</v>
      </c>
      <c r="K165">
        <v>74</v>
      </c>
    </row>
    <row r="166" spans="1:11" x14ac:dyDescent="0.25">
      <c r="A166" t="s">
        <v>75</v>
      </c>
      <c r="B166" t="s">
        <v>141</v>
      </c>
      <c r="C166" s="2">
        <v>45741</v>
      </c>
      <c r="D166" t="s">
        <v>395</v>
      </c>
      <c r="E166" t="s">
        <v>66</v>
      </c>
      <c r="F166" t="s">
        <v>254</v>
      </c>
      <c r="G166" t="s">
        <v>246</v>
      </c>
      <c r="H166">
        <v>4096820</v>
      </c>
      <c r="I166" t="s">
        <v>23</v>
      </c>
      <c r="J166">
        <v>14.9</v>
      </c>
      <c r="K166">
        <v>90</v>
      </c>
    </row>
    <row r="167" spans="1:11" x14ac:dyDescent="0.25">
      <c r="A167" t="s">
        <v>75</v>
      </c>
      <c r="B167" t="s">
        <v>139</v>
      </c>
      <c r="C167" s="2">
        <v>45741</v>
      </c>
      <c r="D167" t="s">
        <v>381</v>
      </c>
      <c r="E167" t="s">
        <v>43</v>
      </c>
      <c r="F167" t="s">
        <v>252</v>
      </c>
      <c r="G167" t="s">
        <v>245</v>
      </c>
      <c r="H167">
        <v>4096784</v>
      </c>
      <c r="I167" t="s">
        <v>37</v>
      </c>
      <c r="J167">
        <v>15.66</v>
      </c>
      <c r="K167">
        <v>45</v>
      </c>
    </row>
    <row r="168" spans="1:11" x14ac:dyDescent="0.25">
      <c r="A168" t="s">
        <v>75</v>
      </c>
      <c r="B168" t="s">
        <v>18</v>
      </c>
      <c r="C168" s="2">
        <v>45741</v>
      </c>
      <c r="D168" t="s">
        <v>565</v>
      </c>
      <c r="E168" t="s">
        <v>33</v>
      </c>
      <c r="F168" t="s">
        <v>252</v>
      </c>
      <c r="G168" t="s">
        <v>245</v>
      </c>
      <c r="H168">
        <v>4096783</v>
      </c>
      <c r="I168" t="s">
        <v>23</v>
      </c>
      <c r="J168">
        <v>15.66</v>
      </c>
      <c r="K168">
        <v>67</v>
      </c>
    </row>
    <row r="169" spans="1:11" x14ac:dyDescent="0.25">
      <c r="A169" t="s">
        <v>75</v>
      </c>
      <c r="B169" t="s">
        <v>141</v>
      </c>
      <c r="C169" s="2">
        <v>45741</v>
      </c>
      <c r="D169" t="s">
        <v>395</v>
      </c>
      <c r="E169" t="s">
        <v>66</v>
      </c>
      <c r="F169" t="s">
        <v>251</v>
      </c>
      <c r="G169" t="s">
        <v>245</v>
      </c>
      <c r="H169">
        <v>4096782</v>
      </c>
      <c r="I169" t="s">
        <v>23</v>
      </c>
      <c r="J169">
        <v>17.3</v>
      </c>
      <c r="K169">
        <v>105</v>
      </c>
    </row>
    <row r="170" spans="1:11" x14ac:dyDescent="0.25">
      <c r="A170" t="s">
        <v>75</v>
      </c>
      <c r="B170" t="s">
        <v>137</v>
      </c>
      <c r="C170" s="2">
        <v>45741</v>
      </c>
      <c r="D170" t="s">
        <v>387</v>
      </c>
      <c r="E170" t="s">
        <v>28</v>
      </c>
      <c r="F170" t="s">
        <v>251</v>
      </c>
      <c r="G170" t="s">
        <v>245</v>
      </c>
      <c r="H170">
        <v>4096758</v>
      </c>
      <c r="I170" t="s">
        <v>23</v>
      </c>
      <c r="J170">
        <v>7.27</v>
      </c>
      <c r="K170">
        <v>17</v>
      </c>
    </row>
    <row r="171" spans="1:11" x14ac:dyDescent="0.25">
      <c r="A171" t="s">
        <v>75</v>
      </c>
      <c r="B171" t="s">
        <v>18</v>
      </c>
      <c r="C171" s="2">
        <v>45741</v>
      </c>
      <c r="D171" t="s">
        <v>565</v>
      </c>
      <c r="E171" t="s">
        <v>33</v>
      </c>
      <c r="F171" t="s">
        <v>251</v>
      </c>
      <c r="G171" t="s">
        <v>245</v>
      </c>
      <c r="H171">
        <v>4096759</v>
      </c>
      <c r="I171" t="s">
        <v>23</v>
      </c>
      <c r="J171">
        <v>7.27</v>
      </c>
      <c r="K171">
        <v>18</v>
      </c>
    </row>
    <row r="172" spans="1:11" x14ac:dyDescent="0.25">
      <c r="A172" t="s">
        <v>75</v>
      </c>
      <c r="B172" t="s">
        <v>142</v>
      </c>
      <c r="C172" s="2">
        <v>45741</v>
      </c>
      <c r="D172" t="s">
        <v>386</v>
      </c>
      <c r="E172" t="s">
        <v>41</v>
      </c>
      <c r="F172" t="s">
        <v>251</v>
      </c>
      <c r="G172" t="s">
        <v>245</v>
      </c>
      <c r="H172">
        <v>4096766</v>
      </c>
      <c r="I172" t="s">
        <v>23</v>
      </c>
      <c r="J172">
        <v>10.039999999999999</v>
      </c>
      <c r="K172">
        <v>27</v>
      </c>
    </row>
    <row r="173" spans="1:11" x14ac:dyDescent="0.25">
      <c r="A173" t="s">
        <v>75</v>
      </c>
      <c r="B173" t="s">
        <v>139</v>
      </c>
      <c r="C173" s="2">
        <v>45741</v>
      </c>
      <c r="D173" t="s">
        <v>381</v>
      </c>
      <c r="E173" t="s">
        <v>43</v>
      </c>
      <c r="F173" t="s">
        <v>251</v>
      </c>
      <c r="G173" t="s">
        <v>245</v>
      </c>
      <c r="H173">
        <v>4096767</v>
      </c>
      <c r="I173" t="s">
        <v>37</v>
      </c>
      <c r="J173">
        <v>10.039999999999999</v>
      </c>
      <c r="K173">
        <v>36</v>
      </c>
    </row>
    <row r="174" spans="1:11" x14ac:dyDescent="0.25">
      <c r="A174" t="s">
        <v>75</v>
      </c>
      <c r="B174" t="s">
        <v>18</v>
      </c>
      <c r="C174" s="2">
        <v>45741</v>
      </c>
      <c r="D174" t="s">
        <v>390</v>
      </c>
      <c r="E174" t="s">
        <v>376</v>
      </c>
      <c r="F174" t="s">
        <v>251</v>
      </c>
      <c r="G174" t="s">
        <v>245</v>
      </c>
      <c r="H174">
        <v>4096928</v>
      </c>
      <c r="I174" t="s">
        <v>23</v>
      </c>
      <c r="J174">
        <v>8.08</v>
      </c>
      <c r="K174">
        <v>66</v>
      </c>
    </row>
    <row r="175" spans="1:11" x14ac:dyDescent="0.25">
      <c r="A175" t="s">
        <v>75</v>
      </c>
      <c r="B175" t="s">
        <v>18</v>
      </c>
      <c r="C175" s="2">
        <v>45741</v>
      </c>
      <c r="D175" t="s">
        <v>380</v>
      </c>
      <c r="E175" t="s">
        <v>31</v>
      </c>
      <c r="F175" t="s">
        <v>251</v>
      </c>
      <c r="G175" t="s">
        <v>245</v>
      </c>
      <c r="H175">
        <v>4096877</v>
      </c>
      <c r="I175" t="s">
        <v>23</v>
      </c>
      <c r="J175">
        <v>10.88</v>
      </c>
      <c r="K175">
        <v>42</v>
      </c>
    </row>
    <row r="176" spans="1:11" x14ac:dyDescent="0.25">
      <c r="A176" t="s">
        <v>75</v>
      </c>
      <c r="B176" t="s">
        <v>65</v>
      </c>
      <c r="C176" s="2">
        <v>45741</v>
      </c>
      <c r="D176" t="s">
        <v>564</v>
      </c>
      <c r="E176" t="s">
        <v>35</v>
      </c>
      <c r="F176" t="s">
        <v>251</v>
      </c>
      <c r="G176" t="s">
        <v>245</v>
      </c>
      <c r="H176">
        <v>4096878</v>
      </c>
      <c r="I176" t="s">
        <v>23</v>
      </c>
      <c r="J176">
        <v>10.88</v>
      </c>
      <c r="K176">
        <v>76</v>
      </c>
    </row>
    <row r="177" spans="1:11" x14ac:dyDescent="0.25">
      <c r="A177" t="s">
        <v>75</v>
      </c>
      <c r="B177" t="s">
        <v>142</v>
      </c>
      <c r="C177" s="2">
        <v>45741</v>
      </c>
      <c r="D177" t="s">
        <v>386</v>
      </c>
      <c r="E177" t="s">
        <v>41</v>
      </c>
      <c r="F177" t="s">
        <v>255</v>
      </c>
      <c r="G177" t="s">
        <v>245</v>
      </c>
      <c r="H177">
        <v>4096917</v>
      </c>
      <c r="I177" t="s">
        <v>23</v>
      </c>
      <c r="J177">
        <v>14.12</v>
      </c>
      <c r="K177">
        <v>82</v>
      </c>
    </row>
    <row r="178" spans="1:11" x14ac:dyDescent="0.25">
      <c r="A178" t="s">
        <v>75</v>
      </c>
      <c r="B178" t="s">
        <v>21</v>
      </c>
      <c r="C178" s="2">
        <v>45741</v>
      </c>
      <c r="D178" t="s">
        <v>229</v>
      </c>
      <c r="E178" t="s">
        <v>230</v>
      </c>
      <c r="F178" t="s">
        <v>251</v>
      </c>
      <c r="G178" t="s">
        <v>245</v>
      </c>
      <c r="H178">
        <v>4096916</v>
      </c>
      <c r="I178" t="s">
        <v>23</v>
      </c>
      <c r="J178">
        <v>14.12</v>
      </c>
      <c r="K178">
        <v>34</v>
      </c>
    </row>
    <row r="179" spans="1:11" x14ac:dyDescent="0.25">
      <c r="A179" t="s">
        <v>75</v>
      </c>
      <c r="B179" t="s">
        <v>18</v>
      </c>
      <c r="C179" s="2">
        <v>45741</v>
      </c>
      <c r="D179" t="s">
        <v>382</v>
      </c>
      <c r="E179" t="s">
        <v>884</v>
      </c>
      <c r="F179" t="s">
        <v>383</v>
      </c>
      <c r="G179" t="s">
        <v>245</v>
      </c>
      <c r="H179">
        <v>4096843</v>
      </c>
      <c r="I179" t="s">
        <v>20</v>
      </c>
      <c r="J179">
        <v>20.73</v>
      </c>
      <c r="K179">
        <v>44</v>
      </c>
    </row>
    <row r="180" spans="1:11" x14ac:dyDescent="0.25">
      <c r="A180" t="s">
        <v>75</v>
      </c>
      <c r="B180" t="s">
        <v>18</v>
      </c>
      <c r="C180" s="2">
        <v>45741</v>
      </c>
      <c r="D180" t="s">
        <v>382</v>
      </c>
      <c r="E180" t="s">
        <v>885</v>
      </c>
      <c r="F180" t="s">
        <v>383</v>
      </c>
      <c r="G180" t="s">
        <v>245</v>
      </c>
      <c r="H180">
        <v>4096844</v>
      </c>
      <c r="I180" t="s">
        <v>20</v>
      </c>
      <c r="J180">
        <v>20.73</v>
      </c>
      <c r="K180">
        <v>57</v>
      </c>
    </row>
    <row r="181" spans="1:11" x14ac:dyDescent="0.25">
      <c r="A181" t="s">
        <v>75</v>
      </c>
      <c r="B181" t="s">
        <v>21</v>
      </c>
      <c r="C181" s="2">
        <v>45741</v>
      </c>
      <c r="D181" t="s">
        <v>229</v>
      </c>
      <c r="E181" t="s">
        <v>230</v>
      </c>
      <c r="F181" t="s">
        <v>251</v>
      </c>
      <c r="G181" t="s">
        <v>245</v>
      </c>
      <c r="H181">
        <v>4096856</v>
      </c>
      <c r="I181" t="s">
        <v>23</v>
      </c>
      <c r="J181">
        <v>8.0299999999999994</v>
      </c>
      <c r="K181">
        <v>22</v>
      </c>
    </row>
    <row r="182" spans="1:11" x14ac:dyDescent="0.25">
      <c r="A182" t="s">
        <v>75</v>
      </c>
      <c r="B182" t="s">
        <v>142</v>
      </c>
      <c r="C182" s="2">
        <v>45741</v>
      </c>
      <c r="D182" t="s">
        <v>386</v>
      </c>
      <c r="E182" t="s">
        <v>41</v>
      </c>
      <c r="F182" t="s">
        <v>251</v>
      </c>
      <c r="G182" t="s">
        <v>245</v>
      </c>
      <c r="H182">
        <v>4096938</v>
      </c>
      <c r="I182" t="s">
        <v>23</v>
      </c>
      <c r="J182">
        <v>6.33</v>
      </c>
      <c r="K182">
        <v>65</v>
      </c>
    </row>
    <row r="183" spans="1:11" x14ac:dyDescent="0.25">
      <c r="A183" t="s">
        <v>75</v>
      </c>
      <c r="B183" t="s">
        <v>21</v>
      </c>
      <c r="C183" s="2">
        <v>45741</v>
      </c>
      <c r="D183" t="s">
        <v>229</v>
      </c>
      <c r="E183" t="s">
        <v>230</v>
      </c>
      <c r="F183" t="s">
        <v>251</v>
      </c>
      <c r="G183" t="s">
        <v>245</v>
      </c>
      <c r="H183">
        <v>4096937</v>
      </c>
      <c r="I183" t="s">
        <v>23</v>
      </c>
      <c r="J183">
        <v>6.33</v>
      </c>
      <c r="K183">
        <v>33</v>
      </c>
    </row>
    <row r="184" spans="1:11" x14ac:dyDescent="0.25">
      <c r="A184" t="s">
        <v>75</v>
      </c>
      <c r="B184" t="s">
        <v>21</v>
      </c>
      <c r="C184" s="2">
        <v>45741</v>
      </c>
      <c r="D184" t="s">
        <v>227</v>
      </c>
      <c r="E184" t="s">
        <v>228</v>
      </c>
      <c r="F184" t="s">
        <v>252</v>
      </c>
      <c r="G184" t="s">
        <v>245</v>
      </c>
      <c r="H184">
        <v>4097045</v>
      </c>
      <c r="I184" t="s">
        <v>23</v>
      </c>
      <c r="J184">
        <v>16.350000000000001</v>
      </c>
      <c r="K184">
        <v>69</v>
      </c>
    </row>
    <row r="185" spans="1:11" x14ac:dyDescent="0.25">
      <c r="A185" t="s">
        <v>75</v>
      </c>
      <c r="B185" t="s">
        <v>18</v>
      </c>
      <c r="C185" s="2">
        <v>45741</v>
      </c>
      <c r="D185" t="s">
        <v>382</v>
      </c>
      <c r="E185" t="s">
        <v>884</v>
      </c>
      <c r="F185" t="s">
        <v>252</v>
      </c>
      <c r="G185" t="s">
        <v>245</v>
      </c>
      <c r="H185">
        <v>4097044</v>
      </c>
      <c r="I185" t="s">
        <v>20</v>
      </c>
      <c r="J185">
        <v>16.350000000000001</v>
      </c>
      <c r="K185">
        <v>40</v>
      </c>
    </row>
    <row r="186" spans="1:11" x14ac:dyDescent="0.25">
      <c r="A186" t="s">
        <v>75</v>
      </c>
      <c r="B186" t="s">
        <v>18</v>
      </c>
      <c r="C186" s="2">
        <v>45741</v>
      </c>
      <c r="D186" t="s">
        <v>385</v>
      </c>
      <c r="E186" t="s">
        <v>24</v>
      </c>
      <c r="F186" t="s">
        <v>251</v>
      </c>
      <c r="G186" t="s">
        <v>245</v>
      </c>
      <c r="H186">
        <v>4096626</v>
      </c>
      <c r="I186" t="s">
        <v>23</v>
      </c>
      <c r="J186">
        <v>10.39</v>
      </c>
      <c r="K186">
        <v>35</v>
      </c>
    </row>
    <row r="187" spans="1:11" x14ac:dyDescent="0.25">
      <c r="A187" t="s">
        <v>75</v>
      </c>
      <c r="B187" t="s">
        <v>18</v>
      </c>
      <c r="C187" s="2">
        <v>45741</v>
      </c>
      <c r="D187" t="s">
        <v>385</v>
      </c>
      <c r="E187" t="s">
        <v>24</v>
      </c>
      <c r="F187" t="s">
        <v>251</v>
      </c>
      <c r="G187" t="s">
        <v>245</v>
      </c>
      <c r="H187">
        <v>4096627</v>
      </c>
      <c r="I187" t="s">
        <v>23</v>
      </c>
      <c r="J187">
        <v>10.39</v>
      </c>
      <c r="K187">
        <v>29</v>
      </c>
    </row>
    <row r="188" spans="1:11" x14ac:dyDescent="0.25">
      <c r="A188" t="s">
        <v>75</v>
      </c>
      <c r="B188" t="s">
        <v>18</v>
      </c>
      <c r="C188" s="2">
        <v>45741</v>
      </c>
      <c r="D188" t="s">
        <v>565</v>
      </c>
      <c r="E188" t="s">
        <v>33</v>
      </c>
      <c r="F188" t="s">
        <v>251</v>
      </c>
      <c r="G188" t="s">
        <v>245</v>
      </c>
      <c r="H188">
        <v>4096556</v>
      </c>
      <c r="I188" t="s">
        <v>23</v>
      </c>
      <c r="J188">
        <v>20.329999999999998</v>
      </c>
      <c r="K188">
        <v>60</v>
      </c>
    </row>
    <row r="189" spans="1:11" x14ac:dyDescent="0.25">
      <c r="A189" t="s">
        <v>75</v>
      </c>
      <c r="B189" t="s">
        <v>137</v>
      </c>
      <c r="C189" s="2">
        <v>45741</v>
      </c>
      <c r="D189" t="s">
        <v>387</v>
      </c>
      <c r="E189" t="s">
        <v>28</v>
      </c>
      <c r="F189" t="s">
        <v>251</v>
      </c>
      <c r="G189" t="s">
        <v>245</v>
      </c>
      <c r="H189">
        <v>4096555</v>
      </c>
      <c r="I189" t="s">
        <v>23</v>
      </c>
      <c r="J189">
        <v>20.329999999999998</v>
      </c>
      <c r="K189">
        <v>74</v>
      </c>
    </row>
    <row r="190" spans="1:11" x14ac:dyDescent="0.25">
      <c r="A190" t="s">
        <v>75</v>
      </c>
      <c r="B190" t="s">
        <v>18</v>
      </c>
      <c r="C190" s="2">
        <v>45741</v>
      </c>
      <c r="D190" t="s">
        <v>392</v>
      </c>
      <c r="E190" t="s">
        <v>393</v>
      </c>
      <c r="F190" t="s">
        <v>251</v>
      </c>
      <c r="G190" t="s">
        <v>245</v>
      </c>
      <c r="H190">
        <v>4096523</v>
      </c>
      <c r="I190" t="s">
        <v>23</v>
      </c>
      <c r="J190">
        <v>11.47</v>
      </c>
      <c r="K190">
        <v>69</v>
      </c>
    </row>
    <row r="191" spans="1:11" x14ac:dyDescent="0.25">
      <c r="A191" t="s">
        <v>75</v>
      </c>
      <c r="B191" t="s">
        <v>18</v>
      </c>
      <c r="C191" s="2">
        <v>45741</v>
      </c>
      <c r="D191" t="s">
        <v>392</v>
      </c>
      <c r="E191" t="s">
        <v>393</v>
      </c>
      <c r="F191" t="s">
        <v>251</v>
      </c>
      <c r="G191" t="s">
        <v>245</v>
      </c>
      <c r="H191">
        <v>4096524</v>
      </c>
      <c r="I191" t="s">
        <v>23</v>
      </c>
      <c r="J191">
        <v>11.47</v>
      </c>
      <c r="K191">
        <v>17</v>
      </c>
    </row>
    <row r="192" spans="1:11" x14ac:dyDescent="0.25">
      <c r="A192" t="s">
        <v>75</v>
      </c>
      <c r="B192" t="s">
        <v>18</v>
      </c>
      <c r="C192" s="2">
        <v>45741</v>
      </c>
      <c r="D192" t="s">
        <v>385</v>
      </c>
      <c r="E192" t="s">
        <v>24</v>
      </c>
      <c r="F192" t="s">
        <v>251</v>
      </c>
      <c r="G192" t="s">
        <v>245</v>
      </c>
      <c r="H192">
        <v>4096551</v>
      </c>
      <c r="I192" t="s">
        <v>23</v>
      </c>
      <c r="J192">
        <v>13.14</v>
      </c>
      <c r="K192">
        <v>85</v>
      </c>
    </row>
    <row r="193" spans="1:11" x14ac:dyDescent="0.25">
      <c r="A193" t="s">
        <v>75</v>
      </c>
      <c r="B193" t="s">
        <v>135</v>
      </c>
      <c r="C193" s="2">
        <v>45741</v>
      </c>
      <c r="D193" t="s">
        <v>391</v>
      </c>
      <c r="E193" t="s">
        <v>30</v>
      </c>
      <c r="F193" t="s">
        <v>251</v>
      </c>
      <c r="G193" t="s">
        <v>245</v>
      </c>
      <c r="H193">
        <v>4097041</v>
      </c>
      <c r="I193" t="s">
        <v>23</v>
      </c>
      <c r="J193">
        <v>19.89</v>
      </c>
      <c r="K193">
        <v>96</v>
      </c>
    </row>
    <row r="194" spans="1:11" x14ac:dyDescent="0.25">
      <c r="A194" t="s">
        <v>75</v>
      </c>
      <c r="B194" t="s">
        <v>18</v>
      </c>
      <c r="C194" s="2">
        <v>45741</v>
      </c>
      <c r="D194" t="s">
        <v>392</v>
      </c>
      <c r="E194" t="s">
        <v>393</v>
      </c>
      <c r="F194" t="s">
        <v>251</v>
      </c>
      <c r="G194" t="s">
        <v>245</v>
      </c>
      <c r="H194">
        <v>4097040</v>
      </c>
      <c r="I194" t="s">
        <v>23</v>
      </c>
      <c r="J194">
        <v>19.89</v>
      </c>
      <c r="K194">
        <v>50</v>
      </c>
    </row>
    <row r="195" spans="1:11" x14ac:dyDescent="0.25">
      <c r="A195" t="s">
        <v>75</v>
      </c>
      <c r="B195" t="s">
        <v>18</v>
      </c>
      <c r="C195" s="2">
        <v>45741</v>
      </c>
      <c r="D195" t="s">
        <v>382</v>
      </c>
      <c r="E195" t="s">
        <v>884</v>
      </c>
      <c r="F195" t="s">
        <v>251</v>
      </c>
      <c r="G195" t="s">
        <v>245</v>
      </c>
      <c r="H195">
        <v>4096967</v>
      </c>
      <c r="I195" t="s">
        <v>20</v>
      </c>
      <c r="J195">
        <v>20.05</v>
      </c>
      <c r="K195">
        <v>28</v>
      </c>
    </row>
    <row r="196" spans="1:11" x14ac:dyDescent="0.25">
      <c r="A196" t="s">
        <v>75</v>
      </c>
      <c r="B196" t="s">
        <v>141</v>
      </c>
      <c r="C196" s="2">
        <v>45741</v>
      </c>
      <c r="D196" t="s">
        <v>395</v>
      </c>
      <c r="E196" t="s">
        <v>66</v>
      </c>
      <c r="F196" t="s">
        <v>251</v>
      </c>
      <c r="G196" t="s">
        <v>245</v>
      </c>
      <c r="H196">
        <v>4096645</v>
      </c>
      <c r="I196" t="s">
        <v>23</v>
      </c>
      <c r="J196">
        <v>7.08</v>
      </c>
      <c r="K196">
        <v>61</v>
      </c>
    </row>
    <row r="197" spans="1:11" x14ac:dyDescent="0.25">
      <c r="A197" t="s">
        <v>75</v>
      </c>
      <c r="B197" t="s">
        <v>137</v>
      </c>
      <c r="C197" s="2">
        <v>45741</v>
      </c>
      <c r="D197" t="s">
        <v>387</v>
      </c>
      <c r="E197" t="s">
        <v>28</v>
      </c>
      <c r="F197" t="s">
        <v>251</v>
      </c>
      <c r="G197" t="s">
        <v>245</v>
      </c>
      <c r="H197">
        <v>4096659</v>
      </c>
      <c r="I197" t="s">
        <v>23</v>
      </c>
      <c r="J197">
        <v>17.43</v>
      </c>
      <c r="K197">
        <v>49</v>
      </c>
    </row>
    <row r="198" spans="1:11" x14ac:dyDescent="0.25">
      <c r="A198" t="s">
        <v>75</v>
      </c>
      <c r="B198" t="s">
        <v>18</v>
      </c>
      <c r="C198" s="2">
        <v>45741</v>
      </c>
      <c r="D198" t="s">
        <v>565</v>
      </c>
      <c r="E198" t="s">
        <v>33</v>
      </c>
      <c r="F198" t="s">
        <v>251</v>
      </c>
      <c r="G198" t="s">
        <v>245</v>
      </c>
      <c r="H198">
        <v>4096660</v>
      </c>
      <c r="I198" t="s">
        <v>23</v>
      </c>
      <c r="J198">
        <v>17.43</v>
      </c>
      <c r="K198">
        <v>37</v>
      </c>
    </row>
    <row r="199" spans="1:11" x14ac:dyDescent="0.25">
      <c r="A199" t="s">
        <v>75</v>
      </c>
      <c r="B199" t="s">
        <v>143</v>
      </c>
      <c r="C199" s="2">
        <v>45741</v>
      </c>
      <c r="D199" t="s">
        <v>388</v>
      </c>
      <c r="E199" t="s">
        <v>389</v>
      </c>
      <c r="F199" t="s">
        <v>251</v>
      </c>
      <c r="G199" t="s">
        <v>245</v>
      </c>
      <c r="H199">
        <v>4096668</v>
      </c>
      <c r="I199" t="s">
        <v>37</v>
      </c>
      <c r="J199">
        <v>19.12</v>
      </c>
      <c r="K199">
        <v>47</v>
      </c>
    </row>
    <row r="200" spans="1:11" x14ac:dyDescent="0.25">
      <c r="A200" t="s">
        <v>75</v>
      </c>
      <c r="B200" t="s">
        <v>21</v>
      </c>
      <c r="C200" s="2">
        <v>45742</v>
      </c>
      <c r="D200" t="s">
        <v>227</v>
      </c>
      <c r="E200" t="s">
        <v>228</v>
      </c>
      <c r="F200" t="s">
        <v>251</v>
      </c>
      <c r="G200" t="s">
        <v>245</v>
      </c>
      <c r="H200">
        <v>4100682</v>
      </c>
      <c r="I200" t="s">
        <v>23</v>
      </c>
      <c r="J200">
        <v>9.27</v>
      </c>
      <c r="K200">
        <v>29</v>
      </c>
    </row>
    <row r="201" spans="1:11" x14ac:dyDescent="0.25">
      <c r="A201" t="s">
        <v>75</v>
      </c>
      <c r="B201" t="s">
        <v>137</v>
      </c>
      <c r="C201" s="2">
        <v>45742</v>
      </c>
      <c r="D201" t="s">
        <v>387</v>
      </c>
      <c r="E201" t="s">
        <v>28</v>
      </c>
      <c r="F201" t="s">
        <v>251</v>
      </c>
      <c r="G201" t="s">
        <v>245</v>
      </c>
      <c r="H201">
        <v>4100676</v>
      </c>
      <c r="I201" t="s">
        <v>23</v>
      </c>
      <c r="J201">
        <v>9.27</v>
      </c>
      <c r="K201">
        <v>23</v>
      </c>
    </row>
    <row r="202" spans="1:11" x14ac:dyDescent="0.25">
      <c r="A202" t="s">
        <v>75</v>
      </c>
      <c r="B202" t="s">
        <v>133</v>
      </c>
      <c r="C202" s="2">
        <v>45742</v>
      </c>
      <c r="D202" t="s">
        <v>394</v>
      </c>
      <c r="E202" t="s">
        <v>64</v>
      </c>
      <c r="F202" t="s">
        <v>251</v>
      </c>
      <c r="G202" t="s">
        <v>245</v>
      </c>
      <c r="H202">
        <v>4097283</v>
      </c>
      <c r="I202" t="s">
        <v>23</v>
      </c>
      <c r="J202">
        <v>11.47</v>
      </c>
      <c r="K202">
        <v>88</v>
      </c>
    </row>
    <row r="203" spans="1:11" x14ac:dyDescent="0.25">
      <c r="A203" t="s">
        <v>75</v>
      </c>
      <c r="B203" t="s">
        <v>136</v>
      </c>
      <c r="C203" s="2">
        <v>45742</v>
      </c>
      <c r="D203" t="s">
        <v>226</v>
      </c>
      <c r="E203" t="s">
        <v>58</v>
      </c>
      <c r="F203" t="s">
        <v>251</v>
      </c>
      <c r="G203" t="s">
        <v>245</v>
      </c>
      <c r="H203">
        <v>4098488</v>
      </c>
      <c r="I203" t="s">
        <v>23</v>
      </c>
      <c r="J203">
        <v>14.51</v>
      </c>
      <c r="K203">
        <v>21</v>
      </c>
    </row>
    <row r="204" spans="1:11" x14ac:dyDescent="0.25">
      <c r="A204" t="s">
        <v>75</v>
      </c>
      <c r="B204" t="s">
        <v>137</v>
      </c>
      <c r="C204" s="2">
        <v>45742</v>
      </c>
      <c r="D204" t="s">
        <v>387</v>
      </c>
      <c r="E204" t="s">
        <v>28</v>
      </c>
      <c r="F204" t="s">
        <v>251</v>
      </c>
      <c r="G204" t="s">
        <v>245</v>
      </c>
      <c r="H204">
        <v>4098485</v>
      </c>
      <c r="I204" t="s">
        <v>23</v>
      </c>
      <c r="J204">
        <v>14.51</v>
      </c>
      <c r="K204">
        <v>65</v>
      </c>
    </row>
    <row r="205" spans="1:11" x14ac:dyDescent="0.25">
      <c r="A205" t="s">
        <v>75</v>
      </c>
      <c r="B205" t="s">
        <v>141</v>
      </c>
      <c r="C205" s="2">
        <v>45742</v>
      </c>
      <c r="D205" t="s">
        <v>395</v>
      </c>
      <c r="E205" t="s">
        <v>66</v>
      </c>
      <c r="F205" t="s">
        <v>251</v>
      </c>
      <c r="G205" t="s">
        <v>245</v>
      </c>
      <c r="H205">
        <v>4097386</v>
      </c>
      <c r="I205" t="s">
        <v>23</v>
      </c>
      <c r="J205">
        <v>10.39</v>
      </c>
      <c r="K205">
        <v>47</v>
      </c>
    </row>
    <row r="206" spans="1:11" x14ac:dyDescent="0.25">
      <c r="A206" t="s">
        <v>75</v>
      </c>
      <c r="B206" t="s">
        <v>18</v>
      </c>
      <c r="C206" s="2">
        <v>45742</v>
      </c>
      <c r="D206" t="s">
        <v>382</v>
      </c>
      <c r="E206" t="s">
        <v>19</v>
      </c>
      <c r="F206" t="s">
        <v>251</v>
      </c>
      <c r="G206" t="s">
        <v>245</v>
      </c>
      <c r="H206">
        <v>4097387</v>
      </c>
      <c r="I206" t="s">
        <v>20</v>
      </c>
      <c r="J206">
        <v>10.39</v>
      </c>
      <c r="K206">
        <v>99</v>
      </c>
    </row>
    <row r="207" spans="1:11" x14ac:dyDescent="0.25">
      <c r="A207" t="s">
        <v>75</v>
      </c>
      <c r="B207" t="s">
        <v>133</v>
      </c>
      <c r="C207" s="2">
        <v>45742</v>
      </c>
      <c r="D207" t="s">
        <v>394</v>
      </c>
      <c r="E207" t="s">
        <v>64</v>
      </c>
      <c r="F207" t="s">
        <v>254</v>
      </c>
      <c r="G207" t="s">
        <v>246</v>
      </c>
      <c r="H207">
        <v>4097389</v>
      </c>
      <c r="I207" t="s">
        <v>23</v>
      </c>
      <c r="J207">
        <v>5.55</v>
      </c>
      <c r="K207">
        <v>53</v>
      </c>
    </row>
    <row r="208" spans="1:11" x14ac:dyDescent="0.25">
      <c r="A208" t="s">
        <v>75</v>
      </c>
      <c r="B208" t="s">
        <v>65</v>
      </c>
      <c r="C208" s="2">
        <v>45742</v>
      </c>
      <c r="D208" t="s">
        <v>564</v>
      </c>
      <c r="E208" t="s">
        <v>35</v>
      </c>
      <c r="F208" t="s">
        <v>253</v>
      </c>
      <c r="G208" t="s">
        <v>245</v>
      </c>
      <c r="H208">
        <v>4097396</v>
      </c>
      <c r="I208" t="s">
        <v>23</v>
      </c>
      <c r="J208">
        <v>7.01</v>
      </c>
      <c r="K208">
        <v>12</v>
      </c>
    </row>
    <row r="209" spans="1:11" x14ac:dyDescent="0.25">
      <c r="A209" t="s">
        <v>75</v>
      </c>
      <c r="B209" t="s">
        <v>141</v>
      </c>
      <c r="C209" s="2">
        <v>45742</v>
      </c>
      <c r="D209" t="s">
        <v>395</v>
      </c>
      <c r="E209" t="s">
        <v>66</v>
      </c>
      <c r="F209" t="s">
        <v>251</v>
      </c>
      <c r="G209" t="s">
        <v>245</v>
      </c>
      <c r="H209">
        <v>4097308</v>
      </c>
      <c r="I209" t="s">
        <v>23</v>
      </c>
      <c r="J209">
        <v>13.14</v>
      </c>
      <c r="K209">
        <v>86</v>
      </c>
    </row>
    <row r="210" spans="1:11" x14ac:dyDescent="0.25">
      <c r="A210" t="s">
        <v>75</v>
      </c>
      <c r="B210" t="s">
        <v>139</v>
      </c>
      <c r="C210" s="2">
        <v>45742</v>
      </c>
      <c r="D210" t="s">
        <v>381</v>
      </c>
      <c r="E210" t="s">
        <v>43</v>
      </c>
      <c r="F210" t="s">
        <v>251</v>
      </c>
      <c r="G210" t="s">
        <v>245</v>
      </c>
      <c r="H210">
        <v>4097311</v>
      </c>
      <c r="I210" t="s">
        <v>37</v>
      </c>
      <c r="J210">
        <v>20.329999999999998</v>
      </c>
      <c r="K210">
        <v>54</v>
      </c>
    </row>
    <row r="211" spans="1:11" x14ac:dyDescent="0.25">
      <c r="A211" t="s">
        <v>75</v>
      </c>
      <c r="B211" t="s">
        <v>18</v>
      </c>
      <c r="C211" s="2">
        <v>45742</v>
      </c>
      <c r="D211" t="s">
        <v>390</v>
      </c>
      <c r="E211" t="s">
        <v>376</v>
      </c>
      <c r="F211" t="s">
        <v>251</v>
      </c>
      <c r="G211" t="s">
        <v>245</v>
      </c>
      <c r="H211">
        <v>4097312</v>
      </c>
      <c r="I211" t="s">
        <v>23</v>
      </c>
      <c r="J211">
        <v>20.329999999999998</v>
      </c>
      <c r="K211">
        <v>31</v>
      </c>
    </row>
    <row r="212" spans="1:11" x14ac:dyDescent="0.25">
      <c r="A212" t="s">
        <v>75</v>
      </c>
      <c r="B212" t="s">
        <v>137</v>
      </c>
      <c r="C212" s="2">
        <v>45742</v>
      </c>
      <c r="D212" t="s">
        <v>387</v>
      </c>
      <c r="E212" t="s">
        <v>28</v>
      </c>
      <c r="F212" t="s">
        <v>251</v>
      </c>
      <c r="G212" t="s">
        <v>245</v>
      </c>
      <c r="H212">
        <v>4097284</v>
      </c>
      <c r="I212" t="s">
        <v>23</v>
      </c>
      <c r="J212">
        <v>11.47</v>
      </c>
      <c r="K212">
        <v>36</v>
      </c>
    </row>
    <row r="213" spans="1:11" x14ac:dyDescent="0.25">
      <c r="A213" t="s">
        <v>75</v>
      </c>
      <c r="B213" t="s">
        <v>137</v>
      </c>
      <c r="C213" s="2">
        <v>45742</v>
      </c>
      <c r="D213" t="s">
        <v>387</v>
      </c>
      <c r="E213" t="s">
        <v>28</v>
      </c>
      <c r="F213" t="s">
        <v>251</v>
      </c>
      <c r="G213" t="s">
        <v>245</v>
      </c>
      <c r="H213">
        <v>4100672</v>
      </c>
      <c r="I213" t="s">
        <v>23</v>
      </c>
      <c r="J213">
        <v>15.37</v>
      </c>
      <c r="K213">
        <v>23</v>
      </c>
    </row>
    <row r="214" spans="1:11" x14ac:dyDescent="0.25">
      <c r="A214" t="s">
        <v>75</v>
      </c>
      <c r="B214" t="s">
        <v>21</v>
      </c>
      <c r="C214" s="2">
        <v>45742</v>
      </c>
      <c r="D214" t="s">
        <v>229</v>
      </c>
      <c r="E214" t="s">
        <v>230</v>
      </c>
      <c r="F214" t="s">
        <v>251</v>
      </c>
      <c r="G214" t="s">
        <v>245</v>
      </c>
      <c r="H214">
        <v>4099192</v>
      </c>
      <c r="I214" t="s">
        <v>23</v>
      </c>
      <c r="J214">
        <v>26.9</v>
      </c>
      <c r="K214">
        <v>53</v>
      </c>
    </row>
    <row r="215" spans="1:11" x14ac:dyDescent="0.25">
      <c r="A215" t="s">
        <v>75</v>
      </c>
      <c r="B215" t="s">
        <v>18</v>
      </c>
      <c r="C215" s="2">
        <v>45742</v>
      </c>
      <c r="D215" t="s">
        <v>380</v>
      </c>
      <c r="E215" t="s">
        <v>31</v>
      </c>
      <c r="F215" t="s">
        <v>251</v>
      </c>
      <c r="G215" t="s">
        <v>245</v>
      </c>
      <c r="H215">
        <v>4099309</v>
      </c>
      <c r="I215" t="s">
        <v>23</v>
      </c>
      <c r="J215">
        <v>24.87</v>
      </c>
      <c r="K215">
        <v>45</v>
      </c>
    </row>
    <row r="216" spans="1:11" x14ac:dyDescent="0.25">
      <c r="A216" t="s">
        <v>75</v>
      </c>
      <c r="B216" t="s">
        <v>18</v>
      </c>
      <c r="C216" s="2">
        <v>45742</v>
      </c>
      <c r="D216" t="s">
        <v>565</v>
      </c>
      <c r="E216" t="s">
        <v>33</v>
      </c>
      <c r="F216" t="s">
        <v>251</v>
      </c>
      <c r="G216" t="s">
        <v>245</v>
      </c>
      <c r="H216">
        <v>4099314</v>
      </c>
      <c r="I216" t="s">
        <v>23</v>
      </c>
      <c r="J216">
        <v>24.87</v>
      </c>
      <c r="K216">
        <v>80</v>
      </c>
    </row>
    <row r="217" spans="1:11" x14ac:dyDescent="0.25">
      <c r="A217" t="s">
        <v>75</v>
      </c>
      <c r="B217" t="s">
        <v>18</v>
      </c>
      <c r="C217" s="2">
        <v>45742</v>
      </c>
      <c r="D217" t="s">
        <v>565</v>
      </c>
      <c r="E217" t="s">
        <v>33</v>
      </c>
      <c r="F217" t="s">
        <v>251</v>
      </c>
      <c r="G217" t="s">
        <v>245</v>
      </c>
      <c r="H217">
        <v>4099606</v>
      </c>
      <c r="I217" t="s">
        <v>23</v>
      </c>
      <c r="J217">
        <v>22.51</v>
      </c>
      <c r="K217">
        <v>85</v>
      </c>
    </row>
    <row r="218" spans="1:11" x14ac:dyDescent="0.25">
      <c r="A218" t="s">
        <v>75</v>
      </c>
      <c r="B218" t="s">
        <v>133</v>
      </c>
      <c r="C218" s="2">
        <v>45742</v>
      </c>
      <c r="D218" t="s">
        <v>394</v>
      </c>
      <c r="E218" t="s">
        <v>64</v>
      </c>
      <c r="F218" t="s">
        <v>251</v>
      </c>
      <c r="G218" t="s">
        <v>245</v>
      </c>
      <c r="H218">
        <v>4099603</v>
      </c>
      <c r="I218" t="s">
        <v>23</v>
      </c>
      <c r="J218">
        <v>22.51</v>
      </c>
      <c r="K218">
        <v>41</v>
      </c>
    </row>
    <row r="219" spans="1:11" x14ac:dyDescent="0.25">
      <c r="A219" t="s">
        <v>75</v>
      </c>
      <c r="B219" t="s">
        <v>136</v>
      </c>
      <c r="C219" s="2">
        <v>45742</v>
      </c>
      <c r="D219" t="s">
        <v>231</v>
      </c>
      <c r="E219" t="s">
        <v>883</v>
      </c>
      <c r="F219" t="s">
        <v>250</v>
      </c>
      <c r="G219" t="s">
        <v>245</v>
      </c>
      <c r="H219">
        <v>4097039</v>
      </c>
      <c r="I219" t="s">
        <v>23</v>
      </c>
      <c r="J219">
        <v>29.43</v>
      </c>
      <c r="K219">
        <v>90</v>
      </c>
    </row>
    <row r="220" spans="1:11" x14ac:dyDescent="0.25">
      <c r="A220" t="s">
        <v>75</v>
      </c>
      <c r="B220" t="s">
        <v>137</v>
      </c>
      <c r="C220" s="2">
        <v>45742</v>
      </c>
      <c r="D220" t="s">
        <v>387</v>
      </c>
      <c r="E220" t="s">
        <v>28</v>
      </c>
      <c r="F220" t="s">
        <v>251</v>
      </c>
      <c r="G220" t="s">
        <v>245</v>
      </c>
      <c r="H220">
        <v>4100587</v>
      </c>
      <c r="I220" t="s">
        <v>23</v>
      </c>
      <c r="J220">
        <v>9.1999999999999993</v>
      </c>
      <c r="K220">
        <v>21</v>
      </c>
    </row>
    <row r="221" spans="1:11" x14ac:dyDescent="0.25">
      <c r="A221" t="s">
        <v>75</v>
      </c>
      <c r="B221" t="s">
        <v>137</v>
      </c>
      <c r="C221" s="2">
        <v>45742</v>
      </c>
      <c r="D221" t="s">
        <v>387</v>
      </c>
      <c r="E221" t="s">
        <v>28</v>
      </c>
      <c r="F221" t="s">
        <v>251</v>
      </c>
      <c r="G221" t="s">
        <v>245</v>
      </c>
      <c r="H221">
        <v>4100586</v>
      </c>
      <c r="I221" t="s">
        <v>23</v>
      </c>
      <c r="J221">
        <v>9.1999999999999993</v>
      </c>
      <c r="K221">
        <v>0</v>
      </c>
    </row>
    <row r="222" spans="1:11" x14ac:dyDescent="0.25">
      <c r="A222" t="s">
        <v>75</v>
      </c>
      <c r="B222" t="s">
        <v>133</v>
      </c>
      <c r="C222" s="2">
        <v>45742</v>
      </c>
      <c r="D222" t="s">
        <v>394</v>
      </c>
      <c r="E222" t="s">
        <v>64</v>
      </c>
      <c r="F222" t="s">
        <v>251</v>
      </c>
      <c r="G222" t="s">
        <v>245</v>
      </c>
      <c r="H222">
        <v>4100671</v>
      </c>
      <c r="I222" t="s">
        <v>23</v>
      </c>
      <c r="J222">
        <v>15.37</v>
      </c>
      <c r="K222">
        <v>43</v>
      </c>
    </row>
    <row r="223" spans="1:11" x14ac:dyDescent="0.25">
      <c r="A223" t="s">
        <v>75</v>
      </c>
      <c r="B223" t="s">
        <v>18</v>
      </c>
      <c r="C223" s="2">
        <v>45742</v>
      </c>
      <c r="D223" t="s">
        <v>382</v>
      </c>
      <c r="E223" t="s">
        <v>19</v>
      </c>
      <c r="F223" t="s">
        <v>254</v>
      </c>
      <c r="G223" t="s">
        <v>246</v>
      </c>
      <c r="H223">
        <v>4100446</v>
      </c>
      <c r="I223" t="s">
        <v>20</v>
      </c>
      <c r="J223">
        <v>9.58</v>
      </c>
      <c r="K223">
        <v>45</v>
      </c>
    </row>
    <row r="224" spans="1:11" x14ac:dyDescent="0.25">
      <c r="A224" t="s">
        <v>75</v>
      </c>
      <c r="B224" t="s">
        <v>136</v>
      </c>
      <c r="C224" s="2">
        <v>45742</v>
      </c>
      <c r="D224" t="s">
        <v>888</v>
      </c>
      <c r="E224" t="s">
        <v>537</v>
      </c>
      <c r="F224" t="s">
        <v>254</v>
      </c>
      <c r="G224" t="s">
        <v>246</v>
      </c>
      <c r="H224">
        <v>4100443</v>
      </c>
      <c r="I224" t="s">
        <v>23</v>
      </c>
      <c r="J224">
        <v>10.19</v>
      </c>
      <c r="K224">
        <v>48</v>
      </c>
    </row>
    <row r="225" spans="1:11" x14ac:dyDescent="0.25">
      <c r="A225" t="s">
        <v>75</v>
      </c>
      <c r="B225" t="s">
        <v>133</v>
      </c>
      <c r="C225" s="2">
        <v>45742</v>
      </c>
      <c r="D225" t="s">
        <v>394</v>
      </c>
      <c r="E225" t="s">
        <v>64</v>
      </c>
      <c r="F225" t="s">
        <v>251</v>
      </c>
      <c r="G225" t="s">
        <v>245</v>
      </c>
      <c r="H225">
        <v>4100384</v>
      </c>
      <c r="I225" t="s">
        <v>23</v>
      </c>
      <c r="J225">
        <v>13.9</v>
      </c>
      <c r="K225">
        <v>55</v>
      </c>
    </row>
    <row r="226" spans="1:11" x14ac:dyDescent="0.25">
      <c r="A226" t="s">
        <v>75</v>
      </c>
      <c r="B226" t="s">
        <v>141</v>
      </c>
      <c r="C226" s="2">
        <v>45742</v>
      </c>
      <c r="D226" t="s">
        <v>395</v>
      </c>
      <c r="E226" t="s">
        <v>66</v>
      </c>
      <c r="F226" t="s">
        <v>251</v>
      </c>
      <c r="G226" t="s">
        <v>245</v>
      </c>
      <c r="H226">
        <v>4100378</v>
      </c>
      <c r="I226" t="s">
        <v>23</v>
      </c>
      <c r="J226">
        <v>13.9</v>
      </c>
      <c r="K226">
        <v>69</v>
      </c>
    </row>
    <row r="227" spans="1:11" x14ac:dyDescent="0.25">
      <c r="A227" t="s">
        <v>75</v>
      </c>
      <c r="B227" t="s">
        <v>18</v>
      </c>
      <c r="C227" s="2">
        <v>45742</v>
      </c>
      <c r="D227" t="s">
        <v>382</v>
      </c>
      <c r="E227" t="s">
        <v>19</v>
      </c>
      <c r="F227" t="s">
        <v>253</v>
      </c>
      <c r="G227" t="s">
        <v>245</v>
      </c>
      <c r="H227">
        <v>4099824</v>
      </c>
      <c r="I227" t="s">
        <v>20</v>
      </c>
      <c r="J227">
        <v>17.760000000000002</v>
      </c>
      <c r="K227">
        <v>36</v>
      </c>
    </row>
    <row r="228" spans="1:11" x14ac:dyDescent="0.25">
      <c r="A228" t="s">
        <v>75</v>
      </c>
      <c r="B228" t="s">
        <v>139</v>
      </c>
      <c r="C228" s="2">
        <v>45742</v>
      </c>
      <c r="D228" t="s">
        <v>381</v>
      </c>
      <c r="E228" t="s">
        <v>43</v>
      </c>
      <c r="F228" t="s">
        <v>251</v>
      </c>
      <c r="G228" t="s">
        <v>245</v>
      </c>
      <c r="H228">
        <v>4097419</v>
      </c>
      <c r="I228" t="s">
        <v>37</v>
      </c>
      <c r="J228">
        <v>17.43</v>
      </c>
      <c r="K228">
        <v>39</v>
      </c>
    </row>
    <row r="229" spans="1:11" x14ac:dyDescent="0.25">
      <c r="A229" t="s">
        <v>75</v>
      </c>
      <c r="B229" t="s">
        <v>133</v>
      </c>
      <c r="C229" s="2">
        <v>45742</v>
      </c>
      <c r="D229" t="s">
        <v>394</v>
      </c>
      <c r="E229" t="s">
        <v>64</v>
      </c>
      <c r="F229" t="s">
        <v>251</v>
      </c>
      <c r="G229" t="s">
        <v>245</v>
      </c>
      <c r="H229">
        <v>4097683</v>
      </c>
      <c r="I229" t="s">
        <v>23</v>
      </c>
      <c r="J229">
        <v>8.08</v>
      </c>
      <c r="K229">
        <v>79</v>
      </c>
    </row>
    <row r="230" spans="1:11" x14ac:dyDescent="0.25">
      <c r="A230" t="s">
        <v>75</v>
      </c>
      <c r="B230" t="s">
        <v>141</v>
      </c>
      <c r="C230" s="2">
        <v>45742</v>
      </c>
      <c r="D230" t="s">
        <v>395</v>
      </c>
      <c r="E230" t="s">
        <v>66</v>
      </c>
      <c r="F230" t="s">
        <v>251</v>
      </c>
      <c r="G230" t="s">
        <v>245</v>
      </c>
      <c r="H230">
        <v>4097682</v>
      </c>
      <c r="I230" t="s">
        <v>23</v>
      </c>
      <c r="J230">
        <v>8.08</v>
      </c>
      <c r="K230">
        <v>57</v>
      </c>
    </row>
    <row r="231" spans="1:11" x14ac:dyDescent="0.25">
      <c r="A231" t="s">
        <v>75</v>
      </c>
      <c r="B231" t="s">
        <v>136</v>
      </c>
      <c r="C231" s="2">
        <v>45742</v>
      </c>
      <c r="D231" t="s">
        <v>888</v>
      </c>
      <c r="E231" t="s">
        <v>537</v>
      </c>
      <c r="F231" t="s">
        <v>254</v>
      </c>
      <c r="G231" t="s">
        <v>246</v>
      </c>
      <c r="H231">
        <v>4097431</v>
      </c>
      <c r="I231" t="s">
        <v>23</v>
      </c>
      <c r="J231">
        <v>15.16</v>
      </c>
      <c r="K231">
        <v>36</v>
      </c>
    </row>
    <row r="232" spans="1:11" x14ac:dyDescent="0.25">
      <c r="A232" t="s">
        <v>75</v>
      </c>
      <c r="B232" t="s">
        <v>136</v>
      </c>
      <c r="C232" s="2">
        <v>45742</v>
      </c>
      <c r="D232" t="s">
        <v>226</v>
      </c>
      <c r="E232" t="s">
        <v>58</v>
      </c>
      <c r="F232" t="s">
        <v>251</v>
      </c>
      <c r="G232" t="s">
        <v>245</v>
      </c>
      <c r="H232">
        <v>4097434</v>
      </c>
      <c r="I232" t="s">
        <v>23</v>
      </c>
      <c r="J232">
        <v>19.36</v>
      </c>
      <c r="K232">
        <v>44</v>
      </c>
    </row>
    <row r="233" spans="1:11" x14ac:dyDescent="0.25">
      <c r="A233" t="s">
        <v>75</v>
      </c>
      <c r="B233" t="s">
        <v>139</v>
      </c>
      <c r="C233" s="2">
        <v>45742</v>
      </c>
      <c r="D233" t="s">
        <v>381</v>
      </c>
      <c r="E233" t="s">
        <v>43</v>
      </c>
      <c r="F233" t="s">
        <v>252</v>
      </c>
      <c r="G233" t="s">
        <v>245</v>
      </c>
      <c r="H233">
        <v>4097794</v>
      </c>
      <c r="I233" t="s">
        <v>37</v>
      </c>
      <c r="J233">
        <v>25.07</v>
      </c>
      <c r="K233">
        <v>64</v>
      </c>
    </row>
    <row r="234" spans="1:11" x14ac:dyDescent="0.25">
      <c r="A234" t="s">
        <v>75</v>
      </c>
      <c r="B234" t="s">
        <v>21</v>
      </c>
      <c r="C234" s="2">
        <v>45742</v>
      </c>
      <c r="D234" t="s">
        <v>229</v>
      </c>
      <c r="E234" t="s">
        <v>230</v>
      </c>
      <c r="F234" t="s">
        <v>252</v>
      </c>
      <c r="G234" t="s">
        <v>245</v>
      </c>
      <c r="H234">
        <v>4097793</v>
      </c>
      <c r="I234" t="s">
        <v>23</v>
      </c>
      <c r="J234">
        <v>25.07</v>
      </c>
      <c r="K234">
        <v>42</v>
      </c>
    </row>
    <row r="235" spans="1:11" x14ac:dyDescent="0.25">
      <c r="A235" t="s">
        <v>75</v>
      </c>
      <c r="B235" t="s">
        <v>136</v>
      </c>
      <c r="C235" s="2">
        <v>45742</v>
      </c>
      <c r="D235" t="s">
        <v>888</v>
      </c>
      <c r="E235" t="s">
        <v>537</v>
      </c>
      <c r="F235" t="s">
        <v>253</v>
      </c>
      <c r="G235" t="s">
        <v>245</v>
      </c>
      <c r="H235">
        <v>4097763</v>
      </c>
      <c r="I235" t="s">
        <v>23</v>
      </c>
      <c r="J235">
        <v>14.12</v>
      </c>
      <c r="K235">
        <v>38</v>
      </c>
    </row>
    <row r="236" spans="1:11" x14ac:dyDescent="0.25">
      <c r="A236" t="s">
        <v>75</v>
      </c>
      <c r="B236" t="s">
        <v>136</v>
      </c>
      <c r="C236" s="2">
        <v>45742</v>
      </c>
      <c r="D236" t="s">
        <v>226</v>
      </c>
      <c r="E236" t="s">
        <v>58</v>
      </c>
      <c r="F236" t="s">
        <v>252</v>
      </c>
      <c r="G236" t="s">
        <v>245</v>
      </c>
      <c r="H236">
        <v>4097556</v>
      </c>
      <c r="I236" t="s">
        <v>23</v>
      </c>
      <c r="J236">
        <v>15.66</v>
      </c>
      <c r="K236">
        <v>45</v>
      </c>
    </row>
    <row r="237" spans="1:11" x14ac:dyDescent="0.25">
      <c r="A237" t="s">
        <v>75</v>
      </c>
      <c r="B237" t="s">
        <v>136</v>
      </c>
      <c r="C237" s="2">
        <v>45742</v>
      </c>
      <c r="D237" t="s">
        <v>231</v>
      </c>
      <c r="E237" t="s">
        <v>883</v>
      </c>
      <c r="F237" t="s">
        <v>251</v>
      </c>
      <c r="G237" t="s">
        <v>245</v>
      </c>
      <c r="H237">
        <v>4097555</v>
      </c>
      <c r="I237" t="s">
        <v>37</v>
      </c>
      <c r="J237">
        <v>17.3</v>
      </c>
      <c r="K237">
        <v>51</v>
      </c>
    </row>
    <row r="238" spans="1:11" x14ac:dyDescent="0.25">
      <c r="A238" t="s">
        <v>75</v>
      </c>
      <c r="B238" t="s">
        <v>136</v>
      </c>
      <c r="C238" s="2">
        <v>45742</v>
      </c>
      <c r="D238" t="s">
        <v>226</v>
      </c>
      <c r="E238" t="s">
        <v>58</v>
      </c>
      <c r="F238" t="s">
        <v>251</v>
      </c>
      <c r="G238" t="s">
        <v>245</v>
      </c>
      <c r="H238">
        <v>4097554</v>
      </c>
      <c r="I238" t="s">
        <v>23</v>
      </c>
      <c r="J238">
        <v>17.3</v>
      </c>
      <c r="K238">
        <v>57</v>
      </c>
    </row>
    <row r="239" spans="1:11" x14ac:dyDescent="0.25">
      <c r="A239" t="s">
        <v>75</v>
      </c>
      <c r="B239" t="s">
        <v>138</v>
      </c>
      <c r="C239" s="2">
        <v>45742</v>
      </c>
      <c r="D239" t="s">
        <v>377</v>
      </c>
      <c r="E239" t="s">
        <v>36</v>
      </c>
      <c r="F239" t="s">
        <v>251</v>
      </c>
      <c r="G239" t="s">
        <v>245</v>
      </c>
      <c r="H239">
        <v>4097553</v>
      </c>
      <c r="I239" t="s">
        <v>37</v>
      </c>
      <c r="J239">
        <v>4.38</v>
      </c>
      <c r="K239">
        <v>22</v>
      </c>
    </row>
    <row r="240" spans="1:11" x14ac:dyDescent="0.25">
      <c r="A240" t="s">
        <v>75</v>
      </c>
      <c r="B240" t="s">
        <v>137</v>
      </c>
      <c r="C240" s="2">
        <v>45742</v>
      </c>
      <c r="D240" t="s">
        <v>387</v>
      </c>
      <c r="E240" t="s">
        <v>28</v>
      </c>
      <c r="F240" t="s">
        <v>254</v>
      </c>
      <c r="G240" t="s">
        <v>246</v>
      </c>
      <c r="H240">
        <v>4097551</v>
      </c>
      <c r="I240" t="s">
        <v>23</v>
      </c>
      <c r="J240">
        <v>4.88</v>
      </c>
      <c r="K240">
        <v>51</v>
      </c>
    </row>
    <row r="241" spans="1:11" x14ac:dyDescent="0.25">
      <c r="A241" t="s">
        <v>75</v>
      </c>
      <c r="B241" t="s">
        <v>143</v>
      </c>
      <c r="C241" s="2">
        <v>45742</v>
      </c>
      <c r="D241" t="s">
        <v>388</v>
      </c>
      <c r="E241" t="s">
        <v>389</v>
      </c>
      <c r="F241" t="s">
        <v>251</v>
      </c>
      <c r="G241" t="s">
        <v>245</v>
      </c>
      <c r="H241">
        <v>4097548</v>
      </c>
      <c r="I241" t="s">
        <v>37</v>
      </c>
      <c r="J241">
        <v>12.29</v>
      </c>
      <c r="K241">
        <v>36</v>
      </c>
    </row>
    <row r="242" spans="1:11" x14ac:dyDescent="0.25">
      <c r="A242" t="s">
        <v>75</v>
      </c>
      <c r="B242" t="s">
        <v>138</v>
      </c>
      <c r="C242" s="2">
        <v>45742</v>
      </c>
      <c r="D242" t="s">
        <v>377</v>
      </c>
      <c r="E242" t="s">
        <v>36</v>
      </c>
      <c r="F242" t="s">
        <v>251</v>
      </c>
      <c r="G242" t="s">
        <v>245</v>
      </c>
      <c r="H242">
        <v>4097538</v>
      </c>
      <c r="I242" t="s">
        <v>37</v>
      </c>
      <c r="J242">
        <v>10.039999999999999</v>
      </c>
      <c r="K242">
        <v>36</v>
      </c>
    </row>
    <row r="243" spans="1:11" x14ac:dyDescent="0.25">
      <c r="A243" t="s">
        <v>75</v>
      </c>
      <c r="B243" t="s">
        <v>18</v>
      </c>
      <c r="C243" s="2">
        <v>45742</v>
      </c>
      <c r="D243" t="s">
        <v>392</v>
      </c>
      <c r="E243" t="s">
        <v>393</v>
      </c>
      <c r="F243" t="s">
        <v>251</v>
      </c>
      <c r="G243" t="s">
        <v>245</v>
      </c>
      <c r="H243">
        <v>4097537</v>
      </c>
      <c r="I243" t="s">
        <v>23</v>
      </c>
      <c r="J243">
        <v>10.039999999999999</v>
      </c>
      <c r="K243">
        <v>89</v>
      </c>
    </row>
    <row r="244" spans="1:11" x14ac:dyDescent="0.25">
      <c r="A244" t="s">
        <v>75</v>
      </c>
      <c r="B244" t="s">
        <v>141</v>
      </c>
      <c r="C244" s="2">
        <v>45742</v>
      </c>
      <c r="D244" t="s">
        <v>395</v>
      </c>
      <c r="E244" t="s">
        <v>66</v>
      </c>
      <c r="F244" t="s">
        <v>252</v>
      </c>
      <c r="G244" t="s">
        <v>245</v>
      </c>
      <c r="H244">
        <v>4097639</v>
      </c>
      <c r="I244" t="s">
        <v>23</v>
      </c>
      <c r="J244">
        <v>15.66</v>
      </c>
      <c r="K244">
        <v>34</v>
      </c>
    </row>
    <row r="245" spans="1:11" x14ac:dyDescent="0.25">
      <c r="A245" t="s">
        <v>75</v>
      </c>
      <c r="B245" t="s">
        <v>136</v>
      </c>
      <c r="C245" s="2">
        <v>45742</v>
      </c>
      <c r="D245" t="s">
        <v>231</v>
      </c>
      <c r="E245" t="s">
        <v>883</v>
      </c>
      <c r="F245" t="s">
        <v>251</v>
      </c>
      <c r="G245" t="s">
        <v>245</v>
      </c>
      <c r="H245">
        <v>4097585</v>
      </c>
      <c r="I245" t="s">
        <v>23</v>
      </c>
      <c r="J245">
        <v>8.24</v>
      </c>
      <c r="K245">
        <v>24</v>
      </c>
    </row>
    <row r="246" spans="1:11" x14ac:dyDescent="0.25">
      <c r="A246" t="s">
        <v>75</v>
      </c>
      <c r="B246" t="s">
        <v>133</v>
      </c>
      <c r="C246" s="2">
        <v>45742</v>
      </c>
      <c r="D246" t="s">
        <v>394</v>
      </c>
      <c r="E246" t="s">
        <v>64</v>
      </c>
      <c r="F246" t="s">
        <v>252</v>
      </c>
      <c r="G246" t="s">
        <v>245</v>
      </c>
      <c r="H246">
        <v>4101336</v>
      </c>
      <c r="I246" t="s">
        <v>23</v>
      </c>
      <c r="J246">
        <v>25.78</v>
      </c>
      <c r="K246">
        <v>35</v>
      </c>
    </row>
    <row r="247" spans="1:11" x14ac:dyDescent="0.25">
      <c r="A247" t="s">
        <v>75</v>
      </c>
      <c r="B247" t="s">
        <v>18</v>
      </c>
      <c r="C247" s="2">
        <v>45742</v>
      </c>
      <c r="D247" t="s">
        <v>392</v>
      </c>
      <c r="E247" t="s">
        <v>393</v>
      </c>
      <c r="F247" t="s">
        <v>252</v>
      </c>
      <c r="G247" t="s">
        <v>245</v>
      </c>
      <c r="H247">
        <v>4101330</v>
      </c>
      <c r="I247" t="s">
        <v>23</v>
      </c>
      <c r="J247">
        <v>25.78</v>
      </c>
      <c r="K247">
        <v>124</v>
      </c>
    </row>
    <row r="248" spans="1:11" x14ac:dyDescent="0.25">
      <c r="A248" t="s">
        <v>75</v>
      </c>
      <c r="B248" t="s">
        <v>139</v>
      </c>
      <c r="C248" s="2">
        <v>45742</v>
      </c>
      <c r="D248" t="s">
        <v>381</v>
      </c>
      <c r="E248" t="s">
        <v>43</v>
      </c>
      <c r="F248" t="s">
        <v>251</v>
      </c>
      <c r="G248" t="s">
        <v>245</v>
      </c>
      <c r="H248">
        <v>4101328</v>
      </c>
      <c r="I248" t="s">
        <v>37</v>
      </c>
      <c r="J248">
        <v>9.2200000000000006</v>
      </c>
      <c r="K248">
        <v>20</v>
      </c>
    </row>
    <row r="249" spans="1:11" x14ac:dyDescent="0.25">
      <c r="A249" t="s">
        <v>75</v>
      </c>
      <c r="B249" t="s">
        <v>18</v>
      </c>
      <c r="C249" s="2">
        <v>45742</v>
      </c>
      <c r="D249" t="s">
        <v>392</v>
      </c>
      <c r="E249" t="s">
        <v>393</v>
      </c>
      <c r="F249" t="s">
        <v>251</v>
      </c>
      <c r="G249" t="s">
        <v>245</v>
      </c>
      <c r="H249">
        <v>4101327</v>
      </c>
      <c r="I249" t="s">
        <v>23</v>
      </c>
      <c r="J249">
        <v>9.2200000000000006</v>
      </c>
      <c r="K249">
        <v>21</v>
      </c>
    </row>
    <row r="250" spans="1:11" x14ac:dyDescent="0.25">
      <c r="A250" t="s">
        <v>75</v>
      </c>
      <c r="B250" t="s">
        <v>136</v>
      </c>
      <c r="C250" s="2">
        <v>45742</v>
      </c>
      <c r="D250" t="s">
        <v>231</v>
      </c>
      <c r="E250" t="s">
        <v>883</v>
      </c>
      <c r="F250" t="s">
        <v>253</v>
      </c>
      <c r="G250" t="s">
        <v>245</v>
      </c>
      <c r="H250">
        <v>4101317</v>
      </c>
      <c r="I250" t="s">
        <v>23</v>
      </c>
      <c r="J250">
        <v>10.08</v>
      </c>
      <c r="K250">
        <v>32</v>
      </c>
    </row>
    <row r="251" spans="1:11" x14ac:dyDescent="0.25">
      <c r="A251" t="s">
        <v>75</v>
      </c>
      <c r="B251" t="s">
        <v>21</v>
      </c>
      <c r="C251" s="2">
        <v>45742</v>
      </c>
      <c r="D251" t="s">
        <v>229</v>
      </c>
      <c r="E251" t="s">
        <v>230</v>
      </c>
      <c r="F251" t="s">
        <v>253</v>
      </c>
      <c r="G251" t="s">
        <v>245</v>
      </c>
      <c r="H251">
        <v>4101316</v>
      </c>
      <c r="I251" t="s">
        <v>23</v>
      </c>
      <c r="J251">
        <v>10.08</v>
      </c>
      <c r="K251">
        <v>20</v>
      </c>
    </row>
    <row r="252" spans="1:11" x14ac:dyDescent="0.25">
      <c r="A252" t="s">
        <v>75</v>
      </c>
      <c r="B252" t="s">
        <v>136</v>
      </c>
      <c r="C252" s="2">
        <v>45742</v>
      </c>
      <c r="D252" t="s">
        <v>231</v>
      </c>
      <c r="E252" t="s">
        <v>883</v>
      </c>
      <c r="F252" t="s">
        <v>252</v>
      </c>
      <c r="G252" t="s">
        <v>245</v>
      </c>
      <c r="H252">
        <v>4101299</v>
      </c>
      <c r="I252" t="s">
        <v>37</v>
      </c>
      <c r="J252">
        <v>10.53</v>
      </c>
      <c r="K252">
        <v>30</v>
      </c>
    </row>
    <row r="253" spans="1:11" x14ac:dyDescent="0.25">
      <c r="A253" t="s">
        <v>75</v>
      </c>
      <c r="B253" t="s">
        <v>139</v>
      </c>
      <c r="C253" s="2">
        <v>45742</v>
      </c>
      <c r="D253" t="s">
        <v>381</v>
      </c>
      <c r="E253" t="s">
        <v>43</v>
      </c>
      <c r="F253" t="s">
        <v>252</v>
      </c>
      <c r="G253" t="s">
        <v>245</v>
      </c>
      <c r="H253">
        <v>4101294</v>
      </c>
      <c r="I253" t="s">
        <v>37</v>
      </c>
      <c r="J253">
        <v>10.53</v>
      </c>
      <c r="K253">
        <v>24</v>
      </c>
    </row>
    <row r="254" spans="1:11" x14ac:dyDescent="0.25">
      <c r="A254" t="s">
        <v>75</v>
      </c>
      <c r="B254" t="s">
        <v>21</v>
      </c>
      <c r="C254" s="2">
        <v>45742</v>
      </c>
      <c r="D254" t="s">
        <v>227</v>
      </c>
      <c r="E254" t="s">
        <v>228</v>
      </c>
      <c r="F254" t="s">
        <v>251</v>
      </c>
      <c r="G254" t="s">
        <v>245</v>
      </c>
      <c r="H254">
        <v>4101286</v>
      </c>
      <c r="I254" t="s">
        <v>23</v>
      </c>
      <c r="J254">
        <v>9.59</v>
      </c>
      <c r="K254">
        <v>21</v>
      </c>
    </row>
    <row r="255" spans="1:11" x14ac:dyDescent="0.25">
      <c r="A255" t="s">
        <v>75</v>
      </c>
      <c r="B255" t="s">
        <v>142</v>
      </c>
      <c r="C255" s="2">
        <v>45742</v>
      </c>
      <c r="D255" t="s">
        <v>386</v>
      </c>
      <c r="E255" t="s">
        <v>41</v>
      </c>
      <c r="F255" t="s">
        <v>251</v>
      </c>
      <c r="G255" t="s">
        <v>245</v>
      </c>
      <c r="H255">
        <v>4101454</v>
      </c>
      <c r="I255" t="s">
        <v>23</v>
      </c>
      <c r="J255">
        <v>13.9</v>
      </c>
      <c r="K255">
        <v>27</v>
      </c>
    </row>
    <row r="256" spans="1:11" x14ac:dyDescent="0.25">
      <c r="A256" t="s">
        <v>75</v>
      </c>
      <c r="B256" t="s">
        <v>143</v>
      </c>
      <c r="C256" s="2">
        <v>45742</v>
      </c>
      <c r="D256" t="s">
        <v>388</v>
      </c>
      <c r="E256" t="s">
        <v>389</v>
      </c>
      <c r="F256" t="s">
        <v>251</v>
      </c>
      <c r="G256" t="s">
        <v>245</v>
      </c>
      <c r="H256">
        <v>4101423</v>
      </c>
      <c r="I256" t="s">
        <v>37</v>
      </c>
      <c r="J256">
        <v>13.27</v>
      </c>
      <c r="K256">
        <v>25</v>
      </c>
    </row>
    <row r="257" spans="1:11" x14ac:dyDescent="0.25">
      <c r="A257" t="s">
        <v>75</v>
      </c>
      <c r="B257" t="s">
        <v>138</v>
      </c>
      <c r="C257" s="2">
        <v>45742</v>
      </c>
      <c r="D257" t="s">
        <v>377</v>
      </c>
      <c r="E257" t="s">
        <v>36</v>
      </c>
      <c r="F257" t="s">
        <v>251</v>
      </c>
      <c r="G257" t="s">
        <v>245</v>
      </c>
      <c r="H257">
        <v>4101453</v>
      </c>
      <c r="I257" t="s">
        <v>37</v>
      </c>
      <c r="J257">
        <v>13.9</v>
      </c>
      <c r="K257">
        <v>22</v>
      </c>
    </row>
    <row r="258" spans="1:11" x14ac:dyDescent="0.25">
      <c r="A258" t="s">
        <v>75</v>
      </c>
      <c r="B258" t="s">
        <v>21</v>
      </c>
      <c r="C258" s="2">
        <v>45742</v>
      </c>
      <c r="D258" t="s">
        <v>229</v>
      </c>
      <c r="E258" t="s">
        <v>230</v>
      </c>
      <c r="F258" t="s">
        <v>271</v>
      </c>
      <c r="G258" t="s">
        <v>246</v>
      </c>
      <c r="H258">
        <v>4101284</v>
      </c>
      <c r="I258" t="s">
        <v>23</v>
      </c>
      <c r="J258">
        <v>21.29</v>
      </c>
      <c r="K258">
        <v>35</v>
      </c>
    </row>
    <row r="259" spans="1:11" x14ac:dyDescent="0.25">
      <c r="A259" t="s">
        <v>75</v>
      </c>
      <c r="B259" t="s">
        <v>21</v>
      </c>
      <c r="C259" s="2">
        <v>45742</v>
      </c>
      <c r="D259" t="s">
        <v>227</v>
      </c>
      <c r="E259" t="s">
        <v>228</v>
      </c>
      <c r="F259" t="s">
        <v>251</v>
      </c>
      <c r="G259" t="s">
        <v>245</v>
      </c>
      <c r="H259">
        <v>4101426</v>
      </c>
      <c r="I259" t="s">
        <v>23</v>
      </c>
      <c r="J259">
        <v>13.27</v>
      </c>
      <c r="K259">
        <v>23</v>
      </c>
    </row>
    <row r="260" spans="1:11" x14ac:dyDescent="0.25">
      <c r="A260" t="s">
        <v>75</v>
      </c>
      <c r="B260" t="s">
        <v>21</v>
      </c>
      <c r="C260" s="2">
        <v>45742</v>
      </c>
      <c r="D260" t="s">
        <v>229</v>
      </c>
      <c r="E260" t="s">
        <v>230</v>
      </c>
      <c r="F260" t="s">
        <v>255</v>
      </c>
      <c r="G260" t="s">
        <v>245</v>
      </c>
      <c r="H260">
        <v>4101244</v>
      </c>
      <c r="I260" t="s">
        <v>23</v>
      </c>
      <c r="J260">
        <v>11.44</v>
      </c>
      <c r="K260">
        <v>52</v>
      </c>
    </row>
    <row r="261" spans="1:11" x14ac:dyDescent="0.25">
      <c r="A261" t="s">
        <v>75</v>
      </c>
      <c r="B261" t="s">
        <v>139</v>
      </c>
      <c r="C261" s="2">
        <v>45742</v>
      </c>
      <c r="D261" t="s">
        <v>381</v>
      </c>
      <c r="E261" t="s">
        <v>43</v>
      </c>
      <c r="F261" t="s">
        <v>251</v>
      </c>
      <c r="G261" t="s">
        <v>245</v>
      </c>
      <c r="H261">
        <v>4101245</v>
      </c>
      <c r="I261" t="s">
        <v>37</v>
      </c>
      <c r="J261">
        <v>17.22</v>
      </c>
      <c r="K261">
        <v>32</v>
      </c>
    </row>
    <row r="262" spans="1:11" x14ac:dyDescent="0.25">
      <c r="A262" t="s">
        <v>75</v>
      </c>
      <c r="B262" t="s">
        <v>18</v>
      </c>
      <c r="C262" s="2">
        <v>45742</v>
      </c>
      <c r="D262" t="s">
        <v>565</v>
      </c>
      <c r="E262" t="s">
        <v>33</v>
      </c>
      <c r="F262" t="s">
        <v>251</v>
      </c>
      <c r="G262" t="s">
        <v>245</v>
      </c>
      <c r="H262">
        <v>4101246</v>
      </c>
      <c r="I262" t="s">
        <v>23</v>
      </c>
      <c r="J262">
        <v>17.22</v>
      </c>
      <c r="K262">
        <v>61</v>
      </c>
    </row>
    <row r="263" spans="1:11" x14ac:dyDescent="0.25">
      <c r="A263" t="s">
        <v>75</v>
      </c>
      <c r="B263" t="s">
        <v>141</v>
      </c>
      <c r="C263" s="2">
        <v>45742</v>
      </c>
      <c r="D263" t="s">
        <v>395</v>
      </c>
      <c r="E263" t="s">
        <v>66</v>
      </c>
      <c r="F263" t="s">
        <v>255</v>
      </c>
      <c r="G263" t="s">
        <v>245</v>
      </c>
      <c r="H263">
        <v>4101247</v>
      </c>
      <c r="I263" t="s">
        <v>23</v>
      </c>
      <c r="J263">
        <v>11.44</v>
      </c>
      <c r="K263">
        <v>18</v>
      </c>
    </row>
    <row r="264" spans="1:11" x14ac:dyDescent="0.25">
      <c r="A264" t="s">
        <v>75</v>
      </c>
      <c r="B264" t="s">
        <v>136</v>
      </c>
      <c r="C264" s="2">
        <v>45742</v>
      </c>
      <c r="D264" t="s">
        <v>757</v>
      </c>
      <c r="E264" t="s">
        <v>536</v>
      </c>
      <c r="F264" t="s">
        <v>251</v>
      </c>
      <c r="G264" t="s">
        <v>245</v>
      </c>
      <c r="H264">
        <v>4101218</v>
      </c>
      <c r="I264" t="s">
        <v>37</v>
      </c>
      <c r="J264">
        <v>6.65</v>
      </c>
      <c r="K264">
        <v>19</v>
      </c>
    </row>
    <row r="265" spans="1:11" x14ac:dyDescent="0.25">
      <c r="A265" t="s">
        <v>75</v>
      </c>
      <c r="B265" t="s">
        <v>136</v>
      </c>
      <c r="C265" s="2">
        <v>45742</v>
      </c>
      <c r="D265" t="s">
        <v>231</v>
      </c>
      <c r="E265" t="s">
        <v>883</v>
      </c>
      <c r="F265" t="s">
        <v>251</v>
      </c>
      <c r="G265" t="s">
        <v>245</v>
      </c>
      <c r="H265">
        <v>4101257</v>
      </c>
      <c r="I265" t="s">
        <v>23</v>
      </c>
      <c r="J265">
        <v>16.440000000000001</v>
      </c>
      <c r="K265">
        <v>34</v>
      </c>
    </row>
    <row r="266" spans="1:11" x14ac:dyDescent="0.25">
      <c r="A266" t="s">
        <v>75</v>
      </c>
      <c r="B266" t="s">
        <v>18</v>
      </c>
      <c r="C266" s="2">
        <v>45742</v>
      </c>
      <c r="D266" t="s">
        <v>390</v>
      </c>
      <c r="E266" t="s">
        <v>376</v>
      </c>
      <c r="F266" t="s">
        <v>251</v>
      </c>
      <c r="G266" t="s">
        <v>245</v>
      </c>
      <c r="H266">
        <v>4097420</v>
      </c>
      <c r="I266" t="s">
        <v>23</v>
      </c>
      <c r="J266">
        <v>17.43</v>
      </c>
      <c r="K266">
        <v>44</v>
      </c>
    </row>
    <row r="267" spans="1:11" x14ac:dyDescent="0.25">
      <c r="A267" t="s">
        <v>75</v>
      </c>
      <c r="B267" t="s">
        <v>141</v>
      </c>
      <c r="C267" s="2">
        <v>45742</v>
      </c>
      <c r="D267" t="s">
        <v>395</v>
      </c>
      <c r="E267" t="s">
        <v>66</v>
      </c>
      <c r="F267" t="s">
        <v>251</v>
      </c>
      <c r="G267" t="s">
        <v>245</v>
      </c>
      <c r="H267">
        <v>4101281</v>
      </c>
      <c r="I267" t="s">
        <v>23</v>
      </c>
      <c r="J267">
        <v>9.59</v>
      </c>
      <c r="K267">
        <v>15</v>
      </c>
    </row>
    <row r="268" spans="1:11" x14ac:dyDescent="0.25">
      <c r="A268" t="s">
        <v>75</v>
      </c>
      <c r="B268" t="s">
        <v>21</v>
      </c>
      <c r="C268" s="2">
        <v>45742</v>
      </c>
      <c r="D268" t="s">
        <v>229</v>
      </c>
      <c r="E268" t="s">
        <v>230</v>
      </c>
      <c r="F268" t="s">
        <v>271</v>
      </c>
      <c r="G268" t="s">
        <v>246</v>
      </c>
      <c r="H268">
        <v>4101277</v>
      </c>
      <c r="I268" t="s">
        <v>23</v>
      </c>
      <c r="J268">
        <v>21.68</v>
      </c>
      <c r="K268">
        <v>42</v>
      </c>
    </row>
    <row r="269" spans="1:11" x14ac:dyDescent="0.25">
      <c r="A269" t="s">
        <v>75</v>
      </c>
      <c r="B269" t="s">
        <v>136</v>
      </c>
      <c r="C269" s="2">
        <v>45742</v>
      </c>
      <c r="D269" t="s">
        <v>757</v>
      </c>
      <c r="E269" t="s">
        <v>536</v>
      </c>
      <c r="F269" t="s">
        <v>251</v>
      </c>
      <c r="G269" t="s">
        <v>245</v>
      </c>
      <c r="H269">
        <v>4101219</v>
      </c>
      <c r="I269" t="s">
        <v>37</v>
      </c>
      <c r="J269">
        <v>6.65</v>
      </c>
      <c r="K269">
        <v>22</v>
      </c>
    </row>
    <row r="270" spans="1:11" x14ac:dyDescent="0.25">
      <c r="A270" t="s">
        <v>75</v>
      </c>
      <c r="B270" t="s">
        <v>133</v>
      </c>
      <c r="C270" s="2">
        <v>45743</v>
      </c>
      <c r="D270" t="s">
        <v>394</v>
      </c>
      <c r="E270" t="s">
        <v>64</v>
      </c>
      <c r="F270" t="s">
        <v>251</v>
      </c>
      <c r="G270" t="s">
        <v>245</v>
      </c>
      <c r="H270">
        <v>4101419</v>
      </c>
      <c r="I270" t="s">
        <v>23</v>
      </c>
      <c r="J270">
        <v>2.33</v>
      </c>
      <c r="K270">
        <v>54</v>
      </c>
    </row>
    <row r="271" spans="1:11" x14ac:dyDescent="0.25">
      <c r="A271" t="s">
        <v>75</v>
      </c>
      <c r="B271" t="s">
        <v>65</v>
      </c>
      <c r="C271" s="2">
        <v>45743</v>
      </c>
      <c r="D271" t="s">
        <v>564</v>
      </c>
      <c r="E271" t="s">
        <v>35</v>
      </c>
      <c r="F271" t="s">
        <v>251</v>
      </c>
      <c r="G271" t="s">
        <v>245</v>
      </c>
      <c r="H271">
        <v>4100719</v>
      </c>
      <c r="I271" t="s">
        <v>23</v>
      </c>
      <c r="J271">
        <v>12.94</v>
      </c>
      <c r="K271">
        <v>30</v>
      </c>
    </row>
    <row r="272" spans="1:11" x14ac:dyDescent="0.25">
      <c r="A272" t="s">
        <v>75</v>
      </c>
      <c r="B272" t="s">
        <v>141</v>
      </c>
      <c r="C272" s="2">
        <v>45743</v>
      </c>
      <c r="D272" t="s">
        <v>395</v>
      </c>
      <c r="E272" t="s">
        <v>66</v>
      </c>
      <c r="F272" t="s">
        <v>254</v>
      </c>
      <c r="G272" t="s">
        <v>246</v>
      </c>
      <c r="H272">
        <v>4101422</v>
      </c>
      <c r="I272" t="s">
        <v>23</v>
      </c>
      <c r="J272">
        <v>25.14</v>
      </c>
      <c r="K272">
        <v>39</v>
      </c>
    </row>
    <row r="273" spans="1:11" x14ac:dyDescent="0.25">
      <c r="A273" t="s">
        <v>75</v>
      </c>
      <c r="B273" t="s">
        <v>140</v>
      </c>
      <c r="C273" s="2">
        <v>45743</v>
      </c>
      <c r="D273" t="s">
        <v>378</v>
      </c>
      <c r="E273" t="s">
        <v>379</v>
      </c>
      <c r="F273" t="s">
        <v>251</v>
      </c>
      <c r="G273" t="s">
        <v>245</v>
      </c>
      <c r="H273">
        <v>4100688</v>
      </c>
      <c r="I273" t="s">
        <v>23</v>
      </c>
      <c r="J273">
        <v>5.23</v>
      </c>
      <c r="K273">
        <v>17</v>
      </c>
    </row>
    <row r="274" spans="1:11" x14ac:dyDescent="0.25">
      <c r="A274" t="s">
        <v>75</v>
      </c>
      <c r="B274" t="s">
        <v>136</v>
      </c>
      <c r="C274" s="2">
        <v>45743</v>
      </c>
      <c r="D274" t="s">
        <v>231</v>
      </c>
      <c r="E274" t="s">
        <v>883</v>
      </c>
      <c r="F274" t="s">
        <v>251</v>
      </c>
      <c r="G274" t="s">
        <v>245</v>
      </c>
      <c r="H274">
        <v>4100692</v>
      </c>
      <c r="I274" t="s">
        <v>37</v>
      </c>
      <c r="J274">
        <v>8.92</v>
      </c>
      <c r="K274">
        <v>16</v>
      </c>
    </row>
    <row r="275" spans="1:11" x14ac:dyDescent="0.25">
      <c r="A275" t="s">
        <v>75</v>
      </c>
      <c r="B275" t="s">
        <v>136</v>
      </c>
      <c r="C275" s="2">
        <v>45743</v>
      </c>
      <c r="D275" t="s">
        <v>757</v>
      </c>
      <c r="E275" t="s">
        <v>536</v>
      </c>
      <c r="F275" t="s">
        <v>251</v>
      </c>
      <c r="G275" t="s">
        <v>245</v>
      </c>
      <c r="H275">
        <v>4101424</v>
      </c>
      <c r="I275" t="s">
        <v>37</v>
      </c>
      <c r="J275">
        <v>13.27</v>
      </c>
      <c r="K275">
        <v>25</v>
      </c>
    </row>
    <row r="276" spans="1:11" x14ac:dyDescent="0.25">
      <c r="A276" t="s">
        <v>75</v>
      </c>
      <c r="B276" t="s">
        <v>138</v>
      </c>
      <c r="C276" s="2">
        <v>45743</v>
      </c>
      <c r="D276" t="s">
        <v>377</v>
      </c>
      <c r="E276" t="s">
        <v>36</v>
      </c>
      <c r="F276" t="s">
        <v>251</v>
      </c>
      <c r="G276" t="s">
        <v>245</v>
      </c>
      <c r="H276">
        <v>4101266</v>
      </c>
      <c r="I276" t="s">
        <v>37</v>
      </c>
      <c r="J276">
        <v>18.84</v>
      </c>
      <c r="K276">
        <v>73</v>
      </c>
    </row>
    <row r="277" spans="1:11" x14ac:dyDescent="0.25">
      <c r="A277" t="s">
        <v>75</v>
      </c>
      <c r="B277" t="s">
        <v>21</v>
      </c>
      <c r="C277" s="2">
        <v>45743</v>
      </c>
      <c r="D277" t="s">
        <v>229</v>
      </c>
      <c r="E277" t="s">
        <v>230</v>
      </c>
      <c r="F277" t="s">
        <v>251</v>
      </c>
      <c r="G277" t="s">
        <v>245</v>
      </c>
      <c r="H277">
        <v>4101264</v>
      </c>
      <c r="I277" t="s">
        <v>23</v>
      </c>
      <c r="J277">
        <v>18.84</v>
      </c>
      <c r="K277">
        <v>45</v>
      </c>
    </row>
    <row r="278" spans="1:11" x14ac:dyDescent="0.25">
      <c r="A278" t="s">
        <v>75</v>
      </c>
      <c r="B278" t="s">
        <v>142</v>
      </c>
      <c r="C278" s="2">
        <v>45743</v>
      </c>
      <c r="D278" t="s">
        <v>386</v>
      </c>
      <c r="E278" t="s">
        <v>41</v>
      </c>
      <c r="F278" t="s">
        <v>251</v>
      </c>
      <c r="G278" t="s">
        <v>245</v>
      </c>
      <c r="H278">
        <v>4101249</v>
      </c>
      <c r="I278" t="s">
        <v>23</v>
      </c>
      <c r="J278">
        <v>26.71</v>
      </c>
      <c r="K278">
        <v>61</v>
      </c>
    </row>
    <row r="279" spans="1:11" x14ac:dyDescent="0.25">
      <c r="A279" t="s">
        <v>75</v>
      </c>
      <c r="B279" t="s">
        <v>18</v>
      </c>
      <c r="C279" s="2">
        <v>45743</v>
      </c>
      <c r="D279" t="s">
        <v>565</v>
      </c>
      <c r="E279" t="s">
        <v>33</v>
      </c>
      <c r="F279" t="s">
        <v>251</v>
      </c>
      <c r="G279" t="s">
        <v>245</v>
      </c>
      <c r="H279">
        <v>4101248</v>
      </c>
      <c r="I279" t="s">
        <v>23</v>
      </c>
      <c r="J279">
        <v>26.71</v>
      </c>
      <c r="K279">
        <v>101</v>
      </c>
    </row>
    <row r="280" spans="1:11" x14ac:dyDescent="0.25">
      <c r="A280" t="s">
        <v>75</v>
      </c>
      <c r="B280" t="s">
        <v>18</v>
      </c>
      <c r="C280" s="2">
        <v>45743</v>
      </c>
      <c r="D280" t="s">
        <v>565</v>
      </c>
      <c r="E280" t="s">
        <v>33</v>
      </c>
      <c r="F280" t="s">
        <v>251</v>
      </c>
      <c r="G280" t="s">
        <v>245</v>
      </c>
      <c r="H280">
        <v>4100689</v>
      </c>
      <c r="I280" t="s">
        <v>23</v>
      </c>
      <c r="J280">
        <v>5.23</v>
      </c>
      <c r="K280">
        <v>14</v>
      </c>
    </row>
    <row r="281" spans="1:11" x14ac:dyDescent="0.25">
      <c r="A281" t="s">
        <v>75</v>
      </c>
      <c r="B281" t="s">
        <v>143</v>
      </c>
      <c r="C281" s="2">
        <v>45743</v>
      </c>
      <c r="D281" t="s">
        <v>388</v>
      </c>
      <c r="E281" t="s">
        <v>389</v>
      </c>
      <c r="F281" t="s">
        <v>253</v>
      </c>
      <c r="G281" t="s">
        <v>245</v>
      </c>
      <c r="H281">
        <v>4101437</v>
      </c>
      <c r="I281" t="s">
        <v>37</v>
      </c>
      <c r="J281">
        <v>27.12</v>
      </c>
      <c r="K281">
        <v>37</v>
      </c>
    </row>
    <row r="282" spans="1:11" x14ac:dyDescent="0.25">
      <c r="A282" t="s">
        <v>75</v>
      </c>
      <c r="B282" t="s">
        <v>133</v>
      </c>
      <c r="C282" s="2">
        <v>45743</v>
      </c>
      <c r="D282" t="s">
        <v>394</v>
      </c>
      <c r="E282" t="s">
        <v>64</v>
      </c>
      <c r="F282" t="s">
        <v>251</v>
      </c>
      <c r="G282" t="s">
        <v>245</v>
      </c>
      <c r="H282">
        <v>4102067</v>
      </c>
      <c r="I282" t="s">
        <v>23</v>
      </c>
      <c r="J282">
        <v>10.9</v>
      </c>
      <c r="K282">
        <v>35</v>
      </c>
    </row>
    <row r="283" spans="1:11" x14ac:dyDescent="0.25">
      <c r="A283" t="s">
        <v>75</v>
      </c>
      <c r="B283" t="s">
        <v>65</v>
      </c>
      <c r="C283" s="2">
        <v>45743</v>
      </c>
      <c r="D283" t="s">
        <v>564</v>
      </c>
      <c r="E283" t="s">
        <v>35</v>
      </c>
      <c r="F283" t="s">
        <v>251</v>
      </c>
      <c r="G283" t="s">
        <v>245</v>
      </c>
      <c r="H283">
        <v>4102068</v>
      </c>
      <c r="I283" t="s">
        <v>23</v>
      </c>
      <c r="J283">
        <v>10.9</v>
      </c>
      <c r="K283">
        <v>23</v>
      </c>
    </row>
    <row r="284" spans="1:11" x14ac:dyDescent="0.25">
      <c r="A284" t="s">
        <v>75</v>
      </c>
      <c r="B284" t="s">
        <v>143</v>
      </c>
      <c r="C284" s="2">
        <v>45743</v>
      </c>
      <c r="D284" t="s">
        <v>388</v>
      </c>
      <c r="E284" t="s">
        <v>389</v>
      </c>
      <c r="F284" t="s">
        <v>250</v>
      </c>
      <c r="G284" t="s">
        <v>245</v>
      </c>
      <c r="H284">
        <v>4100363</v>
      </c>
      <c r="I284" t="s">
        <v>37</v>
      </c>
      <c r="J284">
        <v>31.62</v>
      </c>
      <c r="K284">
        <v>57</v>
      </c>
    </row>
    <row r="285" spans="1:11" x14ac:dyDescent="0.25">
      <c r="A285" t="s">
        <v>75</v>
      </c>
      <c r="B285" t="s">
        <v>140</v>
      </c>
      <c r="C285" s="2">
        <v>45743</v>
      </c>
      <c r="D285" t="s">
        <v>378</v>
      </c>
      <c r="E285" t="s">
        <v>379</v>
      </c>
      <c r="F285" t="s">
        <v>251</v>
      </c>
      <c r="G285" t="s">
        <v>245</v>
      </c>
      <c r="H285">
        <v>4099844</v>
      </c>
      <c r="I285" t="s">
        <v>37</v>
      </c>
      <c r="J285">
        <v>17.97</v>
      </c>
      <c r="K285">
        <v>77</v>
      </c>
    </row>
    <row r="286" spans="1:11" x14ac:dyDescent="0.25">
      <c r="A286" t="s">
        <v>75</v>
      </c>
      <c r="B286" t="s">
        <v>18</v>
      </c>
      <c r="C286" s="2">
        <v>45743</v>
      </c>
      <c r="D286" t="s">
        <v>565</v>
      </c>
      <c r="E286" t="s">
        <v>33</v>
      </c>
      <c r="F286" t="s">
        <v>251</v>
      </c>
      <c r="G286" t="s">
        <v>245</v>
      </c>
      <c r="H286">
        <v>4102125</v>
      </c>
      <c r="I286" t="s">
        <v>23</v>
      </c>
      <c r="J286">
        <v>14.57</v>
      </c>
      <c r="K286">
        <v>58</v>
      </c>
    </row>
    <row r="287" spans="1:11" x14ac:dyDescent="0.25">
      <c r="A287" t="s">
        <v>75</v>
      </c>
      <c r="B287" t="s">
        <v>18</v>
      </c>
      <c r="C287" s="2">
        <v>45743</v>
      </c>
      <c r="D287" t="s">
        <v>380</v>
      </c>
      <c r="E287" t="s">
        <v>31</v>
      </c>
      <c r="F287" t="s">
        <v>253</v>
      </c>
      <c r="G287" t="s">
        <v>245</v>
      </c>
      <c r="H287">
        <v>4099833</v>
      </c>
      <c r="I287" t="s">
        <v>23</v>
      </c>
      <c r="J287">
        <v>21.9</v>
      </c>
      <c r="K287">
        <v>46</v>
      </c>
    </row>
    <row r="288" spans="1:11" x14ac:dyDescent="0.25">
      <c r="A288" t="s">
        <v>75</v>
      </c>
      <c r="B288" t="s">
        <v>143</v>
      </c>
      <c r="C288" s="2">
        <v>45743</v>
      </c>
      <c r="D288" t="s">
        <v>388</v>
      </c>
      <c r="E288" t="s">
        <v>389</v>
      </c>
      <c r="F288" t="s">
        <v>250</v>
      </c>
      <c r="G288" t="s">
        <v>245</v>
      </c>
      <c r="H288">
        <v>4100366</v>
      </c>
      <c r="I288" t="s">
        <v>37</v>
      </c>
      <c r="J288">
        <v>31.62</v>
      </c>
      <c r="K288">
        <v>40</v>
      </c>
    </row>
    <row r="289" spans="1:11" x14ac:dyDescent="0.25">
      <c r="A289" t="s">
        <v>75</v>
      </c>
      <c r="B289" t="s">
        <v>142</v>
      </c>
      <c r="C289" s="2">
        <v>45743</v>
      </c>
      <c r="D289" t="s">
        <v>386</v>
      </c>
      <c r="E289" t="s">
        <v>41</v>
      </c>
      <c r="F289" t="s">
        <v>808</v>
      </c>
      <c r="G289" t="s">
        <v>245</v>
      </c>
      <c r="H289">
        <v>4102054</v>
      </c>
      <c r="I289" t="s">
        <v>23</v>
      </c>
      <c r="J289">
        <v>23.11</v>
      </c>
      <c r="K289">
        <v>38</v>
      </c>
    </row>
    <row r="290" spans="1:11" x14ac:dyDescent="0.25">
      <c r="A290" t="s">
        <v>75</v>
      </c>
      <c r="B290" t="s">
        <v>18</v>
      </c>
      <c r="C290" s="2">
        <v>45743</v>
      </c>
      <c r="D290" t="s">
        <v>565</v>
      </c>
      <c r="E290" t="s">
        <v>33</v>
      </c>
      <c r="F290" t="s">
        <v>251</v>
      </c>
      <c r="G290" t="s">
        <v>245</v>
      </c>
      <c r="H290">
        <v>4101998</v>
      </c>
      <c r="I290" t="s">
        <v>23</v>
      </c>
      <c r="J290">
        <v>11.95</v>
      </c>
      <c r="K290">
        <v>36</v>
      </c>
    </row>
    <row r="291" spans="1:11" x14ac:dyDescent="0.25">
      <c r="A291" t="s">
        <v>75</v>
      </c>
      <c r="B291" t="s">
        <v>136</v>
      </c>
      <c r="C291" s="2">
        <v>45743</v>
      </c>
      <c r="D291" t="s">
        <v>226</v>
      </c>
      <c r="E291" t="s">
        <v>58</v>
      </c>
      <c r="F291" t="s">
        <v>251</v>
      </c>
      <c r="G291" t="s">
        <v>245</v>
      </c>
      <c r="H291">
        <v>4102019</v>
      </c>
      <c r="I291" t="s">
        <v>23</v>
      </c>
      <c r="J291">
        <v>25.07</v>
      </c>
      <c r="K291">
        <v>81</v>
      </c>
    </row>
    <row r="292" spans="1:11" x14ac:dyDescent="0.25">
      <c r="A292" t="s">
        <v>75</v>
      </c>
      <c r="B292" t="s">
        <v>136</v>
      </c>
      <c r="C292" s="2">
        <v>45743</v>
      </c>
      <c r="D292" t="s">
        <v>757</v>
      </c>
      <c r="E292" t="s">
        <v>536</v>
      </c>
      <c r="F292" t="s">
        <v>251</v>
      </c>
      <c r="G292" t="s">
        <v>245</v>
      </c>
      <c r="H292">
        <v>4102020</v>
      </c>
      <c r="I292" t="s">
        <v>37</v>
      </c>
      <c r="J292">
        <v>25.07</v>
      </c>
      <c r="K292">
        <v>29</v>
      </c>
    </row>
    <row r="293" spans="1:11" x14ac:dyDescent="0.25">
      <c r="A293" t="s">
        <v>75</v>
      </c>
      <c r="B293" t="s">
        <v>18</v>
      </c>
      <c r="C293" s="2">
        <v>45743</v>
      </c>
      <c r="D293" t="s">
        <v>374</v>
      </c>
      <c r="E293" t="s">
        <v>69</v>
      </c>
      <c r="F293" t="s">
        <v>251</v>
      </c>
      <c r="G293" t="s">
        <v>245</v>
      </c>
      <c r="H293">
        <v>4100385</v>
      </c>
      <c r="I293" t="s">
        <v>23</v>
      </c>
      <c r="J293">
        <v>13.9</v>
      </c>
      <c r="K293">
        <v>49</v>
      </c>
    </row>
    <row r="294" spans="1:11" x14ac:dyDescent="0.25">
      <c r="A294" t="s">
        <v>75</v>
      </c>
      <c r="B294" t="s">
        <v>65</v>
      </c>
      <c r="C294" s="2">
        <v>45743</v>
      </c>
      <c r="D294" t="s">
        <v>564</v>
      </c>
      <c r="E294" t="s">
        <v>35</v>
      </c>
      <c r="F294" t="s">
        <v>251</v>
      </c>
      <c r="G294" t="s">
        <v>245</v>
      </c>
      <c r="H294">
        <v>4102026</v>
      </c>
      <c r="I294" t="s">
        <v>23</v>
      </c>
      <c r="J294">
        <v>7.94</v>
      </c>
      <c r="K294">
        <v>14</v>
      </c>
    </row>
    <row r="295" spans="1:11" x14ac:dyDescent="0.25">
      <c r="A295" t="s">
        <v>75</v>
      </c>
      <c r="B295" t="s">
        <v>141</v>
      </c>
      <c r="C295" s="2">
        <v>45743</v>
      </c>
      <c r="D295" t="s">
        <v>395</v>
      </c>
      <c r="E295" t="s">
        <v>66</v>
      </c>
      <c r="F295" t="s">
        <v>251</v>
      </c>
      <c r="G295" t="s">
        <v>245</v>
      </c>
      <c r="H295">
        <v>4100379</v>
      </c>
      <c r="I295" t="s">
        <v>23</v>
      </c>
      <c r="J295">
        <v>13.9</v>
      </c>
      <c r="K295">
        <v>74</v>
      </c>
    </row>
    <row r="296" spans="1:11" x14ac:dyDescent="0.25">
      <c r="A296" t="s">
        <v>75</v>
      </c>
      <c r="B296" t="s">
        <v>142</v>
      </c>
      <c r="C296" s="2">
        <v>45743</v>
      </c>
      <c r="D296" t="s">
        <v>386</v>
      </c>
      <c r="E296" t="s">
        <v>41</v>
      </c>
      <c r="F296" t="s">
        <v>808</v>
      </c>
      <c r="G296" t="s">
        <v>245</v>
      </c>
      <c r="H296">
        <v>4102053</v>
      </c>
      <c r="I296" t="s">
        <v>23</v>
      </c>
      <c r="J296">
        <v>23.11</v>
      </c>
      <c r="K296">
        <v>54</v>
      </c>
    </row>
    <row r="297" spans="1:11" x14ac:dyDescent="0.25">
      <c r="A297" t="s">
        <v>75</v>
      </c>
      <c r="B297" t="s">
        <v>21</v>
      </c>
      <c r="C297" s="2">
        <v>45743</v>
      </c>
      <c r="D297" t="s">
        <v>229</v>
      </c>
      <c r="E297" t="s">
        <v>230</v>
      </c>
      <c r="F297" t="s">
        <v>251</v>
      </c>
      <c r="G297" t="s">
        <v>245</v>
      </c>
      <c r="H297">
        <v>4101442</v>
      </c>
      <c r="I297" t="s">
        <v>23</v>
      </c>
      <c r="J297">
        <v>24.86</v>
      </c>
      <c r="K297">
        <v>31</v>
      </c>
    </row>
    <row r="298" spans="1:11" x14ac:dyDescent="0.25">
      <c r="A298" t="s">
        <v>75</v>
      </c>
      <c r="B298" t="s">
        <v>136</v>
      </c>
      <c r="C298" s="2">
        <v>45743</v>
      </c>
      <c r="D298" t="s">
        <v>226</v>
      </c>
      <c r="E298" t="s">
        <v>58</v>
      </c>
      <c r="F298" t="s">
        <v>253</v>
      </c>
      <c r="G298" t="s">
        <v>245</v>
      </c>
      <c r="H298">
        <v>4101436</v>
      </c>
      <c r="I298" t="s">
        <v>23</v>
      </c>
      <c r="J298">
        <v>27.12</v>
      </c>
      <c r="K298">
        <v>100</v>
      </c>
    </row>
    <row r="299" spans="1:11" x14ac:dyDescent="0.25">
      <c r="A299" t="s">
        <v>75</v>
      </c>
      <c r="B299" t="s">
        <v>18</v>
      </c>
      <c r="C299" s="2">
        <v>45743</v>
      </c>
      <c r="D299" t="s">
        <v>374</v>
      </c>
      <c r="E299" t="s">
        <v>69</v>
      </c>
      <c r="F299" t="s">
        <v>251</v>
      </c>
      <c r="G299" t="s">
        <v>245</v>
      </c>
      <c r="H299">
        <v>4102190</v>
      </c>
      <c r="I299" t="s">
        <v>23</v>
      </c>
      <c r="J299">
        <v>16.53</v>
      </c>
      <c r="K299">
        <v>31</v>
      </c>
    </row>
    <row r="300" spans="1:11" x14ac:dyDescent="0.25">
      <c r="A300" t="s">
        <v>75</v>
      </c>
      <c r="B300" t="s">
        <v>136</v>
      </c>
      <c r="C300" s="2">
        <v>45743</v>
      </c>
      <c r="D300" t="s">
        <v>226</v>
      </c>
      <c r="E300" t="s">
        <v>58</v>
      </c>
      <c r="F300" t="s">
        <v>253</v>
      </c>
      <c r="G300" t="s">
        <v>245</v>
      </c>
      <c r="H300">
        <v>4100461</v>
      </c>
      <c r="I300" t="s">
        <v>23</v>
      </c>
      <c r="J300">
        <v>28.54</v>
      </c>
      <c r="K300">
        <v>72</v>
      </c>
    </row>
    <row r="301" spans="1:11" x14ac:dyDescent="0.25">
      <c r="A301" t="s">
        <v>75</v>
      </c>
      <c r="B301" t="s">
        <v>18</v>
      </c>
      <c r="C301" s="2">
        <v>45743</v>
      </c>
      <c r="D301" t="s">
        <v>565</v>
      </c>
      <c r="E301" t="s">
        <v>33</v>
      </c>
      <c r="F301" t="s">
        <v>253</v>
      </c>
      <c r="G301" t="s">
        <v>245</v>
      </c>
      <c r="H301">
        <v>4100462</v>
      </c>
      <c r="I301" t="s">
        <v>23</v>
      </c>
      <c r="J301">
        <v>28.54</v>
      </c>
      <c r="K301">
        <v>39</v>
      </c>
    </row>
    <row r="302" spans="1:11" x14ac:dyDescent="0.25">
      <c r="A302" t="s">
        <v>75</v>
      </c>
      <c r="B302" t="s">
        <v>21</v>
      </c>
      <c r="C302" s="2">
        <v>45743</v>
      </c>
      <c r="D302" t="s">
        <v>227</v>
      </c>
      <c r="E302" t="s">
        <v>228</v>
      </c>
      <c r="F302" t="s">
        <v>251</v>
      </c>
      <c r="G302" t="s">
        <v>245</v>
      </c>
      <c r="H302">
        <v>4101427</v>
      </c>
      <c r="I302" t="s">
        <v>23</v>
      </c>
      <c r="J302">
        <v>13.27</v>
      </c>
      <c r="K302">
        <v>26</v>
      </c>
    </row>
    <row r="303" spans="1:11" x14ac:dyDescent="0.25">
      <c r="A303" t="s">
        <v>75</v>
      </c>
      <c r="B303" t="s">
        <v>18</v>
      </c>
      <c r="C303" s="2">
        <v>45743</v>
      </c>
      <c r="D303" t="s">
        <v>382</v>
      </c>
      <c r="E303" t="s">
        <v>19</v>
      </c>
      <c r="F303" t="s">
        <v>251</v>
      </c>
      <c r="G303" t="s">
        <v>245</v>
      </c>
      <c r="H303">
        <v>4102122</v>
      </c>
      <c r="I303" t="s">
        <v>20</v>
      </c>
      <c r="J303">
        <v>14.57</v>
      </c>
      <c r="K303">
        <v>21</v>
      </c>
    </row>
    <row r="304" spans="1:11" x14ac:dyDescent="0.25">
      <c r="A304" t="s">
        <v>75</v>
      </c>
      <c r="B304" t="s">
        <v>142</v>
      </c>
      <c r="C304" s="2">
        <v>45743</v>
      </c>
      <c r="D304" t="s">
        <v>386</v>
      </c>
      <c r="E304" t="s">
        <v>41</v>
      </c>
      <c r="F304" t="s">
        <v>252</v>
      </c>
      <c r="G304" t="s">
        <v>245</v>
      </c>
      <c r="H304">
        <v>4098267</v>
      </c>
      <c r="I304" t="s">
        <v>23</v>
      </c>
      <c r="J304">
        <v>15.66</v>
      </c>
      <c r="K304">
        <v>65</v>
      </c>
    </row>
    <row r="305" spans="1:11" x14ac:dyDescent="0.25">
      <c r="A305" t="s">
        <v>75</v>
      </c>
      <c r="B305" t="s">
        <v>18</v>
      </c>
      <c r="C305" s="2">
        <v>45743</v>
      </c>
      <c r="D305" t="s">
        <v>390</v>
      </c>
      <c r="E305" t="s">
        <v>376</v>
      </c>
      <c r="F305" t="s">
        <v>251</v>
      </c>
      <c r="G305" t="s">
        <v>245</v>
      </c>
      <c r="H305">
        <v>4098266</v>
      </c>
      <c r="I305" t="s">
        <v>23</v>
      </c>
      <c r="J305">
        <v>17.3</v>
      </c>
      <c r="K305">
        <v>53</v>
      </c>
    </row>
    <row r="306" spans="1:11" x14ac:dyDescent="0.25">
      <c r="A306" t="s">
        <v>75</v>
      </c>
      <c r="B306" t="s">
        <v>142</v>
      </c>
      <c r="C306" s="2">
        <v>45743</v>
      </c>
      <c r="D306" t="s">
        <v>386</v>
      </c>
      <c r="E306" t="s">
        <v>41</v>
      </c>
      <c r="F306" t="s">
        <v>251</v>
      </c>
      <c r="G306" t="s">
        <v>245</v>
      </c>
      <c r="H306">
        <v>4098265</v>
      </c>
      <c r="I306" t="s">
        <v>23</v>
      </c>
      <c r="J306">
        <v>17.3</v>
      </c>
      <c r="K306">
        <v>45</v>
      </c>
    </row>
    <row r="307" spans="1:11" x14ac:dyDescent="0.25">
      <c r="A307" t="s">
        <v>75</v>
      </c>
      <c r="B307" t="s">
        <v>18</v>
      </c>
      <c r="C307" s="2">
        <v>45743</v>
      </c>
      <c r="D307" t="s">
        <v>392</v>
      </c>
      <c r="E307" t="s">
        <v>393</v>
      </c>
      <c r="F307" t="s">
        <v>251</v>
      </c>
      <c r="G307" t="s">
        <v>245</v>
      </c>
      <c r="H307">
        <v>4098425</v>
      </c>
      <c r="I307" t="s">
        <v>23</v>
      </c>
      <c r="J307">
        <v>6.33</v>
      </c>
      <c r="K307">
        <v>18</v>
      </c>
    </row>
    <row r="308" spans="1:11" x14ac:dyDescent="0.25">
      <c r="A308" t="s">
        <v>75</v>
      </c>
      <c r="B308" t="s">
        <v>133</v>
      </c>
      <c r="C308" s="2">
        <v>45743</v>
      </c>
      <c r="D308" t="s">
        <v>394</v>
      </c>
      <c r="E308" t="s">
        <v>64</v>
      </c>
      <c r="F308" t="s">
        <v>251</v>
      </c>
      <c r="G308" t="s">
        <v>245</v>
      </c>
      <c r="H308">
        <v>4098604</v>
      </c>
      <c r="I308" t="s">
        <v>23</v>
      </c>
      <c r="J308">
        <v>29.88</v>
      </c>
      <c r="K308">
        <v>70</v>
      </c>
    </row>
    <row r="309" spans="1:11" x14ac:dyDescent="0.25">
      <c r="A309" t="s">
        <v>75</v>
      </c>
      <c r="B309" t="s">
        <v>141</v>
      </c>
      <c r="C309" s="2">
        <v>45743</v>
      </c>
      <c r="D309" t="s">
        <v>395</v>
      </c>
      <c r="E309" t="s">
        <v>66</v>
      </c>
      <c r="F309" t="s">
        <v>251</v>
      </c>
      <c r="G309" t="s">
        <v>245</v>
      </c>
      <c r="H309">
        <v>4098606</v>
      </c>
      <c r="I309" t="s">
        <v>23</v>
      </c>
      <c r="J309">
        <v>26.78</v>
      </c>
      <c r="K309">
        <v>39</v>
      </c>
    </row>
    <row r="310" spans="1:11" x14ac:dyDescent="0.25">
      <c r="A310" t="s">
        <v>75</v>
      </c>
      <c r="B310" t="s">
        <v>18</v>
      </c>
      <c r="C310" s="2">
        <v>45743</v>
      </c>
      <c r="D310" t="s">
        <v>382</v>
      </c>
      <c r="E310" t="s">
        <v>19</v>
      </c>
      <c r="F310" t="s">
        <v>254</v>
      </c>
      <c r="G310" t="s">
        <v>246</v>
      </c>
      <c r="H310">
        <v>4098263</v>
      </c>
      <c r="I310" t="s">
        <v>20</v>
      </c>
      <c r="J310">
        <v>4.88</v>
      </c>
      <c r="K310">
        <v>21</v>
      </c>
    </row>
    <row r="311" spans="1:11" x14ac:dyDescent="0.25">
      <c r="A311" t="s">
        <v>75</v>
      </c>
      <c r="B311" t="s">
        <v>18</v>
      </c>
      <c r="C311" s="2">
        <v>45743</v>
      </c>
      <c r="D311" t="s">
        <v>380</v>
      </c>
      <c r="E311" t="s">
        <v>31</v>
      </c>
      <c r="F311" t="s">
        <v>254</v>
      </c>
      <c r="G311" t="s">
        <v>246</v>
      </c>
      <c r="H311">
        <v>4098262</v>
      </c>
      <c r="I311" t="s">
        <v>23</v>
      </c>
      <c r="J311">
        <v>4.88</v>
      </c>
      <c r="K311">
        <v>23</v>
      </c>
    </row>
    <row r="312" spans="1:11" x14ac:dyDescent="0.25">
      <c r="A312" t="s">
        <v>75</v>
      </c>
      <c r="B312" t="s">
        <v>141</v>
      </c>
      <c r="C312" s="2">
        <v>45743</v>
      </c>
      <c r="D312" t="s">
        <v>395</v>
      </c>
      <c r="E312" t="s">
        <v>66</v>
      </c>
      <c r="F312" t="s">
        <v>251</v>
      </c>
      <c r="G312" t="s">
        <v>245</v>
      </c>
      <c r="H312">
        <v>4098264</v>
      </c>
      <c r="I312" t="s">
        <v>23</v>
      </c>
      <c r="J312">
        <v>4.38</v>
      </c>
      <c r="K312">
        <v>18</v>
      </c>
    </row>
    <row r="313" spans="1:11" x14ac:dyDescent="0.25">
      <c r="A313" t="s">
        <v>75</v>
      </c>
      <c r="B313" t="s">
        <v>18</v>
      </c>
      <c r="C313" s="2">
        <v>45743</v>
      </c>
      <c r="D313" t="s">
        <v>390</v>
      </c>
      <c r="E313" t="s">
        <v>376</v>
      </c>
      <c r="F313" t="s">
        <v>251</v>
      </c>
      <c r="G313" t="s">
        <v>245</v>
      </c>
      <c r="H313">
        <v>4098291</v>
      </c>
      <c r="I313" t="s">
        <v>23</v>
      </c>
      <c r="J313">
        <v>8.24</v>
      </c>
      <c r="K313">
        <v>29</v>
      </c>
    </row>
    <row r="314" spans="1:11" x14ac:dyDescent="0.25">
      <c r="A314" t="s">
        <v>75</v>
      </c>
      <c r="B314" t="s">
        <v>136</v>
      </c>
      <c r="C314" s="2">
        <v>45743</v>
      </c>
      <c r="D314" t="s">
        <v>231</v>
      </c>
      <c r="E314" t="s">
        <v>883</v>
      </c>
      <c r="F314" t="s">
        <v>251</v>
      </c>
      <c r="G314" t="s">
        <v>245</v>
      </c>
      <c r="H314">
        <v>4098518</v>
      </c>
      <c r="I314" t="s">
        <v>23</v>
      </c>
      <c r="J314">
        <v>25.65</v>
      </c>
      <c r="K314">
        <v>51</v>
      </c>
    </row>
    <row r="315" spans="1:11" x14ac:dyDescent="0.25">
      <c r="A315" t="s">
        <v>75</v>
      </c>
      <c r="B315" t="s">
        <v>143</v>
      </c>
      <c r="C315" s="2">
        <v>45743</v>
      </c>
      <c r="D315" t="s">
        <v>388</v>
      </c>
      <c r="E315" t="s">
        <v>389</v>
      </c>
      <c r="F315" t="s">
        <v>251</v>
      </c>
      <c r="G315" t="s">
        <v>245</v>
      </c>
      <c r="H315">
        <v>4098312</v>
      </c>
      <c r="I315" t="s">
        <v>37</v>
      </c>
      <c r="J315">
        <v>19.39</v>
      </c>
      <c r="K315">
        <v>37</v>
      </c>
    </row>
    <row r="316" spans="1:11" x14ac:dyDescent="0.25">
      <c r="A316" t="s">
        <v>75</v>
      </c>
      <c r="B316" t="s">
        <v>133</v>
      </c>
      <c r="C316" s="2">
        <v>45743</v>
      </c>
      <c r="D316" t="s">
        <v>394</v>
      </c>
      <c r="E316" t="s">
        <v>64</v>
      </c>
      <c r="F316" t="s">
        <v>253</v>
      </c>
      <c r="G316" t="s">
        <v>245</v>
      </c>
      <c r="H316">
        <v>4098258</v>
      </c>
      <c r="I316" t="s">
        <v>23</v>
      </c>
      <c r="J316">
        <v>12.08</v>
      </c>
      <c r="K316">
        <v>35</v>
      </c>
    </row>
    <row r="317" spans="1:11" x14ac:dyDescent="0.25">
      <c r="A317" t="s">
        <v>75</v>
      </c>
      <c r="B317" t="s">
        <v>136</v>
      </c>
      <c r="C317" s="2">
        <v>45743</v>
      </c>
      <c r="D317" t="s">
        <v>888</v>
      </c>
      <c r="E317" t="s">
        <v>537</v>
      </c>
      <c r="F317" t="s">
        <v>251</v>
      </c>
      <c r="G317" t="s">
        <v>245</v>
      </c>
      <c r="H317">
        <v>4098192</v>
      </c>
      <c r="I317" t="s">
        <v>23</v>
      </c>
      <c r="J317">
        <v>19.39</v>
      </c>
      <c r="K317">
        <v>44</v>
      </c>
    </row>
    <row r="318" spans="1:11" x14ac:dyDescent="0.25">
      <c r="A318" t="s">
        <v>75</v>
      </c>
      <c r="B318" t="s">
        <v>141</v>
      </c>
      <c r="C318" s="2">
        <v>45743</v>
      </c>
      <c r="D318" t="s">
        <v>395</v>
      </c>
      <c r="E318" t="s">
        <v>66</v>
      </c>
      <c r="F318" t="s">
        <v>251</v>
      </c>
      <c r="G318" t="s">
        <v>245</v>
      </c>
      <c r="H318">
        <v>4098251</v>
      </c>
      <c r="I318" t="s">
        <v>23</v>
      </c>
      <c r="J318">
        <v>10.039999999999999</v>
      </c>
      <c r="K318">
        <v>33</v>
      </c>
    </row>
    <row r="319" spans="1:11" x14ac:dyDescent="0.25">
      <c r="A319" t="s">
        <v>75</v>
      </c>
      <c r="B319" t="s">
        <v>141</v>
      </c>
      <c r="C319" s="2">
        <v>45743</v>
      </c>
      <c r="D319" t="s">
        <v>395</v>
      </c>
      <c r="E319" t="s">
        <v>66</v>
      </c>
      <c r="F319" t="s">
        <v>251</v>
      </c>
      <c r="G319" t="s">
        <v>245</v>
      </c>
      <c r="H319">
        <v>4098250</v>
      </c>
      <c r="I319" t="s">
        <v>23</v>
      </c>
      <c r="J319">
        <v>10.039999999999999</v>
      </c>
      <c r="K319">
        <v>57</v>
      </c>
    </row>
    <row r="320" spans="1:11" x14ac:dyDescent="0.25">
      <c r="A320" t="s">
        <v>75</v>
      </c>
      <c r="B320" t="s">
        <v>140</v>
      </c>
      <c r="C320" s="2">
        <v>45743</v>
      </c>
      <c r="D320" t="s">
        <v>378</v>
      </c>
      <c r="E320" t="s">
        <v>379</v>
      </c>
      <c r="F320" t="s">
        <v>251</v>
      </c>
      <c r="G320" t="s">
        <v>245</v>
      </c>
      <c r="H320">
        <v>4098241</v>
      </c>
      <c r="I320" t="s">
        <v>37</v>
      </c>
      <c r="J320">
        <v>7.27</v>
      </c>
      <c r="K320">
        <v>15</v>
      </c>
    </row>
    <row r="321" spans="1:11" x14ac:dyDescent="0.25">
      <c r="A321" t="s">
        <v>75</v>
      </c>
      <c r="B321" t="s">
        <v>139</v>
      </c>
      <c r="C321" s="2">
        <v>45743</v>
      </c>
      <c r="D321" t="s">
        <v>381</v>
      </c>
      <c r="E321" t="s">
        <v>43</v>
      </c>
      <c r="F321" t="s">
        <v>251</v>
      </c>
      <c r="G321" t="s">
        <v>245</v>
      </c>
      <c r="H321">
        <v>4098240</v>
      </c>
      <c r="I321" t="s">
        <v>37</v>
      </c>
      <c r="J321">
        <v>7.27</v>
      </c>
      <c r="K321">
        <v>30</v>
      </c>
    </row>
    <row r="322" spans="1:11" x14ac:dyDescent="0.25">
      <c r="A322" t="s">
        <v>75</v>
      </c>
      <c r="B322" t="s">
        <v>136</v>
      </c>
      <c r="C322" s="2">
        <v>45743</v>
      </c>
      <c r="D322" t="s">
        <v>888</v>
      </c>
      <c r="E322" t="s">
        <v>537</v>
      </c>
      <c r="F322" t="s">
        <v>251</v>
      </c>
      <c r="G322" t="s">
        <v>245</v>
      </c>
      <c r="H322">
        <v>4098517</v>
      </c>
      <c r="I322" t="s">
        <v>23</v>
      </c>
      <c r="J322">
        <v>25.65</v>
      </c>
      <c r="K322">
        <v>31</v>
      </c>
    </row>
    <row r="323" spans="1:11" x14ac:dyDescent="0.25">
      <c r="A323" t="s">
        <v>75</v>
      </c>
      <c r="B323" t="s">
        <v>141</v>
      </c>
      <c r="C323" s="2">
        <v>45743</v>
      </c>
      <c r="D323" t="s">
        <v>395</v>
      </c>
      <c r="E323" t="s">
        <v>66</v>
      </c>
      <c r="F323" t="s">
        <v>251</v>
      </c>
      <c r="G323" t="s">
        <v>245</v>
      </c>
      <c r="H323">
        <v>4098032</v>
      </c>
      <c r="I323" t="s">
        <v>23</v>
      </c>
      <c r="J323">
        <v>13.14</v>
      </c>
      <c r="K323">
        <v>59</v>
      </c>
    </row>
    <row r="324" spans="1:11" x14ac:dyDescent="0.25">
      <c r="A324" t="s">
        <v>75</v>
      </c>
      <c r="B324" t="s">
        <v>18</v>
      </c>
      <c r="C324" s="2">
        <v>45743</v>
      </c>
      <c r="D324" t="s">
        <v>382</v>
      </c>
      <c r="E324" t="s">
        <v>19</v>
      </c>
      <c r="F324" t="s">
        <v>383</v>
      </c>
      <c r="G324" t="s">
        <v>245</v>
      </c>
      <c r="H324">
        <v>4098329</v>
      </c>
      <c r="I324" t="s">
        <v>20</v>
      </c>
      <c r="J324">
        <v>20.73</v>
      </c>
      <c r="K324">
        <v>48</v>
      </c>
    </row>
    <row r="325" spans="1:11" x14ac:dyDescent="0.25">
      <c r="A325" t="s">
        <v>75</v>
      </c>
      <c r="B325" t="s">
        <v>18</v>
      </c>
      <c r="C325" s="2">
        <v>45743</v>
      </c>
      <c r="D325" t="s">
        <v>392</v>
      </c>
      <c r="E325" t="s">
        <v>393</v>
      </c>
      <c r="F325" t="s">
        <v>251</v>
      </c>
      <c r="G325" t="s">
        <v>245</v>
      </c>
      <c r="H325">
        <v>4098006</v>
      </c>
      <c r="I325" t="s">
        <v>23</v>
      </c>
      <c r="J325">
        <v>11.47</v>
      </c>
      <c r="K325">
        <v>14</v>
      </c>
    </row>
    <row r="326" spans="1:11" x14ac:dyDescent="0.25">
      <c r="A326" t="s">
        <v>75</v>
      </c>
      <c r="B326" t="s">
        <v>139</v>
      </c>
      <c r="C326" s="2">
        <v>45743</v>
      </c>
      <c r="D326" t="s">
        <v>381</v>
      </c>
      <c r="E326" t="s">
        <v>43</v>
      </c>
      <c r="F326" t="s">
        <v>251</v>
      </c>
      <c r="G326" t="s">
        <v>245</v>
      </c>
      <c r="H326">
        <v>4098036</v>
      </c>
      <c r="I326" t="s">
        <v>37</v>
      </c>
      <c r="J326">
        <v>20.329999999999998</v>
      </c>
      <c r="K326">
        <v>65</v>
      </c>
    </row>
    <row r="327" spans="1:11" x14ac:dyDescent="0.25">
      <c r="A327" t="s">
        <v>75</v>
      </c>
      <c r="B327" t="s">
        <v>140</v>
      </c>
      <c r="C327" s="2">
        <v>45743</v>
      </c>
      <c r="D327" t="s">
        <v>378</v>
      </c>
      <c r="E327" t="s">
        <v>379</v>
      </c>
      <c r="F327" t="s">
        <v>251</v>
      </c>
      <c r="G327" t="s">
        <v>245</v>
      </c>
      <c r="H327">
        <v>4098143</v>
      </c>
      <c r="I327" t="s">
        <v>37</v>
      </c>
      <c r="J327">
        <v>17.43</v>
      </c>
      <c r="K327">
        <v>35</v>
      </c>
    </row>
    <row r="328" spans="1:11" x14ac:dyDescent="0.25">
      <c r="A328" t="s">
        <v>75</v>
      </c>
      <c r="B328" t="s">
        <v>140</v>
      </c>
      <c r="C328" s="2">
        <v>45743</v>
      </c>
      <c r="D328" t="s">
        <v>378</v>
      </c>
      <c r="E328" t="s">
        <v>379</v>
      </c>
      <c r="F328" t="s">
        <v>251</v>
      </c>
      <c r="G328" t="s">
        <v>245</v>
      </c>
      <c r="H328">
        <v>4098037</v>
      </c>
      <c r="I328" t="s">
        <v>37</v>
      </c>
      <c r="J328">
        <v>20.329999999999998</v>
      </c>
      <c r="K328">
        <v>54</v>
      </c>
    </row>
    <row r="329" spans="1:11" x14ac:dyDescent="0.25">
      <c r="A329" t="s">
        <v>75</v>
      </c>
      <c r="B329" t="s">
        <v>18</v>
      </c>
      <c r="C329" s="2">
        <v>45743</v>
      </c>
      <c r="D329" t="s">
        <v>380</v>
      </c>
      <c r="E329" t="s">
        <v>31</v>
      </c>
      <c r="F329" t="s">
        <v>251</v>
      </c>
      <c r="G329" t="s">
        <v>245</v>
      </c>
      <c r="H329">
        <v>4098005</v>
      </c>
      <c r="I329" t="s">
        <v>23</v>
      </c>
      <c r="J329">
        <v>11.47</v>
      </c>
      <c r="K329">
        <v>50</v>
      </c>
    </row>
    <row r="330" spans="1:11" x14ac:dyDescent="0.25">
      <c r="A330" t="s">
        <v>75</v>
      </c>
      <c r="B330" t="s">
        <v>139</v>
      </c>
      <c r="C330" s="2">
        <v>45743</v>
      </c>
      <c r="D330" t="s">
        <v>381</v>
      </c>
      <c r="E330" t="s">
        <v>43</v>
      </c>
      <c r="F330" t="s">
        <v>251</v>
      </c>
      <c r="G330" t="s">
        <v>245</v>
      </c>
      <c r="H330">
        <v>4098142</v>
      </c>
      <c r="I330" t="s">
        <v>37</v>
      </c>
      <c r="J330">
        <v>17.43</v>
      </c>
      <c r="K330">
        <v>49</v>
      </c>
    </row>
    <row r="331" spans="1:11" x14ac:dyDescent="0.25">
      <c r="A331" t="s">
        <v>75</v>
      </c>
      <c r="B331" t="s">
        <v>139</v>
      </c>
      <c r="C331" s="2">
        <v>45743</v>
      </c>
      <c r="D331" t="s">
        <v>381</v>
      </c>
      <c r="E331" t="s">
        <v>43</v>
      </c>
      <c r="F331" t="s">
        <v>251</v>
      </c>
      <c r="G331" t="s">
        <v>245</v>
      </c>
      <c r="H331">
        <v>4098129</v>
      </c>
      <c r="I331" t="s">
        <v>37</v>
      </c>
      <c r="J331">
        <v>7.08</v>
      </c>
      <c r="K331">
        <v>27</v>
      </c>
    </row>
    <row r="332" spans="1:11" x14ac:dyDescent="0.25">
      <c r="A332" t="s">
        <v>75</v>
      </c>
      <c r="B332" t="s">
        <v>18</v>
      </c>
      <c r="C332" s="2">
        <v>45743</v>
      </c>
      <c r="D332" t="s">
        <v>380</v>
      </c>
      <c r="E332" t="s">
        <v>31</v>
      </c>
      <c r="F332" t="s">
        <v>251</v>
      </c>
      <c r="G332" t="s">
        <v>245</v>
      </c>
      <c r="H332">
        <v>4098128</v>
      </c>
      <c r="I332" t="s">
        <v>23</v>
      </c>
      <c r="J332">
        <v>7.08</v>
      </c>
      <c r="K332">
        <v>41</v>
      </c>
    </row>
    <row r="333" spans="1:11" x14ac:dyDescent="0.25">
      <c r="A333" t="s">
        <v>75</v>
      </c>
      <c r="B333" t="s">
        <v>133</v>
      </c>
      <c r="C333" s="2">
        <v>45743</v>
      </c>
      <c r="D333" t="s">
        <v>394</v>
      </c>
      <c r="E333" t="s">
        <v>64</v>
      </c>
      <c r="F333" t="s">
        <v>251</v>
      </c>
      <c r="G333" t="s">
        <v>245</v>
      </c>
      <c r="H333">
        <v>4099193</v>
      </c>
      <c r="I333" t="s">
        <v>23</v>
      </c>
      <c r="J333">
        <v>26.9</v>
      </c>
      <c r="K333">
        <v>51</v>
      </c>
    </row>
    <row r="334" spans="1:11" x14ac:dyDescent="0.25">
      <c r="A334" t="s">
        <v>75</v>
      </c>
      <c r="B334" t="s">
        <v>18</v>
      </c>
      <c r="C334" s="2">
        <v>45743</v>
      </c>
      <c r="D334" t="s">
        <v>390</v>
      </c>
      <c r="E334" t="s">
        <v>376</v>
      </c>
      <c r="F334" t="s">
        <v>251</v>
      </c>
      <c r="G334" t="s">
        <v>245</v>
      </c>
      <c r="H334">
        <v>4099180</v>
      </c>
      <c r="I334" t="s">
        <v>23</v>
      </c>
      <c r="J334">
        <v>14.12</v>
      </c>
      <c r="K334">
        <v>70</v>
      </c>
    </row>
    <row r="335" spans="1:11" x14ac:dyDescent="0.25">
      <c r="A335" t="s">
        <v>75</v>
      </c>
      <c r="B335" t="s">
        <v>18</v>
      </c>
      <c r="C335" s="2">
        <v>45743</v>
      </c>
      <c r="D335" t="s">
        <v>565</v>
      </c>
      <c r="E335" t="s">
        <v>33</v>
      </c>
      <c r="F335" t="s">
        <v>254</v>
      </c>
      <c r="G335" t="s">
        <v>246</v>
      </c>
      <c r="H335">
        <v>4098417</v>
      </c>
      <c r="I335" t="s">
        <v>23</v>
      </c>
      <c r="J335">
        <v>12.52</v>
      </c>
      <c r="K335">
        <v>33</v>
      </c>
    </row>
    <row r="336" spans="1:11" x14ac:dyDescent="0.25">
      <c r="A336" t="s">
        <v>75</v>
      </c>
      <c r="B336" t="s">
        <v>136</v>
      </c>
      <c r="C336" s="2">
        <v>45743</v>
      </c>
      <c r="D336" t="s">
        <v>888</v>
      </c>
      <c r="E336" t="s">
        <v>537</v>
      </c>
      <c r="F336" t="s">
        <v>251</v>
      </c>
      <c r="G336" t="s">
        <v>245</v>
      </c>
      <c r="H336">
        <v>4099315</v>
      </c>
      <c r="I336" t="s">
        <v>23</v>
      </c>
      <c r="J336">
        <v>24.87</v>
      </c>
      <c r="K336">
        <v>36</v>
      </c>
    </row>
    <row r="337" spans="1:11" x14ac:dyDescent="0.25">
      <c r="A337" t="s">
        <v>75</v>
      </c>
      <c r="B337" t="s">
        <v>136</v>
      </c>
      <c r="C337" s="2">
        <v>45743</v>
      </c>
      <c r="D337" t="s">
        <v>888</v>
      </c>
      <c r="E337" t="s">
        <v>537</v>
      </c>
      <c r="F337" t="s">
        <v>254</v>
      </c>
      <c r="G337" t="s">
        <v>246</v>
      </c>
      <c r="H337">
        <v>4098416</v>
      </c>
      <c r="I337" t="s">
        <v>23</v>
      </c>
      <c r="J337">
        <v>8.86</v>
      </c>
      <c r="K337">
        <v>19</v>
      </c>
    </row>
    <row r="338" spans="1:11" x14ac:dyDescent="0.25">
      <c r="A338" t="s">
        <v>75</v>
      </c>
      <c r="B338" t="s">
        <v>136</v>
      </c>
      <c r="C338" s="2">
        <v>45743</v>
      </c>
      <c r="D338" t="s">
        <v>888</v>
      </c>
      <c r="E338" t="s">
        <v>537</v>
      </c>
      <c r="F338" t="s">
        <v>251</v>
      </c>
      <c r="G338" t="s">
        <v>245</v>
      </c>
      <c r="H338">
        <v>4099310</v>
      </c>
      <c r="I338" t="s">
        <v>23</v>
      </c>
      <c r="J338">
        <v>24.87</v>
      </c>
      <c r="K338">
        <v>34</v>
      </c>
    </row>
    <row r="339" spans="1:11" x14ac:dyDescent="0.25">
      <c r="A339" t="s">
        <v>75</v>
      </c>
      <c r="B339" t="s">
        <v>133</v>
      </c>
      <c r="C339" s="2">
        <v>45744</v>
      </c>
      <c r="D339" t="s">
        <v>394</v>
      </c>
      <c r="E339" t="s">
        <v>64</v>
      </c>
      <c r="F339" t="s">
        <v>251</v>
      </c>
      <c r="G339" t="s">
        <v>245</v>
      </c>
      <c r="H339">
        <v>4098597</v>
      </c>
      <c r="I339" t="s">
        <v>23</v>
      </c>
      <c r="J339">
        <v>29.88</v>
      </c>
      <c r="K339">
        <v>68</v>
      </c>
    </row>
    <row r="340" spans="1:11" x14ac:dyDescent="0.25">
      <c r="A340" t="s">
        <v>75</v>
      </c>
      <c r="B340" t="s">
        <v>21</v>
      </c>
      <c r="C340" s="2">
        <v>45744</v>
      </c>
      <c r="D340" t="s">
        <v>227</v>
      </c>
      <c r="E340" t="s">
        <v>228</v>
      </c>
      <c r="F340" t="s">
        <v>251</v>
      </c>
      <c r="G340" t="s">
        <v>245</v>
      </c>
      <c r="H340">
        <v>4098601</v>
      </c>
      <c r="I340" t="s">
        <v>23</v>
      </c>
      <c r="J340">
        <v>29.88</v>
      </c>
      <c r="K340">
        <v>106</v>
      </c>
    </row>
    <row r="341" spans="1:11" x14ac:dyDescent="0.25">
      <c r="A341" t="s">
        <v>75</v>
      </c>
      <c r="B341" t="s">
        <v>141</v>
      </c>
      <c r="C341" s="2">
        <v>45744</v>
      </c>
      <c r="D341" t="s">
        <v>395</v>
      </c>
      <c r="E341" t="s">
        <v>66</v>
      </c>
      <c r="F341" t="s">
        <v>251</v>
      </c>
      <c r="G341" t="s">
        <v>245</v>
      </c>
      <c r="H341">
        <v>4098829</v>
      </c>
      <c r="I341" t="s">
        <v>23</v>
      </c>
      <c r="J341">
        <v>10.39</v>
      </c>
      <c r="K341">
        <v>36</v>
      </c>
    </row>
    <row r="342" spans="1:11" x14ac:dyDescent="0.25">
      <c r="A342" t="s">
        <v>75</v>
      </c>
      <c r="B342" t="s">
        <v>137</v>
      </c>
      <c r="C342" s="2">
        <v>45744</v>
      </c>
      <c r="D342" t="s">
        <v>387</v>
      </c>
      <c r="E342" t="s">
        <v>28</v>
      </c>
      <c r="F342" t="s">
        <v>251</v>
      </c>
      <c r="G342" t="s">
        <v>245</v>
      </c>
      <c r="H342">
        <v>4098830</v>
      </c>
      <c r="I342" t="s">
        <v>23</v>
      </c>
      <c r="J342">
        <v>10.39</v>
      </c>
      <c r="K342">
        <v>47</v>
      </c>
    </row>
    <row r="343" spans="1:11" x14ac:dyDescent="0.25">
      <c r="A343" t="s">
        <v>75</v>
      </c>
      <c r="B343" t="s">
        <v>141</v>
      </c>
      <c r="C343" s="2">
        <v>45744</v>
      </c>
      <c r="D343" t="s">
        <v>395</v>
      </c>
      <c r="E343" t="s">
        <v>66</v>
      </c>
      <c r="F343" t="s">
        <v>254</v>
      </c>
      <c r="G343" t="s">
        <v>246</v>
      </c>
      <c r="H343">
        <v>4098831</v>
      </c>
      <c r="I343" t="s">
        <v>23</v>
      </c>
      <c r="J343">
        <v>5.55</v>
      </c>
      <c r="K343">
        <v>39</v>
      </c>
    </row>
    <row r="344" spans="1:11" x14ac:dyDescent="0.25">
      <c r="A344" t="s">
        <v>75</v>
      </c>
      <c r="B344" t="s">
        <v>133</v>
      </c>
      <c r="C344" s="2">
        <v>45744</v>
      </c>
      <c r="D344" t="s">
        <v>394</v>
      </c>
      <c r="E344" t="s">
        <v>64</v>
      </c>
      <c r="F344" t="s">
        <v>254</v>
      </c>
      <c r="G344" t="s">
        <v>246</v>
      </c>
      <c r="H344">
        <v>4098832</v>
      </c>
      <c r="I344" t="s">
        <v>23</v>
      </c>
      <c r="J344">
        <v>5.55</v>
      </c>
      <c r="K344">
        <v>45</v>
      </c>
    </row>
    <row r="345" spans="1:11" x14ac:dyDescent="0.25">
      <c r="A345" t="s">
        <v>75</v>
      </c>
      <c r="B345" t="s">
        <v>136</v>
      </c>
      <c r="C345" s="2">
        <v>45744</v>
      </c>
      <c r="D345" t="s">
        <v>888</v>
      </c>
      <c r="E345" t="s">
        <v>537</v>
      </c>
      <c r="F345" t="s">
        <v>253</v>
      </c>
      <c r="G345" t="s">
        <v>245</v>
      </c>
      <c r="H345">
        <v>4098839</v>
      </c>
      <c r="I345" t="s">
        <v>23</v>
      </c>
      <c r="J345">
        <v>7.01</v>
      </c>
      <c r="K345">
        <v>30</v>
      </c>
    </row>
    <row r="346" spans="1:11" x14ac:dyDescent="0.25">
      <c r="A346" t="s">
        <v>75</v>
      </c>
      <c r="B346" t="s">
        <v>142</v>
      </c>
      <c r="C346" s="2">
        <v>45744</v>
      </c>
      <c r="D346" t="s">
        <v>386</v>
      </c>
      <c r="E346" t="s">
        <v>41</v>
      </c>
      <c r="F346" t="s">
        <v>253</v>
      </c>
      <c r="G346" t="s">
        <v>245</v>
      </c>
      <c r="H346">
        <v>4098840</v>
      </c>
      <c r="I346" t="s">
        <v>23</v>
      </c>
      <c r="J346">
        <v>7.01</v>
      </c>
      <c r="K346">
        <v>28</v>
      </c>
    </row>
    <row r="347" spans="1:11" x14ac:dyDescent="0.25">
      <c r="A347" t="s">
        <v>75</v>
      </c>
      <c r="B347" t="s">
        <v>139</v>
      </c>
      <c r="C347" s="2">
        <v>45744</v>
      </c>
      <c r="D347" t="s">
        <v>381</v>
      </c>
      <c r="E347" t="s">
        <v>43</v>
      </c>
      <c r="F347" t="s">
        <v>251</v>
      </c>
      <c r="G347" t="s">
        <v>245</v>
      </c>
      <c r="H347">
        <v>4098862</v>
      </c>
      <c r="I347" t="s">
        <v>37</v>
      </c>
      <c r="J347">
        <v>17.43</v>
      </c>
      <c r="K347">
        <v>26</v>
      </c>
    </row>
    <row r="348" spans="1:11" x14ac:dyDescent="0.25">
      <c r="A348" t="s">
        <v>75</v>
      </c>
      <c r="B348" t="s">
        <v>139</v>
      </c>
      <c r="C348" s="2">
        <v>45744</v>
      </c>
      <c r="D348" t="s">
        <v>381</v>
      </c>
      <c r="E348" t="s">
        <v>43</v>
      </c>
      <c r="F348" t="s">
        <v>251</v>
      </c>
      <c r="G348" t="s">
        <v>245</v>
      </c>
      <c r="H348">
        <v>4102800</v>
      </c>
      <c r="I348" t="s">
        <v>37</v>
      </c>
      <c r="J348">
        <v>16.29</v>
      </c>
      <c r="K348">
        <v>34</v>
      </c>
    </row>
    <row r="349" spans="1:11" x14ac:dyDescent="0.25">
      <c r="A349" t="s">
        <v>75</v>
      </c>
      <c r="B349" t="s">
        <v>141</v>
      </c>
      <c r="C349" s="2">
        <v>45744</v>
      </c>
      <c r="D349" t="s">
        <v>395</v>
      </c>
      <c r="E349" t="s">
        <v>66</v>
      </c>
      <c r="F349" t="s">
        <v>251</v>
      </c>
      <c r="G349" t="s">
        <v>245</v>
      </c>
      <c r="H349">
        <v>4098753</v>
      </c>
      <c r="I349" t="s">
        <v>23</v>
      </c>
      <c r="J349">
        <v>13.14</v>
      </c>
      <c r="K349">
        <v>63</v>
      </c>
    </row>
    <row r="350" spans="1:11" x14ac:dyDescent="0.25">
      <c r="A350" t="s">
        <v>75</v>
      </c>
      <c r="B350" t="s">
        <v>133</v>
      </c>
      <c r="C350" s="2">
        <v>45744</v>
      </c>
      <c r="D350" t="s">
        <v>394</v>
      </c>
      <c r="E350" t="s">
        <v>64</v>
      </c>
      <c r="F350" t="s">
        <v>251</v>
      </c>
      <c r="G350" t="s">
        <v>245</v>
      </c>
      <c r="H350">
        <v>4098754</v>
      </c>
      <c r="I350" t="s">
        <v>23</v>
      </c>
      <c r="J350">
        <v>13.14</v>
      </c>
      <c r="K350">
        <v>58</v>
      </c>
    </row>
    <row r="351" spans="1:11" x14ac:dyDescent="0.25">
      <c r="A351" t="s">
        <v>75</v>
      </c>
      <c r="B351" t="s">
        <v>139</v>
      </c>
      <c r="C351" s="2">
        <v>45744</v>
      </c>
      <c r="D351" t="s">
        <v>381</v>
      </c>
      <c r="E351" t="s">
        <v>43</v>
      </c>
      <c r="F351" t="s">
        <v>251</v>
      </c>
      <c r="G351" t="s">
        <v>245</v>
      </c>
      <c r="H351">
        <v>4098757</v>
      </c>
      <c r="I351" t="s">
        <v>37</v>
      </c>
      <c r="J351">
        <v>20.329999999999998</v>
      </c>
      <c r="K351">
        <v>42</v>
      </c>
    </row>
    <row r="352" spans="1:11" x14ac:dyDescent="0.25">
      <c r="A352" t="s">
        <v>75</v>
      </c>
      <c r="B352" t="s">
        <v>18</v>
      </c>
      <c r="C352" s="2">
        <v>45744</v>
      </c>
      <c r="D352" t="s">
        <v>390</v>
      </c>
      <c r="E352" t="s">
        <v>376</v>
      </c>
      <c r="F352" t="s">
        <v>251</v>
      </c>
      <c r="G352" t="s">
        <v>245</v>
      </c>
      <c r="H352">
        <v>4098758</v>
      </c>
      <c r="I352" t="s">
        <v>23</v>
      </c>
      <c r="J352">
        <v>20.329999999999998</v>
      </c>
      <c r="K352">
        <v>31</v>
      </c>
    </row>
    <row r="353" spans="1:11" x14ac:dyDescent="0.25">
      <c r="A353" t="s">
        <v>75</v>
      </c>
      <c r="B353" t="s">
        <v>143</v>
      </c>
      <c r="C353" s="2">
        <v>45744</v>
      </c>
      <c r="D353" t="s">
        <v>388</v>
      </c>
      <c r="E353" t="s">
        <v>389</v>
      </c>
      <c r="F353" t="s">
        <v>252</v>
      </c>
      <c r="G353" t="s">
        <v>245</v>
      </c>
      <c r="H353">
        <v>4102789</v>
      </c>
      <c r="I353" t="s">
        <v>37</v>
      </c>
      <c r="J353">
        <v>10.49</v>
      </c>
      <c r="K353">
        <v>17</v>
      </c>
    </row>
    <row r="354" spans="1:11" x14ac:dyDescent="0.25">
      <c r="A354" t="s">
        <v>75</v>
      </c>
      <c r="B354" t="s">
        <v>21</v>
      </c>
      <c r="C354" s="2">
        <v>45744</v>
      </c>
      <c r="D354" t="s">
        <v>227</v>
      </c>
      <c r="E354" t="s">
        <v>228</v>
      </c>
      <c r="F354" t="s">
        <v>252</v>
      </c>
      <c r="G354" t="s">
        <v>245</v>
      </c>
      <c r="H354">
        <v>4102790</v>
      </c>
      <c r="I354" t="s">
        <v>23</v>
      </c>
      <c r="J354">
        <v>10.49</v>
      </c>
      <c r="K354">
        <v>25</v>
      </c>
    </row>
    <row r="355" spans="1:11" x14ac:dyDescent="0.25">
      <c r="A355" t="s">
        <v>75</v>
      </c>
      <c r="B355" t="s">
        <v>140</v>
      </c>
      <c r="C355" s="2">
        <v>45744</v>
      </c>
      <c r="D355" t="s">
        <v>378</v>
      </c>
      <c r="E355" t="s">
        <v>379</v>
      </c>
      <c r="F355" t="s">
        <v>271</v>
      </c>
      <c r="G355" t="s">
        <v>246</v>
      </c>
      <c r="H355">
        <v>4100589</v>
      </c>
      <c r="I355" t="s">
        <v>23</v>
      </c>
      <c r="J355">
        <v>27.12</v>
      </c>
      <c r="K355">
        <v>186</v>
      </c>
    </row>
    <row r="356" spans="1:11" x14ac:dyDescent="0.25">
      <c r="A356" t="s">
        <v>75</v>
      </c>
      <c r="B356" t="s">
        <v>136</v>
      </c>
      <c r="C356" s="2">
        <v>45744</v>
      </c>
      <c r="D356" t="s">
        <v>888</v>
      </c>
      <c r="E356" t="s">
        <v>537</v>
      </c>
      <c r="F356" t="s">
        <v>254</v>
      </c>
      <c r="G356" t="s">
        <v>246</v>
      </c>
      <c r="H356">
        <v>4098874</v>
      </c>
      <c r="I356" t="s">
        <v>23</v>
      </c>
      <c r="J356">
        <v>15.16</v>
      </c>
      <c r="K356">
        <v>35</v>
      </c>
    </row>
    <row r="357" spans="1:11" x14ac:dyDescent="0.25">
      <c r="A357" t="s">
        <v>75</v>
      </c>
      <c r="B357" t="s">
        <v>138</v>
      </c>
      <c r="C357" s="2">
        <v>45744</v>
      </c>
      <c r="D357" t="s">
        <v>377</v>
      </c>
      <c r="E357" t="s">
        <v>36</v>
      </c>
      <c r="F357" t="s">
        <v>251</v>
      </c>
      <c r="G357" t="s">
        <v>245</v>
      </c>
      <c r="H357">
        <v>4098877</v>
      </c>
      <c r="I357" t="s">
        <v>37</v>
      </c>
      <c r="J357">
        <v>19.12</v>
      </c>
      <c r="K357">
        <v>54</v>
      </c>
    </row>
    <row r="358" spans="1:11" x14ac:dyDescent="0.25">
      <c r="A358" t="s">
        <v>75</v>
      </c>
      <c r="B358" t="s">
        <v>137</v>
      </c>
      <c r="C358" s="2">
        <v>45744</v>
      </c>
      <c r="D358" t="s">
        <v>387</v>
      </c>
      <c r="E358" t="s">
        <v>28</v>
      </c>
      <c r="F358" t="s">
        <v>396</v>
      </c>
      <c r="G358" t="s">
        <v>245</v>
      </c>
      <c r="H358">
        <v>4100390</v>
      </c>
      <c r="I358" t="s">
        <v>23</v>
      </c>
      <c r="J358">
        <v>20.350000000000001</v>
      </c>
      <c r="K358">
        <v>32</v>
      </c>
    </row>
    <row r="359" spans="1:11" x14ac:dyDescent="0.25">
      <c r="A359" t="s">
        <v>75</v>
      </c>
      <c r="B359" t="s">
        <v>136</v>
      </c>
      <c r="C359" s="2">
        <v>45744</v>
      </c>
      <c r="D359" t="s">
        <v>226</v>
      </c>
      <c r="E359" t="s">
        <v>58</v>
      </c>
      <c r="F359" t="s">
        <v>396</v>
      </c>
      <c r="G359" t="s">
        <v>245</v>
      </c>
      <c r="H359">
        <v>4100389</v>
      </c>
      <c r="I359" t="s">
        <v>23</v>
      </c>
      <c r="J359">
        <v>20.350000000000001</v>
      </c>
      <c r="K359">
        <v>27</v>
      </c>
    </row>
    <row r="360" spans="1:11" x14ac:dyDescent="0.25">
      <c r="A360" t="s">
        <v>75</v>
      </c>
      <c r="B360" t="s">
        <v>141</v>
      </c>
      <c r="C360" s="2">
        <v>45744</v>
      </c>
      <c r="D360" t="s">
        <v>395</v>
      </c>
      <c r="E360" t="s">
        <v>66</v>
      </c>
      <c r="F360" t="s">
        <v>251</v>
      </c>
      <c r="G360" t="s">
        <v>245</v>
      </c>
      <c r="H360">
        <v>4100381</v>
      </c>
      <c r="I360" t="s">
        <v>23</v>
      </c>
      <c r="J360">
        <v>16.13</v>
      </c>
      <c r="K360">
        <v>37</v>
      </c>
    </row>
    <row r="361" spans="1:11" x14ac:dyDescent="0.25">
      <c r="A361" t="s">
        <v>75</v>
      </c>
      <c r="B361" t="s">
        <v>141</v>
      </c>
      <c r="C361" s="2">
        <v>45744</v>
      </c>
      <c r="D361" t="s">
        <v>395</v>
      </c>
      <c r="E361" t="s">
        <v>66</v>
      </c>
      <c r="F361" t="s">
        <v>251</v>
      </c>
      <c r="G361" t="s">
        <v>245</v>
      </c>
      <c r="H361">
        <v>4100380</v>
      </c>
      <c r="I361" t="s">
        <v>23</v>
      </c>
      <c r="J361">
        <v>13.9</v>
      </c>
      <c r="K361">
        <v>60</v>
      </c>
    </row>
    <row r="362" spans="1:11" x14ac:dyDescent="0.25">
      <c r="A362" t="s">
        <v>75</v>
      </c>
      <c r="B362" t="s">
        <v>137</v>
      </c>
      <c r="C362" s="2">
        <v>45744</v>
      </c>
      <c r="D362" t="s">
        <v>387</v>
      </c>
      <c r="E362" t="s">
        <v>28</v>
      </c>
      <c r="F362" t="s">
        <v>254</v>
      </c>
      <c r="G362" t="s">
        <v>246</v>
      </c>
      <c r="H362">
        <v>4098991</v>
      </c>
      <c r="I362" t="s">
        <v>23</v>
      </c>
      <c r="J362">
        <v>4.88</v>
      </c>
      <c r="K362">
        <v>16</v>
      </c>
    </row>
    <row r="363" spans="1:11" x14ac:dyDescent="0.25">
      <c r="A363" t="s">
        <v>75</v>
      </c>
      <c r="B363" t="s">
        <v>133</v>
      </c>
      <c r="C363" s="2">
        <v>45744</v>
      </c>
      <c r="D363" t="s">
        <v>394</v>
      </c>
      <c r="E363" t="s">
        <v>64</v>
      </c>
      <c r="F363" t="s">
        <v>251</v>
      </c>
      <c r="G363" t="s">
        <v>245</v>
      </c>
      <c r="H363">
        <v>4100386</v>
      </c>
      <c r="I363" t="s">
        <v>23</v>
      </c>
      <c r="J363">
        <v>13.9</v>
      </c>
      <c r="K363">
        <v>42</v>
      </c>
    </row>
    <row r="364" spans="1:11" x14ac:dyDescent="0.25">
      <c r="A364" t="s">
        <v>75</v>
      </c>
      <c r="B364" t="s">
        <v>137</v>
      </c>
      <c r="C364" s="2">
        <v>45744</v>
      </c>
      <c r="D364" t="s">
        <v>387</v>
      </c>
      <c r="E364" t="s">
        <v>28</v>
      </c>
      <c r="F364" t="s">
        <v>251</v>
      </c>
      <c r="G364" t="s">
        <v>245</v>
      </c>
      <c r="H364">
        <v>4098728</v>
      </c>
      <c r="I364" t="s">
        <v>23</v>
      </c>
      <c r="J364">
        <v>11.47</v>
      </c>
      <c r="K364">
        <v>50</v>
      </c>
    </row>
    <row r="365" spans="1:11" x14ac:dyDescent="0.25">
      <c r="A365" t="s">
        <v>75</v>
      </c>
      <c r="B365" t="s">
        <v>18</v>
      </c>
      <c r="C365" s="2">
        <v>45744</v>
      </c>
      <c r="D365" t="s">
        <v>390</v>
      </c>
      <c r="E365" t="s">
        <v>376</v>
      </c>
      <c r="F365" t="s">
        <v>251</v>
      </c>
      <c r="G365" t="s">
        <v>245</v>
      </c>
      <c r="H365">
        <v>4098727</v>
      </c>
      <c r="I365" t="s">
        <v>23</v>
      </c>
      <c r="J365">
        <v>11.47</v>
      </c>
      <c r="K365">
        <v>32</v>
      </c>
    </row>
    <row r="366" spans="1:11" x14ac:dyDescent="0.25">
      <c r="A366" t="s">
        <v>75</v>
      </c>
      <c r="B366" t="s">
        <v>143</v>
      </c>
      <c r="C366" s="2">
        <v>45744</v>
      </c>
      <c r="D366" t="s">
        <v>388</v>
      </c>
      <c r="E366" t="s">
        <v>389</v>
      </c>
      <c r="F366" t="s">
        <v>251</v>
      </c>
      <c r="G366" t="s">
        <v>245</v>
      </c>
      <c r="H366">
        <v>4102853</v>
      </c>
      <c r="I366" t="s">
        <v>37</v>
      </c>
      <c r="J366">
        <v>10.11</v>
      </c>
      <c r="K366">
        <v>32</v>
      </c>
    </row>
    <row r="367" spans="1:11" x14ac:dyDescent="0.25">
      <c r="A367" t="s">
        <v>75</v>
      </c>
      <c r="B367" t="s">
        <v>140</v>
      </c>
      <c r="C367" s="2">
        <v>45744</v>
      </c>
      <c r="D367" t="s">
        <v>378</v>
      </c>
      <c r="E367" t="s">
        <v>379</v>
      </c>
      <c r="F367" t="s">
        <v>251</v>
      </c>
      <c r="G367" t="s">
        <v>245</v>
      </c>
      <c r="H367">
        <v>4102858</v>
      </c>
      <c r="I367" t="s">
        <v>37</v>
      </c>
      <c r="J367">
        <v>24.42</v>
      </c>
      <c r="K367">
        <v>74</v>
      </c>
    </row>
    <row r="368" spans="1:11" x14ac:dyDescent="0.25">
      <c r="A368" t="s">
        <v>75</v>
      </c>
      <c r="B368" t="s">
        <v>18</v>
      </c>
      <c r="C368" s="2">
        <v>45744</v>
      </c>
      <c r="D368" t="s">
        <v>565</v>
      </c>
      <c r="E368" t="s">
        <v>33</v>
      </c>
      <c r="F368" t="s">
        <v>251</v>
      </c>
      <c r="G368" t="s">
        <v>245</v>
      </c>
      <c r="H368">
        <v>4100455</v>
      </c>
      <c r="I368" t="s">
        <v>23</v>
      </c>
      <c r="J368">
        <v>29.43</v>
      </c>
      <c r="K368">
        <v>46</v>
      </c>
    </row>
    <row r="369" spans="1:11" x14ac:dyDescent="0.25">
      <c r="A369" t="s">
        <v>75</v>
      </c>
      <c r="B369" t="s">
        <v>136</v>
      </c>
      <c r="C369" s="2">
        <v>45744</v>
      </c>
      <c r="D369" t="s">
        <v>226</v>
      </c>
      <c r="E369" t="s">
        <v>58</v>
      </c>
      <c r="F369" t="s">
        <v>251</v>
      </c>
      <c r="G369" t="s">
        <v>245</v>
      </c>
      <c r="H369">
        <v>4102859</v>
      </c>
      <c r="I369" t="s">
        <v>23</v>
      </c>
      <c r="J369">
        <v>24.42</v>
      </c>
      <c r="K369">
        <v>41</v>
      </c>
    </row>
    <row r="370" spans="1:11" x14ac:dyDescent="0.25">
      <c r="A370" t="s">
        <v>75</v>
      </c>
      <c r="B370" t="s">
        <v>18</v>
      </c>
      <c r="C370" s="2">
        <v>45744</v>
      </c>
      <c r="D370" t="s">
        <v>374</v>
      </c>
      <c r="E370" t="s">
        <v>69</v>
      </c>
      <c r="F370" t="s">
        <v>253</v>
      </c>
      <c r="G370" t="s">
        <v>245</v>
      </c>
      <c r="H370">
        <v>4100445</v>
      </c>
      <c r="I370" t="s">
        <v>23</v>
      </c>
      <c r="J370">
        <v>31.58</v>
      </c>
      <c r="K370">
        <v>93</v>
      </c>
    </row>
    <row r="371" spans="1:11" x14ac:dyDescent="0.25">
      <c r="A371" t="s">
        <v>75</v>
      </c>
      <c r="B371" t="s">
        <v>141</v>
      </c>
      <c r="C371" s="2">
        <v>45744</v>
      </c>
      <c r="D371" t="s">
        <v>395</v>
      </c>
      <c r="E371" t="s">
        <v>66</v>
      </c>
      <c r="F371" t="s">
        <v>253</v>
      </c>
      <c r="G371" t="s">
        <v>245</v>
      </c>
      <c r="H371">
        <v>4100444</v>
      </c>
      <c r="I371" t="s">
        <v>23</v>
      </c>
      <c r="J371">
        <v>31.58</v>
      </c>
      <c r="K371">
        <v>43</v>
      </c>
    </row>
    <row r="372" spans="1:11" x14ac:dyDescent="0.25">
      <c r="A372" t="s">
        <v>75</v>
      </c>
      <c r="B372" t="s">
        <v>138</v>
      </c>
      <c r="C372" s="2">
        <v>45744</v>
      </c>
      <c r="D372" t="s">
        <v>377</v>
      </c>
      <c r="E372" t="s">
        <v>36</v>
      </c>
      <c r="F372" t="s">
        <v>251</v>
      </c>
      <c r="G372" t="s">
        <v>245</v>
      </c>
      <c r="H372">
        <v>4100458</v>
      </c>
      <c r="I372" t="s">
        <v>37</v>
      </c>
      <c r="J372">
        <v>0</v>
      </c>
      <c r="K372">
        <v>79</v>
      </c>
    </row>
    <row r="373" spans="1:11" x14ac:dyDescent="0.25">
      <c r="A373" t="s">
        <v>75</v>
      </c>
      <c r="B373" t="s">
        <v>18</v>
      </c>
      <c r="C373" s="2">
        <v>45744</v>
      </c>
      <c r="D373" t="s">
        <v>565</v>
      </c>
      <c r="E373" t="s">
        <v>33</v>
      </c>
      <c r="F373" t="s">
        <v>251</v>
      </c>
      <c r="G373" t="s">
        <v>245</v>
      </c>
      <c r="H373">
        <v>4101267</v>
      </c>
      <c r="I373" t="s">
        <v>23</v>
      </c>
      <c r="J373">
        <v>18.84</v>
      </c>
      <c r="K373">
        <v>59</v>
      </c>
    </row>
    <row r="374" spans="1:11" x14ac:dyDescent="0.25">
      <c r="A374" t="s">
        <v>75</v>
      </c>
      <c r="B374" t="s">
        <v>141</v>
      </c>
      <c r="C374" s="2">
        <v>45744</v>
      </c>
      <c r="D374" t="s">
        <v>395</v>
      </c>
      <c r="E374" t="s">
        <v>66</v>
      </c>
      <c r="F374" t="s">
        <v>251</v>
      </c>
      <c r="G374" t="s">
        <v>245</v>
      </c>
      <c r="H374">
        <v>4099158</v>
      </c>
      <c r="I374" t="s">
        <v>23</v>
      </c>
      <c r="J374">
        <v>20.05</v>
      </c>
      <c r="K374">
        <v>63</v>
      </c>
    </row>
    <row r="375" spans="1:11" x14ac:dyDescent="0.25">
      <c r="A375" t="s">
        <v>75</v>
      </c>
      <c r="B375" t="s">
        <v>138</v>
      </c>
      <c r="C375" s="2">
        <v>45744</v>
      </c>
      <c r="D375" t="s">
        <v>377</v>
      </c>
      <c r="E375" t="s">
        <v>36</v>
      </c>
      <c r="F375" t="s">
        <v>251</v>
      </c>
      <c r="G375" t="s">
        <v>245</v>
      </c>
      <c r="H375">
        <v>4099121</v>
      </c>
      <c r="I375" t="s">
        <v>37</v>
      </c>
      <c r="J375">
        <v>8.08</v>
      </c>
      <c r="K375">
        <v>21</v>
      </c>
    </row>
    <row r="376" spans="1:11" x14ac:dyDescent="0.25">
      <c r="A376" t="s">
        <v>75</v>
      </c>
      <c r="B376" t="s">
        <v>18</v>
      </c>
      <c r="C376" s="2">
        <v>45744</v>
      </c>
      <c r="D376" t="s">
        <v>374</v>
      </c>
      <c r="E376" t="s">
        <v>69</v>
      </c>
      <c r="F376" t="s">
        <v>251</v>
      </c>
      <c r="G376" t="s">
        <v>245</v>
      </c>
      <c r="H376">
        <v>4099120</v>
      </c>
      <c r="I376" t="s">
        <v>23</v>
      </c>
      <c r="J376">
        <v>8.08</v>
      </c>
      <c r="K376">
        <v>87</v>
      </c>
    </row>
    <row r="377" spans="1:11" x14ac:dyDescent="0.25">
      <c r="A377" t="s">
        <v>75</v>
      </c>
      <c r="B377" t="s">
        <v>133</v>
      </c>
      <c r="C377" s="2">
        <v>45744</v>
      </c>
      <c r="D377" t="s">
        <v>394</v>
      </c>
      <c r="E377" t="s">
        <v>64</v>
      </c>
      <c r="F377" t="s">
        <v>251</v>
      </c>
      <c r="G377" t="s">
        <v>245</v>
      </c>
      <c r="H377">
        <v>4099194</v>
      </c>
      <c r="I377" t="s">
        <v>23</v>
      </c>
      <c r="J377">
        <v>26.9</v>
      </c>
      <c r="K377">
        <v>51</v>
      </c>
    </row>
    <row r="378" spans="1:11" x14ac:dyDescent="0.25">
      <c r="A378" t="s">
        <v>75</v>
      </c>
      <c r="B378" t="s">
        <v>21</v>
      </c>
      <c r="C378" s="2">
        <v>45744</v>
      </c>
      <c r="D378" t="s">
        <v>227</v>
      </c>
      <c r="E378" t="s">
        <v>228</v>
      </c>
      <c r="F378" t="s">
        <v>251</v>
      </c>
      <c r="G378" t="s">
        <v>245</v>
      </c>
      <c r="H378">
        <v>4099199</v>
      </c>
      <c r="I378" t="s">
        <v>23</v>
      </c>
      <c r="J378">
        <v>26.9</v>
      </c>
      <c r="K378">
        <v>76</v>
      </c>
    </row>
    <row r="379" spans="1:11" x14ac:dyDescent="0.25">
      <c r="A379" t="s">
        <v>75</v>
      </c>
      <c r="B379" t="s">
        <v>136</v>
      </c>
      <c r="C379" s="2">
        <v>45744</v>
      </c>
      <c r="D379" t="s">
        <v>757</v>
      </c>
      <c r="E379" t="s">
        <v>536</v>
      </c>
      <c r="F379" t="s">
        <v>253</v>
      </c>
      <c r="G379" t="s">
        <v>245</v>
      </c>
      <c r="H379">
        <v>4102048</v>
      </c>
      <c r="I379" t="s">
        <v>37</v>
      </c>
      <c r="J379">
        <v>44.1</v>
      </c>
      <c r="K379">
        <v>48</v>
      </c>
    </row>
    <row r="380" spans="1:11" x14ac:dyDescent="0.25">
      <c r="A380" t="s">
        <v>75</v>
      </c>
      <c r="B380" t="s">
        <v>18</v>
      </c>
      <c r="C380" s="2">
        <v>45744</v>
      </c>
      <c r="D380" t="s">
        <v>565</v>
      </c>
      <c r="E380" t="s">
        <v>33</v>
      </c>
      <c r="F380" t="s">
        <v>253</v>
      </c>
      <c r="G380" t="s">
        <v>245</v>
      </c>
      <c r="H380">
        <v>4102047</v>
      </c>
      <c r="I380" t="s">
        <v>23</v>
      </c>
      <c r="J380">
        <v>44.1</v>
      </c>
      <c r="K380">
        <v>106</v>
      </c>
    </row>
    <row r="381" spans="1:11" x14ac:dyDescent="0.25">
      <c r="A381" t="s">
        <v>75</v>
      </c>
      <c r="B381" t="s">
        <v>139</v>
      </c>
      <c r="C381" s="2">
        <v>45744</v>
      </c>
      <c r="D381" t="s">
        <v>381</v>
      </c>
      <c r="E381" t="s">
        <v>43</v>
      </c>
      <c r="F381" t="s">
        <v>251</v>
      </c>
      <c r="G381" t="s">
        <v>245</v>
      </c>
      <c r="H381">
        <v>4102001</v>
      </c>
      <c r="I381" t="s">
        <v>37</v>
      </c>
      <c r="J381">
        <v>11.95</v>
      </c>
      <c r="K381">
        <v>75</v>
      </c>
    </row>
    <row r="382" spans="1:11" x14ac:dyDescent="0.25">
      <c r="A382" t="s">
        <v>75</v>
      </c>
      <c r="B382" t="s">
        <v>18</v>
      </c>
      <c r="C382" s="2">
        <v>45744</v>
      </c>
      <c r="D382" t="s">
        <v>565</v>
      </c>
      <c r="E382" t="s">
        <v>33</v>
      </c>
      <c r="F382" t="s">
        <v>254</v>
      </c>
      <c r="G382" t="s">
        <v>246</v>
      </c>
      <c r="H382">
        <v>4102740</v>
      </c>
      <c r="I382" t="s">
        <v>23</v>
      </c>
      <c r="J382">
        <v>17.28</v>
      </c>
      <c r="K382">
        <v>44</v>
      </c>
    </row>
    <row r="383" spans="1:11" x14ac:dyDescent="0.25">
      <c r="A383" t="s">
        <v>75</v>
      </c>
      <c r="B383" t="s">
        <v>18</v>
      </c>
      <c r="C383" s="2">
        <v>45744</v>
      </c>
      <c r="D383" t="s">
        <v>380</v>
      </c>
      <c r="E383" t="s">
        <v>31</v>
      </c>
      <c r="F383" t="s">
        <v>251</v>
      </c>
      <c r="G383" t="s">
        <v>245</v>
      </c>
      <c r="H383">
        <v>4099311</v>
      </c>
      <c r="I383" t="s">
        <v>23</v>
      </c>
      <c r="J383">
        <v>24.87</v>
      </c>
      <c r="K383">
        <v>37</v>
      </c>
    </row>
    <row r="384" spans="1:11" x14ac:dyDescent="0.25">
      <c r="A384" t="s">
        <v>75</v>
      </c>
      <c r="B384" t="s">
        <v>142</v>
      </c>
      <c r="C384" s="2">
        <v>45744</v>
      </c>
      <c r="D384" t="s">
        <v>386</v>
      </c>
      <c r="E384" t="s">
        <v>41</v>
      </c>
      <c r="F384" t="s">
        <v>251</v>
      </c>
      <c r="G384" t="s">
        <v>245</v>
      </c>
      <c r="H384">
        <v>4099316</v>
      </c>
      <c r="I384" t="s">
        <v>23</v>
      </c>
      <c r="J384">
        <v>24.87</v>
      </c>
      <c r="K384">
        <v>69</v>
      </c>
    </row>
    <row r="385" spans="1:11" x14ac:dyDescent="0.25">
      <c r="A385" t="s">
        <v>75</v>
      </c>
      <c r="B385" t="s">
        <v>140</v>
      </c>
      <c r="C385" s="2">
        <v>45744</v>
      </c>
      <c r="D385" t="s">
        <v>378</v>
      </c>
      <c r="E385" t="s">
        <v>379</v>
      </c>
      <c r="F385" t="s">
        <v>251</v>
      </c>
      <c r="G385" t="s">
        <v>245</v>
      </c>
      <c r="H385">
        <v>4102084</v>
      </c>
      <c r="I385" t="s">
        <v>23</v>
      </c>
      <c r="J385">
        <v>13.18</v>
      </c>
      <c r="K385">
        <v>27</v>
      </c>
    </row>
    <row r="386" spans="1:11" x14ac:dyDescent="0.25">
      <c r="A386" t="s">
        <v>75</v>
      </c>
      <c r="B386" t="s">
        <v>18</v>
      </c>
      <c r="C386" s="2">
        <v>45744</v>
      </c>
      <c r="D386" t="s">
        <v>374</v>
      </c>
      <c r="E386" t="s">
        <v>69</v>
      </c>
      <c r="F386" t="s">
        <v>251</v>
      </c>
      <c r="G386" t="s">
        <v>245</v>
      </c>
      <c r="H386">
        <v>4102081</v>
      </c>
      <c r="I386" t="s">
        <v>23</v>
      </c>
      <c r="J386">
        <v>13.18</v>
      </c>
      <c r="K386">
        <v>61</v>
      </c>
    </row>
    <row r="387" spans="1:11" x14ac:dyDescent="0.25">
      <c r="A387" t="s">
        <v>75</v>
      </c>
      <c r="B387" t="s">
        <v>18</v>
      </c>
      <c r="C387" s="2">
        <v>45744</v>
      </c>
      <c r="D387" t="s">
        <v>565</v>
      </c>
      <c r="E387" t="s">
        <v>33</v>
      </c>
      <c r="F387" t="s">
        <v>253</v>
      </c>
      <c r="G387" t="s">
        <v>245</v>
      </c>
      <c r="H387">
        <v>4101414</v>
      </c>
      <c r="I387" t="s">
        <v>23</v>
      </c>
      <c r="J387">
        <v>21.16</v>
      </c>
      <c r="K387">
        <v>29</v>
      </c>
    </row>
    <row r="388" spans="1:11" x14ac:dyDescent="0.25">
      <c r="A388" t="s">
        <v>75</v>
      </c>
      <c r="B388" t="s">
        <v>136</v>
      </c>
      <c r="C388" s="2">
        <v>45744</v>
      </c>
      <c r="D388" t="s">
        <v>888</v>
      </c>
      <c r="E388" t="s">
        <v>537</v>
      </c>
      <c r="F388" t="s">
        <v>251</v>
      </c>
      <c r="G388" t="s">
        <v>245</v>
      </c>
      <c r="H388">
        <v>4101425</v>
      </c>
      <c r="I388" t="s">
        <v>23</v>
      </c>
      <c r="J388">
        <v>13.27</v>
      </c>
      <c r="K388">
        <v>30</v>
      </c>
    </row>
    <row r="389" spans="1:11" x14ac:dyDescent="0.25">
      <c r="A389" t="s">
        <v>75</v>
      </c>
      <c r="B389" t="s">
        <v>143</v>
      </c>
      <c r="C389" s="2">
        <v>45744</v>
      </c>
      <c r="D389" t="s">
        <v>388</v>
      </c>
      <c r="E389" t="s">
        <v>389</v>
      </c>
      <c r="F389" t="s">
        <v>251</v>
      </c>
      <c r="G389" t="s">
        <v>245</v>
      </c>
      <c r="H389">
        <v>4101428</v>
      </c>
      <c r="I389" t="s">
        <v>37</v>
      </c>
      <c r="J389">
        <v>13.27</v>
      </c>
      <c r="K389">
        <v>42</v>
      </c>
    </row>
    <row r="390" spans="1:11" x14ac:dyDescent="0.25">
      <c r="A390" t="s">
        <v>75</v>
      </c>
      <c r="B390" t="s">
        <v>140</v>
      </c>
      <c r="C390" s="2">
        <v>45744</v>
      </c>
      <c r="D390" t="s">
        <v>378</v>
      </c>
      <c r="E390" t="s">
        <v>379</v>
      </c>
      <c r="F390" t="s">
        <v>254</v>
      </c>
      <c r="G390" t="s">
        <v>246</v>
      </c>
      <c r="H390">
        <v>4101458</v>
      </c>
      <c r="I390" t="s">
        <v>23</v>
      </c>
      <c r="J390">
        <v>23.87</v>
      </c>
      <c r="K390">
        <v>32</v>
      </c>
    </row>
    <row r="391" spans="1:11" x14ac:dyDescent="0.25">
      <c r="A391" t="s">
        <v>75</v>
      </c>
      <c r="B391" t="s">
        <v>137</v>
      </c>
      <c r="C391" s="2">
        <v>45744</v>
      </c>
      <c r="D391" t="s">
        <v>387</v>
      </c>
      <c r="E391" t="s">
        <v>28</v>
      </c>
      <c r="F391" t="s">
        <v>255</v>
      </c>
      <c r="G391" t="s">
        <v>245</v>
      </c>
      <c r="H391">
        <v>4102089</v>
      </c>
      <c r="I391" t="s">
        <v>23</v>
      </c>
      <c r="J391">
        <v>7.3</v>
      </c>
      <c r="K391">
        <v>50</v>
      </c>
    </row>
    <row r="392" spans="1:11" x14ac:dyDescent="0.25">
      <c r="A392" t="s">
        <v>75</v>
      </c>
      <c r="B392" t="s">
        <v>142</v>
      </c>
      <c r="C392" s="2">
        <v>45744</v>
      </c>
      <c r="D392" t="s">
        <v>386</v>
      </c>
      <c r="E392" t="s">
        <v>41</v>
      </c>
      <c r="F392" t="s">
        <v>247</v>
      </c>
      <c r="G392" t="s">
        <v>246</v>
      </c>
      <c r="H392">
        <v>4102115</v>
      </c>
      <c r="I392" t="s">
        <v>23</v>
      </c>
      <c r="J392">
        <v>10.8</v>
      </c>
      <c r="K392">
        <v>40</v>
      </c>
    </row>
    <row r="393" spans="1:11" x14ac:dyDescent="0.25">
      <c r="A393" t="s">
        <v>75</v>
      </c>
      <c r="B393" t="s">
        <v>136</v>
      </c>
      <c r="C393" s="2">
        <v>45744</v>
      </c>
      <c r="D393" t="s">
        <v>888</v>
      </c>
      <c r="E393" t="s">
        <v>537</v>
      </c>
      <c r="F393" t="s">
        <v>247</v>
      </c>
      <c r="G393" t="s">
        <v>246</v>
      </c>
      <c r="H393">
        <v>4102114</v>
      </c>
      <c r="I393" t="s">
        <v>23</v>
      </c>
      <c r="J393">
        <v>10.8</v>
      </c>
      <c r="K393">
        <v>26</v>
      </c>
    </row>
    <row r="394" spans="1:11" x14ac:dyDescent="0.25">
      <c r="A394" t="s">
        <v>75</v>
      </c>
      <c r="B394" t="s">
        <v>133</v>
      </c>
      <c r="C394" s="2">
        <v>45744</v>
      </c>
      <c r="D394" t="s">
        <v>394</v>
      </c>
      <c r="E394" t="s">
        <v>64</v>
      </c>
      <c r="F394" t="s">
        <v>251</v>
      </c>
      <c r="G394" t="s">
        <v>245</v>
      </c>
      <c r="H394">
        <v>4101260</v>
      </c>
      <c r="I394" t="s">
        <v>23</v>
      </c>
      <c r="J394">
        <v>12.77</v>
      </c>
      <c r="K394">
        <v>27</v>
      </c>
    </row>
    <row r="395" spans="1:11" x14ac:dyDescent="0.25">
      <c r="A395" t="s">
        <v>75</v>
      </c>
      <c r="B395" t="s">
        <v>18</v>
      </c>
      <c r="C395" s="2">
        <v>45744</v>
      </c>
      <c r="D395" t="s">
        <v>374</v>
      </c>
      <c r="E395" t="s">
        <v>69</v>
      </c>
      <c r="F395" t="s">
        <v>251</v>
      </c>
      <c r="G395" t="s">
        <v>245</v>
      </c>
      <c r="H395">
        <v>4101282</v>
      </c>
      <c r="I395" t="s">
        <v>23</v>
      </c>
      <c r="J395">
        <v>9.59</v>
      </c>
      <c r="K395">
        <v>28</v>
      </c>
    </row>
    <row r="396" spans="1:11" x14ac:dyDescent="0.25">
      <c r="A396" t="s">
        <v>75</v>
      </c>
      <c r="B396" t="s">
        <v>136</v>
      </c>
      <c r="C396" s="2">
        <v>45744</v>
      </c>
      <c r="D396" t="s">
        <v>888</v>
      </c>
      <c r="E396" t="s">
        <v>537</v>
      </c>
      <c r="F396" t="s">
        <v>251</v>
      </c>
      <c r="G396" t="s">
        <v>245</v>
      </c>
      <c r="H396">
        <v>4101265</v>
      </c>
      <c r="I396" t="s">
        <v>23</v>
      </c>
      <c r="J396">
        <v>18.84</v>
      </c>
      <c r="K396">
        <v>65</v>
      </c>
    </row>
    <row r="397" spans="1:11" x14ac:dyDescent="0.25">
      <c r="A397" t="s">
        <v>75</v>
      </c>
      <c r="B397" t="s">
        <v>18</v>
      </c>
      <c r="C397" s="2">
        <v>45744</v>
      </c>
      <c r="D397" t="s">
        <v>374</v>
      </c>
      <c r="E397" t="s">
        <v>69</v>
      </c>
      <c r="F397" t="s">
        <v>254</v>
      </c>
      <c r="G397" t="s">
        <v>246</v>
      </c>
      <c r="H397">
        <v>4098992</v>
      </c>
      <c r="I397" t="s">
        <v>23</v>
      </c>
      <c r="J397">
        <v>4.88</v>
      </c>
      <c r="K397">
        <v>61</v>
      </c>
    </row>
    <row r="398" spans="1:11" x14ac:dyDescent="0.25">
      <c r="A398" t="s">
        <v>75</v>
      </c>
      <c r="B398" t="s">
        <v>133</v>
      </c>
      <c r="C398" s="2">
        <v>45744</v>
      </c>
      <c r="D398" t="s">
        <v>394</v>
      </c>
      <c r="E398" t="s">
        <v>64</v>
      </c>
      <c r="F398" t="s">
        <v>251</v>
      </c>
      <c r="G398" t="s">
        <v>245</v>
      </c>
      <c r="H398">
        <v>4098993</v>
      </c>
      <c r="I398" t="s">
        <v>23</v>
      </c>
      <c r="J398">
        <v>4.38</v>
      </c>
      <c r="K398">
        <v>12</v>
      </c>
    </row>
    <row r="399" spans="1:11" x14ac:dyDescent="0.25">
      <c r="A399" t="s">
        <v>75</v>
      </c>
      <c r="B399" t="s">
        <v>138</v>
      </c>
      <c r="C399" s="2">
        <v>45744</v>
      </c>
      <c r="D399" t="s">
        <v>377</v>
      </c>
      <c r="E399" t="s">
        <v>36</v>
      </c>
      <c r="F399" t="s">
        <v>251</v>
      </c>
      <c r="G399" t="s">
        <v>245</v>
      </c>
      <c r="H399">
        <v>4098994</v>
      </c>
      <c r="I399" t="s">
        <v>37</v>
      </c>
      <c r="J399">
        <v>17.3</v>
      </c>
      <c r="K399">
        <v>45</v>
      </c>
    </row>
    <row r="400" spans="1:11" x14ac:dyDescent="0.25">
      <c r="A400" t="s">
        <v>75</v>
      </c>
      <c r="B400" t="s">
        <v>142</v>
      </c>
      <c r="C400" s="2">
        <v>45744</v>
      </c>
      <c r="D400" t="s">
        <v>386</v>
      </c>
      <c r="E400" t="s">
        <v>41</v>
      </c>
      <c r="F400" t="s">
        <v>251</v>
      </c>
      <c r="G400" t="s">
        <v>245</v>
      </c>
      <c r="H400">
        <v>4098995</v>
      </c>
      <c r="I400" t="s">
        <v>23</v>
      </c>
      <c r="J400">
        <v>17.3</v>
      </c>
      <c r="K400">
        <v>49</v>
      </c>
    </row>
    <row r="401" spans="1:11" x14ac:dyDescent="0.25">
      <c r="A401" t="s">
        <v>75</v>
      </c>
      <c r="B401" t="s">
        <v>140</v>
      </c>
      <c r="C401" s="2">
        <v>45745</v>
      </c>
      <c r="D401" t="s">
        <v>378</v>
      </c>
      <c r="E401" t="s">
        <v>379</v>
      </c>
      <c r="F401" t="s">
        <v>255</v>
      </c>
      <c r="G401" t="s">
        <v>245</v>
      </c>
      <c r="H401">
        <v>4102788</v>
      </c>
      <c r="I401" t="s">
        <v>37</v>
      </c>
      <c r="J401">
        <v>28.21</v>
      </c>
      <c r="K401">
        <v>29</v>
      </c>
    </row>
    <row r="402" spans="1:11" x14ac:dyDescent="0.25">
      <c r="A402" t="s">
        <v>75</v>
      </c>
      <c r="B402" t="s">
        <v>133</v>
      </c>
      <c r="C402" s="2">
        <v>45745</v>
      </c>
      <c r="D402" t="s">
        <v>394</v>
      </c>
      <c r="E402" t="s">
        <v>64</v>
      </c>
      <c r="F402" t="s">
        <v>252</v>
      </c>
      <c r="G402" t="s">
        <v>245</v>
      </c>
      <c r="H402">
        <v>4102161</v>
      </c>
      <c r="I402" t="s">
        <v>23</v>
      </c>
      <c r="J402">
        <v>26.73</v>
      </c>
      <c r="K402">
        <v>61</v>
      </c>
    </row>
    <row r="403" spans="1:11" x14ac:dyDescent="0.25">
      <c r="A403" t="s">
        <v>75</v>
      </c>
      <c r="B403" t="s">
        <v>133</v>
      </c>
      <c r="C403" s="2">
        <v>45745</v>
      </c>
      <c r="D403" t="s">
        <v>394</v>
      </c>
      <c r="E403" t="s">
        <v>64</v>
      </c>
      <c r="F403" t="s">
        <v>251</v>
      </c>
      <c r="G403" t="s">
        <v>245</v>
      </c>
      <c r="H403">
        <v>4102148</v>
      </c>
      <c r="I403" t="s">
        <v>23</v>
      </c>
      <c r="J403">
        <v>26.66</v>
      </c>
      <c r="K403">
        <v>54</v>
      </c>
    </row>
    <row r="404" spans="1:11" x14ac:dyDescent="0.25">
      <c r="A404" t="s">
        <v>75</v>
      </c>
      <c r="B404" t="s">
        <v>136</v>
      </c>
      <c r="C404" s="2">
        <v>45745</v>
      </c>
      <c r="D404" t="s">
        <v>384</v>
      </c>
      <c r="E404" t="s">
        <v>806</v>
      </c>
      <c r="F404" t="s">
        <v>251</v>
      </c>
      <c r="G404" t="s">
        <v>245</v>
      </c>
      <c r="H404">
        <v>4103552</v>
      </c>
      <c r="I404" t="s">
        <v>23</v>
      </c>
      <c r="J404">
        <v>8.19</v>
      </c>
      <c r="K404">
        <v>20</v>
      </c>
    </row>
    <row r="405" spans="1:11" x14ac:dyDescent="0.25">
      <c r="A405" t="s">
        <v>75</v>
      </c>
      <c r="B405" t="s">
        <v>18</v>
      </c>
      <c r="C405" s="2">
        <v>45745</v>
      </c>
      <c r="D405" t="s">
        <v>385</v>
      </c>
      <c r="E405" t="s">
        <v>24</v>
      </c>
      <c r="F405" t="s">
        <v>256</v>
      </c>
      <c r="G405" t="s">
        <v>245</v>
      </c>
      <c r="H405">
        <v>4102849</v>
      </c>
      <c r="I405" t="s">
        <v>23</v>
      </c>
      <c r="J405">
        <v>13.46</v>
      </c>
      <c r="K405">
        <v>27</v>
      </c>
    </row>
    <row r="406" spans="1:11" x14ac:dyDescent="0.25">
      <c r="A406" t="s">
        <v>75</v>
      </c>
      <c r="B406" t="s">
        <v>133</v>
      </c>
      <c r="C406" s="2">
        <v>45745</v>
      </c>
      <c r="D406" t="s">
        <v>394</v>
      </c>
      <c r="E406" t="s">
        <v>64</v>
      </c>
      <c r="F406" t="s">
        <v>256</v>
      </c>
      <c r="G406" t="s">
        <v>245</v>
      </c>
      <c r="H406">
        <v>4102850</v>
      </c>
      <c r="I406" t="s">
        <v>23</v>
      </c>
      <c r="J406">
        <v>13.46</v>
      </c>
      <c r="K406">
        <v>33</v>
      </c>
    </row>
    <row r="407" spans="1:11" x14ac:dyDescent="0.25">
      <c r="A407" t="s">
        <v>75</v>
      </c>
      <c r="B407" t="s">
        <v>135</v>
      </c>
      <c r="C407" s="2">
        <v>45745</v>
      </c>
      <c r="D407" t="s">
        <v>391</v>
      </c>
      <c r="E407" t="s">
        <v>30</v>
      </c>
      <c r="F407" t="s">
        <v>251</v>
      </c>
      <c r="G407" t="s">
        <v>245</v>
      </c>
      <c r="H407">
        <v>4103407</v>
      </c>
      <c r="I407" t="s">
        <v>23</v>
      </c>
      <c r="J407">
        <v>32.86</v>
      </c>
      <c r="K407">
        <v>48</v>
      </c>
    </row>
    <row r="408" spans="1:11" x14ac:dyDescent="0.25">
      <c r="A408" t="s">
        <v>75</v>
      </c>
      <c r="B408" t="s">
        <v>18</v>
      </c>
      <c r="C408" s="2">
        <v>45745</v>
      </c>
      <c r="D408" t="s">
        <v>385</v>
      </c>
      <c r="E408" t="s">
        <v>24</v>
      </c>
      <c r="F408" t="s">
        <v>254</v>
      </c>
      <c r="G408" t="s">
        <v>246</v>
      </c>
      <c r="H408">
        <v>4103439</v>
      </c>
      <c r="I408" t="s">
        <v>23</v>
      </c>
      <c r="J408">
        <v>6.02</v>
      </c>
      <c r="K408">
        <v>10</v>
      </c>
    </row>
    <row r="409" spans="1:11" x14ac:dyDescent="0.25">
      <c r="A409" t="s">
        <v>75</v>
      </c>
      <c r="B409" t="s">
        <v>133</v>
      </c>
      <c r="C409" s="2">
        <v>45745</v>
      </c>
      <c r="D409" t="s">
        <v>394</v>
      </c>
      <c r="E409" t="s">
        <v>64</v>
      </c>
      <c r="F409" t="s">
        <v>254</v>
      </c>
      <c r="G409" t="s">
        <v>246</v>
      </c>
      <c r="H409">
        <v>4103442</v>
      </c>
      <c r="I409" t="s">
        <v>23</v>
      </c>
      <c r="J409">
        <v>6.02</v>
      </c>
      <c r="K409">
        <v>17</v>
      </c>
    </row>
    <row r="410" spans="1:11" x14ac:dyDescent="0.25">
      <c r="A410" t="s">
        <v>75</v>
      </c>
      <c r="B410" t="s">
        <v>141</v>
      </c>
      <c r="C410" s="2">
        <v>45745</v>
      </c>
      <c r="D410" t="s">
        <v>395</v>
      </c>
      <c r="E410" t="s">
        <v>66</v>
      </c>
      <c r="F410" t="s">
        <v>251</v>
      </c>
      <c r="G410" t="s">
        <v>245</v>
      </c>
      <c r="H410">
        <v>4103547</v>
      </c>
      <c r="I410" t="s">
        <v>23</v>
      </c>
      <c r="J410">
        <v>8.19</v>
      </c>
      <c r="K410">
        <v>19</v>
      </c>
    </row>
    <row r="411" spans="1:11" x14ac:dyDescent="0.25">
      <c r="A411" t="s">
        <v>75</v>
      </c>
      <c r="B411" t="s">
        <v>136</v>
      </c>
      <c r="C411" s="2">
        <v>45745</v>
      </c>
      <c r="D411" t="s">
        <v>757</v>
      </c>
      <c r="E411" t="s">
        <v>536</v>
      </c>
      <c r="F411" t="s">
        <v>251</v>
      </c>
      <c r="G411" t="s">
        <v>245</v>
      </c>
      <c r="H411">
        <v>4099521</v>
      </c>
      <c r="I411" t="s">
        <v>37</v>
      </c>
      <c r="J411">
        <v>23.24</v>
      </c>
      <c r="K411">
        <v>38</v>
      </c>
    </row>
    <row r="412" spans="1:11" x14ac:dyDescent="0.25">
      <c r="A412" t="s">
        <v>75</v>
      </c>
      <c r="B412" t="s">
        <v>133</v>
      </c>
      <c r="C412" s="2">
        <v>45745</v>
      </c>
      <c r="D412" t="s">
        <v>394</v>
      </c>
      <c r="E412" t="s">
        <v>64</v>
      </c>
      <c r="F412" t="s">
        <v>251</v>
      </c>
      <c r="G412" t="s">
        <v>245</v>
      </c>
      <c r="H412">
        <v>4100456</v>
      </c>
      <c r="I412" t="s">
        <v>23</v>
      </c>
      <c r="J412">
        <v>29.43</v>
      </c>
      <c r="K412">
        <v>53</v>
      </c>
    </row>
    <row r="413" spans="1:11" x14ac:dyDescent="0.25">
      <c r="A413" t="s">
        <v>75</v>
      </c>
      <c r="B413" t="s">
        <v>141</v>
      </c>
      <c r="C413" s="2">
        <v>45745</v>
      </c>
      <c r="D413" t="s">
        <v>395</v>
      </c>
      <c r="E413" t="s">
        <v>66</v>
      </c>
      <c r="F413" t="s">
        <v>251</v>
      </c>
      <c r="G413" t="s">
        <v>245</v>
      </c>
      <c r="H413">
        <v>4100459</v>
      </c>
      <c r="I413" t="s">
        <v>23</v>
      </c>
      <c r="J413">
        <v>29.43</v>
      </c>
      <c r="K413">
        <v>47</v>
      </c>
    </row>
    <row r="414" spans="1:11" x14ac:dyDescent="0.25">
      <c r="A414" t="s">
        <v>75</v>
      </c>
      <c r="B414" t="s">
        <v>140</v>
      </c>
      <c r="C414" s="2">
        <v>45745</v>
      </c>
      <c r="D414" t="s">
        <v>378</v>
      </c>
      <c r="E414" t="s">
        <v>379</v>
      </c>
      <c r="F414" t="s">
        <v>251</v>
      </c>
      <c r="G414" t="s">
        <v>245</v>
      </c>
      <c r="H414">
        <v>4102720</v>
      </c>
      <c r="I414" t="s">
        <v>23</v>
      </c>
      <c r="J414">
        <v>16.59</v>
      </c>
      <c r="K414">
        <v>22</v>
      </c>
    </row>
    <row r="415" spans="1:11" x14ac:dyDescent="0.25">
      <c r="A415" t="s">
        <v>75</v>
      </c>
      <c r="B415" t="s">
        <v>136</v>
      </c>
      <c r="C415" s="2">
        <v>45745</v>
      </c>
      <c r="D415" t="s">
        <v>757</v>
      </c>
      <c r="E415" t="s">
        <v>536</v>
      </c>
      <c r="F415" t="s">
        <v>251</v>
      </c>
      <c r="G415" t="s">
        <v>245</v>
      </c>
      <c r="H415">
        <v>4102721</v>
      </c>
      <c r="I415" t="s">
        <v>37</v>
      </c>
      <c r="J415">
        <v>16.59</v>
      </c>
      <c r="K415">
        <v>25</v>
      </c>
    </row>
    <row r="416" spans="1:11" x14ac:dyDescent="0.25">
      <c r="A416" t="s">
        <v>75</v>
      </c>
      <c r="B416" t="s">
        <v>18</v>
      </c>
      <c r="C416" s="2">
        <v>45745</v>
      </c>
      <c r="D416" t="s">
        <v>392</v>
      </c>
      <c r="E416" t="s">
        <v>393</v>
      </c>
      <c r="F416" t="s">
        <v>254</v>
      </c>
      <c r="G416" t="s">
        <v>246</v>
      </c>
      <c r="H416">
        <v>4099557</v>
      </c>
      <c r="I416" t="s">
        <v>23</v>
      </c>
      <c r="J416">
        <v>8.86</v>
      </c>
      <c r="K416">
        <v>30</v>
      </c>
    </row>
    <row r="417" spans="1:11" x14ac:dyDescent="0.25">
      <c r="A417" t="s">
        <v>75</v>
      </c>
      <c r="B417" t="s">
        <v>65</v>
      </c>
      <c r="C417" s="2">
        <v>45745</v>
      </c>
      <c r="D417" t="s">
        <v>564</v>
      </c>
      <c r="E417" t="s">
        <v>35</v>
      </c>
      <c r="F417" t="s">
        <v>254</v>
      </c>
      <c r="G417" t="s">
        <v>246</v>
      </c>
      <c r="H417">
        <v>4099556</v>
      </c>
      <c r="I417" t="s">
        <v>23</v>
      </c>
      <c r="J417">
        <v>8.86</v>
      </c>
      <c r="K417">
        <v>19</v>
      </c>
    </row>
    <row r="418" spans="1:11" x14ac:dyDescent="0.25">
      <c r="A418" t="s">
        <v>75</v>
      </c>
      <c r="B418" t="s">
        <v>133</v>
      </c>
      <c r="C418" s="2">
        <v>45746</v>
      </c>
      <c r="D418" t="s">
        <v>394</v>
      </c>
      <c r="E418" t="s">
        <v>985</v>
      </c>
      <c r="F418" t="s">
        <v>251</v>
      </c>
      <c r="G418" t="s">
        <v>245</v>
      </c>
      <c r="H418">
        <v>4103464</v>
      </c>
      <c r="I418" t="s">
        <v>23</v>
      </c>
      <c r="J418">
        <v>30.32</v>
      </c>
      <c r="K418">
        <v>58</v>
      </c>
    </row>
    <row r="419" spans="1:11" x14ac:dyDescent="0.25">
      <c r="A419" t="s">
        <v>75</v>
      </c>
      <c r="B419" t="s">
        <v>143</v>
      </c>
      <c r="C419" s="2">
        <v>45746</v>
      </c>
      <c r="D419" t="s">
        <v>388</v>
      </c>
      <c r="E419" t="s">
        <v>389</v>
      </c>
      <c r="F419" t="s">
        <v>251</v>
      </c>
      <c r="G419" t="s">
        <v>245</v>
      </c>
      <c r="H419">
        <v>4099742</v>
      </c>
      <c r="I419" t="s">
        <v>37</v>
      </c>
      <c r="J419">
        <v>23.24</v>
      </c>
      <c r="K419">
        <v>41</v>
      </c>
    </row>
    <row r="420" spans="1:11" x14ac:dyDescent="0.25">
      <c r="A420" t="s">
        <v>75</v>
      </c>
      <c r="B420" t="s">
        <v>133</v>
      </c>
      <c r="C420" s="2">
        <v>45746</v>
      </c>
      <c r="D420" t="s">
        <v>394</v>
      </c>
      <c r="E420" t="s">
        <v>984</v>
      </c>
      <c r="F420" t="s">
        <v>251</v>
      </c>
      <c r="G420" t="s">
        <v>245</v>
      </c>
      <c r="H420">
        <v>4103466</v>
      </c>
      <c r="I420" t="s">
        <v>23</v>
      </c>
      <c r="J420">
        <v>30.32</v>
      </c>
      <c r="K420">
        <v>39</v>
      </c>
    </row>
    <row r="421" spans="1:11" x14ac:dyDescent="0.25">
      <c r="A421" t="s">
        <v>75</v>
      </c>
      <c r="B421" t="s">
        <v>18</v>
      </c>
      <c r="C421" s="2">
        <v>45746</v>
      </c>
      <c r="D421" t="s">
        <v>382</v>
      </c>
      <c r="E421" t="s">
        <v>19</v>
      </c>
      <c r="F421" t="s">
        <v>247</v>
      </c>
      <c r="G421" t="s">
        <v>246</v>
      </c>
      <c r="H421">
        <v>4103867</v>
      </c>
      <c r="I421" t="s">
        <v>20</v>
      </c>
      <c r="J421">
        <v>19.3</v>
      </c>
      <c r="K421">
        <v>48</v>
      </c>
    </row>
    <row r="422" spans="1:11" x14ac:dyDescent="0.25">
      <c r="A422" t="s">
        <v>75</v>
      </c>
      <c r="B422" t="s">
        <v>136</v>
      </c>
      <c r="C422" s="2">
        <v>45746</v>
      </c>
      <c r="D422" t="s">
        <v>888</v>
      </c>
      <c r="E422" t="s">
        <v>537</v>
      </c>
      <c r="F422" t="s">
        <v>273</v>
      </c>
      <c r="G422" t="s">
        <v>245</v>
      </c>
      <c r="H422">
        <v>4103819</v>
      </c>
      <c r="I422" t="s">
        <v>23</v>
      </c>
      <c r="J422">
        <v>29.52</v>
      </c>
      <c r="K422">
        <v>36</v>
      </c>
    </row>
    <row r="423" spans="1:11" x14ac:dyDescent="0.25">
      <c r="A423" t="s">
        <v>75</v>
      </c>
      <c r="B423" t="s">
        <v>136</v>
      </c>
      <c r="C423" s="2">
        <v>45746</v>
      </c>
      <c r="D423" t="s">
        <v>888</v>
      </c>
      <c r="E423" t="s">
        <v>537</v>
      </c>
      <c r="F423" t="s">
        <v>251</v>
      </c>
      <c r="G423" t="s">
        <v>245</v>
      </c>
      <c r="H423">
        <v>4102100</v>
      </c>
      <c r="I423" t="s">
        <v>23</v>
      </c>
      <c r="J423">
        <v>7.68</v>
      </c>
      <c r="K423">
        <v>0</v>
      </c>
    </row>
    <row r="424" spans="1:11" x14ac:dyDescent="0.25">
      <c r="A424" t="s">
        <v>75</v>
      </c>
      <c r="B424" t="s">
        <v>136</v>
      </c>
      <c r="C424" s="2">
        <v>45746</v>
      </c>
      <c r="D424" t="s">
        <v>384</v>
      </c>
      <c r="E424" t="s">
        <v>806</v>
      </c>
      <c r="F424" t="s">
        <v>252</v>
      </c>
      <c r="G424" t="s">
        <v>245</v>
      </c>
      <c r="H424">
        <v>4097751</v>
      </c>
      <c r="I424" t="s">
        <v>23</v>
      </c>
      <c r="J424">
        <v>30.78</v>
      </c>
      <c r="K424">
        <v>37</v>
      </c>
    </row>
    <row r="425" spans="1:11" x14ac:dyDescent="0.25">
      <c r="A425" t="s">
        <v>75</v>
      </c>
      <c r="B425" t="s">
        <v>18</v>
      </c>
      <c r="C425" s="2">
        <v>45746</v>
      </c>
      <c r="D425" t="s">
        <v>374</v>
      </c>
      <c r="E425" t="s">
        <v>69</v>
      </c>
      <c r="F425" t="s">
        <v>251</v>
      </c>
      <c r="G425" t="s">
        <v>245</v>
      </c>
      <c r="H425">
        <v>4103491</v>
      </c>
      <c r="I425" t="s">
        <v>23</v>
      </c>
      <c r="J425">
        <v>25.21</v>
      </c>
      <c r="K425">
        <v>1</v>
      </c>
    </row>
    <row r="426" spans="1:11" x14ac:dyDescent="0.25">
      <c r="A426" t="s">
        <v>75</v>
      </c>
      <c r="B426" t="s">
        <v>18</v>
      </c>
      <c r="C426" s="2">
        <v>45746</v>
      </c>
      <c r="D426" t="s">
        <v>385</v>
      </c>
      <c r="E426" t="s">
        <v>24</v>
      </c>
      <c r="F426" t="s">
        <v>251</v>
      </c>
      <c r="G426" t="s">
        <v>245</v>
      </c>
      <c r="H426">
        <v>4103788</v>
      </c>
      <c r="I426" t="s">
        <v>23</v>
      </c>
      <c r="J426">
        <v>7.99</v>
      </c>
      <c r="K426">
        <v>20</v>
      </c>
    </row>
    <row r="427" spans="1:11" x14ac:dyDescent="0.25">
      <c r="A427" t="s">
        <v>75</v>
      </c>
      <c r="B427" t="s">
        <v>136</v>
      </c>
      <c r="C427" s="2">
        <v>45746</v>
      </c>
      <c r="D427" t="s">
        <v>384</v>
      </c>
      <c r="E427" t="s">
        <v>806</v>
      </c>
      <c r="F427" t="s">
        <v>251</v>
      </c>
      <c r="G427" t="s">
        <v>245</v>
      </c>
      <c r="H427">
        <v>4103689</v>
      </c>
      <c r="I427" t="s">
        <v>37</v>
      </c>
      <c r="J427">
        <v>12.82</v>
      </c>
      <c r="K427">
        <v>21</v>
      </c>
    </row>
    <row r="428" spans="1:11" x14ac:dyDescent="0.25">
      <c r="A428" t="s">
        <v>75</v>
      </c>
      <c r="B428" t="s">
        <v>18</v>
      </c>
      <c r="C428" s="2">
        <v>45746</v>
      </c>
      <c r="D428" t="s">
        <v>374</v>
      </c>
      <c r="E428" t="s">
        <v>69</v>
      </c>
      <c r="F428" t="s">
        <v>256</v>
      </c>
      <c r="G428" t="s">
        <v>245</v>
      </c>
      <c r="H428">
        <v>4102812</v>
      </c>
      <c r="I428" t="s">
        <v>23</v>
      </c>
      <c r="J428">
        <v>18.68</v>
      </c>
      <c r="K428">
        <v>35</v>
      </c>
    </row>
    <row r="429" spans="1:11" x14ac:dyDescent="0.25">
      <c r="A429" t="s">
        <v>75</v>
      </c>
      <c r="B429" t="s">
        <v>18</v>
      </c>
      <c r="C429" s="2">
        <v>45746</v>
      </c>
      <c r="D429" t="s">
        <v>380</v>
      </c>
      <c r="E429" t="s">
        <v>31</v>
      </c>
      <c r="F429" t="s">
        <v>256</v>
      </c>
      <c r="G429" t="s">
        <v>245</v>
      </c>
      <c r="H429">
        <v>4102811</v>
      </c>
      <c r="I429" t="s">
        <v>23</v>
      </c>
      <c r="J429">
        <v>18.68</v>
      </c>
      <c r="K429">
        <v>69</v>
      </c>
    </row>
    <row r="430" spans="1:11" x14ac:dyDescent="0.25">
      <c r="A430" t="s">
        <v>75</v>
      </c>
      <c r="B430" t="s">
        <v>143</v>
      </c>
      <c r="C430" s="2">
        <v>45747</v>
      </c>
      <c r="D430" t="s">
        <v>388</v>
      </c>
      <c r="E430" t="s">
        <v>389</v>
      </c>
      <c r="F430" t="s">
        <v>251</v>
      </c>
      <c r="G430" t="s">
        <v>245</v>
      </c>
      <c r="H430">
        <v>4100228</v>
      </c>
      <c r="I430" t="s">
        <v>37</v>
      </c>
      <c r="J430">
        <v>24.57</v>
      </c>
      <c r="K430">
        <v>92</v>
      </c>
    </row>
    <row r="431" spans="1:11" x14ac:dyDescent="0.25">
      <c r="A431" t="s">
        <v>75</v>
      </c>
      <c r="B431" t="s">
        <v>136</v>
      </c>
      <c r="C431" s="2">
        <v>45747</v>
      </c>
      <c r="D431" t="s">
        <v>226</v>
      </c>
      <c r="E431" t="s">
        <v>536</v>
      </c>
      <c r="F431" t="s">
        <v>251</v>
      </c>
      <c r="G431" t="s">
        <v>245</v>
      </c>
      <c r="H431">
        <v>4101288</v>
      </c>
      <c r="I431" t="s">
        <v>23</v>
      </c>
      <c r="J431">
        <v>9.59</v>
      </c>
      <c r="K431">
        <v>28</v>
      </c>
    </row>
    <row r="432" spans="1:11" x14ac:dyDescent="0.25">
      <c r="A432" t="s">
        <v>75</v>
      </c>
      <c r="B432" t="s">
        <v>136</v>
      </c>
      <c r="C432" s="2">
        <v>45747</v>
      </c>
      <c r="D432" t="s">
        <v>757</v>
      </c>
      <c r="E432" t="s">
        <v>58</v>
      </c>
      <c r="F432" t="s">
        <v>251</v>
      </c>
      <c r="G432" t="s">
        <v>245</v>
      </c>
      <c r="H432">
        <v>4101283</v>
      </c>
      <c r="I432" t="s">
        <v>37</v>
      </c>
      <c r="J432">
        <v>9.59</v>
      </c>
      <c r="K432">
        <v>14</v>
      </c>
    </row>
    <row r="433" spans="1:11" x14ac:dyDescent="0.25">
      <c r="A433" t="s">
        <v>75</v>
      </c>
      <c r="B433" t="s">
        <v>143</v>
      </c>
      <c r="C433" s="2">
        <v>45747</v>
      </c>
      <c r="D433" t="s">
        <v>388</v>
      </c>
      <c r="E433" t="s">
        <v>389</v>
      </c>
      <c r="F433" t="s">
        <v>251</v>
      </c>
      <c r="G433" t="s">
        <v>245</v>
      </c>
      <c r="H433">
        <v>4104645</v>
      </c>
      <c r="I433" t="s">
        <v>37</v>
      </c>
      <c r="J433">
        <v>22.75</v>
      </c>
      <c r="K433">
        <v>35</v>
      </c>
    </row>
    <row r="434" spans="1:11" x14ac:dyDescent="0.25">
      <c r="A434" t="s">
        <v>75</v>
      </c>
      <c r="B434" t="s">
        <v>142</v>
      </c>
      <c r="C434" s="2">
        <v>45747</v>
      </c>
      <c r="D434" t="s">
        <v>386</v>
      </c>
      <c r="E434" t="s">
        <v>41</v>
      </c>
      <c r="F434" t="s">
        <v>251</v>
      </c>
      <c r="G434" t="s">
        <v>245</v>
      </c>
      <c r="H434">
        <v>4100198</v>
      </c>
      <c r="I434" t="s">
        <v>23</v>
      </c>
      <c r="J434">
        <v>17.3</v>
      </c>
      <c r="K434">
        <v>64</v>
      </c>
    </row>
    <row r="435" spans="1:11" x14ac:dyDescent="0.25">
      <c r="A435" t="s">
        <v>75</v>
      </c>
      <c r="B435" t="s">
        <v>18</v>
      </c>
      <c r="C435" s="2">
        <v>45747</v>
      </c>
      <c r="D435" t="s">
        <v>565</v>
      </c>
      <c r="E435" t="s">
        <v>33</v>
      </c>
      <c r="F435" t="s">
        <v>251</v>
      </c>
      <c r="G435" t="s">
        <v>245</v>
      </c>
      <c r="H435">
        <v>4100199</v>
      </c>
      <c r="I435" t="s">
        <v>23</v>
      </c>
      <c r="J435">
        <v>17.3</v>
      </c>
      <c r="K435">
        <v>45</v>
      </c>
    </row>
    <row r="436" spans="1:11" x14ac:dyDescent="0.25">
      <c r="A436" t="s">
        <v>75</v>
      </c>
      <c r="B436" t="s">
        <v>143</v>
      </c>
      <c r="C436" s="2">
        <v>45747</v>
      </c>
      <c r="D436" t="s">
        <v>388</v>
      </c>
      <c r="E436" t="s">
        <v>389</v>
      </c>
      <c r="F436" t="s">
        <v>251</v>
      </c>
      <c r="G436" t="s">
        <v>245</v>
      </c>
      <c r="H436">
        <v>4102101</v>
      </c>
      <c r="I436" t="s">
        <v>37</v>
      </c>
      <c r="J436">
        <v>7.68</v>
      </c>
      <c r="K436">
        <v>20</v>
      </c>
    </row>
    <row r="437" spans="1:11" x14ac:dyDescent="0.25">
      <c r="A437" t="s">
        <v>75</v>
      </c>
      <c r="B437" t="s">
        <v>137</v>
      </c>
      <c r="C437" s="2">
        <v>45747</v>
      </c>
      <c r="D437" t="s">
        <v>387</v>
      </c>
      <c r="E437" t="s">
        <v>28</v>
      </c>
      <c r="F437" t="s">
        <v>251</v>
      </c>
      <c r="G437" t="s">
        <v>245</v>
      </c>
      <c r="H437">
        <v>4100227</v>
      </c>
      <c r="I437" t="s">
        <v>23</v>
      </c>
      <c r="J437">
        <v>24.57</v>
      </c>
      <c r="K437">
        <v>53</v>
      </c>
    </row>
    <row r="438" spans="1:11" x14ac:dyDescent="0.25">
      <c r="A438" t="s">
        <v>75</v>
      </c>
      <c r="B438" t="s">
        <v>138</v>
      </c>
      <c r="C438" s="2">
        <v>45747</v>
      </c>
      <c r="D438" t="s">
        <v>377</v>
      </c>
      <c r="E438" t="s">
        <v>36</v>
      </c>
      <c r="F438" t="s">
        <v>251</v>
      </c>
      <c r="G438" t="s">
        <v>245</v>
      </c>
      <c r="H438">
        <v>4100197</v>
      </c>
      <c r="I438" t="s">
        <v>37</v>
      </c>
      <c r="J438">
        <v>4.38</v>
      </c>
      <c r="K438">
        <v>19</v>
      </c>
    </row>
    <row r="439" spans="1:11" x14ac:dyDescent="0.25">
      <c r="A439" t="s">
        <v>75</v>
      </c>
      <c r="B439" t="s">
        <v>18</v>
      </c>
      <c r="C439" s="2">
        <v>45747</v>
      </c>
      <c r="D439" t="s">
        <v>382</v>
      </c>
      <c r="E439" t="s">
        <v>19</v>
      </c>
      <c r="F439" t="s">
        <v>254</v>
      </c>
      <c r="G439" t="s">
        <v>246</v>
      </c>
      <c r="H439">
        <v>4100196</v>
      </c>
      <c r="I439" t="s">
        <v>20</v>
      </c>
      <c r="J439">
        <v>4.88</v>
      </c>
      <c r="K439">
        <v>18</v>
      </c>
    </row>
    <row r="440" spans="1:11" x14ac:dyDescent="0.25">
      <c r="A440" t="s">
        <v>75</v>
      </c>
      <c r="B440" t="s">
        <v>18</v>
      </c>
      <c r="C440" s="2">
        <v>45747</v>
      </c>
      <c r="D440" t="s">
        <v>390</v>
      </c>
      <c r="E440" t="s">
        <v>376</v>
      </c>
      <c r="F440" t="s">
        <v>251</v>
      </c>
      <c r="G440" t="s">
        <v>245</v>
      </c>
      <c r="H440">
        <v>4100176</v>
      </c>
      <c r="I440" t="s">
        <v>23</v>
      </c>
      <c r="J440">
        <v>7.27</v>
      </c>
      <c r="K440">
        <v>17</v>
      </c>
    </row>
    <row r="441" spans="1:11" x14ac:dyDescent="0.25">
      <c r="A441" t="s">
        <v>75</v>
      </c>
      <c r="B441" t="s">
        <v>18</v>
      </c>
      <c r="C441" s="2">
        <v>45747</v>
      </c>
      <c r="D441" t="s">
        <v>390</v>
      </c>
      <c r="E441" t="s">
        <v>376</v>
      </c>
      <c r="F441" t="s">
        <v>251</v>
      </c>
      <c r="G441" t="s">
        <v>245</v>
      </c>
      <c r="H441">
        <v>4100177</v>
      </c>
      <c r="I441" t="s">
        <v>23</v>
      </c>
      <c r="J441">
        <v>7.27</v>
      </c>
      <c r="K441">
        <v>12</v>
      </c>
    </row>
    <row r="442" spans="1:11" x14ac:dyDescent="0.25">
      <c r="A442" t="s">
        <v>75</v>
      </c>
      <c r="B442" t="s">
        <v>137</v>
      </c>
      <c r="C442" s="2">
        <v>45747</v>
      </c>
      <c r="D442" t="s">
        <v>387</v>
      </c>
      <c r="E442" t="s">
        <v>28</v>
      </c>
      <c r="F442" t="s">
        <v>254</v>
      </c>
      <c r="G442" t="s">
        <v>246</v>
      </c>
      <c r="H442">
        <v>4100195</v>
      </c>
      <c r="I442" t="s">
        <v>23</v>
      </c>
      <c r="J442">
        <v>4.88</v>
      </c>
      <c r="K442">
        <v>28</v>
      </c>
    </row>
    <row r="443" spans="1:11" x14ac:dyDescent="0.25">
      <c r="A443" t="s">
        <v>75</v>
      </c>
      <c r="B443" t="s">
        <v>138</v>
      </c>
      <c r="C443" s="2">
        <v>45747</v>
      </c>
      <c r="D443" t="s">
        <v>377</v>
      </c>
      <c r="E443" t="s">
        <v>36</v>
      </c>
      <c r="F443" t="s">
        <v>251</v>
      </c>
      <c r="G443" t="s">
        <v>245</v>
      </c>
      <c r="H443">
        <v>4099956</v>
      </c>
      <c r="I443" t="s">
        <v>37</v>
      </c>
      <c r="J443">
        <v>13.14</v>
      </c>
      <c r="K443">
        <v>77</v>
      </c>
    </row>
    <row r="444" spans="1:11" x14ac:dyDescent="0.25">
      <c r="A444" t="s">
        <v>75</v>
      </c>
      <c r="B444" t="s">
        <v>18</v>
      </c>
      <c r="C444" s="2">
        <v>45747</v>
      </c>
      <c r="D444" t="s">
        <v>390</v>
      </c>
      <c r="E444" t="s">
        <v>376</v>
      </c>
      <c r="F444" t="s">
        <v>251</v>
      </c>
      <c r="G444" t="s">
        <v>245</v>
      </c>
      <c r="H444">
        <v>4099959</v>
      </c>
      <c r="I444" t="s">
        <v>23</v>
      </c>
      <c r="J444">
        <v>20.329999999999998</v>
      </c>
      <c r="K444">
        <v>54</v>
      </c>
    </row>
    <row r="445" spans="1:11" x14ac:dyDescent="0.25">
      <c r="A445" t="s">
        <v>75</v>
      </c>
      <c r="B445" t="s">
        <v>18</v>
      </c>
      <c r="C445" s="2">
        <v>45747</v>
      </c>
      <c r="D445" t="s">
        <v>390</v>
      </c>
      <c r="E445" t="s">
        <v>376</v>
      </c>
      <c r="F445" t="s">
        <v>251</v>
      </c>
      <c r="G445" t="s">
        <v>245</v>
      </c>
      <c r="H445">
        <v>4099960</v>
      </c>
      <c r="I445" t="s">
        <v>23</v>
      </c>
      <c r="J445">
        <v>20.329999999999998</v>
      </c>
      <c r="K445">
        <v>36</v>
      </c>
    </row>
    <row r="446" spans="1:11" x14ac:dyDescent="0.25">
      <c r="A446" t="s">
        <v>75</v>
      </c>
      <c r="B446" t="s">
        <v>18</v>
      </c>
      <c r="C446" s="2">
        <v>45747</v>
      </c>
      <c r="D446" t="s">
        <v>385</v>
      </c>
      <c r="E446" t="s">
        <v>24</v>
      </c>
      <c r="F446" t="s">
        <v>251</v>
      </c>
      <c r="G446" t="s">
        <v>245</v>
      </c>
      <c r="H446">
        <v>4099955</v>
      </c>
      <c r="I446" t="s">
        <v>23</v>
      </c>
      <c r="J446">
        <v>13.14</v>
      </c>
      <c r="K446">
        <v>71</v>
      </c>
    </row>
    <row r="447" spans="1:11" x14ac:dyDescent="0.25">
      <c r="A447" t="s">
        <v>75</v>
      </c>
      <c r="B447" t="s">
        <v>138</v>
      </c>
      <c r="C447" s="2">
        <v>45747</v>
      </c>
      <c r="D447" t="s">
        <v>377</v>
      </c>
      <c r="E447" t="s">
        <v>36</v>
      </c>
      <c r="F447" t="s">
        <v>251</v>
      </c>
      <c r="G447" t="s">
        <v>245</v>
      </c>
      <c r="H447">
        <v>4099929</v>
      </c>
      <c r="I447" t="s">
        <v>37</v>
      </c>
      <c r="J447">
        <v>11.47</v>
      </c>
      <c r="K447">
        <v>34</v>
      </c>
    </row>
    <row r="448" spans="1:11" x14ac:dyDescent="0.25">
      <c r="A448" t="s">
        <v>75</v>
      </c>
      <c r="B448" t="s">
        <v>137</v>
      </c>
      <c r="C448" s="2">
        <v>45747</v>
      </c>
      <c r="D448" t="s">
        <v>387</v>
      </c>
      <c r="E448" t="s">
        <v>28</v>
      </c>
      <c r="F448" t="s">
        <v>251</v>
      </c>
      <c r="G448" t="s">
        <v>245</v>
      </c>
      <c r="H448">
        <v>4099930</v>
      </c>
      <c r="I448" t="s">
        <v>23</v>
      </c>
      <c r="J448">
        <v>11.47</v>
      </c>
      <c r="K448">
        <v>8</v>
      </c>
    </row>
    <row r="449" spans="1:11" x14ac:dyDescent="0.25">
      <c r="A449" t="s">
        <v>75</v>
      </c>
      <c r="B449" t="s">
        <v>18</v>
      </c>
      <c r="C449" s="2">
        <v>45747</v>
      </c>
      <c r="D449" t="s">
        <v>385</v>
      </c>
      <c r="E449" t="s">
        <v>24</v>
      </c>
      <c r="F449" t="s">
        <v>251</v>
      </c>
      <c r="G449" t="s">
        <v>245</v>
      </c>
      <c r="H449">
        <v>4104004</v>
      </c>
      <c r="I449" t="s">
        <v>23</v>
      </c>
      <c r="J449">
        <v>13.9</v>
      </c>
      <c r="K449">
        <v>72</v>
      </c>
    </row>
    <row r="450" spans="1:11" x14ac:dyDescent="0.25">
      <c r="A450" t="s">
        <v>75</v>
      </c>
      <c r="B450" t="s">
        <v>142</v>
      </c>
      <c r="C450" s="2">
        <v>45747</v>
      </c>
      <c r="D450" t="s">
        <v>386</v>
      </c>
      <c r="E450" t="s">
        <v>41</v>
      </c>
      <c r="F450" t="s">
        <v>254</v>
      </c>
      <c r="G450" t="s">
        <v>246</v>
      </c>
      <c r="H450">
        <v>4100083</v>
      </c>
      <c r="I450" t="s">
        <v>23</v>
      </c>
      <c r="J450">
        <v>15.16</v>
      </c>
      <c r="K450">
        <v>27</v>
      </c>
    </row>
    <row r="451" spans="1:11" x14ac:dyDescent="0.25">
      <c r="A451" t="s">
        <v>75</v>
      </c>
      <c r="B451" t="s">
        <v>140</v>
      </c>
      <c r="C451" s="2">
        <v>45747</v>
      </c>
      <c r="D451" t="s">
        <v>378</v>
      </c>
      <c r="E451" t="s">
        <v>379</v>
      </c>
      <c r="F451" t="s">
        <v>253</v>
      </c>
      <c r="G451" t="s">
        <v>245</v>
      </c>
      <c r="H451">
        <v>4100084</v>
      </c>
      <c r="I451" t="s">
        <v>23</v>
      </c>
      <c r="J451">
        <v>15.16</v>
      </c>
      <c r="K451">
        <v>29</v>
      </c>
    </row>
    <row r="452" spans="1:11" x14ac:dyDescent="0.25">
      <c r="A452" t="s">
        <v>75</v>
      </c>
      <c r="B452" t="s">
        <v>138</v>
      </c>
      <c r="C452" s="2">
        <v>45747</v>
      </c>
      <c r="D452" t="s">
        <v>377</v>
      </c>
      <c r="E452" t="s">
        <v>36</v>
      </c>
      <c r="F452" t="s">
        <v>251</v>
      </c>
      <c r="G452" t="s">
        <v>245</v>
      </c>
      <c r="H452">
        <v>4100086</v>
      </c>
      <c r="I452" t="s">
        <v>37</v>
      </c>
      <c r="J452">
        <v>19.12</v>
      </c>
      <c r="K452">
        <v>45</v>
      </c>
    </row>
    <row r="453" spans="1:11" x14ac:dyDescent="0.25">
      <c r="A453" t="s">
        <v>75</v>
      </c>
      <c r="B453" t="s">
        <v>18</v>
      </c>
      <c r="C453" s="2">
        <v>45747</v>
      </c>
      <c r="D453" t="s">
        <v>390</v>
      </c>
      <c r="E453" t="s">
        <v>376</v>
      </c>
      <c r="F453" t="s">
        <v>251</v>
      </c>
      <c r="G453" t="s">
        <v>245</v>
      </c>
      <c r="H453">
        <v>4100071</v>
      </c>
      <c r="I453" t="s">
        <v>23</v>
      </c>
      <c r="J453">
        <v>17.43</v>
      </c>
      <c r="K453">
        <v>37</v>
      </c>
    </row>
    <row r="454" spans="1:11" x14ac:dyDescent="0.25">
      <c r="A454" t="s">
        <v>75</v>
      </c>
      <c r="B454" t="s">
        <v>140</v>
      </c>
      <c r="C454" s="2">
        <v>45747</v>
      </c>
      <c r="D454" t="s">
        <v>378</v>
      </c>
      <c r="E454" t="s">
        <v>379</v>
      </c>
      <c r="F454" t="s">
        <v>251</v>
      </c>
      <c r="G454" t="s">
        <v>245</v>
      </c>
      <c r="H454">
        <v>4100036</v>
      </c>
      <c r="I454" t="s">
        <v>23</v>
      </c>
      <c r="J454">
        <v>10.39</v>
      </c>
      <c r="K454">
        <v>48</v>
      </c>
    </row>
    <row r="455" spans="1:11" x14ac:dyDescent="0.25">
      <c r="A455" t="s">
        <v>75</v>
      </c>
      <c r="B455" t="s">
        <v>18</v>
      </c>
      <c r="C455" s="2">
        <v>45747</v>
      </c>
      <c r="D455" t="s">
        <v>385</v>
      </c>
      <c r="E455" t="s">
        <v>24</v>
      </c>
      <c r="F455" t="s">
        <v>251</v>
      </c>
      <c r="G455" t="s">
        <v>245</v>
      </c>
      <c r="H455">
        <v>4100037</v>
      </c>
      <c r="I455" t="s">
        <v>23</v>
      </c>
      <c r="J455">
        <v>10.39</v>
      </c>
      <c r="K455">
        <v>58</v>
      </c>
    </row>
    <row r="456" spans="1:11" x14ac:dyDescent="0.25">
      <c r="A456" t="s">
        <v>75</v>
      </c>
      <c r="B456" t="s">
        <v>18</v>
      </c>
      <c r="C456" s="2">
        <v>45747</v>
      </c>
      <c r="D456" t="s">
        <v>385</v>
      </c>
      <c r="E456" t="s">
        <v>24</v>
      </c>
      <c r="F456" t="s">
        <v>254</v>
      </c>
      <c r="G456" t="s">
        <v>246</v>
      </c>
      <c r="H456">
        <v>4100038</v>
      </c>
      <c r="I456" t="s">
        <v>23</v>
      </c>
      <c r="J456">
        <v>5.55</v>
      </c>
      <c r="K456">
        <v>16</v>
      </c>
    </row>
    <row r="457" spans="1:11" x14ac:dyDescent="0.25">
      <c r="A457" t="s">
        <v>75</v>
      </c>
      <c r="B457" t="s">
        <v>18</v>
      </c>
      <c r="C457" s="2">
        <v>45747</v>
      </c>
      <c r="D457" t="s">
        <v>385</v>
      </c>
      <c r="E457" t="s">
        <v>24</v>
      </c>
      <c r="F457" t="s">
        <v>254</v>
      </c>
      <c r="G457" t="s">
        <v>246</v>
      </c>
      <c r="H457">
        <v>4100039</v>
      </c>
      <c r="I457" t="s">
        <v>23</v>
      </c>
      <c r="J457">
        <v>5.55</v>
      </c>
      <c r="K457">
        <v>19</v>
      </c>
    </row>
    <row r="458" spans="1:11" x14ac:dyDescent="0.25">
      <c r="A458" t="s">
        <v>75</v>
      </c>
      <c r="B458" t="s">
        <v>18</v>
      </c>
      <c r="C458" s="2">
        <v>45747</v>
      </c>
      <c r="D458" t="s">
        <v>374</v>
      </c>
      <c r="E458" t="s">
        <v>69</v>
      </c>
      <c r="F458" t="s">
        <v>251</v>
      </c>
      <c r="G458" t="s">
        <v>245</v>
      </c>
      <c r="H458">
        <v>4104009</v>
      </c>
      <c r="I458" t="s">
        <v>23</v>
      </c>
      <c r="J458">
        <v>13.9</v>
      </c>
      <c r="K458">
        <v>36</v>
      </c>
    </row>
    <row r="459" spans="1:11" x14ac:dyDescent="0.25">
      <c r="A459" t="s">
        <v>75</v>
      </c>
      <c r="B459" t="s">
        <v>18</v>
      </c>
      <c r="C459" s="2">
        <v>45747</v>
      </c>
      <c r="D459" t="s">
        <v>390</v>
      </c>
      <c r="E459" t="s">
        <v>376</v>
      </c>
      <c r="F459" t="s">
        <v>251</v>
      </c>
      <c r="G459" t="s">
        <v>245</v>
      </c>
      <c r="H459">
        <v>4100072</v>
      </c>
      <c r="I459" t="s">
        <v>23</v>
      </c>
      <c r="J459">
        <v>17.43</v>
      </c>
      <c r="K459">
        <v>52</v>
      </c>
    </row>
    <row r="460" spans="1:11" x14ac:dyDescent="0.25">
      <c r="A460" t="s">
        <v>75</v>
      </c>
      <c r="B460" t="s">
        <v>137</v>
      </c>
      <c r="C460" s="2">
        <v>45747</v>
      </c>
      <c r="D460" t="s">
        <v>387</v>
      </c>
      <c r="E460" t="s">
        <v>28</v>
      </c>
      <c r="F460" t="s">
        <v>251</v>
      </c>
      <c r="G460" t="s">
        <v>245</v>
      </c>
      <c r="H460">
        <v>4100060</v>
      </c>
      <c r="I460" t="s">
        <v>23</v>
      </c>
      <c r="J460">
        <v>8.27</v>
      </c>
      <c r="K460">
        <v>42</v>
      </c>
    </row>
    <row r="461" spans="1:11" x14ac:dyDescent="0.25">
      <c r="A461" t="s">
        <v>75</v>
      </c>
      <c r="B461" t="s">
        <v>137</v>
      </c>
      <c r="C461" s="2">
        <v>45747</v>
      </c>
      <c r="D461" t="s">
        <v>387</v>
      </c>
      <c r="E461" t="s">
        <v>28</v>
      </c>
      <c r="F461" t="s">
        <v>251</v>
      </c>
      <c r="G461" t="s">
        <v>245</v>
      </c>
      <c r="H461">
        <v>4101369</v>
      </c>
      <c r="I461" t="s">
        <v>23</v>
      </c>
      <c r="J461">
        <v>16.510000000000002</v>
      </c>
      <c r="K461">
        <v>29</v>
      </c>
    </row>
    <row r="462" spans="1:11" x14ac:dyDescent="0.25">
      <c r="A462" t="s">
        <v>75</v>
      </c>
      <c r="B462" t="s">
        <v>136</v>
      </c>
      <c r="C462" s="2">
        <v>45747</v>
      </c>
      <c r="D462" t="s">
        <v>888</v>
      </c>
      <c r="E462" t="s">
        <v>537</v>
      </c>
      <c r="F462" t="s">
        <v>251</v>
      </c>
      <c r="G462" t="s">
        <v>245</v>
      </c>
      <c r="H462">
        <v>4101368</v>
      </c>
      <c r="I462" t="s">
        <v>23</v>
      </c>
      <c r="J462">
        <v>16.510000000000002</v>
      </c>
      <c r="K462">
        <v>25</v>
      </c>
    </row>
    <row r="463" spans="1:11" x14ac:dyDescent="0.25">
      <c r="A463" t="s">
        <v>75</v>
      </c>
      <c r="B463" t="s">
        <v>142</v>
      </c>
      <c r="C463" s="2">
        <v>45747</v>
      </c>
      <c r="D463" t="s">
        <v>386</v>
      </c>
      <c r="E463" t="s">
        <v>41</v>
      </c>
      <c r="F463" t="s">
        <v>253</v>
      </c>
      <c r="G463" t="s">
        <v>245</v>
      </c>
      <c r="H463">
        <v>4100049</v>
      </c>
      <c r="I463" t="s">
        <v>23</v>
      </c>
      <c r="J463">
        <v>6.92</v>
      </c>
      <c r="K463">
        <v>17</v>
      </c>
    </row>
    <row r="464" spans="1:11" x14ac:dyDescent="0.25">
      <c r="A464" t="s">
        <v>75</v>
      </c>
      <c r="B464" t="s">
        <v>140</v>
      </c>
      <c r="C464" s="2">
        <v>45747</v>
      </c>
      <c r="D464" t="s">
        <v>378</v>
      </c>
      <c r="E464" t="s">
        <v>379</v>
      </c>
      <c r="F464" t="s">
        <v>271</v>
      </c>
      <c r="G464" t="s">
        <v>246</v>
      </c>
      <c r="H464">
        <v>4103602</v>
      </c>
      <c r="I464" t="s">
        <v>37</v>
      </c>
      <c r="J464">
        <v>11.43</v>
      </c>
      <c r="K464">
        <v>21</v>
      </c>
    </row>
    <row r="465" spans="1:11" x14ac:dyDescent="0.25">
      <c r="A465" t="s">
        <v>75</v>
      </c>
      <c r="B465" t="s">
        <v>18</v>
      </c>
      <c r="C465" s="2">
        <v>45747</v>
      </c>
      <c r="D465" t="s">
        <v>565</v>
      </c>
      <c r="E465" t="s">
        <v>33</v>
      </c>
      <c r="F465" t="s">
        <v>254</v>
      </c>
      <c r="G465" t="s">
        <v>246</v>
      </c>
      <c r="H465">
        <v>4103604</v>
      </c>
      <c r="I465" t="s">
        <v>23</v>
      </c>
      <c r="J465">
        <v>20.97</v>
      </c>
      <c r="K465">
        <v>72</v>
      </c>
    </row>
    <row r="466" spans="1:11" x14ac:dyDescent="0.25">
      <c r="A466" t="s">
        <v>75</v>
      </c>
      <c r="B466" t="s">
        <v>137</v>
      </c>
      <c r="C466" s="2">
        <v>45747</v>
      </c>
      <c r="D466" t="s">
        <v>387</v>
      </c>
      <c r="E466" t="s">
        <v>28</v>
      </c>
      <c r="F466" t="s">
        <v>251</v>
      </c>
      <c r="G466" t="s">
        <v>245</v>
      </c>
      <c r="H466">
        <v>4100332</v>
      </c>
      <c r="I466" t="s">
        <v>23</v>
      </c>
      <c r="J466">
        <v>8.08</v>
      </c>
      <c r="K466">
        <v>25</v>
      </c>
    </row>
    <row r="467" spans="1:11" x14ac:dyDescent="0.25">
      <c r="A467" t="s">
        <v>75</v>
      </c>
      <c r="B467" t="s">
        <v>138</v>
      </c>
      <c r="C467" s="2">
        <v>45747</v>
      </c>
      <c r="D467" t="s">
        <v>377</v>
      </c>
      <c r="E467" t="s">
        <v>36</v>
      </c>
      <c r="F467" t="s">
        <v>251</v>
      </c>
      <c r="G467" t="s">
        <v>245</v>
      </c>
      <c r="H467">
        <v>4103461</v>
      </c>
      <c r="I467" t="s">
        <v>37</v>
      </c>
      <c r="J467">
        <v>22.99</v>
      </c>
      <c r="K467">
        <v>33</v>
      </c>
    </row>
    <row r="468" spans="1:11" x14ac:dyDescent="0.25">
      <c r="A468" t="s">
        <v>75</v>
      </c>
      <c r="B468" t="s">
        <v>140</v>
      </c>
      <c r="C468" s="2">
        <v>45747</v>
      </c>
      <c r="D468" t="s">
        <v>378</v>
      </c>
      <c r="E468" t="s">
        <v>379</v>
      </c>
      <c r="F468" t="s">
        <v>251</v>
      </c>
      <c r="G468" t="s">
        <v>245</v>
      </c>
      <c r="H468">
        <v>4100460</v>
      </c>
      <c r="I468" t="s">
        <v>23</v>
      </c>
      <c r="J468">
        <v>29.43</v>
      </c>
      <c r="K468">
        <v>91</v>
      </c>
    </row>
    <row r="469" spans="1:11" x14ac:dyDescent="0.25">
      <c r="A469" t="s">
        <v>75</v>
      </c>
      <c r="B469" t="s">
        <v>140</v>
      </c>
      <c r="C469" s="2">
        <v>45747</v>
      </c>
      <c r="D469" t="s">
        <v>378</v>
      </c>
      <c r="E469" t="s">
        <v>379</v>
      </c>
      <c r="F469" t="s">
        <v>251</v>
      </c>
      <c r="G469" t="s">
        <v>245</v>
      </c>
      <c r="H469">
        <v>4100457</v>
      </c>
      <c r="I469" t="s">
        <v>23</v>
      </c>
      <c r="J469">
        <v>29.43</v>
      </c>
      <c r="K469">
        <v>57</v>
      </c>
    </row>
    <row r="470" spans="1:11" x14ac:dyDescent="0.25">
      <c r="A470" t="s">
        <v>75</v>
      </c>
      <c r="B470" t="s">
        <v>136</v>
      </c>
      <c r="C470" s="2">
        <v>45747</v>
      </c>
      <c r="D470" t="s">
        <v>231</v>
      </c>
      <c r="E470" t="s">
        <v>883</v>
      </c>
      <c r="F470" t="s">
        <v>251</v>
      </c>
      <c r="G470" t="s">
        <v>245</v>
      </c>
      <c r="H470">
        <v>4102784</v>
      </c>
      <c r="I470" t="s">
        <v>37</v>
      </c>
      <c r="J470">
        <v>8.5299999999999994</v>
      </c>
      <c r="K470">
        <v>22</v>
      </c>
    </row>
    <row r="471" spans="1:11" x14ac:dyDescent="0.25">
      <c r="A471" t="s">
        <v>75</v>
      </c>
      <c r="B471" t="s">
        <v>18</v>
      </c>
      <c r="C471" s="2">
        <v>45747</v>
      </c>
      <c r="D471" t="s">
        <v>390</v>
      </c>
      <c r="E471" t="s">
        <v>376</v>
      </c>
      <c r="F471" t="s">
        <v>251</v>
      </c>
      <c r="G471" t="s">
        <v>245</v>
      </c>
      <c r="H471">
        <v>4103374</v>
      </c>
      <c r="I471" t="s">
        <v>23</v>
      </c>
      <c r="J471">
        <v>10.08</v>
      </c>
      <c r="K471">
        <v>15</v>
      </c>
    </row>
    <row r="472" spans="1:11" x14ac:dyDescent="0.25">
      <c r="A472" t="s">
        <v>75</v>
      </c>
      <c r="B472" t="s">
        <v>142</v>
      </c>
      <c r="C472" s="2">
        <v>45747</v>
      </c>
      <c r="D472" t="s">
        <v>386</v>
      </c>
      <c r="E472" t="s">
        <v>41</v>
      </c>
      <c r="F472" t="s">
        <v>271</v>
      </c>
      <c r="G472" t="s">
        <v>246</v>
      </c>
      <c r="H472">
        <v>4103601</v>
      </c>
      <c r="I472" t="s">
        <v>23</v>
      </c>
      <c r="J472">
        <v>11.43</v>
      </c>
      <c r="K472">
        <v>36</v>
      </c>
    </row>
    <row r="473" spans="1:11" x14ac:dyDescent="0.25">
      <c r="A473" t="s">
        <v>75</v>
      </c>
      <c r="B473" t="s">
        <v>140</v>
      </c>
      <c r="C473" s="2">
        <v>45747</v>
      </c>
      <c r="D473" t="s">
        <v>378</v>
      </c>
      <c r="E473" t="s">
        <v>379</v>
      </c>
      <c r="F473" t="s">
        <v>251</v>
      </c>
      <c r="G473" t="s">
        <v>245</v>
      </c>
      <c r="H473">
        <v>4103980</v>
      </c>
      <c r="I473" t="s">
        <v>37</v>
      </c>
      <c r="J473">
        <v>26.71</v>
      </c>
      <c r="K473">
        <v>68</v>
      </c>
    </row>
    <row r="474" spans="1:11" x14ac:dyDescent="0.25">
      <c r="A474" t="s">
        <v>75</v>
      </c>
      <c r="B474" t="s">
        <v>18</v>
      </c>
      <c r="C474" s="2">
        <v>45747</v>
      </c>
      <c r="D474" t="s">
        <v>385</v>
      </c>
      <c r="E474" t="s">
        <v>24</v>
      </c>
      <c r="F474" t="s">
        <v>251</v>
      </c>
      <c r="G474" t="s">
        <v>245</v>
      </c>
      <c r="H474">
        <v>4103979</v>
      </c>
      <c r="I474" t="s">
        <v>23</v>
      </c>
      <c r="J474">
        <v>26.71</v>
      </c>
      <c r="K474">
        <v>50</v>
      </c>
    </row>
    <row r="475" spans="1:11" x14ac:dyDescent="0.25">
      <c r="A475" t="s">
        <v>75</v>
      </c>
      <c r="B475" t="s">
        <v>136</v>
      </c>
      <c r="C475" s="2">
        <v>45747</v>
      </c>
      <c r="D475" t="s">
        <v>757</v>
      </c>
      <c r="E475" t="s">
        <v>58</v>
      </c>
      <c r="F475" t="s">
        <v>251</v>
      </c>
      <c r="G475" t="s">
        <v>245</v>
      </c>
      <c r="H475">
        <v>4102153</v>
      </c>
      <c r="I475" t="s">
        <v>37</v>
      </c>
      <c r="J475">
        <v>26.66</v>
      </c>
      <c r="K475">
        <v>43</v>
      </c>
    </row>
    <row r="476" spans="1:11" x14ac:dyDescent="0.25">
      <c r="A476" t="s">
        <v>75</v>
      </c>
      <c r="B476" t="s">
        <v>136</v>
      </c>
      <c r="C476" s="2">
        <v>45747</v>
      </c>
      <c r="D476" t="s">
        <v>757</v>
      </c>
      <c r="E476" t="s">
        <v>58</v>
      </c>
      <c r="F476" t="s">
        <v>252</v>
      </c>
      <c r="G476" t="s">
        <v>245</v>
      </c>
      <c r="H476">
        <v>4102163</v>
      </c>
      <c r="I476" t="s">
        <v>37</v>
      </c>
      <c r="J476">
        <v>26.73</v>
      </c>
      <c r="K476">
        <v>66</v>
      </c>
    </row>
    <row r="477" spans="1:11" x14ac:dyDescent="0.25">
      <c r="A477" t="s">
        <v>75</v>
      </c>
      <c r="B477" t="s">
        <v>139</v>
      </c>
      <c r="C477" s="2">
        <v>45748</v>
      </c>
      <c r="D477" t="s">
        <v>381</v>
      </c>
      <c r="E477" t="s">
        <v>43</v>
      </c>
      <c r="F477" t="s">
        <v>251</v>
      </c>
      <c r="G477" t="s">
        <v>245</v>
      </c>
      <c r="H477">
        <v>4102732</v>
      </c>
      <c r="I477" t="s">
        <v>37</v>
      </c>
      <c r="J477">
        <v>11.69</v>
      </c>
      <c r="K477">
        <v>26</v>
      </c>
    </row>
    <row r="478" spans="1:11" x14ac:dyDescent="0.25">
      <c r="A478" t="s">
        <v>75</v>
      </c>
      <c r="B478" t="s">
        <v>21</v>
      </c>
      <c r="C478" s="2">
        <v>45748</v>
      </c>
      <c r="D478" t="s">
        <v>229</v>
      </c>
      <c r="E478" t="s">
        <v>230</v>
      </c>
      <c r="F478" t="s">
        <v>255</v>
      </c>
      <c r="G478" t="s">
        <v>245</v>
      </c>
      <c r="H478">
        <v>4104089</v>
      </c>
      <c r="I478" t="s">
        <v>23</v>
      </c>
      <c r="J478">
        <v>17.309999999999999</v>
      </c>
      <c r="K478">
        <v>72</v>
      </c>
    </row>
    <row r="479" spans="1:11" x14ac:dyDescent="0.25">
      <c r="A479" t="s">
        <v>75</v>
      </c>
      <c r="B479" t="s">
        <v>142</v>
      </c>
      <c r="C479" s="2">
        <v>45748</v>
      </c>
      <c r="D479" t="s">
        <v>386</v>
      </c>
      <c r="E479" t="s">
        <v>41</v>
      </c>
      <c r="F479" t="s">
        <v>255</v>
      </c>
      <c r="G479" t="s">
        <v>245</v>
      </c>
      <c r="H479">
        <v>4104093</v>
      </c>
      <c r="I479" t="s">
        <v>23</v>
      </c>
      <c r="J479">
        <v>15.11</v>
      </c>
      <c r="K479">
        <v>70</v>
      </c>
    </row>
    <row r="480" spans="1:11" x14ac:dyDescent="0.25">
      <c r="A480" t="s">
        <v>75</v>
      </c>
      <c r="B480" t="s">
        <v>143</v>
      </c>
      <c r="C480" s="2">
        <v>45748</v>
      </c>
      <c r="D480" t="s">
        <v>388</v>
      </c>
      <c r="E480" t="s">
        <v>389</v>
      </c>
      <c r="F480" t="s">
        <v>251</v>
      </c>
      <c r="G480" t="s">
        <v>245</v>
      </c>
      <c r="H480">
        <v>4104650</v>
      </c>
      <c r="I480" t="s">
        <v>37</v>
      </c>
      <c r="J480">
        <v>30.76</v>
      </c>
      <c r="K480">
        <v>58</v>
      </c>
    </row>
    <row r="481" spans="1:11" x14ac:dyDescent="0.25">
      <c r="A481" t="s">
        <v>75</v>
      </c>
      <c r="B481" t="s">
        <v>141</v>
      </c>
      <c r="C481" s="2">
        <v>45748</v>
      </c>
      <c r="D481" t="s">
        <v>395</v>
      </c>
      <c r="E481" t="s">
        <v>66</v>
      </c>
      <c r="F481" t="s">
        <v>253</v>
      </c>
      <c r="G481" t="s">
        <v>245</v>
      </c>
      <c r="H481">
        <v>4104652</v>
      </c>
      <c r="I481" t="s">
        <v>23</v>
      </c>
      <c r="J481">
        <v>22.39</v>
      </c>
      <c r="K481">
        <v>29</v>
      </c>
    </row>
    <row r="482" spans="1:11" x14ac:dyDescent="0.25">
      <c r="A482" t="s">
        <v>75</v>
      </c>
      <c r="B482" t="s">
        <v>136</v>
      </c>
      <c r="C482" s="2">
        <v>45748</v>
      </c>
      <c r="D482" t="s">
        <v>231</v>
      </c>
      <c r="E482" t="s">
        <v>883</v>
      </c>
      <c r="F482" t="s">
        <v>253</v>
      </c>
      <c r="G482" t="s">
        <v>245</v>
      </c>
      <c r="H482">
        <v>4104654</v>
      </c>
      <c r="I482" t="s">
        <v>37</v>
      </c>
      <c r="J482">
        <v>22.39</v>
      </c>
      <c r="K482">
        <v>30</v>
      </c>
    </row>
    <row r="483" spans="1:11" x14ac:dyDescent="0.25">
      <c r="A483" t="s">
        <v>75</v>
      </c>
      <c r="B483" t="s">
        <v>18</v>
      </c>
      <c r="C483" s="2">
        <v>45748</v>
      </c>
      <c r="D483" t="s">
        <v>565</v>
      </c>
      <c r="E483" t="s">
        <v>33</v>
      </c>
      <c r="F483" t="s">
        <v>256</v>
      </c>
      <c r="G483" t="s">
        <v>245</v>
      </c>
      <c r="H483">
        <v>4104672</v>
      </c>
      <c r="I483" t="s">
        <v>23</v>
      </c>
      <c r="J483">
        <v>21.53</v>
      </c>
      <c r="K483">
        <v>75</v>
      </c>
    </row>
    <row r="484" spans="1:11" x14ac:dyDescent="0.25">
      <c r="A484" t="s">
        <v>75</v>
      </c>
      <c r="B484" t="s">
        <v>141</v>
      </c>
      <c r="C484" s="2">
        <v>45748</v>
      </c>
      <c r="D484" t="s">
        <v>395</v>
      </c>
      <c r="E484" t="s">
        <v>66</v>
      </c>
      <c r="F484" t="s">
        <v>251</v>
      </c>
      <c r="G484" t="s">
        <v>245</v>
      </c>
      <c r="H484">
        <v>4104689</v>
      </c>
      <c r="I484" t="s">
        <v>23</v>
      </c>
      <c r="J484">
        <v>11.83</v>
      </c>
      <c r="K484">
        <v>65</v>
      </c>
    </row>
    <row r="485" spans="1:11" x14ac:dyDescent="0.25">
      <c r="A485" t="s">
        <v>75</v>
      </c>
      <c r="B485" t="s">
        <v>18</v>
      </c>
      <c r="C485" s="2">
        <v>45748</v>
      </c>
      <c r="D485" t="s">
        <v>392</v>
      </c>
      <c r="E485" t="s">
        <v>393</v>
      </c>
      <c r="F485" t="s">
        <v>251</v>
      </c>
      <c r="G485" t="s">
        <v>245</v>
      </c>
      <c r="H485">
        <v>4104690</v>
      </c>
      <c r="I485" t="s">
        <v>23</v>
      </c>
      <c r="J485">
        <v>11.83</v>
      </c>
      <c r="K485">
        <v>20</v>
      </c>
    </row>
    <row r="486" spans="1:11" x14ac:dyDescent="0.25">
      <c r="A486" t="s">
        <v>75</v>
      </c>
      <c r="B486" t="s">
        <v>21</v>
      </c>
      <c r="C486" s="2">
        <v>45748</v>
      </c>
      <c r="D486" t="s">
        <v>229</v>
      </c>
      <c r="E486" t="s">
        <v>230</v>
      </c>
      <c r="F486" t="s">
        <v>251</v>
      </c>
      <c r="G486" t="s">
        <v>245</v>
      </c>
      <c r="H486">
        <v>4104649</v>
      </c>
      <c r="I486" t="s">
        <v>23</v>
      </c>
      <c r="J486">
        <v>9.57</v>
      </c>
      <c r="K486">
        <v>44</v>
      </c>
    </row>
    <row r="487" spans="1:11" x14ac:dyDescent="0.25">
      <c r="A487" t="s">
        <v>75</v>
      </c>
      <c r="B487" t="s">
        <v>18</v>
      </c>
      <c r="C487" s="2">
        <v>45748</v>
      </c>
      <c r="D487" t="s">
        <v>390</v>
      </c>
      <c r="E487" t="s">
        <v>376</v>
      </c>
      <c r="F487" t="s">
        <v>251</v>
      </c>
      <c r="G487" t="s">
        <v>245</v>
      </c>
      <c r="H487">
        <v>4104134</v>
      </c>
      <c r="I487" t="s">
        <v>23</v>
      </c>
      <c r="J487">
        <v>13.71</v>
      </c>
      <c r="K487">
        <v>21</v>
      </c>
    </row>
    <row r="488" spans="1:11" x14ac:dyDescent="0.25">
      <c r="A488" t="s">
        <v>75</v>
      </c>
      <c r="B488" t="s">
        <v>143</v>
      </c>
      <c r="C488" s="2">
        <v>45748</v>
      </c>
      <c r="D488" t="s">
        <v>388</v>
      </c>
      <c r="E488" t="s">
        <v>389</v>
      </c>
      <c r="F488" t="s">
        <v>253</v>
      </c>
      <c r="G488" t="s">
        <v>245</v>
      </c>
      <c r="H488">
        <v>4104760</v>
      </c>
      <c r="I488" t="s">
        <v>37</v>
      </c>
      <c r="J488">
        <v>27.05</v>
      </c>
      <c r="K488">
        <v>44</v>
      </c>
    </row>
    <row r="489" spans="1:11" x14ac:dyDescent="0.25">
      <c r="A489" t="s">
        <v>75</v>
      </c>
      <c r="B489" t="s">
        <v>136</v>
      </c>
      <c r="C489" s="2">
        <v>45748</v>
      </c>
      <c r="D489" t="s">
        <v>231</v>
      </c>
      <c r="E489" t="s">
        <v>883</v>
      </c>
      <c r="F489" t="s">
        <v>253</v>
      </c>
      <c r="G489" t="s">
        <v>245</v>
      </c>
      <c r="H489">
        <v>4104757</v>
      </c>
      <c r="I489" t="s">
        <v>37</v>
      </c>
      <c r="J489">
        <v>27.05</v>
      </c>
      <c r="K489">
        <v>28</v>
      </c>
    </row>
    <row r="490" spans="1:11" x14ac:dyDescent="0.25">
      <c r="A490" t="s">
        <v>75</v>
      </c>
      <c r="B490" t="s">
        <v>140</v>
      </c>
      <c r="C490" s="2">
        <v>45748</v>
      </c>
      <c r="D490" t="s">
        <v>378</v>
      </c>
      <c r="E490" t="s">
        <v>379</v>
      </c>
      <c r="F490" t="s">
        <v>251</v>
      </c>
      <c r="G490" t="s">
        <v>245</v>
      </c>
      <c r="H490">
        <v>4104648</v>
      </c>
      <c r="I490" t="s">
        <v>37</v>
      </c>
      <c r="J490">
        <v>30.76</v>
      </c>
      <c r="K490">
        <v>83</v>
      </c>
    </row>
    <row r="491" spans="1:11" x14ac:dyDescent="0.25">
      <c r="A491" t="s">
        <v>75</v>
      </c>
      <c r="B491" t="s">
        <v>139</v>
      </c>
      <c r="C491" s="2">
        <v>45748</v>
      </c>
      <c r="D491" t="s">
        <v>381</v>
      </c>
      <c r="E491" t="s">
        <v>43</v>
      </c>
      <c r="F491" t="s">
        <v>253</v>
      </c>
      <c r="G491" t="s">
        <v>245</v>
      </c>
      <c r="H491">
        <v>4104641</v>
      </c>
      <c r="I491" t="s">
        <v>37</v>
      </c>
      <c r="J491">
        <v>21.16</v>
      </c>
      <c r="K491">
        <v>62</v>
      </c>
    </row>
    <row r="492" spans="1:11" x14ac:dyDescent="0.25">
      <c r="A492" t="s">
        <v>75</v>
      </c>
      <c r="B492" t="s">
        <v>141</v>
      </c>
      <c r="C492" s="2">
        <v>45748</v>
      </c>
      <c r="D492" t="s">
        <v>395</v>
      </c>
      <c r="E492" t="s">
        <v>66</v>
      </c>
      <c r="F492" t="s">
        <v>251</v>
      </c>
      <c r="G492" t="s">
        <v>245</v>
      </c>
      <c r="H492">
        <v>4103411</v>
      </c>
      <c r="I492" t="s">
        <v>23</v>
      </c>
      <c r="J492">
        <v>14.12</v>
      </c>
      <c r="K492">
        <v>38</v>
      </c>
    </row>
    <row r="493" spans="1:11" x14ac:dyDescent="0.25">
      <c r="A493" t="s">
        <v>75</v>
      </c>
      <c r="B493" t="s">
        <v>18</v>
      </c>
      <c r="C493" s="2">
        <v>45748</v>
      </c>
      <c r="D493" t="s">
        <v>380</v>
      </c>
      <c r="E493" t="s">
        <v>31</v>
      </c>
      <c r="F493" t="s">
        <v>251</v>
      </c>
      <c r="G493" t="s">
        <v>245</v>
      </c>
      <c r="H493">
        <v>4103653</v>
      </c>
      <c r="I493" t="s">
        <v>23</v>
      </c>
      <c r="J493">
        <v>11.57</v>
      </c>
      <c r="K493">
        <v>54</v>
      </c>
    </row>
    <row r="494" spans="1:11" x14ac:dyDescent="0.25">
      <c r="A494" t="s">
        <v>75</v>
      </c>
      <c r="B494" t="s">
        <v>18</v>
      </c>
      <c r="C494" s="2">
        <v>45748</v>
      </c>
      <c r="D494" t="s">
        <v>382</v>
      </c>
      <c r="E494" t="s">
        <v>19</v>
      </c>
      <c r="F494" t="s">
        <v>256</v>
      </c>
      <c r="G494" t="s">
        <v>245</v>
      </c>
      <c r="H494">
        <v>4103634</v>
      </c>
      <c r="I494" t="s">
        <v>20</v>
      </c>
      <c r="J494">
        <v>10.91</v>
      </c>
      <c r="K494">
        <v>22</v>
      </c>
    </row>
    <row r="495" spans="1:11" x14ac:dyDescent="0.25">
      <c r="A495" t="s">
        <v>75</v>
      </c>
      <c r="B495" t="s">
        <v>18</v>
      </c>
      <c r="C495" s="2">
        <v>45748</v>
      </c>
      <c r="D495" t="s">
        <v>385</v>
      </c>
      <c r="E495" t="s">
        <v>24</v>
      </c>
      <c r="F495" t="s">
        <v>251</v>
      </c>
      <c r="G495" t="s">
        <v>245</v>
      </c>
      <c r="H495">
        <v>4104005</v>
      </c>
      <c r="I495" t="s">
        <v>23</v>
      </c>
      <c r="J495">
        <v>13.9</v>
      </c>
      <c r="K495">
        <v>32</v>
      </c>
    </row>
    <row r="496" spans="1:11" x14ac:dyDescent="0.25">
      <c r="A496" t="s">
        <v>75</v>
      </c>
      <c r="B496" t="s">
        <v>140</v>
      </c>
      <c r="C496" s="2">
        <v>45748</v>
      </c>
      <c r="D496" t="s">
        <v>378</v>
      </c>
      <c r="E496" t="s">
        <v>379</v>
      </c>
      <c r="F496" t="s">
        <v>251</v>
      </c>
      <c r="G496" t="s">
        <v>245</v>
      </c>
      <c r="H496">
        <v>4103623</v>
      </c>
      <c r="I496" t="s">
        <v>37</v>
      </c>
      <c r="J496">
        <v>26.78</v>
      </c>
      <c r="K496">
        <v>29</v>
      </c>
    </row>
    <row r="497" spans="1:11" x14ac:dyDescent="0.25">
      <c r="A497" t="s">
        <v>75</v>
      </c>
      <c r="B497" t="s">
        <v>21</v>
      </c>
      <c r="C497" s="2">
        <v>45748</v>
      </c>
      <c r="D497" t="s">
        <v>229</v>
      </c>
      <c r="E497" t="s">
        <v>230</v>
      </c>
      <c r="F497" t="s">
        <v>251</v>
      </c>
      <c r="G497" t="s">
        <v>245</v>
      </c>
      <c r="H497">
        <v>4103621</v>
      </c>
      <c r="I497" t="s">
        <v>23</v>
      </c>
      <c r="J497">
        <v>29.88</v>
      </c>
      <c r="K497">
        <v>103</v>
      </c>
    </row>
    <row r="498" spans="1:11" x14ac:dyDescent="0.25">
      <c r="A498" t="s">
        <v>75</v>
      </c>
      <c r="B498" t="s">
        <v>18</v>
      </c>
      <c r="C498" s="2">
        <v>45748</v>
      </c>
      <c r="D498" t="s">
        <v>385</v>
      </c>
      <c r="E498" t="s">
        <v>24</v>
      </c>
      <c r="F498" t="s">
        <v>251</v>
      </c>
      <c r="G498" t="s">
        <v>245</v>
      </c>
      <c r="H498">
        <v>4102113</v>
      </c>
      <c r="I498" t="s">
        <v>23</v>
      </c>
      <c r="J498">
        <v>7.52</v>
      </c>
      <c r="K498">
        <v>21</v>
      </c>
    </row>
    <row r="499" spans="1:11" x14ac:dyDescent="0.25">
      <c r="A499" t="s">
        <v>75</v>
      </c>
      <c r="B499" t="s">
        <v>21</v>
      </c>
      <c r="C499" s="2">
        <v>45748</v>
      </c>
      <c r="D499" t="s">
        <v>229</v>
      </c>
      <c r="E499" t="s">
        <v>230</v>
      </c>
      <c r="F499" t="s">
        <v>251</v>
      </c>
      <c r="G499" t="s">
        <v>245</v>
      </c>
      <c r="H499">
        <v>4102111</v>
      </c>
      <c r="I499" t="s">
        <v>23</v>
      </c>
      <c r="J499">
        <v>7.52</v>
      </c>
      <c r="K499">
        <v>23</v>
      </c>
    </row>
    <row r="500" spans="1:11" x14ac:dyDescent="0.25">
      <c r="A500" t="s">
        <v>75</v>
      </c>
      <c r="B500" t="s">
        <v>141</v>
      </c>
      <c r="C500" s="2">
        <v>45748</v>
      </c>
      <c r="D500" t="s">
        <v>395</v>
      </c>
      <c r="E500" t="s">
        <v>66</v>
      </c>
      <c r="F500" t="s">
        <v>251</v>
      </c>
      <c r="G500" t="s">
        <v>245</v>
      </c>
      <c r="H500">
        <v>4104010</v>
      </c>
      <c r="I500" t="s">
        <v>23</v>
      </c>
      <c r="J500">
        <v>13.9</v>
      </c>
      <c r="K500">
        <v>60</v>
      </c>
    </row>
    <row r="501" spans="1:11" x14ac:dyDescent="0.25">
      <c r="A501" t="s">
        <v>75</v>
      </c>
      <c r="B501" t="s">
        <v>21</v>
      </c>
      <c r="C501" s="2">
        <v>45748</v>
      </c>
      <c r="D501" t="s">
        <v>227</v>
      </c>
      <c r="E501" t="s">
        <v>228</v>
      </c>
      <c r="F501" t="s">
        <v>251</v>
      </c>
      <c r="G501" t="s">
        <v>245</v>
      </c>
      <c r="H501">
        <v>4102885</v>
      </c>
      <c r="I501" t="s">
        <v>23</v>
      </c>
      <c r="J501">
        <v>8.19</v>
      </c>
      <c r="K501">
        <v>21</v>
      </c>
    </row>
    <row r="502" spans="1:11" x14ac:dyDescent="0.25">
      <c r="A502" t="s">
        <v>75</v>
      </c>
      <c r="B502" t="s">
        <v>142</v>
      </c>
      <c r="C502" s="2">
        <v>45748</v>
      </c>
      <c r="D502" t="s">
        <v>386</v>
      </c>
      <c r="E502" t="s">
        <v>41</v>
      </c>
      <c r="F502" t="s">
        <v>251</v>
      </c>
      <c r="G502" t="s">
        <v>245</v>
      </c>
      <c r="H502">
        <v>4102884</v>
      </c>
      <c r="I502" t="s">
        <v>23</v>
      </c>
      <c r="J502">
        <v>8.19</v>
      </c>
      <c r="K502">
        <v>19</v>
      </c>
    </row>
    <row r="503" spans="1:11" x14ac:dyDescent="0.25">
      <c r="A503" t="s">
        <v>75</v>
      </c>
      <c r="B503" t="s">
        <v>141</v>
      </c>
      <c r="C503" s="2">
        <v>45748</v>
      </c>
      <c r="D503" t="s">
        <v>395</v>
      </c>
      <c r="E503" t="s">
        <v>66</v>
      </c>
      <c r="F503" t="s">
        <v>252</v>
      </c>
      <c r="G503" t="s">
        <v>245</v>
      </c>
      <c r="H503">
        <v>4104770</v>
      </c>
      <c r="I503" t="s">
        <v>23</v>
      </c>
      <c r="J503">
        <v>10.06</v>
      </c>
      <c r="K503">
        <v>19</v>
      </c>
    </row>
    <row r="504" spans="1:11" x14ac:dyDescent="0.25">
      <c r="A504" t="s">
        <v>75</v>
      </c>
      <c r="B504" t="s">
        <v>143</v>
      </c>
      <c r="C504" s="2">
        <v>45748</v>
      </c>
      <c r="D504" t="s">
        <v>388</v>
      </c>
      <c r="E504" t="s">
        <v>389</v>
      </c>
      <c r="F504" t="s">
        <v>251</v>
      </c>
      <c r="G504" t="s">
        <v>245</v>
      </c>
      <c r="H504">
        <v>4103416</v>
      </c>
      <c r="I504" t="s">
        <v>37</v>
      </c>
      <c r="J504">
        <v>14.12</v>
      </c>
      <c r="K504">
        <v>27</v>
      </c>
    </row>
    <row r="505" spans="1:11" x14ac:dyDescent="0.25">
      <c r="A505" t="s">
        <v>75</v>
      </c>
      <c r="B505" t="s">
        <v>143</v>
      </c>
      <c r="C505" s="2">
        <v>45748</v>
      </c>
      <c r="D505" t="s">
        <v>388</v>
      </c>
      <c r="E505" t="s">
        <v>389</v>
      </c>
      <c r="F505" t="s">
        <v>252</v>
      </c>
      <c r="G505" t="s">
        <v>245</v>
      </c>
      <c r="H505">
        <v>4101039</v>
      </c>
      <c r="I505" t="s">
        <v>37</v>
      </c>
      <c r="J505">
        <v>15.66</v>
      </c>
      <c r="K505">
        <v>40</v>
      </c>
    </row>
    <row r="506" spans="1:11" x14ac:dyDescent="0.25">
      <c r="A506" t="s">
        <v>75</v>
      </c>
      <c r="B506" t="s">
        <v>18</v>
      </c>
      <c r="C506" s="2">
        <v>45748</v>
      </c>
      <c r="D506" t="s">
        <v>565</v>
      </c>
      <c r="E506" t="s">
        <v>33</v>
      </c>
      <c r="F506" t="s">
        <v>252</v>
      </c>
      <c r="G506" t="s">
        <v>245</v>
      </c>
      <c r="H506">
        <v>4101038</v>
      </c>
      <c r="I506" t="s">
        <v>23</v>
      </c>
      <c r="J506">
        <v>15.66</v>
      </c>
      <c r="K506">
        <v>72</v>
      </c>
    </row>
    <row r="507" spans="1:11" x14ac:dyDescent="0.25">
      <c r="A507" t="s">
        <v>75</v>
      </c>
      <c r="B507" t="s">
        <v>141</v>
      </c>
      <c r="C507" s="2">
        <v>45748</v>
      </c>
      <c r="D507" t="s">
        <v>395</v>
      </c>
      <c r="E507" t="s">
        <v>66</v>
      </c>
      <c r="F507" t="s">
        <v>251</v>
      </c>
      <c r="G507" t="s">
        <v>245</v>
      </c>
      <c r="H507">
        <v>4101037</v>
      </c>
      <c r="I507" t="s">
        <v>23</v>
      </c>
      <c r="J507">
        <v>17.3</v>
      </c>
      <c r="K507">
        <v>95</v>
      </c>
    </row>
    <row r="508" spans="1:11" x14ac:dyDescent="0.25">
      <c r="A508" t="s">
        <v>75</v>
      </c>
      <c r="B508" t="s">
        <v>18</v>
      </c>
      <c r="C508" s="2">
        <v>45748</v>
      </c>
      <c r="D508" t="s">
        <v>565</v>
      </c>
      <c r="E508" t="s">
        <v>33</v>
      </c>
      <c r="F508" t="s">
        <v>251</v>
      </c>
      <c r="G508" t="s">
        <v>245</v>
      </c>
      <c r="H508">
        <v>4101036</v>
      </c>
      <c r="I508" t="s">
        <v>23</v>
      </c>
      <c r="J508">
        <v>17.3</v>
      </c>
      <c r="K508">
        <v>56</v>
      </c>
    </row>
    <row r="509" spans="1:11" x14ac:dyDescent="0.25">
      <c r="A509" t="s">
        <v>75</v>
      </c>
      <c r="B509" t="s">
        <v>140</v>
      </c>
      <c r="C509" s="2">
        <v>45748</v>
      </c>
      <c r="D509" t="s">
        <v>378</v>
      </c>
      <c r="E509" t="s">
        <v>379</v>
      </c>
      <c r="F509" t="s">
        <v>254</v>
      </c>
      <c r="G509" t="s">
        <v>246</v>
      </c>
      <c r="H509">
        <v>4101034</v>
      </c>
      <c r="I509" t="s">
        <v>37</v>
      </c>
      <c r="J509">
        <v>4.88</v>
      </c>
      <c r="K509">
        <v>22</v>
      </c>
    </row>
    <row r="510" spans="1:11" x14ac:dyDescent="0.25">
      <c r="A510" t="s">
        <v>75</v>
      </c>
      <c r="B510" t="s">
        <v>141</v>
      </c>
      <c r="C510" s="2">
        <v>45748</v>
      </c>
      <c r="D510" t="s">
        <v>395</v>
      </c>
      <c r="E510" t="s">
        <v>66</v>
      </c>
      <c r="F510" t="s">
        <v>251</v>
      </c>
      <c r="G510" t="s">
        <v>245</v>
      </c>
      <c r="H510">
        <v>4101064</v>
      </c>
      <c r="I510" t="s">
        <v>23</v>
      </c>
      <c r="J510">
        <v>8.24</v>
      </c>
      <c r="K510">
        <v>43</v>
      </c>
    </row>
    <row r="511" spans="1:11" x14ac:dyDescent="0.25">
      <c r="A511" t="s">
        <v>75</v>
      </c>
      <c r="B511" t="s">
        <v>21</v>
      </c>
      <c r="C511" s="2">
        <v>45748</v>
      </c>
      <c r="D511" t="s">
        <v>229</v>
      </c>
      <c r="E511" t="s">
        <v>230</v>
      </c>
      <c r="F511" t="s">
        <v>251</v>
      </c>
      <c r="G511" t="s">
        <v>245</v>
      </c>
      <c r="H511">
        <v>4101063</v>
      </c>
      <c r="I511" t="s">
        <v>23</v>
      </c>
      <c r="J511">
        <v>8.24</v>
      </c>
      <c r="K511">
        <v>44</v>
      </c>
    </row>
    <row r="512" spans="1:11" x14ac:dyDescent="0.25">
      <c r="A512" t="s">
        <v>75</v>
      </c>
      <c r="B512" t="s">
        <v>18</v>
      </c>
      <c r="C512" s="2">
        <v>45748</v>
      </c>
      <c r="D512" t="s">
        <v>390</v>
      </c>
      <c r="E512" t="s">
        <v>376</v>
      </c>
      <c r="F512" t="s">
        <v>254</v>
      </c>
      <c r="G512" t="s">
        <v>246</v>
      </c>
      <c r="H512">
        <v>4101033</v>
      </c>
      <c r="I512" t="s">
        <v>23</v>
      </c>
      <c r="J512">
        <v>4.88</v>
      </c>
      <c r="K512">
        <v>20</v>
      </c>
    </row>
    <row r="513" spans="1:11" x14ac:dyDescent="0.25">
      <c r="A513" t="s">
        <v>75</v>
      </c>
      <c r="B513" t="s">
        <v>139</v>
      </c>
      <c r="C513" s="2">
        <v>45748</v>
      </c>
      <c r="D513" t="s">
        <v>381</v>
      </c>
      <c r="E513" t="s">
        <v>43</v>
      </c>
      <c r="F513" t="s">
        <v>253</v>
      </c>
      <c r="G513" t="s">
        <v>245</v>
      </c>
      <c r="H513">
        <v>4101030</v>
      </c>
      <c r="I513" t="s">
        <v>37</v>
      </c>
      <c r="J513">
        <v>12.08</v>
      </c>
      <c r="K513">
        <v>41</v>
      </c>
    </row>
    <row r="514" spans="1:11" x14ac:dyDescent="0.25">
      <c r="A514" t="s">
        <v>75</v>
      </c>
      <c r="B514" t="s">
        <v>139</v>
      </c>
      <c r="C514" s="2">
        <v>45748</v>
      </c>
      <c r="D514" t="s">
        <v>381</v>
      </c>
      <c r="E514" t="s">
        <v>43</v>
      </c>
      <c r="F514" t="s">
        <v>251</v>
      </c>
      <c r="G514" t="s">
        <v>245</v>
      </c>
      <c r="H514">
        <v>4101022</v>
      </c>
      <c r="I514" t="s">
        <v>37</v>
      </c>
      <c r="J514">
        <v>10.039999999999999</v>
      </c>
      <c r="K514">
        <v>36</v>
      </c>
    </row>
    <row r="515" spans="1:11" x14ac:dyDescent="0.25">
      <c r="A515" t="s">
        <v>75</v>
      </c>
      <c r="B515" t="s">
        <v>142</v>
      </c>
      <c r="C515" s="2">
        <v>45748</v>
      </c>
      <c r="D515" t="s">
        <v>386</v>
      </c>
      <c r="E515" t="s">
        <v>41</v>
      </c>
      <c r="F515" t="s">
        <v>251</v>
      </c>
      <c r="G515" t="s">
        <v>245</v>
      </c>
      <c r="H515">
        <v>4101021</v>
      </c>
      <c r="I515" t="s">
        <v>23</v>
      </c>
      <c r="J515">
        <v>10.039999999999999</v>
      </c>
      <c r="K515">
        <v>29</v>
      </c>
    </row>
    <row r="516" spans="1:11" x14ac:dyDescent="0.25">
      <c r="A516" t="s">
        <v>75</v>
      </c>
      <c r="B516" t="s">
        <v>18</v>
      </c>
      <c r="C516" s="2">
        <v>45748</v>
      </c>
      <c r="D516" t="s">
        <v>385</v>
      </c>
      <c r="E516" t="s">
        <v>24</v>
      </c>
      <c r="F516" t="s">
        <v>254</v>
      </c>
      <c r="G516" t="s">
        <v>246</v>
      </c>
      <c r="H516">
        <v>4101074</v>
      </c>
      <c r="I516" t="s">
        <v>23</v>
      </c>
      <c r="J516">
        <v>14.9</v>
      </c>
      <c r="K516">
        <v>96</v>
      </c>
    </row>
    <row r="517" spans="1:11" x14ac:dyDescent="0.25">
      <c r="A517" t="s">
        <v>75</v>
      </c>
      <c r="B517" t="s">
        <v>141</v>
      </c>
      <c r="C517" s="2">
        <v>45748</v>
      </c>
      <c r="D517" t="s">
        <v>395</v>
      </c>
      <c r="E517" t="s">
        <v>66</v>
      </c>
      <c r="F517" t="s">
        <v>254</v>
      </c>
      <c r="G517" t="s">
        <v>246</v>
      </c>
      <c r="H517">
        <v>4101075</v>
      </c>
      <c r="I517" t="s">
        <v>23</v>
      </c>
      <c r="J517">
        <v>14.9</v>
      </c>
      <c r="K517">
        <v>78</v>
      </c>
    </row>
    <row r="518" spans="1:11" x14ac:dyDescent="0.25">
      <c r="A518" t="s">
        <v>75</v>
      </c>
      <c r="B518" t="s">
        <v>18</v>
      </c>
      <c r="C518" s="2">
        <v>45748</v>
      </c>
      <c r="D518" t="s">
        <v>380</v>
      </c>
      <c r="E518" t="s">
        <v>31</v>
      </c>
      <c r="F518" t="s">
        <v>251</v>
      </c>
      <c r="G518" t="s">
        <v>245</v>
      </c>
      <c r="H518">
        <v>4101132</v>
      </c>
      <c r="I518" t="s">
        <v>23</v>
      </c>
      <c r="J518">
        <v>10.88</v>
      </c>
      <c r="K518">
        <v>35</v>
      </c>
    </row>
    <row r="519" spans="1:11" x14ac:dyDescent="0.25">
      <c r="A519" t="s">
        <v>75</v>
      </c>
      <c r="B519" t="s">
        <v>18</v>
      </c>
      <c r="C519" s="2">
        <v>45748</v>
      </c>
      <c r="D519" t="s">
        <v>385</v>
      </c>
      <c r="E519" t="s">
        <v>24</v>
      </c>
      <c r="F519" t="s">
        <v>251</v>
      </c>
      <c r="G519" t="s">
        <v>245</v>
      </c>
      <c r="H519">
        <v>4101112</v>
      </c>
      <c r="I519" t="s">
        <v>23</v>
      </c>
      <c r="J519">
        <v>8.0299999999999994</v>
      </c>
      <c r="K519">
        <v>40</v>
      </c>
    </row>
    <row r="520" spans="1:11" x14ac:dyDescent="0.25">
      <c r="A520" t="s">
        <v>75</v>
      </c>
      <c r="B520" t="s">
        <v>21</v>
      </c>
      <c r="C520" s="2">
        <v>45748</v>
      </c>
      <c r="D520" t="s">
        <v>229</v>
      </c>
      <c r="E520" t="s">
        <v>230</v>
      </c>
      <c r="F520" t="s">
        <v>251</v>
      </c>
      <c r="G520" t="s">
        <v>245</v>
      </c>
      <c r="H520">
        <v>4101111</v>
      </c>
      <c r="I520" t="s">
        <v>23</v>
      </c>
      <c r="J520">
        <v>8.0299999999999994</v>
      </c>
      <c r="K520">
        <v>66</v>
      </c>
    </row>
    <row r="521" spans="1:11" x14ac:dyDescent="0.25">
      <c r="A521" t="s">
        <v>75</v>
      </c>
      <c r="B521" t="s">
        <v>18</v>
      </c>
      <c r="C521" s="2">
        <v>45748</v>
      </c>
      <c r="D521" t="s">
        <v>382</v>
      </c>
      <c r="E521" t="s">
        <v>19</v>
      </c>
      <c r="F521" t="s">
        <v>383</v>
      </c>
      <c r="G521" t="s">
        <v>245</v>
      </c>
      <c r="H521">
        <v>4101099</v>
      </c>
      <c r="I521" t="s">
        <v>20</v>
      </c>
      <c r="J521">
        <v>20.73</v>
      </c>
      <c r="K521">
        <v>77</v>
      </c>
    </row>
    <row r="522" spans="1:11" x14ac:dyDescent="0.25">
      <c r="A522" t="s">
        <v>75</v>
      </c>
      <c r="B522" t="s">
        <v>18</v>
      </c>
      <c r="C522" s="2">
        <v>45748</v>
      </c>
      <c r="D522" t="s">
        <v>382</v>
      </c>
      <c r="E522" t="s">
        <v>19</v>
      </c>
      <c r="F522" t="s">
        <v>383</v>
      </c>
      <c r="G522" t="s">
        <v>245</v>
      </c>
      <c r="H522">
        <v>4101098</v>
      </c>
      <c r="I522" t="s">
        <v>20</v>
      </c>
      <c r="J522">
        <v>20.73</v>
      </c>
      <c r="K522">
        <v>42</v>
      </c>
    </row>
    <row r="523" spans="1:11" x14ac:dyDescent="0.25">
      <c r="A523" t="s">
        <v>75</v>
      </c>
      <c r="B523" t="s">
        <v>18</v>
      </c>
      <c r="C523" s="2">
        <v>45748</v>
      </c>
      <c r="D523" t="s">
        <v>565</v>
      </c>
      <c r="E523" t="s">
        <v>33</v>
      </c>
      <c r="F523" t="s">
        <v>251</v>
      </c>
      <c r="G523" t="s">
        <v>245</v>
      </c>
      <c r="H523">
        <v>4100809</v>
      </c>
      <c r="I523" t="s">
        <v>23</v>
      </c>
      <c r="J523">
        <v>20.329999999999998</v>
      </c>
      <c r="K523">
        <v>49</v>
      </c>
    </row>
    <row r="524" spans="1:11" x14ac:dyDescent="0.25">
      <c r="A524" t="s">
        <v>75</v>
      </c>
      <c r="B524" t="s">
        <v>18</v>
      </c>
      <c r="C524" s="2">
        <v>45748</v>
      </c>
      <c r="D524" t="s">
        <v>385</v>
      </c>
      <c r="E524" t="s">
        <v>24</v>
      </c>
      <c r="F524" t="s">
        <v>251</v>
      </c>
      <c r="G524" t="s">
        <v>245</v>
      </c>
      <c r="H524">
        <v>4100880</v>
      </c>
      <c r="I524" t="s">
        <v>23</v>
      </c>
      <c r="J524">
        <v>10.39</v>
      </c>
      <c r="K524">
        <v>32</v>
      </c>
    </row>
    <row r="525" spans="1:11" x14ac:dyDescent="0.25">
      <c r="A525" t="s">
        <v>75</v>
      </c>
      <c r="B525" t="s">
        <v>137</v>
      </c>
      <c r="C525" s="2">
        <v>45748</v>
      </c>
      <c r="D525" t="s">
        <v>387</v>
      </c>
      <c r="E525" t="s">
        <v>28</v>
      </c>
      <c r="F525" t="s">
        <v>251</v>
      </c>
      <c r="G525" t="s">
        <v>245</v>
      </c>
      <c r="H525">
        <v>4100808</v>
      </c>
      <c r="I525" t="s">
        <v>23</v>
      </c>
      <c r="J525">
        <v>20.329999999999998</v>
      </c>
      <c r="K525">
        <v>32</v>
      </c>
    </row>
    <row r="526" spans="1:11" x14ac:dyDescent="0.25">
      <c r="A526" t="s">
        <v>75</v>
      </c>
      <c r="B526" t="s">
        <v>139</v>
      </c>
      <c r="C526" s="2">
        <v>45748</v>
      </c>
      <c r="D526" t="s">
        <v>381</v>
      </c>
      <c r="E526" t="s">
        <v>43</v>
      </c>
      <c r="F526" t="s">
        <v>251</v>
      </c>
      <c r="G526" t="s">
        <v>245</v>
      </c>
      <c r="H526">
        <v>4102733</v>
      </c>
      <c r="I526" t="s">
        <v>37</v>
      </c>
      <c r="J526">
        <v>11.69</v>
      </c>
      <c r="K526">
        <v>24</v>
      </c>
    </row>
    <row r="527" spans="1:11" x14ac:dyDescent="0.25">
      <c r="A527" t="s">
        <v>75</v>
      </c>
      <c r="B527" t="s">
        <v>18</v>
      </c>
      <c r="C527" s="2">
        <v>45748</v>
      </c>
      <c r="D527" t="s">
        <v>385</v>
      </c>
      <c r="E527" t="s">
        <v>24</v>
      </c>
      <c r="F527" t="s">
        <v>251</v>
      </c>
      <c r="G527" t="s">
        <v>245</v>
      </c>
      <c r="H527">
        <v>4100804</v>
      </c>
      <c r="I527" t="s">
        <v>23</v>
      </c>
      <c r="J527">
        <v>13.14</v>
      </c>
      <c r="K527">
        <v>59</v>
      </c>
    </row>
    <row r="528" spans="1:11" x14ac:dyDescent="0.25">
      <c r="A528" t="s">
        <v>75</v>
      </c>
      <c r="B528" t="s">
        <v>18</v>
      </c>
      <c r="C528" s="2">
        <v>45748</v>
      </c>
      <c r="D528" t="s">
        <v>392</v>
      </c>
      <c r="E528" t="s">
        <v>393</v>
      </c>
      <c r="F528" t="s">
        <v>251</v>
      </c>
      <c r="G528" t="s">
        <v>245</v>
      </c>
      <c r="H528">
        <v>4100779</v>
      </c>
      <c r="I528" t="s">
        <v>23</v>
      </c>
      <c r="J528">
        <v>11.47</v>
      </c>
      <c r="K528">
        <v>29</v>
      </c>
    </row>
    <row r="529" spans="1:11" x14ac:dyDescent="0.25">
      <c r="A529" t="s">
        <v>75</v>
      </c>
      <c r="B529" t="s">
        <v>18</v>
      </c>
      <c r="C529" s="2">
        <v>45748</v>
      </c>
      <c r="D529" t="s">
        <v>392</v>
      </c>
      <c r="E529" t="s">
        <v>393</v>
      </c>
      <c r="F529" t="s">
        <v>251</v>
      </c>
      <c r="G529" t="s">
        <v>245</v>
      </c>
      <c r="H529">
        <v>4100778</v>
      </c>
      <c r="I529" t="s">
        <v>23</v>
      </c>
      <c r="J529">
        <v>11.47</v>
      </c>
      <c r="K529">
        <v>85</v>
      </c>
    </row>
    <row r="530" spans="1:11" x14ac:dyDescent="0.25">
      <c r="A530" t="s">
        <v>75</v>
      </c>
      <c r="B530" t="s">
        <v>18</v>
      </c>
      <c r="C530" s="2">
        <v>45748</v>
      </c>
      <c r="D530" t="s">
        <v>380</v>
      </c>
      <c r="E530" t="s">
        <v>31</v>
      </c>
      <c r="F530" t="s">
        <v>251</v>
      </c>
      <c r="G530" t="s">
        <v>245</v>
      </c>
      <c r="H530">
        <v>4100969</v>
      </c>
      <c r="I530" t="s">
        <v>23</v>
      </c>
      <c r="J530">
        <v>19.39</v>
      </c>
      <c r="K530">
        <v>40</v>
      </c>
    </row>
    <row r="531" spans="1:11" x14ac:dyDescent="0.25">
      <c r="A531" t="s">
        <v>75</v>
      </c>
      <c r="B531" t="s">
        <v>18</v>
      </c>
      <c r="C531" s="2">
        <v>45748</v>
      </c>
      <c r="D531" t="s">
        <v>565</v>
      </c>
      <c r="E531" t="s">
        <v>33</v>
      </c>
      <c r="F531" t="s">
        <v>251</v>
      </c>
      <c r="G531" t="s">
        <v>245</v>
      </c>
      <c r="H531">
        <v>4100915</v>
      </c>
      <c r="I531" t="s">
        <v>23</v>
      </c>
      <c r="J531">
        <v>17.43</v>
      </c>
      <c r="K531">
        <v>27</v>
      </c>
    </row>
    <row r="532" spans="1:11" x14ac:dyDescent="0.25">
      <c r="A532" t="s">
        <v>75</v>
      </c>
      <c r="B532" t="s">
        <v>137</v>
      </c>
      <c r="C532" s="2">
        <v>45748</v>
      </c>
      <c r="D532" t="s">
        <v>387</v>
      </c>
      <c r="E532" t="s">
        <v>28</v>
      </c>
      <c r="F532" t="s">
        <v>251</v>
      </c>
      <c r="G532" t="s">
        <v>245</v>
      </c>
      <c r="H532">
        <v>4100914</v>
      </c>
      <c r="I532" t="s">
        <v>23</v>
      </c>
      <c r="J532">
        <v>17.43</v>
      </c>
      <c r="K532">
        <v>30</v>
      </c>
    </row>
    <row r="533" spans="1:11" x14ac:dyDescent="0.25">
      <c r="A533" t="s">
        <v>75</v>
      </c>
      <c r="B533" t="s">
        <v>137</v>
      </c>
      <c r="C533" s="2">
        <v>45748</v>
      </c>
      <c r="D533" t="s">
        <v>387</v>
      </c>
      <c r="E533" t="s">
        <v>28</v>
      </c>
      <c r="F533" t="s">
        <v>251</v>
      </c>
      <c r="G533" t="s">
        <v>245</v>
      </c>
      <c r="H533">
        <v>4100901</v>
      </c>
      <c r="I533" t="s">
        <v>23</v>
      </c>
      <c r="J533">
        <v>7.08</v>
      </c>
      <c r="K533">
        <v>21</v>
      </c>
    </row>
    <row r="534" spans="1:11" x14ac:dyDescent="0.25">
      <c r="A534" t="s">
        <v>75</v>
      </c>
      <c r="B534" t="s">
        <v>18</v>
      </c>
      <c r="C534" s="2">
        <v>45748</v>
      </c>
      <c r="D534" t="s">
        <v>390</v>
      </c>
      <c r="E534" t="s">
        <v>376</v>
      </c>
      <c r="F534" t="s">
        <v>251</v>
      </c>
      <c r="G534" t="s">
        <v>245</v>
      </c>
      <c r="H534">
        <v>4100900</v>
      </c>
      <c r="I534" t="s">
        <v>23</v>
      </c>
      <c r="J534">
        <v>8.27</v>
      </c>
      <c r="K534">
        <v>35</v>
      </c>
    </row>
    <row r="535" spans="1:11" x14ac:dyDescent="0.25">
      <c r="A535" t="s">
        <v>75</v>
      </c>
      <c r="B535" t="s">
        <v>21</v>
      </c>
      <c r="C535" s="2">
        <v>45748</v>
      </c>
      <c r="D535" t="s">
        <v>229</v>
      </c>
      <c r="E535" t="s">
        <v>230</v>
      </c>
      <c r="F535" t="s">
        <v>251</v>
      </c>
      <c r="G535" t="s">
        <v>245</v>
      </c>
      <c r="H535">
        <v>4100923</v>
      </c>
      <c r="I535" t="s">
        <v>23</v>
      </c>
      <c r="J535">
        <v>19.12</v>
      </c>
      <c r="K535">
        <v>47</v>
      </c>
    </row>
    <row r="536" spans="1:11" x14ac:dyDescent="0.25">
      <c r="A536" t="s">
        <v>75</v>
      </c>
      <c r="B536" t="s">
        <v>21</v>
      </c>
      <c r="C536" s="2">
        <v>45748</v>
      </c>
      <c r="D536" t="s">
        <v>229</v>
      </c>
      <c r="E536" t="s">
        <v>230</v>
      </c>
      <c r="F536" t="s">
        <v>251</v>
      </c>
      <c r="G536" t="s">
        <v>245</v>
      </c>
      <c r="H536">
        <v>4100922</v>
      </c>
      <c r="I536" t="s">
        <v>23</v>
      </c>
      <c r="J536">
        <v>19.12</v>
      </c>
      <c r="K536">
        <v>57</v>
      </c>
    </row>
    <row r="537" spans="1:11" x14ac:dyDescent="0.25">
      <c r="A537" t="s">
        <v>75</v>
      </c>
      <c r="B537" t="s">
        <v>135</v>
      </c>
      <c r="C537" s="2">
        <v>45748</v>
      </c>
      <c r="D537" t="s">
        <v>391</v>
      </c>
      <c r="E537" t="s">
        <v>30</v>
      </c>
      <c r="F537" t="s">
        <v>253</v>
      </c>
      <c r="G537" t="s">
        <v>245</v>
      </c>
      <c r="H537">
        <v>4104946</v>
      </c>
      <c r="I537" t="s">
        <v>23</v>
      </c>
      <c r="J537">
        <v>31.58</v>
      </c>
      <c r="K537">
        <v>55</v>
      </c>
    </row>
    <row r="538" spans="1:11" x14ac:dyDescent="0.25">
      <c r="A538" t="s">
        <v>75</v>
      </c>
      <c r="B538" t="s">
        <v>136</v>
      </c>
      <c r="C538" s="2">
        <v>45748</v>
      </c>
      <c r="D538" t="s">
        <v>226</v>
      </c>
      <c r="E538" t="s">
        <v>58</v>
      </c>
      <c r="F538" t="s">
        <v>253</v>
      </c>
      <c r="G538" t="s">
        <v>245</v>
      </c>
      <c r="H538">
        <v>4104945</v>
      </c>
      <c r="I538" t="s">
        <v>23</v>
      </c>
      <c r="J538">
        <v>31.58</v>
      </c>
      <c r="K538">
        <v>30</v>
      </c>
    </row>
    <row r="539" spans="1:11" x14ac:dyDescent="0.25">
      <c r="A539" t="s">
        <v>75</v>
      </c>
      <c r="B539" t="s">
        <v>135</v>
      </c>
      <c r="C539" s="2">
        <v>45748</v>
      </c>
      <c r="D539" t="s">
        <v>391</v>
      </c>
      <c r="E539" t="s">
        <v>30</v>
      </c>
      <c r="F539" t="s">
        <v>255</v>
      </c>
      <c r="G539" t="s">
        <v>245</v>
      </c>
      <c r="H539">
        <v>4104915</v>
      </c>
      <c r="I539" t="s">
        <v>23</v>
      </c>
      <c r="J539">
        <v>11.71</v>
      </c>
      <c r="K539">
        <v>40</v>
      </c>
    </row>
    <row r="540" spans="1:11" x14ac:dyDescent="0.25">
      <c r="A540" t="s">
        <v>75</v>
      </c>
      <c r="B540" t="s">
        <v>18</v>
      </c>
      <c r="C540" s="2">
        <v>45748</v>
      </c>
      <c r="D540" t="s">
        <v>565</v>
      </c>
      <c r="E540" t="s">
        <v>33</v>
      </c>
      <c r="F540" t="s">
        <v>252</v>
      </c>
      <c r="G540" t="s">
        <v>245</v>
      </c>
      <c r="H540">
        <v>4105459</v>
      </c>
      <c r="I540" t="s">
        <v>23</v>
      </c>
      <c r="J540">
        <v>21.78</v>
      </c>
      <c r="K540">
        <v>48</v>
      </c>
    </row>
    <row r="541" spans="1:11" x14ac:dyDescent="0.25">
      <c r="A541" t="s">
        <v>75</v>
      </c>
      <c r="B541" t="s">
        <v>135</v>
      </c>
      <c r="C541" s="2">
        <v>45748</v>
      </c>
      <c r="D541" t="s">
        <v>391</v>
      </c>
      <c r="E541" t="s">
        <v>30</v>
      </c>
      <c r="F541" t="s">
        <v>252</v>
      </c>
      <c r="G541" t="s">
        <v>245</v>
      </c>
      <c r="H541">
        <v>4105460</v>
      </c>
      <c r="I541" t="s">
        <v>23</v>
      </c>
      <c r="J541">
        <v>21.78</v>
      </c>
      <c r="K541">
        <v>32</v>
      </c>
    </row>
    <row r="542" spans="1:11" x14ac:dyDescent="0.25">
      <c r="A542" t="s">
        <v>75</v>
      </c>
      <c r="B542" t="s">
        <v>18</v>
      </c>
      <c r="C542" s="2">
        <v>45748</v>
      </c>
      <c r="D542" t="s">
        <v>385</v>
      </c>
      <c r="E542" t="s">
        <v>24</v>
      </c>
      <c r="F542" t="s">
        <v>251</v>
      </c>
      <c r="G542" t="s">
        <v>245</v>
      </c>
      <c r="H542">
        <v>4101404</v>
      </c>
      <c r="I542" t="s">
        <v>23</v>
      </c>
      <c r="J542">
        <v>15.5</v>
      </c>
      <c r="K542">
        <v>20</v>
      </c>
    </row>
    <row r="543" spans="1:11" x14ac:dyDescent="0.25">
      <c r="A543" t="s">
        <v>75</v>
      </c>
      <c r="B543" t="s">
        <v>18</v>
      </c>
      <c r="C543" s="2">
        <v>45748</v>
      </c>
      <c r="D543" t="s">
        <v>392</v>
      </c>
      <c r="E543" t="s">
        <v>393</v>
      </c>
      <c r="F543" t="s">
        <v>251</v>
      </c>
      <c r="G543" t="s">
        <v>245</v>
      </c>
      <c r="H543">
        <v>4101402</v>
      </c>
      <c r="I543" t="s">
        <v>23</v>
      </c>
      <c r="J543">
        <v>15.5</v>
      </c>
      <c r="K543">
        <v>74</v>
      </c>
    </row>
    <row r="544" spans="1:11" x14ac:dyDescent="0.25">
      <c r="A544" t="s">
        <v>75</v>
      </c>
      <c r="B544" t="s">
        <v>142</v>
      </c>
      <c r="C544" s="2">
        <v>45748</v>
      </c>
      <c r="D544" t="s">
        <v>386</v>
      </c>
      <c r="E544" t="s">
        <v>41</v>
      </c>
      <c r="F544" t="s">
        <v>251</v>
      </c>
      <c r="G544" t="s">
        <v>245</v>
      </c>
      <c r="H544">
        <v>4101193</v>
      </c>
      <c r="I544" t="s">
        <v>23</v>
      </c>
      <c r="J544">
        <v>6.33</v>
      </c>
      <c r="K544">
        <v>86</v>
      </c>
    </row>
    <row r="545" spans="1:11" x14ac:dyDescent="0.25">
      <c r="A545" t="s">
        <v>75</v>
      </c>
      <c r="B545" t="s">
        <v>18</v>
      </c>
      <c r="C545" s="2">
        <v>45748</v>
      </c>
      <c r="D545" t="s">
        <v>380</v>
      </c>
      <c r="E545" t="s">
        <v>31</v>
      </c>
      <c r="F545" t="s">
        <v>251</v>
      </c>
      <c r="G545" t="s">
        <v>245</v>
      </c>
      <c r="H545">
        <v>4101214</v>
      </c>
      <c r="I545" t="s">
        <v>23</v>
      </c>
      <c r="J545">
        <v>26.96</v>
      </c>
      <c r="K545">
        <v>34</v>
      </c>
    </row>
    <row r="546" spans="1:11" x14ac:dyDescent="0.25">
      <c r="A546" t="s">
        <v>75</v>
      </c>
      <c r="B546" t="s">
        <v>136</v>
      </c>
      <c r="C546" s="2">
        <v>45748</v>
      </c>
      <c r="D546" t="s">
        <v>226</v>
      </c>
      <c r="E546" t="s">
        <v>58</v>
      </c>
      <c r="F546" t="s">
        <v>251</v>
      </c>
      <c r="G546" t="s">
        <v>245</v>
      </c>
      <c r="H546">
        <v>4101216</v>
      </c>
      <c r="I546" t="s">
        <v>23</v>
      </c>
      <c r="J546">
        <v>26.96</v>
      </c>
      <c r="K546">
        <v>48</v>
      </c>
    </row>
    <row r="547" spans="1:11" x14ac:dyDescent="0.25">
      <c r="A547" t="s">
        <v>75</v>
      </c>
      <c r="B547" t="s">
        <v>21</v>
      </c>
      <c r="C547" s="2">
        <v>45748</v>
      </c>
      <c r="D547" t="s">
        <v>229</v>
      </c>
      <c r="E547" t="s">
        <v>230</v>
      </c>
      <c r="F547" t="s">
        <v>251</v>
      </c>
      <c r="G547" t="s">
        <v>245</v>
      </c>
      <c r="H547">
        <v>4101192</v>
      </c>
      <c r="I547" t="s">
        <v>23</v>
      </c>
      <c r="J547">
        <v>6.33</v>
      </c>
      <c r="K547">
        <v>35</v>
      </c>
    </row>
    <row r="548" spans="1:11" x14ac:dyDescent="0.25">
      <c r="A548" t="s">
        <v>75</v>
      </c>
      <c r="B548" t="s">
        <v>18</v>
      </c>
      <c r="C548" s="2">
        <v>45748</v>
      </c>
      <c r="D548" t="s">
        <v>380</v>
      </c>
      <c r="E548" t="s">
        <v>31</v>
      </c>
      <c r="F548" t="s">
        <v>254</v>
      </c>
      <c r="G548" t="s">
        <v>246</v>
      </c>
      <c r="H548">
        <v>4101185</v>
      </c>
      <c r="I548" t="s">
        <v>23</v>
      </c>
      <c r="J548">
        <v>8.86</v>
      </c>
      <c r="K548">
        <v>124</v>
      </c>
    </row>
    <row r="549" spans="1:11" x14ac:dyDescent="0.25">
      <c r="A549" t="s">
        <v>75</v>
      </c>
      <c r="B549" t="s">
        <v>139</v>
      </c>
      <c r="C549" s="2">
        <v>45748</v>
      </c>
      <c r="D549" t="s">
        <v>381</v>
      </c>
      <c r="E549" t="s">
        <v>43</v>
      </c>
      <c r="F549" t="s">
        <v>251</v>
      </c>
      <c r="G549" t="s">
        <v>245</v>
      </c>
      <c r="H549">
        <v>4101183</v>
      </c>
      <c r="I549" t="s">
        <v>37</v>
      </c>
      <c r="J549">
        <v>8.08</v>
      </c>
      <c r="K549">
        <v>14</v>
      </c>
    </row>
    <row r="550" spans="1:11" x14ac:dyDescent="0.25">
      <c r="A550" t="s">
        <v>75</v>
      </c>
      <c r="B550" t="s">
        <v>138</v>
      </c>
      <c r="C550" s="2">
        <v>45749</v>
      </c>
      <c r="D550" t="s">
        <v>377</v>
      </c>
      <c r="E550" t="s">
        <v>36</v>
      </c>
      <c r="F550" t="s">
        <v>251</v>
      </c>
      <c r="G550" t="s">
        <v>245</v>
      </c>
      <c r="H550">
        <v>4103417</v>
      </c>
      <c r="I550" t="s">
        <v>37</v>
      </c>
      <c r="J550">
        <v>14.12</v>
      </c>
      <c r="K550">
        <v>45</v>
      </c>
    </row>
    <row r="551" spans="1:11" x14ac:dyDescent="0.25">
      <c r="A551" t="s">
        <v>75</v>
      </c>
      <c r="B551" t="s">
        <v>137</v>
      </c>
      <c r="C551" s="2">
        <v>45749</v>
      </c>
      <c r="D551" t="s">
        <v>387</v>
      </c>
      <c r="E551" t="s">
        <v>28</v>
      </c>
      <c r="F551" t="s">
        <v>251</v>
      </c>
      <c r="G551" t="s">
        <v>245</v>
      </c>
      <c r="H551">
        <v>4103412</v>
      </c>
      <c r="I551" t="s">
        <v>23</v>
      </c>
      <c r="J551">
        <v>14.12</v>
      </c>
      <c r="K551">
        <v>63</v>
      </c>
    </row>
    <row r="552" spans="1:11" x14ac:dyDescent="0.25">
      <c r="A552" t="s">
        <v>75</v>
      </c>
      <c r="B552" t="s">
        <v>21</v>
      </c>
      <c r="C552" s="2">
        <v>45749</v>
      </c>
      <c r="D552" t="s">
        <v>227</v>
      </c>
      <c r="E552" t="s">
        <v>228</v>
      </c>
      <c r="F552" t="s">
        <v>253</v>
      </c>
      <c r="G552" t="s">
        <v>245</v>
      </c>
      <c r="H552">
        <v>4104943</v>
      </c>
      <c r="I552" t="s">
        <v>23</v>
      </c>
      <c r="J552">
        <v>31.58</v>
      </c>
      <c r="K552">
        <v>49</v>
      </c>
    </row>
    <row r="553" spans="1:11" x14ac:dyDescent="0.25">
      <c r="A553" t="s">
        <v>75</v>
      </c>
      <c r="B553" t="s">
        <v>133</v>
      </c>
      <c r="C553" s="2">
        <v>45749</v>
      </c>
      <c r="D553" t="s">
        <v>394</v>
      </c>
      <c r="E553" t="s">
        <v>64</v>
      </c>
      <c r="F553" t="s">
        <v>253</v>
      </c>
      <c r="G553" t="s">
        <v>245</v>
      </c>
      <c r="H553">
        <v>4104941</v>
      </c>
      <c r="I553" t="s">
        <v>23</v>
      </c>
      <c r="J553">
        <v>31.58</v>
      </c>
      <c r="K553">
        <v>52</v>
      </c>
    </row>
    <row r="554" spans="1:11" x14ac:dyDescent="0.25">
      <c r="A554" t="s">
        <v>75</v>
      </c>
      <c r="B554" t="s">
        <v>21</v>
      </c>
      <c r="C554" s="2">
        <v>45749</v>
      </c>
      <c r="D554" t="s">
        <v>229</v>
      </c>
      <c r="E554" t="s">
        <v>230</v>
      </c>
      <c r="F554" t="s">
        <v>252</v>
      </c>
      <c r="G554" t="s">
        <v>245</v>
      </c>
      <c r="H554">
        <v>4104129</v>
      </c>
      <c r="I554" t="s">
        <v>23</v>
      </c>
      <c r="J554">
        <v>25.07</v>
      </c>
      <c r="K554">
        <v>48</v>
      </c>
    </row>
    <row r="555" spans="1:11" x14ac:dyDescent="0.25">
      <c r="A555" t="s">
        <v>75</v>
      </c>
      <c r="B555" t="s">
        <v>136</v>
      </c>
      <c r="C555" s="2">
        <v>45749</v>
      </c>
      <c r="D555" t="s">
        <v>757</v>
      </c>
      <c r="E555" t="s">
        <v>536</v>
      </c>
      <c r="F555" t="s">
        <v>251</v>
      </c>
      <c r="G555" t="s">
        <v>245</v>
      </c>
      <c r="H555">
        <v>4104130</v>
      </c>
      <c r="I555" t="s">
        <v>37</v>
      </c>
      <c r="J555">
        <v>25.07</v>
      </c>
      <c r="K555">
        <v>60</v>
      </c>
    </row>
    <row r="556" spans="1:11" x14ac:dyDescent="0.25">
      <c r="A556" t="s">
        <v>75</v>
      </c>
      <c r="B556" t="s">
        <v>140</v>
      </c>
      <c r="C556" s="2">
        <v>45749</v>
      </c>
      <c r="D556" t="s">
        <v>378</v>
      </c>
      <c r="E556" t="s">
        <v>379</v>
      </c>
      <c r="F556" t="s">
        <v>254</v>
      </c>
      <c r="G556" t="s">
        <v>246</v>
      </c>
      <c r="H556">
        <v>4104748</v>
      </c>
      <c r="I556" t="s">
        <v>23</v>
      </c>
      <c r="J556">
        <v>6.02</v>
      </c>
      <c r="K556">
        <v>18</v>
      </c>
    </row>
    <row r="557" spans="1:11" x14ac:dyDescent="0.25">
      <c r="A557" t="s">
        <v>75</v>
      </c>
      <c r="B557" t="s">
        <v>137</v>
      </c>
      <c r="C557" s="2">
        <v>45749</v>
      </c>
      <c r="D557" t="s">
        <v>387</v>
      </c>
      <c r="E557" t="s">
        <v>28</v>
      </c>
      <c r="F557" t="s">
        <v>254</v>
      </c>
      <c r="G557" t="s">
        <v>246</v>
      </c>
      <c r="H557">
        <v>4104744</v>
      </c>
      <c r="I557" t="s">
        <v>23</v>
      </c>
      <c r="J557">
        <v>17.72</v>
      </c>
      <c r="K557">
        <v>60</v>
      </c>
    </row>
    <row r="558" spans="1:11" x14ac:dyDescent="0.25">
      <c r="A558" t="s">
        <v>75</v>
      </c>
      <c r="B558" t="s">
        <v>18</v>
      </c>
      <c r="C558" s="2">
        <v>45749</v>
      </c>
      <c r="D558" t="s">
        <v>382</v>
      </c>
      <c r="E558" t="s">
        <v>19</v>
      </c>
      <c r="F558" t="s">
        <v>251</v>
      </c>
      <c r="G558" t="s">
        <v>245</v>
      </c>
      <c r="H558">
        <v>4104826</v>
      </c>
      <c r="I558" t="s">
        <v>20</v>
      </c>
      <c r="J558">
        <v>21.39</v>
      </c>
      <c r="K558">
        <v>49</v>
      </c>
    </row>
    <row r="559" spans="1:11" x14ac:dyDescent="0.25">
      <c r="A559" t="s">
        <v>75</v>
      </c>
      <c r="B559" t="s">
        <v>137</v>
      </c>
      <c r="C559" s="2">
        <v>45749</v>
      </c>
      <c r="D559" t="s">
        <v>387</v>
      </c>
      <c r="E559" t="s">
        <v>28</v>
      </c>
      <c r="F559" t="s">
        <v>251</v>
      </c>
      <c r="G559" t="s">
        <v>245</v>
      </c>
      <c r="H559">
        <v>4104824</v>
      </c>
      <c r="I559" t="s">
        <v>23</v>
      </c>
      <c r="J559">
        <v>21.39</v>
      </c>
      <c r="K559">
        <v>42</v>
      </c>
    </row>
    <row r="560" spans="1:11" x14ac:dyDescent="0.25">
      <c r="A560" t="s">
        <v>75</v>
      </c>
      <c r="B560" t="s">
        <v>140</v>
      </c>
      <c r="C560" s="2">
        <v>45749</v>
      </c>
      <c r="D560" t="s">
        <v>378</v>
      </c>
      <c r="E560" t="s">
        <v>379</v>
      </c>
      <c r="F560" t="s">
        <v>254</v>
      </c>
      <c r="G560" t="s">
        <v>246</v>
      </c>
      <c r="H560">
        <v>4104670</v>
      </c>
      <c r="I560" t="s">
        <v>23</v>
      </c>
      <c r="J560">
        <v>9.58</v>
      </c>
      <c r="K560">
        <v>27</v>
      </c>
    </row>
    <row r="561" spans="1:11" x14ac:dyDescent="0.25">
      <c r="A561" t="s">
        <v>75</v>
      </c>
      <c r="B561" t="s">
        <v>18</v>
      </c>
      <c r="C561" s="2">
        <v>45749</v>
      </c>
      <c r="D561" t="s">
        <v>565</v>
      </c>
      <c r="E561" t="s">
        <v>33</v>
      </c>
      <c r="F561" t="s">
        <v>251</v>
      </c>
      <c r="G561" t="s">
        <v>245</v>
      </c>
      <c r="H561">
        <v>4104663</v>
      </c>
      <c r="I561" t="s">
        <v>23</v>
      </c>
      <c r="J561">
        <v>4.1500000000000004</v>
      </c>
      <c r="K561">
        <v>13</v>
      </c>
    </row>
    <row r="562" spans="1:11" x14ac:dyDescent="0.25">
      <c r="A562" t="s">
        <v>75</v>
      </c>
      <c r="B562" t="s">
        <v>18</v>
      </c>
      <c r="C562" s="2">
        <v>45749</v>
      </c>
      <c r="D562" t="s">
        <v>390</v>
      </c>
      <c r="E562" t="s">
        <v>376</v>
      </c>
      <c r="F562" t="s">
        <v>254</v>
      </c>
      <c r="G562" t="s">
        <v>246</v>
      </c>
      <c r="H562">
        <v>4104669</v>
      </c>
      <c r="I562" t="s">
        <v>23</v>
      </c>
      <c r="J562">
        <v>10.210000000000001</v>
      </c>
      <c r="K562">
        <v>35</v>
      </c>
    </row>
    <row r="563" spans="1:11" x14ac:dyDescent="0.25">
      <c r="A563" t="s">
        <v>75</v>
      </c>
      <c r="B563" t="s">
        <v>141</v>
      </c>
      <c r="C563" s="2">
        <v>45749</v>
      </c>
      <c r="D563" t="s">
        <v>395</v>
      </c>
      <c r="E563" t="s">
        <v>66</v>
      </c>
      <c r="F563" t="s">
        <v>251</v>
      </c>
      <c r="G563" t="s">
        <v>245</v>
      </c>
      <c r="H563">
        <v>4104006</v>
      </c>
      <c r="I563" t="s">
        <v>23</v>
      </c>
      <c r="J563">
        <v>13.9</v>
      </c>
      <c r="K563">
        <v>84</v>
      </c>
    </row>
    <row r="564" spans="1:11" x14ac:dyDescent="0.25">
      <c r="A564" t="s">
        <v>75</v>
      </c>
      <c r="B564" t="s">
        <v>18</v>
      </c>
      <c r="C564" s="2">
        <v>45749</v>
      </c>
      <c r="D564" t="s">
        <v>380</v>
      </c>
      <c r="E564" t="s">
        <v>31</v>
      </c>
      <c r="F564" t="s">
        <v>251</v>
      </c>
      <c r="G564" t="s">
        <v>245</v>
      </c>
      <c r="H564">
        <v>4105471</v>
      </c>
      <c r="I564" t="s">
        <v>23</v>
      </c>
      <c r="J564">
        <v>9.59</v>
      </c>
      <c r="K564">
        <v>24</v>
      </c>
    </row>
    <row r="565" spans="1:11" x14ac:dyDescent="0.25">
      <c r="A565" t="s">
        <v>75</v>
      </c>
      <c r="B565" t="s">
        <v>136</v>
      </c>
      <c r="C565" s="2">
        <v>45749</v>
      </c>
      <c r="D565" t="s">
        <v>888</v>
      </c>
      <c r="E565" t="s">
        <v>537</v>
      </c>
      <c r="F565" t="s">
        <v>251</v>
      </c>
      <c r="G565" t="s">
        <v>245</v>
      </c>
      <c r="H565">
        <v>4105663</v>
      </c>
      <c r="I565" t="s">
        <v>23</v>
      </c>
      <c r="J565">
        <v>16.29</v>
      </c>
      <c r="K565">
        <v>34</v>
      </c>
    </row>
    <row r="566" spans="1:11" x14ac:dyDescent="0.25">
      <c r="A566" t="s">
        <v>75</v>
      </c>
      <c r="B566" t="s">
        <v>136</v>
      </c>
      <c r="C566" s="2">
        <v>45749</v>
      </c>
      <c r="D566" t="s">
        <v>231</v>
      </c>
      <c r="E566" t="s">
        <v>883</v>
      </c>
      <c r="F566" t="s">
        <v>252</v>
      </c>
      <c r="G566" t="s">
        <v>245</v>
      </c>
      <c r="H566">
        <v>4105655</v>
      </c>
      <c r="I566" t="s">
        <v>37</v>
      </c>
      <c r="J566">
        <v>19.989999999999998</v>
      </c>
      <c r="K566">
        <v>24</v>
      </c>
    </row>
    <row r="567" spans="1:11" x14ac:dyDescent="0.25">
      <c r="A567" t="s">
        <v>75</v>
      </c>
      <c r="B567" t="s">
        <v>138</v>
      </c>
      <c r="C567" s="2">
        <v>45749</v>
      </c>
      <c r="D567" t="s">
        <v>377</v>
      </c>
      <c r="E567" t="s">
        <v>36</v>
      </c>
      <c r="F567" t="s">
        <v>252</v>
      </c>
      <c r="G567" t="s">
        <v>245</v>
      </c>
      <c r="H567">
        <v>4105654</v>
      </c>
      <c r="I567" t="s">
        <v>37</v>
      </c>
      <c r="J567">
        <v>19.989999999999998</v>
      </c>
      <c r="K567">
        <v>46</v>
      </c>
    </row>
    <row r="568" spans="1:11" x14ac:dyDescent="0.25">
      <c r="A568" t="s">
        <v>75</v>
      </c>
      <c r="B568" t="s">
        <v>136</v>
      </c>
      <c r="C568" s="2">
        <v>45749</v>
      </c>
      <c r="D568" t="s">
        <v>231</v>
      </c>
      <c r="E568" t="s">
        <v>883</v>
      </c>
      <c r="F568" t="s">
        <v>251</v>
      </c>
      <c r="G568" t="s">
        <v>245</v>
      </c>
      <c r="H568">
        <v>4104011</v>
      </c>
      <c r="I568" t="s">
        <v>23</v>
      </c>
      <c r="J568">
        <v>13.9</v>
      </c>
      <c r="K568">
        <v>50</v>
      </c>
    </row>
    <row r="569" spans="1:11" x14ac:dyDescent="0.25">
      <c r="A569" t="s">
        <v>75</v>
      </c>
      <c r="B569" t="s">
        <v>136</v>
      </c>
      <c r="C569" s="2">
        <v>45749</v>
      </c>
      <c r="D569" t="s">
        <v>231</v>
      </c>
      <c r="E569" t="s">
        <v>883</v>
      </c>
      <c r="F569" t="s">
        <v>251</v>
      </c>
      <c r="G569" t="s">
        <v>245</v>
      </c>
      <c r="H569">
        <v>4103627</v>
      </c>
      <c r="I569" t="s">
        <v>23</v>
      </c>
      <c r="J569">
        <v>29.88</v>
      </c>
      <c r="K569">
        <v>99</v>
      </c>
    </row>
    <row r="570" spans="1:11" x14ac:dyDescent="0.25">
      <c r="A570" t="s">
        <v>75</v>
      </c>
      <c r="B570" t="s">
        <v>21</v>
      </c>
      <c r="C570" s="2">
        <v>45749</v>
      </c>
      <c r="D570" t="s">
        <v>229</v>
      </c>
      <c r="E570" t="s">
        <v>230</v>
      </c>
      <c r="F570" t="s">
        <v>251</v>
      </c>
      <c r="G570" t="s">
        <v>245</v>
      </c>
      <c r="H570">
        <v>4106206</v>
      </c>
      <c r="I570" t="s">
        <v>23</v>
      </c>
      <c r="J570">
        <v>11.38</v>
      </c>
      <c r="K570">
        <v>19</v>
      </c>
    </row>
    <row r="571" spans="1:11" x14ac:dyDescent="0.25">
      <c r="A571" t="s">
        <v>75</v>
      </c>
      <c r="B571" t="s">
        <v>21</v>
      </c>
      <c r="C571" s="2">
        <v>45749</v>
      </c>
      <c r="D571" t="s">
        <v>227</v>
      </c>
      <c r="E571" t="s">
        <v>228</v>
      </c>
      <c r="F571" t="s">
        <v>253</v>
      </c>
      <c r="G571" t="s">
        <v>245</v>
      </c>
      <c r="H571">
        <v>4106307</v>
      </c>
      <c r="I571" t="s">
        <v>23</v>
      </c>
      <c r="J571">
        <v>17.7</v>
      </c>
      <c r="K571">
        <v>29</v>
      </c>
    </row>
    <row r="572" spans="1:11" x14ac:dyDescent="0.25">
      <c r="A572" t="s">
        <v>75</v>
      </c>
      <c r="B572" t="s">
        <v>136</v>
      </c>
      <c r="C572" s="2">
        <v>45749</v>
      </c>
      <c r="D572" t="s">
        <v>888</v>
      </c>
      <c r="E572" t="s">
        <v>537</v>
      </c>
      <c r="F572" t="s">
        <v>251</v>
      </c>
      <c r="G572" t="s">
        <v>245</v>
      </c>
      <c r="H572">
        <v>4103698</v>
      </c>
      <c r="I572" t="s">
        <v>23</v>
      </c>
      <c r="J572">
        <v>24.87</v>
      </c>
      <c r="K572">
        <v>31</v>
      </c>
    </row>
    <row r="573" spans="1:11" x14ac:dyDescent="0.25">
      <c r="A573" t="s">
        <v>75</v>
      </c>
      <c r="B573" t="s">
        <v>18</v>
      </c>
      <c r="C573" s="2">
        <v>45749</v>
      </c>
      <c r="D573" t="s">
        <v>380</v>
      </c>
      <c r="E573" t="s">
        <v>31</v>
      </c>
      <c r="F573" t="s">
        <v>253</v>
      </c>
      <c r="G573" t="s">
        <v>245</v>
      </c>
      <c r="H573">
        <v>4105610</v>
      </c>
      <c r="I573" t="s">
        <v>23</v>
      </c>
      <c r="J573">
        <v>17.89</v>
      </c>
      <c r="K573">
        <v>29</v>
      </c>
    </row>
    <row r="574" spans="1:11" x14ac:dyDescent="0.25">
      <c r="A574" t="s">
        <v>75</v>
      </c>
      <c r="B574" t="s">
        <v>18</v>
      </c>
      <c r="C574" s="2">
        <v>45749</v>
      </c>
      <c r="D574" t="s">
        <v>392</v>
      </c>
      <c r="E574" t="s">
        <v>393</v>
      </c>
      <c r="F574" t="s">
        <v>253</v>
      </c>
      <c r="G574" t="s">
        <v>245</v>
      </c>
      <c r="H574">
        <v>4105609</v>
      </c>
      <c r="I574" t="s">
        <v>23</v>
      </c>
      <c r="J574">
        <v>17.89</v>
      </c>
      <c r="K574">
        <v>62</v>
      </c>
    </row>
    <row r="575" spans="1:11" x14ac:dyDescent="0.25">
      <c r="A575" t="s">
        <v>75</v>
      </c>
      <c r="B575" t="s">
        <v>141</v>
      </c>
      <c r="C575" s="2">
        <v>45749</v>
      </c>
      <c r="D575" t="s">
        <v>395</v>
      </c>
      <c r="E575" t="s">
        <v>66</v>
      </c>
      <c r="F575" t="s">
        <v>253</v>
      </c>
      <c r="G575" t="s">
        <v>245</v>
      </c>
      <c r="H575">
        <v>4105540</v>
      </c>
      <c r="I575" t="s">
        <v>23</v>
      </c>
      <c r="J575">
        <v>22.28</v>
      </c>
      <c r="K575">
        <v>43</v>
      </c>
    </row>
    <row r="576" spans="1:11" x14ac:dyDescent="0.25">
      <c r="A576" t="s">
        <v>75</v>
      </c>
      <c r="B576" t="s">
        <v>18</v>
      </c>
      <c r="C576" s="2">
        <v>45749</v>
      </c>
      <c r="D576" t="s">
        <v>565</v>
      </c>
      <c r="E576" t="s">
        <v>33</v>
      </c>
      <c r="F576" t="s">
        <v>251</v>
      </c>
      <c r="G576" t="s">
        <v>245</v>
      </c>
      <c r="H576">
        <v>4105513</v>
      </c>
      <c r="I576" t="s">
        <v>23</v>
      </c>
      <c r="J576">
        <v>17.22</v>
      </c>
      <c r="K576">
        <v>49</v>
      </c>
    </row>
    <row r="577" spans="1:11" x14ac:dyDescent="0.25">
      <c r="A577" t="s">
        <v>75</v>
      </c>
      <c r="B577" t="s">
        <v>136</v>
      </c>
      <c r="C577" s="2">
        <v>45749</v>
      </c>
      <c r="D577" t="s">
        <v>888</v>
      </c>
      <c r="E577" t="s">
        <v>537</v>
      </c>
      <c r="F577" t="s">
        <v>251</v>
      </c>
      <c r="G577" t="s">
        <v>245</v>
      </c>
      <c r="H577">
        <v>4105512</v>
      </c>
      <c r="I577" t="s">
        <v>23</v>
      </c>
      <c r="J577">
        <v>17.22</v>
      </c>
      <c r="K577">
        <v>61</v>
      </c>
    </row>
    <row r="578" spans="1:11" x14ac:dyDescent="0.25">
      <c r="A578" t="s">
        <v>75</v>
      </c>
      <c r="B578" t="s">
        <v>143</v>
      </c>
      <c r="C578" s="2">
        <v>45749</v>
      </c>
      <c r="D578" t="s">
        <v>388</v>
      </c>
      <c r="E578" t="s">
        <v>389</v>
      </c>
      <c r="F578" t="s">
        <v>251</v>
      </c>
      <c r="G578" t="s">
        <v>245</v>
      </c>
      <c r="H578">
        <v>4105479</v>
      </c>
      <c r="I578" t="s">
        <v>37</v>
      </c>
      <c r="J578">
        <v>9.59</v>
      </c>
      <c r="K578">
        <v>18</v>
      </c>
    </row>
    <row r="579" spans="1:11" x14ac:dyDescent="0.25">
      <c r="A579" t="s">
        <v>75</v>
      </c>
      <c r="B579" t="s">
        <v>135</v>
      </c>
      <c r="C579" s="2">
        <v>45749</v>
      </c>
      <c r="D579" t="s">
        <v>391</v>
      </c>
      <c r="E579" t="s">
        <v>30</v>
      </c>
      <c r="F579" t="s">
        <v>255</v>
      </c>
      <c r="G579" t="s">
        <v>245</v>
      </c>
      <c r="H579">
        <v>4104096</v>
      </c>
      <c r="I579" t="s">
        <v>23</v>
      </c>
      <c r="J579">
        <v>7.3</v>
      </c>
      <c r="K579">
        <v>21</v>
      </c>
    </row>
    <row r="580" spans="1:11" x14ac:dyDescent="0.25">
      <c r="A580" t="s">
        <v>75</v>
      </c>
      <c r="B580" t="s">
        <v>135</v>
      </c>
      <c r="C580" s="2">
        <v>45749</v>
      </c>
      <c r="D580" t="s">
        <v>391</v>
      </c>
      <c r="E580" t="s">
        <v>30</v>
      </c>
      <c r="F580" t="s">
        <v>251</v>
      </c>
      <c r="G580" t="s">
        <v>245</v>
      </c>
      <c r="H580">
        <v>4105511</v>
      </c>
      <c r="I580" t="s">
        <v>23</v>
      </c>
      <c r="J580">
        <v>17.97</v>
      </c>
      <c r="K580">
        <v>66</v>
      </c>
    </row>
    <row r="581" spans="1:11" x14ac:dyDescent="0.25">
      <c r="A581" t="s">
        <v>75</v>
      </c>
      <c r="B581" t="s">
        <v>21</v>
      </c>
      <c r="C581" s="2">
        <v>45749</v>
      </c>
      <c r="D581" t="s">
        <v>227</v>
      </c>
      <c r="E581" t="s">
        <v>228</v>
      </c>
      <c r="F581" t="s">
        <v>251</v>
      </c>
      <c r="G581" t="s">
        <v>245</v>
      </c>
      <c r="H581">
        <v>4105549</v>
      </c>
      <c r="I581" t="s">
        <v>23</v>
      </c>
      <c r="J581">
        <v>25.36</v>
      </c>
      <c r="K581">
        <v>20</v>
      </c>
    </row>
    <row r="582" spans="1:11" x14ac:dyDescent="0.25">
      <c r="A582" t="s">
        <v>75</v>
      </c>
      <c r="B582" t="s">
        <v>137</v>
      </c>
      <c r="C582" s="2">
        <v>45749</v>
      </c>
      <c r="D582" t="s">
        <v>387</v>
      </c>
      <c r="E582" t="s">
        <v>28</v>
      </c>
      <c r="F582" t="s">
        <v>251</v>
      </c>
      <c r="G582" t="s">
        <v>245</v>
      </c>
      <c r="H582">
        <v>4105550</v>
      </c>
      <c r="I582" t="s">
        <v>23</v>
      </c>
      <c r="J582">
        <v>25.36</v>
      </c>
      <c r="K582">
        <v>50</v>
      </c>
    </row>
    <row r="583" spans="1:11" x14ac:dyDescent="0.25">
      <c r="A583" t="s">
        <v>75</v>
      </c>
      <c r="B583" t="s">
        <v>133</v>
      </c>
      <c r="C583" s="2">
        <v>45749</v>
      </c>
      <c r="D583" t="s">
        <v>394</v>
      </c>
      <c r="E583" t="s">
        <v>64</v>
      </c>
      <c r="F583" t="s">
        <v>251</v>
      </c>
      <c r="G583" t="s">
        <v>245</v>
      </c>
      <c r="H583">
        <v>4102095</v>
      </c>
      <c r="I583" t="s">
        <v>23</v>
      </c>
      <c r="J583">
        <v>17.059999999999999</v>
      </c>
      <c r="K583">
        <v>39</v>
      </c>
    </row>
    <row r="584" spans="1:11" x14ac:dyDescent="0.25">
      <c r="A584" t="s">
        <v>75</v>
      </c>
      <c r="B584" t="s">
        <v>136</v>
      </c>
      <c r="C584" s="2">
        <v>45749</v>
      </c>
      <c r="D584" t="s">
        <v>226</v>
      </c>
      <c r="E584" t="s">
        <v>58</v>
      </c>
      <c r="F584" t="s">
        <v>252</v>
      </c>
      <c r="G584" t="s">
        <v>245</v>
      </c>
      <c r="H584">
        <v>4101809</v>
      </c>
      <c r="I584" t="s">
        <v>23</v>
      </c>
      <c r="J584">
        <v>15.66</v>
      </c>
      <c r="K584">
        <v>62</v>
      </c>
    </row>
    <row r="585" spans="1:11" x14ac:dyDescent="0.25">
      <c r="A585" t="s">
        <v>75</v>
      </c>
      <c r="B585" t="s">
        <v>136</v>
      </c>
      <c r="C585" s="2">
        <v>45749</v>
      </c>
      <c r="D585" t="s">
        <v>231</v>
      </c>
      <c r="E585" t="s">
        <v>883</v>
      </c>
      <c r="F585" t="s">
        <v>251</v>
      </c>
      <c r="G585" t="s">
        <v>245</v>
      </c>
      <c r="H585">
        <v>4101808</v>
      </c>
      <c r="I585" t="s">
        <v>37</v>
      </c>
      <c r="J585">
        <v>17.3</v>
      </c>
      <c r="K585">
        <v>57</v>
      </c>
    </row>
    <row r="586" spans="1:11" x14ac:dyDescent="0.25">
      <c r="A586" t="s">
        <v>75</v>
      </c>
      <c r="B586" t="s">
        <v>136</v>
      </c>
      <c r="C586" s="2">
        <v>45749</v>
      </c>
      <c r="D586" t="s">
        <v>226</v>
      </c>
      <c r="E586" t="s">
        <v>58</v>
      </c>
      <c r="F586" t="s">
        <v>251</v>
      </c>
      <c r="G586" t="s">
        <v>245</v>
      </c>
      <c r="H586">
        <v>4101807</v>
      </c>
      <c r="I586" t="s">
        <v>23</v>
      </c>
      <c r="J586">
        <v>17.3</v>
      </c>
      <c r="K586">
        <v>33</v>
      </c>
    </row>
    <row r="587" spans="1:11" x14ac:dyDescent="0.25">
      <c r="A587" t="s">
        <v>75</v>
      </c>
      <c r="B587" t="s">
        <v>138</v>
      </c>
      <c r="C587" s="2">
        <v>45749</v>
      </c>
      <c r="D587" t="s">
        <v>377</v>
      </c>
      <c r="E587" t="s">
        <v>36</v>
      </c>
      <c r="F587" t="s">
        <v>251</v>
      </c>
      <c r="G587" t="s">
        <v>245</v>
      </c>
      <c r="H587">
        <v>4101806</v>
      </c>
      <c r="I587" t="s">
        <v>37</v>
      </c>
      <c r="J587">
        <v>4.38</v>
      </c>
      <c r="K587">
        <v>32</v>
      </c>
    </row>
    <row r="588" spans="1:11" x14ac:dyDescent="0.25">
      <c r="A588" t="s">
        <v>75</v>
      </c>
      <c r="B588" t="s">
        <v>137</v>
      </c>
      <c r="C588" s="2">
        <v>45749</v>
      </c>
      <c r="D588" t="s">
        <v>387</v>
      </c>
      <c r="E588" t="s">
        <v>28</v>
      </c>
      <c r="F588" t="s">
        <v>254</v>
      </c>
      <c r="G588" t="s">
        <v>246</v>
      </c>
      <c r="H588">
        <v>4101805</v>
      </c>
      <c r="I588" t="s">
        <v>23</v>
      </c>
      <c r="J588">
        <v>17.72</v>
      </c>
      <c r="K588">
        <v>26</v>
      </c>
    </row>
    <row r="589" spans="1:11" x14ac:dyDescent="0.25">
      <c r="A589" t="s">
        <v>75</v>
      </c>
      <c r="B589" t="s">
        <v>137</v>
      </c>
      <c r="C589" s="2">
        <v>45749</v>
      </c>
      <c r="D589" t="s">
        <v>387</v>
      </c>
      <c r="E589" t="s">
        <v>28</v>
      </c>
      <c r="F589" t="s">
        <v>254</v>
      </c>
      <c r="G589" t="s">
        <v>246</v>
      </c>
      <c r="H589">
        <v>4101804</v>
      </c>
      <c r="I589" t="s">
        <v>23</v>
      </c>
      <c r="J589">
        <v>4.88</v>
      </c>
      <c r="K589">
        <v>18</v>
      </c>
    </row>
    <row r="590" spans="1:11" x14ac:dyDescent="0.25">
      <c r="A590" t="s">
        <v>75</v>
      </c>
      <c r="B590" t="s">
        <v>136</v>
      </c>
      <c r="C590" s="2">
        <v>45749</v>
      </c>
      <c r="D590" t="s">
        <v>231</v>
      </c>
      <c r="E590" t="s">
        <v>883</v>
      </c>
      <c r="F590" t="s">
        <v>251</v>
      </c>
      <c r="G590" t="s">
        <v>245</v>
      </c>
      <c r="H590">
        <v>4101801</v>
      </c>
      <c r="I590" t="s">
        <v>23</v>
      </c>
      <c r="J590">
        <v>12.29</v>
      </c>
      <c r="K590">
        <v>47</v>
      </c>
    </row>
    <row r="591" spans="1:11" x14ac:dyDescent="0.25">
      <c r="A591" t="s">
        <v>75</v>
      </c>
      <c r="B591" t="s">
        <v>136</v>
      </c>
      <c r="C591" s="2">
        <v>45749</v>
      </c>
      <c r="D591" t="s">
        <v>231</v>
      </c>
      <c r="E591" t="s">
        <v>883</v>
      </c>
      <c r="F591" t="s">
        <v>251</v>
      </c>
      <c r="G591" t="s">
        <v>245</v>
      </c>
      <c r="H591">
        <v>4101838</v>
      </c>
      <c r="I591" t="s">
        <v>37</v>
      </c>
      <c r="J591">
        <v>8.24</v>
      </c>
      <c r="K591">
        <v>93</v>
      </c>
    </row>
    <row r="592" spans="1:11" x14ac:dyDescent="0.25">
      <c r="A592" t="s">
        <v>75</v>
      </c>
      <c r="B592" t="s">
        <v>138</v>
      </c>
      <c r="C592" s="2">
        <v>45749</v>
      </c>
      <c r="D592" t="s">
        <v>377</v>
      </c>
      <c r="E592" t="s">
        <v>36</v>
      </c>
      <c r="F592" t="s">
        <v>251</v>
      </c>
      <c r="G592" t="s">
        <v>245</v>
      </c>
      <c r="H592">
        <v>4101837</v>
      </c>
      <c r="I592" t="s">
        <v>37</v>
      </c>
      <c r="J592">
        <v>8.24</v>
      </c>
      <c r="K592">
        <v>78</v>
      </c>
    </row>
    <row r="593" spans="1:11" x14ac:dyDescent="0.25">
      <c r="A593" t="s">
        <v>75</v>
      </c>
      <c r="B593" t="s">
        <v>138</v>
      </c>
      <c r="C593" s="2">
        <v>45749</v>
      </c>
      <c r="D593" t="s">
        <v>377</v>
      </c>
      <c r="E593" t="s">
        <v>36</v>
      </c>
      <c r="F593" t="s">
        <v>251</v>
      </c>
      <c r="G593" t="s">
        <v>245</v>
      </c>
      <c r="H593">
        <v>4101791</v>
      </c>
      <c r="I593" t="s">
        <v>37</v>
      </c>
      <c r="J593">
        <v>10.039999999999999</v>
      </c>
      <c r="K593">
        <v>48</v>
      </c>
    </row>
    <row r="594" spans="1:11" x14ac:dyDescent="0.25">
      <c r="A594" t="s">
        <v>75</v>
      </c>
      <c r="B594" t="s">
        <v>141</v>
      </c>
      <c r="C594" s="2">
        <v>45749</v>
      </c>
      <c r="D594" t="s">
        <v>395</v>
      </c>
      <c r="E594" t="s">
        <v>66</v>
      </c>
      <c r="F594" t="s">
        <v>251</v>
      </c>
      <c r="G594" t="s">
        <v>245</v>
      </c>
      <c r="H594">
        <v>4101790</v>
      </c>
      <c r="I594" t="s">
        <v>23</v>
      </c>
      <c r="J594">
        <v>10.039999999999999</v>
      </c>
      <c r="K594">
        <v>22</v>
      </c>
    </row>
    <row r="595" spans="1:11" x14ac:dyDescent="0.25">
      <c r="A595" t="s">
        <v>75</v>
      </c>
      <c r="B595" t="s">
        <v>18</v>
      </c>
      <c r="C595" s="2">
        <v>45749</v>
      </c>
      <c r="D595" t="s">
        <v>390</v>
      </c>
      <c r="E595" t="s">
        <v>376</v>
      </c>
      <c r="F595" t="s">
        <v>251</v>
      </c>
      <c r="G595" t="s">
        <v>245</v>
      </c>
      <c r="H595">
        <v>4101783</v>
      </c>
      <c r="I595" t="s">
        <v>23</v>
      </c>
      <c r="J595">
        <v>7.27</v>
      </c>
      <c r="K595">
        <v>0</v>
      </c>
    </row>
    <row r="596" spans="1:11" x14ac:dyDescent="0.25">
      <c r="A596" t="s">
        <v>75</v>
      </c>
      <c r="B596" t="s">
        <v>133</v>
      </c>
      <c r="C596" s="2">
        <v>45749</v>
      </c>
      <c r="D596" t="s">
        <v>394</v>
      </c>
      <c r="E596" t="s">
        <v>64</v>
      </c>
      <c r="F596" t="s">
        <v>251</v>
      </c>
      <c r="G596" t="s">
        <v>245</v>
      </c>
      <c r="H596">
        <v>4101936</v>
      </c>
      <c r="I596" t="s">
        <v>23</v>
      </c>
      <c r="J596">
        <v>8.08</v>
      </c>
      <c r="K596">
        <v>118</v>
      </c>
    </row>
    <row r="597" spans="1:11" x14ac:dyDescent="0.25">
      <c r="A597" t="s">
        <v>75</v>
      </c>
      <c r="B597" t="s">
        <v>140</v>
      </c>
      <c r="C597" s="2">
        <v>45749</v>
      </c>
      <c r="D597" t="s">
        <v>378</v>
      </c>
      <c r="E597" t="s">
        <v>379</v>
      </c>
      <c r="F597" t="s">
        <v>251</v>
      </c>
      <c r="G597" t="s">
        <v>245</v>
      </c>
      <c r="H597">
        <v>4101935</v>
      </c>
      <c r="I597" t="s">
        <v>23</v>
      </c>
      <c r="J597">
        <v>8.08</v>
      </c>
      <c r="K597">
        <v>54</v>
      </c>
    </row>
    <row r="598" spans="1:11" x14ac:dyDescent="0.25">
      <c r="A598" t="s">
        <v>75</v>
      </c>
      <c r="B598" t="s">
        <v>141</v>
      </c>
      <c r="C598" s="2">
        <v>45749</v>
      </c>
      <c r="D598" t="s">
        <v>395</v>
      </c>
      <c r="E598" t="s">
        <v>66</v>
      </c>
      <c r="F598" t="s">
        <v>251</v>
      </c>
      <c r="G598" t="s">
        <v>245</v>
      </c>
      <c r="H598">
        <v>4102098</v>
      </c>
      <c r="I598" t="s">
        <v>23</v>
      </c>
      <c r="J598">
        <v>17.059999999999999</v>
      </c>
      <c r="K598">
        <v>44</v>
      </c>
    </row>
    <row r="599" spans="1:11" x14ac:dyDescent="0.25">
      <c r="A599" t="s">
        <v>75</v>
      </c>
      <c r="B599" t="s">
        <v>143</v>
      </c>
      <c r="C599" s="2">
        <v>45749</v>
      </c>
      <c r="D599" t="s">
        <v>388</v>
      </c>
      <c r="E599" t="s">
        <v>389</v>
      </c>
      <c r="F599" t="s">
        <v>251</v>
      </c>
      <c r="G599" t="s">
        <v>245</v>
      </c>
      <c r="H599">
        <v>4102072</v>
      </c>
      <c r="I599" t="s">
        <v>37</v>
      </c>
      <c r="J599">
        <v>16.13</v>
      </c>
      <c r="K599">
        <v>33</v>
      </c>
    </row>
    <row r="600" spans="1:11" x14ac:dyDescent="0.25">
      <c r="A600" t="s">
        <v>75</v>
      </c>
      <c r="B600" t="s">
        <v>18</v>
      </c>
      <c r="C600" s="2">
        <v>45749</v>
      </c>
      <c r="D600" t="s">
        <v>382</v>
      </c>
      <c r="E600" t="s">
        <v>19</v>
      </c>
      <c r="F600" t="s">
        <v>251</v>
      </c>
      <c r="G600" t="s">
        <v>245</v>
      </c>
      <c r="H600">
        <v>4102070</v>
      </c>
      <c r="I600" t="s">
        <v>20</v>
      </c>
      <c r="J600">
        <v>16.13</v>
      </c>
      <c r="K600">
        <v>34</v>
      </c>
    </row>
    <row r="601" spans="1:11" x14ac:dyDescent="0.25">
      <c r="A601" t="s">
        <v>75</v>
      </c>
      <c r="B601" t="s">
        <v>141</v>
      </c>
      <c r="C601" s="2">
        <v>45749</v>
      </c>
      <c r="D601" t="s">
        <v>395</v>
      </c>
      <c r="E601" t="s">
        <v>66</v>
      </c>
      <c r="F601" t="s">
        <v>252</v>
      </c>
      <c r="G601" t="s">
        <v>245</v>
      </c>
      <c r="H601">
        <v>4101892</v>
      </c>
      <c r="I601" t="s">
        <v>23</v>
      </c>
      <c r="J601">
        <v>15.66</v>
      </c>
      <c r="K601">
        <v>37</v>
      </c>
    </row>
    <row r="602" spans="1:11" x14ac:dyDescent="0.25">
      <c r="A602" t="s">
        <v>75</v>
      </c>
      <c r="B602" t="s">
        <v>18</v>
      </c>
      <c r="C602" s="2">
        <v>45749</v>
      </c>
      <c r="D602" t="s">
        <v>392</v>
      </c>
      <c r="E602" t="s">
        <v>393</v>
      </c>
      <c r="F602" t="s">
        <v>254</v>
      </c>
      <c r="G602" t="s">
        <v>246</v>
      </c>
      <c r="H602">
        <v>4101643</v>
      </c>
      <c r="I602" t="s">
        <v>23</v>
      </c>
      <c r="J602">
        <v>5.55</v>
      </c>
      <c r="K602">
        <v>34</v>
      </c>
    </row>
    <row r="603" spans="1:11" x14ac:dyDescent="0.25">
      <c r="A603" t="s">
        <v>75</v>
      </c>
      <c r="B603" t="s">
        <v>18</v>
      </c>
      <c r="C603" s="2">
        <v>45749</v>
      </c>
      <c r="D603" t="s">
        <v>390</v>
      </c>
      <c r="E603" t="s">
        <v>376</v>
      </c>
      <c r="F603" t="s">
        <v>251</v>
      </c>
      <c r="G603" t="s">
        <v>245</v>
      </c>
      <c r="H603">
        <v>4101567</v>
      </c>
      <c r="I603" t="s">
        <v>23</v>
      </c>
      <c r="J603">
        <v>20.329999999999998</v>
      </c>
      <c r="K603">
        <v>22</v>
      </c>
    </row>
    <row r="604" spans="1:11" x14ac:dyDescent="0.25">
      <c r="A604" t="s">
        <v>75</v>
      </c>
      <c r="B604" t="s">
        <v>133</v>
      </c>
      <c r="C604" s="2">
        <v>45749</v>
      </c>
      <c r="D604" t="s">
        <v>394</v>
      </c>
      <c r="E604" t="s">
        <v>64</v>
      </c>
      <c r="F604" t="s">
        <v>254</v>
      </c>
      <c r="G604" t="s">
        <v>246</v>
      </c>
      <c r="H604">
        <v>4101644</v>
      </c>
      <c r="I604" t="s">
        <v>23</v>
      </c>
      <c r="J604">
        <v>5.55</v>
      </c>
      <c r="K604">
        <v>120</v>
      </c>
    </row>
    <row r="605" spans="1:11" x14ac:dyDescent="0.25">
      <c r="A605" t="s">
        <v>75</v>
      </c>
      <c r="B605" t="s">
        <v>18</v>
      </c>
      <c r="C605" s="2">
        <v>45749</v>
      </c>
      <c r="D605" t="s">
        <v>565</v>
      </c>
      <c r="E605" t="s">
        <v>33</v>
      </c>
      <c r="F605" t="s">
        <v>251</v>
      </c>
      <c r="G605" t="s">
        <v>245</v>
      </c>
      <c r="H605">
        <v>4101642</v>
      </c>
      <c r="I605" t="s">
        <v>23</v>
      </c>
      <c r="J605">
        <v>10.39</v>
      </c>
      <c r="K605">
        <v>33</v>
      </c>
    </row>
    <row r="606" spans="1:11" x14ac:dyDescent="0.25">
      <c r="A606" t="s">
        <v>75</v>
      </c>
      <c r="B606" t="s">
        <v>141</v>
      </c>
      <c r="C606" s="2">
        <v>45749</v>
      </c>
      <c r="D606" t="s">
        <v>395</v>
      </c>
      <c r="E606" t="s">
        <v>66</v>
      </c>
      <c r="F606" t="s">
        <v>251</v>
      </c>
      <c r="G606" t="s">
        <v>245</v>
      </c>
      <c r="H606">
        <v>4101563</v>
      </c>
      <c r="I606" t="s">
        <v>23</v>
      </c>
      <c r="J606">
        <v>13.14</v>
      </c>
      <c r="K606">
        <v>88</v>
      </c>
    </row>
    <row r="607" spans="1:11" x14ac:dyDescent="0.25">
      <c r="A607" t="s">
        <v>75</v>
      </c>
      <c r="B607" t="s">
        <v>137</v>
      </c>
      <c r="C607" s="2">
        <v>45749</v>
      </c>
      <c r="D607" t="s">
        <v>387</v>
      </c>
      <c r="E607" t="s">
        <v>28</v>
      </c>
      <c r="F607" t="s">
        <v>251</v>
      </c>
      <c r="G607" t="s">
        <v>245</v>
      </c>
      <c r="H607">
        <v>4101541</v>
      </c>
      <c r="I607" t="s">
        <v>23</v>
      </c>
      <c r="J607">
        <v>11.47</v>
      </c>
      <c r="K607">
        <v>62</v>
      </c>
    </row>
    <row r="608" spans="1:11" x14ac:dyDescent="0.25">
      <c r="A608" t="s">
        <v>75</v>
      </c>
      <c r="B608" t="s">
        <v>140</v>
      </c>
      <c r="C608" s="2">
        <v>45749</v>
      </c>
      <c r="D608" t="s">
        <v>378</v>
      </c>
      <c r="E608" t="s">
        <v>379</v>
      </c>
      <c r="F608" t="s">
        <v>253</v>
      </c>
      <c r="G608" t="s">
        <v>245</v>
      </c>
      <c r="H608">
        <v>4101652</v>
      </c>
      <c r="I608" t="s">
        <v>23</v>
      </c>
      <c r="J608">
        <v>6.92</v>
      </c>
      <c r="K608">
        <v>21</v>
      </c>
    </row>
    <row r="609" spans="1:11" x14ac:dyDescent="0.25">
      <c r="A609" t="s">
        <v>75</v>
      </c>
      <c r="B609" t="s">
        <v>136</v>
      </c>
      <c r="C609" s="2">
        <v>45749</v>
      </c>
      <c r="D609" t="s">
        <v>231</v>
      </c>
      <c r="E609" t="s">
        <v>883</v>
      </c>
      <c r="F609" t="s">
        <v>251</v>
      </c>
      <c r="G609" t="s">
        <v>245</v>
      </c>
      <c r="H609">
        <v>4101540</v>
      </c>
      <c r="I609" t="s">
        <v>23</v>
      </c>
      <c r="J609">
        <v>11.47</v>
      </c>
      <c r="K609">
        <v>30</v>
      </c>
    </row>
    <row r="610" spans="1:11" x14ac:dyDescent="0.25">
      <c r="A610" t="s">
        <v>75</v>
      </c>
      <c r="B610" t="s">
        <v>141</v>
      </c>
      <c r="C610" s="2">
        <v>45749</v>
      </c>
      <c r="D610" t="s">
        <v>395</v>
      </c>
      <c r="E610" t="s">
        <v>66</v>
      </c>
      <c r="F610" t="s">
        <v>251</v>
      </c>
      <c r="G610" t="s">
        <v>245</v>
      </c>
      <c r="H610">
        <v>4101641</v>
      </c>
      <c r="I610" t="s">
        <v>23</v>
      </c>
      <c r="J610">
        <v>10.39</v>
      </c>
      <c r="K610">
        <v>53</v>
      </c>
    </row>
    <row r="611" spans="1:11" x14ac:dyDescent="0.25">
      <c r="A611" t="s">
        <v>75</v>
      </c>
      <c r="B611" t="s">
        <v>136</v>
      </c>
      <c r="C611" s="2">
        <v>45749</v>
      </c>
      <c r="D611" t="s">
        <v>888</v>
      </c>
      <c r="E611" t="s">
        <v>537</v>
      </c>
      <c r="F611" t="s">
        <v>254</v>
      </c>
      <c r="G611" t="s">
        <v>246</v>
      </c>
      <c r="H611">
        <v>4101684</v>
      </c>
      <c r="I611" t="s">
        <v>23</v>
      </c>
      <c r="J611">
        <v>15.16</v>
      </c>
      <c r="K611">
        <v>34</v>
      </c>
    </row>
    <row r="612" spans="1:11" x14ac:dyDescent="0.25">
      <c r="A612" t="s">
        <v>75</v>
      </c>
      <c r="B612" t="s">
        <v>18</v>
      </c>
      <c r="C612" s="2">
        <v>45749</v>
      </c>
      <c r="D612" t="s">
        <v>390</v>
      </c>
      <c r="E612" t="s">
        <v>376</v>
      </c>
      <c r="F612" t="s">
        <v>251</v>
      </c>
      <c r="G612" t="s">
        <v>245</v>
      </c>
      <c r="H612">
        <v>4101673</v>
      </c>
      <c r="I612" t="s">
        <v>23</v>
      </c>
      <c r="J612">
        <v>17.43</v>
      </c>
      <c r="K612">
        <v>39</v>
      </c>
    </row>
    <row r="613" spans="1:11" x14ac:dyDescent="0.25">
      <c r="A613" t="s">
        <v>75</v>
      </c>
      <c r="B613" t="s">
        <v>21</v>
      </c>
      <c r="C613" s="2">
        <v>45749</v>
      </c>
      <c r="D613" t="s">
        <v>229</v>
      </c>
      <c r="E613" t="s">
        <v>230</v>
      </c>
      <c r="F613" t="s">
        <v>251</v>
      </c>
      <c r="G613" t="s">
        <v>245</v>
      </c>
      <c r="H613">
        <v>4101686</v>
      </c>
      <c r="I613" t="s">
        <v>23</v>
      </c>
      <c r="J613">
        <v>19.12</v>
      </c>
      <c r="K613">
        <v>57</v>
      </c>
    </row>
    <row r="614" spans="1:11" x14ac:dyDescent="0.25">
      <c r="A614" t="s">
        <v>75</v>
      </c>
      <c r="B614" t="s">
        <v>138</v>
      </c>
      <c r="C614" s="2">
        <v>45749</v>
      </c>
      <c r="D614" t="s">
        <v>377</v>
      </c>
      <c r="E614" t="s">
        <v>36</v>
      </c>
      <c r="F614" t="s">
        <v>251</v>
      </c>
      <c r="G614" t="s">
        <v>245</v>
      </c>
      <c r="H614">
        <v>4101687</v>
      </c>
      <c r="I614" t="s">
        <v>37</v>
      </c>
      <c r="J614">
        <v>19.12</v>
      </c>
      <c r="K614">
        <v>49</v>
      </c>
    </row>
    <row r="615" spans="1:11" x14ac:dyDescent="0.25">
      <c r="A615" t="s">
        <v>75</v>
      </c>
      <c r="B615" t="s">
        <v>136</v>
      </c>
      <c r="C615" s="2">
        <v>45750</v>
      </c>
      <c r="D615" t="s">
        <v>231</v>
      </c>
      <c r="E615" t="s">
        <v>883</v>
      </c>
      <c r="F615" t="s">
        <v>251</v>
      </c>
      <c r="G615" t="s">
        <v>245</v>
      </c>
      <c r="H615">
        <v>4106354</v>
      </c>
      <c r="I615" t="s">
        <v>37</v>
      </c>
      <c r="J615">
        <v>17.489999999999998</v>
      </c>
      <c r="K615">
        <v>29</v>
      </c>
    </row>
    <row r="616" spans="1:11" x14ac:dyDescent="0.25">
      <c r="A616" t="s">
        <v>75</v>
      </c>
      <c r="B616" t="s">
        <v>18</v>
      </c>
      <c r="C616" s="2">
        <v>45750</v>
      </c>
      <c r="D616" t="s">
        <v>374</v>
      </c>
      <c r="E616" t="s">
        <v>69</v>
      </c>
      <c r="F616" t="s">
        <v>251</v>
      </c>
      <c r="G616" t="s">
        <v>245</v>
      </c>
      <c r="H616">
        <v>4104012</v>
      </c>
      <c r="I616" t="s">
        <v>23</v>
      </c>
      <c r="J616">
        <v>13.9</v>
      </c>
      <c r="K616">
        <v>43</v>
      </c>
    </row>
    <row r="617" spans="1:11" x14ac:dyDescent="0.25">
      <c r="A617" t="s">
        <v>75</v>
      </c>
      <c r="B617" t="s">
        <v>135</v>
      </c>
      <c r="C617" s="2">
        <v>45750</v>
      </c>
      <c r="D617" t="s">
        <v>391</v>
      </c>
      <c r="E617" t="s">
        <v>30</v>
      </c>
      <c r="F617" t="s">
        <v>251</v>
      </c>
      <c r="G617" t="s">
        <v>245</v>
      </c>
      <c r="H617">
        <v>4106353</v>
      </c>
      <c r="I617" t="s">
        <v>23</v>
      </c>
      <c r="J617">
        <v>17.489999999999998</v>
      </c>
      <c r="K617">
        <v>31</v>
      </c>
    </row>
    <row r="618" spans="1:11" x14ac:dyDescent="0.25">
      <c r="A618" t="s">
        <v>75</v>
      </c>
      <c r="B618" t="s">
        <v>133</v>
      </c>
      <c r="C618" s="2">
        <v>45750</v>
      </c>
      <c r="D618" t="s">
        <v>394</v>
      </c>
      <c r="E618" t="s">
        <v>64</v>
      </c>
      <c r="F618" t="s">
        <v>251</v>
      </c>
      <c r="G618" t="s">
        <v>245</v>
      </c>
      <c r="H618">
        <v>4104007</v>
      </c>
      <c r="I618" t="s">
        <v>23</v>
      </c>
      <c r="J618">
        <v>13.9</v>
      </c>
      <c r="K618">
        <v>54</v>
      </c>
    </row>
    <row r="619" spans="1:11" x14ac:dyDescent="0.25">
      <c r="A619" t="s">
        <v>75</v>
      </c>
      <c r="B619" t="s">
        <v>18</v>
      </c>
      <c r="C619" s="2">
        <v>45750</v>
      </c>
      <c r="D619" t="s">
        <v>392</v>
      </c>
      <c r="E619" t="s">
        <v>393</v>
      </c>
      <c r="F619" t="s">
        <v>251</v>
      </c>
      <c r="G619" t="s">
        <v>245</v>
      </c>
      <c r="H619">
        <v>4102271</v>
      </c>
      <c r="I619" t="s">
        <v>23</v>
      </c>
      <c r="J619">
        <v>11.47</v>
      </c>
      <c r="K619">
        <v>68</v>
      </c>
    </row>
    <row r="620" spans="1:11" x14ac:dyDescent="0.25">
      <c r="A620" t="s">
        <v>75</v>
      </c>
      <c r="B620" t="s">
        <v>136</v>
      </c>
      <c r="C620" s="2">
        <v>45750</v>
      </c>
      <c r="D620" t="s">
        <v>888</v>
      </c>
      <c r="E620" t="s">
        <v>537</v>
      </c>
      <c r="F620" t="s">
        <v>251</v>
      </c>
      <c r="G620" t="s">
        <v>245</v>
      </c>
      <c r="H620">
        <v>4103699</v>
      </c>
      <c r="I620" t="s">
        <v>23</v>
      </c>
      <c r="J620">
        <v>24.87</v>
      </c>
      <c r="K620">
        <v>34</v>
      </c>
    </row>
    <row r="621" spans="1:11" x14ac:dyDescent="0.25">
      <c r="A621" t="s">
        <v>75</v>
      </c>
      <c r="B621" t="s">
        <v>136</v>
      </c>
      <c r="C621" s="2">
        <v>45750</v>
      </c>
      <c r="D621" t="s">
        <v>888</v>
      </c>
      <c r="E621" t="s">
        <v>537</v>
      </c>
      <c r="F621" t="s">
        <v>251</v>
      </c>
      <c r="G621" t="s">
        <v>245</v>
      </c>
      <c r="H621">
        <v>4103707</v>
      </c>
      <c r="I621" t="s">
        <v>23</v>
      </c>
      <c r="J621">
        <v>24.73</v>
      </c>
      <c r="K621">
        <v>52</v>
      </c>
    </row>
    <row r="622" spans="1:11" x14ac:dyDescent="0.25">
      <c r="A622" t="s">
        <v>75</v>
      </c>
      <c r="B622" t="s">
        <v>138</v>
      </c>
      <c r="C622" s="2">
        <v>45750</v>
      </c>
      <c r="D622" t="s">
        <v>377</v>
      </c>
      <c r="E622" t="s">
        <v>36</v>
      </c>
      <c r="F622" t="s">
        <v>251</v>
      </c>
      <c r="G622" t="s">
        <v>245</v>
      </c>
      <c r="H622">
        <v>4102372</v>
      </c>
      <c r="I622" t="s">
        <v>37</v>
      </c>
      <c r="J622">
        <v>10.39</v>
      </c>
      <c r="K622">
        <v>46</v>
      </c>
    </row>
    <row r="623" spans="1:11" x14ac:dyDescent="0.25">
      <c r="A623" t="s">
        <v>75</v>
      </c>
      <c r="B623" t="s">
        <v>141</v>
      </c>
      <c r="C623" s="2">
        <v>45750</v>
      </c>
      <c r="D623" t="s">
        <v>395</v>
      </c>
      <c r="E623" t="s">
        <v>66</v>
      </c>
      <c r="F623" t="s">
        <v>251</v>
      </c>
      <c r="G623" t="s">
        <v>245</v>
      </c>
      <c r="H623">
        <v>4102371</v>
      </c>
      <c r="I623" t="s">
        <v>23</v>
      </c>
      <c r="J623">
        <v>10.39</v>
      </c>
      <c r="K623">
        <v>47</v>
      </c>
    </row>
    <row r="624" spans="1:11" x14ac:dyDescent="0.25">
      <c r="A624" t="s">
        <v>75</v>
      </c>
      <c r="B624" t="s">
        <v>136</v>
      </c>
      <c r="C624" s="2">
        <v>45750</v>
      </c>
      <c r="D624" t="s">
        <v>231</v>
      </c>
      <c r="E624" t="s">
        <v>883</v>
      </c>
      <c r="F624" t="s">
        <v>251</v>
      </c>
      <c r="G624" t="s">
        <v>245</v>
      </c>
      <c r="H624">
        <v>4102409</v>
      </c>
      <c r="I624" t="s">
        <v>23</v>
      </c>
      <c r="J624">
        <v>17.43</v>
      </c>
      <c r="K624">
        <v>34</v>
      </c>
    </row>
    <row r="625" spans="1:11" x14ac:dyDescent="0.25">
      <c r="A625" t="s">
        <v>75</v>
      </c>
      <c r="B625" t="s">
        <v>139</v>
      </c>
      <c r="C625" s="2">
        <v>45750</v>
      </c>
      <c r="D625" t="s">
        <v>381</v>
      </c>
      <c r="E625" t="s">
        <v>43</v>
      </c>
      <c r="F625" t="s">
        <v>251</v>
      </c>
      <c r="G625" t="s">
        <v>245</v>
      </c>
      <c r="H625">
        <v>4102408</v>
      </c>
      <c r="I625" t="s">
        <v>37</v>
      </c>
      <c r="J625">
        <v>17.43</v>
      </c>
      <c r="K625">
        <v>43</v>
      </c>
    </row>
    <row r="626" spans="1:11" x14ac:dyDescent="0.25">
      <c r="A626" t="s">
        <v>75</v>
      </c>
      <c r="B626" t="s">
        <v>139</v>
      </c>
      <c r="C626" s="2">
        <v>45750</v>
      </c>
      <c r="D626" t="s">
        <v>381</v>
      </c>
      <c r="E626" t="s">
        <v>43</v>
      </c>
      <c r="F626" t="s">
        <v>251</v>
      </c>
      <c r="G626" t="s">
        <v>245</v>
      </c>
      <c r="H626">
        <v>4102395</v>
      </c>
      <c r="I626" t="s">
        <v>37</v>
      </c>
      <c r="J626">
        <v>7.08</v>
      </c>
      <c r="K626">
        <v>20</v>
      </c>
    </row>
    <row r="627" spans="1:11" x14ac:dyDescent="0.25">
      <c r="A627" t="s">
        <v>75</v>
      </c>
      <c r="B627" t="s">
        <v>18</v>
      </c>
      <c r="C627" s="2">
        <v>45750</v>
      </c>
      <c r="D627" t="s">
        <v>380</v>
      </c>
      <c r="E627" t="s">
        <v>31</v>
      </c>
      <c r="F627" t="s">
        <v>251</v>
      </c>
      <c r="G627" t="s">
        <v>245</v>
      </c>
      <c r="H627">
        <v>4102394</v>
      </c>
      <c r="I627" t="s">
        <v>23</v>
      </c>
      <c r="J627">
        <v>8.27</v>
      </c>
      <c r="K627">
        <v>36</v>
      </c>
    </row>
    <row r="628" spans="1:11" x14ac:dyDescent="0.25">
      <c r="A628" t="s">
        <v>75</v>
      </c>
      <c r="B628" t="s">
        <v>18</v>
      </c>
      <c r="C628" s="2">
        <v>45750</v>
      </c>
      <c r="D628" t="s">
        <v>392</v>
      </c>
      <c r="E628" t="s">
        <v>393</v>
      </c>
      <c r="F628" t="s">
        <v>251</v>
      </c>
      <c r="G628" t="s">
        <v>245</v>
      </c>
      <c r="H628">
        <v>4102392</v>
      </c>
      <c r="I628" t="s">
        <v>23</v>
      </c>
      <c r="J628">
        <v>11.22</v>
      </c>
      <c r="K628">
        <v>62</v>
      </c>
    </row>
    <row r="629" spans="1:11" x14ac:dyDescent="0.25">
      <c r="A629" t="s">
        <v>75</v>
      </c>
      <c r="B629" t="s">
        <v>136</v>
      </c>
      <c r="C629" s="2">
        <v>45750</v>
      </c>
      <c r="D629" t="s">
        <v>231</v>
      </c>
      <c r="E629" t="s">
        <v>883</v>
      </c>
      <c r="F629" t="s">
        <v>251</v>
      </c>
      <c r="G629" t="s">
        <v>245</v>
      </c>
      <c r="H629">
        <v>4102301</v>
      </c>
      <c r="I629" t="s">
        <v>23</v>
      </c>
      <c r="J629">
        <v>20.329999999999998</v>
      </c>
      <c r="K629">
        <v>55</v>
      </c>
    </row>
    <row r="630" spans="1:11" x14ac:dyDescent="0.25">
      <c r="A630" t="s">
        <v>75</v>
      </c>
      <c r="B630" t="s">
        <v>139</v>
      </c>
      <c r="C630" s="2">
        <v>45750</v>
      </c>
      <c r="D630" t="s">
        <v>381</v>
      </c>
      <c r="E630" t="s">
        <v>43</v>
      </c>
      <c r="F630" t="s">
        <v>251</v>
      </c>
      <c r="G630" t="s">
        <v>245</v>
      </c>
      <c r="H630">
        <v>4102300</v>
      </c>
      <c r="I630" t="s">
        <v>37</v>
      </c>
      <c r="J630">
        <v>20.329999999999998</v>
      </c>
      <c r="K630">
        <v>60</v>
      </c>
    </row>
    <row r="631" spans="1:11" x14ac:dyDescent="0.25">
      <c r="A631" t="s">
        <v>75</v>
      </c>
      <c r="B631" t="s">
        <v>139</v>
      </c>
      <c r="C631" s="2">
        <v>45750</v>
      </c>
      <c r="D631" t="s">
        <v>381</v>
      </c>
      <c r="E631" t="s">
        <v>43</v>
      </c>
      <c r="F631" t="s">
        <v>251</v>
      </c>
      <c r="G631" t="s">
        <v>245</v>
      </c>
      <c r="H631">
        <v>4102297</v>
      </c>
      <c r="I631" t="s">
        <v>37</v>
      </c>
      <c r="J631">
        <v>13.14</v>
      </c>
      <c r="K631">
        <v>55</v>
      </c>
    </row>
    <row r="632" spans="1:11" x14ac:dyDescent="0.25">
      <c r="A632" t="s">
        <v>75</v>
      </c>
      <c r="B632" t="s">
        <v>141</v>
      </c>
      <c r="C632" s="2">
        <v>45750</v>
      </c>
      <c r="D632" t="s">
        <v>395</v>
      </c>
      <c r="E632" t="s">
        <v>66</v>
      </c>
      <c r="F632" t="s">
        <v>251</v>
      </c>
      <c r="G632" t="s">
        <v>245</v>
      </c>
      <c r="H632">
        <v>4102296</v>
      </c>
      <c r="I632" t="s">
        <v>23</v>
      </c>
      <c r="J632">
        <v>13.14</v>
      </c>
      <c r="K632">
        <v>79</v>
      </c>
    </row>
    <row r="633" spans="1:11" x14ac:dyDescent="0.25">
      <c r="A633" t="s">
        <v>75</v>
      </c>
      <c r="B633" t="s">
        <v>18</v>
      </c>
      <c r="C633" s="2">
        <v>45750</v>
      </c>
      <c r="D633" t="s">
        <v>392</v>
      </c>
      <c r="E633" t="s">
        <v>393</v>
      </c>
      <c r="F633" t="s">
        <v>251</v>
      </c>
      <c r="G633" t="s">
        <v>245</v>
      </c>
      <c r="H633">
        <v>4102272</v>
      </c>
      <c r="I633" t="s">
        <v>23</v>
      </c>
      <c r="J633">
        <v>11.47</v>
      </c>
      <c r="K633">
        <v>50</v>
      </c>
    </row>
    <row r="634" spans="1:11" x14ac:dyDescent="0.25">
      <c r="A634" t="s">
        <v>75</v>
      </c>
      <c r="B634" t="s">
        <v>138</v>
      </c>
      <c r="C634" s="2">
        <v>45750</v>
      </c>
      <c r="D634" t="s">
        <v>377</v>
      </c>
      <c r="E634" t="s">
        <v>36</v>
      </c>
      <c r="F634" t="s">
        <v>251</v>
      </c>
      <c r="G634" t="s">
        <v>245</v>
      </c>
      <c r="H634">
        <v>4105627</v>
      </c>
      <c r="I634" t="s">
        <v>37</v>
      </c>
      <c r="J634">
        <v>21.14</v>
      </c>
      <c r="K634">
        <v>34</v>
      </c>
    </row>
    <row r="635" spans="1:11" x14ac:dyDescent="0.25">
      <c r="A635" t="s">
        <v>75</v>
      </c>
      <c r="B635" t="s">
        <v>135</v>
      </c>
      <c r="C635" s="2">
        <v>45750</v>
      </c>
      <c r="D635" t="s">
        <v>391</v>
      </c>
      <c r="E635" t="s">
        <v>30</v>
      </c>
      <c r="F635" t="s">
        <v>396</v>
      </c>
      <c r="G635" t="s">
        <v>245</v>
      </c>
      <c r="H635">
        <v>4105533</v>
      </c>
      <c r="I635" t="s">
        <v>23</v>
      </c>
      <c r="J635">
        <v>10.91</v>
      </c>
      <c r="K635">
        <v>18</v>
      </c>
    </row>
    <row r="636" spans="1:11" x14ac:dyDescent="0.25">
      <c r="A636" t="s">
        <v>75</v>
      </c>
      <c r="B636" t="s">
        <v>137</v>
      </c>
      <c r="C636" s="2">
        <v>45750</v>
      </c>
      <c r="D636" t="s">
        <v>387</v>
      </c>
      <c r="E636" t="s">
        <v>28</v>
      </c>
      <c r="F636" t="s">
        <v>396</v>
      </c>
      <c r="G636" t="s">
        <v>245</v>
      </c>
      <c r="H636">
        <v>4105532</v>
      </c>
      <c r="I636" t="s">
        <v>23</v>
      </c>
      <c r="J636">
        <v>10.97</v>
      </c>
      <c r="K636">
        <v>34</v>
      </c>
    </row>
    <row r="637" spans="1:11" x14ac:dyDescent="0.25">
      <c r="A637" t="s">
        <v>75</v>
      </c>
      <c r="B637" t="s">
        <v>133</v>
      </c>
      <c r="C637" s="2">
        <v>45750</v>
      </c>
      <c r="D637" t="s">
        <v>394</v>
      </c>
      <c r="E637" t="s">
        <v>64</v>
      </c>
      <c r="F637" t="s">
        <v>251</v>
      </c>
      <c r="G637" t="s">
        <v>245</v>
      </c>
      <c r="H637">
        <v>4105681</v>
      </c>
      <c r="I637" t="s">
        <v>23</v>
      </c>
      <c r="J637">
        <v>24.95</v>
      </c>
      <c r="K637">
        <v>43</v>
      </c>
    </row>
    <row r="638" spans="1:11" x14ac:dyDescent="0.25">
      <c r="A638" t="s">
        <v>75</v>
      </c>
      <c r="B638" t="s">
        <v>21</v>
      </c>
      <c r="C638" s="2">
        <v>45750</v>
      </c>
      <c r="D638" t="s">
        <v>229</v>
      </c>
      <c r="E638" t="s">
        <v>230</v>
      </c>
      <c r="F638" t="s">
        <v>251</v>
      </c>
      <c r="G638" t="s">
        <v>245</v>
      </c>
      <c r="H638">
        <v>4105680</v>
      </c>
      <c r="I638" t="s">
        <v>23</v>
      </c>
      <c r="J638">
        <v>24.95</v>
      </c>
      <c r="K638">
        <v>39</v>
      </c>
    </row>
    <row r="639" spans="1:11" x14ac:dyDescent="0.25">
      <c r="A639" t="s">
        <v>75</v>
      </c>
      <c r="B639" t="s">
        <v>137</v>
      </c>
      <c r="C639" s="2">
        <v>45750</v>
      </c>
      <c r="D639" t="s">
        <v>387</v>
      </c>
      <c r="E639" t="s">
        <v>28</v>
      </c>
      <c r="F639" t="s">
        <v>256</v>
      </c>
      <c r="G639" t="s">
        <v>245</v>
      </c>
      <c r="H639">
        <v>4105522</v>
      </c>
      <c r="I639" t="s">
        <v>23</v>
      </c>
      <c r="J639">
        <v>9.92</v>
      </c>
      <c r="K639">
        <v>16</v>
      </c>
    </row>
    <row r="640" spans="1:11" x14ac:dyDescent="0.25">
      <c r="A640" t="s">
        <v>75</v>
      </c>
      <c r="B640" t="s">
        <v>143</v>
      </c>
      <c r="C640" s="2">
        <v>45750</v>
      </c>
      <c r="D640" t="s">
        <v>388</v>
      </c>
      <c r="E640" t="s">
        <v>389</v>
      </c>
      <c r="F640" t="s">
        <v>251</v>
      </c>
      <c r="G640" t="s">
        <v>245</v>
      </c>
      <c r="H640">
        <v>4105465</v>
      </c>
      <c r="I640" t="s">
        <v>37</v>
      </c>
      <c r="J640">
        <v>10.02</v>
      </c>
      <c r="K640">
        <v>22</v>
      </c>
    </row>
    <row r="641" spans="1:11" x14ac:dyDescent="0.25">
      <c r="A641" t="s">
        <v>75</v>
      </c>
      <c r="B641" t="s">
        <v>137</v>
      </c>
      <c r="C641" s="2">
        <v>45750</v>
      </c>
      <c r="D641" t="s">
        <v>387</v>
      </c>
      <c r="E641" t="s">
        <v>28</v>
      </c>
      <c r="F641" t="s">
        <v>251</v>
      </c>
      <c r="G641" t="s">
        <v>245</v>
      </c>
      <c r="H641">
        <v>4105462</v>
      </c>
      <c r="I641" t="s">
        <v>23</v>
      </c>
      <c r="J641">
        <v>12.94</v>
      </c>
      <c r="K641">
        <v>56</v>
      </c>
    </row>
    <row r="642" spans="1:11" x14ac:dyDescent="0.25">
      <c r="A642" t="s">
        <v>75</v>
      </c>
      <c r="B642" t="s">
        <v>18</v>
      </c>
      <c r="C642" s="2">
        <v>45750</v>
      </c>
      <c r="D642" t="s">
        <v>374</v>
      </c>
      <c r="E642" t="s">
        <v>69</v>
      </c>
      <c r="F642" t="s">
        <v>251</v>
      </c>
      <c r="G642" t="s">
        <v>245</v>
      </c>
      <c r="H642">
        <v>4104830</v>
      </c>
      <c r="I642" t="s">
        <v>23</v>
      </c>
      <c r="J642">
        <v>21.39</v>
      </c>
      <c r="K642">
        <v>40</v>
      </c>
    </row>
    <row r="643" spans="1:11" x14ac:dyDescent="0.25">
      <c r="A643" t="s">
        <v>75</v>
      </c>
      <c r="B643" t="s">
        <v>135</v>
      </c>
      <c r="C643" s="2">
        <v>45750</v>
      </c>
      <c r="D643" t="s">
        <v>391</v>
      </c>
      <c r="E643" t="s">
        <v>30</v>
      </c>
      <c r="F643" t="s">
        <v>252</v>
      </c>
      <c r="G643" t="s">
        <v>245</v>
      </c>
      <c r="H643">
        <v>4104907</v>
      </c>
      <c r="I643" t="s">
        <v>23</v>
      </c>
      <c r="J643">
        <v>17.57</v>
      </c>
      <c r="K643">
        <v>24</v>
      </c>
    </row>
    <row r="644" spans="1:11" x14ac:dyDescent="0.25">
      <c r="A644" t="s">
        <v>75</v>
      </c>
      <c r="B644" t="s">
        <v>18</v>
      </c>
      <c r="C644" s="2">
        <v>45750</v>
      </c>
      <c r="D644" t="s">
        <v>374</v>
      </c>
      <c r="E644" t="s">
        <v>69</v>
      </c>
      <c r="F644" t="s">
        <v>252</v>
      </c>
      <c r="G644" t="s">
        <v>245</v>
      </c>
      <c r="H644">
        <v>4104911</v>
      </c>
      <c r="I644" t="s">
        <v>23</v>
      </c>
      <c r="J644">
        <v>17.57</v>
      </c>
      <c r="K644">
        <v>45</v>
      </c>
    </row>
    <row r="645" spans="1:11" x14ac:dyDescent="0.25">
      <c r="A645" t="s">
        <v>75</v>
      </c>
      <c r="B645" t="s">
        <v>18</v>
      </c>
      <c r="C645" s="2">
        <v>45750</v>
      </c>
      <c r="D645" t="s">
        <v>382</v>
      </c>
      <c r="E645" t="s">
        <v>19</v>
      </c>
      <c r="F645" t="s">
        <v>251</v>
      </c>
      <c r="G645" t="s">
        <v>245</v>
      </c>
      <c r="H645">
        <v>4104827</v>
      </c>
      <c r="I645" t="s">
        <v>20</v>
      </c>
      <c r="J645">
        <v>21.39</v>
      </c>
      <c r="K645">
        <v>45</v>
      </c>
    </row>
    <row r="646" spans="1:11" x14ac:dyDescent="0.25">
      <c r="A646" t="s">
        <v>75</v>
      </c>
      <c r="B646" t="s">
        <v>139</v>
      </c>
      <c r="C646" s="2">
        <v>45750</v>
      </c>
      <c r="D646" t="s">
        <v>381</v>
      </c>
      <c r="E646" t="s">
        <v>43</v>
      </c>
      <c r="F646" t="s">
        <v>251</v>
      </c>
      <c r="G646" t="s">
        <v>245</v>
      </c>
      <c r="H646">
        <v>4105509</v>
      </c>
      <c r="I646" t="s">
        <v>37</v>
      </c>
      <c r="J646">
        <v>16.25</v>
      </c>
      <c r="K646">
        <v>42</v>
      </c>
    </row>
    <row r="647" spans="1:11" x14ac:dyDescent="0.25">
      <c r="A647" t="s">
        <v>75</v>
      </c>
      <c r="B647" t="s">
        <v>18</v>
      </c>
      <c r="C647" s="2">
        <v>45750</v>
      </c>
      <c r="D647" t="s">
        <v>374</v>
      </c>
      <c r="E647" t="s">
        <v>69</v>
      </c>
      <c r="F647" t="s">
        <v>251</v>
      </c>
      <c r="G647" t="s">
        <v>245</v>
      </c>
      <c r="H647">
        <v>4105508</v>
      </c>
      <c r="I647" t="s">
        <v>23</v>
      </c>
      <c r="J647">
        <v>16.25</v>
      </c>
      <c r="K647">
        <v>41</v>
      </c>
    </row>
    <row r="648" spans="1:11" x14ac:dyDescent="0.25">
      <c r="A648" t="s">
        <v>75</v>
      </c>
      <c r="B648" t="s">
        <v>137</v>
      </c>
      <c r="C648" s="2">
        <v>45750</v>
      </c>
      <c r="D648" t="s">
        <v>387</v>
      </c>
      <c r="E648" t="s">
        <v>28</v>
      </c>
      <c r="F648" t="s">
        <v>251</v>
      </c>
      <c r="G648" t="s">
        <v>245</v>
      </c>
      <c r="H648">
        <v>4105506</v>
      </c>
      <c r="I648" t="s">
        <v>23</v>
      </c>
      <c r="J648">
        <v>26.71</v>
      </c>
      <c r="K648">
        <v>104</v>
      </c>
    </row>
    <row r="649" spans="1:11" x14ac:dyDescent="0.25">
      <c r="A649" t="s">
        <v>75</v>
      </c>
      <c r="B649" t="s">
        <v>18</v>
      </c>
      <c r="C649" s="2">
        <v>45750</v>
      </c>
      <c r="D649" t="s">
        <v>565</v>
      </c>
      <c r="E649" t="s">
        <v>33</v>
      </c>
      <c r="F649" t="s">
        <v>251</v>
      </c>
      <c r="G649" t="s">
        <v>245</v>
      </c>
      <c r="H649">
        <v>4105505</v>
      </c>
      <c r="I649" t="s">
        <v>23</v>
      </c>
      <c r="J649">
        <v>26.71</v>
      </c>
      <c r="K649">
        <v>48</v>
      </c>
    </row>
    <row r="650" spans="1:11" x14ac:dyDescent="0.25">
      <c r="A650" t="s">
        <v>75</v>
      </c>
      <c r="B650" t="s">
        <v>18</v>
      </c>
      <c r="C650" s="2">
        <v>45750</v>
      </c>
      <c r="D650" t="s">
        <v>380</v>
      </c>
      <c r="E650" t="s">
        <v>31</v>
      </c>
      <c r="F650" t="s">
        <v>254</v>
      </c>
      <c r="G650" t="s">
        <v>246</v>
      </c>
      <c r="H650">
        <v>4105690</v>
      </c>
      <c r="I650" t="s">
        <v>23</v>
      </c>
      <c r="J650">
        <v>25.12</v>
      </c>
      <c r="K650">
        <v>30</v>
      </c>
    </row>
    <row r="651" spans="1:11" x14ac:dyDescent="0.25">
      <c r="A651" t="s">
        <v>75</v>
      </c>
      <c r="B651" t="s">
        <v>138</v>
      </c>
      <c r="C651" s="2">
        <v>45750</v>
      </c>
      <c r="D651" t="s">
        <v>377</v>
      </c>
      <c r="E651" t="s">
        <v>36</v>
      </c>
      <c r="F651" t="s">
        <v>251</v>
      </c>
      <c r="G651" t="s">
        <v>245</v>
      </c>
      <c r="H651">
        <v>4106321</v>
      </c>
      <c r="I651" t="s">
        <v>37</v>
      </c>
      <c r="J651">
        <v>16.170000000000002</v>
      </c>
      <c r="K651">
        <v>40</v>
      </c>
    </row>
    <row r="652" spans="1:11" x14ac:dyDescent="0.25">
      <c r="A652" t="s">
        <v>75</v>
      </c>
      <c r="B652" t="s">
        <v>18</v>
      </c>
      <c r="C652" s="2">
        <v>45750</v>
      </c>
      <c r="D652" t="s">
        <v>392</v>
      </c>
      <c r="E652" t="s">
        <v>393</v>
      </c>
      <c r="F652" t="s">
        <v>251</v>
      </c>
      <c r="G652" t="s">
        <v>245</v>
      </c>
      <c r="H652">
        <v>4106320</v>
      </c>
      <c r="I652" t="s">
        <v>23</v>
      </c>
      <c r="J652">
        <v>16.170000000000002</v>
      </c>
      <c r="K652">
        <v>27</v>
      </c>
    </row>
    <row r="653" spans="1:11" x14ac:dyDescent="0.25">
      <c r="A653" t="s">
        <v>75</v>
      </c>
      <c r="B653" t="s">
        <v>21</v>
      </c>
      <c r="C653" s="2">
        <v>45750</v>
      </c>
      <c r="D653" t="s">
        <v>229</v>
      </c>
      <c r="E653" t="s">
        <v>230</v>
      </c>
      <c r="F653" t="s">
        <v>251</v>
      </c>
      <c r="G653" t="s">
        <v>245</v>
      </c>
      <c r="H653">
        <v>4106282</v>
      </c>
      <c r="I653" t="s">
        <v>23</v>
      </c>
      <c r="J653">
        <v>10.039999999999999</v>
      </c>
      <c r="K653">
        <v>21</v>
      </c>
    </row>
    <row r="654" spans="1:11" x14ac:dyDescent="0.25">
      <c r="A654" t="s">
        <v>75</v>
      </c>
      <c r="B654" t="s">
        <v>139</v>
      </c>
      <c r="C654" s="2">
        <v>45750</v>
      </c>
      <c r="D654" t="s">
        <v>381</v>
      </c>
      <c r="E654" t="s">
        <v>43</v>
      </c>
      <c r="F654" t="s">
        <v>251</v>
      </c>
      <c r="G654" t="s">
        <v>245</v>
      </c>
      <c r="H654">
        <v>4106281</v>
      </c>
      <c r="I654" t="s">
        <v>37</v>
      </c>
      <c r="J654">
        <v>10.9</v>
      </c>
      <c r="K654">
        <v>22</v>
      </c>
    </row>
    <row r="655" spans="1:11" x14ac:dyDescent="0.25">
      <c r="A655" t="s">
        <v>75</v>
      </c>
      <c r="B655" t="s">
        <v>142</v>
      </c>
      <c r="C655" s="2">
        <v>45750</v>
      </c>
      <c r="D655" t="s">
        <v>386</v>
      </c>
      <c r="E655" t="s">
        <v>41</v>
      </c>
      <c r="F655" t="s">
        <v>251</v>
      </c>
      <c r="G655" t="s">
        <v>245</v>
      </c>
      <c r="H655">
        <v>4106203</v>
      </c>
      <c r="I655" t="s">
        <v>23</v>
      </c>
      <c r="J655">
        <v>11.95</v>
      </c>
      <c r="K655">
        <v>37</v>
      </c>
    </row>
    <row r="656" spans="1:11" x14ac:dyDescent="0.25">
      <c r="A656" t="s">
        <v>75</v>
      </c>
      <c r="B656" t="s">
        <v>21</v>
      </c>
      <c r="C656" s="2">
        <v>45750</v>
      </c>
      <c r="D656" t="s">
        <v>229</v>
      </c>
      <c r="E656" t="s">
        <v>230</v>
      </c>
      <c r="F656" t="s">
        <v>251</v>
      </c>
      <c r="G656" t="s">
        <v>245</v>
      </c>
      <c r="H656">
        <v>4106201</v>
      </c>
      <c r="I656" t="s">
        <v>23</v>
      </c>
      <c r="J656">
        <v>11.95</v>
      </c>
      <c r="K656">
        <v>69</v>
      </c>
    </row>
    <row r="657" spans="1:11" x14ac:dyDescent="0.25">
      <c r="A657" t="s">
        <v>75</v>
      </c>
      <c r="B657" t="s">
        <v>18</v>
      </c>
      <c r="C657" s="2">
        <v>45750</v>
      </c>
      <c r="D657" t="s">
        <v>382</v>
      </c>
      <c r="E657" t="s">
        <v>19</v>
      </c>
      <c r="F657" t="s">
        <v>256</v>
      </c>
      <c r="G657" t="s">
        <v>245</v>
      </c>
      <c r="H657">
        <v>4106198</v>
      </c>
      <c r="I657" t="s">
        <v>20</v>
      </c>
      <c r="J657">
        <v>10.11</v>
      </c>
      <c r="K657">
        <v>21</v>
      </c>
    </row>
    <row r="658" spans="1:11" x14ac:dyDescent="0.25">
      <c r="A658" t="s">
        <v>75</v>
      </c>
      <c r="B658" t="s">
        <v>141</v>
      </c>
      <c r="C658" s="2">
        <v>45750</v>
      </c>
      <c r="D658" t="s">
        <v>395</v>
      </c>
      <c r="E658" t="s">
        <v>66</v>
      </c>
      <c r="F658" t="s">
        <v>254</v>
      </c>
      <c r="G658" t="s">
        <v>246</v>
      </c>
      <c r="H658">
        <v>4105691</v>
      </c>
      <c r="I658" t="s">
        <v>23</v>
      </c>
      <c r="J658">
        <v>25.12</v>
      </c>
      <c r="K658">
        <v>66</v>
      </c>
    </row>
    <row r="659" spans="1:11" x14ac:dyDescent="0.25">
      <c r="A659" t="s">
        <v>75</v>
      </c>
      <c r="B659" t="s">
        <v>18</v>
      </c>
      <c r="C659" s="2">
        <v>45750</v>
      </c>
      <c r="D659" t="s">
        <v>390</v>
      </c>
      <c r="E659" t="s">
        <v>376</v>
      </c>
      <c r="F659" t="s">
        <v>252</v>
      </c>
      <c r="G659" t="s">
        <v>245</v>
      </c>
      <c r="H659">
        <v>4106220</v>
      </c>
      <c r="I659" t="s">
        <v>23</v>
      </c>
      <c r="J659">
        <v>25.07</v>
      </c>
      <c r="K659">
        <v>44</v>
      </c>
    </row>
    <row r="660" spans="1:11" x14ac:dyDescent="0.25">
      <c r="A660" t="s">
        <v>75</v>
      </c>
      <c r="B660" t="s">
        <v>139</v>
      </c>
      <c r="C660" s="2">
        <v>45750</v>
      </c>
      <c r="D660" t="s">
        <v>381</v>
      </c>
      <c r="E660" t="s">
        <v>43</v>
      </c>
      <c r="F660" t="s">
        <v>251</v>
      </c>
      <c r="G660" t="s">
        <v>245</v>
      </c>
      <c r="H660">
        <v>4106280</v>
      </c>
      <c r="I660" t="s">
        <v>37</v>
      </c>
      <c r="J660">
        <v>10.9</v>
      </c>
      <c r="K660">
        <v>20</v>
      </c>
    </row>
    <row r="661" spans="1:11" x14ac:dyDescent="0.25">
      <c r="A661" t="s">
        <v>75</v>
      </c>
      <c r="B661" t="s">
        <v>136</v>
      </c>
      <c r="C661" s="2">
        <v>45750</v>
      </c>
      <c r="D661" t="s">
        <v>757</v>
      </c>
      <c r="E661" t="s">
        <v>536</v>
      </c>
      <c r="F661" t="s">
        <v>252</v>
      </c>
      <c r="G661" t="s">
        <v>245</v>
      </c>
      <c r="H661">
        <v>4106221</v>
      </c>
      <c r="I661" t="s">
        <v>37</v>
      </c>
      <c r="J661">
        <v>25.07</v>
      </c>
      <c r="K661">
        <v>31</v>
      </c>
    </row>
    <row r="662" spans="1:11" x14ac:dyDescent="0.25">
      <c r="A662" t="s">
        <v>75</v>
      </c>
      <c r="B662" t="s">
        <v>140</v>
      </c>
      <c r="C662" s="2">
        <v>45750</v>
      </c>
      <c r="D662" t="s">
        <v>378</v>
      </c>
      <c r="E662" t="s">
        <v>379</v>
      </c>
      <c r="F662" t="s">
        <v>251</v>
      </c>
      <c r="G662" t="s">
        <v>245</v>
      </c>
      <c r="H662">
        <v>4102517</v>
      </c>
      <c r="I662" t="s">
        <v>37</v>
      </c>
      <c r="J662">
        <v>10.039999999999999</v>
      </c>
      <c r="K662">
        <v>39</v>
      </c>
    </row>
    <row r="663" spans="1:11" x14ac:dyDescent="0.25">
      <c r="A663" t="s">
        <v>75</v>
      </c>
      <c r="B663" t="s">
        <v>140</v>
      </c>
      <c r="C663" s="2">
        <v>45750</v>
      </c>
      <c r="D663" t="s">
        <v>378</v>
      </c>
      <c r="E663" t="s">
        <v>379</v>
      </c>
      <c r="F663" t="s">
        <v>254</v>
      </c>
      <c r="G663" t="s">
        <v>246</v>
      </c>
      <c r="H663">
        <v>4102529</v>
      </c>
      <c r="I663" t="s">
        <v>23</v>
      </c>
      <c r="J663">
        <v>4.88</v>
      </c>
      <c r="K663">
        <v>19</v>
      </c>
    </row>
    <row r="664" spans="1:11" x14ac:dyDescent="0.25">
      <c r="A664" t="s">
        <v>75</v>
      </c>
      <c r="B664" t="s">
        <v>18</v>
      </c>
      <c r="C664" s="2">
        <v>45750</v>
      </c>
      <c r="D664" t="s">
        <v>380</v>
      </c>
      <c r="E664" t="s">
        <v>31</v>
      </c>
      <c r="F664" t="s">
        <v>254</v>
      </c>
      <c r="G664" t="s">
        <v>246</v>
      </c>
      <c r="H664">
        <v>4102528</v>
      </c>
      <c r="I664" t="s">
        <v>23</v>
      </c>
      <c r="J664">
        <v>4.88</v>
      </c>
      <c r="K664">
        <v>19</v>
      </c>
    </row>
    <row r="665" spans="1:11" x14ac:dyDescent="0.25">
      <c r="A665" t="s">
        <v>75</v>
      </c>
      <c r="B665" t="s">
        <v>18</v>
      </c>
      <c r="C665" s="2">
        <v>45750</v>
      </c>
      <c r="D665" t="s">
        <v>374</v>
      </c>
      <c r="E665" t="s">
        <v>69</v>
      </c>
      <c r="F665" t="s">
        <v>253</v>
      </c>
      <c r="G665" t="s">
        <v>245</v>
      </c>
      <c r="H665">
        <v>4102525</v>
      </c>
      <c r="I665" t="s">
        <v>23</v>
      </c>
      <c r="J665">
        <v>12.08</v>
      </c>
      <c r="K665">
        <v>92</v>
      </c>
    </row>
    <row r="666" spans="1:11" x14ac:dyDescent="0.25">
      <c r="A666" t="s">
        <v>75</v>
      </c>
      <c r="B666" t="s">
        <v>139</v>
      </c>
      <c r="C666" s="2">
        <v>45750</v>
      </c>
      <c r="D666" t="s">
        <v>381</v>
      </c>
      <c r="E666" t="s">
        <v>43</v>
      </c>
      <c r="F666" t="s">
        <v>253</v>
      </c>
      <c r="G666" t="s">
        <v>245</v>
      </c>
      <c r="H666">
        <v>4102524</v>
      </c>
      <c r="I666" t="s">
        <v>37</v>
      </c>
      <c r="J666">
        <v>12.08</v>
      </c>
      <c r="K666">
        <v>42</v>
      </c>
    </row>
    <row r="667" spans="1:11" x14ac:dyDescent="0.25">
      <c r="A667" t="s">
        <v>75</v>
      </c>
      <c r="B667" t="s">
        <v>141</v>
      </c>
      <c r="C667" s="2">
        <v>45750</v>
      </c>
      <c r="D667" t="s">
        <v>395</v>
      </c>
      <c r="E667" t="s">
        <v>66</v>
      </c>
      <c r="F667" t="s">
        <v>251</v>
      </c>
      <c r="G667" t="s">
        <v>245</v>
      </c>
      <c r="H667">
        <v>4102516</v>
      </c>
      <c r="I667" t="s">
        <v>23</v>
      </c>
      <c r="J667">
        <v>10.039999999999999</v>
      </c>
      <c r="K667">
        <v>3</v>
      </c>
    </row>
    <row r="668" spans="1:11" x14ac:dyDescent="0.25">
      <c r="A668" t="s">
        <v>75</v>
      </c>
      <c r="B668" t="s">
        <v>137</v>
      </c>
      <c r="C668" s="2">
        <v>45750</v>
      </c>
      <c r="D668" t="s">
        <v>387</v>
      </c>
      <c r="E668" t="s">
        <v>28</v>
      </c>
      <c r="F668" t="s">
        <v>254</v>
      </c>
      <c r="G668" t="s">
        <v>246</v>
      </c>
      <c r="H668">
        <v>4102682</v>
      </c>
      <c r="I668" t="s">
        <v>23</v>
      </c>
      <c r="J668">
        <v>8.86</v>
      </c>
      <c r="K668">
        <v>46</v>
      </c>
    </row>
    <row r="669" spans="1:11" x14ac:dyDescent="0.25">
      <c r="A669" t="s">
        <v>75</v>
      </c>
      <c r="B669" t="s">
        <v>139</v>
      </c>
      <c r="C669" s="2">
        <v>45750</v>
      </c>
      <c r="D669" t="s">
        <v>381</v>
      </c>
      <c r="E669" t="s">
        <v>43</v>
      </c>
      <c r="F669" t="s">
        <v>251</v>
      </c>
      <c r="G669" t="s">
        <v>245</v>
      </c>
      <c r="H669">
        <v>4102506</v>
      </c>
      <c r="I669" t="s">
        <v>37</v>
      </c>
      <c r="J669">
        <v>7.27</v>
      </c>
      <c r="K669">
        <v>20</v>
      </c>
    </row>
    <row r="670" spans="1:11" x14ac:dyDescent="0.25">
      <c r="A670" t="s">
        <v>75</v>
      </c>
      <c r="B670" t="s">
        <v>136</v>
      </c>
      <c r="C670" s="2">
        <v>45750</v>
      </c>
      <c r="D670" t="s">
        <v>231</v>
      </c>
      <c r="E670" t="s">
        <v>883</v>
      </c>
      <c r="F670" t="s">
        <v>251</v>
      </c>
      <c r="G670" t="s">
        <v>245</v>
      </c>
      <c r="H670">
        <v>4102690</v>
      </c>
      <c r="I670" t="s">
        <v>37</v>
      </c>
      <c r="J670">
        <v>6.33</v>
      </c>
      <c r="K670">
        <v>20</v>
      </c>
    </row>
    <row r="671" spans="1:11" x14ac:dyDescent="0.25">
      <c r="A671" t="s">
        <v>75</v>
      </c>
      <c r="B671" t="s">
        <v>138</v>
      </c>
      <c r="C671" s="2">
        <v>45750</v>
      </c>
      <c r="D671" t="s">
        <v>377</v>
      </c>
      <c r="E671" t="s">
        <v>36</v>
      </c>
      <c r="F671" t="s">
        <v>251</v>
      </c>
      <c r="G671" t="s">
        <v>245</v>
      </c>
      <c r="H671">
        <v>4102691</v>
      </c>
      <c r="I671" t="s">
        <v>37</v>
      </c>
      <c r="J671">
        <v>6.33</v>
      </c>
      <c r="K671">
        <v>40</v>
      </c>
    </row>
    <row r="672" spans="1:11" x14ac:dyDescent="0.25">
      <c r="A672" t="s">
        <v>75</v>
      </c>
      <c r="B672" t="s">
        <v>142</v>
      </c>
      <c r="C672" s="2">
        <v>45750</v>
      </c>
      <c r="D672" t="s">
        <v>386</v>
      </c>
      <c r="E672" t="s">
        <v>41</v>
      </c>
      <c r="F672" t="s">
        <v>251</v>
      </c>
      <c r="G672" t="s">
        <v>245</v>
      </c>
      <c r="H672">
        <v>4102681</v>
      </c>
      <c r="I672" t="s">
        <v>23</v>
      </c>
      <c r="J672">
        <v>8.08</v>
      </c>
      <c r="K672">
        <v>75</v>
      </c>
    </row>
    <row r="673" spans="1:11" x14ac:dyDescent="0.25">
      <c r="A673" t="s">
        <v>75</v>
      </c>
      <c r="B673" t="s">
        <v>21</v>
      </c>
      <c r="C673" s="2">
        <v>45750</v>
      </c>
      <c r="D673" t="s">
        <v>229</v>
      </c>
      <c r="E673" t="s">
        <v>230</v>
      </c>
      <c r="F673" t="s">
        <v>251</v>
      </c>
      <c r="G673" t="s">
        <v>245</v>
      </c>
      <c r="H673">
        <v>4102680</v>
      </c>
      <c r="I673" t="s">
        <v>23</v>
      </c>
      <c r="J673">
        <v>8.08</v>
      </c>
      <c r="K673">
        <v>63</v>
      </c>
    </row>
    <row r="674" spans="1:11" x14ac:dyDescent="0.25">
      <c r="A674" t="s">
        <v>75</v>
      </c>
      <c r="B674" t="s">
        <v>136</v>
      </c>
      <c r="C674" s="2">
        <v>45750</v>
      </c>
      <c r="D674" t="s">
        <v>231</v>
      </c>
      <c r="E674" t="s">
        <v>883</v>
      </c>
      <c r="F674" t="s">
        <v>251</v>
      </c>
      <c r="G674" t="s">
        <v>245</v>
      </c>
      <c r="H674">
        <v>4102507</v>
      </c>
      <c r="I674" t="s">
        <v>37</v>
      </c>
      <c r="J674">
        <v>7.27</v>
      </c>
      <c r="K674">
        <v>16</v>
      </c>
    </row>
    <row r="675" spans="1:11" x14ac:dyDescent="0.25">
      <c r="A675" t="s">
        <v>75</v>
      </c>
      <c r="B675" t="s">
        <v>18</v>
      </c>
      <c r="C675" s="2">
        <v>45750</v>
      </c>
      <c r="D675" t="s">
        <v>382</v>
      </c>
      <c r="E675" t="s">
        <v>19</v>
      </c>
      <c r="F675" t="s">
        <v>383</v>
      </c>
      <c r="G675" t="s">
        <v>245</v>
      </c>
      <c r="H675">
        <v>4102596</v>
      </c>
      <c r="I675" t="s">
        <v>20</v>
      </c>
      <c r="J675">
        <v>20.73</v>
      </c>
      <c r="K675">
        <v>95</v>
      </c>
    </row>
    <row r="676" spans="1:11" x14ac:dyDescent="0.25">
      <c r="A676" t="s">
        <v>75</v>
      </c>
      <c r="B676" t="s">
        <v>18</v>
      </c>
      <c r="C676" s="2">
        <v>45750</v>
      </c>
      <c r="D676" t="s">
        <v>382</v>
      </c>
      <c r="E676" t="s">
        <v>19</v>
      </c>
      <c r="F676" t="s">
        <v>383</v>
      </c>
      <c r="G676" t="s">
        <v>245</v>
      </c>
      <c r="H676">
        <v>4102595</v>
      </c>
      <c r="I676" t="s">
        <v>20</v>
      </c>
      <c r="J676">
        <v>20.73</v>
      </c>
      <c r="K676">
        <v>62</v>
      </c>
    </row>
    <row r="677" spans="1:11" x14ac:dyDescent="0.25">
      <c r="A677" t="s">
        <v>75</v>
      </c>
      <c r="B677" t="s">
        <v>142</v>
      </c>
      <c r="C677" s="2">
        <v>45750</v>
      </c>
      <c r="D677" t="s">
        <v>386</v>
      </c>
      <c r="E677" t="s">
        <v>41</v>
      </c>
      <c r="F677" t="s">
        <v>251</v>
      </c>
      <c r="G677" t="s">
        <v>245</v>
      </c>
      <c r="H677">
        <v>4102578</v>
      </c>
      <c r="I677" t="s">
        <v>23</v>
      </c>
      <c r="J677">
        <v>19.39</v>
      </c>
      <c r="K677">
        <v>59</v>
      </c>
    </row>
    <row r="678" spans="1:11" x14ac:dyDescent="0.25">
      <c r="A678" t="s">
        <v>75</v>
      </c>
      <c r="B678" t="s">
        <v>18</v>
      </c>
      <c r="C678" s="2">
        <v>45750</v>
      </c>
      <c r="D678" t="s">
        <v>390</v>
      </c>
      <c r="E678" t="s">
        <v>376</v>
      </c>
      <c r="F678" t="s">
        <v>251</v>
      </c>
      <c r="G678" t="s">
        <v>245</v>
      </c>
      <c r="H678">
        <v>4102557</v>
      </c>
      <c r="I678" t="s">
        <v>23</v>
      </c>
      <c r="J678">
        <v>8.24</v>
      </c>
      <c r="K678">
        <v>23</v>
      </c>
    </row>
    <row r="679" spans="1:11" x14ac:dyDescent="0.25">
      <c r="A679" t="s">
        <v>75</v>
      </c>
      <c r="B679" t="s">
        <v>140</v>
      </c>
      <c r="C679" s="2">
        <v>45750</v>
      </c>
      <c r="D679" t="s">
        <v>378</v>
      </c>
      <c r="E679" t="s">
        <v>379</v>
      </c>
      <c r="F679" t="s">
        <v>251</v>
      </c>
      <c r="G679" t="s">
        <v>245</v>
      </c>
      <c r="H679">
        <v>4102556</v>
      </c>
      <c r="I679" t="s">
        <v>37</v>
      </c>
      <c r="J679">
        <v>8.24</v>
      </c>
      <c r="K679">
        <v>22</v>
      </c>
    </row>
    <row r="680" spans="1:11" x14ac:dyDescent="0.25">
      <c r="A680" t="s">
        <v>75</v>
      </c>
      <c r="B680" t="s">
        <v>137</v>
      </c>
      <c r="C680" s="2">
        <v>45750</v>
      </c>
      <c r="D680" t="s">
        <v>387</v>
      </c>
      <c r="E680" t="s">
        <v>28</v>
      </c>
      <c r="F680" t="s">
        <v>252</v>
      </c>
      <c r="G680" t="s">
        <v>245</v>
      </c>
      <c r="H680">
        <v>4102534</v>
      </c>
      <c r="I680" t="s">
        <v>23</v>
      </c>
      <c r="J680">
        <v>15.66</v>
      </c>
      <c r="K680">
        <v>64</v>
      </c>
    </row>
    <row r="681" spans="1:11" x14ac:dyDescent="0.25">
      <c r="A681" t="s">
        <v>75</v>
      </c>
      <c r="B681" t="s">
        <v>138</v>
      </c>
      <c r="C681" s="2">
        <v>45750</v>
      </c>
      <c r="D681" t="s">
        <v>377</v>
      </c>
      <c r="E681" t="s">
        <v>36</v>
      </c>
      <c r="F681" t="s">
        <v>252</v>
      </c>
      <c r="G681" t="s">
        <v>245</v>
      </c>
      <c r="H681">
        <v>4102533</v>
      </c>
      <c r="I681" t="s">
        <v>37</v>
      </c>
      <c r="J681">
        <v>15.66</v>
      </c>
      <c r="K681">
        <v>69</v>
      </c>
    </row>
    <row r="682" spans="1:11" x14ac:dyDescent="0.25">
      <c r="A682" t="s">
        <v>75</v>
      </c>
      <c r="B682" t="s">
        <v>18</v>
      </c>
      <c r="C682" s="2">
        <v>45750</v>
      </c>
      <c r="D682" t="s">
        <v>390</v>
      </c>
      <c r="E682" t="s">
        <v>376</v>
      </c>
      <c r="F682" t="s">
        <v>251</v>
      </c>
      <c r="G682" t="s">
        <v>245</v>
      </c>
      <c r="H682">
        <v>4102532</v>
      </c>
      <c r="I682" t="s">
        <v>23</v>
      </c>
      <c r="J682">
        <v>17.3</v>
      </c>
      <c r="K682">
        <v>55</v>
      </c>
    </row>
    <row r="683" spans="1:11" x14ac:dyDescent="0.25">
      <c r="A683" t="s">
        <v>75</v>
      </c>
      <c r="B683" t="s">
        <v>138</v>
      </c>
      <c r="C683" s="2">
        <v>45750</v>
      </c>
      <c r="D683" t="s">
        <v>377</v>
      </c>
      <c r="E683" t="s">
        <v>36</v>
      </c>
      <c r="F683" t="s">
        <v>251</v>
      </c>
      <c r="G683" t="s">
        <v>245</v>
      </c>
      <c r="H683">
        <v>4102531</v>
      </c>
      <c r="I683" t="s">
        <v>37</v>
      </c>
      <c r="J683">
        <v>17.3</v>
      </c>
      <c r="K683">
        <v>48</v>
      </c>
    </row>
    <row r="684" spans="1:11" x14ac:dyDescent="0.25">
      <c r="A684" t="s">
        <v>75</v>
      </c>
      <c r="B684" t="s">
        <v>140</v>
      </c>
      <c r="C684" s="2">
        <v>45750</v>
      </c>
      <c r="D684" t="s">
        <v>378</v>
      </c>
      <c r="E684" t="s">
        <v>379</v>
      </c>
      <c r="F684" t="s">
        <v>251</v>
      </c>
      <c r="G684" t="s">
        <v>245</v>
      </c>
      <c r="H684">
        <v>4102530</v>
      </c>
      <c r="I684" t="s">
        <v>37</v>
      </c>
      <c r="J684">
        <v>4.38</v>
      </c>
      <c r="K684">
        <v>18</v>
      </c>
    </row>
    <row r="685" spans="1:11" x14ac:dyDescent="0.25">
      <c r="A685" t="s">
        <v>75</v>
      </c>
      <c r="B685" t="s">
        <v>133</v>
      </c>
      <c r="C685" s="2">
        <v>45750</v>
      </c>
      <c r="D685" t="s">
        <v>394</v>
      </c>
      <c r="E685" t="s">
        <v>64</v>
      </c>
      <c r="F685" t="s">
        <v>251</v>
      </c>
      <c r="G685" t="s">
        <v>245</v>
      </c>
      <c r="H685">
        <v>4103413</v>
      </c>
      <c r="I685" t="s">
        <v>23</v>
      </c>
      <c r="J685">
        <v>14.12</v>
      </c>
      <c r="K685">
        <v>49</v>
      </c>
    </row>
    <row r="686" spans="1:11" x14ac:dyDescent="0.25">
      <c r="A686" t="s">
        <v>75</v>
      </c>
      <c r="B686" t="s">
        <v>139</v>
      </c>
      <c r="C686" s="2">
        <v>45750</v>
      </c>
      <c r="D686" t="s">
        <v>381</v>
      </c>
      <c r="E686" t="s">
        <v>43</v>
      </c>
      <c r="F686" t="s">
        <v>251</v>
      </c>
      <c r="G686" t="s">
        <v>245</v>
      </c>
      <c r="H686">
        <v>4103418</v>
      </c>
      <c r="I686" t="s">
        <v>37</v>
      </c>
      <c r="J686">
        <v>14.12</v>
      </c>
      <c r="K686">
        <v>27</v>
      </c>
    </row>
    <row r="687" spans="1:11" x14ac:dyDescent="0.25">
      <c r="A687" t="s">
        <v>75</v>
      </c>
      <c r="B687" t="s">
        <v>133</v>
      </c>
      <c r="C687" s="2">
        <v>45750</v>
      </c>
      <c r="D687" t="s">
        <v>394</v>
      </c>
      <c r="E687" t="s">
        <v>64</v>
      </c>
      <c r="F687" t="s">
        <v>251</v>
      </c>
      <c r="G687" t="s">
        <v>245</v>
      </c>
      <c r="H687">
        <v>4102458</v>
      </c>
      <c r="I687" t="s">
        <v>23</v>
      </c>
      <c r="J687">
        <v>19.39</v>
      </c>
      <c r="K687">
        <v>50</v>
      </c>
    </row>
    <row r="688" spans="1:11" x14ac:dyDescent="0.25">
      <c r="A688" t="s">
        <v>75</v>
      </c>
      <c r="B688" t="s">
        <v>136</v>
      </c>
      <c r="C688" s="2">
        <v>45751</v>
      </c>
      <c r="D688" t="s">
        <v>225</v>
      </c>
      <c r="E688" t="s">
        <v>537</v>
      </c>
      <c r="F688" t="s">
        <v>253</v>
      </c>
      <c r="G688" t="s">
        <v>245</v>
      </c>
      <c r="H688">
        <v>4103038</v>
      </c>
      <c r="I688" t="s">
        <v>23</v>
      </c>
      <c r="J688">
        <v>6.92</v>
      </c>
      <c r="K688">
        <v>31</v>
      </c>
    </row>
    <row r="689" spans="1:11" x14ac:dyDescent="0.25">
      <c r="A689" t="s">
        <v>75</v>
      </c>
      <c r="B689" t="s">
        <v>142</v>
      </c>
      <c r="C689" s="2">
        <v>45751</v>
      </c>
      <c r="D689" t="s">
        <v>386</v>
      </c>
      <c r="E689" t="s">
        <v>41</v>
      </c>
      <c r="F689" t="s">
        <v>253</v>
      </c>
      <c r="G689" t="s">
        <v>245</v>
      </c>
      <c r="H689">
        <v>4103039</v>
      </c>
      <c r="I689" t="s">
        <v>23</v>
      </c>
      <c r="J689">
        <v>6.92</v>
      </c>
      <c r="K689">
        <v>19</v>
      </c>
    </row>
    <row r="690" spans="1:11" x14ac:dyDescent="0.25">
      <c r="A690" t="s">
        <v>75</v>
      </c>
      <c r="B690" t="s">
        <v>140</v>
      </c>
      <c r="C690" s="2">
        <v>45751</v>
      </c>
      <c r="D690" t="s">
        <v>378</v>
      </c>
      <c r="E690" t="s">
        <v>379</v>
      </c>
      <c r="F690" t="s">
        <v>251</v>
      </c>
      <c r="G690" t="s">
        <v>245</v>
      </c>
      <c r="H690">
        <v>4103050</v>
      </c>
      <c r="I690" t="s">
        <v>37</v>
      </c>
      <c r="J690">
        <v>11.22</v>
      </c>
      <c r="K690">
        <v>51</v>
      </c>
    </row>
    <row r="691" spans="1:11" x14ac:dyDescent="0.25">
      <c r="A691" t="s">
        <v>75</v>
      </c>
      <c r="B691" t="s">
        <v>142</v>
      </c>
      <c r="C691" s="2">
        <v>45751</v>
      </c>
      <c r="D691" t="s">
        <v>386</v>
      </c>
      <c r="E691" t="s">
        <v>41</v>
      </c>
      <c r="F691" t="s">
        <v>251</v>
      </c>
      <c r="G691" t="s">
        <v>245</v>
      </c>
      <c r="H691">
        <v>4105615</v>
      </c>
      <c r="I691" t="s">
        <v>23</v>
      </c>
      <c r="J691">
        <v>5.23</v>
      </c>
      <c r="K691">
        <v>15</v>
      </c>
    </row>
    <row r="692" spans="1:11" x14ac:dyDescent="0.25">
      <c r="A692" t="s">
        <v>75</v>
      </c>
      <c r="B692" t="s">
        <v>18</v>
      </c>
      <c r="C692" s="2">
        <v>45751</v>
      </c>
      <c r="D692" t="s">
        <v>565</v>
      </c>
      <c r="E692" t="s">
        <v>33</v>
      </c>
      <c r="F692" t="s">
        <v>254</v>
      </c>
      <c r="G692" t="s">
        <v>246</v>
      </c>
      <c r="H692">
        <v>4103031</v>
      </c>
      <c r="I692" t="s">
        <v>23</v>
      </c>
      <c r="J692">
        <v>5.55</v>
      </c>
      <c r="K692">
        <v>55</v>
      </c>
    </row>
    <row r="693" spans="1:11" x14ac:dyDescent="0.25">
      <c r="A693" t="s">
        <v>75</v>
      </c>
      <c r="B693" t="s">
        <v>141</v>
      </c>
      <c r="C693" s="2">
        <v>45751</v>
      </c>
      <c r="D693" t="s">
        <v>395</v>
      </c>
      <c r="E693" t="s">
        <v>66</v>
      </c>
      <c r="F693" t="s">
        <v>254</v>
      </c>
      <c r="G693" t="s">
        <v>246</v>
      </c>
      <c r="H693">
        <v>4103030</v>
      </c>
      <c r="I693" t="s">
        <v>23</v>
      </c>
      <c r="J693">
        <v>5.55</v>
      </c>
      <c r="K693">
        <v>24</v>
      </c>
    </row>
    <row r="694" spans="1:11" x14ac:dyDescent="0.25">
      <c r="A694" t="s">
        <v>75</v>
      </c>
      <c r="B694" t="s">
        <v>138</v>
      </c>
      <c r="C694" s="2">
        <v>45751</v>
      </c>
      <c r="D694" t="s">
        <v>377</v>
      </c>
      <c r="E694" t="s">
        <v>36</v>
      </c>
      <c r="F694" t="s">
        <v>251</v>
      </c>
      <c r="G694" t="s">
        <v>245</v>
      </c>
      <c r="H694">
        <v>4103029</v>
      </c>
      <c r="I694" t="s">
        <v>37</v>
      </c>
      <c r="J694">
        <v>10.39</v>
      </c>
      <c r="K694">
        <v>78</v>
      </c>
    </row>
    <row r="695" spans="1:11" x14ac:dyDescent="0.25">
      <c r="A695" t="s">
        <v>75</v>
      </c>
      <c r="B695" t="s">
        <v>141</v>
      </c>
      <c r="C695" s="2">
        <v>45751</v>
      </c>
      <c r="D695" t="s">
        <v>395</v>
      </c>
      <c r="E695" t="s">
        <v>66</v>
      </c>
      <c r="F695" t="s">
        <v>251</v>
      </c>
      <c r="G695" t="s">
        <v>245</v>
      </c>
      <c r="H695">
        <v>4103028</v>
      </c>
      <c r="I695" t="s">
        <v>23</v>
      </c>
      <c r="J695">
        <v>10.39</v>
      </c>
      <c r="K695">
        <v>49</v>
      </c>
    </row>
    <row r="696" spans="1:11" x14ac:dyDescent="0.25">
      <c r="A696" t="s">
        <v>75</v>
      </c>
      <c r="B696" t="s">
        <v>142</v>
      </c>
      <c r="C696" s="2">
        <v>45751</v>
      </c>
      <c r="D696" t="s">
        <v>386</v>
      </c>
      <c r="E696" t="s">
        <v>41</v>
      </c>
      <c r="F696" t="s">
        <v>251</v>
      </c>
      <c r="G696" t="s">
        <v>245</v>
      </c>
      <c r="H696">
        <v>4105616</v>
      </c>
      <c r="I696" t="s">
        <v>23</v>
      </c>
      <c r="J696">
        <v>5.23</v>
      </c>
      <c r="K696">
        <v>57</v>
      </c>
    </row>
    <row r="697" spans="1:11" x14ac:dyDescent="0.25">
      <c r="A697" t="s">
        <v>75</v>
      </c>
      <c r="B697" t="s">
        <v>18</v>
      </c>
      <c r="C697" s="2">
        <v>45751</v>
      </c>
      <c r="D697" t="s">
        <v>390</v>
      </c>
      <c r="E697" t="s">
        <v>376</v>
      </c>
      <c r="F697" t="s">
        <v>251</v>
      </c>
      <c r="G697" t="s">
        <v>245</v>
      </c>
      <c r="H697">
        <v>4103060</v>
      </c>
      <c r="I697" t="s">
        <v>23</v>
      </c>
      <c r="J697">
        <v>17.43</v>
      </c>
      <c r="K697">
        <v>17</v>
      </c>
    </row>
    <row r="698" spans="1:11" x14ac:dyDescent="0.25">
      <c r="A698" t="s">
        <v>75</v>
      </c>
      <c r="B698" t="s">
        <v>136</v>
      </c>
      <c r="C698" s="2">
        <v>45751</v>
      </c>
      <c r="D698" t="s">
        <v>225</v>
      </c>
      <c r="E698" t="s">
        <v>537</v>
      </c>
      <c r="F698" t="s">
        <v>254</v>
      </c>
      <c r="G698" t="s">
        <v>246</v>
      </c>
      <c r="H698">
        <v>4103071</v>
      </c>
      <c r="I698" t="s">
        <v>23</v>
      </c>
      <c r="J698">
        <v>15.16</v>
      </c>
      <c r="K698">
        <v>27</v>
      </c>
    </row>
    <row r="699" spans="1:11" x14ac:dyDescent="0.25">
      <c r="A699" t="s">
        <v>75</v>
      </c>
      <c r="B699" t="s">
        <v>143</v>
      </c>
      <c r="C699" s="2">
        <v>45751</v>
      </c>
      <c r="D699" t="s">
        <v>388</v>
      </c>
      <c r="E699" t="s">
        <v>389</v>
      </c>
      <c r="F699" t="s">
        <v>251</v>
      </c>
      <c r="G699" t="s">
        <v>245</v>
      </c>
      <c r="H699">
        <v>4105480</v>
      </c>
      <c r="I699" t="s">
        <v>37</v>
      </c>
      <c r="J699">
        <v>9.59</v>
      </c>
      <c r="K699">
        <v>13</v>
      </c>
    </row>
    <row r="700" spans="1:11" x14ac:dyDescent="0.25">
      <c r="A700" t="s">
        <v>75</v>
      </c>
      <c r="B700" t="s">
        <v>135</v>
      </c>
      <c r="C700" s="2">
        <v>45751</v>
      </c>
      <c r="D700" t="s">
        <v>391</v>
      </c>
      <c r="E700" t="s">
        <v>30</v>
      </c>
      <c r="F700" t="s">
        <v>251</v>
      </c>
      <c r="G700" t="s">
        <v>245</v>
      </c>
      <c r="H700">
        <v>4105472</v>
      </c>
      <c r="I700" t="s">
        <v>23</v>
      </c>
      <c r="J700">
        <v>9.59</v>
      </c>
      <c r="K700">
        <v>18</v>
      </c>
    </row>
    <row r="701" spans="1:11" x14ac:dyDescent="0.25">
      <c r="A701" t="s">
        <v>75</v>
      </c>
      <c r="B701" t="s">
        <v>141</v>
      </c>
      <c r="C701" s="2">
        <v>45751</v>
      </c>
      <c r="D701" t="s">
        <v>395</v>
      </c>
      <c r="E701" t="s">
        <v>66</v>
      </c>
      <c r="F701" t="s">
        <v>253</v>
      </c>
      <c r="G701" t="s">
        <v>245</v>
      </c>
      <c r="H701">
        <v>4104942</v>
      </c>
      <c r="I701" t="s">
        <v>23</v>
      </c>
      <c r="J701">
        <v>31.58</v>
      </c>
      <c r="K701">
        <v>41</v>
      </c>
    </row>
    <row r="702" spans="1:11" x14ac:dyDescent="0.25">
      <c r="A702" t="s">
        <v>75</v>
      </c>
      <c r="B702" t="s">
        <v>139</v>
      </c>
      <c r="C702" s="2">
        <v>45751</v>
      </c>
      <c r="D702" t="s">
        <v>381</v>
      </c>
      <c r="E702" t="s">
        <v>43</v>
      </c>
      <c r="F702" t="s">
        <v>251</v>
      </c>
      <c r="G702" t="s">
        <v>245</v>
      </c>
      <c r="H702">
        <v>4103059</v>
      </c>
      <c r="I702" t="s">
        <v>37</v>
      </c>
      <c r="J702">
        <v>17.43</v>
      </c>
      <c r="K702">
        <v>37</v>
      </c>
    </row>
    <row r="703" spans="1:11" x14ac:dyDescent="0.25">
      <c r="A703" t="s">
        <v>75</v>
      </c>
      <c r="B703" t="s">
        <v>18</v>
      </c>
      <c r="C703" s="2">
        <v>45751</v>
      </c>
      <c r="D703" t="s">
        <v>380</v>
      </c>
      <c r="E703" t="s">
        <v>31</v>
      </c>
      <c r="F703" t="s">
        <v>251</v>
      </c>
      <c r="G703" t="s">
        <v>245</v>
      </c>
      <c r="H703">
        <v>4105463</v>
      </c>
      <c r="I703" t="s">
        <v>23</v>
      </c>
      <c r="J703">
        <v>12.94</v>
      </c>
      <c r="K703">
        <v>36</v>
      </c>
    </row>
    <row r="704" spans="1:11" x14ac:dyDescent="0.25">
      <c r="A704" t="s">
        <v>75</v>
      </c>
      <c r="B704" t="s">
        <v>135</v>
      </c>
      <c r="C704" s="2">
        <v>45751</v>
      </c>
      <c r="D704" t="s">
        <v>391</v>
      </c>
      <c r="E704" t="s">
        <v>30</v>
      </c>
      <c r="F704" t="s">
        <v>253</v>
      </c>
      <c r="G704" t="s">
        <v>245</v>
      </c>
      <c r="H704">
        <v>4104944</v>
      </c>
      <c r="I704" t="s">
        <v>23</v>
      </c>
      <c r="J704">
        <v>31.58</v>
      </c>
      <c r="K704">
        <v>0</v>
      </c>
    </row>
    <row r="705" spans="1:11" x14ac:dyDescent="0.25">
      <c r="A705" t="s">
        <v>75</v>
      </c>
      <c r="B705" t="s">
        <v>18</v>
      </c>
      <c r="C705" s="2">
        <v>45751</v>
      </c>
      <c r="D705" t="s">
        <v>390</v>
      </c>
      <c r="E705" t="s">
        <v>376</v>
      </c>
      <c r="F705" t="s">
        <v>251</v>
      </c>
      <c r="G705" t="s">
        <v>245</v>
      </c>
      <c r="H705">
        <v>4105659</v>
      </c>
      <c r="I705" t="s">
        <v>23</v>
      </c>
      <c r="J705">
        <v>10.86</v>
      </c>
      <c r="K705">
        <v>60</v>
      </c>
    </row>
    <row r="706" spans="1:11" x14ac:dyDescent="0.25">
      <c r="A706" t="s">
        <v>75</v>
      </c>
      <c r="B706" t="s">
        <v>21</v>
      </c>
      <c r="C706" s="2">
        <v>45751</v>
      </c>
      <c r="D706" t="s">
        <v>227</v>
      </c>
      <c r="E706" t="s">
        <v>228</v>
      </c>
      <c r="F706" t="s">
        <v>986</v>
      </c>
      <c r="G706" t="s">
        <v>245</v>
      </c>
      <c r="H706">
        <v>4106934</v>
      </c>
      <c r="I706" t="s">
        <v>23</v>
      </c>
      <c r="J706">
        <v>27.9</v>
      </c>
      <c r="K706">
        <v>37</v>
      </c>
    </row>
    <row r="707" spans="1:11" x14ac:dyDescent="0.25">
      <c r="A707" t="s">
        <v>75</v>
      </c>
      <c r="B707" t="s">
        <v>18</v>
      </c>
      <c r="C707" s="2">
        <v>45751</v>
      </c>
      <c r="D707" t="s">
        <v>380</v>
      </c>
      <c r="E707" t="s">
        <v>31</v>
      </c>
      <c r="F707" t="s">
        <v>986</v>
      </c>
      <c r="G707" t="s">
        <v>245</v>
      </c>
      <c r="H707">
        <v>4106929</v>
      </c>
      <c r="I707" t="s">
        <v>23</v>
      </c>
      <c r="J707">
        <v>29.46</v>
      </c>
      <c r="K707">
        <v>34</v>
      </c>
    </row>
    <row r="708" spans="1:11" x14ac:dyDescent="0.25">
      <c r="A708" t="s">
        <v>75</v>
      </c>
      <c r="B708" t="s">
        <v>133</v>
      </c>
      <c r="C708" s="2">
        <v>45751</v>
      </c>
      <c r="D708" t="s">
        <v>394</v>
      </c>
      <c r="E708" t="s">
        <v>64</v>
      </c>
      <c r="F708" t="s">
        <v>251</v>
      </c>
      <c r="G708" t="s">
        <v>245</v>
      </c>
      <c r="H708">
        <v>4107737</v>
      </c>
      <c r="I708" t="s">
        <v>23</v>
      </c>
      <c r="J708">
        <v>14.46</v>
      </c>
      <c r="K708">
        <v>36</v>
      </c>
    </row>
    <row r="709" spans="1:11" x14ac:dyDescent="0.25">
      <c r="A709" t="s">
        <v>75</v>
      </c>
      <c r="B709" t="s">
        <v>142</v>
      </c>
      <c r="C709" s="2">
        <v>45751</v>
      </c>
      <c r="D709" t="s">
        <v>386</v>
      </c>
      <c r="E709" t="s">
        <v>41</v>
      </c>
      <c r="F709" t="s">
        <v>251</v>
      </c>
      <c r="G709" t="s">
        <v>245</v>
      </c>
      <c r="H709">
        <v>4107015</v>
      </c>
      <c r="I709" t="s">
        <v>23</v>
      </c>
      <c r="J709">
        <v>1.1100000000000001</v>
      </c>
      <c r="K709">
        <v>6</v>
      </c>
    </row>
    <row r="710" spans="1:11" x14ac:dyDescent="0.25">
      <c r="A710" t="s">
        <v>75</v>
      </c>
      <c r="B710" t="s">
        <v>142</v>
      </c>
      <c r="C710" s="2">
        <v>45751</v>
      </c>
      <c r="D710" t="s">
        <v>386</v>
      </c>
      <c r="E710" t="s">
        <v>41</v>
      </c>
      <c r="F710" t="s">
        <v>251</v>
      </c>
      <c r="G710" t="s">
        <v>245</v>
      </c>
      <c r="H710">
        <v>4107017</v>
      </c>
      <c r="I710" t="s">
        <v>23</v>
      </c>
      <c r="J710">
        <v>1.1100000000000001</v>
      </c>
      <c r="K710">
        <v>45</v>
      </c>
    </row>
    <row r="711" spans="1:11" x14ac:dyDescent="0.25">
      <c r="A711" t="s">
        <v>75</v>
      </c>
      <c r="B711" t="s">
        <v>138</v>
      </c>
      <c r="C711" s="2">
        <v>45751</v>
      </c>
      <c r="D711" t="s">
        <v>377</v>
      </c>
      <c r="E711" t="s">
        <v>36</v>
      </c>
      <c r="F711" t="s">
        <v>251</v>
      </c>
      <c r="G711" t="s">
        <v>245</v>
      </c>
      <c r="H711">
        <v>4107046</v>
      </c>
      <c r="I711" t="s">
        <v>37</v>
      </c>
      <c r="J711">
        <v>12.98</v>
      </c>
      <c r="K711">
        <v>32</v>
      </c>
    </row>
    <row r="712" spans="1:11" x14ac:dyDescent="0.25">
      <c r="A712" t="s">
        <v>75</v>
      </c>
      <c r="B712" t="s">
        <v>139</v>
      </c>
      <c r="C712" s="2">
        <v>45751</v>
      </c>
      <c r="D712" t="s">
        <v>381</v>
      </c>
      <c r="E712" t="s">
        <v>43</v>
      </c>
      <c r="F712" t="s">
        <v>251</v>
      </c>
      <c r="G712" t="s">
        <v>245</v>
      </c>
      <c r="H712">
        <v>4106368</v>
      </c>
      <c r="I712" t="s">
        <v>37</v>
      </c>
      <c r="J712">
        <v>6.19</v>
      </c>
      <c r="K712">
        <v>19</v>
      </c>
    </row>
    <row r="713" spans="1:11" x14ac:dyDescent="0.25">
      <c r="A713" t="s">
        <v>75</v>
      </c>
      <c r="B713" t="s">
        <v>133</v>
      </c>
      <c r="C713" s="2">
        <v>45751</v>
      </c>
      <c r="D713" t="s">
        <v>394</v>
      </c>
      <c r="E713" t="s">
        <v>64</v>
      </c>
      <c r="F713" t="s">
        <v>256</v>
      </c>
      <c r="G713" t="s">
        <v>245</v>
      </c>
      <c r="H713">
        <v>4106199</v>
      </c>
      <c r="I713" t="s">
        <v>23</v>
      </c>
      <c r="J713">
        <v>17.190000000000001</v>
      </c>
      <c r="K713">
        <v>36</v>
      </c>
    </row>
    <row r="714" spans="1:11" x14ac:dyDescent="0.25">
      <c r="A714" t="s">
        <v>75</v>
      </c>
      <c r="B714" t="s">
        <v>133</v>
      </c>
      <c r="C714" s="2">
        <v>45751</v>
      </c>
      <c r="D714" t="s">
        <v>394</v>
      </c>
      <c r="E714" t="s">
        <v>64</v>
      </c>
      <c r="F714" t="s">
        <v>256</v>
      </c>
      <c r="G714" t="s">
        <v>245</v>
      </c>
      <c r="H714">
        <v>4106200</v>
      </c>
      <c r="I714" t="s">
        <v>23</v>
      </c>
      <c r="J714">
        <v>17.190000000000001</v>
      </c>
      <c r="K714">
        <v>35</v>
      </c>
    </row>
    <row r="715" spans="1:11" x14ac:dyDescent="0.25">
      <c r="A715" t="s">
        <v>75</v>
      </c>
      <c r="B715" t="s">
        <v>18</v>
      </c>
      <c r="C715" s="2">
        <v>45751</v>
      </c>
      <c r="D715" t="s">
        <v>565</v>
      </c>
      <c r="E715" t="s">
        <v>33</v>
      </c>
      <c r="F715" t="s">
        <v>251</v>
      </c>
      <c r="G715" t="s">
        <v>245</v>
      </c>
      <c r="H715">
        <v>4102953</v>
      </c>
      <c r="I715" t="s">
        <v>23</v>
      </c>
      <c r="J715">
        <v>13.14</v>
      </c>
      <c r="K715">
        <v>44</v>
      </c>
    </row>
    <row r="716" spans="1:11" x14ac:dyDescent="0.25">
      <c r="A716" t="s">
        <v>75</v>
      </c>
      <c r="B716" t="s">
        <v>141</v>
      </c>
      <c r="C716" s="2">
        <v>45751</v>
      </c>
      <c r="D716" t="s">
        <v>395</v>
      </c>
      <c r="E716" t="s">
        <v>66</v>
      </c>
      <c r="F716" t="s">
        <v>251</v>
      </c>
      <c r="G716" t="s">
        <v>245</v>
      </c>
      <c r="H716">
        <v>4102952</v>
      </c>
      <c r="I716" t="s">
        <v>23</v>
      </c>
      <c r="J716">
        <v>13.14</v>
      </c>
      <c r="K716">
        <v>82</v>
      </c>
    </row>
    <row r="717" spans="1:11" x14ac:dyDescent="0.25">
      <c r="A717" t="s">
        <v>75</v>
      </c>
      <c r="B717" t="s">
        <v>137</v>
      </c>
      <c r="C717" s="2">
        <v>45751</v>
      </c>
      <c r="D717" t="s">
        <v>387</v>
      </c>
      <c r="E717" t="s">
        <v>28</v>
      </c>
      <c r="F717" t="s">
        <v>251</v>
      </c>
      <c r="G717" t="s">
        <v>245</v>
      </c>
      <c r="H717">
        <v>4102929</v>
      </c>
      <c r="I717" t="s">
        <v>23</v>
      </c>
      <c r="J717">
        <v>11.47</v>
      </c>
      <c r="K717">
        <v>59</v>
      </c>
    </row>
    <row r="718" spans="1:11" x14ac:dyDescent="0.25">
      <c r="A718" t="s">
        <v>75</v>
      </c>
      <c r="B718" t="s">
        <v>140</v>
      </c>
      <c r="C718" s="2">
        <v>45751</v>
      </c>
      <c r="D718" t="s">
        <v>378</v>
      </c>
      <c r="E718" t="s">
        <v>379</v>
      </c>
      <c r="F718" t="s">
        <v>251</v>
      </c>
      <c r="G718" t="s">
        <v>245</v>
      </c>
      <c r="H718">
        <v>4102928</v>
      </c>
      <c r="I718" t="s">
        <v>37</v>
      </c>
      <c r="J718">
        <v>11.47</v>
      </c>
      <c r="K718">
        <v>28</v>
      </c>
    </row>
    <row r="719" spans="1:11" x14ac:dyDescent="0.25">
      <c r="A719" t="s">
        <v>75</v>
      </c>
      <c r="B719" t="s">
        <v>142</v>
      </c>
      <c r="C719" s="2">
        <v>45751</v>
      </c>
      <c r="D719" t="s">
        <v>386</v>
      </c>
      <c r="E719" t="s">
        <v>41</v>
      </c>
      <c r="F719" t="s">
        <v>251</v>
      </c>
      <c r="G719" t="s">
        <v>245</v>
      </c>
      <c r="H719">
        <v>4106334</v>
      </c>
      <c r="I719" t="s">
        <v>23</v>
      </c>
      <c r="J719">
        <v>30.76</v>
      </c>
      <c r="K719">
        <v>70</v>
      </c>
    </row>
    <row r="720" spans="1:11" x14ac:dyDescent="0.25">
      <c r="A720" t="s">
        <v>75</v>
      </c>
      <c r="B720" t="s">
        <v>136</v>
      </c>
      <c r="C720" s="2">
        <v>45751</v>
      </c>
      <c r="D720" t="s">
        <v>226</v>
      </c>
      <c r="E720" t="s">
        <v>536</v>
      </c>
      <c r="F720" t="s">
        <v>251</v>
      </c>
      <c r="G720" t="s">
        <v>245</v>
      </c>
      <c r="H720">
        <v>4106335</v>
      </c>
      <c r="I720" t="s">
        <v>23</v>
      </c>
      <c r="J720">
        <v>30.76</v>
      </c>
      <c r="K720">
        <v>49</v>
      </c>
    </row>
    <row r="721" spans="1:11" x14ac:dyDescent="0.25">
      <c r="A721" t="s">
        <v>75</v>
      </c>
      <c r="B721" t="s">
        <v>18</v>
      </c>
      <c r="C721" s="2">
        <v>45751</v>
      </c>
      <c r="D721" t="s">
        <v>565</v>
      </c>
      <c r="E721" t="s">
        <v>33</v>
      </c>
      <c r="F721" t="s">
        <v>254</v>
      </c>
      <c r="G721" t="s">
        <v>246</v>
      </c>
      <c r="H721">
        <v>4106336</v>
      </c>
      <c r="I721" t="s">
        <v>23</v>
      </c>
      <c r="J721">
        <v>17.28</v>
      </c>
      <c r="K721">
        <v>79</v>
      </c>
    </row>
    <row r="722" spans="1:11" x14ac:dyDescent="0.25">
      <c r="A722" t="s">
        <v>75</v>
      </c>
      <c r="B722" t="s">
        <v>133</v>
      </c>
      <c r="C722" s="2">
        <v>45751</v>
      </c>
      <c r="D722" t="s">
        <v>394</v>
      </c>
      <c r="E722" t="s">
        <v>64</v>
      </c>
      <c r="F722" t="s">
        <v>254</v>
      </c>
      <c r="G722" t="s">
        <v>246</v>
      </c>
      <c r="H722">
        <v>4106337</v>
      </c>
      <c r="I722" t="s">
        <v>23</v>
      </c>
      <c r="J722">
        <v>17.28</v>
      </c>
      <c r="K722">
        <v>43</v>
      </c>
    </row>
    <row r="723" spans="1:11" x14ac:dyDescent="0.25">
      <c r="A723" t="s">
        <v>75</v>
      </c>
      <c r="B723" t="s">
        <v>18</v>
      </c>
      <c r="C723" s="2">
        <v>45751</v>
      </c>
      <c r="D723" t="s">
        <v>565</v>
      </c>
      <c r="E723" t="s">
        <v>33</v>
      </c>
      <c r="F723" t="s">
        <v>251</v>
      </c>
      <c r="G723" t="s">
        <v>245</v>
      </c>
      <c r="H723">
        <v>4106348</v>
      </c>
      <c r="I723" t="s">
        <v>23</v>
      </c>
      <c r="J723">
        <v>14.46</v>
      </c>
      <c r="K723">
        <v>23</v>
      </c>
    </row>
    <row r="724" spans="1:11" x14ac:dyDescent="0.25">
      <c r="A724" t="s">
        <v>75</v>
      </c>
      <c r="B724" t="s">
        <v>142</v>
      </c>
      <c r="C724" s="2">
        <v>45751</v>
      </c>
      <c r="D724" t="s">
        <v>386</v>
      </c>
      <c r="E724" t="s">
        <v>41</v>
      </c>
      <c r="F724" t="s">
        <v>254</v>
      </c>
      <c r="G724" t="s">
        <v>246</v>
      </c>
      <c r="H724">
        <v>4106244</v>
      </c>
      <c r="I724" t="s">
        <v>23</v>
      </c>
      <c r="J724">
        <v>4.9400000000000004</v>
      </c>
      <c r="K724">
        <v>20</v>
      </c>
    </row>
    <row r="725" spans="1:11" x14ac:dyDescent="0.25">
      <c r="A725" t="s">
        <v>75</v>
      </c>
      <c r="B725" t="s">
        <v>18</v>
      </c>
      <c r="C725" s="2">
        <v>45751</v>
      </c>
      <c r="D725" t="s">
        <v>374</v>
      </c>
      <c r="E725" t="s">
        <v>69</v>
      </c>
      <c r="F725" t="s">
        <v>251</v>
      </c>
      <c r="G725" t="s">
        <v>245</v>
      </c>
      <c r="H725">
        <v>4103319</v>
      </c>
      <c r="I725" t="s">
        <v>23</v>
      </c>
      <c r="J725">
        <v>8.08</v>
      </c>
      <c r="K725">
        <v>100</v>
      </c>
    </row>
    <row r="726" spans="1:11" x14ac:dyDescent="0.25">
      <c r="A726" t="s">
        <v>75</v>
      </c>
      <c r="B726" t="s">
        <v>141</v>
      </c>
      <c r="C726" s="2">
        <v>45751</v>
      </c>
      <c r="D726" t="s">
        <v>395</v>
      </c>
      <c r="E726" t="s">
        <v>66</v>
      </c>
      <c r="F726" t="s">
        <v>255</v>
      </c>
      <c r="G726" t="s">
        <v>245</v>
      </c>
      <c r="H726">
        <v>4104095</v>
      </c>
      <c r="I726" t="s">
        <v>23</v>
      </c>
      <c r="J726">
        <v>7.3</v>
      </c>
      <c r="K726">
        <v>58</v>
      </c>
    </row>
    <row r="727" spans="1:11" x14ac:dyDescent="0.25">
      <c r="A727" t="s">
        <v>75</v>
      </c>
      <c r="B727" t="s">
        <v>140</v>
      </c>
      <c r="C727" s="2">
        <v>45751</v>
      </c>
      <c r="D727" t="s">
        <v>378</v>
      </c>
      <c r="E727" t="s">
        <v>379</v>
      </c>
      <c r="F727" t="s">
        <v>255</v>
      </c>
      <c r="G727" t="s">
        <v>245</v>
      </c>
      <c r="H727">
        <v>4104097</v>
      </c>
      <c r="I727" t="s">
        <v>23</v>
      </c>
      <c r="J727">
        <v>7.3</v>
      </c>
      <c r="K727">
        <v>20</v>
      </c>
    </row>
    <row r="728" spans="1:11" x14ac:dyDescent="0.25">
      <c r="A728" t="s">
        <v>75</v>
      </c>
      <c r="B728" t="s">
        <v>141</v>
      </c>
      <c r="C728" s="2">
        <v>45751</v>
      </c>
      <c r="D728" t="s">
        <v>395</v>
      </c>
      <c r="E728" t="s">
        <v>66</v>
      </c>
      <c r="F728" t="s">
        <v>256</v>
      </c>
      <c r="G728" t="s">
        <v>245</v>
      </c>
      <c r="H728">
        <v>4104099</v>
      </c>
      <c r="I728" t="s">
        <v>23</v>
      </c>
      <c r="J728">
        <v>14.41</v>
      </c>
      <c r="K728">
        <v>33</v>
      </c>
    </row>
    <row r="729" spans="1:11" x14ac:dyDescent="0.25">
      <c r="A729" t="s">
        <v>75</v>
      </c>
      <c r="B729" t="s">
        <v>136</v>
      </c>
      <c r="C729" s="2">
        <v>45751</v>
      </c>
      <c r="D729" t="s">
        <v>757</v>
      </c>
      <c r="E729" t="s">
        <v>58</v>
      </c>
      <c r="F729" t="s">
        <v>251</v>
      </c>
      <c r="G729" t="s">
        <v>245</v>
      </c>
      <c r="H729">
        <v>4103700</v>
      </c>
      <c r="I729" t="s">
        <v>37</v>
      </c>
      <c r="J729">
        <v>24.87</v>
      </c>
      <c r="K729">
        <v>31</v>
      </c>
    </row>
    <row r="730" spans="1:11" x14ac:dyDescent="0.25">
      <c r="A730" t="s">
        <v>75</v>
      </c>
      <c r="B730" t="s">
        <v>18</v>
      </c>
      <c r="C730" s="2">
        <v>45751</v>
      </c>
      <c r="D730" t="s">
        <v>380</v>
      </c>
      <c r="E730" t="s">
        <v>31</v>
      </c>
      <c r="F730" t="s">
        <v>251</v>
      </c>
      <c r="G730" t="s">
        <v>245</v>
      </c>
      <c r="H730">
        <v>4103703</v>
      </c>
      <c r="I730" t="s">
        <v>23</v>
      </c>
      <c r="J730">
        <v>24.87</v>
      </c>
      <c r="K730">
        <v>28</v>
      </c>
    </row>
    <row r="731" spans="1:11" x14ac:dyDescent="0.25">
      <c r="A731" t="s">
        <v>75</v>
      </c>
      <c r="B731" t="s">
        <v>18</v>
      </c>
      <c r="C731" s="2">
        <v>45751</v>
      </c>
      <c r="D731" t="s">
        <v>380</v>
      </c>
      <c r="E731" t="s">
        <v>31</v>
      </c>
      <c r="F731" t="s">
        <v>252</v>
      </c>
      <c r="G731" t="s">
        <v>245</v>
      </c>
      <c r="H731">
        <v>4103635</v>
      </c>
      <c r="I731" t="s">
        <v>23</v>
      </c>
      <c r="J731">
        <v>19.920000000000002</v>
      </c>
      <c r="K731">
        <v>35</v>
      </c>
    </row>
    <row r="732" spans="1:11" x14ac:dyDescent="0.25">
      <c r="A732" t="s">
        <v>75</v>
      </c>
      <c r="B732" t="s">
        <v>140</v>
      </c>
      <c r="C732" s="2">
        <v>45751</v>
      </c>
      <c r="D732" t="s">
        <v>378</v>
      </c>
      <c r="E732" t="s">
        <v>379</v>
      </c>
      <c r="F732" t="s">
        <v>252</v>
      </c>
      <c r="G732" t="s">
        <v>245</v>
      </c>
      <c r="H732">
        <v>4103637</v>
      </c>
      <c r="I732" t="s">
        <v>37</v>
      </c>
      <c r="J732">
        <v>19.920000000000002</v>
      </c>
      <c r="K732">
        <v>35</v>
      </c>
    </row>
    <row r="733" spans="1:11" x14ac:dyDescent="0.25">
      <c r="A733" t="s">
        <v>75</v>
      </c>
      <c r="B733" t="s">
        <v>21</v>
      </c>
      <c r="C733" s="2">
        <v>45751</v>
      </c>
      <c r="D733" t="s">
        <v>227</v>
      </c>
      <c r="E733" t="s">
        <v>228</v>
      </c>
      <c r="F733" t="s">
        <v>251</v>
      </c>
      <c r="G733" t="s">
        <v>245</v>
      </c>
      <c r="H733">
        <v>4103441</v>
      </c>
      <c r="I733" t="s">
        <v>23</v>
      </c>
      <c r="J733">
        <v>20.64</v>
      </c>
      <c r="K733">
        <v>72</v>
      </c>
    </row>
    <row r="734" spans="1:11" x14ac:dyDescent="0.25">
      <c r="A734" t="s">
        <v>75</v>
      </c>
      <c r="B734" t="s">
        <v>139</v>
      </c>
      <c r="C734" s="2">
        <v>45751</v>
      </c>
      <c r="D734" t="s">
        <v>381</v>
      </c>
      <c r="E734" t="s">
        <v>43</v>
      </c>
      <c r="F734" t="s">
        <v>251</v>
      </c>
      <c r="G734" t="s">
        <v>245</v>
      </c>
      <c r="H734">
        <v>4104013</v>
      </c>
      <c r="I734" t="s">
        <v>37</v>
      </c>
      <c r="J734">
        <v>13.9</v>
      </c>
      <c r="K734">
        <v>64</v>
      </c>
    </row>
    <row r="735" spans="1:11" x14ac:dyDescent="0.25">
      <c r="A735" t="s">
        <v>75</v>
      </c>
      <c r="B735" t="s">
        <v>18</v>
      </c>
      <c r="C735" s="2">
        <v>45751</v>
      </c>
      <c r="D735" t="s">
        <v>385</v>
      </c>
      <c r="E735" t="s">
        <v>24</v>
      </c>
      <c r="F735" t="s">
        <v>251</v>
      </c>
      <c r="G735" t="s">
        <v>245</v>
      </c>
      <c r="H735">
        <v>4103440</v>
      </c>
      <c r="I735" t="s">
        <v>23</v>
      </c>
      <c r="J735">
        <v>20.64</v>
      </c>
      <c r="K735">
        <v>34</v>
      </c>
    </row>
    <row r="736" spans="1:11" x14ac:dyDescent="0.25">
      <c r="A736" t="s">
        <v>75</v>
      </c>
      <c r="B736" t="s">
        <v>141</v>
      </c>
      <c r="C736" s="2">
        <v>45751</v>
      </c>
      <c r="D736" t="s">
        <v>395</v>
      </c>
      <c r="E736" t="s">
        <v>66</v>
      </c>
      <c r="F736" t="s">
        <v>251</v>
      </c>
      <c r="G736" t="s">
        <v>245</v>
      </c>
      <c r="H736">
        <v>4104008</v>
      </c>
      <c r="I736" t="s">
        <v>23</v>
      </c>
      <c r="J736">
        <v>13.9</v>
      </c>
      <c r="K736">
        <v>75</v>
      </c>
    </row>
    <row r="737" spans="1:11" x14ac:dyDescent="0.25">
      <c r="A737" t="s">
        <v>75</v>
      </c>
      <c r="B737" t="s">
        <v>139</v>
      </c>
      <c r="C737" s="2">
        <v>45751</v>
      </c>
      <c r="D737" t="s">
        <v>381</v>
      </c>
      <c r="E737" t="s">
        <v>43</v>
      </c>
      <c r="F737" t="s">
        <v>251</v>
      </c>
      <c r="G737" t="s">
        <v>245</v>
      </c>
      <c r="H737">
        <v>4103419</v>
      </c>
      <c r="I737" t="s">
        <v>37</v>
      </c>
      <c r="J737">
        <v>14.12</v>
      </c>
      <c r="K737">
        <v>53</v>
      </c>
    </row>
    <row r="738" spans="1:11" x14ac:dyDescent="0.25">
      <c r="A738" t="s">
        <v>75</v>
      </c>
      <c r="B738" t="s">
        <v>18</v>
      </c>
      <c r="C738" s="2">
        <v>45751</v>
      </c>
      <c r="D738" t="s">
        <v>385</v>
      </c>
      <c r="E738" t="s">
        <v>24</v>
      </c>
      <c r="F738" t="s">
        <v>251</v>
      </c>
      <c r="G738" t="s">
        <v>245</v>
      </c>
      <c r="H738">
        <v>4103414</v>
      </c>
      <c r="I738" t="s">
        <v>23</v>
      </c>
      <c r="J738">
        <v>14.12</v>
      </c>
      <c r="K738">
        <v>36</v>
      </c>
    </row>
    <row r="739" spans="1:11" x14ac:dyDescent="0.25">
      <c r="A739" t="s">
        <v>75</v>
      </c>
      <c r="B739" t="s">
        <v>138</v>
      </c>
      <c r="C739" s="2">
        <v>45751</v>
      </c>
      <c r="D739" t="s">
        <v>377</v>
      </c>
      <c r="E739" t="s">
        <v>36</v>
      </c>
      <c r="F739" t="s">
        <v>251</v>
      </c>
      <c r="G739" t="s">
        <v>245</v>
      </c>
      <c r="H739">
        <v>4103489</v>
      </c>
      <c r="I739" t="s">
        <v>37</v>
      </c>
      <c r="J739">
        <v>16.13</v>
      </c>
      <c r="K739">
        <v>32</v>
      </c>
    </row>
    <row r="740" spans="1:11" x14ac:dyDescent="0.25">
      <c r="A740" t="s">
        <v>75</v>
      </c>
      <c r="B740" t="s">
        <v>135</v>
      </c>
      <c r="C740" s="2">
        <v>45751</v>
      </c>
      <c r="D740" t="s">
        <v>391</v>
      </c>
      <c r="E740" t="s">
        <v>30</v>
      </c>
      <c r="F740" t="s">
        <v>251</v>
      </c>
      <c r="G740" t="s">
        <v>245</v>
      </c>
      <c r="H740">
        <v>4103874</v>
      </c>
      <c r="I740" t="s">
        <v>23</v>
      </c>
      <c r="J740">
        <v>7.6</v>
      </c>
      <c r="K740">
        <v>59</v>
      </c>
    </row>
    <row r="741" spans="1:11" x14ac:dyDescent="0.25">
      <c r="A741" t="s">
        <v>75</v>
      </c>
      <c r="B741" t="s">
        <v>18</v>
      </c>
      <c r="C741" s="2">
        <v>45751</v>
      </c>
      <c r="D741" t="s">
        <v>385</v>
      </c>
      <c r="E741" t="s">
        <v>24</v>
      </c>
      <c r="F741" t="s">
        <v>251</v>
      </c>
      <c r="G741" t="s">
        <v>245</v>
      </c>
      <c r="H741">
        <v>4103194</v>
      </c>
      <c r="I741" t="s">
        <v>23</v>
      </c>
      <c r="J741">
        <v>17.3</v>
      </c>
      <c r="K741">
        <v>56</v>
      </c>
    </row>
    <row r="742" spans="1:11" x14ac:dyDescent="0.25">
      <c r="A742" t="s">
        <v>75</v>
      </c>
      <c r="B742" t="s">
        <v>137</v>
      </c>
      <c r="C742" s="2">
        <v>45751</v>
      </c>
      <c r="D742" t="s">
        <v>387</v>
      </c>
      <c r="E742" t="s">
        <v>28</v>
      </c>
      <c r="F742" t="s">
        <v>254</v>
      </c>
      <c r="G742" t="s">
        <v>246</v>
      </c>
      <c r="H742">
        <v>4103190</v>
      </c>
      <c r="I742" t="s">
        <v>23</v>
      </c>
      <c r="J742">
        <v>4.88</v>
      </c>
      <c r="K742">
        <v>17</v>
      </c>
    </row>
    <row r="743" spans="1:11" x14ac:dyDescent="0.25">
      <c r="A743" t="s">
        <v>75</v>
      </c>
      <c r="B743" t="s">
        <v>18</v>
      </c>
      <c r="C743" s="2">
        <v>45751</v>
      </c>
      <c r="D743" t="s">
        <v>565</v>
      </c>
      <c r="E743" t="s">
        <v>33</v>
      </c>
      <c r="F743" t="s">
        <v>251</v>
      </c>
      <c r="G743" t="s">
        <v>245</v>
      </c>
      <c r="H743">
        <v>4103180</v>
      </c>
      <c r="I743" t="s">
        <v>23</v>
      </c>
      <c r="J743">
        <v>10.039999999999999</v>
      </c>
      <c r="K743">
        <v>27</v>
      </c>
    </row>
    <row r="744" spans="1:11" x14ac:dyDescent="0.25">
      <c r="A744" t="s">
        <v>75</v>
      </c>
      <c r="B744" t="s">
        <v>18</v>
      </c>
      <c r="C744" s="2">
        <v>45751</v>
      </c>
      <c r="D744" t="s">
        <v>385</v>
      </c>
      <c r="E744" t="s">
        <v>24</v>
      </c>
      <c r="F744" t="s">
        <v>251</v>
      </c>
      <c r="G744" t="s">
        <v>245</v>
      </c>
      <c r="H744">
        <v>4103223</v>
      </c>
      <c r="I744" t="s">
        <v>23</v>
      </c>
      <c r="J744">
        <v>8.24</v>
      </c>
      <c r="K744">
        <v>25</v>
      </c>
    </row>
    <row r="745" spans="1:11" x14ac:dyDescent="0.25">
      <c r="A745" t="s">
        <v>75</v>
      </c>
      <c r="B745" t="s">
        <v>138</v>
      </c>
      <c r="C745" s="2">
        <v>45751</v>
      </c>
      <c r="D745" t="s">
        <v>377</v>
      </c>
      <c r="E745" t="s">
        <v>36</v>
      </c>
      <c r="F745" t="s">
        <v>251</v>
      </c>
      <c r="G745" t="s">
        <v>245</v>
      </c>
      <c r="H745">
        <v>4103222</v>
      </c>
      <c r="I745" t="s">
        <v>37</v>
      </c>
      <c r="J745">
        <v>8.24</v>
      </c>
      <c r="K745">
        <v>25</v>
      </c>
    </row>
    <row r="746" spans="1:11" x14ac:dyDescent="0.25">
      <c r="A746" t="s">
        <v>75</v>
      </c>
      <c r="B746" t="s">
        <v>141</v>
      </c>
      <c r="C746" s="2">
        <v>45751</v>
      </c>
      <c r="D746" t="s">
        <v>395</v>
      </c>
      <c r="E746" t="s">
        <v>66</v>
      </c>
      <c r="F746" t="s">
        <v>252</v>
      </c>
      <c r="G746" t="s">
        <v>245</v>
      </c>
      <c r="H746">
        <v>4103196</v>
      </c>
      <c r="I746" t="s">
        <v>23</v>
      </c>
      <c r="J746">
        <v>15.66</v>
      </c>
      <c r="K746">
        <v>39</v>
      </c>
    </row>
    <row r="747" spans="1:11" x14ac:dyDescent="0.25">
      <c r="A747" t="s">
        <v>75</v>
      </c>
      <c r="B747" t="s">
        <v>136</v>
      </c>
      <c r="C747" s="2">
        <v>45751</v>
      </c>
      <c r="D747" t="s">
        <v>757</v>
      </c>
      <c r="E747" t="s">
        <v>58</v>
      </c>
      <c r="F747" t="s">
        <v>252</v>
      </c>
      <c r="G747" t="s">
        <v>245</v>
      </c>
      <c r="H747">
        <v>4103195</v>
      </c>
      <c r="I747" t="s">
        <v>37</v>
      </c>
      <c r="J747">
        <v>15.66</v>
      </c>
      <c r="K747">
        <v>39</v>
      </c>
    </row>
    <row r="748" spans="1:11" x14ac:dyDescent="0.25">
      <c r="A748" t="s">
        <v>75</v>
      </c>
      <c r="B748" t="s">
        <v>138</v>
      </c>
      <c r="C748" s="2">
        <v>45751</v>
      </c>
      <c r="D748" t="s">
        <v>377</v>
      </c>
      <c r="E748" t="s">
        <v>36</v>
      </c>
      <c r="F748" t="s">
        <v>251</v>
      </c>
      <c r="G748" t="s">
        <v>245</v>
      </c>
      <c r="H748">
        <v>4103181</v>
      </c>
      <c r="I748" t="s">
        <v>37</v>
      </c>
      <c r="J748">
        <v>10.039999999999999</v>
      </c>
      <c r="K748">
        <v>30</v>
      </c>
    </row>
    <row r="749" spans="1:11" x14ac:dyDescent="0.25">
      <c r="A749" t="s">
        <v>75</v>
      </c>
      <c r="B749" t="s">
        <v>136</v>
      </c>
      <c r="C749" s="2">
        <v>45751</v>
      </c>
      <c r="D749" t="s">
        <v>225</v>
      </c>
      <c r="E749" t="s">
        <v>537</v>
      </c>
      <c r="F749" t="s">
        <v>251</v>
      </c>
      <c r="G749" t="s">
        <v>245</v>
      </c>
      <c r="H749">
        <v>4104828</v>
      </c>
      <c r="I749" t="s">
        <v>23</v>
      </c>
      <c r="J749">
        <v>21.39</v>
      </c>
      <c r="K749">
        <v>37</v>
      </c>
    </row>
    <row r="750" spans="1:11" x14ac:dyDescent="0.25">
      <c r="A750" t="s">
        <v>75</v>
      </c>
      <c r="B750" t="s">
        <v>138</v>
      </c>
      <c r="C750" s="2">
        <v>45751</v>
      </c>
      <c r="D750" t="s">
        <v>377</v>
      </c>
      <c r="E750" t="s">
        <v>36</v>
      </c>
      <c r="F750" t="s">
        <v>251</v>
      </c>
      <c r="G750" t="s">
        <v>245</v>
      </c>
      <c r="H750">
        <v>4103192</v>
      </c>
      <c r="I750" t="s">
        <v>37</v>
      </c>
      <c r="J750">
        <v>4.38</v>
      </c>
      <c r="K750">
        <v>17</v>
      </c>
    </row>
    <row r="751" spans="1:11" x14ac:dyDescent="0.25">
      <c r="A751" t="s">
        <v>75</v>
      </c>
      <c r="B751" t="s">
        <v>139</v>
      </c>
      <c r="C751" s="2">
        <v>45751</v>
      </c>
      <c r="D751" t="s">
        <v>381</v>
      </c>
      <c r="E751" t="s">
        <v>43</v>
      </c>
      <c r="F751" t="s">
        <v>251</v>
      </c>
      <c r="G751" t="s">
        <v>245</v>
      </c>
      <c r="H751">
        <v>4103170</v>
      </c>
      <c r="I751" t="s">
        <v>37</v>
      </c>
      <c r="J751">
        <v>7.27</v>
      </c>
      <c r="K751">
        <v>17</v>
      </c>
    </row>
    <row r="752" spans="1:11" x14ac:dyDescent="0.25">
      <c r="A752" t="s">
        <v>75</v>
      </c>
      <c r="B752" t="s">
        <v>18</v>
      </c>
      <c r="C752" s="2">
        <v>45751</v>
      </c>
      <c r="D752" t="s">
        <v>374</v>
      </c>
      <c r="E752" t="s">
        <v>69</v>
      </c>
      <c r="F752" t="s">
        <v>254</v>
      </c>
      <c r="G752" t="s">
        <v>246</v>
      </c>
      <c r="H752">
        <v>4103191</v>
      </c>
      <c r="I752" t="s">
        <v>23</v>
      </c>
      <c r="J752">
        <v>4.88</v>
      </c>
      <c r="K752">
        <v>22</v>
      </c>
    </row>
    <row r="753" spans="1:11" x14ac:dyDescent="0.25">
      <c r="A753" t="s">
        <v>75</v>
      </c>
      <c r="B753" t="s">
        <v>18</v>
      </c>
      <c r="C753" s="2">
        <v>45751</v>
      </c>
      <c r="D753" t="s">
        <v>565</v>
      </c>
      <c r="E753" t="s">
        <v>33</v>
      </c>
      <c r="F753" t="s">
        <v>251</v>
      </c>
      <c r="G753" t="s">
        <v>245</v>
      </c>
      <c r="H753">
        <v>4104831</v>
      </c>
      <c r="I753" t="s">
        <v>23</v>
      </c>
      <c r="J753">
        <v>21.39</v>
      </c>
      <c r="K753">
        <v>36</v>
      </c>
    </row>
    <row r="754" spans="1:11" x14ac:dyDescent="0.25">
      <c r="A754" t="s">
        <v>75</v>
      </c>
      <c r="B754" t="s">
        <v>18</v>
      </c>
      <c r="C754" s="2">
        <v>45751</v>
      </c>
      <c r="D754" t="s">
        <v>390</v>
      </c>
      <c r="E754" t="s">
        <v>376</v>
      </c>
      <c r="F754" t="s">
        <v>251</v>
      </c>
      <c r="G754" t="s">
        <v>245</v>
      </c>
      <c r="H754">
        <v>4103171</v>
      </c>
      <c r="I754" t="s">
        <v>23</v>
      </c>
      <c r="J754">
        <v>7.27</v>
      </c>
      <c r="K754">
        <v>0</v>
      </c>
    </row>
    <row r="755" spans="1:11" x14ac:dyDescent="0.25">
      <c r="A755" t="s">
        <v>75</v>
      </c>
      <c r="B755" t="s">
        <v>136</v>
      </c>
      <c r="C755" s="2">
        <v>45751</v>
      </c>
      <c r="D755" t="s">
        <v>757</v>
      </c>
      <c r="E755" t="s">
        <v>58</v>
      </c>
      <c r="F755" t="s">
        <v>251</v>
      </c>
      <c r="G755" t="s">
        <v>245</v>
      </c>
      <c r="H755">
        <v>4103193</v>
      </c>
      <c r="I755" t="s">
        <v>37</v>
      </c>
      <c r="J755">
        <v>17.3</v>
      </c>
      <c r="K755">
        <v>38</v>
      </c>
    </row>
    <row r="756" spans="1:11" x14ac:dyDescent="0.25">
      <c r="A756" t="s">
        <v>75</v>
      </c>
      <c r="B756" t="s">
        <v>18</v>
      </c>
      <c r="C756" s="2">
        <v>45752</v>
      </c>
      <c r="D756" t="s">
        <v>392</v>
      </c>
      <c r="E756" t="s">
        <v>393</v>
      </c>
      <c r="F756" t="s">
        <v>253</v>
      </c>
      <c r="G756" t="s">
        <v>245</v>
      </c>
      <c r="H756">
        <v>4103735</v>
      </c>
      <c r="I756" t="s">
        <v>23</v>
      </c>
      <c r="J756">
        <v>12.08</v>
      </c>
      <c r="K756">
        <v>21</v>
      </c>
    </row>
    <row r="757" spans="1:11" x14ac:dyDescent="0.25">
      <c r="A757" t="s">
        <v>75</v>
      </c>
      <c r="B757" t="s">
        <v>141</v>
      </c>
      <c r="C757" s="2">
        <v>45752</v>
      </c>
      <c r="D757" t="s">
        <v>395</v>
      </c>
      <c r="E757" t="s">
        <v>66</v>
      </c>
      <c r="F757" t="s">
        <v>251</v>
      </c>
      <c r="G757" t="s">
        <v>245</v>
      </c>
      <c r="H757">
        <v>4107097</v>
      </c>
      <c r="I757" t="s">
        <v>23</v>
      </c>
      <c r="J757">
        <v>21.83</v>
      </c>
      <c r="K757">
        <v>28</v>
      </c>
    </row>
    <row r="758" spans="1:11" x14ac:dyDescent="0.25">
      <c r="A758" t="s">
        <v>75</v>
      </c>
      <c r="B758" t="s">
        <v>139</v>
      </c>
      <c r="C758" s="2">
        <v>45752</v>
      </c>
      <c r="D758" t="s">
        <v>381</v>
      </c>
      <c r="E758" t="s">
        <v>43</v>
      </c>
      <c r="F758" t="s">
        <v>251</v>
      </c>
      <c r="G758" t="s">
        <v>245</v>
      </c>
      <c r="H758">
        <v>4103737</v>
      </c>
      <c r="I758" t="s">
        <v>37</v>
      </c>
      <c r="J758">
        <v>24.57</v>
      </c>
      <c r="K758">
        <v>24</v>
      </c>
    </row>
    <row r="759" spans="1:11" x14ac:dyDescent="0.25">
      <c r="A759" t="s">
        <v>75</v>
      </c>
      <c r="B759" t="s">
        <v>136</v>
      </c>
      <c r="C759" s="2">
        <v>45752</v>
      </c>
      <c r="D759" t="s">
        <v>226</v>
      </c>
      <c r="E759" t="s">
        <v>536</v>
      </c>
      <c r="F759" t="s">
        <v>251</v>
      </c>
      <c r="G759" t="s">
        <v>245</v>
      </c>
      <c r="H759">
        <v>4107099</v>
      </c>
      <c r="I759" t="s">
        <v>23</v>
      </c>
      <c r="J759">
        <v>21.83</v>
      </c>
      <c r="K759">
        <v>65</v>
      </c>
    </row>
    <row r="760" spans="1:11" x14ac:dyDescent="0.25">
      <c r="A760" t="s">
        <v>75</v>
      </c>
      <c r="B760" t="s">
        <v>135</v>
      </c>
      <c r="C760" s="2">
        <v>45752</v>
      </c>
      <c r="D760" t="s">
        <v>391</v>
      </c>
      <c r="E760" t="s">
        <v>30</v>
      </c>
      <c r="F760" t="s">
        <v>251</v>
      </c>
      <c r="G760" t="s">
        <v>245</v>
      </c>
      <c r="H760">
        <v>4103738</v>
      </c>
      <c r="I760" t="s">
        <v>23</v>
      </c>
      <c r="J760">
        <v>24.57</v>
      </c>
      <c r="K760">
        <v>0</v>
      </c>
    </row>
    <row r="761" spans="1:11" x14ac:dyDescent="0.25">
      <c r="A761" t="s">
        <v>75</v>
      </c>
      <c r="B761" t="s">
        <v>136</v>
      </c>
      <c r="C761" s="2">
        <v>45752</v>
      </c>
      <c r="D761" t="s">
        <v>226</v>
      </c>
      <c r="E761" t="s">
        <v>536</v>
      </c>
      <c r="F761" t="s">
        <v>251</v>
      </c>
      <c r="G761" t="s">
        <v>245</v>
      </c>
      <c r="H761">
        <v>4107000</v>
      </c>
      <c r="I761" t="s">
        <v>23</v>
      </c>
      <c r="J761">
        <v>29.81</v>
      </c>
      <c r="K761">
        <v>94</v>
      </c>
    </row>
    <row r="762" spans="1:11" x14ac:dyDescent="0.25">
      <c r="A762" t="s">
        <v>75</v>
      </c>
      <c r="B762" t="s">
        <v>136</v>
      </c>
      <c r="C762" s="2">
        <v>45752</v>
      </c>
      <c r="D762" t="s">
        <v>226</v>
      </c>
      <c r="E762" t="s">
        <v>536</v>
      </c>
      <c r="F762" t="s">
        <v>252</v>
      </c>
      <c r="G762" t="s">
        <v>245</v>
      </c>
      <c r="H762">
        <v>4106999</v>
      </c>
      <c r="I762" t="s">
        <v>23</v>
      </c>
      <c r="J762">
        <v>29.81</v>
      </c>
      <c r="K762">
        <v>42</v>
      </c>
    </row>
    <row r="763" spans="1:11" x14ac:dyDescent="0.25">
      <c r="A763" t="s">
        <v>75</v>
      </c>
      <c r="B763" t="s">
        <v>136</v>
      </c>
      <c r="C763" s="2">
        <v>45752</v>
      </c>
      <c r="D763" t="s">
        <v>226</v>
      </c>
      <c r="E763" t="s">
        <v>536</v>
      </c>
      <c r="F763" t="s">
        <v>253</v>
      </c>
      <c r="G763" t="s">
        <v>245</v>
      </c>
      <c r="H763">
        <v>4107056</v>
      </c>
      <c r="I763" t="s">
        <v>23</v>
      </c>
      <c r="J763">
        <v>32.299999999999997</v>
      </c>
      <c r="K763">
        <v>0</v>
      </c>
    </row>
    <row r="764" spans="1:11" x14ac:dyDescent="0.25">
      <c r="A764" t="s">
        <v>75</v>
      </c>
      <c r="B764" t="s">
        <v>141</v>
      </c>
      <c r="C764" s="2">
        <v>45752</v>
      </c>
      <c r="D764" t="s">
        <v>395</v>
      </c>
      <c r="E764" t="s">
        <v>66</v>
      </c>
      <c r="F764" t="s">
        <v>253</v>
      </c>
      <c r="G764" t="s">
        <v>245</v>
      </c>
      <c r="H764">
        <v>4107054</v>
      </c>
      <c r="I764" t="s">
        <v>23</v>
      </c>
      <c r="J764">
        <v>32.299999999999997</v>
      </c>
      <c r="K764">
        <v>60</v>
      </c>
    </row>
    <row r="765" spans="1:11" x14ac:dyDescent="0.25">
      <c r="A765" t="s">
        <v>75</v>
      </c>
      <c r="B765" t="s">
        <v>136</v>
      </c>
      <c r="C765" s="2">
        <v>45752</v>
      </c>
      <c r="D765" t="s">
        <v>384</v>
      </c>
      <c r="E765" t="s">
        <v>806</v>
      </c>
      <c r="F765" t="s">
        <v>251</v>
      </c>
      <c r="G765" t="s">
        <v>245</v>
      </c>
      <c r="H765">
        <v>4105639</v>
      </c>
      <c r="I765" t="s">
        <v>37</v>
      </c>
      <c r="J765">
        <v>15.59</v>
      </c>
      <c r="K765">
        <v>47</v>
      </c>
    </row>
    <row r="766" spans="1:11" x14ac:dyDescent="0.25">
      <c r="A766" t="s">
        <v>75</v>
      </c>
      <c r="B766" t="s">
        <v>141</v>
      </c>
      <c r="C766" s="2">
        <v>45752</v>
      </c>
      <c r="D766" t="s">
        <v>395</v>
      </c>
      <c r="E766" t="s">
        <v>66</v>
      </c>
      <c r="F766" t="s">
        <v>251</v>
      </c>
      <c r="G766" t="s">
        <v>245</v>
      </c>
      <c r="H766">
        <v>4107771</v>
      </c>
      <c r="I766" t="s">
        <v>23</v>
      </c>
      <c r="J766">
        <v>26.08</v>
      </c>
      <c r="K766">
        <v>29</v>
      </c>
    </row>
    <row r="767" spans="1:11" x14ac:dyDescent="0.25">
      <c r="A767" t="s">
        <v>75</v>
      </c>
      <c r="B767" t="s">
        <v>139</v>
      </c>
      <c r="C767" s="2">
        <v>45752</v>
      </c>
      <c r="D767" t="s">
        <v>381</v>
      </c>
      <c r="E767" t="s">
        <v>43</v>
      </c>
      <c r="F767" t="s">
        <v>251</v>
      </c>
      <c r="G767" t="s">
        <v>245</v>
      </c>
      <c r="H767">
        <v>4107768</v>
      </c>
      <c r="I767" t="s">
        <v>37</v>
      </c>
      <c r="J767">
        <v>26.08</v>
      </c>
      <c r="K767">
        <v>30</v>
      </c>
    </row>
    <row r="768" spans="1:11" x14ac:dyDescent="0.25">
      <c r="A768" t="s">
        <v>75</v>
      </c>
      <c r="B768" t="s">
        <v>136</v>
      </c>
      <c r="C768" s="2">
        <v>45752</v>
      </c>
      <c r="D768" t="s">
        <v>384</v>
      </c>
      <c r="E768" t="s">
        <v>806</v>
      </c>
      <c r="F768" t="s">
        <v>251</v>
      </c>
      <c r="G768" t="s">
        <v>245</v>
      </c>
      <c r="H768">
        <v>4107753</v>
      </c>
      <c r="I768" t="s">
        <v>23</v>
      </c>
      <c r="J768">
        <v>8.19</v>
      </c>
      <c r="K768">
        <v>45</v>
      </c>
    </row>
    <row r="769" spans="1:11" x14ac:dyDescent="0.25">
      <c r="A769" t="s">
        <v>75</v>
      </c>
      <c r="B769" t="s">
        <v>133</v>
      </c>
      <c r="C769" s="2">
        <v>45752</v>
      </c>
      <c r="D769" t="s">
        <v>394</v>
      </c>
      <c r="E769" t="s">
        <v>64</v>
      </c>
      <c r="F769" t="s">
        <v>251</v>
      </c>
      <c r="G769" t="s">
        <v>245</v>
      </c>
      <c r="H769">
        <v>4107664</v>
      </c>
      <c r="I769" t="s">
        <v>23</v>
      </c>
      <c r="J769">
        <v>17.22</v>
      </c>
      <c r="K769">
        <v>40</v>
      </c>
    </row>
    <row r="770" spans="1:11" x14ac:dyDescent="0.25">
      <c r="A770" t="s">
        <v>75</v>
      </c>
      <c r="B770" t="s">
        <v>18</v>
      </c>
      <c r="C770" s="2">
        <v>45752</v>
      </c>
      <c r="D770" t="s">
        <v>374</v>
      </c>
      <c r="E770" t="s">
        <v>69</v>
      </c>
      <c r="F770" t="s">
        <v>251</v>
      </c>
      <c r="G770" t="s">
        <v>245</v>
      </c>
      <c r="H770">
        <v>4107662</v>
      </c>
      <c r="I770" t="s">
        <v>23</v>
      </c>
      <c r="J770">
        <v>17.22</v>
      </c>
      <c r="K770">
        <v>32</v>
      </c>
    </row>
    <row r="771" spans="1:11" x14ac:dyDescent="0.25">
      <c r="A771" t="s">
        <v>75</v>
      </c>
      <c r="B771" t="s">
        <v>136</v>
      </c>
      <c r="C771" s="2">
        <v>45752</v>
      </c>
      <c r="D771" t="s">
        <v>226</v>
      </c>
      <c r="E771" t="s">
        <v>536</v>
      </c>
      <c r="F771" t="s">
        <v>254</v>
      </c>
      <c r="G771" t="s">
        <v>246</v>
      </c>
      <c r="H771">
        <v>4107642</v>
      </c>
      <c r="I771" t="s">
        <v>23</v>
      </c>
      <c r="J771">
        <v>10.94</v>
      </c>
      <c r="K771">
        <v>20</v>
      </c>
    </row>
    <row r="772" spans="1:11" x14ac:dyDescent="0.25">
      <c r="A772" t="s">
        <v>75</v>
      </c>
      <c r="B772" t="s">
        <v>141</v>
      </c>
      <c r="C772" s="2">
        <v>45752</v>
      </c>
      <c r="D772" t="s">
        <v>395</v>
      </c>
      <c r="E772" t="s">
        <v>66</v>
      </c>
      <c r="F772" t="s">
        <v>254</v>
      </c>
      <c r="G772" t="s">
        <v>246</v>
      </c>
      <c r="H772">
        <v>4107640</v>
      </c>
      <c r="I772" t="s">
        <v>23</v>
      </c>
      <c r="J772">
        <v>6.02</v>
      </c>
      <c r="K772">
        <v>12</v>
      </c>
    </row>
    <row r="773" spans="1:11" x14ac:dyDescent="0.25">
      <c r="A773" t="s">
        <v>75</v>
      </c>
      <c r="B773" t="s">
        <v>136</v>
      </c>
      <c r="C773" s="2">
        <v>45752</v>
      </c>
      <c r="D773" t="s">
        <v>384</v>
      </c>
      <c r="E773" t="s">
        <v>806</v>
      </c>
      <c r="F773" t="s">
        <v>251</v>
      </c>
      <c r="G773" t="s">
        <v>245</v>
      </c>
      <c r="H773">
        <v>4107746</v>
      </c>
      <c r="I773" t="s">
        <v>37</v>
      </c>
      <c r="J773">
        <v>8.19</v>
      </c>
      <c r="K773">
        <v>20</v>
      </c>
    </row>
    <row r="774" spans="1:11" x14ac:dyDescent="0.25">
      <c r="A774" t="s">
        <v>75</v>
      </c>
      <c r="B774" t="s">
        <v>18</v>
      </c>
      <c r="C774" s="2">
        <v>45752</v>
      </c>
      <c r="D774" t="s">
        <v>374</v>
      </c>
      <c r="E774" t="s">
        <v>69</v>
      </c>
      <c r="F774" t="s">
        <v>251</v>
      </c>
      <c r="G774" t="s">
        <v>245</v>
      </c>
      <c r="H774">
        <v>4104837</v>
      </c>
      <c r="I774" t="s">
        <v>23</v>
      </c>
      <c r="J774">
        <v>15.03</v>
      </c>
      <c r="K774">
        <v>31</v>
      </c>
    </row>
    <row r="775" spans="1:11" x14ac:dyDescent="0.25">
      <c r="A775" t="s">
        <v>75</v>
      </c>
      <c r="B775" t="s">
        <v>133</v>
      </c>
      <c r="C775" s="2">
        <v>45752</v>
      </c>
      <c r="D775" t="s">
        <v>394</v>
      </c>
      <c r="E775" t="s">
        <v>64</v>
      </c>
      <c r="F775" t="s">
        <v>251</v>
      </c>
      <c r="G775" t="s">
        <v>245</v>
      </c>
      <c r="H775">
        <v>4104838</v>
      </c>
      <c r="I775" t="s">
        <v>23</v>
      </c>
      <c r="J775">
        <v>15.03</v>
      </c>
      <c r="K775">
        <v>46</v>
      </c>
    </row>
    <row r="776" spans="1:11" x14ac:dyDescent="0.25">
      <c r="A776" t="s">
        <v>75</v>
      </c>
      <c r="B776" t="s">
        <v>18</v>
      </c>
      <c r="C776" s="2">
        <v>45752</v>
      </c>
      <c r="D776" t="s">
        <v>385</v>
      </c>
      <c r="E776" t="s">
        <v>24</v>
      </c>
      <c r="F776" t="s">
        <v>251</v>
      </c>
      <c r="G776" t="s">
        <v>245</v>
      </c>
      <c r="H776">
        <v>4105620</v>
      </c>
      <c r="I776" t="s">
        <v>23</v>
      </c>
      <c r="J776">
        <v>16.95</v>
      </c>
      <c r="K776">
        <v>30</v>
      </c>
    </row>
    <row r="777" spans="1:11" x14ac:dyDescent="0.25">
      <c r="A777" t="s">
        <v>75</v>
      </c>
      <c r="B777" t="s">
        <v>141</v>
      </c>
      <c r="C777" s="2">
        <v>45752</v>
      </c>
      <c r="D777" t="s">
        <v>395</v>
      </c>
      <c r="E777" t="s">
        <v>66</v>
      </c>
      <c r="F777" t="s">
        <v>251</v>
      </c>
      <c r="G777" t="s">
        <v>245</v>
      </c>
      <c r="H777">
        <v>4105619</v>
      </c>
      <c r="I777" t="s">
        <v>23</v>
      </c>
      <c r="J777">
        <v>16.95</v>
      </c>
      <c r="K777">
        <v>22</v>
      </c>
    </row>
    <row r="778" spans="1:11" x14ac:dyDescent="0.25">
      <c r="A778" t="s">
        <v>75</v>
      </c>
      <c r="B778" t="s">
        <v>21</v>
      </c>
      <c r="C778" s="2">
        <v>45752</v>
      </c>
      <c r="D778" t="s">
        <v>229</v>
      </c>
      <c r="E778" t="s">
        <v>230</v>
      </c>
      <c r="F778" t="s">
        <v>254</v>
      </c>
      <c r="G778" t="s">
        <v>246</v>
      </c>
      <c r="H778">
        <v>4103769</v>
      </c>
      <c r="I778" t="s">
        <v>23</v>
      </c>
      <c r="J778">
        <v>8.86</v>
      </c>
      <c r="K778">
        <v>52</v>
      </c>
    </row>
    <row r="779" spans="1:11" x14ac:dyDescent="0.25">
      <c r="A779" t="s">
        <v>75</v>
      </c>
      <c r="B779" t="s">
        <v>18</v>
      </c>
      <c r="C779" s="2">
        <v>45752</v>
      </c>
      <c r="D779" t="s">
        <v>385</v>
      </c>
      <c r="E779" t="s">
        <v>24</v>
      </c>
      <c r="F779" t="s">
        <v>396</v>
      </c>
      <c r="G779" t="s">
        <v>245</v>
      </c>
      <c r="H779">
        <v>4106969</v>
      </c>
      <c r="I779" t="s">
        <v>23</v>
      </c>
      <c r="J779">
        <v>6.07</v>
      </c>
      <c r="K779">
        <v>59</v>
      </c>
    </row>
    <row r="780" spans="1:11" x14ac:dyDescent="0.25">
      <c r="A780" t="s">
        <v>75</v>
      </c>
      <c r="B780" t="s">
        <v>136</v>
      </c>
      <c r="C780" s="2">
        <v>45752</v>
      </c>
      <c r="D780" t="s">
        <v>384</v>
      </c>
      <c r="E780" t="s">
        <v>806</v>
      </c>
      <c r="F780" t="s">
        <v>396</v>
      </c>
      <c r="G780" t="s">
        <v>245</v>
      </c>
      <c r="H780">
        <v>4106970</v>
      </c>
      <c r="I780" t="s">
        <v>37</v>
      </c>
      <c r="J780">
        <v>6.07</v>
      </c>
      <c r="K780">
        <v>22</v>
      </c>
    </row>
    <row r="781" spans="1:11" x14ac:dyDescent="0.25">
      <c r="A781" t="s">
        <v>75</v>
      </c>
      <c r="B781" t="s">
        <v>21</v>
      </c>
      <c r="C781" s="2">
        <v>45752</v>
      </c>
      <c r="D781" t="s">
        <v>229</v>
      </c>
      <c r="E781" t="s">
        <v>230</v>
      </c>
      <c r="F781" t="s">
        <v>254</v>
      </c>
      <c r="G781" t="s">
        <v>246</v>
      </c>
      <c r="H781">
        <v>4103770</v>
      </c>
      <c r="I781" t="s">
        <v>23</v>
      </c>
      <c r="J781">
        <v>8.86</v>
      </c>
      <c r="K781">
        <v>28</v>
      </c>
    </row>
    <row r="782" spans="1:11" x14ac:dyDescent="0.25">
      <c r="A782" t="s">
        <v>75</v>
      </c>
      <c r="B782" t="s">
        <v>133</v>
      </c>
      <c r="C782" s="2">
        <v>45752</v>
      </c>
      <c r="D782" t="s">
        <v>394</v>
      </c>
      <c r="E782" t="s">
        <v>64</v>
      </c>
      <c r="F782" t="s">
        <v>251</v>
      </c>
      <c r="G782" t="s">
        <v>245</v>
      </c>
      <c r="H782">
        <v>4106930</v>
      </c>
      <c r="I782" t="s">
        <v>23</v>
      </c>
      <c r="J782">
        <v>17.690000000000001</v>
      </c>
      <c r="K782">
        <v>0</v>
      </c>
    </row>
    <row r="783" spans="1:11" x14ac:dyDescent="0.25">
      <c r="A783" t="s">
        <v>75</v>
      </c>
      <c r="B783" t="s">
        <v>133</v>
      </c>
      <c r="C783" s="2">
        <v>45752</v>
      </c>
      <c r="D783" t="s">
        <v>394</v>
      </c>
      <c r="E783" t="s">
        <v>64</v>
      </c>
      <c r="F783" t="s">
        <v>251</v>
      </c>
      <c r="G783" t="s">
        <v>245</v>
      </c>
      <c r="H783">
        <v>4106936</v>
      </c>
      <c r="I783" t="s">
        <v>23</v>
      </c>
      <c r="J783">
        <v>17.690000000000001</v>
      </c>
      <c r="K783">
        <v>29</v>
      </c>
    </row>
    <row r="784" spans="1:11" x14ac:dyDescent="0.25">
      <c r="A784" t="s">
        <v>75</v>
      </c>
      <c r="B784" t="s">
        <v>18</v>
      </c>
      <c r="C784" s="2">
        <v>45753</v>
      </c>
      <c r="D784" t="s">
        <v>382</v>
      </c>
      <c r="E784" t="s">
        <v>19</v>
      </c>
      <c r="F784" t="s">
        <v>247</v>
      </c>
      <c r="G784" t="s">
        <v>246</v>
      </c>
      <c r="H784">
        <v>4107823</v>
      </c>
      <c r="I784" t="s">
        <v>20</v>
      </c>
      <c r="J784">
        <v>28</v>
      </c>
      <c r="K784">
        <v>37</v>
      </c>
    </row>
    <row r="785" spans="1:11" x14ac:dyDescent="0.25">
      <c r="A785" t="s">
        <v>75</v>
      </c>
      <c r="B785" t="s">
        <v>18</v>
      </c>
      <c r="C785" s="2">
        <v>45753</v>
      </c>
      <c r="D785" t="s">
        <v>382</v>
      </c>
      <c r="E785" t="s">
        <v>19</v>
      </c>
      <c r="F785" t="s">
        <v>255</v>
      </c>
      <c r="G785" t="s">
        <v>245</v>
      </c>
      <c r="H785">
        <v>4107948</v>
      </c>
      <c r="I785" t="s">
        <v>20</v>
      </c>
      <c r="J785">
        <v>11.71</v>
      </c>
      <c r="K785">
        <v>51</v>
      </c>
    </row>
    <row r="786" spans="1:11" x14ac:dyDescent="0.25">
      <c r="A786" t="s">
        <v>75</v>
      </c>
      <c r="B786" t="s">
        <v>18</v>
      </c>
      <c r="C786" s="2">
        <v>45753</v>
      </c>
      <c r="D786" t="s">
        <v>380</v>
      </c>
      <c r="E786" t="s">
        <v>31</v>
      </c>
      <c r="F786" t="s">
        <v>251</v>
      </c>
      <c r="G786" t="s">
        <v>245</v>
      </c>
      <c r="H786">
        <v>4107960</v>
      </c>
      <c r="I786" t="s">
        <v>23</v>
      </c>
      <c r="J786">
        <v>26.75</v>
      </c>
      <c r="K786">
        <v>33</v>
      </c>
    </row>
    <row r="787" spans="1:11" x14ac:dyDescent="0.25">
      <c r="A787" t="s">
        <v>75</v>
      </c>
      <c r="B787" t="s">
        <v>136</v>
      </c>
      <c r="C787" s="2">
        <v>45753</v>
      </c>
      <c r="D787" t="s">
        <v>888</v>
      </c>
      <c r="E787" t="s">
        <v>537</v>
      </c>
      <c r="F787" t="s">
        <v>251</v>
      </c>
      <c r="G787" t="s">
        <v>245</v>
      </c>
      <c r="H787">
        <v>4107981</v>
      </c>
      <c r="I787" t="s">
        <v>23</v>
      </c>
      <c r="J787">
        <v>38.700000000000003</v>
      </c>
      <c r="K787">
        <v>81</v>
      </c>
    </row>
    <row r="788" spans="1:11" x14ac:dyDescent="0.25">
      <c r="A788" t="s">
        <v>75</v>
      </c>
      <c r="B788" t="s">
        <v>21</v>
      </c>
      <c r="C788" s="2">
        <v>45753</v>
      </c>
      <c r="D788" t="s">
        <v>227</v>
      </c>
      <c r="E788" t="s">
        <v>228</v>
      </c>
      <c r="F788" t="s">
        <v>247</v>
      </c>
      <c r="G788" t="s">
        <v>246</v>
      </c>
      <c r="H788">
        <v>4107822</v>
      </c>
      <c r="I788" t="s">
        <v>23</v>
      </c>
      <c r="J788">
        <v>28</v>
      </c>
      <c r="K788">
        <v>37</v>
      </c>
    </row>
    <row r="789" spans="1:11" x14ac:dyDescent="0.25">
      <c r="A789" t="s">
        <v>75</v>
      </c>
      <c r="B789" t="s">
        <v>18</v>
      </c>
      <c r="C789" s="2">
        <v>45753</v>
      </c>
      <c r="D789" t="s">
        <v>385</v>
      </c>
      <c r="E789" t="s">
        <v>24</v>
      </c>
      <c r="F789" t="s">
        <v>251</v>
      </c>
      <c r="G789" t="s">
        <v>245</v>
      </c>
      <c r="H789">
        <v>4107618</v>
      </c>
      <c r="I789" t="s">
        <v>23</v>
      </c>
      <c r="J789">
        <v>25.21</v>
      </c>
      <c r="K789">
        <v>71</v>
      </c>
    </row>
    <row r="790" spans="1:11" x14ac:dyDescent="0.25">
      <c r="A790" t="s">
        <v>75</v>
      </c>
      <c r="B790" t="s">
        <v>18</v>
      </c>
      <c r="C790" s="2">
        <v>45753</v>
      </c>
      <c r="D790" t="s">
        <v>385</v>
      </c>
      <c r="E790" t="s">
        <v>24</v>
      </c>
      <c r="F790" t="s">
        <v>251</v>
      </c>
      <c r="G790" t="s">
        <v>245</v>
      </c>
      <c r="H790">
        <v>4107619</v>
      </c>
      <c r="I790" t="s">
        <v>23</v>
      </c>
      <c r="J790">
        <v>25.21</v>
      </c>
      <c r="K790">
        <v>26</v>
      </c>
    </row>
    <row r="791" spans="1:11" x14ac:dyDescent="0.25">
      <c r="A791" t="s">
        <v>75</v>
      </c>
      <c r="B791" t="s">
        <v>136</v>
      </c>
      <c r="C791" s="2">
        <v>45753</v>
      </c>
      <c r="D791" t="s">
        <v>384</v>
      </c>
      <c r="E791" t="s">
        <v>806</v>
      </c>
      <c r="F791" t="s">
        <v>251</v>
      </c>
      <c r="G791" t="s">
        <v>245</v>
      </c>
      <c r="H791">
        <v>4106338</v>
      </c>
      <c r="I791" t="s">
        <v>23</v>
      </c>
      <c r="J791">
        <v>7.68</v>
      </c>
      <c r="K791">
        <v>16</v>
      </c>
    </row>
    <row r="792" spans="1:11" x14ac:dyDescent="0.25">
      <c r="A792" t="s">
        <v>75</v>
      </c>
      <c r="B792" t="s">
        <v>133</v>
      </c>
      <c r="C792" s="2">
        <v>45753</v>
      </c>
      <c r="D792" t="s">
        <v>394</v>
      </c>
      <c r="E792" t="s">
        <v>64</v>
      </c>
      <c r="F792" t="s">
        <v>253</v>
      </c>
      <c r="G792" t="s">
        <v>245</v>
      </c>
      <c r="H792">
        <v>4107617</v>
      </c>
      <c r="I792" t="s">
        <v>23</v>
      </c>
      <c r="J792">
        <v>30.84</v>
      </c>
      <c r="K792">
        <v>48</v>
      </c>
    </row>
    <row r="793" spans="1:11" x14ac:dyDescent="0.25">
      <c r="A793" t="s">
        <v>75</v>
      </c>
      <c r="B793" t="s">
        <v>136</v>
      </c>
      <c r="C793" s="2">
        <v>45753</v>
      </c>
      <c r="D793" t="s">
        <v>384</v>
      </c>
      <c r="E793" t="s">
        <v>806</v>
      </c>
      <c r="F793" t="s">
        <v>253</v>
      </c>
      <c r="G793" t="s">
        <v>245</v>
      </c>
      <c r="H793">
        <v>4107616</v>
      </c>
      <c r="I793" t="s">
        <v>23</v>
      </c>
      <c r="J793">
        <v>30.84</v>
      </c>
      <c r="K793">
        <v>53</v>
      </c>
    </row>
    <row r="794" spans="1:11" x14ac:dyDescent="0.25">
      <c r="A794" t="s">
        <v>75</v>
      </c>
      <c r="B794" t="s">
        <v>133</v>
      </c>
      <c r="C794" s="2">
        <v>45753</v>
      </c>
      <c r="D794" t="s">
        <v>394</v>
      </c>
      <c r="E794" t="s">
        <v>64</v>
      </c>
      <c r="F794" t="s">
        <v>253</v>
      </c>
      <c r="G794" t="s">
        <v>245</v>
      </c>
      <c r="H794">
        <v>4107047</v>
      </c>
      <c r="I794" t="s">
        <v>23</v>
      </c>
      <c r="J794">
        <v>31.58</v>
      </c>
      <c r="K794">
        <v>0</v>
      </c>
    </row>
    <row r="795" spans="1:11" x14ac:dyDescent="0.25">
      <c r="A795" t="s">
        <v>75</v>
      </c>
      <c r="B795" t="s">
        <v>136</v>
      </c>
      <c r="C795" s="2">
        <v>45753</v>
      </c>
      <c r="D795" t="s">
        <v>888</v>
      </c>
      <c r="E795" t="s">
        <v>537</v>
      </c>
      <c r="F795" t="s">
        <v>253</v>
      </c>
      <c r="G795" t="s">
        <v>245</v>
      </c>
      <c r="H795">
        <v>4107051</v>
      </c>
      <c r="I795" t="s">
        <v>23</v>
      </c>
      <c r="J795">
        <v>31.58</v>
      </c>
      <c r="K795">
        <v>40</v>
      </c>
    </row>
    <row r="796" spans="1:11" x14ac:dyDescent="0.25">
      <c r="A796" t="s">
        <v>75</v>
      </c>
      <c r="B796" t="s">
        <v>18</v>
      </c>
      <c r="C796" s="2">
        <v>45753</v>
      </c>
      <c r="D796" t="s">
        <v>380</v>
      </c>
      <c r="E796" t="s">
        <v>31</v>
      </c>
      <c r="F796" t="s">
        <v>254</v>
      </c>
      <c r="G796" t="s">
        <v>246</v>
      </c>
      <c r="H796">
        <v>4108184</v>
      </c>
      <c r="I796" t="s">
        <v>23</v>
      </c>
      <c r="J796">
        <v>6.02</v>
      </c>
      <c r="K796">
        <v>14</v>
      </c>
    </row>
    <row r="797" spans="1:11" x14ac:dyDescent="0.25">
      <c r="A797" t="s">
        <v>75</v>
      </c>
      <c r="B797" t="s">
        <v>136</v>
      </c>
      <c r="C797" s="2">
        <v>45753</v>
      </c>
      <c r="D797" t="s">
        <v>888</v>
      </c>
      <c r="E797" t="s">
        <v>537</v>
      </c>
      <c r="F797" t="s">
        <v>247</v>
      </c>
      <c r="G797" t="s">
        <v>246</v>
      </c>
      <c r="H797">
        <v>4106233</v>
      </c>
      <c r="I797" t="s">
        <v>23</v>
      </c>
      <c r="J797">
        <v>22.96</v>
      </c>
      <c r="K797">
        <v>35</v>
      </c>
    </row>
    <row r="798" spans="1:11" x14ac:dyDescent="0.25">
      <c r="A798" t="s">
        <v>75</v>
      </c>
      <c r="B798" t="s">
        <v>21</v>
      </c>
      <c r="C798" s="2">
        <v>45753</v>
      </c>
      <c r="D798" t="s">
        <v>227</v>
      </c>
      <c r="E798" t="s">
        <v>228</v>
      </c>
      <c r="F798" t="s">
        <v>247</v>
      </c>
      <c r="G798" t="s">
        <v>246</v>
      </c>
      <c r="H798">
        <v>4106232</v>
      </c>
      <c r="I798" t="s">
        <v>23</v>
      </c>
      <c r="J798">
        <v>22.96</v>
      </c>
      <c r="K798">
        <v>37</v>
      </c>
    </row>
    <row r="799" spans="1:11" x14ac:dyDescent="0.25">
      <c r="A799" t="s">
        <v>75</v>
      </c>
      <c r="B799" t="s">
        <v>136</v>
      </c>
      <c r="C799" s="2">
        <v>45753</v>
      </c>
      <c r="D799" t="s">
        <v>888</v>
      </c>
      <c r="E799" t="s">
        <v>537</v>
      </c>
      <c r="F799" t="s">
        <v>251</v>
      </c>
      <c r="G799" t="s">
        <v>245</v>
      </c>
      <c r="H799">
        <v>4106207</v>
      </c>
      <c r="I799" t="s">
        <v>23</v>
      </c>
      <c r="J799">
        <v>13.41</v>
      </c>
      <c r="K799">
        <v>31</v>
      </c>
    </row>
    <row r="800" spans="1:11" x14ac:dyDescent="0.25">
      <c r="A800" t="s">
        <v>75</v>
      </c>
      <c r="B800" t="s">
        <v>136</v>
      </c>
      <c r="C800" s="2">
        <v>45753</v>
      </c>
      <c r="D800" t="s">
        <v>888</v>
      </c>
      <c r="E800" t="s">
        <v>537</v>
      </c>
      <c r="F800" t="s">
        <v>255</v>
      </c>
      <c r="G800" t="s">
        <v>245</v>
      </c>
      <c r="H800">
        <v>4107723</v>
      </c>
      <c r="I800" t="s">
        <v>23</v>
      </c>
      <c r="J800">
        <v>11.71</v>
      </c>
      <c r="K800">
        <v>56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2"/>
  <sheetViews>
    <sheetView showGridLines="0" workbookViewId="0">
      <selection sqref="A1:AB838"/>
    </sheetView>
  </sheetViews>
  <sheetFormatPr defaultColWidth="8.85546875"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9.42578125" bestFit="1" customWidth="1"/>
    <col min="5" max="5" width="9.28515625" bestFit="1" customWidth="1"/>
    <col min="6" max="6" width="20.28515625" bestFit="1" customWidth="1"/>
    <col min="7" max="7" width="9.7109375" bestFit="1" customWidth="1"/>
    <col min="8" max="8" width="8" bestFit="1" customWidth="1"/>
    <col min="9" max="9" width="6.28515625" bestFit="1" customWidth="1"/>
    <col min="10" max="10" width="9.85546875" bestFit="1" customWidth="1"/>
    <col min="11" max="11" width="6" bestFit="1" customWidth="1"/>
    <col min="12" max="12" width="5.42578125" bestFit="1" customWidth="1"/>
    <col min="13" max="13" width="8.140625" bestFit="1" customWidth="1"/>
    <col min="14" max="14" width="4" bestFit="1" customWidth="1"/>
    <col min="15" max="15" width="8.28515625" bestFit="1" customWidth="1"/>
    <col min="16" max="16" width="6.42578125" bestFit="1" customWidth="1"/>
    <col min="17" max="17" width="8.85546875" bestFit="1" customWidth="1"/>
    <col min="18" max="18" width="9.28515625" bestFit="1" customWidth="1"/>
    <col min="19" max="19" width="7.42578125" bestFit="1" customWidth="1"/>
    <col min="20" max="20" width="6.28515625" bestFit="1" customWidth="1"/>
    <col min="21" max="21" width="14.140625" style="90" bestFit="1" customWidth="1"/>
    <col min="22" max="22" width="8" style="90" bestFit="1" customWidth="1"/>
    <col min="23" max="23" width="12" bestFit="1" customWidth="1"/>
    <col min="24" max="24" width="12.28515625" bestFit="1" customWidth="1"/>
    <col min="25" max="25" width="14.42578125" bestFit="1" customWidth="1"/>
    <col min="26" max="26" width="12.85546875" bestFit="1" customWidth="1"/>
    <col min="27" max="27" width="6.140625" bestFit="1" customWidth="1"/>
    <col min="28" max="29" width="12" bestFit="1" customWidth="1"/>
    <col min="30" max="30" width="26.140625" bestFit="1" customWidth="1"/>
    <col min="31" max="31" width="23.85546875" style="90" customWidth="1"/>
    <col min="32" max="32" width="9.85546875" customWidth="1"/>
    <col min="33" max="33" width="17.28515625" bestFit="1" customWidth="1"/>
    <col min="34" max="34" width="13.42578125" bestFit="1" customWidth="1"/>
    <col min="35" max="35" width="8.42578125" bestFit="1" customWidth="1"/>
  </cols>
  <sheetData>
    <row r="1" spans="1:31" s="107" customFormat="1" ht="30" x14ac:dyDescent="0.25">
      <c r="A1" s="107" t="s">
        <v>235</v>
      </c>
      <c r="B1" t="s">
        <v>257</v>
      </c>
      <c r="C1" t="s">
        <v>258</v>
      </c>
      <c r="D1" s="107" t="s">
        <v>259</v>
      </c>
      <c r="E1" s="107" t="s">
        <v>179</v>
      </c>
      <c r="F1" s="107" t="s">
        <v>236</v>
      </c>
      <c r="G1" s="107" t="s">
        <v>6</v>
      </c>
      <c r="H1" s="107" t="s">
        <v>181</v>
      </c>
      <c r="I1" s="107" t="s">
        <v>182</v>
      </c>
      <c r="J1" s="107" t="s">
        <v>183</v>
      </c>
      <c r="K1" s="107" t="s">
        <v>184</v>
      </c>
      <c r="L1" s="107" t="s">
        <v>185</v>
      </c>
      <c r="M1" s="107" t="s">
        <v>186</v>
      </c>
      <c r="N1" s="107" t="s">
        <v>187</v>
      </c>
      <c r="O1" s="107" t="s">
        <v>188</v>
      </c>
      <c r="P1" s="107" t="s">
        <v>189</v>
      </c>
      <c r="Q1" s="107" t="s">
        <v>190</v>
      </c>
      <c r="R1" s="107" t="s">
        <v>191</v>
      </c>
      <c r="S1" s="107" t="s">
        <v>260</v>
      </c>
      <c r="T1" s="108" t="s">
        <v>261</v>
      </c>
      <c r="U1" s="108" t="s">
        <v>262</v>
      </c>
      <c r="V1" s="107" t="s">
        <v>263</v>
      </c>
      <c r="W1" s="107" t="s">
        <v>264</v>
      </c>
      <c r="X1" s="107" t="s">
        <v>265</v>
      </c>
      <c r="Y1" s="108" t="s">
        <v>266</v>
      </c>
      <c r="Z1" t="s">
        <v>237</v>
      </c>
      <c r="AA1" s="107" t="s">
        <v>267</v>
      </c>
      <c r="AB1" s="107" t="s">
        <v>268</v>
      </c>
    </row>
    <row r="2" spans="1:31" x14ac:dyDescent="0.25">
      <c r="A2" t="s">
        <v>136</v>
      </c>
      <c r="B2" t="s">
        <v>612</v>
      </c>
      <c r="C2" t="s">
        <v>848</v>
      </c>
      <c r="D2" s="3">
        <v>0</v>
      </c>
      <c r="E2" t="s">
        <v>75</v>
      </c>
      <c r="F2" t="s">
        <v>888</v>
      </c>
      <c r="G2" s="2">
        <v>45740</v>
      </c>
      <c r="H2">
        <v>4095060</v>
      </c>
      <c r="I2" t="s">
        <v>537</v>
      </c>
      <c r="J2" t="s">
        <v>251</v>
      </c>
      <c r="K2">
        <v>10.91</v>
      </c>
      <c r="L2">
        <v>38</v>
      </c>
      <c r="M2" t="s">
        <v>245</v>
      </c>
      <c r="N2">
        <v>5</v>
      </c>
      <c r="O2">
        <v>10.91</v>
      </c>
      <c r="P2">
        <v>1.75</v>
      </c>
      <c r="Q2">
        <v>19.092500000000001</v>
      </c>
      <c r="R2">
        <v>24.092500000000001</v>
      </c>
      <c r="S2">
        <v>5.5</v>
      </c>
      <c r="T2" s="90">
        <v>0</v>
      </c>
      <c r="U2" s="90">
        <v>5.5</v>
      </c>
      <c r="V2">
        <v>32.5</v>
      </c>
      <c r="W2">
        <v>0.6333333333333333</v>
      </c>
      <c r="X2">
        <v>20.583333333333332</v>
      </c>
      <c r="Y2" s="176">
        <v>3.5091999999999999</v>
      </c>
      <c r="Z2" t="s">
        <v>23</v>
      </c>
      <c r="AA2" t="b" cm="1">
        <f t="array" ref="AA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">
        <f>Fares_Big_Star_Export[[#This Row],[Trip Time]]*Fares_Big_Star_Export[[#This Row],[HOURLY DATA]]/60</f>
        <v>20.583333333333332</v>
      </c>
      <c r="AE2"/>
    </row>
    <row r="3" spans="1:31" x14ac:dyDescent="0.25">
      <c r="A3" t="s">
        <v>18</v>
      </c>
      <c r="B3" t="s">
        <v>489</v>
      </c>
      <c r="C3" t="s">
        <v>502</v>
      </c>
      <c r="D3" s="3">
        <v>0</v>
      </c>
      <c r="E3" t="s">
        <v>75</v>
      </c>
      <c r="F3" t="s">
        <v>390</v>
      </c>
      <c r="G3" s="2">
        <v>45740</v>
      </c>
      <c r="H3">
        <v>4095913</v>
      </c>
      <c r="I3" t="s">
        <v>376</v>
      </c>
      <c r="J3" t="s">
        <v>254</v>
      </c>
      <c r="K3">
        <v>5.55</v>
      </c>
      <c r="L3">
        <v>14</v>
      </c>
      <c r="M3" t="s">
        <v>246</v>
      </c>
      <c r="N3">
        <v>6.5</v>
      </c>
      <c r="O3">
        <v>5.55</v>
      </c>
      <c r="P3">
        <v>2</v>
      </c>
      <c r="Q3">
        <v>11.1</v>
      </c>
      <c r="R3">
        <v>17.600000000000001</v>
      </c>
      <c r="S3">
        <v>0</v>
      </c>
      <c r="T3" s="90">
        <v>0</v>
      </c>
      <c r="U3" s="90">
        <v>0</v>
      </c>
      <c r="V3">
        <v>35.787500000000001</v>
      </c>
      <c r="W3">
        <v>0.23333333333333334</v>
      </c>
      <c r="X3">
        <v>8.3504166666666677</v>
      </c>
      <c r="Y3" s="176">
        <v>9.2495999999999992</v>
      </c>
      <c r="Z3" t="s">
        <v>23</v>
      </c>
      <c r="AA3" t="b" cm="1">
        <f t="array" ref="AA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">
        <f>Fares_Big_Star_Export[[#This Row],[Trip Time]]*Fares_Big_Star_Export[[#This Row],[HOURLY DATA]]/60</f>
        <v>8.3504166666666677</v>
      </c>
      <c r="AE3"/>
    </row>
    <row r="4" spans="1:31" x14ac:dyDescent="0.25">
      <c r="A4" t="s">
        <v>138</v>
      </c>
      <c r="B4" t="s">
        <v>837</v>
      </c>
      <c r="C4" t="s">
        <v>998</v>
      </c>
      <c r="D4" s="3">
        <v>0</v>
      </c>
      <c r="E4" t="s">
        <v>75</v>
      </c>
      <c r="F4" t="s">
        <v>377</v>
      </c>
      <c r="G4" s="2">
        <v>45740</v>
      </c>
      <c r="H4">
        <v>4095962</v>
      </c>
      <c r="I4" t="s">
        <v>36</v>
      </c>
      <c r="J4" t="s">
        <v>251</v>
      </c>
      <c r="K4">
        <v>19.12</v>
      </c>
      <c r="L4">
        <v>43</v>
      </c>
      <c r="M4" t="s">
        <v>245</v>
      </c>
      <c r="N4">
        <v>5</v>
      </c>
      <c r="O4">
        <v>19.12</v>
      </c>
      <c r="P4">
        <v>1.75</v>
      </c>
      <c r="Q4">
        <v>33.46</v>
      </c>
      <c r="R4">
        <v>38.46</v>
      </c>
      <c r="S4">
        <v>5</v>
      </c>
      <c r="T4" s="90">
        <v>0</v>
      </c>
      <c r="U4" s="90">
        <v>5</v>
      </c>
      <c r="V4">
        <v>29</v>
      </c>
      <c r="W4">
        <v>0.71666666666666667</v>
      </c>
      <c r="X4">
        <v>20.783333333333335</v>
      </c>
      <c r="Y4" s="176">
        <v>17.6767</v>
      </c>
      <c r="Z4" t="s">
        <v>37</v>
      </c>
      <c r="AA4" t="b" cm="1">
        <f t="array" ref="AA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">
        <f>Fares_Big_Star_Export[[#This Row],[Trip Time]]*Fares_Big_Star_Export[[#This Row],[HOURLY DATA]]/60</f>
        <v>20.783333333333335</v>
      </c>
      <c r="AE4"/>
    </row>
    <row r="5" spans="1:31" x14ac:dyDescent="0.25">
      <c r="A5" t="s">
        <v>142</v>
      </c>
      <c r="B5" t="s">
        <v>405</v>
      </c>
      <c r="C5" t="s">
        <v>598</v>
      </c>
      <c r="D5" s="3">
        <v>0</v>
      </c>
      <c r="E5" t="s">
        <v>75</v>
      </c>
      <c r="F5" t="s">
        <v>386</v>
      </c>
      <c r="G5" s="2">
        <v>45740</v>
      </c>
      <c r="H5">
        <v>4095959</v>
      </c>
      <c r="I5" t="s">
        <v>41</v>
      </c>
      <c r="J5" t="s">
        <v>254</v>
      </c>
      <c r="K5">
        <v>15.16</v>
      </c>
      <c r="L5">
        <v>28</v>
      </c>
      <c r="M5" t="s">
        <v>246</v>
      </c>
      <c r="N5">
        <v>6.5</v>
      </c>
      <c r="O5">
        <v>15.16</v>
      </c>
      <c r="P5">
        <v>2</v>
      </c>
      <c r="Q5">
        <v>30.32</v>
      </c>
      <c r="R5">
        <v>36.82</v>
      </c>
      <c r="S5">
        <v>5</v>
      </c>
      <c r="T5" s="90">
        <v>0</v>
      </c>
      <c r="U5" s="90">
        <v>5</v>
      </c>
      <c r="V5">
        <v>32.5</v>
      </c>
      <c r="W5">
        <v>0.46666666666666667</v>
      </c>
      <c r="X5">
        <v>15.166666666666666</v>
      </c>
      <c r="Y5" s="176">
        <v>21.653300000000002</v>
      </c>
      <c r="Z5" t="s">
        <v>23</v>
      </c>
      <c r="AA5" t="b" cm="1">
        <f t="array" ref="AA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">
        <f>Fares_Big_Star_Export[[#This Row],[Trip Time]]*Fares_Big_Star_Export[[#This Row],[HOURLY DATA]]/60</f>
        <v>15.166666666666666</v>
      </c>
      <c r="AE5"/>
    </row>
    <row r="6" spans="1:31" x14ac:dyDescent="0.25">
      <c r="A6" t="s">
        <v>18</v>
      </c>
      <c r="B6" t="s">
        <v>994</v>
      </c>
      <c r="C6" t="s">
        <v>550</v>
      </c>
      <c r="D6" s="3">
        <v>0</v>
      </c>
      <c r="E6" t="s">
        <v>75</v>
      </c>
      <c r="F6" t="s">
        <v>380</v>
      </c>
      <c r="G6" s="2">
        <v>45740</v>
      </c>
      <c r="H6">
        <v>4096006</v>
      </c>
      <c r="I6" t="s">
        <v>31</v>
      </c>
      <c r="J6" t="s">
        <v>251</v>
      </c>
      <c r="K6">
        <v>19.39</v>
      </c>
      <c r="L6">
        <v>60</v>
      </c>
      <c r="M6" t="s">
        <v>245</v>
      </c>
      <c r="N6">
        <v>6.5</v>
      </c>
      <c r="O6">
        <v>19.39</v>
      </c>
      <c r="P6">
        <v>2</v>
      </c>
      <c r="Q6">
        <v>38.78</v>
      </c>
      <c r="R6">
        <v>45.28</v>
      </c>
      <c r="S6">
        <v>5.5</v>
      </c>
      <c r="T6" s="90">
        <v>0</v>
      </c>
      <c r="U6" s="90">
        <v>5.5</v>
      </c>
      <c r="V6">
        <v>35.787500000000001</v>
      </c>
      <c r="W6">
        <v>1</v>
      </c>
      <c r="X6">
        <v>35.787500000000001</v>
      </c>
      <c r="Y6" s="176">
        <v>9.4924999999999997</v>
      </c>
      <c r="Z6" t="s">
        <v>23</v>
      </c>
      <c r="AA6" t="b" cm="1">
        <f t="array" ref="AA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">
        <f>Fares_Big_Star_Export[[#This Row],[Trip Time]]*Fares_Big_Star_Export[[#This Row],[HOURLY DATA]]/60</f>
        <v>35.787500000000001</v>
      </c>
      <c r="AE6"/>
    </row>
    <row r="7" spans="1:31" x14ac:dyDescent="0.25">
      <c r="A7" t="s">
        <v>142</v>
      </c>
      <c r="B7" t="s">
        <v>836</v>
      </c>
      <c r="C7" t="s">
        <v>989</v>
      </c>
      <c r="D7" s="3">
        <v>0</v>
      </c>
      <c r="E7" t="s">
        <v>75</v>
      </c>
      <c r="F7" t="s">
        <v>386</v>
      </c>
      <c r="G7" s="2">
        <v>45740</v>
      </c>
      <c r="H7">
        <v>4095960</v>
      </c>
      <c r="I7" t="s">
        <v>41</v>
      </c>
      <c r="J7" t="s">
        <v>253</v>
      </c>
      <c r="K7">
        <v>15.16</v>
      </c>
      <c r="L7">
        <v>31</v>
      </c>
      <c r="M7" t="s">
        <v>245</v>
      </c>
      <c r="N7">
        <v>5</v>
      </c>
      <c r="O7">
        <v>15.16</v>
      </c>
      <c r="P7">
        <v>1.75</v>
      </c>
      <c r="Q7">
        <v>26.53</v>
      </c>
      <c r="R7">
        <v>31.53</v>
      </c>
      <c r="S7">
        <v>5.5</v>
      </c>
      <c r="T7" s="90">
        <v>0</v>
      </c>
      <c r="U7" s="90">
        <v>5.5</v>
      </c>
      <c r="V7">
        <v>32.5</v>
      </c>
      <c r="W7">
        <v>0.51666666666666672</v>
      </c>
      <c r="X7">
        <v>16.791666666666668</v>
      </c>
      <c r="Y7" s="176">
        <v>14.738300000000001</v>
      </c>
      <c r="Z7" t="s">
        <v>23</v>
      </c>
      <c r="AA7" t="b" cm="1">
        <f t="array" ref="AA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">
        <f>Fares_Big_Star_Export[[#This Row],[Trip Time]]*Fares_Big_Star_Export[[#This Row],[HOURLY DATA]]/60</f>
        <v>16.791666666666668</v>
      </c>
      <c r="AE7"/>
    </row>
    <row r="8" spans="1:31" x14ac:dyDescent="0.25">
      <c r="A8" t="s">
        <v>137</v>
      </c>
      <c r="B8" t="s">
        <v>987</v>
      </c>
      <c r="C8" t="s">
        <v>988</v>
      </c>
      <c r="D8" s="3">
        <v>0</v>
      </c>
      <c r="E8" t="s">
        <v>75</v>
      </c>
      <c r="F8" t="s">
        <v>387</v>
      </c>
      <c r="G8" s="2">
        <v>45740</v>
      </c>
      <c r="H8">
        <v>4095936</v>
      </c>
      <c r="I8" t="s">
        <v>28</v>
      </c>
      <c r="J8" t="s">
        <v>251</v>
      </c>
      <c r="K8">
        <v>7.08</v>
      </c>
      <c r="L8">
        <v>38</v>
      </c>
      <c r="M8" t="s">
        <v>245</v>
      </c>
      <c r="N8">
        <v>5</v>
      </c>
      <c r="O8">
        <v>7.08</v>
      </c>
      <c r="P8">
        <v>1.75</v>
      </c>
      <c r="Q8">
        <v>12.39</v>
      </c>
      <c r="R8">
        <v>17.39</v>
      </c>
      <c r="S8">
        <v>0</v>
      </c>
      <c r="T8" s="90">
        <v>0</v>
      </c>
      <c r="U8" s="90">
        <v>0</v>
      </c>
      <c r="V8">
        <v>32.5</v>
      </c>
      <c r="W8">
        <v>0.6333333333333333</v>
      </c>
      <c r="X8">
        <v>20.583333333333332</v>
      </c>
      <c r="Y8" s="176">
        <v>-3.1932999999999998</v>
      </c>
      <c r="Z8" t="s">
        <v>23</v>
      </c>
      <c r="AA8" t="b" cm="1">
        <f t="array" ref="AA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">
        <f>Fares_Big_Star_Export[[#This Row],[Trip Time]]*Fares_Big_Star_Export[[#This Row],[HOURLY DATA]]/60</f>
        <v>20.583333333333332</v>
      </c>
      <c r="AE8"/>
    </row>
    <row r="9" spans="1:31" x14ac:dyDescent="0.25">
      <c r="A9" t="s">
        <v>18</v>
      </c>
      <c r="B9" t="s">
        <v>665</v>
      </c>
      <c r="C9" t="s">
        <v>774</v>
      </c>
      <c r="D9" s="3">
        <v>0</v>
      </c>
      <c r="E9" t="s">
        <v>75</v>
      </c>
      <c r="F9" t="s">
        <v>385</v>
      </c>
      <c r="G9" s="2">
        <v>45740</v>
      </c>
      <c r="H9">
        <v>4095827</v>
      </c>
      <c r="I9" t="s">
        <v>24</v>
      </c>
      <c r="J9" t="s">
        <v>251</v>
      </c>
      <c r="K9">
        <v>13.14</v>
      </c>
      <c r="L9">
        <v>73</v>
      </c>
      <c r="M9" t="s">
        <v>245</v>
      </c>
      <c r="N9">
        <v>6.5</v>
      </c>
      <c r="O9">
        <v>13.14</v>
      </c>
      <c r="P9">
        <v>2</v>
      </c>
      <c r="Q9">
        <v>26.28</v>
      </c>
      <c r="R9">
        <v>32.78</v>
      </c>
      <c r="S9">
        <v>0</v>
      </c>
      <c r="T9" s="90">
        <v>0</v>
      </c>
      <c r="U9" s="90">
        <v>0</v>
      </c>
      <c r="V9">
        <v>35.787500000000001</v>
      </c>
      <c r="W9">
        <v>1.2166666666666666</v>
      </c>
      <c r="X9">
        <v>43.541458333333331</v>
      </c>
      <c r="Y9" s="176">
        <v>-10.7615</v>
      </c>
      <c r="Z9" t="s">
        <v>23</v>
      </c>
      <c r="AA9" t="b" cm="1">
        <f t="array" ref="AA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">
        <f>Fares_Big_Star_Export[[#This Row],[Trip Time]]*Fares_Big_Star_Export[[#This Row],[HOURLY DATA]]/60</f>
        <v>43.541458333333338</v>
      </c>
      <c r="AE9"/>
    </row>
    <row r="10" spans="1:31" x14ac:dyDescent="0.25">
      <c r="A10" t="s">
        <v>137</v>
      </c>
      <c r="B10" t="s">
        <v>652</v>
      </c>
      <c r="C10" t="s">
        <v>644</v>
      </c>
      <c r="D10" s="3">
        <v>0</v>
      </c>
      <c r="E10" t="s">
        <v>75</v>
      </c>
      <c r="F10" t="s">
        <v>387</v>
      </c>
      <c r="G10" s="2">
        <v>45740</v>
      </c>
      <c r="H10">
        <v>4095937</v>
      </c>
      <c r="I10" t="s">
        <v>28</v>
      </c>
      <c r="J10" t="s">
        <v>251</v>
      </c>
      <c r="K10">
        <v>7.08</v>
      </c>
      <c r="L10">
        <v>18</v>
      </c>
      <c r="M10" t="s">
        <v>245</v>
      </c>
      <c r="N10">
        <v>5</v>
      </c>
      <c r="O10">
        <v>7.08</v>
      </c>
      <c r="P10">
        <v>1.75</v>
      </c>
      <c r="Q10">
        <v>12.39</v>
      </c>
      <c r="R10">
        <v>17.39</v>
      </c>
      <c r="S10">
        <v>0</v>
      </c>
      <c r="T10" s="90">
        <v>0</v>
      </c>
      <c r="U10" s="90">
        <v>0</v>
      </c>
      <c r="V10">
        <v>32.5</v>
      </c>
      <c r="W10">
        <v>0.3</v>
      </c>
      <c r="X10">
        <v>9.75</v>
      </c>
      <c r="Y10" s="176">
        <v>7.64</v>
      </c>
      <c r="Z10" t="s">
        <v>23</v>
      </c>
      <c r="AA10" t="b" cm="1">
        <f t="array" ref="AA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">
        <f>Fares_Big_Star_Export[[#This Row],[Trip Time]]*Fares_Big_Star_Export[[#This Row],[HOURLY DATA]]/60</f>
        <v>9.75</v>
      </c>
      <c r="AE10"/>
    </row>
    <row r="11" spans="1:31" x14ac:dyDescent="0.25">
      <c r="A11" t="s">
        <v>21</v>
      </c>
      <c r="B11" t="s">
        <v>426</v>
      </c>
      <c r="C11" t="s">
        <v>463</v>
      </c>
      <c r="D11" s="3">
        <v>0</v>
      </c>
      <c r="E11" t="s">
        <v>75</v>
      </c>
      <c r="F11" t="s">
        <v>229</v>
      </c>
      <c r="G11" s="2">
        <v>45740</v>
      </c>
      <c r="H11">
        <v>4095955</v>
      </c>
      <c r="I11" t="s">
        <v>230</v>
      </c>
      <c r="J11" t="s">
        <v>251</v>
      </c>
      <c r="K11">
        <v>4.6399999999999997</v>
      </c>
      <c r="L11">
        <v>15</v>
      </c>
      <c r="M11" t="s">
        <v>245</v>
      </c>
      <c r="N11">
        <v>5</v>
      </c>
      <c r="O11">
        <v>4.6399999999999997</v>
      </c>
      <c r="P11">
        <v>1.75</v>
      </c>
      <c r="Q11">
        <v>8.1199999999999992</v>
      </c>
      <c r="R11">
        <v>13.12</v>
      </c>
      <c r="S11">
        <v>3.75</v>
      </c>
      <c r="T11" s="90">
        <v>0</v>
      </c>
      <c r="U11" s="90">
        <v>3.75</v>
      </c>
      <c r="V11">
        <v>32.5</v>
      </c>
      <c r="W11">
        <v>0.25</v>
      </c>
      <c r="X11">
        <v>8.125</v>
      </c>
      <c r="Y11" s="176">
        <v>4.9950000000000001</v>
      </c>
      <c r="Z11" t="s">
        <v>23</v>
      </c>
      <c r="AA11" t="b" cm="1">
        <f t="array" ref="AA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">
        <f>Fares_Big_Star_Export[[#This Row],[Trip Time]]*Fares_Big_Star_Export[[#This Row],[HOURLY DATA]]/60</f>
        <v>8.125</v>
      </c>
      <c r="AE11"/>
    </row>
    <row r="12" spans="1:31" x14ac:dyDescent="0.25">
      <c r="A12" t="s">
        <v>140</v>
      </c>
      <c r="B12" t="s">
        <v>619</v>
      </c>
      <c r="C12" t="s">
        <v>737</v>
      </c>
      <c r="D12" s="3">
        <v>0</v>
      </c>
      <c r="E12" t="s">
        <v>75</v>
      </c>
      <c r="F12" t="s">
        <v>378</v>
      </c>
      <c r="G12" s="2">
        <v>45740</v>
      </c>
      <c r="H12">
        <v>4098454</v>
      </c>
      <c r="I12" t="s">
        <v>379</v>
      </c>
      <c r="J12" t="s">
        <v>252</v>
      </c>
      <c r="K12">
        <v>25.67</v>
      </c>
      <c r="L12">
        <v>41</v>
      </c>
      <c r="M12" t="s">
        <v>245</v>
      </c>
      <c r="N12">
        <v>5</v>
      </c>
      <c r="O12">
        <v>25.67</v>
      </c>
      <c r="P12">
        <v>1.75</v>
      </c>
      <c r="Q12">
        <v>44.922499999999999</v>
      </c>
      <c r="R12">
        <v>49.922499999999999</v>
      </c>
      <c r="S12">
        <v>3.75</v>
      </c>
      <c r="T12" s="90">
        <v>0</v>
      </c>
      <c r="U12" s="90">
        <v>3.75</v>
      </c>
      <c r="V12">
        <v>29</v>
      </c>
      <c r="W12">
        <v>0.68333333333333335</v>
      </c>
      <c r="X12">
        <v>19.816666666666666</v>
      </c>
      <c r="Y12" s="176">
        <v>30.105799999999999</v>
      </c>
      <c r="Z12" t="s">
        <v>37</v>
      </c>
      <c r="AA12" t="b" cm="1">
        <f t="array" ref="AA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">
        <f>Fares_Big_Star_Export[[#This Row],[Trip Time]]*Fares_Big_Star_Export[[#This Row],[HOURLY DATA]]/60</f>
        <v>19.816666666666666</v>
      </c>
      <c r="AE12"/>
    </row>
    <row r="13" spans="1:31" x14ac:dyDescent="0.25">
      <c r="A13" t="s">
        <v>136</v>
      </c>
      <c r="B13" t="s">
        <v>511</v>
      </c>
      <c r="C13" t="s">
        <v>990</v>
      </c>
      <c r="D13" s="3">
        <v>0</v>
      </c>
      <c r="E13" t="s">
        <v>75</v>
      </c>
      <c r="F13" t="s">
        <v>888</v>
      </c>
      <c r="G13" s="2">
        <v>45740</v>
      </c>
      <c r="H13">
        <v>4100535</v>
      </c>
      <c r="I13" t="s">
        <v>537</v>
      </c>
      <c r="J13" t="s">
        <v>247</v>
      </c>
      <c r="K13">
        <v>11.56</v>
      </c>
      <c r="L13">
        <v>20</v>
      </c>
      <c r="M13" t="s">
        <v>246</v>
      </c>
      <c r="N13">
        <v>6.5</v>
      </c>
      <c r="O13">
        <v>11.56</v>
      </c>
      <c r="P13">
        <v>2</v>
      </c>
      <c r="Q13">
        <v>23.12</v>
      </c>
      <c r="R13">
        <v>29.62</v>
      </c>
      <c r="S13">
        <v>0</v>
      </c>
      <c r="T13" s="90">
        <v>0</v>
      </c>
      <c r="U13" s="90">
        <v>0</v>
      </c>
      <c r="V13">
        <v>32.5</v>
      </c>
      <c r="W13">
        <v>0.33333333333333331</v>
      </c>
      <c r="X13">
        <v>10.833333333333332</v>
      </c>
      <c r="Y13" s="176">
        <v>18.7867</v>
      </c>
      <c r="Z13" t="s">
        <v>23</v>
      </c>
      <c r="AA13" t="b" cm="1">
        <f t="array" ref="AA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">
        <f>Fares_Big_Star_Export[[#This Row],[Trip Time]]*Fares_Big_Star_Export[[#This Row],[HOURLY DATA]]/60</f>
        <v>10.833333333333334</v>
      </c>
      <c r="AE13"/>
    </row>
    <row r="14" spans="1:31" x14ac:dyDescent="0.25">
      <c r="A14" t="s">
        <v>139</v>
      </c>
      <c r="B14" t="s">
        <v>416</v>
      </c>
      <c r="C14" t="s">
        <v>592</v>
      </c>
      <c r="D14" s="3">
        <v>0</v>
      </c>
      <c r="E14" t="s">
        <v>75</v>
      </c>
      <c r="F14" t="s">
        <v>381</v>
      </c>
      <c r="G14" s="2">
        <v>45740</v>
      </c>
      <c r="H14">
        <v>4099843</v>
      </c>
      <c r="I14" t="s">
        <v>43</v>
      </c>
      <c r="J14" t="s">
        <v>251</v>
      </c>
      <c r="K14">
        <v>17.97</v>
      </c>
      <c r="L14">
        <v>29</v>
      </c>
      <c r="M14" t="s">
        <v>245</v>
      </c>
      <c r="N14">
        <v>5</v>
      </c>
      <c r="O14">
        <v>17.97</v>
      </c>
      <c r="P14">
        <v>1.75</v>
      </c>
      <c r="Q14">
        <v>31.447499999999998</v>
      </c>
      <c r="R14">
        <v>36.447499999999998</v>
      </c>
      <c r="S14">
        <v>5.5</v>
      </c>
      <c r="T14" s="90">
        <v>0</v>
      </c>
      <c r="U14" s="90">
        <v>5.5</v>
      </c>
      <c r="V14">
        <v>29</v>
      </c>
      <c r="W14">
        <v>0.48333333333333334</v>
      </c>
      <c r="X14">
        <v>14.016666666666667</v>
      </c>
      <c r="Y14" s="176">
        <v>22.430800000000001</v>
      </c>
      <c r="Z14" t="s">
        <v>37</v>
      </c>
      <c r="AA14" t="b" cm="1">
        <f t="array" ref="AA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">
        <f>Fares_Big_Star_Export[[#This Row],[Trip Time]]*Fares_Big_Star_Export[[#This Row],[HOURLY DATA]]/60</f>
        <v>14.016666666666667</v>
      </c>
      <c r="AE14"/>
    </row>
    <row r="15" spans="1:31" x14ac:dyDescent="0.25">
      <c r="A15" t="s">
        <v>21</v>
      </c>
      <c r="B15" t="s">
        <v>612</v>
      </c>
      <c r="C15" t="s">
        <v>940</v>
      </c>
      <c r="D15" s="3">
        <v>0</v>
      </c>
      <c r="E15" t="s">
        <v>75</v>
      </c>
      <c r="F15" t="s">
        <v>229</v>
      </c>
      <c r="G15" s="2">
        <v>45740</v>
      </c>
      <c r="H15">
        <v>4099814</v>
      </c>
      <c r="I15" t="s">
        <v>230</v>
      </c>
      <c r="J15" t="s">
        <v>254</v>
      </c>
      <c r="K15">
        <v>21.39</v>
      </c>
      <c r="L15">
        <v>62</v>
      </c>
      <c r="M15" t="s">
        <v>246</v>
      </c>
      <c r="N15">
        <v>6.5</v>
      </c>
      <c r="O15">
        <v>21.39</v>
      </c>
      <c r="P15">
        <v>2</v>
      </c>
      <c r="Q15">
        <v>42.78</v>
      </c>
      <c r="R15">
        <v>49.28</v>
      </c>
      <c r="S15">
        <v>3.75</v>
      </c>
      <c r="T15" s="90">
        <v>0</v>
      </c>
      <c r="U15" s="90">
        <v>3.75</v>
      </c>
      <c r="V15">
        <v>32.5</v>
      </c>
      <c r="W15">
        <v>1.0333333333333334</v>
      </c>
      <c r="X15">
        <v>33.583333333333336</v>
      </c>
      <c r="Y15" s="176">
        <v>15.6967</v>
      </c>
      <c r="Z15" t="s">
        <v>23</v>
      </c>
      <c r="AA15" t="b" cm="1">
        <f t="array" ref="AA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">
        <f>Fares_Big_Star_Export[[#This Row],[Trip Time]]*Fares_Big_Star_Export[[#This Row],[HOURLY DATA]]/60</f>
        <v>33.583333333333336</v>
      </c>
      <c r="AE15"/>
    </row>
    <row r="16" spans="1:31" x14ac:dyDescent="0.25">
      <c r="A16" t="s">
        <v>142</v>
      </c>
      <c r="B16" t="s">
        <v>417</v>
      </c>
      <c r="C16" t="s">
        <v>419</v>
      </c>
      <c r="D16" s="3">
        <v>0</v>
      </c>
      <c r="E16" t="s">
        <v>75</v>
      </c>
      <c r="F16" t="s">
        <v>386</v>
      </c>
      <c r="G16" s="2">
        <v>45740</v>
      </c>
      <c r="H16">
        <v>4096205</v>
      </c>
      <c r="I16" t="s">
        <v>41</v>
      </c>
      <c r="J16" t="s">
        <v>251</v>
      </c>
      <c r="K16">
        <v>8.08</v>
      </c>
      <c r="L16">
        <v>34</v>
      </c>
      <c r="M16" t="s">
        <v>245</v>
      </c>
      <c r="N16">
        <v>5</v>
      </c>
      <c r="O16">
        <v>8.08</v>
      </c>
      <c r="P16">
        <v>1.75</v>
      </c>
      <c r="Q16">
        <v>14.14</v>
      </c>
      <c r="R16">
        <v>19.14</v>
      </c>
      <c r="S16">
        <v>0</v>
      </c>
      <c r="T16" s="90">
        <v>0</v>
      </c>
      <c r="U16" s="90">
        <v>0</v>
      </c>
      <c r="V16">
        <v>32.5</v>
      </c>
      <c r="W16">
        <v>0.56666666666666665</v>
      </c>
      <c r="X16">
        <v>18.416666666666668</v>
      </c>
      <c r="Y16" s="176">
        <v>0.72330000000000005</v>
      </c>
      <c r="Z16" t="s">
        <v>23</v>
      </c>
      <c r="AA16" t="b" cm="1">
        <f t="array" ref="AA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">
        <f>Fares_Big_Star_Export[[#This Row],[Trip Time]]*Fares_Big_Star_Export[[#This Row],[HOURLY DATA]]/60</f>
        <v>18.416666666666668</v>
      </c>
      <c r="AE16"/>
    </row>
    <row r="17" spans="1:31" x14ac:dyDescent="0.25">
      <c r="A17" t="s">
        <v>139</v>
      </c>
      <c r="B17" t="s">
        <v>442</v>
      </c>
      <c r="C17" t="s">
        <v>451</v>
      </c>
      <c r="D17" s="3">
        <v>0</v>
      </c>
      <c r="E17" t="s">
        <v>75</v>
      </c>
      <c r="F17" t="s">
        <v>381</v>
      </c>
      <c r="G17" s="2">
        <v>45740</v>
      </c>
      <c r="H17">
        <v>4095947</v>
      </c>
      <c r="I17" t="s">
        <v>43</v>
      </c>
      <c r="J17" t="s">
        <v>251</v>
      </c>
      <c r="K17">
        <v>17.43</v>
      </c>
      <c r="L17">
        <v>50</v>
      </c>
      <c r="M17" t="s">
        <v>245</v>
      </c>
      <c r="N17">
        <v>5</v>
      </c>
      <c r="O17">
        <v>17.43</v>
      </c>
      <c r="P17">
        <v>1.75</v>
      </c>
      <c r="Q17">
        <v>30.502499999999998</v>
      </c>
      <c r="R17">
        <v>35.502499999999998</v>
      </c>
      <c r="S17">
        <v>0</v>
      </c>
      <c r="T17" s="90">
        <v>0</v>
      </c>
      <c r="U17" s="90">
        <v>0</v>
      </c>
      <c r="V17">
        <v>29</v>
      </c>
      <c r="W17">
        <v>0.83333333333333337</v>
      </c>
      <c r="X17">
        <v>24.166666666666668</v>
      </c>
      <c r="Y17" s="176">
        <v>11.335800000000001</v>
      </c>
      <c r="Z17" t="s">
        <v>37</v>
      </c>
      <c r="AA17" t="b" cm="1">
        <f t="array" ref="AA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">
        <f>Fares_Big_Star_Export[[#This Row],[Trip Time]]*Fares_Big_Star_Export[[#This Row],[HOURLY DATA]]/60</f>
        <v>24.166666666666668</v>
      </c>
      <c r="AE17"/>
    </row>
    <row r="18" spans="1:31" x14ac:dyDescent="0.25">
      <c r="A18" t="s">
        <v>142</v>
      </c>
      <c r="B18" t="s">
        <v>625</v>
      </c>
      <c r="C18" t="s">
        <v>751</v>
      </c>
      <c r="D18" s="3">
        <v>0</v>
      </c>
      <c r="E18" t="s">
        <v>75</v>
      </c>
      <c r="F18" t="s">
        <v>386</v>
      </c>
      <c r="G18" s="2">
        <v>45740</v>
      </c>
      <c r="H18">
        <v>4099351</v>
      </c>
      <c r="I18" t="s">
        <v>41</v>
      </c>
      <c r="J18" t="s">
        <v>253</v>
      </c>
      <c r="K18">
        <v>7.01</v>
      </c>
      <c r="L18">
        <v>18</v>
      </c>
      <c r="M18" t="s">
        <v>245</v>
      </c>
      <c r="N18">
        <v>5</v>
      </c>
      <c r="O18">
        <v>7.01</v>
      </c>
      <c r="P18">
        <v>1.75</v>
      </c>
      <c r="Q18">
        <v>12.2675</v>
      </c>
      <c r="R18">
        <v>17.267499999999998</v>
      </c>
      <c r="S18">
        <v>3.75</v>
      </c>
      <c r="T18" s="90">
        <v>0</v>
      </c>
      <c r="U18" s="90">
        <v>3.75</v>
      </c>
      <c r="V18">
        <v>32.5</v>
      </c>
      <c r="W18">
        <v>0.3</v>
      </c>
      <c r="X18">
        <v>9.75</v>
      </c>
      <c r="Y18" s="176">
        <v>7.5175000000000001</v>
      </c>
      <c r="Z18" t="s">
        <v>23</v>
      </c>
      <c r="AA18" t="b" cm="1">
        <f t="array" ref="AA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">
        <f>Fares_Big_Star_Export[[#This Row],[Trip Time]]*Fares_Big_Star_Export[[#This Row],[HOURLY DATA]]/60</f>
        <v>9.75</v>
      </c>
      <c r="AE18"/>
    </row>
    <row r="19" spans="1:31" x14ac:dyDescent="0.25">
      <c r="A19" t="s">
        <v>139</v>
      </c>
      <c r="B19" t="s">
        <v>404</v>
      </c>
      <c r="C19" t="s">
        <v>451</v>
      </c>
      <c r="D19" s="3">
        <v>0</v>
      </c>
      <c r="E19" t="s">
        <v>75</v>
      </c>
      <c r="F19" t="s">
        <v>381</v>
      </c>
      <c r="G19" s="2">
        <v>45740</v>
      </c>
      <c r="H19">
        <v>4095831</v>
      </c>
      <c r="I19" t="s">
        <v>43</v>
      </c>
      <c r="J19" t="s">
        <v>251</v>
      </c>
      <c r="K19">
        <v>20.329999999999998</v>
      </c>
      <c r="L19">
        <v>65</v>
      </c>
      <c r="M19" t="s">
        <v>245</v>
      </c>
      <c r="N19">
        <v>5</v>
      </c>
      <c r="O19">
        <v>20.329999999999998</v>
      </c>
      <c r="P19">
        <v>1.75</v>
      </c>
      <c r="Q19">
        <v>35.577500000000001</v>
      </c>
      <c r="R19">
        <v>40.577500000000001</v>
      </c>
      <c r="S19">
        <v>0</v>
      </c>
      <c r="T19" s="90">
        <v>0</v>
      </c>
      <c r="U19" s="90">
        <v>0</v>
      </c>
      <c r="V19">
        <v>29</v>
      </c>
      <c r="W19">
        <v>1.0833333333333333</v>
      </c>
      <c r="X19">
        <v>31.416666666666664</v>
      </c>
      <c r="Y19" s="176">
        <v>9.1608000000000001</v>
      </c>
      <c r="Z19" t="s">
        <v>37</v>
      </c>
      <c r="AA19" t="b" cm="1">
        <f t="array" ref="AA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">
        <f>Fares_Big_Star_Export[[#This Row],[Trip Time]]*Fares_Big_Star_Export[[#This Row],[HOURLY DATA]]/60</f>
        <v>31.416666666666668</v>
      </c>
      <c r="AE19"/>
    </row>
    <row r="20" spans="1:31" x14ac:dyDescent="0.25">
      <c r="A20" t="s">
        <v>137</v>
      </c>
      <c r="B20" t="s">
        <v>841</v>
      </c>
      <c r="C20" t="s">
        <v>634</v>
      </c>
      <c r="D20" s="3">
        <v>0</v>
      </c>
      <c r="E20" t="s">
        <v>75</v>
      </c>
      <c r="F20" t="s">
        <v>387</v>
      </c>
      <c r="G20" s="2">
        <v>45740</v>
      </c>
      <c r="H20">
        <v>4095800</v>
      </c>
      <c r="I20" t="s">
        <v>28</v>
      </c>
      <c r="J20" t="s">
        <v>251</v>
      </c>
      <c r="K20">
        <v>11.47</v>
      </c>
      <c r="L20">
        <v>25</v>
      </c>
      <c r="M20" t="s">
        <v>245</v>
      </c>
      <c r="N20">
        <v>5</v>
      </c>
      <c r="O20">
        <v>11.47</v>
      </c>
      <c r="P20">
        <v>1.75</v>
      </c>
      <c r="Q20">
        <v>20.072500000000002</v>
      </c>
      <c r="R20">
        <v>25.072500000000002</v>
      </c>
      <c r="S20">
        <v>0</v>
      </c>
      <c r="T20" s="90">
        <v>0</v>
      </c>
      <c r="U20" s="90">
        <v>0</v>
      </c>
      <c r="V20">
        <v>32.5</v>
      </c>
      <c r="W20">
        <v>0.41666666666666669</v>
      </c>
      <c r="X20">
        <v>13.541666666666668</v>
      </c>
      <c r="Y20" s="176">
        <v>11.530799999999999</v>
      </c>
      <c r="Z20" t="s">
        <v>23</v>
      </c>
      <c r="AA20" t="b" cm="1">
        <f t="array" ref="AA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">
        <f>Fares_Big_Star_Export[[#This Row],[Trip Time]]*Fares_Big_Star_Export[[#This Row],[HOURLY DATA]]/60</f>
        <v>13.541666666666666</v>
      </c>
      <c r="AE20"/>
    </row>
    <row r="21" spans="1:31" x14ac:dyDescent="0.25">
      <c r="A21" t="s">
        <v>138</v>
      </c>
      <c r="B21" t="s">
        <v>448</v>
      </c>
      <c r="C21" t="s">
        <v>568</v>
      </c>
      <c r="D21" s="3">
        <v>0</v>
      </c>
      <c r="E21" t="s">
        <v>75</v>
      </c>
      <c r="F21" t="s">
        <v>377</v>
      </c>
      <c r="G21" s="2">
        <v>45740</v>
      </c>
      <c r="H21">
        <v>4096060</v>
      </c>
      <c r="I21" t="s">
        <v>36</v>
      </c>
      <c r="J21" t="s">
        <v>251</v>
      </c>
      <c r="K21">
        <v>10.039999999999999</v>
      </c>
      <c r="L21">
        <v>37</v>
      </c>
      <c r="M21" t="s">
        <v>245</v>
      </c>
      <c r="N21">
        <v>5</v>
      </c>
      <c r="O21">
        <v>10.039999999999999</v>
      </c>
      <c r="P21">
        <v>1.75</v>
      </c>
      <c r="Q21">
        <v>17.57</v>
      </c>
      <c r="R21">
        <v>22.57</v>
      </c>
      <c r="S21">
        <v>0</v>
      </c>
      <c r="T21" s="90">
        <v>0</v>
      </c>
      <c r="U21" s="90">
        <v>0</v>
      </c>
      <c r="V21">
        <v>29</v>
      </c>
      <c r="W21">
        <v>0.6166666666666667</v>
      </c>
      <c r="X21">
        <v>17.883333333333333</v>
      </c>
      <c r="Y21" s="176">
        <v>4.6867000000000001</v>
      </c>
      <c r="Z21" t="s">
        <v>37</v>
      </c>
      <c r="AA21" t="b" cm="1">
        <f t="array" ref="AA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">
        <f>Fares_Big_Star_Export[[#This Row],[Trip Time]]*Fares_Big_Star_Export[[#This Row],[HOURLY DATA]]/60</f>
        <v>17.883333333333333</v>
      </c>
      <c r="AE21"/>
    </row>
    <row r="22" spans="1:31" x14ac:dyDescent="0.25">
      <c r="A22" t="s">
        <v>18</v>
      </c>
      <c r="B22" t="s">
        <v>398</v>
      </c>
      <c r="C22" t="s">
        <v>513</v>
      </c>
      <c r="D22" s="3">
        <v>0</v>
      </c>
      <c r="E22" t="s">
        <v>75</v>
      </c>
      <c r="F22" t="s">
        <v>385</v>
      </c>
      <c r="G22" s="2">
        <v>45740</v>
      </c>
      <c r="H22">
        <v>4096059</v>
      </c>
      <c r="I22" t="s">
        <v>24</v>
      </c>
      <c r="J22" t="s">
        <v>251</v>
      </c>
      <c r="K22">
        <v>10.039999999999999</v>
      </c>
      <c r="L22">
        <v>63</v>
      </c>
      <c r="M22" t="s">
        <v>245</v>
      </c>
      <c r="N22">
        <v>6.5</v>
      </c>
      <c r="O22">
        <v>10.039999999999999</v>
      </c>
      <c r="P22">
        <v>2</v>
      </c>
      <c r="Q22">
        <v>20.079999999999998</v>
      </c>
      <c r="R22">
        <v>26.58</v>
      </c>
      <c r="S22">
        <v>0</v>
      </c>
      <c r="T22" s="90">
        <v>0</v>
      </c>
      <c r="U22" s="90">
        <v>0</v>
      </c>
      <c r="V22">
        <v>35.787500000000001</v>
      </c>
      <c r="W22">
        <v>1.05</v>
      </c>
      <c r="X22">
        <v>37.576875000000001</v>
      </c>
      <c r="Y22" s="176">
        <v>-10.9969</v>
      </c>
      <c r="Z22" t="s">
        <v>23</v>
      </c>
      <c r="AA22" t="b" cm="1">
        <f t="array" ref="AA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">
        <f>Fares_Big_Star_Export[[#This Row],[Trip Time]]*Fares_Big_Star_Export[[#This Row],[HOURLY DATA]]/60</f>
        <v>37.576875000000001</v>
      </c>
      <c r="AE22"/>
    </row>
    <row r="23" spans="1:31" x14ac:dyDescent="0.25">
      <c r="A23" t="s">
        <v>139</v>
      </c>
      <c r="B23" t="s">
        <v>490</v>
      </c>
      <c r="C23" t="s">
        <v>451</v>
      </c>
      <c r="D23" s="3">
        <v>0</v>
      </c>
      <c r="E23" t="s">
        <v>75</v>
      </c>
      <c r="F23" t="s">
        <v>381</v>
      </c>
      <c r="G23" s="2">
        <v>45740</v>
      </c>
      <c r="H23">
        <v>4096052</v>
      </c>
      <c r="I23" t="s">
        <v>43</v>
      </c>
      <c r="J23" t="s">
        <v>251</v>
      </c>
      <c r="K23">
        <v>7.27</v>
      </c>
      <c r="L23">
        <v>30</v>
      </c>
      <c r="M23" t="s">
        <v>245</v>
      </c>
      <c r="N23">
        <v>5</v>
      </c>
      <c r="O23">
        <v>7.27</v>
      </c>
      <c r="P23">
        <v>1.75</v>
      </c>
      <c r="Q23">
        <v>12.7225</v>
      </c>
      <c r="R23">
        <v>17.7225</v>
      </c>
      <c r="S23">
        <v>0</v>
      </c>
      <c r="T23" s="90">
        <v>0</v>
      </c>
      <c r="U23" s="90">
        <v>0</v>
      </c>
      <c r="V23">
        <v>29</v>
      </c>
      <c r="W23">
        <v>0.5</v>
      </c>
      <c r="X23">
        <v>14.5</v>
      </c>
      <c r="Y23" s="176">
        <v>3.2225000000000001</v>
      </c>
      <c r="Z23" t="s">
        <v>37</v>
      </c>
      <c r="AA23" t="b" cm="1">
        <f t="array" ref="AA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">
        <f>Fares_Big_Star_Export[[#This Row],[Trip Time]]*Fares_Big_Star_Export[[#This Row],[HOURLY DATA]]/60</f>
        <v>14.5</v>
      </c>
      <c r="AE23"/>
    </row>
    <row r="24" spans="1:31" x14ac:dyDescent="0.25">
      <c r="A24" t="s">
        <v>137</v>
      </c>
      <c r="B24" t="s">
        <v>725</v>
      </c>
      <c r="C24" t="s">
        <v>744</v>
      </c>
      <c r="D24" s="3">
        <v>0</v>
      </c>
      <c r="E24" t="s">
        <v>75</v>
      </c>
      <c r="F24" t="s">
        <v>387</v>
      </c>
      <c r="G24" s="2">
        <v>45740</v>
      </c>
      <c r="H24">
        <v>4096075</v>
      </c>
      <c r="I24" t="s">
        <v>28</v>
      </c>
      <c r="J24" t="s">
        <v>252</v>
      </c>
      <c r="K24">
        <v>15.66</v>
      </c>
      <c r="L24">
        <v>67</v>
      </c>
      <c r="M24" t="s">
        <v>245</v>
      </c>
      <c r="N24">
        <v>5</v>
      </c>
      <c r="O24">
        <v>15.66</v>
      </c>
      <c r="P24">
        <v>1.75</v>
      </c>
      <c r="Q24">
        <v>27.405000000000001</v>
      </c>
      <c r="R24">
        <v>32.405000000000001</v>
      </c>
      <c r="S24">
        <v>0</v>
      </c>
      <c r="T24" s="90">
        <v>0</v>
      </c>
      <c r="U24" s="90">
        <v>0</v>
      </c>
      <c r="V24">
        <v>32.5</v>
      </c>
      <c r="W24">
        <v>1.1166666666666667</v>
      </c>
      <c r="X24">
        <v>36.291666666666664</v>
      </c>
      <c r="Y24" s="176">
        <v>-3.8866999999999998</v>
      </c>
      <c r="Z24" t="s">
        <v>23</v>
      </c>
      <c r="AA24" t="b" cm="1">
        <f t="array" ref="AA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">
        <f>Fares_Big_Star_Export[[#This Row],[Trip Time]]*Fares_Big_Star_Export[[#This Row],[HOURLY DATA]]/60</f>
        <v>36.291666666666664</v>
      </c>
      <c r="AE24"/>
    </row>
    <row r="25" spans="1:31" x14ac:dyDescent="0.25">
      <c r="A25" t="s">
        <v>137</v>
      </c>
      <c r="B25" t="s">
        <v>993</v>
      </c>
      <c r="C25" t="s">
        <v>988</v>
      </c>
      <c r="D25" s="3">
        <v>0</v>
      </c>
      <c r="E25" t="s">
        <v>75</v>
      </c>
      <c r="F25" t="s">
        <v>387</v>
      </c>
      <c r="G25" s="2">
        <v>45740</v>
      </c>
      <c r="H25">
        <v>4096069</v>
      </c>
      <c r="I25" t="s">
        <v>28</v>
      </c>
      <c r="J25" t="s">
        <v>254</v>
      </c>
      <c r="K25">
        <v>4.88</v>
      </c>
      <c r="L25">
        <v>23</v>
      </c>
      <c r="M25" t="s">
        <v>246</v>
      </c>
      <c r="N25">
        <v>6.5</v>
      </c>
      <c r="O25">
        <v>4.88</v>
      </c>
      <c r="P25">
        <v>2</v>
      </c>
      <c r="Q25">
        <v>9.76</v>
      </c>
      <c r="R25">
        <v>16.259999999999998</v>
      </c>
      <c r="S25">
        <v>0</v>
      </c>
      <c r="T25" s="90">
        <v>0</v>
      </c>
      <c r="U25" s="90">
        <v>0</v>
      </c>
      <c r="V25">
        <v>32.5</v>
      </c>
      <c r="W25">
        <v>0.38333333333333336</v>
      </c>
      <c r="X25">
        <v>12.458333333333334</v>
      </c>
      <c r="Y25" s="176">
        <v>3.8016999999999999</v>
      </c>
      <c r="Z25" t="s">
        <v>23</v>
      </c>
      <c r="AA25" t="b" cm="1">
        <f t="array" ref="AA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">
        <f>Fares_Big_Star_Export[[#This Row],[Trip Time]]*Fares_Big_Star_Export[[#This Row],[HOURLY DATA]]/60</f>
        <v>12.458333333333334</v>
      </c>
      <c r="AE25"/>
    </row>
    <row r="26" spans="1:31" x14ac:dyDescent="0.25">
      <c r="A26" t="s">
        <v>138</v>
      </c>
      <c r="B26" t="s">
        <v>448</v>
      </c>
      <c r="C26" t="s">
        <v>914</v>
      </c>
      <c r="D26" s="3">
        <v>0</v>
      </c>
      <c r="E26" t="s">
        <v>75</v>
      </c>
      <c r="F26" t="s">
        <v>377</v>
      </c>
      <c r="G26" s="2">
        <v>45740</v>
      </c>
      <c r="H26">
        <v>4096071</v>
      </c>
      <c r="I26" t="s">
        <v>36</v>
      </c>
      <c r="J26" t="s">
        <v>251</v>
      </c>
      <c r="K26">
        <v>4.38</v>
      </c>
      <c r="L26">
        <v>22</v>
      </c>
      <c r="M26" t="s">
        <v>245</v>
      </c>
      <c r="N26">
        <v>5</v>
      </c>
      <c r="O26">
        <v>4.38</v>
      </c>
      <c r="P26">
        <v>1.75</v>
      </c>
      <c r="Q26">
        <v>7.665</v>
      </c>
      <c r="R26">
        <v>12.664999999999999</v>
      </c>
      <c r="S26">
        <v>5.5</v>
      </c>
      <c r="T26" s="90">
        <v>0</v>
      </c>
      <c r="U26" s="90">
        <v>5.5</v>
      </c>
      <c r="V26">
        <v>29</v>
      </c>
      <c r="W26">
        <v>0.36666666666666664</v>
      </c>
      <c r="X26">
        <v>10.633333333333333</v>
      </c>
      <c r="Y26" s="176">
        <v>2.0316999999999998</v>
      </c>
      <c r="Z26" t="s">
        <v>37</v>
      </c>
      <c r="AA26" t="b" cm="1">
        <f t="array" ref="AA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">
        <f>Fares_Big_Star_Export[[#This Row],[Trip Time]]*Fares_Big_Star_Export[[#This Row],[HOURLY DATA]]/60</f>
        <v>10.633333333333333</v>
      </c>
      <c r="AE26"/>
    </row>
    <row r="27" spans="1:31" x14ac:dyDescent="0.25">
      <c r="A27" t="s">
        <v>136</v>
      </c>
      <c r="B27" t="s">
        <v>627</v>
      </c>
      <c r="C27" t="s">
        <v>569</v>
      </c>
      <c r="D27" s="3">
        <v>0</v>
      </c>
      <c r="E27" t="s">
        <v>75</v>
      </c>
      <c r="F27" t="s">
        <v>231</v>
      </c>
      <c r="G27" s="2">
        <v>45740</v>
      </c>
      <c r="H27">
        <v>4095799</v>
      </c>
      <c r="I27" t="s">
        <v>883</v>
      </c>
      <c r="J27" t="s">
        <v>251</v>
      </c>
      <c r="K27">
        <v>11.47</v>
      </c>
      <c r="L27">
        <v>65</v>
      </c>
      <c r="M27" t="s">
        <v>245</v>
      </c>
      <c r="N27">
        <v>5</v>
      </c>
      <c r="O27">
        <v>11.47</v>
      </c>
      <c r="P27">
        <v>1.75</v>
      </c>
      <c r="Q27">
        <v>20.072500000000002</v>
      </c>
      <c r="R27">
        <v>25.072500000000002</v>
      </c>
      <c r="S27">
        <v>0</v>
      </c>
      <c r="T27" s="90">
        <v>0</v>
      </c>
      <c r="U27" s="90">
        <v>0</v>
      </c>
      <c r="V27">
        <v>32.5</v>
      </c>
      <c r="W27">
        <v>1.0833333333333333</v>
      </c>
      <c r="X27">
        <v>35.208333333333329</v>
      </c>
      <c r="Y27" s="176">
        <v>-10.1358</v>
      </c>
      <c r="Z27" t="s">
        <v>37</v>
      </c>
      <c r="AA27" t="b" cm="1">
        <f t="array" ref="AA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27">
        <f>Fares_Big_Star_Export[[#This Row],[Trip Time]]*Fares_Big_Star_Export[[#This Row],[HOURLY DATA]]/60</f>
        <v>35.208333333333336</v>
      </c>
      <c r="AE27"/>
    </row>
    <row r="28" spans="1:31" x14ac:dyDescent="0.25">
      <c r="A28" t="s">
        <v>142</v>
      </c>
      <c r="B28" t="s">
        <v>586</v>
      </c>
      <c r="C28" t="s">
        <v>898</v>
      </c>
      <c r="D28" s="3">
        <v>0</v>
      </c>
      <c r="E28" t="s">
        <v>75</v>
      </c>
      <c r="F28" t="s">
        <v>386</v>
      </c>
      <c r="G28" s="2">
        <v>45740</v>
      </c>
      <c r="H28">
        <v>4096072</v>
      </c>
      <c r="I28" t="s">
        <v>41</v>
      </c>
      <c r="J28" t="s">
        <v>251</v>
      </c>
      <c r="K28">
        <v>17.3</v>
      </c>
      <c r="L28">
        <v>48</v>
      </c>
      <c r="M28" t="s">
        <v>245</v>
      </c>
      <c r="N28">
        <v>5</v>
      </c>
      <c r="O28">
        <v>17.3</v>
      </c>
      <c r="P28">
        <v>1.75</v>
      </c>
      <c r="Q28">
        <v>30.275000000000002</v>
      </c>
      <c r="R28">
        <v>35.275000000000006</v>
      </c>
      <c r="S28">
        <v>0</v>
      </c>
      <c r="T28" s="90">
        <v>0</v>
      </c>
      <c r="U28" s="90">
        <v>0</v>
      </c>
      <c r="V28">
        <v>32.5</v>
      </c>
      <c r="W28">
        <v>0.8</v>
      </c>
      <c r="X28">
        <v>26</v>
      </c>
      <c r="Y28" s="176">
        <v>9.2750000000000004</v>
      </c>
      <c r="Z28" t="s">
        <v>23</v>
      </c>
      <c r="AA28" t="b" cm="1">
        <f t="array" ref="AA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">
        <f>Fares_Big_Star_Export[[#This Row],[Trip Time]]*Fares_Big_Star_Export[[#This Row],[HOURLY DATA]]/60</f>
        <v>26</v>
      </c>
      <c r="AE28"/>
    </row>
    <row r="29" spans="1:31" x14ac:dyDescent="0.25">
      <c r="A29" t="s">
        <v>142</v>
      </c>
      <c r="B29" t="s">
        <v>402</v>
      </c>
      <c r="C29" t="s">
        <v>601</v>
      </c>
      <c r="D29" s="3">
        <v>0</v>
      </c>
      <c r="E29" t="s">
        <v>75</v>
      </c>
      <c r="F29" t="s">
        <v>386</v>
      </c>
      <c r="G29" s="2">
        <v>45740</v>
      </c>
      <c r="H29">
        <v>4096074</v>
      </c>
      <c r="I29" t="s">
        <v>41</v>
      </c>
      <c r="J29" t="s">
        <v>252</v>
      </c>
      <c r="K29">
        <v>15.66</v>
      </c>
      <c r="L29">
        <v>56</v>
      </c>
      <c r="M29" t="s">
        <v>245</v>
      </c>
      <c r="N29">
        <v>5</v>
      </c>
      <c r="O29">
        <v>15.66</v>
      </c>
      <c r="P29">
        <v>1.75</v>
      </c>
      <c r="Q29">
        <v>27.405000000000001</v>
      </c>
      <c r="R29">
        <v>32.405000000000001</v>
      </c>
      <c r="S29">
        <v>0</v>
      </c>
      <c r="T29" s="90">
        <v>0</v>
      </c>
      <c r="U29" s="90">
        <v>0</v>
      </c>
      <c r="V29">
        <v>32.5</v>
      </c>
      <c r="W29">
        <v>0.93333333333333335</v>
      </c>
      <c r="X29">
        <v>30.333333333333332</v>
      </c>
      <c r="Y29" s="176">
        <v>2.0716999999999999</v>
      </c>
      <c r="Z29" t="s">
        <v>23</v>
      </c>
      <c r="AA29" t="b" cm="1">
        <f t="array" ref="AA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">
        <f>Fares_Big_Star_Export[[#This Row],[Trip Time]]*Fares_Big_Star_Export[[#This Row],[HOURLY DATA]]/60</f>
        <v>30.333333333333332</v>
      </c>
      <c r="AE29"/>
    </row>
    <row r="30" spans="1:31" x14ac:dyDescent="0.25">
      <c r="A30" t="s">
        <v>18</v>
      </c>
      <c r="B30" t="s">
        <v>470</v>
      </c>
      <c r="C30" t="s">
        <v>876</v>
      </c>
      <c r="D30" s="3">
        <v>0</v>
      </c>
      <c r="E30" t="s">
        <v>75</v>
      </c>
      <c r="F30" t="s">
        <v>390</v>
      </c>
      <c r="G30" s="2">
        <v>45740</v>
      </c>
      <c r="H30">
        <v>4096101</v>
      </c>
      <c r="I30" t="s">
        <v>376</v>
      </c>
      <c r="J30" t="s">
        <v>251</v>
      </c>
      <c r="K30">
        <v>24.57</v>
      </c>
      <c r="L30">
        <v>28</v>
      </c>
      <c r="M30" t="s">
        <v>245</v>
      </c>
      <c r="N30">
        <v>6.5</v>
      </c>
      <c r="O30">
        <v>24.57</v>
      </c>
      <c r="P30">
        <v>2</v>
      </c>
      <c r="Q30">
        <v>49.14</v>
      </c>
      <c r="R30">
        <v>55.64</v>
      </c>
      <c r="S30">
        <v>5.5</v>
      </c>
      <c r="T30" s="90">
        <v>0</v>
      </c>
      <c r="U30" s="90">
        <v>5.5</v>
      </c>
      <c r="V30">
        <v>35.787500000000001</v>
      </c>
      <c r="W30">
        <v>0.46666666666666667</v>
      </c>
      <c r="X30">
        <v>16.700833333333335</v>
      </c>
      <c r="Y30" s="176">
        <v>38.9392</v>
      </c>
      <c r="Z30" t="s">
        <v>23</v>
      </c>
      <c r="AA30" t="b" cm="1">
        <f t="array" ref="AA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">
        <f>Fares_Big_Star_Export[[#This Row],[Trip Time]]*Fares_Big_Star_Export[[#This Row],[HOURLY DATA]]/60</f>
        <v>16.700833333333335</v>
      </c>
      <c r="AE30"/>
    </row>
    <row r="31" spans="1:31" x14ac:dyDescent="0.25">
      <c r="A31" t="s">
        <v>143</v>
      </c>
      <c r="B31" t="s">
        <v>996</v>
      </c>
      <c r="C31" t="s">
        <v>997</v>
      </c>
      <c r="D31" s="3">
        <v>0</v>
      </c>
      <c r="E31" t="s">
        <v>75</v>
      </c>
      <c r="F31" t="s">
        <v>388</v>
      </c>
      <c r="G31" s="2">
        <v>45740</v>
      </c>
      <c r="H31">
        <v>4096102</v>
      </c>
      <c r="I31" t="s">
        <v>389</v>
      </c>
      <c r="J31" t="s">
        <v>251</v>
      </c>
      <c r="K31">
        <v>24.57</v>
      </c>
      <c r="L31">
        <v>53</v>
      </c>
      <c r="M31" t="s">
        <v>245</v>
      </c>
      <c r="N31">
        <v>5</v>
      </c>
      <c r="O31">
        <v>24.57</v>
      </c>
      <c r="P31">
        <v>1.75</v>
      </c>
      <c r="Q31">
        <v>42.997500000000002</v>
      </c>
      <c r="R31">
        <v>47.997500000000002</v>
      </c>
      <c r="S31">
        <v>5</v>
      </c>
      <c r="T31" s="90">
        <v>0</v>
      </c>
      <c r="U31" s="90">
        <v>5</v>
      </c>
      <c r="V31">
        <v>29</v>
      </c>
      <c r="W31">
        <v>0.8833333333333333</v>
      </c>
      <c r="X31">
        <v>25.616666666666667</v>
      </c>
      <c r="Y31" s="176">
        <v>22.380800000000001</v>
      </c>
      <c r="Z31" t="s">
        <v>37</v>
      </c>
      <c r="AA31" t="b" cm="1">
        <f t="array" ref="AA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">
        <f>Fares_Big_Star_Export[[#This Row],[Trip Time]]*Fares_Big_Star_Export[[#This Row],[HOURLY DATA]]/60</f>
        <v>25.616666666666667</v>
      </c>
      <c r="AE31"/>
    </row>
    <row r="32" spans="1:31" x14ac:dyDescent="0.25">
      <c r="A32" t="s">
        <v>138</v>
      </c>
      <c r="B32" t="s">
        <v>430</v>
      </c>
      <c r="C32" t="s">
        <v>518</v>
      </c>
      <c r="D32" s="3">
        <v>0</v>
      </c>
      <c r="E32" t="s">
        <v>75</v>
      </c>
      <c r="F32" t="s">
        <v>377</v>
      </c>
      <c r="G32" s="2">
        <v>45740</v>
      </c>
      <c r="H32">
        <v>4096103</v>
      </c>
      <c r="I32" t="s">
        <v>36</v>
      </c>
      <c r="J32" t="s">
        <v>251</v>
      </c>
      <c r="K32">
        <v>8.24</v>
      </c>
      <c r="L32">
        <v>19</v>
      </c>
      <c r="M32" t="s">
        <v>245</v>
      </c>
      <c r="N32">
        <v>5</v>
      </c>
      <c r="O32">
        <v>8.24</v>
      </c>
      <c r="P32">
        <v>1.75</v>
      </c>
      <c r="Q32">
        <v>14.42</v>
      </c>
      <c r="R32">
        <v>19.420000000000002</v>
      </c>
      <c r="S32">
        <v>0</v>
      </c>
      <c r="T32" s="90">
        <v>0</v>
      </c>
      <c r="U32" s="90">
        <v>0</v>
      </c>
      <c r="V32">
        <v>29</v>
      </c>
      <c r="W32">
        <v>0.31666666666666665</v>
      </c>
      <c r="X32">
        <v>9.1833333333333336</v>
      </c>
      <c r="Y32" s="176">
        <v>10.236700000000001</v>
      </c>
      <c r="Z32" t="s">
        <v>37</v>
      </c>
      <c r="AA32" t="b" cm="1">
        <f t="array" ref="AA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">
        <f>Fares_Big_Star_Export[[#This Row],[Trip Time]]*Fares_Big_Star_Export[[#This Row],[HOURLY DATA]]/60</f>
        <v>9.1833333333333336</v>
      </c>
      <c r="AE32"/>
    </row>
    <row r="33" spans="1:31" x14ac:dyDescent="0.25">
      <c r="A33" t="s">
        <v>142</v>
      </c>
      <c r="B33" t="s">
        <v>584</v>
      </c>
      <c r="C33" t="s">
        <v>995</v>
      </c>
      <c r="D33" s="3">
        <v>0</v>
      </c>
      <c r="E33" t="s">
        <v>75</v>
      </c>
      <c r="F33" t="s">
        <v>386</v>
      </c>
      <c r="G33" s="2">
        <v>45740</v>
      </c>
      <c r="H33">
        <v>4096104</v>
      </c>
      <c r="I33" t="s">
        <v>41</v>
      </c>
      <c r="J33" t="s">
        <v>251</v>
      </c>
      <c r="K33">
        <v>8.24</v>
      </c>
      <c r="L33">
        <v>27</v>
      </c>
      <c r="M33" t="s">
        <v>245</v>
      </c>
      <c r="N33">
        <v>5</v>
      </c>
      <c r="O33">
        <v>8.24</v>
      </c>
      <c r="P33">
        <v>1.75</v>
      </c>
      <c r="Q33">
        <v>14.42</v>
      </c>
      <c r="R33">
        <v>19.420000000000002</v>
      </c>
      <c r="S33">
        <v>0</v>
      </c>
      <c r="T33" s="90">
        <v>0</v>
      </c>
      <c r="U33" s="90">
        <v>0</v>
      </c>
      <c r="V33">
        <v>32.5</v>
      </c>
      <c r="W33">
        <v>0.45</v>
      </c>
      <c r="X33">
        <v>14.625</v>
      </c>
      <c r="Y33" s="176">
        <v>4.7949999999999999</v>
      </c>
      <c r="Z33" t="s">
        <v>23</v>
      </c>
      <c r="AA33" t="b" cm="1">
        <f t="array" ref="AA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">
        <f>Fares_Big_Star_Export[[#This Row],[Trip Time]]*Fares_Big_Star_Export[[#This Row],[HOURLY DATA]]/60</f>
        <v>14.625</v>
      </c>
      <c r="AE33"/>
    </row>
    <row r="34" spans="1:31" x14ac:dyDescent="0.25">
      <c r="A34" t="s">
        <v>142</v>
      </c>
      <c r="B34" t="s">
        <v>440</v>
      </c>
      <c r="C34" t="s">
        <v>955</v>
      </c>
      <c r="D34" s="3">
        <v>0</v>
      </c>
      <c r="E34" t="s">
        <v>75</v>
      </c>
      <c r="F34" t="s">
        <v>386</v>
      </c>
      <c r="G34" s="2">
        <v>45740</v>
      </c>
      <c r="H34">
        <v>4095912</v>
      </c>
      <c r="I34" t="s">
        <v>41</v>
      </c>
      <c r="J34" t="s">
        <v>254</v>
      </c>
      <c r="K34">
        <v>5.55</v>
      </c>
      <c r="L34">
        <v>16</v>
      </c>
      <c r="M34" t="s">
        <v>246</v>
      </c>
      <c r="N34">
        <v>6.5</v>
      </c>
      <c r="O34">
        <v>5.55</v>
      </c>
      <c r="P34">
        <v>2</v>
      </c>
      <c r="Q34">
        <v>11.1</v>
      </c>
      <c r="R34">
        <v>17.600000000000001</v>
      </c>
      <c r="S34">
        <v>5.5</v>
      </c>
      <c r="T34" s="90">
        <v>0</v>
      </c>
      <c r="U34" s="90">
        <v>5.5</v>
      </c>
      <c r="V34">
        <v>32.5</v>
      </c>
      <c r="W34">
        <v>0.26666666666666666</v>
      </c>
      <c r="X34">
        <v>8.6666666666666661</v>
      </c>
      <c r="Y34" s="176">
        <v>8.9332999999999991</v>
      </c>
      <c r="Z34" t="s">
        <v>23</v>
      </c>
      <c r="AA34" t="b" cm="1">
        <f t="array" ref="AA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">
        <f>Fares_Big_Star_Export[[#This Row],[Trip Time]]*Fares_Big_Star_Export[[#This Row],[HOURLY DATA]]/60</f>
        <v>8.6666666666666661</v>
      </c>
      <c r="AE34"/>
    </row>
    <row r="35" spans="1:31" x14ac:dyDescent="0.25">
      <c r="A35" t="s">
        <v>18</v>
      </c>
      <c r="B35" t="s">
        <v>634</v>
      </c>
      <c r="C35" t="s">
        <v>722</v>
      </c>
      <c r="D35" s="3">
        <v>0</v>
      </c>
      <c r="E35" t="s">
        <v>75</v>
      </c>
      <c r="F35" t="s">
        <v>565</v>
      </c>
      <c r="G35" s="2">
        <v>45740</v>
      </c>
      <c r="H35">
        <v>4096073</v>
      </c>
      <c r="I35" t="s">
        <v>33</v>
      </c>
      <c r="J35" t="s">
        <v>251</v>
      </c>
      <c r="K35">
        <v>17.3</v>
      </c>
      <c r="L35">
        <v>53</v>
      </c>
      <c r="M35" t="s">
        <v>245</v>
      </c>
      <c r="N35">
        <v>6.5</v>
      </c>
      <c r="O35">
        <v>17.3</v>
      </c>
      <c r="P35">
        <v>2</v>
      </c>
      <c r="Q35">
        <v>34.6</v>
      </c>
      <c r="R35">
        <v>41.1</v>
      </c>
      <c r="S35">
        <v>0</v>
      </c>
      <c r="T35" s="90">
        <v>0</v>
      </c>
      <c r="U35" s="90">
        <v>0</v>
      </c>
      <c r="V35">
        <v>35.787500000000001</v>
      </c>
      <c r="W35">
        <v>0.8833333333333333</v>
      </c>
      <c r="X35">
        <v>31.612291666666668</v>
      </c>
      <c r="Y35" s="176">
        <v>9.4877000000000002</v>
      </c>
      <c r="Z35" t="s">
        <v>23</v>
      </c>
      <c r="AA35" t="b" cm="1">
        <f t="array" ref="AA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">
        <f>Fares_Big_Star_Export[[#This Row],[Trip Time]]*Fares_Big_Star_Export[[#This Row],[HOURLY DATA]]/60</f>
        <v>31.612291666666671</v>
      </c>
      <c r="AE35"/>
    </row>
    <row r="36" spans="1:31" x14ac:dyDescent="0.25">
      <c r="A36" t="s">
        <v>140</v>
      </c>
      <c r="B36" t="s">
        <v>469</v>
      </c>
      <c r="C36" t="s">
        <v>1005</v>
      </c>
      <c r="D36" s="3">
        <v>0</v>
      </c>
      <c r="E36" t="s">
        <v>75</v>
      </c>
      <c r="F36" t="s">
        <v>378</v>
      </c>
      <c r="G36" s="2">
        <v>45740</v>
      </c>
      <c r="H36">
        <v>4098453</v>
      </c>
      <c r="I36" t="s">
        <v>379</v>
      </c>
      <c r="J36" t="s">
        <v>252</v>
      </c>
      <c r="K36">
        <v>25.67</v>
      </c>
      <c r="L36">
        <v>83</v>
      </c>
      <c r="M36" t="s">
        <v>245</v>
      </c>
      <c r="N36">
        <v>5</v>
      </c>
      <c r="O36">
        <v>25.67</v>
      </c>
      <c r="P36">
        <v>1.75</v>
      </c>
      <c r="Q36">
        <v>44.922499999999999</v>
      </c>
      <c r="R36">
        <v>49.922499999999999</v>
      </c>
      <c r="S36">
        <v>5</v>
      </c>
      <c r="T36" s="90">
        <v>0</v>
      </c>
      <c r="U36" s="90">
        <v>5</v>
      </c>
      <c r="V36">
        <v>29</v>
      </c>
      <c r="W36">
        <v>1.3833333333333333</v>
      </c>
      <c r="X36">
        <v>40.116666666666667</v>
      </c>
      <c r="Y36" s="176">
        <v>9.8057999999999996</v>
      </c>
      <c r="Z36" t="s">
        <v>37</v>
      </c>
      <c r="AA36" t="b" cm="1">
        <f t="array" ref="AA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">
        <f>Fares_Big_Star_Export[[#This Row],[Trip Time]]*Fares_Big_Star_Export[[#This Row],[HOURLY DATA]]/60</f>
        <v>40.116666666666667</v>
      </c>
      <c r="AE36"/>
    </row>
    <row r="37" spans="1:31" x14ac:dyDescent="0.25">
      <c r="A37" t="s">
        <v>18</v>
      </c>
      <c r="B37" t="s">
        <v>743</v>
      </c>
      <c r="C37" t="s">
        <v>727</v>
      </c>
      <c r="D37" s="3">
        <v>0</v>
      </c>
      <c r="E37" t="s">
        <v>75</v>
      </c>
      <c r="F37" t="s">
        <v>374</v>
      </c>
      <c r="G37" s="2">
        <v>45740</v>
      </c>
      <c r="H37">
        <v>4096070</v>
      </c>
      <c r="I37" t="s">
        <v>69</v>
      </c>
      <c r="J37" t="s">
        <v>254</v>
      </c>
      <c r="K37">
        <v>4.88</v>
      </c>
      <c r="L37">
        <v>20</v>
      </c>
      <c r="M37" t="s">
        <v>246</v>
      </c>
      <c r="N37">
        <v>6.5</v>
      </c>
      <c r="O37">
        <v>4.88</v>
      </c>
      <c r="P37">
        <v>2</v>
      </c>
      <c r="Q37">
        <v>9.76</v>
      </c>
      <c r="R37">
        <v>16.259999999999998</v>
      </c>
      <c r="S37">
        <v>0</v>
      </c>
      <c r="T37" s="90">
        <v>0</v>
      </c>
      <c r="U37" s="90">
        <v>0</v>
      </c>
      <c r="V37">
        <v>35.787500000000001</v>
      </c>
      <c r="W37">
        <v>0.33333333333333331</v>
      </c>
      <c r="X37">
        <v>11.929166666666667</v>
      </c>
      <c r="Y37" s="176">
        <v>4.3308</v>
      </c>
      <c r="Z37" t="s">
        <v>23</v>
      </c>
      <c r="AA37" t="b" cm="1">
        <f t="array" ref="AA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">
        <f>Fares_Big_Star_Export[[#This Row],[Trip Time]]*Fares_Big_Star_Export[[#This Row],[HOURLY DATA]]/60</f>
        <v>11.929166666666667</v>
      </c>
      <c r="AE37"/>
    </row>
    <row r="38" spans="1:31" x14ac:dyDescent="0.25">
      <c r="A38" t="s">
        <v>137</v>
      </c>
      <c r="B38" t="s">
        <v>610</v>
      </c>
      <c r="C38" t="s">
        <v>454</v>
      </c>
      <c r="D38" s="3">
        <v>0</v>
      </c>
      <c r="E38" t="s">
        <v>75</v>
      </c>
      <c r="F38" t="s">
        <v>387</v>
      </c>
      <c r="G38" s="2">
        <v>45740</v>
      </c>
      <c r="H38">
        <v>4096206</v>
      </c>
      <c r="I38" t="s">
        <v>28</v>
      </c>
      <c r="J38" t="s">
        <v>251</v>
      </c>
      <c r="K38">
        <v>8.08</v>
      </c>
      <c r="L38">
        <v>28</v>
      </c>
      <c r="M38" t="s">
        <v>245</v>
      </c>
      <c r="N38">
        <v>5</v>
      </c>
      <c r="O38">
        <v>8.08</v>
      </c>
      <c r="P38">
        <v>1.75</v>
      </c>
      <c r="Q38">
        <v>14.14</v>
      </c>
      <c r="R38">
        <v>19.14</v>
      </c>
      <c r="S38">
        <v>0</v>
      </c>
      <c r="T38" s="90">
        <v>0</v>
      </c>
      <c r="U38" s="90">
        <v>0</v>
      </c>
      <c r="V38">
        <v>32.5</v>
      </c>
      <c r="W38">
        <v>0.46666666666666667</v>
      </c>
      <c r="X38">
        <v>15.166666666666666</v>
      </c>
      <c r="Y38" s="176">
        <v>3.9733000000000001</v>
      </c>
      <c r="Z38" t="s">
        <v>23</v>
      </c>
      <c r="AA38" t="b" cm="1">
        <f t="array" ref="AA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">
        <f>Fares_Big_Star_Export[[#This Row],[Trip Time]]*Fares_Big_Star_Export[[#This Row],[HOURLY DATA]]/60</f>
        <v>15.166666666666666</v>
      </c>
      <c r="AE38"/>
    </row>
    <row r="39" spans="1:31" x14ac:dyDescent="0.25">
      <c r="A39" t="s">
        <v>136</v>
      </c>
      <c r="B39" t="s">
        <v>584</v>
      </c>
      <c r="C39" t="s">
        <v>524</v>
      </c>
      <c r="D39" s="3">
        <v>0</v>
      </c>
      <c r="E39" t="s">
        <v>75</v>
      </c>
      <c r="F39" t="s">
        <v>226</v>
      </c>
      <c r="G39" s="2">
        <v>45740</v>
      </c>
      <c r="H39">
        <v>4099472</v>
      </c>
      <c r="I39" t="s">
        <v>58</v>
      </c>
      <c r="J39" t="s">
        <v>251</v>
      </c>
      <c r="K39">
        <v>26.64</v>
      </c>
      <c r="L39">
        <v>27</v>
      </c>
      <c r="M39" t="s">
        <v>245</v>
      </c>
      <c r="N39">
        <v>5</v>
      </c>
      <c r="O39">
        <v>26.64</v>
      </c>
      <c r="P39">
        <v>1.75</v>
      </c>
      <c r="Q39">
        <v>46.620000000000005</v>
      </c>
      <c r="R39">
        <v>51.620000000000005</v>
      </c>
      <c r="S39">
        <v>5</v>
      </c>
      <c r="T39" s="90">
        <v>0</v>
      </c>
      <c r="U39" s="90">
        <v>5</v>
      </c>
      <c r="V39">
        <v>32.5</v>
      </c>
      <c r="W39">
        <v>0.45</v>
      </c>
      <c r="X39">
        <v>14.625</v>
      </c>
      <c r="Y39" s="176">
        <v>36.994999999999997</v>
      </c>
      <c r="Z39" t="s">
        <v>23</v>
      </c>
      <c r="AA39" t="b" cm="1">
        <f t="array" ref="AA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">
        <f>Fares_Big_Star_Export[[#This Row],[Trip Time]]*Fares_Big_Star_Export[[#This Row],[HOURLY DATA]]/60</f>
        <v>14.625</v>
      </c>
      <c r="AE39"/>
    </row>
    <row r="40" spans="1:31" x14ac:dyDescent="0.25">
      <c r="A40" t="s">
        <v>21</v>
      </c>
      <c r="B40" t="s">
        <v>1006</v>
      </c>
      <c r="C40" t="s">
        <v>1007</v>
      </c>
      <c r="D40" s="3">
        <v>0</v>
      </c>
      <c r="E40" t="s">
        <v>75</v>
      </c>
      <c r="F40" t="s">
        <v>229</v>
      </c>
      <c r="G40" s="2">
        <v>45740</v>
      </c>
      <c r="H40">
        <v>4099190</v>
      </c>
      <c r="I40" t="s">
        <v>230</v>
      </c>
      <c r="J40" t="s">
        <v>251</v>
      </c>
      <c r="K40">
        <v>26.9</v>
      </c>
      <c r="L40">
        <v>56</v>
      </c>
      <c r="M40" t="s">
        <v>245</v>
      </c>
      <c r="N40">
        <v>5</v>
      </c>
      <c r="O40">
        <v>26.9</v>
      </c>
      <c r="P40">
        <v>1.75</v>
      </c>
      <c r="Q40">
        <v>47.074999999999996</v>
      </c>
      <c r="R40">
        <v>52.074999999999996</v>
      </c>
      <c r="S40">
        <v>5</v>
      </c>
      <c r="T40" s="90">
        <v>0</v>
      </c>
      <c r="U40" s="90">
        <v>5</v>
      </c>
      <c r="V40">
        <v>32.5</v>
      </c>
      <c r="W40">
        <v>0.93333333333333335</v>
      </c>
      <c r="X40">
        <v>30.333333333333332</v>
      </c>
      <c r="Y40" s="176">
        <v>21.741700000000002</v>
      </c>
      <c r="Z40" t="s">
        <v>23</v>
      </c>
      <c r="AA40" t="b" cm="1">
        <f t="array" ref="AA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">
        <f>Fares_Big_Star_Export[[#This Row],[Trip Time]]*Fares_Big_Star_Export[[#This Row],[HOURLY DATA]]/60</f>
        <v>30.333333333333332</v>
      </c>
      <c r="AE40"/>
    </row>
    <row r="41" spans="1:31" x14ac:dyDescent="0.25">
      <c r="A41" t="s">
        <v>136</v>
      </c>
      <c r="B41" t="s">
        <v>966</v>
      </c>
      <c r="C41" t="s">
        <v>862</v>
      </c>
      <c r="D41" s="3">
        <v>0</v>
      </c>
      <c r="E41" t="s">
        <v>75</v>
      </c>
      <c r="F41" t="s">
        <v>231</v>
      </c>
      <c r="G41" s="2">
        <v>45740</v>
      </c>
      <c r="H41">
        <v>4099473</v>
      </c>
      <c r="I41" t="s">
        <v>883</v>
      </c>
      <c r="J41" t="s">
        <v>251</v>
      </c>
      <c r="K41">
        <v>26.64</v>
      </c>
      <c r="L41">
        <v>31</v>
      </c>
      <c r="M41" t="s">
        <v>245</v>
      </c>
      <c r="N41">
        <v>5</v>
      </c>
      <c r="O41">
        <v>26.64</v>
      </c>
      <c r="P41">
        <v>1.75</v>
      </c>
      <c r="Q41">
        <v>46.620000000000005</v>
      </c>
      <c r="R41">
        <v>51.620000000000005</v>
      </c>
      <c r="S41">
        <v>3.75</v>
      </c>
      <c r="T41" s="90">
        <v>0</v>
      </c>
      <c r="U41" s="90">
        <v>3.75</v>
      </c>
      <c r="V41">
        <v>32.5</v>
      </c>
      <c r="W41">
        <v>0.51666666666666672</v>
      </c>
      <c r="X41">
        <v>16.791666666666668</v>
      </c>
      <c r="Y41" s="176">
        <v>34.828299999999999</v>
      </c>
      <c r="Z41" t="s">
        <v>37</v>
      </c>
      <c r="AA41" t="b" cm="1">
        <f t="array" ref="AA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41">
        <f>Fares_Big_Star_Export[[#This Row],[Trip Time]]*Fares_Big_Star_Export[[#This Row],[HOURLY DATA]]/60</f>
        <v>16.791666666666668</v>
      </c>
      <c r="AE41"/>
    </row>
    <row r="42" spans="1:31" x14ac:dyDescent="0.25">
      <c r="A42" t="s">
        <v>136</v>
      </c>
      <c r="B42" t="s">
        <v>668</v>
      </c>
      <c r="C42" t="s">
        <v>1010</v>
      </c>
      <c r="D42" s="3">
        <v>0</v>
      </c>
      <c r="E42" t="s">
        <v>75</v>
      </c>
      <c r="F42" t="s">
        <v>231</v>
      </c>
      <c r="G42" s="2">
        <v>45740</v>
      </c>
      <c r="H42">
        <v>4096436</v>
      </c>
      <c r="I42" t="s">
        <v>883</v>
      </c>
      <c r="J42" t="s">
        <v>251</v>
      </c>
      <c r="K42">
        <v>30.06</v>
      </c>
      <c r="L42">
        <v>59</v>
      </c>
      <c r="M42" t="s">
        <v>245</v>
      </c>
      <c r="N42">
        <v>5</v>
      </c>
      <c r="O42">
        <v>30.06</v>
      </c>
      <c r="P42">
        <v>1.75</v>
      </c>
      <c r="Q42">
        <v>52.604999999999997</v>
      </c>
      <c r="R42">
        <v>57.604999999999997</v>
      </c>
      <c r="S42">
        <v>5</v>
      </c>
      <c r="T42" s="90">
        <v>0</v>
      </c>
      <c r="U42" s="90">
        <v>5</v>
      </c>
      <c r="V42">
        <v>32.5</v>
      </c>
      <c r="W42">
        <v>0.98333333333333328</v>
      </c>
      <c r="X42">
        <v>31.958333333333332</v>
      </c>
      <c r="Y42" s="176">
        <v>25.646699999999999</v>
      </c>
      <c r="Z42" t="s">
        <v>23</v>
      </c>
      <c r="AA42" t="b" cm="1">
        <f t="array" ref="AA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">
        <f>Fares_Big_Star_Export[[#This Row],[Trip Time]]*Fares_Big_Star_Export[[#This Row],[HOURLY DATA]]/60</f>
        <v>31.958333333333332</v>
      </c>
      <c r="AE42"/>
    </row>
    <row r="43" spans="1:31" x14ac:dyDescent="0.25">
      <c r="A43" t="s">
        <v>21</v>
      </c>
      <c r="B43" t="s">
        <v>810</v>
      </c>
      <c r="C43" t="s">
        <v>1007</v>
      </c>
      <c r="D43" s="3">
        <v>0</v>
      </c>
      <c r="E43" t="s">
        <v>75</v>
      </c>
      <c r="F43" t="s">
        <v>229</v>
      </c>
      <c r="G43" s="2">
        <v>45740</v>
      </c>
      <c r="H43">
        <v>4097791</v>
      </c>
      <c r="I43" t="s">
        <v>230</v>
      </c>
      <c r="J43" t="s">
        <v>252</v>
      </c>
      <c r="K43">
        <v>25.07</v>
      </c>
      <c r="L43">
        <v>45</v>
      </c>
      <c r="M43" t="s">
        <v>245</v>
      </c>
      <c r="N43">
        <v>5</v>
      </c>
      <c r="O43">
        <v>25.07</v>
      </c>
      <c r="P43">
        <v>1.75</v>
      </c>
      <c r="Q43">
        <v>43.872500000000002</v>
      </c>
      <c r="R43">
        <v>48.872500000000002</v>
      </c>
      <c r="S43">
        <v>5.5</v>
      </c>
      <c r="T43" s="90">
        <v>0</v>
      </c>
      <c r="U43" s="90">
        <v>5.5</v>
      </c>
      <c r="V43">
        <v>32.5</v>
      </c>
      <c r="W43">
        <v>0.75</v>
      </c>
      <c r="X43">
        <v>24.375</v>
      </c>
      <c r="Y43" s="176">
        <v>24.497499999999999</v>
      </c>
      <c r="Z43" t="s">
        <v>23</v>
      </c>
      <c r="AA43" t="b" cm="1">
        <f t="array" ref="AA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">
        <f>Fares_Big_Star_Export[[#This Row],[Trip Time]]*Fares_Big_Star_Export[[#This Row],[HOURLY DATA]]/60</f>
        <v>24.375</v>
      </c>
      <c r="AE43"/>
    </row>
    <row r="44" spans="1:31" x14ac:dyDescent="0.25">
      <c r="A44" t="s">
        <v>136</v>
      </c>
      <c r="B44" t="s">
        <v>643</v>
      </c>
      <c r="C44" t="s">
        <v>999</v>
      </c>
      <c r="D44" s="3">
        <v>0</v>
      </c>
      <c r="E44" t="s">
        <v>75</v>
      </c>
      <c r="F44" t="s">
        <v>888</v>
      </c>
      <c r="G44" s="2">
        <v>45740</v>
      </c>
      <c r="H44">
        <v>4098637</v>
      </c>
      <c r="I44" t="s">
        <v>537</v>
      </c>
      <c r="J44" t="s">
        <v>255</v>
      </c>
      <c r="K44">
        <v>7.91</v>
      </c>
      <c r="L44">
        <v>37</v>
      </c>
      <c r="M44" t="s">
        <v>245</v>
      </c>
      <c r="N44">
        <v>5</v>
      </c>
      <c r="O44">
        <v>7.91</v>
      </c>
      <c r="P44">
        <v>1.75</v>
      </c>
      <c r="Q44">
        <v>13.842500000000001</v>
      </c>
      <c r="R44">
        <v>18.842500000000001</v>
      </c>
      <c r="S44">
        <v>5.5</v>
      </c>
      <c r="T44" s="90">
        <v>0</v>
      </c>
      <c r="U44" s="90">
        <v>5.5</v>
      </c>
      <c r="V44">
        <v>32.5</v>
      </c>
      <c r="W44">
        <v>0.6166666666666667</v>
      </c>
      <c r="X44">
        <v>20.041666666666668</v>
      </c>
      <c r="Y44" s="176">
        <v>-1.1992</v>
      </c>
      <c r="Z44" t="s">
        <v>23</v>
      </c>
      <c r="AA44" t="b" cm="1">
        <f t="array" ref="AA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">
        <f>Fares_Big_Star_Export[[#This Row],[Trip Time]]*Fares_Big_Star_Export[[#This Row],[HOURLY DATA]]/60</f>
        <v>20.041666666666668</v>
      </c>
      <c r="AE44"/>
    </row>
    <row r="45" spans="1:31" x14ac:dyDescent="0.25">
      <c r="A45" t="s">
        <v>18</v>
      </c>
      <c r="B45" t="s">
        <v>1000</v>
      </c>
      <c r="C45" t="s">
        <v>541</v>
      </c>
      <c r="D45" s="3">
        <v>0</v>
      </c>
      <c r="E45" t="s">
        <v>75</v>
      </c>
      <c r="F45" t="s">
        <v>390</v>
      </c>
      <c r="G45" s="2">
        <v>45740</v>
      </c>
      <c r="H45">
        <v>4099815</v>
      </c>
      <c r="I45" t="s">
        <v>376</v>
      </c>
      <c r="J45" t="s">
        <v>254</v>
      </c>
      <c r="K45">
        <v>21.39</v>
      </c>
      <c r="L45">
        <v>50</v>
      </c>
      <c r="M45" t="s">
        <v>246</v>
      </c>
      <c r="N45">
        <v>6.5</v>
      </c>
      <c r="O45">
        <v>21.39</v>
      </c>
      <c r="P45">
        <v>2</v>
      </c>
      <c r="Q45">
        <v>42.78</v>
      </c>
      <c r="R45">
        <v>49.28</v>
      </c>
      <c r="S45">
        <v>5</v>
      </c>
      <c r="T45" s="90">
        <v>0</v>
      </c>
      <c r="U45" s="90">
        <v>5</v>
      </c>
      <c r="V45">
        <v>35.787500000000001</v>
      </c>
      <c r="W45">
        <v>0.83333333333333337</v>
      </c>
      <c r="X45">
        <v>29.822916666666668</v>
      </c>
      <c r="Y45" s="176">
        <v>19.457100000000001</v>
      </c>
      <c r="Z45" t="s">
        <v>23</v>
      </c>
      <c r="AA45" t="b" cm="1">
        <f t="array" ref="AA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">
        <f>Fares_Big_Star_Export[[#This Row],[Trip Time]]*Fares_Big_Star_Export[[#This Row],[HOURLY DATA]]/60</f>
        <v>29.822916666666668</v>
      </c>
      <c r="AE45"/>
    </row>
    <row r="46" spans="1:31" x14ac:dyDescent="0.25">
      <c r="A46" t="s">
        <v>136</v>
      </c>
      <c r="B46" t="s">
        <v>782</v>
      </c>
      <c r="C46" t="s">
        <v>890</v>
      </c>
      <c r="D46" s="3">
        <v>0</v>
      </c>
      <c r="E46" t="s">
        <v>75</v>
      </c>
      <c r="F46" t="s">
        <v>226</v>
      </c>
      <c r="G46" s="2">
        <v>45740</v>
      </c>
      <c r="H46">
        <v>4097060</v>
      </c>
      <c r="I46" t="s">
        <v>58</v>
      </c>
      <c r="J46" t="s">
        <v>251</v>
      </c>
      <c r="K46">
        <v>24.87</v>
      </c>
      <c r="L46">
        <v>31</v>
      </c>
      <c r="M46" t="s">
        <v>245</v>
      </c>
      <c r="N46">
        <v>5</v>
      </c>
      <c r="O46">
        <v>24.87</v>
      </c>
      <c r="P46">
        <v>1.75</v>
      </c>
      <c r="Q46">
        <v>43.522500000000001</v>
      </c>
      <c r="R46">
        <v>48.522500000000001</v>
      </c>
      <c r="S46">
        <v>5</v>
      </c>
      <c r="T46" s="90">
        <v>0</v>
      </c>
      <c r="U46" s="90">
        <v>5</v>
      </c>
      <c r="V46">
        <v>32.5</v>
      </c>
      <c r="W46">
        <v>0.51666666666666672</v>
      </c>
      <c r="X46">
        <v>16.791666666666668</v>
      </c>
      <c r="Y46" s="176">
        <v>31.730799999999999</v>
      </c>
      <c r="Z46" t="s">
        <v>23</v>
      </c>
      <c r="AA46" t="b" cm="1">
        <f t="array" ref="AA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">
        <f>Fares_Big_Star_Export[[#This Row],[Trip Time]]*Fares_Big_Star_Export[[#This Row],[HOURLY DATA]]/60</f>
        <v>16.791666666666668</v>
      </c>
      <c r="AE46"/>
    </row>
    <row r="47" spans="1:31" x14ac:dyDescent="0.25">
      <c r="A47" t="s">
        <v>136</v>
      </c>
      <c r="B47" t="s">
        <v>737</v>
      </c>
      <c r="C47" t="s">
        <v>1001</v>
      </c>
      <c r="D47" s="3">
        <v>0</v>
      </c>
      <c r="E47" t="s">
        <v>75</v>
      </c>
      <c r="F47" t="s">
        <v>888</v>
      </c>
      <c r="G47" s="2">
        <v>45740</v>
      </c>
      <c r="H47">
        <v>4098643</v>
      </c>
      <c r="I47" t="s">
        <v>537</v>
      </c>
      <c r="J47" t="s">
        <v>255</v>
      </c>
      <c r="K47">
        <v>7.91</v>
      </c>
      <c r="L47">
        <v>11</v>
      </c>
      <c r="M47" t="s">
        <v>245</v>
      </c>
      <c r="N47">
        <v>5</v>
      </c>
      <c r="O47">
        <v>7.91</v>
      </c>
      <c r="P47">
        <v>1.75</v>
      </c>
      <c r="Q47">
        <v>13.842500000000001</v>
      </c>
      <c r="R47">
        <v>18.842500000000001</v>
      </c>
      <c r="S47">
        <v>5</v>
      </c>
      <c r="T47" s="90">
        <v>0</v>
      </c>
      <c r="U47" s="90">
        <v>5</v>
      </c>
      <c r="V47">
        <v>32.5</v>
      </c>
      <c r="W47">
        <v>0.18333333333333332</v>
      </c>
      <c r="X47">
        <v>5.958333333333333</v>
      </c>
      <c r="Y47" s="176">
        <v>12.8842</v>
      </c>
      <c r="Z47" t="s">
        <v>23</v>
      </c>
      <c r="AA47" t="b" cm="1">
        <f t="array" ref="AA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">
        <f>Fares_Big_Star_Export[[#This Row],[Trip Time]]*Fares_Big_Star_Export[[#This Row],[HOURLY DATA]]/60</f>
        <v>5.958333333333333</v>
      </c>
      <c r="AE47"/>
    </row>
    <row r="48" spans="1:31" x14ac:dyDescent="0.25">
      <c r="A48" t="s">
        <v>18</v>
      </c>
      <c r="B48" t="s">
        <v>856</v>
      </c>
      <c r="C48" t="s">
        <v>726</v>
      </c>
      <c r="D48" s="3">
        <v>0</v>
      </c>
      <c r="E48" t="s">
        <v>75</v>
      </c>
      <c r="F48" t="s">
        <v>565</v>
      </c>
      <c r="G48" s="2">
        <v>45740</v>
      </c>
      <c r="H48">
        <v>4099611</v>
      </c>
      <c r="I48" t="s">
        <v>33</v>
      </c>
      <c r="J48" t="s">
        <v>251</v>
      </c>
      <c r="K48">
        <v>19.04</v>
      </c>
      <c r="L48">
        <v>34</v>
      </c>
      <c r="M48" t="s">
        <v>245</v>
      </c>
      <c r="N48">
        <v>6.5</v>
      </c>
      <c r="O48">
        <v>19.04</v>
      </c>
      <c r="P48">
        <v>2</v>
      </c>
      <c r="Q48">
        <v>38.08</v>
      </c>
      <c r="R48">
        <v>44.58</v>
      </c>
      <c r="S48">
        <v>5.5</v>
      </c>
      <c r="T48" s="90">
        <v>0</v>
      </c>
      <c r="U48" s="90">
        <v>5.5</v>
      </c>
      <c r="V48">
        <v>35.787500000000001</v>
      </c>
      <c r="W48">
        <v>0.56666666666666665</v>
      </c>
      <c r="X48">
        <v>20.279583333333335</v>
      </c>
      <c r="Y48" s="176">
        <v>24.3004</v>
      </c>
      <c r="Z48" t="s">
        <v>23</v>
      </c>
      <c r="AA48" t="b" cm="1">
        <f t="array" ref="AA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">
        <f>Fares_Big_Star_Export[[#This Row],[Trip Time]]*Fares_Big_Star_Export[[#This Row],[HOURLY DATA]]/60</f>
        <v>20.279583333333335</v>
      </c>
      <c r="AE48"/>
    </row>
    <row r="49" spans="1:31" x14ac:dyDescent="0.25">
      <c r="A49" t="s">
        <v>18</v>
      </c>
      <c r="B49" t="s">
        <v>450</v>
      </c>
      <c r="C49" t="s">
        <v>466</v>
      </c>
      <c r="D49" s="3">
        <v>0</v>
      </c>
      <c r="E49" t="s">
        <v>75</v>
      </c>
      <c r="F49" t="s">
        <v>382</v>
      </c>
      <c r="G49" s="2">
        <v>45740</v>
      </c>
      <c r="H49">
        <v>4100640</v>
      </c>
      <c r="I49" t="s">
        <v>19</v>
      </c>
      <c r="J49" t="s">
        <v>247</v>
      </c>
      <c r="K49">
        <v>16.48</v>
      </c>
      <c r="L49">
        <v>39</v>
      </c>
      <c r="M49" t="s">
        <v>246</v>
      </c>
      <c r="N49">
        <v>6.5</v>
      </c>
      <c r="O49">
        <v>16.48</v>
      </c>
      <c r="P49">
        <v>2</v>
      </c>
      <c r="Q49">
        <v>32.96</v>
      </c>
      <c r="R49">
        <v>39.46</v>
      </c>
      <c r="S49">
        <v>5.5</v>
      </c>
      <c r="T49" s="90">
        <v>0</v>
      </c>
      <c r="U49" s="90">
        <v>5.5</v>
      </c>
      <c r="V49">
        <v>35.787500000000001</v>
      </c>
      <c r="W49">
        <v>0.65</v>
      </c>
      <c r="X49">
        <v>23.261875000000003</v>
      </c>
      <c r="Y49" s="176">
        <v>16.1981</v>
      </c>
      <c r="Z49" t="s">
        <v>20</v>
      </c>
      <c r="AA49" t="b" cm="1">
        <f t="array" ref="AA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">
        <f>Fares_Big_Star_Export[[#This Row],[Trip Time]]*Fares_Big_Star_Export[[#This Row],[HOURLY DATA]]/60</f>
        <v>23.261875</v>
      </c>
      <c r="AE49"/>
    </row>
    <row r="50" spans="1:31" x14ac:dyDescent="0.25">
      <c r="A50" t="s">
        <v>18</v>
      </c>
      <c r="B50" t="s">
        <v>510</v>
      </c>
      <c r="C50" t="s">
        <v>1002</v>
      </c>
      <c r="D50" s="3">
        <v>0</v>
      </c>
      <c r="E50" t="s">
        <v>75</v>
      </c>
      <c r="F50" t="s">
        <v>390</v>
      </c>
      <c r="G50" s="2">
        <v>45740</v>
      </c>
      <c r="H50">
        <v>4096257</v>
      </c>
      <c r="I50" t="s">
        <v>376</v>
      </c>
      <c r="J50" t="s">
        <v>254</v>
      </c>
      <c r="K50">
        <v>15.72</v>
      </c>
      <c r="L50">
        <v>30</v>
      </c>
      <c r="M50" t="s">
        <v>246</v>
      </c>
      <c r="N50">
        <v>6.5</v>
      </c>
      <c r="O50">
        <v>15.72</v>
      </c>
      <c r="P50">
        <v>2</v>
      </c>
      <c r="Q50">
        <v>31.44</v>
      </c>
      <c r="R50">
        <v>37.94</v>
      </c>
      <c r="S50">
        <v>0</v>
      </c>
      <c r="T50" s="90">
        <v>0</v>
      </c>
      <c r="U50" s="90">
        <v>0</v>
      </c>
      <c r="V50">
        <v>35.787500000000001</v>
      </c>
      <c r="W50">
        <v>0.5</v>
      </c>
      <c r="X50">
        <v>17.893750000000001</v>
      </c>
      <c r="Y50" s="176">
        <v>20.046199999999999</v>
      </c>
      <c r="Z50" t="s">
        <v>23</v>
      </c>
      <c r="AA50" t="b" cm="1">
        <f t="array" ref="AA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">
        <f>Fares_Big_Star_Export[[#This Row],[Trip Time]]*Fares_Big_Star_Export[[#This Row],[HOURLY DATA]]/60</f>
        <v>17.893750000000001</v>
      </c>
      <c r="AE50"/>
    </row>
    <row r="51" spans="1:31" x14ac:dyDescent="0.25">
      <c r="A51" t="s">
        <v>18</v>
      </c>
      <c r="B51" t="s">
        <v>1003</v>
      </c>
      <c r="C51" t="s">
        <v>550</v>
      </c>
      <c r="D51" s="3">
        <v>0</v>
      </c>
      <c r="E51" t="s">
        <v>75</v>
      </c>
      <c r="F51" t="s">
        <v>380</v>
      </c>
      <c r="G51" s="2">
        <v>45740</v>
      </c>
      <c r="H51">
        <v>4099653</v>
      </c>
      <c r="I51" t="s">
        <v>31</v>
      </c>
      <c r="J51" t="s">
        <v>253</v>
      </c>
      <c r="K51">
        <v>22.99</v>
      </c>
      <c r="L51">
        <v>65</v>
      </c>
      <c r="M51" t="s">
        <v>245</v>
      </c>
      <c r="N51">
        <v>6.5</v>
      </c>
      <c r="O51">
        <v>22.99</v>
      </c>
      <c r="P51">
        <v>2</v>
      </c>
      <c r="Q51">
        <v>45.98</v>
      </c>
      <c r="R51">
        <v>52.48</v>
      </c>
      <c r="S51">
        <v>5.5</v>
      </c>
      <c r="T51" s="90">
        <v>0</v>
      </c>
      <c r="U51" s="90">
        <v>5.5</v>
      </c>
      <c r="V51">
        <v>35.787500000000001</v>
      </c>
      <c r="W51">
        <v>1.0833333333333333</v>
      </c>
      <c r="X51">
        <v>38.769791666666663</v>
      </c>
      <c r="Y51" s="176">
        <v>13.7102</v>
      </c>
      <c r="Z51" t="s">
        <v>23</v>
      </c>
      <c r="AA51" t="b" cm="1">
        <f t="array" ref="AA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">
        <f>Fares_Big_Star_Export[[#This Row],[Trip Time]]*Fares_Big_Star_Export[[#This Row],[HOURLY DATA]]/60</f>
        <v>38.76979166666667</v>
      </c>
      <c r="AE51"/>
    </row>
    <row r="52" spans="1:31" x14ac:dyDescent="0.25">
      <c r="A52" t="s">
        <v>18</v>
      </c>
      <c r="B52" t="s">
        <v>487</v>
      </c>
      <c r="C52" t="s">
        <v>1004</v>
      </c>
      <c r="D52" s="3">
        <v>0</v>
      </c>
      <c r="E52" t="s">
        <v>75</v>
      </c>
      <c r="F52" t="s">
        <v>565</v>
      </c>
      <c r="G52" s="2">
        <v>45740</v>
      </c>
      <c r="H52">
        <v>4099604</v>
      </c>
      <c r="I52" t="s">
        <v>33</v>
      </c>
      <c r="J52" t="s">
        <v>251</v>
      </c>
      <c r="K52">
        <v>22.51</v>
      </c>
      <c r="L52">
        <v>95</v>
      </c>
      <c r="M52" t="s">
        <v>245</v>
      </c>
      <c r="N52">
        <v>6.5</v>
      </c>
      <c r="O52">
        <v>22.51</v>
      </c>
      <c r="P52">
        <v>2</v>
      </c>
      <c r="Q52">
        <v>45.02</v>
      </c>
      <c r="R52">
        <v>51.52</v>
      </c>
      <c r="S52">
        <v>5</v>
      </c>
      <c r="T52" s="90">
        <v>0</v>
      </c>
      <c r="U52" s="90">
        <v>5</v>
      </c>
      <c r="V52">
        <v>35.787500000000001</v>
      </c>
      <c r="W52">
        <v>1.5833333333333333</v>
      </c>
      <c r="X52">
        <v>56.663541666666667</v>
      </c>
      <c r="Y52" s="176">
        <v>-5.1435000000000004</v>
      </c>
      <c r="Z52" t="s">
        <v>23</v>
      </c>
      <c r="AA52" t="b" cm="1">
        <f t="array" ref="AA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">
        <f>Fares_Big_Star_Export[[#This Row],[Trip Time]]*Fares_Big_Star_Export[[#This Row],[HOURLY DATA]]/60</f>
        <v>56.663541666666667</v>
      </c>
      <c r="AE52"/>
    </row>
    <row r="53" spans="1:31" x14ac:dyDescent="0.25">
      <c r="A53" t="s">
        <v>18</v>
      </c>
      <c r="B53" t="s">
        <v>732</v>
      </c>
      <c r="C53" t="s">
        <v>898</v>
      </c>
      <c r="D53" s="3">
        <v>0</v>
      </c>
      <c r="E53" t="s">
        <v>75</v>
      </c>
      <c r="F53" t="s">
        <v>385</v>
      </c>
      <c r="G53" s="2">
        <v>45740</v>
      </c>
      <c r="H53">
        <v>4099272</v>
      </c>
      <c r="I53" t="s">
        <v>24</v>
      </c>
      <c r="J53" t="s">
        <v>247</v>
      </c>
      <c r="K53">
        <v>11.56</v>
      </c>
      <c r="L53">
        <v>19</v>
      </c>
      <c r="M53" t="s">
        <v>246</v>
      </c>
      <c r="N53">
        <v>6.5</v>
      </c>
      <c r="O53">
        <v>11.56</v>
      </c>
      <c r="P53">
        <v>2</v>
      </c>
      <c r="Q53">
        <v>23.12</v>
      </c>
      <c r="R53">
        <v>29.62</v>
      </c>
      <c r="S53">
        <v>0</v>
      </c>
      <c r="T53" s="90">
        <v>0</v>
      </c>
      <c r="U53" s="90">
        <v>0</v>
      </c>
      <c r="V53">
        <v>35.787500000000001</v>
      </c>
      <c r="W53">
        <v>0.31666666666666665</v>
      </c>
      <c r="X53">
        <v>11.332708333333333</v>
      </c>
      <c r="Y53" s="176">
        <v>18.287299999999998</v>
      </c>
      <c r="Z53" t="s">
        <v>23</v>
      </c>
      <c r="AA53" t="b" cm="1">
        <f t="array" ref="AA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">
        <f>Fares_Big_Star_Export[[#This Row],[Trip Time]]*Fares_Big_Star_Export[[#This Row],[HOURLY DATA]]/60</f>
        <v>11.332708333333333</v>
      </c>
      <c r="AE53"/>
    </row>
    <row r="54" spans="1:31" x14ac:dyDescent="0.25">
      <c r="A54" t="s">
        <v>18</v>
      </c>
      <c r="B54" t="s">
        <v>941</v>
      </c>
      <c r="C54" t="s">
        <v>555</v>
      </c>
      <c r="D54" s="3">
        <v>1</v>
      </c>
      <c r="E54" t="s">
        <v>75</v>
      </c>
      <c r="F54" t="s">
        <v>382</v>
      </c>
      <c r="G54" s="2">
        <v>45740</v>
      </c>
      <c r="H54">
        <v>4099697</v>
      </c>
      <c r="I54" t="s">
        <v>19</v>
      </c>
      <c r="J54" t="s">
        <v>251</v>
      </c>
      <c r="K54">
        <v>26.67</v>
      </c>
      <c r="L54">
        <v>56</v>
      </c>
      <c r="M54" t="s">
        <v>245</v>
      </c>
      <c r="N54">
        <v>6.5</v>
      </c>
      <c r="O54">
        <v>26.67</v>
      </c>
      <c r="P54">
        <v>2</v>
      </c>
      <c r="Q54">
        <v>53.34</v>
      </c>
      <c r="R54">
        <v>59.84</v>
      </c>
      <c r="S54">
        <v>5.5</v>
      </c>
      <c r="T54" s="90">
        <v>5.5</v>
      </c>
      <c r="U54" s="90">
        <v>0</v>
      </c>
      <c r="V54">
        <v>35.787500000000001</v>
      </c>
      <c r="W54">
        <v>0.93333333333333335</v>
      </c>
      <c r="X54">
        <v>33.401666666666671</v>
      </c>
      <c r="Y54" s="176">
        <v>26.438300000000002</v>
      </c>
      <c r="Z54" t="s">
        <v>20</v>
      </c>
      <c r="AA54" t="b" cm="1">
        <f t="array" ref="AA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">
        <f>Fares_Big_Star_Export[[#This Row],[Trip Time]]*Fares_Big_Star_Export[[#This Row],[HOURLY DATA]]/60</f>
        <v>33.401666666666671</v>
      </c>
      <c r="AE54"/>
    </row>
    <row r="55" spans="1:31" x14ac:dyDescent="0.25">
      <c r="A55" t="s">
        <v>18</v>
      </c>
      <c r="B55" t="s">
        <v>542</v>
      </c>
      <c r="C55" t="s">
        <v>909</v>
      </c>
      <c r="D55" s="3">
        <v>0</v>
      </c>
      <c r="E55" t="s">
        <v>75</v>
      </c>
      <c r="F55" t="s">
        <v>565</v>
      </c>
      <c r="G55" s="2">
        <v>45740</v>
      </c>
      <c r="H55">
        <v>4099184</v>
      </c>
      <c r="I55" t="s">
        <v>33</v>
      </c>
      <c r="J55" t="s">
        <v>251</v>
      </c>
      <c r="K55">
        <v>17.22</v>
      </c>
      <c r="L55">
        <v>75</v>
      </c>
      <c r="M55" t="s">
        <v>245</v>
      </c>
      <c r="N55">
        <v>6.5</v>
      </c>
      <c r="O55">
        <v>17.22</v>
      </c>
      <c r="P55">
        <v>2</v>
      </c>
      <c r="Q55">
        <v>34.44</v>
      </c>
      <c r="R55">
        <v>40.94</v>
      </c>
      <c r="S55">
        <v>5</v>
      </c>
      <c r="T55" s="90">
        <v>0</v>
      </c>
      <c r="U55" s="90">
        <v>5</v>
      </c>
      <c r="V55">
        <v>35.787500000000001</v>
      </c>
      <c r="W55">
        <v>1.25</v>
      </c>
      <c r="X55">
        <v>44.734375</v>
      </c>
      <c r="Y55" s="176">
        <v>-3.7944</v>
      </c>
      <c r="Z55" t="s">
        <v>23</v>
      </c>
      <c r="AA55" t="b" cm="1">
        <f t="array" ref="AA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">
        <f>Fares_Big_Star_Export[[#This Row],[Trip Time]]*Fares_Big_Star_Export[[#This Row],[HOURLY DATA]]/60</f>
        <v>44.734375</v>
      </c>
      <c r="AE55"/>
    </row>
    <row r="56" spans="1:31" x14ac:dyDescent="0.25">
      <c r="A56" t="s">
        <v>18</v>
      </c>
      <c r="B56" t="s">
        <v>447</v>
      </c>
      <c r="C56" t="s">
        <v>483</v>
      </c>
      <c r="D56" s="3">
        <v>0</v>
      </c>
      <c r="E56" t="s">
        <v>75</v>
      </c>
      <c r="F56" t="s">
        <v>565</v>
      </c>
      <c r="G56" s="2">
        <v>45740</v>
      </c>
      <c r="H56">
        <v>4099696</v>
      </c>
      <c r="I56" t="s">
        <v>33</v>
      </c>
      <c r="J56" t="s">
        <v>251</v>
      </c>
      <c r="K56">
        <v>26.67</v>
      </c>
      <c r="L56">
        <v>42</v>
      </c>
      <c r="M56" t="s">
        <v>245</v>
      </c>
      <c r="N56">
        <v>6.5</v>
      </c>
      <c r="O56">
        <v>26.67</v>
      </c>
      <c r="P56">
        <v>2</v>
      </c>
      <c r="Q56">
        <v>53.34</v>
      </c>
      <c r="R56">
        <v>59.84</v>
      </c>
      <c r="S56">
        <v>5.5</v>
      </c>
      <c r="T56" s="90">
        <v>0</v>
      </c>
      <c r="U56" s="90">
        <v>5.5</v>
      </c>
      <c r="V56">
        <v>35.787500000000001</v>
      </c>
      <c r="W56">
        <v>0.7</v>
      </c>
      <c r="X56">
        <v>25.05125</v>
      </c>
      <c r="Y56" s="176">
        <v>34.788800000000002</v>
      </c>
      <c r="Z56" t="s">
        <v>23</v>
      </c>
      <c r="AA56" t="b" cm="1">
        <f t="array" ref="AA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">
        <f>Fares_Big_Star_Export[[#This Row],[Trip Time]]*Fares_Big_Star_Export[[#This Row],[HOURLY DATA]]/60</f>
        <v>25.05125</v>
      </c>
      <c r="AE56"/>
    </row>
    <row r="57" spans="1:31" x14ac:dyDescent="0.25">
      <c r="A57" t="s">
        <v>18</v>
      </c>
      <c r="B57" t="s">
        <v>509</v>
      </c>
      <c r="C57" t="s">
        <v>907</v>
      </c>
      <c r="D57" s="3">
        <v>0</v>
      </c>
      <c r="E57" t="s">
        <v>75</v>
      </c>
      <c r="F57" t="s">
        <v>374</v>
      </c>
      <c r="G57" s="2">
        <v>45740</v>
      </c>
      <c r="H57">
        <v>4096435</v>
      </c>
      <c r="I57" t="s">
        <v>69</v>
      </c>
      <c r="J57" t="s">
        <v>251</v>
      </c>
      <c r="K57">
        <v>30.06</v>
      </c>
      <c r="L57">
        <v>22</v>
      </c>
      <c r="M57" t="s">
        <v>245</v>
      </c>
      <c r="N57">
        <v>6.5</v>
      </c>
      <c r="O57">
        <v>30.06</v>
      </c>
      <c r="P57">
        <v>2</v>
      </c>
      <c r="Q57">
        <v>60.12</v>
      </c>
      <c r="R57">
        <v>66.62</v>
      </c>
      <c r="S57">
        <v>3.75</v>
      </c>
      <c r="T57" s="90">
        <v>0</v>
      </c>
      <c r="U57" s="90">
        <v>3.75</v>
      </c>
      <c r="V57">
        <v>35.787500000000001</v>
      </c>
      <c r="W57">
        <v>0.36666666666666664</v>
      </c>
      <c r="X57">
        <v>13.122083333333332</v>
      </c>
      <c r="Y57" s="176">
        <v>53.497900000000001</v>
      </c>
      <c r="Z57" t="s">
        <v>23</v>
      </c>
      <c r="AA57" t="b" cm="1">
        <f t="array" ref="AA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">
        <f>Fares_Big_Star_Export[[#This Row],[Trip Time]]*Fares_Big_Star_Export[[#This Row],[HOURLY DATA]]/60</f>
        <v>13.122083333333334</v>
      </c>
      <c r="AE57"/>
    </row>
    <row r="58" spans="1:31" x14ac:dyDescent="0.25">
      <c r="A58" t="s">
        <v>136</v>
      </c>
      <c r="B58" t="s">
        <v>445</v>
      </c>
      <c r="C58" t="s">
        <v>522</v>
      </c>
      <c r="D58" s="3">
        <v>0</v>
      </c>
      <c r="E58" t="s">
        <v>75</v>
      </c>
      <c r="F58" t="s">
        <v>231</v>
      </c>
      <c r="G58" s="2">
        <v>45740</v>
      </c>
      <c r="H58">
        <v>4098447</v>
      </c>
      <c r="I58" t="s">
        <v>883</v>
      </c>
      <c r="J58" t="s">
        <v>251</v>
      </c>
      <c r="K58">
        <v>8.2200000000000006</v>
      </c>
      <c r="L58">
        <v>28</v>
      </c>
      <c r="M58" t="s">
        <v>245</v>
      </c>
      <c r="N58">
        <v>5</v>
      </c>
      <c r="O58">
        <v>8.2200000000000006</v>
      </c>
      <c r="P58">
        <v>1.75</v>
      </c>
      <c r="Q58">
        <v>14.385000000000002</v>
      </c>
      <c r="R58">
        <v>19.385000000000002</v>
      </c>
      <c r="S58">
        <v>3</v>
      </c>
      <c r="T58" s="90">
        <v>0</v>
      </c>
      <c r="U58" s="90">
        <v>3</v>
      </c>
      <c r="V58">
        <v>32.5</v>
      </c>
      <c r="W58">
        <v>0.46666666666666667</v>
      </c>
      <c r="X58">
        <v>15.166666666666666</v>
      </c>
      <c r="Y58" s="176">
        <v>4.2183000000000002</v>
      </c>
      <c r="Z58" t="s">
        <v>23</v>
      </c>
      <c r="AA58" t="b" cm="1">
        <f t="array" ref="AA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">
        <f>Fares_Big_Star_Export[[#This Row],[Trip Time]]*Fares_Big_Star_Export[[#This Row],[HOURLY DATA]]/60</f>
        <v>15.166666666666666</v>
      </c>
      <c r="AE58"/>
    </row>
    <row r="59" spans="1:31" x14ac:dyDescent="0.25">
      <c r="A59" t="s">
        <v>136</v>
      </c>
      <c r="B59" t="s">
        <v>845</v>
      </c>
      <c r="C59" t="s">
        <v>889</v>
      </c>
      <c r="D59" s="3">
        <v>0</v>
      </c>
      <c r="E59" t="s">
        <v>75</v>
      </c>
      <c r="F59" t="s">
        <v>888</v>
      </c>
      <c r="G59" s="2">
        <v>45740</v>
      </c>
      <c r="H59">
        <v>4099183</v>
      </c>
      <c r="I59" t="s">
        <v>537</v>
      </c>
      <c r="J59" t="s">
        <v>251</v>
      </c>
      <c r="K59">
        <v>17.22</v>
      </c>
      <c r="L59">
        <v>48</v>
      </c>
      <c r="M59" t="s">
        <v>245</v>
      </c>
      <c r="N59">
        <v>5</v>
      </c>
      <c r="O59">
        <v>17.22</v>
      </c>
      <c r="P59">
        <v>1.75</v>
      </c>
      <c r="Q59">
        <v>30.134999999999998</v>
      </c>
      <c r="R59">
        <v>35.134999999999998</v>
      </c>
      <c r="S59">
        <v>5</v>
      </c>
      <c r="T59" s="90">
        <v>0</v>
      </c>
      <c r="U59" s="90">
        <v>5</v>
      </c>
      <c r="V59">
        <v>32.5</v>
      </c>
      <c r="W59">
        <v>0.8</v>
      </c>
      <c r="X59">
        <v>26</v>
      </c>
      <c r="Y59" s="176">
        <v>9.1349999999999998</v>
      </c>
      <c r="Z59" t="s">
        <v>23</v>
      </c>
      <c r="AA59" t="b" cm="1">
        <f t="array" ref="AA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">
        <f>Fares_Big_Star_Export[[#This Row],[Trip Time]]*Fares_Big_Star_Export[[#This Row],[HOURLY DATA]]/60</f>
        <v>26</v>
      </c>
      <c r="AE59"/>
    </row>
    <row r="60" spans="1:31" x14ac:dyDescent="0.25">
      <c r="A60" t="s">
        <v>21</v>
      </c>
      <c r="B60" t="s">
        <v>935</v>
      </c>
      <c r="C60" t="s">
        <v>1007</v>
      </c>
      <c r="D60" s="3">
        <v>0</v>
      </c>
      <c r="E60" t="s">
        <v>75</v>
      </c>
      <c r="F60" t="s">
        <v>229</v>
      </c>
      <c r="G60" s="2">
        <v>45740</v>
      </c>
      <c r="H60">
        <v>4098595</v>
      </c>
      <c r="I60" t="s">
        <v>230</v>
      </c>
      <c r="J60" t="s">
        <v>251</v>
      </c>
      <c r="K60">
        <v>29.88</v>
      </c>
      <c r="L60">
        <v>75</v>
      </c>
      <c r="M60" t="s">
        <v>245</v>
      </c>
      <c r="N60">
        <v>5</v>
      </c>
      <c r="O60">
        <v>29.88</v>
      </c>
      <c r="P60">
        <v>1.75</v>
      </c>
      <c r="Q60">
        <v>52.29</v>
      </c>
      <c r="R60">
        <v>57.29</v>
      </c>
      <c r="S60">
        <v>5.5</v>
      </c>
      <c r="T60" s="90">
        <v>0</v>
      </c>
      <c r="U60" s="90">
        <v>5.5</v>
      </c>
      <c r="V60">
        <v>32.5</v>
      </c>
      <c r="W60">
        <v>1.25</v>
      </c>
      <c r="X60">
        <v>40.625</v>
      </c>
      <c r="Y60" s="176">
        <v>16.664999999999999</v>
      </c>
      <c r="Z60" t="s">
        <v>23</v>
      </c>
      <c r="AA60" t="b" cm="1">
        <f t="array" ref="AA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">
        <f>Fares_Big_Star_Export[[#This Row],[Trip Time]]*Fares_Big_Star_Export[[#This Row],[HOURLY DATA]]/60</f>
        <v>40.625</v>
      </c>
      <c r="AE60"/>
    </row>
    <row r="61" spans="1:31" x14ac:dyDescent="0.25">
      <c r="A61" t="s">
        <v>18</v>
      </c>
      <c r="B61" t="s">
        <v>899</v>
      </c>
      <c r="C61" t="s">
        <v>665</v>
      </c>
      <c r="D61" s="3">
        <v>0</v>
      </c>
      <c r="E61" t="s">
        <v>75</v>
      </c>
      <c r="F61" t="s">
        <v>390</v>
      </c>
      <c r="G61" s="2">
        <v>45740</v>
      </c>
      <c r="H61">
        <v>4098579</v>
      </c>
      <c r="I61" t="s">
        <v>376</v>
      </c>
      <c r="J61" t="s">
        <v>251</v>
      </c>
      <c r="K61">
        <v>7.95</v>
      </c>
      <c r="L61">
        <v>32</v>
      </c>
      <c r="M61" t="s">
        <v>245</v>
      </c>
      <c r="N61">
        <v>6.5</v>
      </c>
      <c r="O61">
        <v>7.95</v>
      </c>
      <c r="P61">
        <v>2</v>
      </c>
      <c r="Q61">
        <v>15.9</v>
      </c>
      <c r="R61">
        <v>22.4</v>
      </c>
      <c r="S61">
        <v>5.5</v>
      </c>
      <c r="T61" s="90">
        <v>0</v>
      </c>
      <c r="U61" s="90">
        <v>5.5</v>
      </c>
      <c r="V61">
        <v>35.787500000000001</v>
      </c>
      <c r="W61">
        <v>0.53333333333333333</v>
      </c>
      <c r="X61">
        <v>19.086666666666666</v>
      </c>
      <c r="Y61" s="176">
        <v>3.3132999999999999</v>
      </c>
      <c r="Z61" t="s">
        <v>23</v>
      </c>
      <c r="AA61" t="b" cm="1">
        <f t="array" ref="AA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">
        <f>Fares_Big_Star_Export[[#This Row],[Trip Time]]*Fares_Big_Star_Export[[#This Row],[HOURLY DATA]]/60</f>
        <v>19.086666666666666</v>
      </c>
      <c r="AE61"/>
    </row>
    <row r="62" spans="1:31" x14ac:dyDescent="0.25">
      <c r="A62" t="s">
        <v>143</v>
      </c>
      <c r="B62" t="s">
        <v>991</v>
      </c>
      <c r="C62" t="s">
        <v>992</v>
      </c>
      <c r="D62" s="3">
        <v>0</v>
      </c>
      <c r="E62" t="s">
        <v>75</v>
      </c>
      <c r="F62" t="s">
        <v>388</v>
      </c>
      <c r="G62" s="2">
        <v>45740</v>
      </c>
      <c r="H62">
        <v>4096993</v>
      </c>
      <c r="I62" t="s">
        <v>389</v>
      </c>
      <c r="J62" t="s">
        <v>251</v>
      </c>
      <c r="K62">
        <v>9.59</v>
      </c>
      <c r="L62">
        <v>15</v>
      </c>
      <c r="M62" t="s">
        <v>245</v>
      </c>
      <c r="N62">
        <v>5</v>
      </c>
      <c r="O62">
        <v>9.59</v>
      </c>
      <c r="P62">
        <v>1.75</v>
      </c>
      <c r="Q62">
        <v>16.782499999999999</v>
      </c>
      <c r="R62">
        <v>21.782499999999999</v>
      </c>
      <c r="S62">
        <v>5</v>
      </c>
      <c r="T62" s="90">
        <v>0</v>
      </c>
      <c r="U62" s="90">
        <v>5</v>
      </c>
      <c r="V62">
        <v>29</v>
      </c>
      <c r="W62">
        <v>0.25</v>
      </c>
      <c r="X62">
        <v>7.25</v>
      </c>
      <c r="Y62" s="176">
        <v>14.532500000000001</v>
      </c>
      <c r="Z62" t="s">
        <v>37</v>
      </c>
      <c r="AA62" t="b" cm="1">
        <f t="array" ref="AA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">
        <f>Fares_Big_Star_Export[[#This Row],[Trip Time]]*Fares_Big_Star_Export[[#This Row],[HOURLY DATA]]/60</f>
        <v>7.25</v>
      </c>
      <c r="AE62"/>
    </row>
    <row r="63" spans="1:31" x14ac:dyDescent="0.25">
      <c r="A63" t="s">
        <v>143</v>
      </c>
      <c r="B63" t="s">
        <v>766</v>
      </c>
      <c r="C63" t="s">
        <v>952</v>
      </c>
      <c r="D63" s="3">
        <v>0</v>
      </c>
      <c r="E63" t="s">
        <v>75</v>
      </c>
      <c r="F63" t="s">
        <v>388</v>
      </c>
      <c r="G63" s="2">
        <v>45740</v>
      </c>
      <c r="H63">
        <v>4096360</v>
      </c>
      <c r="I63" t="s">
        <v>389</v>
      </c>
      <c r="J63" t="s">
        <v>251</v>
      </c>
      <c r="K63">
        <v>10.91</v>
      </c>
      <c r="L63">
        <v>15</v>
      </c>
      <c r="M63" t="s">
        <v>245</v>
      </c>
      <c r="N63">
        <v>5</v>
      </c>
      <c r="O63">
        <v>10.91</v>
      </c>
      <c r="P63">
        <v>1.75</v>
      </c>
      <c r="Q63">
        <v>19.092500000000001</v>
      </c>
      <c r="R63">
        <v>24.092500000000001</v>
      </c>
      <c r="S63">
        <v>5</v>
      </c>
      <c r="T63" s="90">
        <v>0</v>
      </c>
      <c r="U63" s="90">
        <v>5</v>
      </c>
      <c r="V63">
        <v>29</v>
      </c>
      <c r="W63">
        <v>0.25</v>
      </c>
      <c r="X63">
        <v>7.25</v>
      </c>
      <c r="Y63" s="176">
        <v>16.842500000000001</v>
      </c>
      <c r="Z63" t="s">
        <v>37</v>
      </c>
      <c r="AA63" t="b" cm="1">
        <f t="array" ref="AA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">
        <f>Fares_Big_Star_Export[[#This Row],[Trip Time]]*Fares_Big_Star_Export[[#This Row],[HOURLY DATA]]/60</f>
        <v>7.25</v>
      </c>
      <c r="AE63"/>
    </row>
    <row r="64" spans="1:31" x14ac:dyDescent="0.25">
      <c r="A64" t="s">
        <v>143</v>
      </c>
      <c r="B64" t="s">
        <v>635</v>
      </c>
      <c r="C64" t="s">
        <v>660</v>
      </c>
      <c r="D64" s="3">
        <v>0</v>
      </c>
      <c r="E64" t="s">
        <v>75</v>
      </c>
      <c r="F64" t="s">
        <v>388</v>
      </c>
      <c r="G64" s="2">
        <v>45740</v>
      </c>
      <c r="H64">
        <v>4096990</v>
      </c>
      <c r="I64" t="s">
        <v>389</v>
      </c>
      <c r="J64" t="s">
        <v>251</v>
      </c>
      <c r="K64">
        <v>9.59</v>
      </c>
      <c r="L64">
        <v>15</v>
      </c>
      <c r="M64" t="s">
        <v>245</v>
      </c>
      <c r="N64">
        <v>5</v>
      </c>
      <c r="O64">
        <v>9.59</v>
      </c>
      <c r="P64">
        <v>1.75</v>
      </c>
      <c r="Q64">
        <v>16.782499999999999</v>
      </c>
      <c r="R64">
        <v>21.782499999999999</v>
      </c>
      <c r="S64">
        <v>5.5</v>
      </c>
      <c r="T64" s="90">
        <v>0</v>
      </c>
      <c r="U64" s="90">
        <v>5.5</v>
      </c>
      <c r="V64">
        <v>29</v>
      </c>
      <c r="W64">
        <v>0.25</v>
      </c>
      <c r="X64">
        <v>7.25</v>
      </c>
      <c r="Y64" s="176">
        <v>14.532500000000001</v>
      </c>
      <c r="Z64" t="s">
        <v>37</v>
      </c>
      <c r="AA64" t="b" cm="1">
        <f t="array" ref="AA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">
        <f>Fares_Big_Star_Export[[#This Row],[Trip Time]]*Fares_Big_Star_Export[[#This Row],[HOURLY DATA]]/60</f>
        <v>7.25</v>
      </c>
      <c r="AE64"/>
    </row>
    <row r="65" spans="1:31" x14ac:dyDescent="0.25">
      <c r="A65" t="s">
        <v>138</v>
      </c>
      <c r="B65" t="s">
        <v>702</v>
      </c>
      <c r="C65" t="s">
        <v>670</v>
      </c>
      <c r="D65" s="3">
        <v>0</v>
      </c>
      <c r="E65" t="s">
        <v>75</v>
      </c>
      <c r="F65" t="s">
        <v>377</v>
      </c>
      <c r="G65" s="2">
        <v>45740</v>
      </c>
      <c r="H65">
        <v>4099601</v>
      </c>
      <c r="I65" t="s">
        <v>36</v>
      </c>
      <c r="J65" t="s">
        <v>251</v>
      </c>
      <c r="K65">
        <v>22.51</v>
      </c>
      <c r="L65">
        <v>38</v>
      </c>
      <c r="M65" t="s">
        <v>245</v>
      </c>
      <c r="N65">
        <v>5</v>
      </c>
      <c r="O65">
        <v>22.51</v>
      </c>
      <c r="P65">
        <v>1.75</v>
      </c>
      <c r="Q65">
        <v>39.392500000000005</v>
      </c>
      <c r="R65">
        <v>44.392500000000005</v>
      </c>
      <c r="S65">
        <v>5</v>
      </c>
      <c r="T65" s="90">
        <v>0</v>
      </c>
      <c r="U65" s="90">
        <v>5</v>
      </c>
      <c r="V65">
        <v>29</v>
      </c>
      <c r="W65">
        <v>0.6333333333333333</v>
      </c>
      <c r="X65">
        <v>18.366666666666667</v>
      </c>
      <c r="Y65" s="176">
        <v>26.0258</v>
      </c>
      <c r="Z65" t="s">
        <v>37</v>
      </c>
      <c r="AA65" t="b" cm="1">
        <f t="array" ref="AA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">
        <f>Fares_Big_Star_Export[[#This Row],[Trip Time]]*Fares_Big_Star_Export[[#This Row],[HOURLY DATA]]/60</f>
        <v>18.366666666666667</v>
      </c>
      <c r="AE65"/>
    </row>
    <row r="66" spans="1:31" x14ac:dyDescent="0.25">
      <c r="A66" t="s">
        <v>21</v>
      </c>
      <c r="B66" t="s">
        <v>967</v>
      </c>
      <c r="C66" t="s">
        <v>500</v>
      </c>
      <c r="D66" s="3">
        <v>0</v>
      </c>
      <c r="E66" t="s">
        <v>75</v>
      </c>
      <c r="F66" t="s">
        <v>229</v>
      </c>
      <c r="G66" s="2">
        <v>45740</v>
      </c>
      <c r="H66">
        <v>4098448</v>
      </c>
      <c r="I66" t="s">
        <v>230</v>
      </c>
      <c r="J66" t="s">
        <v>251</v>
      </c>
      <c r="K66">
        <v>8.2200000000000006</v>
      </c>
      <c r="L66">
        <v>30</v>
      </c>
      <c r="M66" t="s">
        <v>245</v>
      </c>
      <c r="N66">
        <v>5</v>
      </c>
      <c r="O66">
        <v>8.2200000000000006</v>
      </c>
      <c r="P66">
        <v>1.75</v>
      </c>
      <c r="Q66">
        <v>14.385000000000002</v>
      </c>
      <c r="R66">
        <v>19.385000000000002</v>
      </c>
      <c r="S66">
        <v>3</v>
      </c>
      <c r="T66" s="90">
        <v>0</v>
      </c>
      <c r="U66" s="90">
        <v>3</v>
      </c>
      <c r="V66">
        <v>32.5</v>
      </c>
      <c r="W66">
        <v>0.5</v>
      </c>
      <c r="X66">
        <v>16.25</v>
      </c>
      <c r="Y66" s="176">
        <v>3.1349999999999998</v>
      </c>
      <c r="Z66" t="s">
        <v>23</v>
      </c>
      <c r="AA66" t="b" cm="1">
        <f t="array" ref="AA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">
        <f>Fares_Big_Star_Export[[#This Row],[Trip Time]]*Fares_Big_Star_Export[[#This Row],[HOURLY DATA]]/60</f>
        <v>16.25</v>
      </c>
      <c r="AE66"/>
    </row>
    <row r="67" spans="1:31" x14ac:dyDescent="0.25">
      <c r="A67" t="s">
        <v>137</v>
      </c>
      <c r="B67" t="s">
        <v>960</v>
      </c>
      <c r="C67" t="s">
        <v>1008</v>
      </c>
      <c r="D67" s="3">
        <v>0</v>
      </c>
      <c r="E67" t="s">
        <v>75</v>
      </c>
      <c r="F67" t="s">
        <v>387</v>
      </c>
      <c r="G67" s="2">
        <v>45740</v>
      </c>
      <c r="H67">
        <v>4096256</v>
      </c>
      <c r="I67" t="s">
        <v>28</v>
      </c>
      <c r="J67" t="s">
        <v>254</v>
      </c>
      <c r="K67">
        <v>15.72</v>
      </c>
      <c r="L67">
        <v>31</v>
      </c>
      <c r="M67" t="s">
        <v>246</v>
      </c>
      <c r="N67">
        <v>6.5</v>
      </c>
      <c r="O67">
        <v>15.72</v>
      </c>
      <c r="P67">
        <v>2</v>
      </c>
      <c r="Q67">
        <v>31.44</v>
      </c>
      <c r="R67">
        <v>37.94</v>
      </c>
      <c r="S67">
        <v>5</v>
      </c>
      <c r="T67" s="90">
        <v>0</v>
      </c>
      <c r="U67" s="90">
        <v>5</v>
      </c>
      <c r="V67">
        <v>32.5</v>
      </c>
      <c r="W67">
        <v>0.51666666666666672</v>
      </c>
      <c r="X67">
        <v>16.791666666666668</v>
      </c>
      <c r="Y67" s="176">
        <v>21.148299999999999</v>
      </c>
      <c r="Z67" t="s">
        <v>23</v>
      </c>
      <c r="AA67" t="b" cm="1">
        <f t="array" ref="AA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">
        <f>Fares_Big_Star_Export[[#This Row],[Trip Time]]*Fares_Big_Star_Export[[#This Row],[HOURLY DATA]]/60</f>
        <v>16.791666666666668</v>
      </c>
      <c r="AE67"/>
    </row>
    <row r="68" spans="1:31" x14ac:dyDescent="0.25">
      <c r="A68" t="s">
        <v>137</v>
      </c>
      <c r="B68" t="s">
        <v>767</v>
      </c>
      <c r="C68" t="s">
        <v>856</v>
      </c>
      <c r="D68" s="3">
        <v>1</v>
      </c>
      <c r="E68" t="s">
        <v>75</v>
      </c>
      <c r="F68" t="s">
        <v>387</v>
      </c>
      <c r="G68" s="2">
        <v>45740</v>
      </c>
      <c r="H68">
        <v>4099715</v>
      </c>
      <c r="I68" t="s">
        <v>28</v>
      </c>
      <c r="J68" t="s">
        <v>247</v>
      </c>
      <c r="K68">
        <v>16.45</v>
      </c>
      <c r="L68">
        <v>32</v>
      </c>
      <c r="M68" t="s">
        <v>246</v>
      </c>
      <c r="N68">
        <v>6.5</v>
      </c>
      <c r="O68">
        <v>16.45</v>
      </c>
      <c r="P68">
        <v>2</v>
      </c>
      <c r="Q68">
        <v>32.9</v>
      </c>
      <c r="R68">
        <v>39.4</v>
      </c>
      <c r="S68">
        <v>5.5</v>
      </c>
      <c r="T68" s="90">
        <v>5.5</v>
      </c>
      <c r="U68" s="90">
        <v>0</v>
      </c>
      <c r="V68">
        <v>32.5</v>
      </c>
      <c r="W68">
        <v>0.53333333333333333</v>
      </c>
      <c r="X68">
        <v>17.333333333333332</v>
      </c>
      <c r="Y68" s="176">
        <v>22.066700000000001</v>
      </c>
      <c r="Z68" t="s">
        <v>23</v>
      </c>
      <c r="AA68" t="b" cm="1">
        <f t="array" ref="AA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">
        <f>Fares_Big_Star_Export[[#This Row],[Trip Time]]*Fares_Big_Star_Export[[#This Row],[HOURLY DATA]]/60</f>
        <v>17.333333333333332</v>
      </c>
      <c r="AE68"/>
    </row>
    <row r="69" spans="1:31" x14ac:dyDescent="0.25">
      <c r="A69" t="s">
        <v>138</v>
      </c>
      <c r="B69" t="s">
        <v>1009</v>
      </c>
      <c r="C69" t="s">
        <v>739</v>
      </c>
      <c r="D69" s="3">
        <v>0</v>
      </c>
      <c r="E69" t="s">
        <v>75</v>
      </c>
      <c r="F69" t="s">
        <v>377</v>
      </c>
      <c r="G69" s="2">
        <v>45740</v>
      </c>
      <c r="H69">
        <v>4099612</v>
      </c>
      <c r="I69" t="s">
        <v>36</v>
      </c>
      <c r="J69" t="s">
        <v>251</v>
      </c>
      <c r="K69">
        <v>19.04</v>
      </c>
      <c r="L69">
        <v>71</v>
      </c>
      <c r="M69" t="s">
        <v>245</v>
      </c>
      <c r="N69">
        <v>5</v>
      </c>
      <c r="O69">
        <v>19.04</v>
      </c>
      <c r="P69">
        <v>1.75</v>
      </c>
      <c r="Q69">
        <v>33.32</v>
      </c>
      <c r="R69">
        <v>38.32</v>
      </c>
      <c r="S69">
        <v>5</v>
      </c>
      <c r="T69" s="90">
        <v>0</v>
      </c>
      <c r="U69" s="90">
        <v>5</v>
      </c>
      <c r="V69">
        <v>29</v>
      </c>
      <c r="W69">
        <v>1.1833333333333333</v>
      </c>
      <c r="X69">
        <v>34.31666666666667</v>
      </c>
      <c r="Y69" s="176">
        <v>4.0033000000000003</v>
      </c>
      <c r="Z69" t="s">
        <v>37</v>
      </c>
      <c r="AA69" t="b" cm="1">
        <f t="array" ref="AA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">
        <f>Fares_Big_Star_Export[[#This Row],[Trip Time]]*Fares_Big_Star_Export[[#This Row],[HOURLY DATA]]/60</f>
        <v>34.31666666666667</v>
      </c>
      <c r="AE69"/>
    </row>
    <row r="70" spans="1:31" x14ac:dyDescent="0.25">
      <c r="A70" t="s">
        <v>140</v>
      </c>
      <c r="B70" t="s">
        <v>637</v>
      </c>
      <c r="C70" t="s">
        <v>636</v>
      </c>
      <c r="D70" s="3">
        <v>1</v>
      </c>
      <c r="E70" t="s">
        <v>75</v>
      </c>
      <c r="F70" t="s">
        <v>378</v>
      </c>
      <c r="G70" s="2">
        <v>45740</v>
      </c>
      <c r="H70">
        <v>4099163</v>
      </c>
      <c r="I70" t="s">
        <v>379</v>
      </c>
      <c r="J70" t="s">
        <v>251</v>
      </c>
      <c r="K70">
        <v>13.77</v>
      </c>
      <c r="L70">
        <v>43</v>
      </c>
      <c r="M70" t="s">
        <v>245</v>
      </c>
      <c r="N70">
        <v>5</v>
      </c>
      <c r="O70">
        <v>13.77</v>
      </c>
      <c r="P70">
        <v>1.75</v>
      </c>
      <c r="Q70">
        <v>24.0975</v>
      </c>
      <c r="R70">
        <v>29.0975</v>
      </c>
      <c r="S70">
        <v>5.5</v>
      </c>
      <c r="T70" s="90">
        <v>5.5</v>
      </c>
      <c r="U70" s="90">
        <v>0</v>
      </c>
      <c r="V70">
        <v>29</v>
      </c>
      <c r="W70">
        <v>0.71666666666666667</v>
      </c>
      <c r="X70">
        <v>20.783333333333335</v>
      </c>
      <c r="Y70" s="176">
        <v>8.3141999999999996</v>
      </c>
      <c r="Z70" t="s">
        <v>37</v>
      </c>
      <c r="AA70" t="b" cm="1">
        <f t="array" ref="AA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">
        <f>Fares_Big_Star_Export[[#This Row],[Trip Time]]*Fares_Big_Star_Export[[#This Row],[HOURLY DATA]]/60</f>
        <v>20.783333333333335</v>
      </c>
      <c r="AE70"/>
    </row>
    <row r="71" spans="1:31" x14ac:dyDescent="0.25">
      <c r="A71" t="s">
        <v>136</v>
      </c>
      <c r="B71" t="s">
        <v>429</v>
      </c>
      <c r="C71" t="s">
        <v>666</v>
      </c>
      <c r="D71" s="3">
        <v>0</v>
      </c>
      <c r="E71" t="s">
        <v>75</v>
      </c>
      <c r="F71" t="s">
        <v>226</v>
      </c>
      <c r="G71" s="2">
        <v>45741</v>
      </c>
      <c r="H71">
        <v>4100424</v>
      </c>
      <c r="I71" t="s">
        <v>58</v>
      </c>
      <c r="J71" t="s">
        <v>251</v>
      </c>
      <c r="K71">
        <v>13.7</v>
      </c>
      <c r="L71">
        <v>24</v>
      </c>
      <c r="M71" t="s">
        <v>245</v>
      </c>
      <c r="N71">
        <v>5</v>
      </c>
      <c r="O71">
        <v>13.7</v>
      </c>
      <c r="P71">
        <v>1.75</v>
      </c>
      <c r="Q71">
        <v>23.974999999999998</v>
      </c>
      <c r="R71">
        <v>28.974999999999998</v>
      </c>
      <c r="S71">
        <v>3.75</v>
      </c>
      <c r="T71" s="90">
        <v>0</v>
      </c>
      <c r="U71" s="90">
        <v>3.75</v>
      </c>
      <c r="V71">
        <v>32.5</v>
      </c>
      <c r="W71">
        <v>0.4</v>
      </c>
      <c r="X71">
        <v>13</v>
      </c>
      <c r="Y71" s="176">
        <v>15.975</v>
      </c>
      <c r="Z71" t="s">
        <v>23</v>
      </c>
      <c r="AA71" t="b" cm="1">
        <f t="array" ref="AA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">
        <f>Fares_Big_Star_Export[[#This Row],[Trip Time]]*Fares_Big_Star_Export[[#This Row],[HOURLY DATA]]/60</f>
        <v>13</v>
      </c>
      <c r="AE71"/>
    </row>
    <row r="72" spans="1:31" x14ac:dyDescent="0.25">
      <c r="A72" t="s">
        <v>18</v>
      </c>
      <c r="B72" t="s">
        <v>550</v>
      </c>
      <c r="C72" t="s">
        <v>447</v>
      </c>
      <c r="D72" s="3">
        <v>0</v>
      </c>
      <c r="E72" t="s">
        <v>75</v>
      </c>
      <c r="F72" t="s">
        <v>380</v>
      </c>
      <c r="G72" s="2">
        <v>45741</v>
      </c>
      <c r="H72">
        <v>4099578</v>
      </c>
      <c r="I72" t="s">
        <v>31</v>
      </c>
      <c r="J72" t="s">
        <v>251</v>
      </c>
      <c r="K72">
        <v>7.5</v>
      </c>
      <c r="L72">
        <v>18</v>
      </c>
      <c r="M72" t="s">
        <v>245</v>
      </c>
      <c r="N72">
        <v>6.5</v>
      </c>
      <c r="O72">
        <v>7.5</v>
      </c>
      <c r="P72">
        <v>2</v>
      </c>
      <c r="Q72">
        <v>15</v>
      </c>
      <c r="R72">
        <v>21.5</v>
      </c>
      <c r="S72">
        <v>3</v>
      </c>
      <c r="T72" s="90">
        <v>0</v>
      </c>
      <c r="U72" s="90">
        <v>3</v>
      </c>
      <c r="V72">
        <v>35.787500000000001</v>
      </c>
      <c r="W72">
        <v>0.3</v>
      </c>
      <c r="X72">
        <v>10.73625</v>
      </c>
      <c r="Y72" s="176">
        <v>10.7638</v>
      </c>
      <c r="Z72" t="s">
        <v>23</v>
      </c>
      <c r="AA72" t="b" cm="1">
        <f t="array" ref="AA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">
        <f>Fares_Big_Star_Export[[#This Row],[Trip Time]]*Fares_Big_Star_Export[[#This Row],[HOURLY DATA]]/60</f>
        <v>10.736250000000002</v>
      </c>
      <c r="AE72"/>
    </row>
    <row r="73" spans="1:31" x14ac:dyDescent="0.25">
      <c r="A73" t="s">
        <v>18</v>
      </c>
      <c r="B73" t="s">
        <v>679</v>
      </c>
      <c r="C73" t="s">
        <v>620</v>
      </c>
      <c r="D73" s="3">
        <v>0</v>
      </c>
      <c r="E73" t="s">
        <v>75</v>
      </c>
      <c r="F73" t="s">
        <v>392</v>
      </c>
      <c r="G73" s="2">
        <v>45741</v>
      </c>
      <c r="H73">
        <v>4099585</v>
      </c>
      <c r="I73" t="s">
        <v>393</v>
      </c>
      <c r="J73" t="s">
        <v>251</v>
      </c>
      <c r="K73">
        <v>11.83</v>
      </c>
      <c r="L73">
        <v>20</v>
      </c>
      <c r="M73" t="s">
        <v>245</v>
      </c>
      <c r="N73">
        <v>6.5</v>
      </c>
      <c r="O73">
        <v>11.83</v>
      </c>
      <c r="P73">
        <v>2</v>
      </c>
      <c r="Q73">
        <v>23.66</v>
      </c>
      <c r="R73">
        <v>30.16</v>
      </c>
      <c r="S73">
        <v>0</v>
      </c>
      <c r="T73" s="90">
        <v>0</v>
      </c>
      <c r="U73" s="90">
        <v>0</v>
      </c>
      <c r="V73">
        <v>35.787500000000001</v>
      </c>
      <c r="W73">
        <v>0.33333333333333331</v>
      </c>
      <c r="X73">
        <v>11.929166666666667</v>
      </c>
      <c r="Y73" s="176">
        <v>18.230799999999999</v>
      </c>
      <c r="Z73" t="s">
        <v>23</v>
      </c>
      <c r="AA73" t="b" cm="1">
        <f t="array" ref="AA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">
        <f>Fares_Big_Star_Export[[#This Row],[Trip Time]]*Fares_Big_Star_Export[[#This Row],[HOURLY DATA]]/60</f>
        <v>11.929166666666667</v>
      </c>
      <c r="AE73"/>
    </row>
    <row r="74" spans="1:31" x14ac:dyDescent="0.25">
      <c r="A74" t="s">
        <v>138</v>
      </c>
      <c r="B74" t="s">
        <v>578</v>
      </c>
      <c r="C74" t="s">
        <v>698</v>
      </c>
      <c r="D74" s="3">
        <v>0</v>
      </c>
      <c r="E74" t="s">
        <v>75</v>
      </c>
      <c r="F74" t="s">
        <v>377</v>
      </c>
      <c r="G74" s="2">
        <v>45741</v>
      </c>
      <c r="H74">
        <v>4099464</v>
      </c>
      <c r="I74" t="s">
        <v>36</v>
      </c>
      <c r="J74" t="s">
        <v>252</v>
      </c>
      <c r="K74">
        <v>17.54</v>
      </c>
      <c r="L74">
        <v>37</v>
      </c>
      <c r="M74" t="s">
        <v>245</v>
      </c>
      <c r="N74">
        <v>5</v>
      </c>
      <c r="O74">
        <v>17.54</v>
      </c>
      <c r="P74">
        <v>1.75</v>
      </c>
      <c r="Q74">
        <v>30.695</v>
      </c>
      <c r="R74">
        <v>35.695</v>
      </c>
      <c r="S74">
        <v>5</v>
      </c>
      <c r="T74" s="90">
        <v>0</v>
      </c>
      <c r="U74" s="90">
        <v>5</v>
      </c>
      <c r="V74">
        <v>29</v>
      </c>
      <c r="W74">
        <v>0.6166666666666667</v>
      </c>
      <c r="X74">
        <v>17.883333333333333</v>
      </c>
      <c r="Y74" s="176">
        <v>17.811699999999998</v>
      </c>
      <c r="Z74" t="s">
        <v>37</v>
      </c>
      <c r="AA74" t="b" cm="1">
        <f t="array" ref="AA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">
        <f>Fares_Big_Star_Export[[#This Row],[Trip Time]]*Fares_Big_Star_Export[[#This Row],[HOURLY DATA]]/60</f>
        <v>17.883333333333333</v>
      </c>
      <c r="AE74"/>
    </row>
    <row r="75" spans="1:31" x14ac:dyDescent="0.25">
      <c r="A75" t="s">
        <v>142</v>
      </c>
      <c r="B75" t="s">
        <v>403</v>
      </c>
      <c r="C75" t="s">
        <v>468</v>
      </c>
      <c r="D75" s="3">
        <v>0</v>
      </c>
      <c r="E75" t="s">
        <v>75</v>
      </c>
      <c r="F75" t="s">
        <v>386</v>
      </c>
      <c r="G75" s="2">
        <v>45741</v>
      </c>
      <c r="H75">
        <v>4100383</v>
      </c>
      <c r="I75" t="s">
        <v>41</v>
      </c>
      <c r="J75" t="s">
        <v>251</v>
      </c>
      <c r="K75">
        <v>13.9</v>
      </c>
      <c r="L75">
        <v>47</v>
      </c>
      <c r="M75" t="s">
        <v>245</v>
      </c>
      <c r="N75">
        <v>5</v>
      </c>
      <c r="O75">
        <v>13.9</v>
      </c>
      <c r="P75">
        <v>1.75</v>
      </c>
      <c r="Q75">
        <v>24.324999999999999</v>
      </c>
      <c r="R75">
        <v>29.324999999999999</v>
      </c>
      <c r="S75">
        <v>0</v>
      </c>
      <c r="T75" s="90">
        <v>0</v>
      </c>
      <c r="U75" s="90">
        <v>0</v>
      </c>
      <c r="V75">
        <v>32.5</v>
      </c>
      <c r="W75">
        <v>0.78333333333333333</v>
      </c>
      <c r="X75">
        <v>25.458333333333332</v>
      </c>
      <c r="Y75" s="176">
        <v>3.8666999999999998</v>
      </c>
      <c r="Z75" t="s">
        <v>23</v>
      </c>
      <c r="AA75" t="b" cm="1">
        <f t="array" ref="AA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5">
        <f>Fares_Big_Star_Export[[#This Row],[Trip Time]]*Fares_Big_Star_Export[[#This Row],[HOURLY DATA]]/60</f>
        <v>25.458333333333332</v>
      </c>
      <c r="AE75"/>
    </row>
    <row r="76" spans="1:31" x14ac:dyDescent="0.25">
      <c r="A76" t="s">
        <v>18</v>
      </c>
      <c r="B76" t="s">
        <v>566</v>
      </c>
      <c r="C76" t="s">
        <v>479</v>
      </c>
      <c r="D76" s="3">
        <v>0</v>
      </c>
      <c r="E76" t="s">
        <v>75</v>
      </c>
      <c r="F76" t="s">
        <v>380</v>
      </c>
      <c r="G76" s="2">
        <v>45741</v>
      </c>
      <c r="H76">
        <v>4099463</v>
      </c>
      <c r="I76" t="s">
        <v>31</v>
      </c>
      <c r="J76" t="s">
        <v>252</v>
      </c>
      <c r="K76">
        <v>17.54</v>
      </c>
      <c r="L76">
        <v>46</v>
      </c>
      <c r="M76" t="s">
        <v>245</v>
      </c>
      <c r="N76">
        <v>6.5</v>
      </c>
      <c r="O76">
        <v>17.54</v>
      </c>
      <c r="P76">
        <v>2</v>
      </c>
      <c r="Q76">
        <v>35.08</v>
      </c>
      <c r="R76">
        <v>41.58</v>
      </c>
      <c r="S76">
        <v>3.75</v>
      </c>
      <c r="T76" s="90">
        <v>0</v>
      </c>
      <c r="U76" s="90">
        <v>3.75</v>
      </c>
      <c r="V76">
        <v>35.787500000000001</v>
      </c>
      <c r="W76">
        <v>0.76666666666666672</v>
      </c>
      <c r="X76">
        <v>27.437083333333337</v>
      </c>
      <c r="Y76" s="176">
        <v>14.142899999999999</v>
      </c>
      <c r="Z76" t="s">
        <v>23</v>
      </c>
      <c r="AA76" t="b" cm="1">
        <f t="array" ref="AA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6">
        <f>Fares_Big_Star_Export[[#This Row],[Trip Time]]*Fares_Big_Star_Export[[#This Row],[HOURLY DATA]]/60</f>
        <v>27.437083333333337</v>
      </c>
      <c r="AE76"/>
    </row>
    <row r="77" spans="1:31" x14ac:dyDescent="0.25">
      <c r="A77" t="s">
        <v>136</v>
      </c>
      <c r="B77" t="s">
        <v>470</v>
      </c>
      <c r="C77" t="s">
        <v>545</v>
      </c>
      <c r="D77" s="3">
        <v>0</v>
      </c>
      <c r="E77" t="s">
        <v>75</v>
      </c>
      <c r="F77" t="s">
        <v>231</v>
      </c>
      <c r="G77" s="2">
        <v>45741</v>
      </c>
      <c r="H77">
        <v>4100425</v>
      </c>
      <c r="I77" t="s">
        <v>883</v>
      </c>
      <c r="J77" t="s">
        <v>251</v>
      </c>
      <c r="K77">
        <v>13.7</v>
      </c>
      <c r="L77">
        <v>29</v>
      </c>
      <c r="M77" t="s">
        <v>245</v>
      </c>
      <c r="N77">
        <v>5</v>
      </c>
      <c r="O77">
        <v>13.7</v>
      </c>
      <c r="P77">
        <v>1.75</v>
      </c>
      <c r="Q77">
        <v>23.974999999999998</v>
      </c>
      <c r="R77">
        <v>28.974999999999998</v>
      </c>
      <c r="S77">
        <v>5</v>
      </c>
      <c r="T77" s="90">
        <v>0</v>
      </c>
      <c r="U77" s="90">
        <v>5</v>
      </c>
      <c r="V77">
        <v>32.5</v>
      </c>
      <c r="W77">
        <v>0.48333333333333334</v>
      </c>
      <c r="X77">
        <v>15.708333333333334</v>
      </c>
      <c r="Y77" s="176">
        <v>13.2667</v>
      </c>
      <c r="Z77" t="s">
        <v>23</v>
      </c>
      <c r="AA77" t="b" cm="1">
        <f t="array" ref="AA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">
        <f>Fares_Big_Star_Export[[#This Row],[Trip Time]]*Fares_Big_Star_Export[[#This Row],[HOURLY DATA]]/60</f>
        <v>15.708333333333334</v>
      </c>
      <c r="AE77"/>
    </row>
    <row r="78" spans="1:31" x14ac:dyDescent="0.25">
      <c r="A78" t="s">
        <v>138</v>
      </c>
      <c r="B78" t="s">
        <v>913</v>
      </c>
      <c r="C78" t="s">
        <v>618</v>
      </c>
      <c r="D78" s="3">
        <v>0</v>
      </c>
      <c r="E78" t="s">
        <v>75</v>
      </c>
      <c r="F78" t="s">
        <v>377</v>
      </c>
      <c r="G78" s="2">
        <v>45741</v>
      </c>
      <c r="H78">
        <v>4099584</v>
      </c>
      <c r="I78" t="s">
        <v>36</v>
      </c>
      <c r="J78" t="s">
        <v>251</v>
      </c>
      <c r="K78">
        <v>11.83</v>
      </c>
      <c r="L78">
        <v>45</v>
      </c>
      <c r="M78" t="s">
        <v>245</v>
      </c>
      <c r="N78">
        <v>5</v>
      </c>
      <c r="O78">
        <v>11.83</v>
      </c>
      <c r="P78">
        <v>1.75</v>
      </c>
      <c r="Q78">
        <v>20.702500000000001</v>
      </c>
      <c r="R78">
        <v>25.702500000000001</v>
      </c>
      <c r="S78">
        <v>0</v>
      </c>
      <c r="T78" s="90">
        <v>0</v>
      </c>
      <c r="U78" s="90">
        <v>0</v>
      </c>
      <c r="V78">
        <v>29</v>
      </c>
      <c r="W78">
        <v>0.75</v>
      </c>
      <c r="X78">
        <v>21.75</v>
      </c>
      <c r="Y78" s="176">
        <v>3.9525000000000001</v>
      </c>
      <c r="Z78" t="s">
        <v>37</v>
      </c>
      <c r="AA78" t="b" cm="1">
        <f t="array" ref="AA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8">
        <f>Fares_Big_Star_Export[[#This Row],[Trip Time]]*Fares_Big_Star_Export[[#This Row],[HOURLY DATA]]/60</f>
        <v>21.75</v>
      </c>
      <c r="AE78"/>
    </row>
    <row r="79" spans="1:31" x14ac:dyDescent="0.25">
      <c r="A79" t="s">
        <v>136</v>
      </c>
      <c r="B79" t="s">
        <v>768</v>
      </c>
      <c r="C79" t="s">
        <v>726</v>
      </c>
      <c r="D79" s="3">
        <v>0</v>
      </c>
      <c r="E79" t="s">
        <v>75</v>
      </c>
      <c r="F79" t="s">
        <v>888</v>
      </c>
      <c r="G79" s="2">
        <v>45741</v>
      </c>
      <c r="H79">
        <v>4099602</v>
      </c>
      <c r="I79" t="s">
        <v>537</v>
      </c>
      <c r="J79" t="s">
        <v>251</v>
      </c>
      <c r="K79">
        <v>22.51</v>
      </c>
      <c r="L79">
        <v>38</v>
      </c>
      <c r="M79" t="s">
        <v>245</v>
      </c>
      <c r="N79">
        <v>5</v>
      </c>
      <c r="O79">
        <v>22.51</v>
      </c>
      <c r="P79">
        <v>1.75</v>
      </c>
      <c r="Q79">
        <v>39.392500000000005</v>
      </c>
      <c r="R79">
        <v>44.392500000000005</v>
      </c>
      <c r="S79">
        <v>5</v>
      </c>
      <c r="T79" s="90">
        <v>0</v>
      </c>
      <c r="U79" s="90">
        <v>5</v>
      </c>
      <c r="V79">
        <v>32.5</v>
      </c>
      <c r="W79">
        <v>0.6333333333333333</v>
      </c>
      <c r="X79">
        <v>20.583333333333332</v>
      </c>
      <c r="Y79" s="176">
        <v>23.809200000000001</v>
      </c>
      <c r="Z79" t="s">
        <v>23</v>
      </c>
      <c r="AA79" t="b" cm="1">
        <f t="array" ref="AA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">
        <f>Fares_Big_Star_Export[[#This Row],[Trip Time]]*Fares_Big_Star_Export[[#This Row],[HOURLY DATA]]/60</f>
        <v>20.583333333333332</v>
      </c>
      <c r="AE79"/>
    </row>
    <row r="80" spans="1:31" x14ac:dyDescent="0.25">
      <c r="A80" t="s">
        <v>65</v>
      </c>
      <c r="B80" t="s">
        <v>642</v>
      </c>
      <c r="C80" t="s">
        <v>462</v>
      </c>
      <c r="D80" s="3">
        <v>0</v>
      </c>
      <c r="E80" t="s">
        <v>75</v>
      </c>
      <c r="F80" t="s">
        <v>564</v>
      </c>
      <c r="G80" s="2">
        <v>45741</v>
      </c>
      <c r="H80">
        <v>4100520</v>
      </c>
      <c r="I80" t="s">
        <v>35</v>
      </c>
      <c r="J80" t="s">
        <v>254</v>
      </c>
      <c r="K80">
        <v>12.53</v>
      </c>
      <c r="L80">
        <v>56</v>
      </c>
      <c r="M80" t="s">
        <v>246</v>
      </c>
      <c r="N80">
        <v>6.5</v>
      </c>
      <c r="O80">
        <v>12.53</v>
      </c>
      <c r="P80">
        <v>2</v>
      </c>
      <c r="Q80">
        <v>25.06</v>
      </c>
      <c r="R80">
        <v>31.56</v>
      </c>
      <c r="S80">
        <v>3.75</v>
      </c>
      <c r="T80" s="90">
        <v>0</v>
      </c>
      <c r="U80" s="90">
        <v>3.75</v>
      </c>
      <c r="V80">
        <v>32.5</v>
      </c>
      <c r="W80">
        <v>0.93333333333333335</v>
      </c>
      <c r="X80">
        <v>30.333333333333332</v>
      </c>
      <c r="Y80" s="176">
        <v>1.2266999999999999</v>
      </c>
      <c r="Z80" t="s">
        <v>23</v>
      </c>
      <c r="AA80" t="b" cm="1">
        <f t="array" ref="AA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0">
        <f>Fares_Big_Star_Export[[#This Row],[Trip Time]]*Fares_Big_Star_Export[[#This Row],[HOURLY DATA]]/60</f>
        <v>30.333333333333332</v>
      </c>
      <c r="AE80"/>
    </row>
    <row r="81" spans="1:31" x14ac:dyDescent="0.25">
      <c r="A81" t="s">
        <v>18</v>
      </c>
      <c r="B81" t="s">
        <v>416</v>
      </c>
      <c r="C81" t="s">
        <v>632</v>
      </c>
      <c r="D81" s="3">
        <v>0</v>
      </c>
      <c r="E81" t="s">
        <v>75</v>
      </c>
      <c r="F81" t="s">
        <v>565</v>
      </c>
      <c r="G81" s="2">
        <v>45741</v>
      </c>
      <c r="H81">
        <v>4099605</v>
      </c>
      <c r="I81" t="s">
        <v>33</v>
      </c>
      <c r="J81" t="s">
        <v>251</v>
      </c>
      <c r="K81">
        <v>22.51</v>
      </c>
      <c r="L81">
        <v>63</v>
      </c>
      <c r="M81" t="s">
        <v>245</v>
      </c>
      <c r="N81">
        <v>6.5</v>
      </c>
      <c r="O81">
        <v>22.51</v>
      </c>
      <c r="P81">
        <v>2</v>
      </c>
      <c r="Q81">
        <v>45.02</v>
      </c>
      <c r="R81">
        <v>51.52</v>
      </c>
      <c r="S81">
        <v>5</v>
      </c>
      <c r="T81" s="90">
        <v>0</v>
      </c>
      <c r="U81" s="90">
        <v>5</v>
      </c>
      <c r="V81">
        <v>35.787500000000001</v>
      </c>
      <c r="W81">
        <v>1.05</v>
      </c>
      <c r="X81">
        <v>37.576875000000001</v>
      </c>
      <c r="Y81" s="176">
        <v>13.943099999999999</v>
      </c>
      <c r="Z81" t="s">
        <v>23</v>
      </c>
      <c r="AA81" t="b" cm="1">
        <f t="array" ref="AA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1">
        <f>Fares_Big_Star_Export[[#This Row],[Trip Time]]*Fares_Big_Star_Export[[#This Row],[HOURLY DATA]]/60</f>
        <v>37.576875000000001</v>
      </c>
      <c r="AE81"/>
    </row>
    <row r="82" spans="1:31" x14ac:dyDescent="0.25">
      <c r="A82" t="s">
        <v>18</v>
      </c>
      <c r="B82" t="s">
        <v>783</v>
      </c>
      <c r="C82" t="s">
        <v>1017</v>
      </c>
      <c r="D82" s="3">
        <v>0</v>
      </c>
      <c r="E82" t="s">
        <v>75</v>
      </c>
      <c r="F82" t="s">
        <v>392</v>
      </c>
      <c r="G82" s="2">
        <v>45741</v>
      </c>
      <c r="H82">
        <v>4099355</v>
      </c>
      <c r="I82" t="s">
        <v>393</v>
      </c>
      <c r="J82" t="s">
        <v>252</v>
      </c>
      <c r="K82">
        <v>11.08</v>
      </c>
      <c r="L82">
        <v>40</v>
      </c>
      <c r="M82" t="s">
        <v>245</v>
      </c>
      <c r="N82">
        <v>6.5</v>
      </c>
      <c r="O82">
        <v>11.08</v>
      </c>
      <c r="P82">
        <v>2</v>
      </c>
      <c r="Q82">
        <v>22.16</v>
      </c>
      <c r="R82">
        <v>28.66</v>
      </c>
      <c r="S82">
        <v>5</v>
      </c>
      <c r="T82" s="90">
        <v>0</v>
      </c>
      <c r="U82" s="90">
        <v>5</v>
      </c>
      <c r="V82">
        <v>35.787500000000001</v>
      </c>
      <c r="W82">
        <v>0.66666666666666663</v>
      </c>
      <c r="X82">
        <v>23.858333333333334</v>
      </c>
      <c r="Y82" s="176">
        <v>4.8017000000000003</v>
      </c>
      <c r="Z82" t="s">
        <v>23</v>
      </c>
      <c r="AA82" t="b" cm="1">
        <f t="array" ref="AA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2">
        <f>Fares_Big_Star_Export[[#This Row],[Trip Time]]*Fares_Big_Star_Export[[#This Row],[HOURLY DATA]]/60</f>
        <v>23.858333333333334</v>
      </c>
      <c r="AE82"/>
    </row>
    <row r="83" spans="1:31" x14ac:dyDescent="0.25">
      <c r="A83" t="s">
        <v>141</v>
      </c>
      <c r="B83" t="s">
        <v>424</v>
      </c>
      <c r="C83" t="s">
        <v>482</v>
      </c>
      <c r="D83" s="3">
        <v>0</v>
      </c>
      <c r="E83" t="s">
        <v>75</v>
      </c>
      <c r="F83" t="s">
        <v>395</v>
      </c>
      <c r="G83" s="2">
        <v>45741</v>
      </c>
      <c r="H83">
        <v>4099354</v>
      </c>
      <c r="I83" t="s">
        <v>66</v>
      </c>
      <c r="J83" t="s">
        <v>252</v>
      </c>
      <c r="K83">
        <v>11.08</v>
      </c>
      <c r="L83">
        <v>37</v>
      </c>
      <c r="M83" t="s">
        <v>245</v>
      </c>
      <c r="N83">
        <v>5</v>
      </c>
      <c r="O83">
        <v>11.08</v>
      </c>
      <c r="P83">
        <v>1.75</v>
      </c>
      <c r="Q83">
        <v>19.39</v>
      </c>
      <c r="R83">
        <v>24.39</v>
      </c>
      <c r="S83">
        <v>5.5</v>
      </c>
      <c r="T83" s="90">
        <v>0</v>
      </c>
      <c r="U83" s="90">
        <v>5.5</v>
      </c>
      <c r="V83">
        <v>32.5</v>
      </c>
      <c r="W83">
        <v>0.6166666666666667</v>
      </c>
      <c r="X83">
        <v>20.041666666666668</v>
      </c>
      <c r="Y83" s="176">
        <v>4.3483000000000001</v>
      </c>
      <c r="Z83" t="s">
        <v>23</v>
      </c>
      <c r="AA83" t="b" cm="1">
        <f t="array" ref="AA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3">
        <f>Fares_Big_Star_Export[[#This Row],[Trip Time]]*Fares_Big_Star_Export[[#This Row],[HOURLY DATA]]/60</f>
        <v>20.041666666666668</v>
      </c>
      <c r="AE83"/>
    </row>
    <row r="84" spans="1:31" x14ac:dyDescent="0.25">
      <c r="A84" t="s">
        <v>138</v>
      </c>
      <c r="B84" t="s">
        <v>1011</v>
      </c>
      <c r="C84" t="s">
        <v>721</v>
      </c>
      <c r="D84" s="3">
        <v>0</v>
      </c>
      <c r="E84" t="s">
        <v>75</v>
      </c>
      <c r="F84" t="s">
        <v>377</v>
      </c>
      <c r="G84" s="2">
        <v>45741</v>
      </c>
      <c r="H84">
        <v>4100362</v>
      </c>
      <c r="I84" t="s">
        <v>36</v>
      </c>
      <c r="J84" t="s">
        <v>250</v>
      </c>
      <c r="K84">
        <v>31.62</v>
      </c>
      <c r="L84">
        <v>66</v>
      </c>
      <c r="M84" t="s">
        <v>245</v>
      </c>
      <c r="N84">
        <v>5</v>
      </c>
      <c r="O84">
        <v>31.62</v>
      </c>
      <c r="P84">
        <v>1.75</v>
      </c>
      <c r="Q84">
        <v>55.335000000000001</v>
      </c>
      <c r="R84">
        <v>60.335000000000001</v>
      </c>
      <c r="S84">
        <v>0</v>
      </c>
      <c r="T84" s="90">
        <v>0</v>
      </c>
      <c r="U84" s="90">
        <v>0</v>
      </c>
      <c r="V84">
        <v>29</v>
      </c>
      <c r="W84">
        <v>1.1000000000000001</v>
      </c>
      <c r="X84">
        <v>31.900000000000002</v>
      </c>
      <c r="Y84" s="176">
        <v>28.434999999999999</v>
      </c>
      <c r="Z84" t="s">
        <v>37</v>
      </c>
      <c r="AA84" t="b" cm="1">
        <f t="array" ref="AA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4">
        <f>Fares_Big_Star_Export[[#This Row],[Trip Time]]*Fares_Big_Star_Export[[#This Row],[HOURLY DATA]]/60</f>
        <v>31.9</v>
      </c>
      <c r="AE84"/>
    </row>
    <row r="85" spans="1:31" x14ac:dyDescent="0.25">
      <c r="A85" t="s">
        <v>136</v>
      </c>
      <c r="B85" t="s">
        <v>1014</v>
      </c>
      <c r="C85" t="s">
        <v>1015</v>
      </c>
      <c r="D85" s="3">
        <v>0</v>
      </c>
      <c r="E85" t="s">
        <v>75</v>
      </c>
      <c r="F85" t="s">
        <v>231</v>
      </c>
      <c r="G85" s="2">
        <v>45741</v>
      </c>
      <c r="H85">
        <v>4100451</v>
      </c>
      <c r="I85" t="s">
        <v>883</v>
      </c>
      <c r="J85" t="s">
        <v>251</v>
      </c>
      <c r="K85">
        <v>10.62</v>
      </c>
      <c r="L85">
        <v>22</v>
      </c>
      <c r="M85" t="s">
        <v>245</v>
      </c>
      <c r="N85">
        <v>5</v>
      </c>
      <c r="O85">
        <v>10.62</v>
      </c>
      <c r="P85">
        <v>1.75</v>
      </c>
      <c r="Q85">
        <v>18.584999999999997</v>
      </c>
      <c r="R85">
        <v>23.584999999999997</v>
      </c>
      <c r="S85">
        <v>0</v>
      </c>
      <c r="T85" s="90">
        <v>0</v>
      </c>
      <c r="U85" s="90">
        <v>0</v>
      </c>
      <c r="V85">
        <v>32.5</v>
      </c>
      <c r="W85">
        <v>0.36666666666666664</v>
      </c>
      <c r="X85">
        <v>11.916666666666666</v>
      </c>
      <c r="Y85" s="176">
        <v>11.6683</v>
      </c>
      <c r="Z85" t="s">
        <v>23</v>
      </c>
      <c r="AA85" t="b" cm="1">
        <f t="array" ref="AA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5">
        <f>Fares_Big_Star_Export[[#This Row],[Trip Time]]*Fares_Big_Star_Export[[#This Row],[HOURLY DATA]]/60</f>
        <v>11.916666666666666</v>
      </c>
      <c r="AE85"/>
    </row>
    <row r="86" spans="1:31" x14ac:dyDescent="0.25">
      <c r="A86" t="s">
        <v>18</v>
      </c>
      <c r="B86" t="s">
        <v>734</v>
      </c>
      <c r="C86" t="s">
        <v>676</v>
      </c>
      <c r="D86" s="3">
        <v>0</v>
      </c>
      <c r="E86" t="s">
        <v>75</v>
      </c>
      <c r="F86" t="s">
        <v>565</v>
      </c>
      <c r="G86" s="2">
        <v>45741</v>
      </c>
      <c r="H86">
        <v>4100552</v>
      </c>
      <c r="I86" t="s">
        <v>33</v>
      </c>
      <c r="J86" t="s">
        <v>396</v>
      </c>
      <c r="K86">
        <v>26.93</v>
      </c>
      <c r="L86">
        <v>68</v>
      </c>
      <c r="M86" t="s">
        <v>245</v>
      </c>
      <c r="N86">
        <v>6.5</v>
      </c>
      <c r="O86">
        <v>26.93</v>
      </c>
      <c r="P86">
        <v>2</v>
      </c>
      <c r="Q86">
        <v>53.86</v>
      </c>
      <c r="R86">
        <v>60.36</v>
      </c>
      <c r="S86">
        <v>5</v>
      </c>
      <c r="T86" s="90">
        <v>0</v>
      </c>
      <c r="U86" s="90">
        <v>5</v>
      </c>
      <c r="V86">
        <v>35.787500000000001</v>
      </c>
      <c r="W86">
        <v>1.1333333333333333</v>
      </c>
      <c r="X86">
        <v>40.55916666666667</v>
      </c>
      <c r="Y86" s="176">
        <v>19.800799999999999</v>
      </c>
      <c r="Z86" t="s">
        <v>23</v>
      </c>
      <c r="AA86" t="b" cm="1">
        <f t="array" ref="AA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6">
        <f>Fares_Big_Star_Export[[#This Row],[Trip Time]]*Fares_Big_Star_Export[[#This Row],[HOURLY DATA]]/60</f>
        <v>40.55916666666667</v>
      </c>
      <c r="AE86"/>
    </row>
    <row r="87" spans="1:31" x14ac:dyDescent="0.25">
      <c r="A87" t="s">
        <v>143</v>
      </c>
      <c r="B87" t="s">
        <v>1012</v>
      </c>
      <c r="C87" t="s">
        <v>1013</v>
      </c>
      <c r="D87" s="3">
        <v>0</v>
      </c>
      <c r="E87" t="s">
        <v>75</v>
      </c>
      <c r="F87" t="s">
        <v>388</v>
      </c>
      <c r="G87" s="2">
        <v>45741</v>
      </c>
      <c r="H87">
        <v>4100549</v>
      </c>
      <c r="I87" t="s">
        <v>389</v>
      </c>
      <c r="J87" t="s">
        <v>251</v>
      </c>
      <c r="K87">
        <v>28.22</v>
      </c>
      <c r="L87">
        <v>16</v>
      </c>
      <c r="M87" t="s">
        <v>245</v>
      </c>
      <c r="N87">
        <v>5</v>
      </c>
      <c r="O87">
        <v>28.22</v>
      </c>
      <c r="P87">
        <v>1.75</v>
      </c>
      <c r="Q87">
        <v>49.384999999999998</v>
      </c>
      <c r="R87">
        <v>54.384999999999998</v>
      </c>
      <c r="S87">
        <v>5.5</v>
      </c>
      <c r="T87" s="90">
        <v>0</v>
      </c>
      <c r="U87" s="90">
        <v>5.5</v>
      </c>
      <c r="V87">
        <v>29</v>
      </c>
      <c r="W87">
        <v>0.26666666666666666</v>
      </c>
      <c r="X87">
        <v>7.7333333333333334</v>
      </c>
      <c r="Y87" s="176">
        <v>46.651699999999998</v>
      </c>
      <c r="Z87" t="s">
        <v>37</v>
      </c>
      <c r="AA87" t="b" cm="1">
        <f t="array" ref="AA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7">
        <f>Fares_Big_Star_Export[[#This Row],[Trip Time]]*Fares_Big_Star_Export[[#This Row],[HOURLY DATA]]/60</f>
        <v>7.7333333333333334</v>
      </c>
      <c r="AE87"/>
    </row>
    <row r="88" spans="1:31" x14ac:dyDescent="0.25">
      <c r="A88" t="s">
        <v>142</v>
      </c>
      <c r="B88" t="s">
        <v>719</v>
      </c>
      <c r="C88" t="s">
        <v>593</v>
      </c>
      <c r="D88" s="3">
        <v>0</v>
      </c>
      <c r="E88" t="s">
        <v>75</v>
      </c>
      <c r="F88" t="s">
        <v>386</v>
      </c>
      <c r="G88" s="2">
        <v>45741</v>
      </c>
      <c r="H88">
        <v>4100427</v>
      </c>
      <c r="I88" t="s">
        <v>41</v>
      </c>
      <c r="J88" t="s">
        <v>247</v>
      </c>
      <c r="K88">
        <v>24.5</v>
      </c>
      <c r="L88">
        <v>47</v>
      </c>
      <c r="M88" t="s">
        <v>246</v>
      </c>
      <c r="N88">
        <v>6.5</v>
      </c>
      <c r="O88">
        <v>24.5</v>
      </c>
      <c r="P88">
        <v>2</v>
      </c>
      <c r="Q88">
        <v>49</v>
      </c>
      <c r="R88">
        <v>55.5</v>
      </c>
      <c r="S88">
        <v>5</v>
      </c>
      <c r="T88" s="90">
        <v>0</v>
      </c>
      <c r="U88" s="90">
        <v>5</v>
      </c>
      <c r="V88">
        <v>32.5</v>
      </c>
      <c r="W88">
        <v>0.78333333333333333</v>
      </c>
      <c r="X88">
        <v>25.458333333333332</v>
      </c>
      <c r="Y88" s="176">
        <v>30.041699999999999</v>
      </c>
      <c r="Z88" t="s">
        <v>23</v>
      </c>
      <c r="AA88" t="b" cm="1">
        <f t="array" ref="AA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8">
        <f>Fares_Big_Star_Export[[#This Row],[Trip Time]]*Fares_Big_Star_Export[[#This Row],[HOURLY DATA]]/60</f>
        <v>25.458333333333332</v>
      </c>
      <c r="AE88"/>
    </row>
    <row r="89" spans="1:31" x14ac:dyDescent="0.25">
      <c r="A89" t="s">
        <v>21</v>
      </c>
      <c r="B89" t="s">
        <v>1016</v>
      </c>
      <c r="C89" t="s">
        <v>754</v>
      </c>
      <c r="D89" s="3">
        <v>0</v>
      </c>
      <c r="E89" t="s">
        <v>75</v>
      </c>
      <c r="F89" t="s">
        <v>229</v>
      </c>
      <c r="G89" s="2">
        <v>45741</v>
      </c>
      <c r="H89">
        <v>4099338</v>
      </c>
      <c r="I89" t="s">
        <v>230</v>
      </c>
      <c r="J89" t="s">
        <v>254</v>
      </c>
      <c r="K89">
        <v>17.89</v>
      </c>
      <c r="L89">
        <v>39</v>
      </c>
      <c r="M89" t="s">
        <v>246</v>
      </c>
      <c r="N89">
        <v>6.5</v>
      </c>
      <c r="O89">
        <v>17.89</v>
      </c>
      <c r="P89">
        <v>2</v>
      </c>
      <c r="Q89">
        <v>35.78</v>
      </c>
      <c r="R89">
        <v>42.28</v>
      </c>
      <c r="S89">
        <v>0</v>
      </c>
      <c r="T89" s="90">
        <v>0</v>
      </c>
      <c r="U89" s="90">
        <v>0</v>
      </c>
      <c r="V89">
        <v>32.5</v>
      </c>
      <c r="W89">
        <v>0.65</v>
      </c>
      <c r="X89">
        <v>21.125</v>
      </c>
      <c r="Y89" s="176">
        <v>21.155000000000001</v>
      </c>
      <c r="Z89" t="s">
        <v>23</v>
      </c>
      <c r="AA89" t="b" cm="1">
        <f t="array" ref="AA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9">
        <f>Fares_Big_Star_Export[[#This Row],[Trip Time]]*Fares_Big_Star_Export[[#This Row],[HOURLY DATA]]/60</f>
        <v>21.125</v>
      </c>
      <c r="AE89"/>
    </row>
    <row r="90" spans="1:31" x14ac:dyDescent="0.25">
      <c r="A90" t="s">
        <v>18</v>
      </c>
      <c r="B90" t="s">
        <v>678</v>
      </c>
      <c r="C90" t="s">
        <v>664</v>
      </c>
      <c r="D90" s="3">
        <v>0</v>
      </c>
      <c r="E90" t="s">
        <v>75</v>
      </c>
      <c r="F90" t="s">
        <v>380</v>
      </c>
      <c r="G90" s="2">
        <v>45741</v>
      </c>
      <c r="H90">
        <v>4099313</v>
      </c>
      <c r="I90" t="s">
        <v>31</v>
      </c>
      <c r="J90" t="s">
        <v>251</v>
      </c>
      <c r="K90">
        <v>24.87</v>
      </c>
      <c r="L90">
        <v>54</v>
      </c>
      <c r="M90" t="s">
        <v>245</v>
      </c>
      <c r="N90">
        <v>6.5</v>
      </c>
      <c r="O90">
        <v>24.87</v>
      </c>
      <c r="P90">
        <v>2</v>
      </c>
      <c r="Q90">
        <v>49.74</v>
      </c>
      <c r="R90">
        <v>56.24</v>
      </c>
      <c r="S90">
        <v>3.75</v>
      </c>
      <c r="T90" s="90">
        <v>0</v>
      </c>
      <c r="U90" s="90">
        <v>3.75</v>
      </c>
      <c r="V90">
        <v>35.787500000000001</v>
      </c>
      <c r="W90">
        <v>0.9</v>
      </c>
      <c r="X90">
        <v>32.208750000000002</v>
      </c>
      <c r="Y90" s="176">
        <v>24.031199999999998</v>
      </c>
      <c r="Z90" t="s">
        <v>23</v>
      </c>
      <c r="AA90" t="b" cm="1">
        <f t="array" ref="AA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0">
        <f>Fares_Big_Star_Export[[#This Row],[Trip Time]]*Fares_Big_Star_Export[[#This Row],[HOURLY DATA]]/60</f>
        <v>32.208750000000002</v>
      </c>
      <c r="AE90"/>
    </row>
    <row r="91" spans="1:31" x14ac:dyDescent="0.25">
      <c r="A91" t="s">
        <v>18</v>
      </c>
      <c r="B91" t="s">
        <v>723</v>
      </c>
      <c r="C91" t="s">
        <v>955</v>
      </c>
      <c r="D91" s="3">
        <v>0</v>
      </c>
      <c r="E91" t="s">
        <v>75</v>
      </c>
      <c r="F91" t="s">
        <v>390</v>
      </c>
      <c r="G91" s="2">
        <v>45741</v>
      </c>
      <c r="H91">
        <v>4099830</v>
      </c>
      <c r="I91" t="s">
        <v>376</v>
      </c>
      <c r="J91" t="s">
        <v>253</v>
      </c>
      <c r="K91">
        <v>21.9</v>
      </c>
      <c r="L91">
        <v>65</v>
      </c>
      <c r="M91" t="s">
        <v>245</v>
      </c>
      <c r="N91">
        <v>6.5</v>
      </c>
      <c r="O91">
        <v>21.9</v>
      </c>
      <c r="P91">
        <v>2</v>
      </c>
      <c r="Q91">
        <v>43.8</v>
      </c>
      <c r="R91">
        <v>50.3</v>
      </c>
      <c r="S91">
        <v>5.5</v>
      </c>
      <c r="T91" s="90">
        <v>0</v>
      </c>
      <c r="U91" s="90">
        <v>5.5</v>
      </c>
      <c r="V91">
        <v>35.787500000000001</v>
      </c>
      <c r="W91">
        <v>1.0833333333333333</v>
      </c>
      <c r="X91">
        <v>38.769791666666663</v>
      </c>
      <c r="Y91" s="176">
        <v>11.530200000000001</v>
      </c>
      <c r="Z91" t="s">
        <v>23</v>
      </c>
      <c r="AA91" t="b" cm="1">
        <f t="array" ref="AA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1">
        <f>Fares_Big_Star_Export[[#This Row],[Trip Time]]*Fares_Big_Star_Export[[#This Row],[HOURLY DATA]]/60</f>
        <v>38.76979166666667</v>
      </c>
      <c r="AE91"/>
    </row>
    <row r="92" spans="1:31" x14ac:dyDescent="0.25">
      <c r="A92" t="s">
        <v>18</v>
      </c>
      <c r="B92" t="s">
        <v>398</v>
      </c>
      <c r="C92" t="s">
        <v>513</v>
      </c>
      <c r="D92" s="3">
        <v>0</v>
      </c>
      <c r="E92" t="s">
        <v>75</v>
      </c>
      <c r="F92" t="s">
        <v>385</v>
      </c>
      <c r="G92" s="2">
        <v>45741</v>
      </c>
      <c r="H92">
        <v>4100377</v>
      </c>
      <c r="I92" t="s">
        <v>24</v>
      </c>
      <c r="J92" t="s">
        <v>251</v>
      </c>
      <c r="K92">
        <v>13.9</v>
      </c>
      <c r="L92">
        <v>63</v>
      </c>
      <c r="M92" t="s">
        <v>245</v>
      </c>
      <c r="N92">
        <v>6.5</v>
      </c>
      <c r="O92">
        <v>13.9</v>
      </c>
      <c r="P92">
        <v>2</v>
      </c>
      <c r="Q92">
        <v>27.8</v>
      </c>
      <c r="R92">
        <v>34.299999999999997</v>
      </c>
      <c r="S92">
        <v>5.5</v>
      </c>
      <c r="T92" s="90">
        <v>0</v>
      </c>
      <c r="U92" s="90">
        <v>5.5</v>
      </c>
      <c r="V92">
        <v>35.787500000000001</v>
      </c>
      <c r="W92">
        <v>1.05</v>
      </c>
      <c r="X92">
        <v>37.576875000000001</v>
      </c>
      <c r="Y92" s="176">
        <v>-3.2768999999999999</v>
      </c>
      <c r="Z92" t="s">
        <v>23</v>
      </c>
      <c r="AA92" t="b" cm="1">
        <f t="array" ref="AA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2">
        <f>Fares_Big_Star_Export[[#This Row],[Trip Time]]*Fares_Big_Star_Export[[#This Row],[HOURLY DATA]]/60</f>
        <v>37.576875000000001</v>
      </c>
      <c r="AE92"/>
    </row>
    <row r="93" spans="1:31" x14ac:dyDescent="0.25">
      <c r="A93" t="s">
        <v>137</v>
      </c>
      <c r="B93" t="s">
        <v>424</v>
      </c>
      <c r="C93" t="s">
        <v>455</v>
      </c>
      <c r="D93" s="3">
        <v>0</v>
      </c>
      <c r="E93" t="s">
        <v>75</v>
      </c>
      <c r="F93" t="s">
        <v>387</v>
      </c>
      <c r="G93" s="2">
        <v>45741</v>
      </c>
      <c r="H93">
        <v>4100547</v>
      </c>
      <c r="I93" t="s">
        <v>28</v>
      </c>
      <c r="J93" t="s">
        <v>251</v>
      </c>
      <c r="K93">
        <v>28.22</v>
      </c>
      <c r="L93">
        <v>33</v>
      </c>
      <c r="M93" t="s">
        <v>245</v>
      </c>
      <c r="N93">
        <v>5</v>
      </c>
      <c r="O93">
        <v>28.22</v>
      </c>
      <c r="P93">
        <v>1.75</v>
      </c>
      <c r="Q93">
        <v>49.384999999999998</v>
      </c>
      <c r="R93">
        <v>54.384999999999998</v>
      </c>
      <c r="S93">
        <v>0</v>
      </c>
      <c r="T93" s="90">
        <v>0</v>
      </c>
      <c r="U93" s="90">
        <v>0</v>
      </c>
      <c r="V93">
        <v>32.5</v>
      </c>
      <c r="W93">
        <v>0.55000000000000004</v>
      </c>
      <c r="X93">
        <v>17.875</v>
      </c>
      <c r="Y93" s="176">
        <v>36.51</v>
      </c>
      <c r="Z93" t="s">
        <v>23</v>
      </c>
      <c r="AA93" t="b" cm="1">
        <f t="array" ref="AA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3">
        <f>Fares_Big_Star_Export[[#This Row],[Trip Time]]*Fares_Big_Star_Export[[#This Row],[HOURLY DATA]]/60</f>
        <v>17.875</v>
      </c>
      <c r="AE93"/>
    </row>
    <row r="94" spans="1:31" x14ac:dyDescent="0.25">
      <c r="A94" t="s">
        <v>139</v>
      </c>
      <c r="B94" t="s">
        <v>815</v>
      </c>
      <c r="C94" t="s">
        <v>609</v>
      </c>
      <c r="D94" s="3">
        <v>0</v>
      </c>
      <c r="E94" t="s">
        <v>75</v>
      </c>
      <c r="F94" t="s">
        <v>381</v>
      </c>
      <c r="G94" s="2">
        <v>45741</v>
      </c>
      <c r="H94">
        <v>4096784</v>
      </c>
      <c r="I94" t="s">
        <v>43</v>
      </c>
      <c r="J94" t="s">
        <v>252</v>
      </c>
      <c r="K94">
        <v>15.66</v>
      </c>
      <c r="L94">
        <v>45</v>
      </c>
      <c r="M94" t="s">
        <v>245</v>
      </c>
      <c r="N94">
        <v>5</v>
      </c>
      <c r="O94">
        <v>15.66</v>
      </c>
      <c r="P94">
        <v>1.75</v>
      </c>
      <c r="Q94">
        <v>27.405000000000001</v>
      </c>
      <c r="R94">
        <v>32.405000000000001</v>
      </c>
      <c r="S94">
        <v>0</v>
      </c>
      <c r="T94" s="90">
        <v>0</v>
      </c>
      <c r="U94" s="90">
        <v>0</v>
      </c>
      <c r="V94">
        <v>29</v>
      </c>
      <c r="W94">
        <v>0.75</v>
      </c>
      <c r="X94">
        <v>21.75</v>
      </c>
      <c r="Y94" s="176">
        <v>10.654999999999999</v>
      </c>
      <c r="Z94" t="s">
        <v>37</v>
      </c>
      <c r="AA94" t="b" cm="1">
        <f t="array" ref="AA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4">
        <f>Fares_Big_Star_Export[[#This Row],[Trip Time]]*Fares_Big_Star_Export[[#This Row],[HOURLY DATA]]/60</f>
        <v>21.75</v>
      </c>
      <c r="AE94"/>
    </row>
    <row r="95" spans="1:31" x14ac:dyDescent="0.25">
      <c r="A95" t="s">
        <v>18</v>
      </c>
      <c r="B95" t="s">
        <v>438</v>
      </c>
      <c r="C95" t="s">
        <v>469</v>
      </c>
      <c r="D95" s="3">
        <v>0</v>
      </c>
      <c r="E95" t="s">
        <v>75</v>
      </c>
      <c r="F95" t="s">
        <v>565</v>
      </c>
      <c r="G95" s="2">
        <v>45741</v>
      </c>
      <c r="H95">
        <v>4096781</v>
      </c>
      <c r="I95" t="s">
        <v>33</v>
      </c>
      <c r="J95" t="s">
        <v>251</v>
      </c>
      <c r="K95">
        <v>17.3</v>
      </c>
      <c r="L95">
        <v>57</v>
      </c>
      <c r="M95" t="s">
        <v>245</v>
      </c>
      <c r="N95">
        <v>6.5</v>
      </c>
      <c r="O95">
        <v>17.3</v>
      </c>
      <c r="P95">
        <v>2</v>
      </c>
      <c r="Q95">
        <v>34.6</v>
      </c>
      <c r="R95">
        <v>41.1</v>
      </c>
      <c r="S95">
        <v>0</v>
      </c>
      <c r="T95" s="90">
        <v>0</v>
      </c>
      <c r="U95" s="90">
        <v>0</v>
      </c>
      <c r="V95">
        <v>35.787500000000001</v>
      </c>
      <c r="W95">
        <v>0.95</v>
      </c>
      <c r="X95">
        <v>33.998125000000002</v>
      </c>
      <c r="Y95" s="176">
        <v>7.1018999999999997</v>
      </c>
      <c r="Z95" t="s">
        <v>23</v>
      </c>
      <c r="AA95" t="b" cm="1">
        <f t="array" ref="AA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5">
        <f>Fares_Big_Star_Export[[#This Row],[Trip Time]]*Fares_Big_Star_Export[[#This Row],[HOURLY DATA]]/60</f>
        <v>33.998125000000002</v>
      </c>
      <c r="AE95"/>
    </row>
    <row r="96" spans="1:31" x14ac:dyDescent="0.25">
      <c r="A96" t="s">
        <v>21</v>
      </c>
      <c r="B96" t="s">
        <v>696</v>
      </c>
      <c r="C96" t="s">
        <v>820</v>
      </c>
      <c r="D96" s="3">
        <v>0</v>
      </c>
      <c r="E96" t="s">
        <v>75</v>
      </c>
      <c r="F96" t="s">
        <v>227</v>
      </c>
      <c r="G96" s="2">
        <v>45741</v>
      </c>
      <c r="H96">
        <v>4097045</v>
      </c>
      <c r="I96" t="s">
        <v>228</v>
      </c>
      <c r="J96" t="s">
        <v>252</v>
      </c>
      <c r="K96">
        <v>16.350000000000001</v>
      </c>
      <c r="L96">
        <v>69</v>
      </c>
      <c r="M96" t="s">
        <v>245</v>
      </c>
      <c r="N96">
        <v>5</v>
      </c>
      <c r="O96">
        <v>16.350000000000001</v>
      </c>
      <c r="P96">
        <v>1.75</v>
      </c>
      <c r="Q96">
        <v>28.612500000000004</v>
      </c>
      <c r="R96">
        <v>33.612500000000004</v>
      </c>
      <c r="S96">
        <v>5.5</v>
      </c>
      <c r="T96" s="90">
        <v>0</v>
      </c>
      <c r="U96" s="90">
        <v>5.5</v>
      </c>
      <c r="V96">
        <v>32.5</v>
      </c>
      <c r="W96">
        <v>1.1499999999999999</v>
      </c>
      <c r="X96">
        <v>37.375</v>
      </c>
      <c r="Y96" s="176">
        <v>-3.7625000000000002</v>
      </c>
      <c r="Z96" t="s">
        <v>23</v>
      </c>
      <c r="AA96" t="b" cm="1">
        <f t="array" ref="AA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6">
        <f>Fares_Big_Star_Export[[#This Row],[Trip Time]]*Fares_Big_Star_Export[[#This Row],[HOURLY DATA]]/60</f>
        <v>37.375</v>
      </c>
      <c r="AE96"/>
    </row>
    <row r="97" spans="1:31" x14ac:dyDescent="0.25">
      <c r="A97" t="s">
        <v>18</v>
      </c>
      <c r="B97" t="s">
        <v>511</v>
      </c>
      <c r="C97" t="s">
        <v>933</v>
      </c>
      <c r="D97" s="3">
        <v>0</v>
      </c>
      <c r="E97" t="s">
        <v>75</v>
      </c>
      <c r="F97" t="s">
        <v>382</v>
      </c>
      <c r="G97" s="2">
        <v>45741</v>
      </c>
      <c r="H97">
        <v>4097044</v>
      </c>
      <c r="I97" t="s">
        <v>884</v>
      </c>
      <c r="J97" t="s">
        <v>252</v>
      </c>
      <c r="K97">
        <v>16.350000000000001</v>
      </c>
      <c r="L97">
        <v>40</v>
      </c>
      <c r="M97" t="s">
        <v>245</v>
      </c>
      <c r="N97">
        <v>6.5</v>
      </c>
      <c r="O97">
        <v>16.350000000000001</v>
      </c>
      <c r="P97">
        <v>2</v>
      </c>
      <c r="Q97">
        <v>32.700000000000003</v>
      </c>
      <c r="R97">
        <v>39.200000000000003</v>
      </c>
      <c r="S97">
        <v>5.5</v>
      </c>
      <c r="T97" s="90">
        <v>0</v>
      </c>
      <c r="U97" s="90">
        <v>5.5</v>
      </c>
      <c r="V97">
        <v>35.787500000000001</v>
      </c>
      <c r="W97">
        <v>0.66666666666666663</v>
      </c>
      <c r="X97">
        <v>23.858333333333334</v>
      </c>
      <c r="Y97" s="176">
        <v>15.341699999999999</v>
      </c>
      <c r="Z97" t="s">
        <v>20</v>
      </c>
      <c r="AA97" t="b" cm="1">
        <f t="array" ref="AA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7">
        <f>Fares_Big_Star_Export[[#This Row],[Trip Time]]*Fares_Big_Star_Export[[#This Row],[HOURLY DATA]]/60</f>
        <v>23.858333333333334</v>
      </c>
      <c r="AE97"/>
    </row>
    <row r="98" spans="1:31" x14ac:dyDescent="0.25">
      <c r="A98" t="s">
        <v>18</v>
      </c>
      <c r="B98" t="s">
        <v>446</v>
      </c>
      <c r="C98" t="s">
        <v>599</v>
      </c>
      <c r="D98" s="3">
        <v>0</v>
      </c>
      <c r="E98" t="s">
        <v>75</v>
      </c>
      <c r="F98" t="s">
        <v>385</v>
      </c>
      <c r="G98" s="2">
        <v>45741</v>
      </c>
      <c r="H98">
        <v>4096626</v>
      </c>
      <c r="I98" t="s">
        <v>24</v>
      </c>
      <c r="J98" t="s">
        <v>251</v>
      </c>
      <c r="K98">
        <v>10.39</v>
      </c>
      <c r="L98">
        <v>35</v>
      </c>
      <c r="M98" t="s">
        <v>245</v>
      </c>
      <c r="N98">
        <v>6.5</v>
      </c>
      <c r="O98">
        <v>10.39</v>
      </c>
      <c r="P98">
        <v>2</v>
      </c>
      <c r="Q98">
        <v>20.78</v>
      </c>
      <c r="R98">
        <v>27.28</v>
      </c>
      <c r="S98">
        <v>5.5</v>
      </c>
      <c r="T98" s="90">
        <v>0</v>
      </c>
      <c r="U98" s="90">
        <v>5.5</v>
      </c>
      <c r="V98">
        <v>35.787500000000001</v>
      </c>
      <c r="W98">
        <v>0.58333333333333337</v>
      </c>
      <c r="X98">
        <v>20.876041666666669</v>
      </c>
      <c r="Y98" s="176">
        <v>6.4039999999999999</v>
      </c>
      <c r="Z98" t="s">
        <v>23</v>
      </c>
      <c r="AA98" t="b" cm="1">
        <f t="array" ref="AA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8">
        <f>Fares_Big_Star_Export[[#This Row],[Trip Time]]*Fares_Big_Star_Export[[#This Row],[HOURLY DATA]]/60</f>
        <v>20.876041666666666</v>
      </c>
      <c r="AE98"/>
    </row>
    <row r="99" spans="1:31" x14ac:dyDescent="0.25">
      <c r="A99" t="s">
        <v>18</v>
      </c>
      <c r="B99" t="s">
        <v>626</v>
      </c>
      <c r="C99" t="s">
        <v>711</v>
      </c>
      <c r="D99" s="3">
        <v>0</v>
      </c>
      <c r="E99" t="s">
        <v>75</v>
      </c>
      <c r="F99" t="s">
        <v>385</v>
      </c>
      <c r="G99" s="2">
        <v>45741</v>
      </c>
      <c r="H99">
        <v>4096627</v>
      </c>
      <c r="I99" t="s">
        <v>24</v>
      </c>
      <c r="J99" t="s">
        <v>251</v>
      </c>
      <c r="K99">
        <v>10.39</v>
      </c>
      <c r="L99">
        <v>29</v>
      </c>
      <c r="M99" t="s">
        <v>245</v>
      </c>
      <c r="N99">
        <v>6.5</v>
      </c>
      <c r="O99">
        <v>10.39</v>
      </c>
      <c r="P99">
        <v>2</v>
      </c>
      <c r="Q99">
        <v>20.78</v>
      </c>
      <c r="R99">
        <v>27.28</v>
      </c>
      <c r="S99">
        <v>0</v>
      </c>
      <c r="T99" s="90">
        <v>0</v>
      </c>
      <c r="U99" s="90">
        <v>0</v>
      </c>
      <c r="V99">
        <v>35.787500000000001</v>
      </c>
      <c r="W99">
        <v>0.48333333333333334</v>
      </c>
      <c r="X99">
        <v>17.297291666666666</v>
      </c>
      <c r="Y99" s="176">
        <v>9.9826999999999995</v>
      </c>
      <c r="Z99" t="s">
        <v>23</v>
      </c>
      <c r="AA99" t="b" cm="1">
        <f t="array" ref="AA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9">
        <f>Fares_Big_Star_Export[[#This Row],[Trip Time]]*Fares_Big_Star_Export[[#This Row],[HOURLY DATA]]/60</f>
        <v>17.29729166666667</v>
      </c>
      <c r="AE99"/>
    </row>
    <row r="100" spans="1:31" x14ac:dyDescent="0.25">
      <c r="A100" t="s">
        <v>18</v>
      </c>
      <c r="B100" t="s">
        <v>741</v>
      </c>
      <c r="C100" t="s">
        <v>524</v>
      </c>
      <c r="D100" s="3">
        <v>0</v>
      </c>
      <c r="E100" t="s">
        <v>75</v>
      </c>
      <c r="F100" t="s">
        <v>565</v>
      </c>
      <c r="G100" s="2">
        <v>45741</v>
      </c>
      <c r="H100">
        <v>4096556</v>
      </c>
      <c r="I100" t="s">
        <v>33</v>
      </c>
      <c r="J100" t="s">
        <v>251</v>
      </c>
      <c r="K100">
        <v>20.329999999999998</v>
      </c>
      <c r="L100">
        <v>60</v>
      </c>
      <c r="M100" t="s">
        <v>245</v>
      </c>
      <c r="N100">
        <v>6.5</v>
      </c>
      <c r="O100">
        <v>20.329999999999998</v>
      </c>
      <c r="P100">
        <v>2</v>
      </c>
      <c r="Q100">
        <v>40.659999999999997</v>
      </c>
      <c r="R100">
        <v>47.16</v>
      </c>
      <c r="S100">
        <v>0</v>
      </c>
      <c r="T100" s="90">
        <v>0</v>
      </c>
      <c r="U100" s="90">
        <v>0</v>
      </c>
      <c r="V100">
        <v>35.787500000000001</v>
      </c>
      <c r="W100">
        <v>1</v>
      </c>
      <c r="X100">
        <v>35.787500000000001</v>
      </c>
      <c r="Y100" s="176">
        <v>11.3725</v>
      </c>
      <c r="Z100" t="s">
        <v>23</v>
      </c>
      <c r="AA100" t="b" cm="1">
        <f t="array" ref="AA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0">
        <f>Fares_Big_Star_Export[[#This Row],[Trip Time]]*Fares_Big_Star_Export[[#This Row],[HOURLY DATA]]/60</f>
        <v>35.787500000000001</v>
      </c>
      <c r="AE100"/>
    </row>
    <row r="101" spans="1:31" x14ac:dyDescent="0.25">
      <c r="A101" t="s">
        <v>137</v>
      </c>
      <c r="B101" t="s">
        <v>687</v>
      </c>
      <c r="C101" t="s">
        <v>857</v>
      </c>
      <c r="D101" s="3">
        <v>0</v>
      </c>
      <c r="E101" t="s">
        <v>75</v>
      </c>
      <c r="F101" t="s">
        <v>387</v>
      </c>
      <c r="G101" s="2">
        <v>45741</v>
      </c>
      <c r="H101">
        <v>4096555</v>
      </c>
      <c r="I101" t="s">
        <v>28</v>
      </c>
      <c r="J101" t="s">
        <v>251</v>
      </c>
      <c r="K101">
        <v>20.329999999999998</v>
      </c>
      <c r="L101">
        <v>74</v>
      </c>
      <c r="M101" t="s">
        <v>245</v>
      </c>
      <c r="N101">
        <v>5</v>
      </c>
      <c r="O101">
        <v>20.329999999999998</v>
      </c>
      <c r="P101">
        <v>1.75</v>
      </c>
      <c r="Q101">
        <v>35.577500000000001</v>
      </c>
      <c r="R101">
        <v>40.577500000000001</v>
      </c>
      <c r="S101">
        <v>0</v>
      </c>
      <c r="T101" s="90">
        <v>0</v>
      </c>
      <c r="U101" s="90">
        <v>0</v>
      </c>
      <c r="V101">
        <v>32.5</v>
      </c>
      <c r="W101">
        <v>1.2333333333333334</v>
      </c>
      <c r="X101">
        <v>40.083333333333336</v>
      </c>
      <c r="Y101" s="176">
        <v>0.49419999999999997</v>
      </c>
      <c r="Z101" t="s">
        <v>23</v>
      </c>
      <c r="AA101" t="b" cm="1">
        <f t="array" ref="AA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1">
        <f>Fares_Big_Star_Export[[#This Row],[Trip Time]]*Fares_Big_Star_Export[[#This Row],[HOURLY DATA]]/60</f>
        <v>40.083333333333336</v>
      </c>
      <c r="AE101"/>
    </row>
    <row r="102" spans="1:31" x14ac:dyDescent="0.25">
      <c r="A102" t="s">
        <v>18</v>
      </c>
      <c r="B102" t="s">
        <v>521</v>
      </c>
      <c r="C102" t="s">
        <v>680</v>
      </c>
      <c r="D102" s="3">
        <v>0</v>
      </c>
      <c r="E102" t="s">
        <v>75</v>
      </c>
      <c r="F102" t="s">
        <v>392</v>
      </c>
      <c r="G102" s="2">
        <v>45741</v>
      </c>
      <c r="H102">
        <v>4096523</v>
      </c>
      <c r="I102" t="s">
        <v>393</v>
      </c>
      <c r="J102" t="s">
        <v>251</v>
      </c>
      <c r="K102">
        <v>11.47</v>
      </c>
      <c r="L102">
        <v>69</v>
      </c>
      <c r="M102" t="s">
        <v>245</v>
      </c>
      <c r="N102">
        <v>6.5</v>
      </c>
      <c r="O102">
        <v>11.47</v>
      </c>
      <c r="P102">
        <v>2</v>
      </c>
      <c r="Q102">
        <v>22.94</v>
      </c>
      <c r="R102">
        <v>29.44</v>
      </c>
      <c r="S102">
        <v>0</v>
      </c>
      <c r="T102" s="90">
        <v>0</v>
      </c>
      <c r="U102" s="90">
        <v>0</v>
      </c>
      <c r="V102">
        <v>35.787500000000001</v>
      </c>
      <c r="W102">
        <v>1.1499999999999999</v>
      </c>
      <c r="X102">
        <v>41.155625000000001</v>
      </c>
      <c r="Y102" s="176">
        <v>-11.7156</v>
      </c>
      <c r="Z102" t="s">
        <v>23</v>
      </c>
      <c r="AA102" t="b" cm="1">
        <f t="array" ref="AA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2">
        <f>Fares_Big_Star_Export[[#This Row],[Trip Time]]*Fares_Big_Star_Export[[#This Row],[HOURLY DATA]]/60</f>
        <v>41.155625000000001</v>
      </c>
      <c r="AE102"/>
    </row>
    <row r="103" spans="1:31" x14ac:dyDescent="0.25">
      <c r="A103" t="s">
        <v>21</v>
      </c>
      <c r="B103" t="s">
        <v>420</v>
      </c>
      <c r="C103" t="s">
        <v>742</v>
      </c>
      <c r="D103" s="3">
        <v>0</v>
      </c>
      <c r="E103" t="s">
        <v>75</v>
      </c>
      <c r="F103" t="s">
        <v>229</v>
      </c>
      <c r="G103" s="2">
        <v>45741</v>
      </c>
      <c r="H103">
        <v>4096937</v>
      </c>
      <c r="I103" t="s">
        <v>230</v>
      </c>
      <c r="J103" t="s">
        <v>251</v>
      </c>
      <c r="K103">
        <v>6.33</v>
      </c>
      <c r="L103">
        <v>33</v>
      </c>
      <c r="M103" t="s">
        <v>245</v>
      </c>
      <c r="N103">
        <v>5</v>
      </c>
      <c r="O103">
        <v>6.33</v>
      </c>
      <c r="P103">
        <v>1.75</v>
      </c>
      <c r="Q103">
        <v>11.077500000000001</v>
      </c>
      <c r="R103">
        <v>16.077500000000001</v>
      </c>
      <c r="S103">
        <v>0</v>
      </c>
      <c r="T103" s="90">
        <v>0</v>
      </c>
      <c r="U103" s="90">
        <v>0</v>
      </c>
      <c r="V103">
        <v>32.5</v>
      </c>
      <c r="W103">
        <v>0.55000000000000004</v>
      </c>
      <c r="X103">
        <v>17.875</v>
      </c>
      <c r="Y103" s="176">
        <v>-1.7975000000000001</v>
      </c>
      <c r="Z103" t="s">
        <v>23</v>
      </c>
      <c r="AA103" t="b" cm="1">
        <f t="array" ref="AA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3">
        <f>Fares_Big_Star_Export[[#This Row],[Trip Time]]*Fares_Big_Star_Export[[#This Row],[HOURLY DATA]]/60</f>
        <v>17.875</v>
      </c>
      <c r="AE103"/>
    </row>
    <row r="104" spans="1:31" x14ac:dyDescent="0.25">
      <c r="A104" t="s">
        <v>18</v>
      </c>
      <c r="B104" t="s">
        <v>583</v>
      </c>
      <c r="C104" t="s">
        <v>691</v>
      </c>
      <c r="D104" s="3">
        <v>0</v>
      </c>
      <c r="E104" t="s">
        <v>75</v>
      </c>
      <c r="F104" t="s">
        <v>392</v>
      </c>
      <c r="G104" s="2">
        <v>45741</v>
      </c>
      <c r="H104">
        <v>4096524</v>
      </c>
      <c r="I104" t="s">
        <v>393</v>
      </c>
      <c r="J104" t="s">
        <v>251</v>
      </c>
      <c r="K104">
        <v>11.47</v>
      </c>
      <c r="L104">
        <v>17</v>
      </c>
      <c r="M104" t="s">
        <v>245</v>
      </c>
      <c r="N104">
        <v>6.5</v>
      </c>
      <c r="O104">
        <v>11.47</v>
      </c>
      <c r="P104">
        <v>2</v>
      </c>
      <c r="Q104">
        <v>22.94</v>
      </c>
      <c r="R104">
        <v>29.44</v>
      </c>
      <c r="S104">
        <v>0</v>
      </c>
      <c r="T104" s="90">
        <v>0</v>
      </c>
      <c r="U104" s="90">
        <v>0</v>
      </c>
      <c r="V104">
        <v>35.787500000000001</v>
      </c>
      <c r="W104">
        <v>0.28333333333333333</v>
      </c>
      <c r="X104">
        <v>10.139791666666667</v>
      </c>
      <c r="Y104" s="176">
        <v>19.3002</v>
      </c>
      <c r="Z104" t="s">
        <v>23</v>
      </c>
      <c r="AA104" t="b" cm="1">
        <f t="array" ref="AA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4">
        <f>Fares_Big_Star_Export[[#This Row],[Trip Time]]*Fares_Big_Star_Export[[#This Row],[HOURLY DATA]]/60</f>
        <v>10.139791666666667</v>
      </c>
      <c r="AE104"/>
    </row>
    <row r="105" spans="1:31" x14ac:dyDescent="0.25">
      <c r="A105" t="s">
        <v>135</v>
      </c>
      <c r="B105" t="s">
        <v>747</v>
      </c>
      <c r="C105" t="s">
        <v>1020</v>
      </c>
      <c r="D105" s="3">
        <v>0</v>
      </c>
      <c r="E105" t="s">
        <v>75</v>
      </c>
      <c r="F105" t="s">
        <v>391</v>
      </c>
      <c r="G105" s="2">
        <v>45741</v>
      </c>
      <c r="H105">
        <v>4097041</v>
      </c>
      <c r="I105" t="s">
        <v>30</v>
      </c>
      <c r="J105" t="s">
        <v>251</v>
      </c>
      <c r="K105">
        <v>19.89</v>
      </c>
      <c r="L105">
        <v>96</v>
      </c>
      <c r="M105" t="s">
        <v>245</v>
      </c>
      <c r="N105">
        <v>5</v>
      </c>
      <c r="O105">
        <v>19.89</v>
      </c>
      <c r="P105">
        <v>1.75</v>
      </c>
      <c r="Q105">
        <v>34.807500000000005</v>
      </c>
      <c r="R105">
        <v>39.807500000000005</v>
      </c>
      <c r="S105">
        <v>5</v>
      </c>
      <c r="T105" s="90">
        <v>0</v>
      </c>
      <c r="U105" s="90">
        <v>5</v>
      </c>
      <c r="V105">
        <v>32.5</v>
      </c>
      <c r="W105">
        <v>1.6</v>
      </c>
      <c r="X105">
        <v>52</v>
      </c>
      <c r="Y105" s="176">
        <v>-12.192500000000001</v>
      </c>
      <c r="Z105" t="s">
        <v>23</v>
      </c>
      <c r="AA105" t="b" cm="1">
        <f t="array" ref="AA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5">
        <f>Fares_Big_Star_Export[[#This Row],[Trip Time]]*Fares_Big_Star_Export[[#This Row],[HOURLY DATA]]/60</f>
        <v>52</v>
      </c>
      <c r="AE105"/>
    </row>
    <row r="106" spans="1:31" x14ac:dyDescent="0.25">
      <c r="A106" t="s">
        <v>18</v>
      </c>
      <c r="B106" t="s">
        <v>453</v>
      </c>
      <c r="C106" t="s">
        <v>680</v>
      </c>
      <c r="D106" s="3">
        <v>0</v>
      </c>
      <c r="E106" t="s">
        <v>75</v>
      </c>
      <c r="F106" t="s">
        <v>392</v>
      </c>
      <c r="G106" s="2">
        <v>45741</v>
      </c>
      <c r="H106">
        <v>4097040</v>
      </c>
      <c r="I106" t="s">
        <v>393</v>
      </c>
      <c r="J106" t="s">
        <v>251</v>
      </c>
      <c r="K106">
        <v>19.89</v>
      </c>
      <c r="L106">
        <v>50</v>
      </c>
      <c r="M106" t="s">
        <v>245</v>
      </c>
      <c r="N106">
        <v>6.5</v>
      </c>
      <c r="O106">
        <v>19.89</v>
      </c>
      <c r="P106">
        <v>2</v>
      </c>
      <c r="Q106">
        <v>39.78</v>
      </c>
      <c r="R106">
        <v>46.28</v>
      </c>
      <c r="S106">
        <v>3</v>
      </c>
      <c r="T106" s="90">
        <v>0</v>
      </c>
      <c r="U106" s="90">
        <v>3</v>
      </c>
      <c r="V106">
        <v>35.787500000000001</v>
      </c>
      <c r="W106">
        <v>0.83333333333333337</v>
      </c>
      <c r="X106">
        <v>29.822916666666668</v>
      </c>
      <c r="Y106" s="176">
        <v>16.457100000000001</v>
      </c>
      <c r="Z106" t="s">
        <v>23</v>
      </c>
      <c r="AA106" t="b" cm="1">
        <f t="array" ref="AA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6">
        <f>Fares_Big_Star_Export[[#This Row],[Trip Time]]*Fares_Big_Star_Export[[#This Row],[HOURLY DATA]]/60</f>
        <v>29.822916666666668</v>
      </c>
      <c r="AE106"/>
    </row>
    <row r="107" spans="1:31" x14ac:dyDescent="0.25">
      <c r="A107" t="s">
        <v>18</v>
      </c>
      <c r="B107" t="s">
        <v>504</v>
      </c>
      <c r="C107" t="s">
        <v>660</v>
      </c>
      <c r="D107" s="3">
        <v>0</v>
      </c>
      <c r="E107" t="s">
        <v>75</v>
      </c>
      <c r="F107" t="s">
        <v>382</v>
      </c>
      <c r="G107" s="2">
        <v>45741</v>
      </c>
      <c r="H107">
        <v>4096967</v>
      </c>
      <c r="I107" t="s">
        <v>884</v>
      </c>
      <c r="J107" t="s">
        <v>251</v>
      </c>
      <c r="K107">
        <v>20.05</v>
      </c>
      <c r="L107">
        <v>28</v>
      </c>
      <c r="M107" t="s">
        <v>245</v>
      </c>
      <c r="N107">
        <v>6.5</v>
      </c>
      <c r="O107">
        <v>20.05</v>
      </c>
      <c r="P107">
        <v>2</v>
      </c>
      <c r="Q107">
        <v>40.1</v>
      </c>
      <c r="R107">
        <v>46.6</v>
      </c>
      <c r="S107">
        <v>5</v>
      </c>
      <c r="T107" s="90">
        <v>0</v>
      </c>
      <c r="U107" s="90">
        <v>5</v>
      </c>
      <c r="V107">
        <v>35.787500000000001</v>
      </c>
      <c r="W107">
        <v>0.46666666666666667</v>
      </c>
      <c r="X107">
        <v>16.700833333333335</v>
      </c>
      <c r="Y107" s="176">
        <v>29.8992</v>
      </c>
      <c r="Z107" t="s">
        <v>20</v>
      </c>
      <c r="AA107" t="b" cm="1">
        <f t="array" ref="AA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7">
        <f>Fares_Big_Star_Export[[#This Row],[Trip Time]]*Fares_Big_Star_Export[[#This Row],[HOURLY DATA]]/60</f>
        <v>16.700833333333335</v>
      </c>
      <c r="AE107"/>
    </row>
    <row r="108" spans="1:31" x14ac:dyDescent="0.25">
      <c r="A108" t="s">
        <v>141</v>
      </c>
      <c r="B108" t="s">
        <v>987</v>
      </c>
      <c r="C108" t="s">
        <v>431</v>
      </c>
      <c r="D108" s="3">
        <v>0</v>
      </c>
      <c r="E108" t="s">
        <v>75</v>
      </c>
      <c r="F108" t="s">
        <v>395</v>
      </c>
      <c r="G108" s="2">
        <v>45741</v>
      </c>
      <c r="H108">
        <v>4096645</v>
      </c>
      <c r="I108" t="s">
        <v>66</v>
      </c>
      <c r="J108" t="s">
        <v>251</v>
      </c>
      <c r="K108">
        <v>7.08</v>
      </c>
      <c r="L108">
        <v>61</v>
      </c>
      <c r="M108" t="s">
        <v>245</v>
      </c>
      <c r="N108">
        <v>5</v>
      </c>
      <c r="O108">
        <v>7.08</v>
      </c>
      <c r="P108">
        <v>1.75</v>
      </c>
      <c r="Q108">
        <v>12.39</v>
      </c>
      <c r="R108">
        <v>17.39</v>
      </c>
      <c r="S108">
        <v>0</v>
      </c>
      <c r="T108" s="90">
        <v>0</v>
      </c>
      <c r="U108" s="90">
        <v>0</v>
      </c>
      <c r="V108">
        <v>32.5</v>
      </c>
      <c r="W108">
        <v>1.0166666666666666</v>
      </c>
      <c r="X108">
        <v>33.041666666666664</v>
      </c>
      <c r="Y108" s="176">
        <v>-15.6517</v>
      </c>
      <c r="Z108" t="s">
        <v>23</v>
      </c>
      <c r="AA108" t="b" cm="1">
        <f t="array" ref="AA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8">
        <f>Fares_Big_Star_Export[[#This Row],[Trip Time]]*Fares_Big_Star_Export[[#This Row],[HOURLY DATA]]/60</f>
        <v>33.041666666666664</v>
      </c>
      <c r="AE108"/>
    </row>
    <row r="109" spans="1:31" x14ac:dyDescent="0.25">
      <c r="A109" t="s">
        <v>137</v>
      </c>
      <c r="B109" t="s">
        <v>493</v>
      </c>
      <c r="C109" t="s">
        <v>857</v>
      </c>
      <c r="D109" s="3">
        <v>0</v>
      </c>
      <c r="E109" t="s">
        <v>75</v>
      </c>
      <c r="F109" t="s">
        <v>387</v>
      </c>
      <c r="G109" s="2">
        <v>45741</v>
      </c>
      <c r="H109">
        <v>4096659</v>
      </c>
      <c r="I109" t="s">
        <v>28</v>
      </c>
      <c r="J109" t="s">
        <v>251</v>
      </c>
      <c r="K109">
        <v>17.43</v>
      </c>
      <c r="L109">
        <v>49</v>
      </c>
      <c r="M109" t="s">
        <v>245</v>
      </c>
      <c r="N109">
        <v>5</v>
      </c>
      <c r="O109">
        <v>17.43</v>
      </c>
      <c r="P109">
        <v>1.75</v>
      </c>
      <c r="Q109">
        <v>30.502499999999998</v>
      </c>
      <c r="R109">
        <v>35.502499999999998</v>
      </c>
      <c r="S109">
        <v>0</v>
      </c>
      <c r="T109" s="90">
        <v>0</v>
      </c>
      <c r="U109" s="90">
        <v>0</v>
      </c>
      <c r="V109">
        <v>32.5</v>
      </c>
      <c r="W109">
        <v>0.81666666666666665</v>
      </c>
      <c r="X109">
        <v>26.541666666666668</v>
      </c>
      <c r="Y109" s="176">
        <v>8.9608000000000008</v>
      </c>
      <c r="Z109" t="s">
        <v>23</v>
      </c>
      <c r="AA109" t="b" cm="1">
        <f t="array" ref="AA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9">
        <f>Fares_Big_Star_Export[[#This Row],[Trip Time]]*Fares_Big_Star_Export[[#This Row],[HOURLY DATA]]/60</f>
        <v>26.541666666666668</v>
      </c>
      <c r="AE109"/>
    </row>
    <row r="110" spans="1:31" x14ac:dyDescent="0.25">
      <c r="A110" t="s">
        <v>18</v>
      </c>
      <c r="B110" t="s">
        <v>741</v>
      </c>
      <c r="C110" t="s">
        <v>1011</v>
      </c>
      <c r="D110" s="3">
        <v>0</v>
      </c>
      <c r="E110" t="s">
        <v>75</v>
      </c>
      <c r="F110" t="s">
        <v>565</v>
      </c>
      <c r="G110" s="2">
        <v>45741</v>
      </c>
      <c r="H110">
        <v>4096660</v>
      </c>
      <c r="I110" t="s">
        <v>33</v>
      </c>
      <c r="J110" t="s">
        <v>251</v>
      </c>
      <c r="K110">
        <v>17.43</v>
      </c>
      <c r="L110">
        <v>37</v>
      </c>
      <c r="M110" t="s">
        <v>245</v>
      </c>
      <c r="N110">
        <v>6.5</v>
      </c>
      <c r="O110">
        <v>17.43</v>
      </c>
      <c r="P110">
        <v>2</v>
      </c>
      <c r="Q110">
        <v>34.86</v>
      </c>
      <c r="R110">
        <v>41.36</v>
      </c>
      <c r="S110">
        <v>0</v>
      </c>
      <c r="T110" s="90">
        <v>0</v>
      </c>
      <c r="U110" s="90">
        <v>0</v>
      </c>
      <c r="V110">
        <v>35.787500000000001</v>
      </c>
      <c r="W110">
        <v>0.6166666666666667</v>
      </c>
      <c r="X110">
        <v>22.068958333333335</v>
      </c>
      <c r="Y110" s="176">
        <v>19.291</v>
      </c>
      <c r="Z110" t="s">
        <v>23</v>
      </c>
      <c r="AA110" t="b" cm="1">
        <f t="array" ref="AA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0">
        <f>Fares_Big_Star_Export[[#This Row],[Trip Time]]*Fares_Big_Star_Export[[#This Row],[HOURLY DATA]]/60</f>
        <v>22.068958333333335</v>
      </c>
      <c r="AE110"/>
    </row>
    <row r="111" spans="1:31" x14ac:dyDescent="0.25">
      <c r="A111" t="s">
        <v>143</v>
      </c>
      <c r="B111" t="s">
        <v>1018</v>
      </c>
      <c r="C111" t="s">
        <v>748</v>
      </c>
      <c r="D111" s="3">
        <v>0</v>
      </c>
      <c r="E111" t="s">
        <v>75</v>
      </c>
      <c r="F111" t="s">
        <v>388</v>
      </c>
      <c r="G111" s="2">
        <v>45741</v>
      </c>
      <c r="H111">
        <v>4096668</v>
      </c>
      <c r="I111" t="s">
        <v>389</v>
      </c>
      <c r="J111" t="s">
        <v>251</v>
      </c>
      <c r="K111">
        <v>19.12</v>
      </c>
      <c r="L111">
        <v>47</v>
      </c>
      <c r="M111" t="s">
        <v>245</v>
      </c>
      <c r="N111">
        <v>5</v>
      </c>
      <c r="O111">
        <v>19.12</v>
      </c>
      <c r="P111">
        <v>1.75</v>
      </c>
      <c r="Q111">
        <v>33.46</v>
      </c>
      <c r="R111">
        <v>38.46</v>
      </c>
      <c r="S111">
        <v>5</v>
      </c>
      <c r="T111" s="90">
        <v>0</v>
      </c>
      <c r="U111" s="90">
        <v>5</v>
      </c>
      <c r="V111">
        <v>29</v>
      </c>
      <c r="W111">
        <v>0.78333333333333333</v>
      </c>
      <c r="X111">
        <v>22.716666666666665</v>
      </c>
      <c r="Y111" s="176">
        <v>15.7433</v>
      </c>
      <c r="Z111" t="s">
        <v>37</v>
      </c>
      <c r="AA111" t="b" cm="1">
        <f t="array" ref="AA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1">
        <f>Fares_Big_Star_Export[[#This Row],[Trip Time]]*Fares_Big_Star_Export[[#This Row],[HOURLY DATA]]/60</f>
        <v>22.716666666666665</v>
      </c>
      <c r="AE111"/>
    </row>
    <row r="112" spans="1:31" x14ac:dyDescent="0.25">
      <c r="A112" t="s">
        <v>18</v>
      </c>
      <c r="B112" t="s">
        <v>581</v>
      </c>
      <c r="C112" t="s">
        <v>896</v>
      </c>
      <c r="D112" s="3">
        <v>0</v>
      </c>
      <c r="E112" t="s">
        <v>75</v>
      </c>
      <c r="F112" t="s">
        <v>385</v>
      </c>
      <c r="G112" s="2">
        <v>45741</v>
      </c>
      <c r="H112">
        <v>4096551</v>
      </c>
      <c r="I112" t="s">
        <v>24</v>
      </c>
      <c r="J112" t="s">
        <v>251</v>
      </c>
      <c r="K112">
        <v>13.14</v>
      </c>
      <c r="L112">
        <v>85</v>
      </c>
      <c r="M112" t="s">
        <v>245</v>
      </c>
      <c r="N112">
        <v>6.5</v>
      </c>
      <c r="O112">
        <v>13.14</v>
      </c>
      <c r="P112">
        <v>2</v>
      </c>
      <c r="Q112">
        <v>26.28</v>
      </c>
      <c r="R112">
        <v>32.78</v>
      </c>
      <c r="S112">
        <v>0</v>
      </c>
      <c r="T112" s="90">
        <v>0</v>
      </c>
      <c r="U112" s="90">
        <v>0</v>
      </c>
      <c r="V112">
        <v>35.787500000000001</v>
      </c>
      <c r="W112">
        <v>1.4166666666666667</v>
      </c>
      <c r="X112">
        <v>50.698958333333337</v>
      </c>
      <c r="Y112" s="176">
        <v>-17.919</v>
      </c>
      <c r="Z112" t="s">
        <v>23</v>
      </c>
      <c r="AA112" t="b" cm="1">
        <f t="array" ref="AA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2">
        <f>Fares_Big_Star_Export[[#This Row],[Trip Time]]*Fares_Big_Star_Export[[#This Row],[HOURLY DATA]]/60</f>
        <v>50.69895833333333</v>
      </c>
      <c r="AE112"/>
    </row>
    <row r="113" spans="1:31" x14ac:dyDescent="0.25">
      <c r="A113" t="s">
        <v>142</v>
      </c>
      <c r="B113" t="s">
        <v>626</v>
      </c>
      <c r="C113" t="s">
        <v>568</v>
      </c>
      <c r="D113" s="3">
        <v>0</v>
      </c>
      <c r="E113" t="s">
        <v>75</v>
      </c>
      <c r="F113" t="s">
        <v>386</v>
      </c>
      <c r="G113" s="2">
        <v>45741</v>
      </c>
      <c r="H113">
        <v>4096938</v>
      </c>
      <c r="I113" t="s">
        <v>41</v>
      </c>
      <c r="J113" t="s">
        <v>251</v>
      </c>
      <c r="K113">
        <v>6.33</v>
      </c>
      <c r="L113">
        <v>65</v>
      </c>
      <c r="M113" t="s">
        <v>245</v>
      </c>
      <c r="N113">
        <v>5</v>
      </c>
      <c r="O113">
        <v>6.33</v>
      </c>
      <c r="P113">
        <v>1.75</v>
      </c>
      <c r="Q113">
        <v>11.077500000000001</v>
      </c>
      <c r="R113">
        <v>16.077500000000001</v>
      </c>
      <c r="S113">
        <v>0</v>
      </c>
      <c r="T113" s="90">
        <v>0</v>
      </c>
      <c r="U113" s="90">
        <v>0</v>
      </c>
      <c r="V113">
        <v>32.5</v>
      </c>
      <c r="W113">
        <v>1.0833333333333333</v>
      </c>
      <c r="X113">
        <v>35.208333333333329</v>
      </c>
      <c r="Y113" s="176">
        <v>-19.130800000000001</v>
      </c>
      <c r="Z113" t="s">
        <v>23</v>
      </c>
      <c r="AA113" t="b" cm="1">
        <f t="array" ref="AA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3">
        <f>Fares_Big_Star_Export[[#This Row],[Trip Time]]*Fares_Big_Star_Export[[#This Row],[HOURLY DATA]]/60</f>
        <v>35.208333333333336</v>
      </c>
      <c r="AE113"/>
    </row>
    <row r="114" spans="1:31" x14ac:dyDescent="0.25">
      <c r="A114" t="s">
        <v>21</v>
      </c>
      <c r="B114" t="s">
        <v>512</v>
      </c>
      <c r="C114" t="s">
        <v>755</v>
      </c>
      <c r="D114" s="3">
        <v>0</v>
      </c>
      <c r="E114" t="s">
        <v>75</v>
      </c>
      <c r="F114" t="s">
        <v>229</v>
      </c>
      <c r="G114" s="2">
        <v>45741</v>
      </c>
      <c r="H114">
        <v>4096856</v>
      </c>
      <c r="I114" t="s">
        <v>230</v>
      </c>
      <c r="J114" t="s">
        <v>251</v>
      </c>
      <c r="K114">
        <v>8.0299999999999994</v>
      </c>
      <c r="L114">
        <v>22</v>
      </c>
      <c r="M114" t="s">
        <v>245</v>
      </c>
      <c r="N114">
        <v>5</v>
      </c>
      <c r="O114">
        <v>8.0299999999999994</v>
      </c>
      <c r="P114">
        <v>1.75</v>
      </c>
      <c r="Q114">
        <v>14.052499999999998</v>
      </c>
      <c r="R114">
        <v>19.052499999999998</v>
      </c>
      <c r="S114">
        <v>5</v>
      </c>
      <c r="T114" s="90">
        <v>0</v>
      </c>
      <c r="U114" s="90">
        <v>5</v>
      </c>
      <c r="V114">
        <v>32.5</v>
      </c>
      <c r="W114">
        <v>0.36666666666666664</v>
      </c>
      <c r="X114">
        <v>11.916666666666666</v>
      </c>
      <c r="Y114" s="176">
        <v>7.1357999999999997</v>
      </c>
      <c r="Z114" t="s">
        <v>23</v>
      </c>
      <c r="AA114" t="b" cm="1">
        <f t="array" ref="AA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4">
        <f>Fares_Big_Star_Export[[#This Row],[Trip Time]]*Fares_Big_Star_Export[[#This Row],[HOURLY DATA]]/60</f>
        <v>11.916666666666666</v>
      </c>
      <c r="AE114"/>
    </row>
    <row r="115" spans="1:31" x14ac:dyDescent="0.25">
      <c r="A115" t="s">
        <v>18</v>
      </c>
      <c r="B115" t="s">
        <v>974</v>
      </c>
      <c r="C115" t="s">
        <v>833</v>
      </c>
      <c r="D115" s="3">
        <v>0</v>
      </c>
      <c r="E115" t="s">
        <v>75</v>
      </c>
      <c r="F115" t="s">
        <v>382</v>
      </c>
      <c r="G115" s="2">
        <v>45741</v>
      </c>
      <c r="H115">
        <v>4096844</v>
      </c>
      <c r="I115" t="s">
        <v>885</v>
      </c>
      <c r="J115" t="s">
        <v>383</v>
      </c>
      <c r="K115">
        <v>20.73</v>
      </c>
      <c r="L115">
        <v>57</v>
      </c>
      <c r="M115" t="s">
        <v>245</v>
      </c>
      <c r="N115">
        <v>6.5</v>
      </c>
      <c r="O115">
        <v>20.73</v>
      </c>
      <c r="P115">
        <v>2</v>
      </c>
      <c r="Q115">
        <v>41.46</v>
      </c>
      <c r="R115">
        <v>47.96</v>
      </c>
      <c r="S115">
        <v>5</v>
      </c>
      <c r="T115" s="90">
        <v>0</v>
      </c>
      <c r="U115" s="90">
        <v>5</v>
      </c>
      <c r="V115">
        <v>35.787500000000001</v>
      </c>
      <c r="W115">
        <v>0.95</v>
      </c>
      <c r="X115">
        <v>33.998125000000002</v>
      </c>
      <c r="Y115" s="176">
        <v>13.9619</v>
      </c>
      <c r="Z115" t="s">
        <v>20</v>
      </c>
      <c r="AA115" t="b" cm="1">
        <f t="array" ref="AA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5">
        <f>Fares_Big_Star_Export[[#This Row],[Trip Time]]*Fares_Big_Star_Export[[#This Row],[HOURLY DATA]]/60</f>
        <v>33.998125000000002</v>
      </c>
      <c r="AE115"/>
    </row>
    <row r="116" spans="1:31" x14ac:dyDescent="0.25">
      <c r="A116" t="s">
        <v>21</v>
      </c>
      <c r="B116" t="s">
        <v>518</v>
      </c>
      <c r="C116" t="s">
        <v>601</v>
      </c>
      <c r="D116" s="3">
        <v>0</v>
      </c>
      <c r="E116" t="s">
        <v>75</v>
      </c>
      <c r="F116" t="s">
        <v>229</v>
      </c>
      <c r="G116" s="2">
        <v>45741</v>
      </c>
      <c r="H116">
        <v>4096808</v>
      </c>
      <c r="I116" t="s">
        <v>230</v>
      </c>
      <c r="J116" t="s">
        <v>251</v>
      </c>
      <c r="K116">
        <v>8.24</v>
      </c>
      <c r="L116">
        <v>29</v>
      </c>
      <c r="M116" t="s">
        <v>245</v>
      </c>
      <c r="N116">
        <v>5</v>
      </c>
      <c r="O116">
        <v>8.24</v>
      </c>
      <c r="P116">
        <v>1.75</v>
      </c>
      <c r="Q116">
        <v>14.42</v>
      </c>
      <c r="R116">
        <v>19.420000000000002</v>
      </c>
      <c r="S116">
        <v>0</v>
      </c>
      <c r="T116" s="90">
        <v>0</v>
      </c>
      <c r="U116" s="90">
        <v>0</v>
      </c>
      <c r="V116">
        <v>32.5</v>
      </c>
      <c r="W116">
        <v>0.48333333333333334</v>
      </c>
      <c r="X116">
        <v>15.708333333333334</v>
      </c>
      <c r="Y116" s="176">
        <v>3.7117</v>
      </c>
      <c r="Z116" t="s">
        <v>23</v>
      </c>
      <c r="AA116" t="b" cm="1">
        <f t="array" ref="AA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6">
        <f>Fares_Big_Star_Export[[#This Row],[Trip Time]]*Fares_Big_Star_Export[[#This Row],[HOURLY DATA]]/60</f>
        <v>15.708333333333334</v>
      </c>
      <c r="AE116"/>
    </row>
    <row r="117" spans="1:31" x14ac:dyDescent="0.25">
      <c r="A117" t="s">
        <v>141</v>
      </c>
      <c r="B117" t="s">
        <v>640</v>
      </c>
      <c r="C117" t="s">
        <v>644</v>
      </c>
      <c r="D117" s="3">
        <v>0</v>
      </c>
      <c r="E117" t="s">
        <v>75</v>
      </c>
      <c r="F117" t="s">
        <v>395</v>
      </c>
      <c r="G117" s="2">
        <v>45741</v>
      </c>
      <c r="H117">
        <v>4096809</v>
      </c>
      <c r="I117" t="s">
        <v>66</v>
      </c>
      <c r="J117" t="s">
        <v>251</v>
      </c>
      <c r="K117">
        <v>8.24</v>
      </c>
      <c r="L117">
        <v>59</v>
      </c>
      <c r="M117" t="s">
        <v>245</v>
      </c>
      <c r="N117">
        <v>5</v>
      </c>
      <c r="O117">
        <v>8.24</v>
      </c>
      <c r="P117">
        <v>1.75</v>
      </c>
      <c r="Q117">
        <v>14.42</v>
      </c>
      <c r="R117">
        <v>19.420000000000002</v>
      </c>
      <c r="S117">
        <v>0</v>
      </c>
      <c r="T117" s="90">
        <v>0</v>
      </c>
      <c r="U117" s="90">
        <v>0</v>
      </c>
      <c r="V117">
        <v>32.5</v>
      </c>
      <c r="W117">
        <v>0.98333333333333328</v>
      </c>
      <c r="X117">
        <v>31.958333333333332</v>
      </c>
      <c r="Y117" s="176">
        <v>-12.5383</v>
      </c>
      <c r="Z117" t="s">
        <v>23</v>
      </c>
      <c r="AA117" t="b" cm="1">
        <f t="array" ref="AA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7">
        <f>Fares_Big_Star_Export[[#This Row],[Trip Time]]*Fares_Big_Star_Export[[#This Row],[HOURLY DATA]]/60</f>
        <v>31.958333333333332</v>
      </c>
      <c r="AE117"/>
    </row>
    <row r="118" spans="1:31" x14ac:dyDescent="0.25">
      <c r="A118" t="s">
        <v>18</v>
      </c>
      <c r="B118" t="s">
        <v>398</v>
      </c>
      <c r="C118" t="s">
        <v>845</v>
      </c>
      <c r="D118" s="3">
        <v>0</v>
      </c>
      <c r="E118" t="s">
        <v>75</v>
      </c>
      <c r="F118" t="s">
        <v>385</v>
      </c>
      <c r="G118" s="2">
        <v>45741</v>
      </c>
      <c r="H118">
        <v>4096819</v>
      </c>
      <c r="I118" t="s">
        <v>24</v>
      </c>
      <c r="J118" t="s">
        <v>254</v>
      </c>
      <c r="K118">
        <v>14.9</v>
      </c>
      <c r="L118">
        <v>74</v>
      </c>
      <c r="M118" t="s">
        <v>246</v>
      </c>
      <c r="N118">
        <v>6.5</v>
      </c>
      <c r="O118">
        <v>14.9</v>
      </c>
      <c r="P118">
        <v>2</v>
      </c>
      <c r="Q118">
        <v>29.8</v>
      </c>
      <c r="R118">
        <v>36.299999999999997</v>
      </c>
      <c r="S118">
        <v>0</v>
      </c>
      <c r="T118" s="90">
        <v>0</v>
      </c>
      <c r="U118" s="90">
        <v>0</v>
      </c>
      <c r="V118">
        <v>35.787500000000001</v>
      </c>
      <c r="W118">
        <v>1.2333333333333334</v>
      </c>
      <c r="X118">
        <v>44.137916666666669</v>
      </c>
      <c r="Y118" s="176">
        <v>-7.8379000000000003</v>
      </c>
      <c r="Z118" t="s">
        <v>23</v>
      </c>
      <c r="AA118" t="b" cm="1">
        <f t="array" ref="AA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8">
        <f>Fares_Big_Star_Export[[#This Row],[Trip Time]]*Fares_Big_Star_Export[[#This Row],[HOURLY DATA]]/60</f>
        <v>44.137916666666669</v>
      </c>
      <c r="AE118"/>
    </row>
    <row r="119" spans="1:31" x14ac:dyDescent="0.25">
      <c r="A119" t="s">
        <v>141</v>
      </c>
      <c r="B119" t="s">
        <v>640</v>
      </c>
      <c r="C119" t="s">
        <v>978</v>
      </c>
      <c r="D119" s="3">
        <v>0</v>
      </c>
      <c r="E119" t="s">
        <v>75</v>
      </c>
      <c r="F119" t="s">
        <v>395</v>
      </c>
      <c r="G119" s="2">
        <v>45741</v>
      </c>
      <c r="H119">
        <v>4096820</v>
      </c>
      <c r="I119" t="s">
        <v>66</v>
      </c>
      <c r="J119" t="s">
        <v>254</v>
      </c>
      <c r="K119">
        <v>14.9</v>
      </c>
      <c r="L119">
        <v>90</v>
      </c>
      <c r="M119" t="s">
        <v>246</v>
      </c>
      <c r="N119">
        <v>6.5</v>
      </c>
      <c r="O119">
        <v>14.9</v>
      </c>
      <c r="P119">
        <v>2</v>
      </c>
      <c r="Q119">
        <v>29.8</v>
      </c>
      <c r="R119">
        <v>36.299999999999997</v>
      </c>
      <c r="S119">
        <v>0</v>
      </c>
      <c r="T119" s="90">
        <v>0</v>
      </c>
      <c r="U119" s="90">
        <v>0</v>
      </c>
      <c r="V119">
        <v>32.5</v>
      </c>
      <c r="W119">
        <v>1.5</v>
      </c>
      <c r="X119">
        <v>48.75</v>
      </c>
      <c r="Y119" s="176">
        <v>-12.45</v>
      </c>
      <c r="Z119" t="s">
        <v>23</v>
      </c>
      <c r="AA119" t="b" cm="1">
        <f t="array" ref="AA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9">
        <f>Fares_Big_Star_Export[[#This Row],[Trip Time]]*Fares_Big_Star_Export[[#This Row],[HOURLY DATA]]/60</f>
        <v>48.75</v>
      </c>
      <c r="AE119"/>
    </row>
    <row r="120" spans="1:31" x14ac:dyDescent="0.25">
      <c r="A120" t="s">
        <v>141</v>
      </c>
      <c r="B120" t="s">
        <v>666</v>
      </c>
      <c r="C120" t="s">
        <v>482</v>
      </c>
      <c r="D120" s="3">
        <v>0</v>
      </c>
      <c r="E120" t="s">
        <v>75</v>
      </c>
      <c r="F120" t="s">
        <v>395</v>
      </c>
      <c r="G120" s="2">
        <v>45741</v>
      </c>
      <c r="H120">
        <v>4099337</v>
      </c>
      <c r="I120" t="s">
        <v>66</v>
      </c>
      <c r="J120" t="s">
        <v>254</v>
      </c>
      <c r="K120">
        <v>17.89</v>
      </c>
      <c r="L120">
        <v>77</v>
      </c>
      <c r="M120" t="s">
        <v>246</v>
      </c>
      <c r="N120">
        <v>6.5</v>
      </c>
      <c r="O120">
        <v>17.89</v>
      </c>
      <c r="P120">
        <v>2</v>
      </c>
      <c r="Q120">
        <v>35.78</v>
      </c>
      <c r="R120">
        <v>42.28</v>
      </c>
      <c r="S120">
        <v>0</v>
      </c>
      <c r="T120" s="90">
        <v>0</v>
      </c>
      <c r="U120" s="90">
        <v>0</v>
      </c>
      <c r="V120">
        <v>32.5</v>
      </c>
      <c r="W120">
        <v>1.2833333333333334</v>
      </c>
      <c r="X120">
        <v>41.708333333333336</v>
      </c>
      <c r="Y120" s="176">
        <v>0.57169999999999999</v>
      </c>
      <c r="Z120" t="s">
        <v>23</v>
      </c>
      <c r="AA120" t="b" cm="1">
        <f t="array" ref="AA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0">
        <f>Fares_Big_Star_Export[[#This Row],[Trip Time]]*Fares_Big_Star_Export[[#This Row],[HOURLY DATA]]/60</f>
        <v>41.708333333333336</v>
      </c>
      <c r="AE120"/>
    </row>
    <row r="121" spans="1:31" x14ac:dyDescent="0.25">
      <c r="A121" t="s">
        <v>18</v>
      </c>
      <c r="B121" t="s">
        <v>957</v>
      </c>
      <c r="C121" t="s">
        <v>469</v>
      </c>
      <c r="D121" s="3">
        <v>0</v>
      </c>
      <c r="E121" t="s">
        <v>75</v>
      </c>
      <c r="F121" t="s">
        <v>565</v>
      </c>
      <c r="G121" s="2">
        <v>45741</v>
      </c>
      <c r="H121">
        <v>4096783</v>
      </c>
      <c r="I121" t="s">
        <v>33</v>
      </c>
      <c r="J121" t="s">
        <v>252</v>
      </c>
      <c r="K121">
        <v>15.66</v>
      </c>
      <c r="L121">
        <v>67</v>
      </c>
      <c r="M121" t="s">
        <v>245</v>
      </c>
      <c r="N121">
        <v>6.5</v>
      </c>
      <c r="O121">
        <v>15.66</v>
      </c>
      <c r="P121">
        <v>2</v>
      </c>
      <c r="Q121">
        <v>31.32</v>
      </c>
      <c r="R121">
        <v>37.82</v>
      </c>
      <c r="S121">
        <v>0</v>
      </c>
      <c r="T121" s="90">
        <v>0</v>
      </c>
      <c r="U121" s="90">
        <v>0</v>
      </c>
      <c r="V121">
        <v>35.787500000000001</v>
      </c>
      <c r="W121">
        <v>1.1166666666666667</v>
      </c>
      <c r="X121">
        <v>39.962708333333339</v>
      </c>
      <c r="Y121" s="176">
        <v>-2.1427</v>
      </c>
      <c r="Z121" t="s">
        <v>23</v>
      </c>
      <c r="AA121" t="b" cm="1">
        <f t="array" ref="AA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1">
        <f>Fares_Big_Star_Export[[#This Row],[Trip Time]]*Fares_Big_Star_Export[[#This Row],[HOURLY DATA]]/60</f>
        <v>39.962708333333339</v>
      </c>
      <c r="AE121"/>
    </row>
    <row r="122" spans="1:31" x14ac:dyDescent="0.25">
      <c r="A122" t="s">
        <v>141</v>
      </c>
      <c r="B122" t="s">
        <v>640</v>
      </c>
      <c r="C122" t="s">
        <v>794</v>
      </c>
      <c r="D122" s="3">
        <v>0</v>
      </c>
      <c r="E122" t="s">
        <v>75</v>
      </c>
      <c r="F122" t="s">
        <v>395</v>
      </c>
      <c r="G122" s="2">
        <v>45741</v>
      </c>
      <c r="H122">
        <v>4096782</v>
      </c>
      <c r="I122" t="s">
        <v>66</v>
      </c>
      <c r="J122" t="s">
        <v>251</v>
      </c>
      <c r="K122">
        <v>17.3</v>
      </c>
      <c r="L122">
        <v>105</v>
      </c>
      <c r="M122" t="s">
        <v>245</v>
      </c>
      <c r="N122">
        <v>5</v>
      </c>
      <c r="O122">
        <v>17.3</v>
      </c>
      <c r="P122">
        <v>1.75</v>
      </c>
      <c r="Q122">
        <v>30.275000000000002</v>
      </c>
      <c r="R122">
        <v>35.275000000000006</v>
      </c>
      <c r="S122">
        <v>0</v>
      </c>
      <c r="T122" s="90">
        <v>0</v>
      </c>
      <c r="U122" s="90">
        <v>0</v>
      </c>
      <c r="V122">
        <v>32.5</v>
      </c>
      <c r="W122">
        <v>1.75</v>
      </c>
      <c r="X122">
        <v>56.875</v>
      </c>
      <c r="Y122" s="176">
        <v>-21.6</v>
      </c>
      <c r="Z122" t="s">
        <v>23</v>
      </c>
      <c r="AA122" t="b" cm="1">
        <f t="array" ref="AA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2">
        <f>Fares_Big_Star_Export[[#This Row],[Trip Time]]*Fares_Big_Star_Export[[#This Row],[HOURLY DATA]]/60</f>
        <v>56.875</v>
      </c>
      <c r="AE122"/>
    </row>
    <row r="123" spans="1:31" x14ac:dyDescent="0.25">
      <c r="A123" t="s">
        <v>137</v>
      </c>
      <c r="B123" t="s">
        <v>483</v>
      </c>
      <c r="C123" t="s">
        <v>857</v>
      </c>
      <c r="D123" s="3">
        <v>0</v>
      </c>
      <c r="E123" t="s">
        <v>75</v>
      </c>
      <c r="F123" t="s">
        <v>387</v>
      </c>
      <c r="G123" s="2">
        <v>45741</v>
      </c>
      <c r="H123">
        <v>4096758</v>
      </c>
      <c r="I123" t="s">
        <v>28</v>
      </c>
      <c r="J123" t="s">
        <v>251</v>
      </c>
      <c r="K123">
        <v>7.27</v>
      </c>
      <c r="L123">
        <v>17</v>
      </c>
      <c r="M123" t="s">
        <v>245</v>
      </c>
      <c r="N123">
        <v>5</v>
      </c>
      <c r="O123">
        <v>7.27</v>
      </c>
      <c r="P123">
        <v>1.75</v>
      </c>
      <c r="Q123">
        <v>12.7225</v>
      </c>
      <c r="R123">
        <v>17.7225</v>
      </c>
      <c r="S123">
        <v>0</v>
      </c>
      <c r="T123" s="90">
        <v>0</v>
      </c>
      <c r="U123" s="90">
        <v>0</v>
      </c>
      <c r="V123">
        <v>32.5</v>
      </c>
      <c r="W123">
        <v>0.28333333333333333</v>
      </c>
      <c r="X123">
        <v>9.2083333333333339</v>
      </c>
      <c r="Y123" s="176">
        <v>8.5142000000000007</v>
      </c>
      <c r="Z123" t="s">
        <v>23</v>
      </c>
      <c r="AA123" t="b" cm="1">
        <f t="array" ref="AA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3">
        <f>Fares_Big_Star_Export[[#This Row],[Trip Time]]*Fares_Big_Star_Export[[#This Row],[HOURLY DATA]]/60</f>
        <v>9.2083333333333339</v>
      </c>
      <c r="AE123"/>
    </row>
    <row r="124" spans="1:31" x14ac:dyDescent="0.25">
      <c r="A124" t="s">
        <v>18</v>
      </c>
      <c r="B124" t="s">
        <v>741</v>
      </c>
      <c r="C124" t="s">
        <v>1019</v>
      </c>
      <c r="D124" s="3">
        <v>0</v>
      </c>
      <c r="E124" t="s">
        <v>75</v>
      </c>
      <c r="F124" t="s">
        <v>565</v>
      </c>
      <c r="G124" s="2">
        <v>45741</v>
      </c>
      <c r="H124">
        <v>4096759</v>
      </c>
      <c r="I124" t="s">
        <v>33</v>
      </c>
      <c r="J124" t="s">
        <v>251</v>
      </c>
      <c r="K124">
        <v>7.27</v>
      </c>
      <c r="L124">
        <v>18</v>
      </c>
      <c r="M124" t="s">
        <v>245</v>
      </c>
      <c r="N124">
        <v>6.5</v>
      </c>
      <c r="O124">
        <v>7.27</v>
      </c>
      <c r="P124">
        <v>2</v>
      </c>
      <c r="Q124">
        <v>14.54</v>
      </c>
      <c r="R124">
        <v>21.04</v>
      </c>
      <c r="S124">
        <v>0</v>
      </c>
      <c r="T124" s="90">
        <v>0</v>
      </c>
      <c r="U124" s="90">
        <v>0</v>
      </c>
      <c r="V124">
        <v>35.787500000000001</v>
      </c>
      <c r="W124">
        <v>0.3</v>
      </c>
      <c r="X124">
        <v>10.73625</v>
      </c>
      <c r="Y124" s="176">
        <v>10.303800000000001</v>
      </c>
      <c r="Z124" t="s">
        <v>23</v>
      </c>
      <c r="AA124" t="b" cm="1">
        <f t="array" ref="AA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4">
        <f>Fares_Big_Star_Export[[#This Row],[Trip Time]]*Fares_Big_Star_Export[[#This Row],[HOURLY DATA]]/60</f>
        <v>10.736250000000002</v>
      </c>
      <c r="AE124"/>
    </row>
    <row r="125" spans="1:31" x14ac:dyDescent="0.25">
      <c r="A125" t="s">
        <v>142</v>
      </c>
      <c r="B125" t="s">
        <v>957</v>
      </c>
      <c r="C125" t="s">
        <v>577</v>
      </c>
      <c r="D125" s="3">
        <v>0</v>
      </c>
      <c r="E125" t="s">
        <v>75</v>
      </c>
      <c r="F125" t="s">
        <v>386</v>
      </c>
      <c r="G125" s="2">
        <v>45741</v>
      </c>
      <c r="H125">
        <v>4096766</v>
      </c>
      <c r="I125" t="s">
        <v>41</v>
      </c>
      <c r="J125" t="s">
        <v>251</v>
      </c>
      <c r="K125">
        <v>10.039999999999999</v>
      </c>
      <c r="L125">
        <v>27</v>
      </c>
      <c r="M125" t="s">
        <v>245</v>
      </c>
      <c r="N125">
        <v>5</v>
      </c>
      <c r="O125">
        <v>10.039999999999999</v>
      </c>
      <c r="P125">
        <v>1.75</v>
      </c>
      <c r="Q125">
        <v>17.57</v>
      </c>
      <c r="R125">
        <v>22.57</v>
      </c>
      <c r="S125">
        <v>0</v>
      </c>
      <c r="T125" s="90">
        <v>0</v>
      </c>
      <c r="U125" s="90">
        <v>0</v>
      </c>
      <c r="V125">
        <v>32.5</v>
      </c>
      <c r="W125">
        <v>0.45</v>
      </c>
      <c r="X125">
        <v>14.625</v>
      </c>
      <c r="Y125" s="176">
        <v>7.9450000000000003</v>
      </c>
      <c r="Z125" t="s">
        <v>23</v>
      </c>
      <c r="AA125" t="b" cm="1">
        <f t="array" ref="AA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5">
        <f>Fares_Big_Star_Export[[#This Row],[Trip Time]]*Fares_Big_Star_Export[[#This Row],[HOURLY DATA]]/60</f>
        <v>14.625</v>
      </c>
      <c r="AE125"/>
    </row>
    <row r="126" spans="1:31" x14ac:dyDescent="0.25">
      <c r="A126" t="s">
        <v>139</v>
      </c>
      <c r="B126" t="s">
        <v>632</v>
      </c>
      <c r="C126" t="s">
        <v>553</v>
      </c>
      <c r="D126" s="3">
        <v>0</v>
      </c>
      <c r="E126" t="s">
        <v>75</v>
      </c>
      <c r="F126" t="s">
        <v>381</v>
      </c>
      <c r="G126" s="2">
        <v>45741</v>
      </c>
      <c r="H126">
        <v>4096767</v>
      </c>
      <c r="I126" t="s">
        <v>43</v>
      </c>
      <c r="J126" t="s">
        <v>251</v>
      </c>
      <c r="K126">
        <v>10.039999999999999</v>
      </c>
      <c r="L126">
        <v>36</v>
      </c>
      <c r="M126" t="s">
        <v>245</v>
      </c>
      <c r="N126">
        <v>5</v>
      </c>
      <c r="O126">
        <v>10.039999999999999</v>
      </c>
      <c r="P126">
        <v>1.75</v>
      </c>
      <c r="Q126">
        <v>17.57</v>
      </c>
      <c r="R126">
        <v>22.57</v>
      </c>
      <c r="S126">
        <v>0</v>
      </c>
      <c r="T126" s="90">
        <v>0</v>
      </c>
      <c r="U126" s="90">
        <v>0</v>
      </c>
      <c r="V126">
        <v>29</v>
      </c>
      <c r="W126">
        <v>0.6</v>
      </c>
      <c r="X126">
        <v>17.399999999999999</v>
      </c>
      <c r="Y126" s="176">
        <v>5.17</v>
      </c>
      <c r="Z126" t="s">
        <v>37</v>
      </c>
      <c r="AA126" t="b" cm="1">
        <f t="array" ref="AA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6">
        <f>Fares_Big_Star_Export[[#This Row],[Trip Time]]*Fares_Big_Star_Export[[#This Row],[HOURLY DATA]]/60</f>
        <v>17.399999999999999</v>
      </c>
      <c r="AE126"/>
    </row>
    <row r="127" spans="1:31" x14ac:dyDescent="0.25">
      <c r="A127" t="s">
        <v>18</v>
      </c>
      <c r="B127" t="s">
        <v>637</v>
      </c>
      <c r="C127" t="s">
        <v>601</v>
      </c>
      <c r="D127" s="3">
        <v>0</v>
      </c>
      <c r="E127" t="s">
        <v>75</v>
      </c>
      <c r="F127" t="s">
        <v>390</v>
      </c>
      <c r="G127" s="2">
        <v>45741</v>
      </c>
      <c r="H127">
        <v>4096928</v>
      </c>
      <c r="I127" t="s">
        <v>376</v>
      </c>
      <c r="J127" t="s">
        <v>251</v>
      </c>
      <c r="K127">
        <v>8.08</v>
      </c>
      <c r="L127">
        <v>66</v>
      </c>
      <c r="M127" t="s">
        <v>245</v>
      </c>
      <c r="N127">
        <v>6.5</v>
      </c>
      <c r="O127">
        <v>8.08</v>
      </c>
      <c r="P127">
        <v>2</v>
      </c>
      <c r="Q127">
        <v>16.16</v>
      </c>
      <c r="R127">
        <v>22.66</v>
      </c>
      <c r="S127">
        <v>0</v>
      </c>
      <c r="T127" s="90">
        <v>0</v>
      </c>
      <c r="U127" s="90">
        <v>0</v>
      </c>
      <c r="V127">
        <v>35.787500000000001</v>
      </c>
      <c r="W127">
        <v>1.1000000000000001</v>
      </c>
      <c r="X127">
        <v>39.366250000000008</v>
      </c>
      <c r="Y127" s="176">
        <v>-16.706199999999999</v>
      </c>
      <c r="Z127" t="s">
        <v>23</v>
      </c>
      <c r="AA127" t="b" cm="1">
        <f t="array" ref="AA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7">
        <f>Fares_Big_Star_Export[[#This Row],[Trip Time]]*Fares_Big_Star_Export[[#This Row],[HOURLY DATA]]/60</f>
        <v>39.366250000000001</v>
      </c>
      <c r="AE127"/>
    </row>
    <row r="128" spans="1:31" x14ac:dyDescent="0.25">
      <c r="A128" t="s">
        <v>18</v>
      </c>
      <c r="B128" t="s">
        <v>637</v>
      </c>
      <c r="C128" t="s">
        <v>636</v>
      </c>
      <c r="D128" s="3">
        <v>0</v>
      </c>
      <c r="E128" t="s">
        <v>75</v>
      </c>
      <c r="F128" t="s">
        <v>380</v>
      </c>
      <c r="G128" s="2">
        <v>45741</v>
      </c>
      <c r="H128">
        <v>4096877</v>
      </c>
      <c r="I128" t="s">
        <v>31</v>
      </c>
      <c r="J128" t="s">
        <v>251</v>
      </c>
      <c r="K128">
        <v>10.88</v>
      </c>
      <c r="L128">
        <v>42</v>
      </c>
      <c r="M128" t="s">
        <v>245</v>
      </c>
      <c r="N128">
        <v>6.5</v>
      </c>
      <c r="O128">
        <v>10.88</v>
      </c>
      <c r="P128">
        <v>2</v>
      </c>
      <c r="Q128">
        <v>21.76</v>
      </c>
      <c r="R128">
        <v>28.26</v>
      </c>
      <c r="S128">
        <v>0</v>
      </c>
      <c r="T128" s="90">
        <v>0</v>
      </c>
      <c r="U128" s="90">
        <v>0</v>
      </c>
      <c r="V128">
        <v>35.787500000000001</v>
      </c>
      <c r="W128">
        <v>0.7</v>
      </c>
      <c r="X128">
        <v>25.05125</v>
      </c>
      <c r="Y128" s="176">
        <v>3.2088000000000001</v>
      </c>
      <c r="Z128" t="s">
        <v>23</v>
      </c>
      <c r="AA128" t="b" cm="1">
        <f t="array" ref="AA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8">
        <f>Fares_Big_Star_Export[[#This Row],[Trip Time]]*Fares_Big_Star_Export[[#This Row],[HOURLY DATA]]/60</f>
        <v>25.05125</v>
      </c>
      <c r="AE128"/>
    </row>
    <row r="129" spans="1:31" x14ac:dyDescent="0.25">
      <c r="A129" t="s">
        <v>65</v>
      </c>
      <c r="B129" t="s">
        <v>941</v>
      </c>
      <c r="C129" t="s">
        <v>462</v>
      </c>
      <c r="D129" s="3">
        <v>0</v>
      </c>
      <c r="E129" t="s">
        <v>75</v>
      </c>
      <c r="F129" t="s">
        <v>564</v>
      </c>
      <c r="G129" s="2">
        <v>45741</v>
      </c>
      <c r="H129">
        <v>4096878</v>
      </c>
      <c r="I129" t="s">
        <v>35</v>
      </c>
      <c r="J129" t="s">
        <v>251</v>
      </c>
      <c r="K129">
        <v>10.88</v>
      </c>
      <c r="L129">
        <v>76</v>
      </c>
      <c r="M129" t="s">
        <v>245</v>
      </c>
      <c r="N129">
        <v>5</v>
      </c>
      <c r="O129">
        <v>10.88</v>
      </c>
      <c r="P129">
        <v>1.75</v>
      </c>
      <c r="Q129">
        <v>19.040000000000003</v>
      </c>
      <c r="R129">
        <v>24.040000000000003</v>
      </c>
      <c r="S129">
        <v>0</v>
      </c>
      <c r="T129" s="90">
        <v>0</v>
      </c>
      <c r="U129" s="90">
        <v>0</v>
      </c>
      <c r="V129">
        <v>32.5</v>
      </c>
      <c r="W129">
        <v>1.2666666666666666</v>
      </c>
      <c r="X129">
        <v>41.166666666666664</v>
      </c>
      <c r="Y129" s="176">
        <v>-17.1267</v>
      </c>
      <c r="Z129" t="s">
        <v>23</v>
      </c>
      <c r="AA129" t="b" cm="1">
        <f t="array" ref="AA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9">
        <f>Fares_Big_Star_Export[[#This Row],[Trip Time]]*Fares_Big_Star_Export[[#This Row],[HOURLY DATA]]/60</f>
        <v>41.166666666666664</v>
      </c>
      <c r="AE129"/>
    </row>
    <row r="130" spans="1:31" x14ac:dyDescent="0.25">
      <c r="A130" t="s">
        <v>142</v>
      </c>
      <c r="B130" t="s">
        <v>745</v>
      </c>
      <c r="C130" t="s">
        <v>427</v>
      </c>
      <c r="D130" s="3">
        <v>0</v>
      </c>
      <c r="E130" t="s">
        <v>75</v>
      </c>
      <c r="F130" t="s">
        <v>386</v>
      </c>
      <c r="G130" s="2">
        <v>45741</v>
      </c>
      <c r="H130">
        <v>4096917</v>
      </c>
      <c r="I130" t="s">
        <v>41</v>
      </c>
      <c r="J130" t="s">
        <v>255</v>
      </c>
      <c r="K130">
        <v>14.12</v>
      </c>
      <c r="L130">
        <v>82</v>
      </c>
      <c r="M130" t="s">
        <v>245</v>
      </c>
      <c r="N130">
        <v>5</v>
      </c>
      <c r="O130">
        <v>14.12</v>
      </c>
      <c r="P130">
        <v>1.75</v>
      </c>
      <c r="Q130">
        <v>24.709999999999997</v>
      </c>
      <c r="R130">
        <v>29.709999999999997</v>
      </c>
      <c r="S130">
        <v>0</v>
      </c>
      <c r="T130" s="90">
        <v>0</v>
      </c>
      <c r="U130" s="90">
        <v>0</v>
      </c>
      <c r="V130">
        <v>32.5</v>
      </c>
      <c r="W130">
        <v>1.3666666666666667</v>
      </c>
      <c r="X130">
        <v>44.416666666666664</v>
      </c>
      <c r="Y130" s="176">
        <v>-14.7067</v>
      </c>
      <c r="Z130" t="s">
        <v>23</v>
      </c>
      <c r="AA130" t="b" cm="1">
        <f t="array" ref="AA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0">
        <f>Fares_Big_Star_Export[[#This Row],[Trip Time]]*Fares_Big_Star_Export[[#This Row],[HOURLY DATA]]/60</f>
        <v>44.416666666666664</v>
      </c>
      <c r="AE130"/>
    </row>
    <row r="131" spans="1:31" x14ac:dyDescent="0.25">
      <c r="A131" t="s">
        <v>21</v>
      </c>
      <c r="B131" t="s">
        <v>420</v>
      </c>
      <c r="C131" t="s">
        <v>742</v>
      </c>
      <c r="D131" s="3">
        <v>0</v>
      </c>
      <c r="E131" t="s">
        <v>75</v>
      </c>
      <c r="F131" t="s">
        <v>229</v>
      </c>
      <c r="G131" s="2">
        <v>45741</v>
      </c>
      <c r="H131">
        <v>4096916</v>
      </c>
      <c r="I131" t="s">
        <v>230</v>
      </c>
      <c r="J131" t="s">
        <v>251</v>
      </c>
      <c r="K131">
        <v>14.12</v>
      </c>
      <c r="L131">
        <v>34</v>
      </c>
      <c r="M131" t="s">
        <v>245</v>
      </c>
      <c r="N131">
        <v>5</v>
      </c>
      <c r="O131">
        <v>14.12</v>
      </c>
      <c r="P131">
        <v>1.75</v>
      </c>
      <c r="Q131">
        <v>24.709999999999997</v>
      </c>
      <c r="R131">
        <v>29.709999999999997</v>
      </c>
      <c r="S131">
        <v>0</v>
      </c>
      <c r="T131" s="90">
        <v>0</v>
      </c>
      <c r="U131" s="90">
        <v>0</v>
      </c>
      <c r="V131">
        <v>32.5</v>
      </c>
      <c r="W131">
        <v>0.56666666666666665</v>
      </c>
      <c r="X131">
        <v>18.416666666666668</v>
      </c>
      <c r="Y131" s="176">
        <v>11.2933</v>
      </c>
      <c r="Z131" t="s">
        <v>23</v>
      </c>
      <c r="AA131" t="b" cm="1">
        <f t="array" ref="AA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1">
        <f>Fares_Big_Star_Export[[#This Row],[Trip Time]]*Fares_Big_Star_Export[[#This Row],[HOURLY DATA]]/60</f>
        <v>18.416666666666668</v>
      </c>
      <c r="AE131"/>
    </row>
    <row r="132" spans="1:31" x14ac:dyDescent="0.25">
      <c r="A132" t="s">
        <v>18</v>
      </c>
      <c r="B132" t="s">
        <v>654</v>
      </c>
      <c r="C132" t="s">
        <v>741</v>
      </c>
      <c r="D132" s="3">
        <v>0</v>
      </c>
      <c r="E132" t="s">
        <v>75</v>
      </c>
      <c r="F132" t="s">
        <v>382</v>
      </c>
      <c r="G132" s="2">
        <v>45741</v>
      </c>
      <c r="H132">
        <v>4096843</v>
      </c>
      <c r="I132" t="s">
        <v>884</v>
      </c>
      <c r="J132" t="s">
        <v>383</v>
      </c>
      <c r="K132">
        <v>20.73</v>
      </c>
      <c r="L132">
        <v>44</v>
      </c>
      <c r="M132" t="s">
        <v>245</v>
      </c>
      <c r="N132">
        <v>6.5</v>
      </c>
      <c r="O132">
        <v>20.73</v>
      </c>
      <c r="P132">
        <v>2</v>
      </c>
      <c r="Q132">
        <v>41.46</v>
      </c>
      <c r="R132">
        <v>47.96</v>
      </c>
      <c r="S132">
        <v>5.5</v>
      </c>
      <c r="T132" s="90">
        <v>0</v>
      </c>
      <c r="U132" s="90">
        <v>5.5</v>
      </c>
      <c r="V132">
        <v>35.787500000000001</v>
      </c>
      <c r="W132">
        <v>0.73333333333333328</v>
      </c>
      <c r="X132">
        <v>26.244166666666665</v>
      </c>
      <c r="Y132" s="176">
        <v>21.715800000000002</v>
      </c>
      <c r="Z132" t="s">
        <v>20</v>
      </c>
      <c r="AA132" t="b" cm="1">
        <f t="array" ref="AA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2">
        <f>Fares_Big_Star_Export[[#This Row],[Trip Time]]*Fares_Big_Star_Export[[#This Row],[HOURLY DATA]]/60</f>
        <v>26.244166666666668</v>
      </c>
      <c r="AE132"/>
    </row>
    <row r="133" spans="1:31" x14ac:dyDescent="0.25">
      <c r="A133" t="s">
        <v>136</v>
      </c>
      <c r="B133" t="s">
        <v>642</v>
      </c>
      <c r="C133" t="s">
        <v>771</v>
      </c>
      <c r="D133" s="3">
        <v>0</v>
      </c>
      <c r="E133" t="s">
        <v>75</v>
      </c>
      <c r="F133" t="s">
        <v>231</v>
      </c>
      <c r="G133" s="2">
        <v>45741</v>
      </c>
      <c r="H133">
        <v>4099498</v>
      </c>
      <c r="I133" t="s">
        <v>883</v>
      </c>
      <c r="J133" t="s">
        <v>252</v>
      </c>
      <c r="K133">
        <v>35.29</v>
      </c>
      <c r="L133">
        <v>53</v>
      </c>
      <c r="M133" t="s">
        <v>245</v>
      </c>
      <c r="N133">
        <v>5</v>
      </c>
      <c r="O133">
        <v>35.29</v>
      </c>
      <c r="P133">
        <v>1.75</v>
      </c>
      <c r="Q133">
        <v>61.7575</v>
      </c>
      <c r="R133">
        <v>66.757499999999993</v>
      </c>
      <c r="S133">
        <v>10</v>
      </c>
      <c r="T133" s="90">
        <v>0</v>
      </c>
      <c r="U133" s="90">
        <v>10</v>
      </c>
      <c r="V133">
        <v>32.5</v>
      </c>
      <c r="W133">
        <v>0.8833333333333333</v>
      </c>
      <c r="X133">
        <v>28.708333333333332</v>
      </c>
      <c r="Y133" s="176">
        <v>38.049199999999999</v>
      </c>
      <c r="Z133" t="s">
        <v>37</v>
      </c>
      <c r="AA133" t="b" cm="1">
        <f t="array" ref="AA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133">
        <f>Fares_Big_Star_Export[[#This Row],[Trip Time]]*Fares_Big_Star_Export[[#This Row],[HOURLY DATA]]/60</f>
        <v>28.708333333333332</v>
      </c>
      <c r="AE133"/>
    </row>
    <row r="134" spans="1:31" x14ac:dyDescent="0.25">
      <c r="A134" t="s">
        <v>18</v>
      </c>
      <c r="B134" t="s">
        <v>915</v>
      </c>
      <c r="C134" t="s">
        <v>873</v>
      </c>
      <c r="D134" s="3">
        <v>0</v>
      </c>
      <c r="E134" t="s">
        <v>75</v>
      </c>
      <c r="F134" t="s">
        <v>390</v>
      </c>
      <c r="G134" s="2">
        <v>45741</v>
      </c>
      <c r="H134">
        <v>4099179</v>
      </c>
      <c r="I134" t="s">
        <v>376</v>
      </c>
      <c r="J134" t="s">
        <v>251</v>
      </c>
      <c r="K134">
        <v>14.12</v>
      </c>
      <c r="L134">
        <v>42</v>
      </c>
      <c r="M134" t="s">
        <v>245</v>
      </c>
      <c r="N134">
        <v>6.5</v>
      </c>
      <c r="O134">
        <v>14.12</v>
      </c>
      <c r="P134">
        <v>2</v>
      </c>
      <c r="Q134">
        <v>28.24</v>
      </c>
      <c r="R134">
        <v>34.739999999999995</v>
      </c>
      <c r="S134">
        <v>0</v>
      </c>
      <c r="T134" s="90">
        <v>0</v>
      </c>
      <c r="U134" s="90">
        <v>0</v>
      </c>
      <c r="V134">
        <v>35.787500000000001</v>
      </c>
      <c r="W134">
        <v>0.7</v>
      </c>
      <c r="X134">
        <v>25.05125</v>
      </c>
      <c r="Y134" s="176">
        <v>9.6888000000000005</v>
      </c>
      <c r="Z134" t="s">
        <v>23</v>
      </c>
      <c r="AA134" t="b" cm="1">
        <f t="array" ref="AA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4">
        <f>Fares_Big_Star_Export[[#This Row],[Trip Time]]*Fares_Big_Star_Export[[#This Row],[HOURLY DATA]]/60</f>
        <v>25.05125</v>
      </c>
      <c r="AE134"/>
    </row>
    <row r="135" spans="1:31" x14ac:dyDescent="0.25">
      <c r="A135" t="s">
        <v>18</v>
      </c>
      <c r="B135" t="s">
        <v>969</v>
      </c>
      <c r="C135" t="s">
        <v>793</v>
      </c>
      <c r="D135" s="3">
        <v>0</v>
      </c>
      <c r="E135" t="s">
        <v>75</v>
      </c>
      <c r="F135" t="s">
        <v>385</v>
      </c>
      <c r="G135" s="2">
        <v>45741</v>
      </c>
      <c r="H135">
        <v>4097907</v>
      </c>
      <c r="I135" t="s">
        <v>24</v>
      </c>
      <c r="J135" t="s">
        <v>253</v>
      </c>
      <c r="K135">
        <v>14.81</v>
      </c>
      <c r="L135">
        <v>18</v>
      </c>
      <c r="M135" t="s">
        <v>245</v>
      </c>
      <c r="N135">
        <v>6.5</v>
      </c>
      <c r="O135">
        <v>14.81</v>
      </c>
      <c r="P135">
        <v>2</v>
      </c>
      <c r="Q135">
        <v>29.62</v>
      </c>
      <c r="R135">
        <v>36.120000000000005</v>
      </c>
      <c r="S135">
        <v>5</v>
      </c>
      <c r="T135" s="90">
        <v>0</v>
      </c>
      <c r="U135" s="90">
        <v>5</v>
      </c>
      <c r="V135">
        <v>35.787500000000001</v>
      </c>
      <c r="W135">
        <v>0.3</v>
      </c>
      <c r="X135">
        <v>10.73625</v>
      </c>
      <c r="Y135" s="176">
        <v>25.383800000000001</v>
      </c>
      <c r="Z135" t="s">
        <v>23</v>
      </c>
      <c r="AA135" t="b" cm="1">
        <f t="array" ref="AA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5">
        <f>Fares_Big_Star_Export[[#This Row],[Trip Time]]*Fares_Big_Star_Export[[#This Row],[HOURLY DATA]]/60</f>
        <v>10.736250000000002</v>
      </c>
      <c r="AE135"/>
    </row>
    <row r="136" spans="1:31" x14ac:dyDescent="0.25">
      <c r="A136" t="s">
        <v>137</v>
      </c>
      <c r="B136" t="s">
        <v>440</v>
      </c>
      <c r="C136" t="s">
        <v>1021</v>
      </c>
      <c r="D136" s="3">
        <v>0</v>
      </c>
      <c r="E136" t="s">
        <v>75</v>
      </c>
      <c r="F136" t="s">
        <v>387</v>
      </c>
      <c r="G136" s="2">
        <v>45741</v>
      </c>
      <c r="H136">
        <v>4099185</v>
      </c>
      <c r="I136" t="s">
        <v>28</v>
      </c>
      <c r="J136" t="s">
        <v>253</v>
      </c>
      <c r="K136">
        <v>21.4</v>
      </c>
      <c r="L136">
        <v>51</v>
      </c>
      <c r="M136" t="s">
        <v>245</v>
      </c>
      <c r="N136">
        <v>5</v>
      </c>
      <c r="O136">
        <v>21.4</v>
      </c>
      <c r="P136">
        <v>1.75</v>
      </c>
      <c r="Q136">
        <v>37.449999999999996</v>
      </c>
      <c r="R136">
        <v>42.449999999999996</v>
      </c>
      <c r="S136">
        <v>5.5</v>
      </c>
      <c r="T136" s="90">
        <v>0</v>
      </c>
      <c r="U136" s="90">
        <v>5.5</v>
      </c>
      <c r="V136">
        <v>32.5</v>
      </c>
      <c r="W136">
        <v>0.85</v>
      </c>
      <c r="X136">
        <v>27.625</v>
      </c>
      <c r="Y136" s="176">
        <v>14.824999999999999</v>
      </c>
      <c r="Z136" t="s">
        <v>23</v>
      </c>
      <c r="AA136" t="b" cm="1">
        <f t="array" ref="AA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6">
        <f>Fares_Big_Star_Export[[#This Row],[Trip Time]]*Fares_Big_Star_Export[[#This Row],[HOURLY DATA]]/60</f>
        <v>27.625</v>
      </c>
      <c r="AE136"/>
    </row>
    <row r="137" spans="1:31" x14ac:dyDescent="0.25">
      <c r="A137" t="s">
        <v>139</v>
      </c>
      <c r="B137" t="s">
        <v>857</v>
      </c>
      <c r="C137" t="s">
        <v>723</v>
      </c>
      <c r="D137" s="3">
        <v>1</v>
      </c>
      <c r="E137" t="s">
        <v>75</v>
      </c>
      <c r="F137" t="s">
        <v>381</v>
      </c>
      <c r="G137" s="2">
        <v>45741</v>
      </c>
      <c r="H137">
        <v>4099153</v>
      </c>
      <c r="I137" t="s">
        <v>43</v>
      </c>
      <c r="J137" t="s">
        <v>251</v>
      </c>
      <c r="K137">
        <v>9.57</v>
      </c>
      <c r="L137">
        <v>17</v>
      </c>
      <c r="M137" t="s">
        <v>245</v>
      </c>
      <c r="N137">
        <v>5</v>
      </c>
      <c r="O137">
        <v>9.57</v>
      </c>
      <c r="P137">
        <v>1.75</v>
      </c>
      <c r="Q137">
        <v>16.747500000000002</v>
      </c>
      <c r="R137">
        <v>21.747500000000002</v>
      </c>
      <c r="S137">
        <v>5</v>
      </c>
      <c r="T137" s="90">
        <v>5</v>
      </c>
      <c r="U137" s="90">
        <v>0</v>
      </c>
      <c r="V137">
        <v>29</v>
      </c>
      <c r="W137">
        <v>0.28333333333333333</v>
      </c>
      <c r="X137">
        <v>8.2166666666666668</v>
      </c>
      <c r="Y137" s="176">
        <v>13.530799999999999</v>
      </c>
      <c r="Z137" t="s">
        <v>37</v>
      </c>
      <c r="AA137" t="b" cm="1">
        <f t="array" ref="AA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7">
        <f>Fares_Big_Star_Export[[#This Row],[Trip Time]]*Fares_Big_Star_Export[[#This Row],[HOURLY DATA]]/60</f>
        <v>8.2166666666666668</v>
      </c>
      <c r="AE137"/>
    </row>
    <row r="138" spans="1:31" x14ac:dyDescent="0.25">
      <c r="A138" t="s">
        <v>143</v>
      </c>
      <c r="B138" t="s">
        <v>523</v>
      </c>
      <c r="C138" t="s">
        <v>893</v>
      </c>
      <c r="D138" s="3">
        <v>1</v>
      </c>
      <c r="E138" t="s">
        <v>75</v>
      </c>
      <c r="F138" t="s">
        <v>388</v>
      </c>
      <c r="G138" s="2">
        <v>45741</v>
      </c>
      <c r="H138">
        <v>4097899</v>
      </c>
      <c r="I138" t="s">
        <v>389</v>
      </c>
      <c r="J138" t="s">
        <v>251</v>
      </c>
      <c r="K138">
        <v>11.69</v>
      </c>
      <c r="L138">
        <v>41</v>
      </c>
      <c r="M138" t="s">
        <v>245</v>
      </c>
      <c r="N138">
        <v>5</v>
      </c>
      <c r="O138">
        <v>11.69</v>
      </c>
      <c r="P138">
        <v>1.75</v>
      </c>
      <c r="Q138">
        <v>20.4575</v>
      </c>
      <c r="R138">
        <v>25.4575</v>
      </c>
      <c r="S138">
        <v>5.5</v>
      </c>
      <c r="T138" s="90">
        <v>5.5</v>
      </c>
      <c r="U138" s="90">
        <v>0</v>
      </c>
      <c r="V138">
        <v>29</v>
      </c>
      <c r="W138">
        <v>0.68333333333333335</v>
      </c>
      <c r="X138">
        <v>19.816666666666666</v>
      </c>
      <c r="Y138" s="176">
        <v>5.6407999999999996</v>
      </c>
      <c r="Z138" t="s">
        <v>37</v>
      </c>
      <c r="AA138" t="b" cm="1">
        <f t="array" ref="AA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8">
        <f>Fares_Big_Star_Export[[#This Row],[Trip Time]]*Fares_Big_Star_Export[[#This Row],[HOURLY DATA]]/60</f>
        <v>19.816666666666666</v>
      </c>
      <c r="AE138"/>
    </row>
    <row r="139" spans="1:31" x14ac:dyDescent="0.25">
      <c r="A139" t="s">
        <v>141</v>
      </c>
      <c r="B139" t="s">
        <v>590</v>
      </c>
      <c r="C139" t="s">
        <v>842</v>
      </c>
      <c r="D139" s="3">
        <v>0</v>
      </c>
      <c r="E139" t="s">
        <v>75</v>
      </c>
      <c r="F139" t="s">
        <v>395</v>
      </c>
      <c r="G139" s="2">
        <v>45741</v>
      </c>
      <c r="H139">
        <v>4099181</v>
      </c>
      <c r="I139" t="s">
        <v>66</v>
      </c>
      <c r="J139" t="s">
        <v>251</v>
      </c>
      <c r="K139">
        <v>14.12</v>
      </c>
      <c r="L139">
        <v>52</v>
      </c>
      <c r="M139" t="s">
        <v>245</v>
      </c>
      <c r="N139">
        <v>5</v>
      </c>
      <c r="O139">
        <v>14.12</v>
      </c>
      <c r="P139">
        <v>1.75</v>
      </c>
      <c r="Q139">
        <v>24.709999999999997</v>
      </c>
      <c r="R139">
        <v>29.709999999999997</v>
      </c>
      <c r="S139">
        <v>0</v>
      </c>
      <c r="T139" s="90">
        <v>0</v>
      </c>
      <c r="U139" s="90">
        <v>0</v>
      </c>
      <c r="V139">
        <v>32.5</v>
      </c>
      <c r="W139">
        <v>0.8666666666666667</v>
      </c>
      <c r="X139">
        <v>28.166666666666668</v>
      </c>
      <c r="Y139" s="176">
        <v>1.5432999999999999</v>
      </c>
      <c r="Z139" t="s">
        <v>23</v>
      </c>
      <c r="AA139" t="b" cm="1">
        <f t="array" ref="AA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9">
        <f>Fares_Big_Star_Export[[#This Row],[Trip Time]]*Fares_Big_Star_Export[[#This Row],[HOURLY DATA]]/60</f>
        <v>28.166666666666668</v>
      </c>
      <c r="AE139"/>
    </row>
    <row r="140" spans="1:31" x14ac:dyDescent="0.25">
      <c r="A140" t="s">
        <v>18</v>
      </c>
      <c r="B140" t="s">
        <v>660</v>
      </c>
      <c r="C140" t="s">
        <v>712</v>
      </c>
      <c r="D140" s="3">
        <v>1</v>
      </c>
      <c r="E140" t="s">
        <v>75</v>
      </c>
      <c r="F140" t="s">
        <v>385</v>
      </c>
      <c r="G140" s="2">
        <v>45741</v>
      </c>
      <c r="H140">
        <v>4097076</v>
      </c>
      <c r="I140" t="s">
        <v>24</v>
      </c>
      <c r="J140" t="s">
        <v>250</v>
      </c>
      <c r="K140">
        <v>9.6</v>
      </c>
      <c r="L140">
        <v>21</v>
      </c>
      <c r="M140" t="s">
        <v>245</v>
      </c>
      <c r="N140">
        <v>6.5</v>
      </c>
      <c r="O140">
        <v>9.6</v>
      </c>
      <c r="P140">
        <v>2</v>
      </c>
      <c r="Q140">
        <v>19.2</v>
      </c>
      <c r="R140">
        <v>25.7</v>
      </c>
      <c r="S140">
        <v>5.5</v>
      </c>
      <c r="T140" s="90">
        <v>5.5</v>
      </c>
      <c r="U140" s="90">
        <v>0</v>
      </c>
      <c r="V140">
        <v>35.787500000000001</v>
      </c>
      <c r="W140">
        <v>0.35</v>
      </c>
      <c r="X140">
        <v>12.525625</v>
      </c>
      <c r="Y140" s="176">
        <v>13.1744</v>
      </c>
      <c r="Z140" t="s">
        <v>23</v>
      </c>
      <c r="AA140" t="b" cm="1">
        <f t="array" ref="AA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0">
        <f>Fares_Big_Star_Export[[#This Row],[Trip Time]]*Fares_Big_Star_Export[[#This Row],[HOURLY DATA]]/60</f>
        <v>12.525625</v>
      </c>
      <c r="AE140"/>
    </row>
    <row r="141" spans="1:31" x14ac:dyDescent="0.25">
      <c r="A141" t="s">
        <v>18</v>
      </c>
      <c r="B141" t="s">
        <v>1022</v>
      </c>
      <c r="C141" t="s">
        <v>908</v>
      </c>
      <c r="D141" s="3">
        <v>1</v>
      </c>
      <c r="E141" t="s">
        <v>75</v>
      </c>
      <c r="F141" t="s">
        <v>385</v>
      </c>
      <c r="G141" s="2">
        <v>45741</v>
      </c>
      <c r="H141">
        <v>4096774</v>
      </c>
      <c r="I141" t="s">
        <v>24</v>
      </c>
      <c r="J141" t="s">
        <v>253</v>
      </c>
      <c r="K141">
        <v>12.08</v>
      </c>
      <c r="L141">
        <v>612</v>
      </c>
      <c r="M141" t="s">
        <v>245</v>
      </c>
      <c r="N141">
        <v>6.5</v>
      </c>
      <c r="O141">
        <v>12.08</v>
      </c>
      <c r="P141">
        <v>2</v>
      </c>
      <c r="Q141">
        <v>24.16</v>
      </c>
      <c r="R141">
        <v>30.66</v>
      </c>
      <c r="S141">
        <v>5.5</v>
      </c>
      <c r="T141" s="90">
        <v>5.5</v>
      </c>
      <c r="U141" s="90">
        <v>0</v>
      </c>
      <c r="V141">
        <v>35.787500000000001</v>
      </c>
      <c r="W141">
        <v>10.199999999999999</v>
      </c>
      <c r="X141">
        <v>365.03249999999997</v>
      </c>
      <c r="Y141" s="176">
        <v>-334.3725</v>
      </c>
      <c r="Z141" t="s">
        <v>23</v>
      </c>
      <c r="AA141" t="b" cm="1">
        <f t="array" ref="AA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1">
        <f>Fares_Big_Star_Export[[#This Row],[Trip Time]]*Fares_Big_Star_Export[[#This Row],[HOURLY DATA]]/60</f>
        <v>365.03250000000003</v>
      </c>
      <c r="AE141"/>
    </row>
    <row r="142" spans="1:31" x14ac:dyDescent="0.25">
      <c r="A142" t="s">
        <v>18</v>
      </c>
      <c r="B142" t="s">
        <v>660</v>
      </c>
      <c r="C142" t="s">
        <v>922</v>
      </c>
      <c r="D142" s="3">
        <v>1</v>
      </c>
      <c r="E142" t="s">
        <v>75</v>
      </c>
      <c r="F142" t="s">
        <v>385</v>
      </c>
      <c r="G142" s="2">
        <v>45741</v>
      </c>
      <c r="H142">
        <v>4096857</v>
      </c>
      <c r="I142" t="s">
        <v>24</v>
      </c>
      <c r="J142" t="s">
        <v>251</v>
      </c>
      <c r="K142">
        <v>8.0299999999999994</v>
      </c>
      <c r="L142">
        <v>26</v>
      </c>
      <c r="M142" t="s">
        <v>245</v>
      </c>
      <c r="N142">
        <v>6.5</v>
      </c>
      <c r="O142">
        <v>8.0299999999999994</v>
      </c>
      <c r="P142">
        <v>2</v>
      </c>
      <c r="Q142">
        <v>16.059999999999999</v>
      </c>
      <c r="R142">
        <v>22.56</v>
      </c>
      <c r="S142">
        <v>5.5</v>
      </c>
      <c r="T142" s="90">
        <v>5.5</v>
      </c>
      <c r="U142" s="90">
        <v>0</v>
      </c>
      <c r="V142">
        <v>35.787500000000001</v>
      </c>
      <c r="W142">
        <v>0.43333333333333335</v>
      </c>
      <c r="X142">
        <v>15.507916666666668</v>
      </c>
      <c r="Y142" s="176">
        <v>7.0521000000000003</v>
      </c>
      <c r="Z142" t="s">
        <v>23</v>
      </c>
      <c r="AA142" t="b" cm="1">
        <f t="array" ref="AA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2">
        <f>Fares_Big_Star_Export[[#This Row],[Trip Time]]*Fares_Big_Star_Export[[#This Row],[HOURLY DATA]]/60</f>
        <v>15.507916666666667</v>
      </c>
      <c r="AE142"/>
    </row>
    <row r="143" spans="1:31" x14ac:dyDescent="0.25">
      <c r="A143" t="s">
        <v>141</v>
      </c>
      <c r="B143" t="s">
        <v>821</v>
      </c>
      <c r="C143" t="s">
        <v>477</v>
      </c>
      <c r="D143" s="3">
        <v>1</v>
      </c>
      <c r="E143" t="s">
        <v>75</v>
      </c>
      <c r="F143" t="s">
        <v>395</v>
      </c>
      <c r="G143" s="2">
        <v>45741</v>
      </c>
      <c r="H143">
        <v>4096966</v>
      </c>
      <c r="I143" t="s">
        <v>66</v>
      </c>
      <c r="J143" t="s">
        <v>251</v>
      </c>
      <c r="K143">
        <v>20.05</v>
      </c>
      <c r="L143">
        <v>89</v>
      </c>
      <c r="M143" t="s">
        <v>245</v>
      </c>
      <c r="N143">
        <v>5</v>
      </c>
      <c r="O143">
        <v>20.05</v>
      </c>
      <c r="P143">
        <v>1.75</v>
      </c>
      <c r="Q143">
        <v>35.087499999999999</v>
      </c>
      <c r="R143">
        <v>40.087499999999999</v>
      </c>
      <c r="S143">
        <v>5.5</v>
      </c>
      <c r="T143" s="90">
        <v>5.5</v>
      </c>
      <c r="U143" s="90">
        <v>0</v>
      </c>
      <c r="V143">
        <v>32.5</v>
      </c>
      <c r="W143">
        <v>1.4833333333333334</v>
      </c>
      <c r="X143">
        <v>48.208333333333336</v>
      </c>
      <c r="Y143" s="176">
        <v>-8.1207999999999991</v>
      </c>
      <c r="Z143" t="s">
        <v>23</v>
      </c>
      <c r="AA143" t="b" cm="1">
        <f t="array" ref="AA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3">
        <f>Fares_Big_Star_Export[[#This Row],[Trip Time]]*Fares_Big_Star_Export[[#This Row],[HOURLY DATA]]/60</f>
        <v>48.208333333333336</v>
      </c>
      <c r="AE143"/>
    </row>
    <row r="144" spans="1:31" x14ac:dyDescent="0.25">
      <c r="A144" t="s">
        <v>18</v>
      </c>
      <c r="B144" t="s">
        <v>650</v>
      </c>
      <c r="C144" t="s">
        <v>678</v>
      </c>
      <c r="D144" s="3">
        <v>1</v>
      </c>
      <c r="E144" t="s">
        <v>75</v>
      </c>
      <c r="F144" t="s">
        <v>385</v>
      </c>
      <c r="G144" s="2">
        <v>45741</v>
      </c>
      <c r="H144">
        <v>4097898</v>
      </c>
      <c r="I144" t="s">
        <v>24</v>
      </c>
      <c r="J144" t="s">
        <v>251</v>
      </c>
      <c r="K144">
        <v>11.69</v>
      </c>
      <c r="L144">
        <v>37</v>
      </c>
      <c r="M144" t="s">
        <v>245</v>
      </c>
      <c r="N144">
        <v>6.5</v>
      </c>
      <c r="O144">
        <v>11.69</v>
      </c>
      <c r="P144">
        <v>2</v>
      </c>
      <c r="Q144">
        <v>23.38</v>
      </c>
      <c r="R144">
        <v>29.88</v>
      </c>
      <c r="S144">
        <v>5</v>
      </c>
      <c r="T144" s="90">
        <v>5</v>
      </c>
      <c r="U144" s="90">
        <v>0</v>
      </c>
      <c r="V144">
        <v>35.787500000000001</v>
      </c>
      <c r="W144">
        <v>0.6166666666666667</v>
      </c>
      <c r="X144">
        <v>22.068958333333335</v>
      </c>
      <c r="Y144" s="176">
        <v>7.8109999999999999</v>
      </c>
      <c r="Z144" t="s">
        <v>23</v>
      </c>
      <c r="AA144" t="b" cm="1">
        <f t="array" ref="AA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4">
        <f>Fares_Big_Star_Export[[#This Row],[Trip Time]]*Fares_Big_Star_Export[[#This Row],[HOURLY DATA]]/60</f>
        <v>22.068958333333335</v>
      </c>
      <c r="AE144"/>
    </row>
    <row r="145" spans="1:31" x14ac:dyDescent="0.25">
      <c r="A145" t="s">
        <v>138</v>
      </c>
      <c r="B145" t="s">
        <v>587</v>
      </c>
      <c r="C145" t="s">
        <v>620</v>
      </c>
      <c r="D145" s="3">
        <v>1</v>
      </c>
      <c r="E145" t="s">
        <v>75</v>
      </c>
      <c r="F145" t="s">
        <v>377</v>
      </c>
      <c r="G145" s="2">
        <v>45741</v>
      </c>
      <c r="H145">
        <v>4097865</v>
      </c>
      <c r="I145" t="s">
        <v>36</v>
      </c>
      <c r="J145" t="s">
        <v>251</v>
      </c>
      <c r="K145">
        <v>2.0099999999999998</v>
      </c>
      <c r="L145">
        <v>12</v>
      </c>
      <c r="M145" t="s">
        <v>245</v>
      </c>
      <c r="N145">
        <v>5</v>
      </c>
      <c r="O145">
        <v>2.0099999999999998</v>
      </c>
      <c r="P145">
        <v>1.75</v>
      </c>
      <c r="Q145">
        <v>3.5174999999999996</v>
      </c>
      <c r="R145">
        <v>8.5175000000000001</v>
      </c>
      <c r="S145">
        <v>0</v>
      </c>
      <c r="T145" s="90">
        <v>0</v>
      </c>
      <c r="U145" s="90">
        <v>0</v>
      </c>
      <c r="V145">
        <v>29</v>
      </c>
      <c r="W145">
        <v>0.2</v>
      </c>
      <c r="X145">
        <v>5.8000000000000007</v>
      </c>
      <c r="Y145" s="176">
        <v>2.7174999999999998</v>
      </c>
      <c r="Z145" t="s">
        <v>37</v>
      </c>
      <c r="AA145" t="b" cm="1">
        <f t="array" ref="AA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5">
        <f>Fares_Big_Star_Export[[#This Row],[Trip Time]]*Fares_Big_Star_Export[[#This Row],[HOURLY DATA]]/60</f>
        <v>5.8</v>
      </c>
      <c r="AE145"/>
    </row>
    <row r="146" spans="1:31" x14ac:dyDescent="0.25">
      <c r="A146" t="s">
        <v>137</v>
      </c>
      <c r="B146" t="s">
        <v>955</v>
      </c>
      <c r="C146" t="s">
        <v>1021</v>
      </c>
      <c r="D146" s="3">
        <v>1</v>
      </c>
      <c r="E146" t="s">
        <v>75</v>
      </c>
      <c r="F146" t="s">
        <v>387</v>
      </c>
      <c r="G146" s="2">
        <v>45741</v>
      </c>
      <c r="H146">
        <v>4099708</v>
      </c>
      <c r="I146" t="s">
        <v>28</v>
      </c>
      <c r="J146" t="s">
        <v>253</v>
      </c>
      <c r="K146">
        <v>25.54</v>
      </c>
      <c r="L146">
        <v>36</v>
      </c>
      <c r="M146" t="s">
        <v>245</v>
      </c>
      <c r="N146">
        <v>5</v>
      </c>
      <c r="O146">
        <v>25.54</v>
      </c>
      <c r="P146">
        <v>1.75</v>
      </c>
      <c r="Q146">
        <v>44.695</v>
      </c>
      <c r="R146">
        <v>49.695</v>
      </c>
      <c r="S146">
        <v>5</v>
      </c>
      <c r="T146" s="90">
        <v>5</v>
      </c>
      <c r="U146" s="90">
        <v>0</v>
      </c>
      <c r="V146">
        <v>32.5</v>
      </c>
      <c r="W146">
        <v>0.6</v>
      </c>
      <c r="X146">
        <v>19.5</v>
      </c>
      <c r="Y146" s="176">
        <v>30.195</v>
      </c>
      <c r="Z146" t="s">
        <v>23</v>
      </c>
      <c r="AA146" t="b" cm="1">
        <f t="array" ref="AA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6">
        <f>Fares_Big_Star_Export[[#This Row],[Trip Time]]*Fares_Big_Star_Export[[#This Row],[HOURLY DATA]]/60</f>
        <v>19.5</v>
      </c>
      <c r="AE146"/>
    </row>
    <row r="147" spans="1:31" x14ac:dyDescent="0.25">
      <c r="A147" t="s">
        <v>138</v>
      </c>
      <c r="B147" t="s">
        <v>792</v>
      </c>
      <c r="C147" t="s">
        <v>692</v>
      </c>
      <c r="D147" s="3">
        <v>1</v>
      </c>
      <c r="E147" t="s">
        <v>75</v>
      </c>
      <c r="F147" t="s">
        <v>377</v>
      </c>
      <c r="G147" s="2">
        <v>45741</v>
      </c>
      <c r="H147">
        <v>4096495</v>
      </c>
      <c r="I147" t="s">
        <v>36</v>
      </c>
      <c r="J147" t="s">
        <v>251</v>
      </c>
      <c r="K147">
        <v>1.32</v>
      </c>
      <c r="L147">
        <v>24</v>
      </c>
      <c r="M147" t="s">
        <v>245</v>
      </c>
      <c r="N147">
        <v>5</v>
      </c>
      <c r="O147">
        <v>1.32</v>
      </c>
      <c r="P147">
        <v>1.75</v>
      </c>
      <c r="Q147">
        <v>2.31</v>
      </c>
      <c r="R147">
        <v>7.3100000000000005</v>
      </c>
      <c r="S147">
        <v>0</v>
      </c>
      <c r="T147" s="90">
        <v>0</v>
      </c>
      <c r="U147" s="90">
        <v>0</v>
      </c>
      <c r="V147">
        <v>29</v>
      </c>
      <c r="W147">
        <v>0.4</v>
      </c>
      <c r="X147">
        <v>11.600000000000001</v>
      </c>
      <c r="Y147" s="176">
        <v>-4.29</v>
      </c>
      <c r="Z147" t="s">
        <v>37</v>
      </c>
      <c r="AA147" t="b" cm="1">
        <f t="array" ref="AA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7">
        <f>Fares_Big_Star_Export[[#This Row],[Trip Time]]*Fares_Big_Star_Export[[#This Row],[HOURLY DATA]]/60</f>
        <v>11.6</v>
      </c>
      <c r="AE147"/>
    </row>
    <row r="148" spans="1:31" x14ac:dyDescent="0.25">
      <c r="A148" t="s">
        <v>136</v>
      </c>
      <c r="B148" t="s">
        <v>629</v>
      </c>
      <c r="C148" t="s">
        <v>710</v>
      </c>
      <c r="D148" s="3">
        <v>0</v>
      </c>
      <c r="E148" t="s">
        <v>75</v>
      </c>
      <c r="F148" t="s">
        <v>226</v>
      </c>
      <c r="G148" s="2">
        <v>45741</v>
      </c>
      <c r="H148">
        <v>4100686</v>
      </c>
      <c r="I148" t="s">
        <v>58</v>
      </c>
      <c r="J148" t="s">
        <v>251</v>
      </c>
      <c r="K148">
        <v>8.19</v>
      </c>
      <c r="L148">
        <v>17</v>
      </c>
      <c r="M148" t="s">
        <v>245</v>
      </c>
      <c r="N148">
        <v>5</v>
      </c>
      <c r="O148">
        <v>8.19</v>
      </c>
      <c r="P148">
        <v>1.75</v>
      </c>
      <c r="Q148">
        <v>14.3325</v>
      </c>
      <c r="R148">
        <v>19.3325</v>
      </c>
      <c r="S148">
        <v>3</v>
      </c>
      <c r="T148" s="90">
        <v>0</v>
      </c>
      <c r="U148" s="90">
        <v>3</v>
      </c>
      <c r="V148">
        <v>32.5</v>
      </c>
      <c r="W148">
        <v>0.28333333333333333</v>
      </c>
      <c r="X148">
        <v>9.2083333333333339</v>
      </c>
      <c r="Y148" s="176">
        <v>10.1242</v>
      </c>
      <c r="Z148" t="s">
        <v>23</v>
      </c>
      <c r="AA148" t="b" cm="1">
        <f t="array" ref="AA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8">
        <f>Fares_Big_Star_Export[[#This Row],[Trip Time]]*Fares_Big_Star_Export[[#This Row],[HOURLY DATA]]/60</f>
        <v>9.2083333333333339</v>
      </c>
      <c r="AE148"/>
    </row>
    <row r="149" spans="1:31" x14ac:dyDescent="0.25">
      <c r="A149" t="s">
        <v>136</v>
      </c>
      <c r="B149" t="s">
        <v>1023</v>
      </c>
      <c r="C149" t="s">
        <v>717</v>
      </c>
      <c r="D149" s="3">
        <v>1</v>
      </c>
      <c r="E149" t="s">
        <v>75</v>
      </c>
      <c r="F149" t="s">
        <v>231</v>
      </c>
      <c r="G149" s="2">
        <v>45741</v>
      </c>
      <c r="H149">
        <v>4100663</v>
      </c>
      <c r="I149" t="s">
        <v>883</v>
      </c>
      <c r="J149" t="s">
        <v>251</v>
      </c>
      <c r="K149">
        <v>16.53</v>
      </c>
      <c r="L149">
        <v>29</v>
      </c>
      <c r="M149" t="s">
        <v>245</v>
      </c>
      <c r="N149">
        <v>5</v>
      </c>
      <c r="O149">
        <v>16.53</v>
      </c>
      <c r="P149">
        <v>1.75</v>
      </c>
      <c r="Q149">
        <v>28.927500000000002</v>
      </c>
      <c r="R149">
        <v>33.927500000000002</v>
      </c>
      <c r="S149">
        <v>5.5</v>
      </c>
      <c r="T149" s="90">
        <v>5.5</v>
      </c>
      <c r="U149" s="90">
        <v>0</v>
      </c>
      <c r="V149">
        <v>32.5</v>
      </c>
      <c r="W149">
        <v>0.48333333333333334</v>
      </c>
      <c r="X149">
        <v>15.708333333333334</v>
      </c>
      <c r="Y149" s="176">
        <v>18.219200000000001</v>
      </c>
      <c r="Z149" t="s">
        <v>37</v>
      </c>
      <c r="AA149" t="b" cm="1">
        <f t="array" ref="AA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149">
        <f>Fares_Big_Star_Export[[#This Row],[Trip Time]]*Fares_Big_Star_Export[[#This Row],[HOURLY DATA]]/60</f>
        <v>15.708333333333334</v>
      </c>
      <c r="AE149"/>
    </row>
    <row r="150" spans="1:31" x14ac:dyDescent="0.25">
      <c r="A150" t="s">
        <v>136</v>
      </c>
      <c r="B150" t="s">
        <v>963</v>
      </c>
      <c r="C150" t="s">
        <v>1025</v>
      </c>
      <c r="D150" s="3">
        <v>0</v>
      </c>
      <c r="E150" t="s">
        <v>75</v>
      </c>
      <c r="F150" t="s">
        <v>231</v>
      </c>
      <c r="G150" s="2">
        <v>45741</v>
      </c>
      <c r="H150">
        <v>4100687</v>
      </c>
      <c r="I150" t="s">
        <v>883</v>
      </c>
      <c r="J150" t="s">
        <v>251</v>
      </c>
      <c r="K150">
        <v>8.19</v>
      </c>
      <c r="L150">
        <v>19</v>
      </c>
      <c r="M150" t="s">
        <v>245</v>
      </c>
      <c r="N150">
        <v>5</v>
      </c>
      <c r="O150">
        <v>8.19</v>
      </c>
      <c r="P150">
        <v>1.75</v>
      </c>
      <c r="Q150">
        <v>14.3325</v>
      </c>
      <c r="R150">
        <v>19.3325</v>
      </c>
      <c r="S150">
        <v>3</v>
      </c>
      <c r="T150" s="90">
        <v>0</v>
      </c>
      <c r="U150" s="90">
        <v>3</v>
      </c>
      <c r="V150">
        <v>32.5</v>
      </c>
      <c r="W150">
        <v>0.31666666666666665</v>
      </c>
      <c r="X150">
        <v>10.291666666666666</v>
      </c>
      <c r="Y150" s="176">
        <v>9.0408000000000008</v>
      </c>
      <c r="Z150" t="s">
        <v>37</v>
      </c>
      <c r="AA150" t="b" cm="1">
        <f t="array" ref="AA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150">
        <f>Fares_Big_Star_Export[[#This Row],[Trip Time]]*Fares_Big_Star_Export[[#This Row],[HOURLY DATA]]/60</f>
        <v>10.291666666666666</v>
      </c>
      <c r="AE150"/>
    </row>
    <row r="151" spans="1:31" x14ac:dyDescent="0.25">
      <c r="A151" t="s">
        <v>136</v>
      </c>
      <c r="B151" t="s">
        <v>961</v>
      </c>
      <c r="C151" t="s">
        <v>861</v>
      </c>
      <c r="D151" s="3">
        <v>0</v>
      </c>
      <c r="E151" t="s">
        <v>75</v>
      </c>
      <c r="F151" t="s">
        <v>888</v>
      </c>
      <c r="G151" s="2">
        <v>45741</v>
      </c>
      <c r="H151">
        <v>4100715</v>
      </c>
      <c r="I151" t="s">
        <v>537</v>
      </c>
      <c r="J151" t="s">
        <v>251</v>
      </c>
      <c r="K151">
        <v>12.94</v>
      </c>
      <c r="L151">
        <v>28</v>
      </c>
      <c r="M151" t="s">
        <v>245</v>
      </c>
      <c r="N151">
        <v>5</v>
      </c>
      <c r="O151">
        <v>12.94</v>
      </c>
      <c r="P151">
        <v>1.75</v>
      </c>
      <c r="Q151">
        <v>22.645</v>
      </c>
      <c r="R151">
        <v>27.645</v>
      </c>
      <c r="S151">
        <v>0</v>
      </c>
      <c r="T151" s="90">
        <v>0</v>
      </c>
      <c r="U151" s="90">
        <v>0</v>
      </c>
      <c r="V151">
        <v>32.5</v>
      </c>
      <c r="W151">
        <v>0.46666666666666667</v>
      </c>
      <c r="X151">
        <v>15.166666666666666</v>
      </c>
      <c r="Y151" s="176">
        <v>12.478300000000001</v>
      </c>
      <c r="Z151" t="s">
        <v>23</v>
      </c>
      <c r="AA151" t="b" cm="1">
        <f t="array" ref="AA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1">
        <f>Fares_Big_Star_Export[[#This Row],[Trip Time]]*Fares_Big_Star_Export[[#This Row],[HOURLY DATA]]/60</f>
        <v>15.166666666666666</v>
      </c>
      <c r="AE151"/>
    </row>
    <row r="152" spans="1:31" x14ac:dyDescent="0.25">
      <c r="A152" t="s">
        <v>18</v>
      </c>
      <c r="B152" t="s">
        <v>981</v>
      </c>
      <c r="C152" t="s">
        <v>550</v>
      </c>
      <c r="D152" s="3">
        <v>0</v>
      </c>
      <c r="E152" t="s">
        <v>75</v>
      </c>
      <c r="F152" t="s">
        <v>380</v>
      </c>
      <c r="G152" s="2">
        <v>45741</v>
      </c>
      <c r="H152">
        <v>4097805</v>
      </c>
      <c r="I152" t="s">
        <v>31</v>
      </c>
      <c r="J152" t="s">
        <v>253</v>
      </c>
      <c r="K152">
        <v>31.58</v>
      </c>
      <c r="L152">
        <v>59</v>
      </c>
      <c r="M152" t="s">
        <v>245</v>
      </c>
      <c r="N152">
        <v>6.5</v>
      </c>
      <c r="O152">
        <v>31.58</v>
      </c>
      <c r="P152">
        <v>2</v>
      </c>
      <c r="Q152">
        <v>63.16</v>
      </c>
      <c r="R152">
        <v>69.66</v>
      </c>
      <c r="S152">
        <v>5.5</v>
      </c>
      <c r="T152" s="90">
        <v>0</v>
      </c>
      <c r="U152" s="90">
        <v>5.5</v>
      </c>
      <c r="V152">
        <v>35.787500000000001</v>
      </c>
      <c r="W152">
        <v>0.98333333333333328</v>
      </c>
      <c r="X152">
        <v>35.191041666666663</v>
      </c>
      <c r="Y152" s="176">
        <v>34.469000000000001</v>
      </c>
      <c r="Z152" t="s">
        <v>23</v>
      </c>
      <c r="AA152" t="b" cm="1">
        <f t="array" ref="AA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2">
        <f>Fares_Big_Star_Export[[#This Row],[Trip Time]]*Fares_Big_Star_Export[[#This Row],[HOURLY DATA]]/60</f>
        <v>35.191041666666671</v>
      </c>
      <c r="AE152"/>
    </row>
    <row r="153" spans="1:31" x14ac:dyDescent="0.25">
      <c r="A153" t="s">
        <v>135</v>
      </c>
      <c r="B153" t="s">
        <v>828</v>
      </c>
      <c r="C153" t="s">
        <v>892</v>
      </c>
      <c r="D153" s="3">
        <v>0</v>
      </c>
      <c r="E153" t="s">
        <v>75</v>
      </c>
      <c r="F153" t="s">
        <v>391</v>
      </c>
      <c r="G153" s="2">
        <v>45741</v>
      </c>
      <c r="H153">
        <v>4097809</v>
      </c>
      <c r="I153" t="s">
        <v>30</v>
      </c>
      <c r="J153" t="s">
        <v>253</v>
      </c>
      <c r="K153">
        <v>31.58</v>
      </c>
      <c r="L153">
        <v>53</v>
      </c>
      <c r="M153" t="s">
        <v>245</v>
      </c>
      <c r="N153">
        <v>5</v>
      </c>
      <c r="O153">
        <v>31.58</v>
      </c>
      <c r="P153">
        <v>1.75</v>
      </c>
      <c r="Q153">
        <v>55.265000000000001</v>
      </c>
      <c r="R153">
        <v>60.265000000000001</v>
      </c>
      <c r="S153">
        <v>5.5</v>
      </c>
      <c r="T153" s="90">
        <v>0</v>
      </c>
      <c r="U153" s="90">
        <v>5.5</v>
      </c>
      <c r="V153">
        <v>32.5</v>
      </c>
      <c r="W153">
        <v>0.8833333333333333</v>
      </c>
      <c r="X153">
        <v>28.708333333333332</v>
      </c>
      <c r="Y153" s="176">
        <v>31.556699999999999</v>
      </c>
      <c r="Z153" t="s">
        <v>23</v>
      </c>
      <c r="AA153" t="b" cm="1">
        <f t="array" ref="AA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3">
        <f>Fares_Big_Star_Export[[#This Row],[Trip Time]]*Fares_Big_Star_Export[[#This Row],[HOURLY DATA]]/60</f>
        <v>28.708333333333332</v>
      </c>
      <c r="AE153"/>
    </row>
    <row r="154" spans="1:31" x14ac:dyDescent="0.25">
      <c r="A154" t="s">
        <v>139</v>
      </c>
      <c r="B154" t="s">
        <v>398</v>
      </c>
      <c r="C154" t="s">
        <v>723</v>
      </c>
      <c r="D154" s="3">
        <v>0</v>
      </c>
      <c r="E154" t="s">
        <v>75</v>
      </c>
      <c r="F154" t="s">
        <v>381</v>
      </c>
      <c r="G154" s="2">
        <v>45741</v>
      </c>
      <c r="H154">
        <v>4097812</v>
      </c>
      <c r="I154" t="s">
        <v>43</v>
      </c>
      <c r="J154" t="s">
        <v>251</v>
      </c>
      <c r="K154">
        <v>7.53</v>
      </c>
      <c r="L154">
        <v>64</v>
      </c>
      <c r="M154" t="s">
        <v>245</v>
      </c>
      <c r="N154">
        <v>5</v>
      </c>
      <c r="O154">
        <v>7.53</v>
      </c>
      <c r="P154">
        <v>1.75</v>
      </c>
      <c r="Q154">
        <v>13.1775</v>
      </c>
      <c r="R154">
        <v>18.177500000000002</v>
      </c>
      <c r="S154">
        <v>0</v>
      </c>
      <c r="T154" s="90">
        <v>0</v>
      </c>
      <c r="U154" s="90">
        <v>0</v>
      </c>
      <c r="V154">
        <v>29</v>
      </c>
      <c r="W154">
        <v>1.0666666666666667</v>
      </c>
      <c r="X154">
        <v>30.933333333333334</v>
      </c>
      <c r="Y154" s="176">
        <v>-12.755800000000001</v>
      </c>
      <c r="Z154" t="s">
        <v>37</v>
      </c>
      <c r="AA154" t="b" cm="1">
        <f t="array" ref="AA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4">
        <f>Fares_Big_Star_Export[[#This Row],[Trip Time]]*Fares_Big_Star_Export[[#This Row],[HOURLY DATA]]/60</f>
        <v>30.933333333333334</v>
      </c>
      <c r="AE154"/>
    </row>
    <row r="155" spans="1:31" x14ac:dyDescent="0.25">
      <c r="A155" t="s">
        <v>143</v>
      </c>
      <c r="B155" t="s">
        <v>465</v>
      </c>
      <c r="C155" t="s">
        <v>510</v>
      </c>
      <c r="D155" s="3">
        <v>0</v>
      </c>
      <c r="E155" t="s">
        <v>75</v>
      </c>
      <c r="F155" t="s">
        <v>388</v>
      </c>
      <c r="G155" s="2">
        <v>45741</v>
      </c>
      <c r="H155">
        <v>4097813</v>
      </c>
      <c r="I155" t="s">
        <v>389</v>
      </c>
      <c r="J155" t="s">
        <v>251</v>
      </c>
      <c r="K155">
        <v>7.53</v>
      </c>
      <c r="L155">
        <v>17</v>
      </c>
      <c r="M155" t="s">
        <v>245</v>
      </c>
      <c r="N155">
        <v>5</v>
      </c>
      <c r="O155">
        <v>7.53</v>
      </c>
      <c r="P155">
        <v>1.75</v>
      </c>
      <c r="Q155">
        <v>13.1775</v>
      </c>
      <c r="R155">
        <v>18.177500000000002</v>
      </c>
      <c r="S155">
        <v>5.5</v>
      </c>
      <c r="T155" s="90">
        <v>0</v>
      </c>
      <c r="U155" s="90">
        <v>5.5</v>
      </c>
      <c r="V155">
        <v>29</v>
      </c>
      <c r="W155">
        <v>0.28333333333333333</v>
      </c>
      <c r="X155">
        <v>8.2166666666666668</v>
      </c>
      <c r="Y155" s="176">
        <v>9.9608000000000008</v>
      </c>
      <c r="Z155" t="s">
        <v>37</v>
      </c>
      <c r="AA155" t="b" cm="1">
        <f t="array" ref="AA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5">
        <f>Fares_Big_Star_Export[[#This Row],[Trip Time]]*Fares_Big_Star_Export[[#This Row],[HOURLY DATA]]/60</f>
        <v>8.2166666666666668</v>
      </c>
      <c r="AE155"/>
    </row>
    <row r="156" spans="1:31" x14ac:dyDescent="0.25">
      <c r="A156" t="s">
        <v>18</v>
      </c>
      <c r="B156" t="s">
        <v>402</v>
      </c>
      <c r="C156" t="s">
        <v>440</v>
      </c>
      <c r="D156" s="3">
        <v>0</v>
      </c>
      <c r="E156" t="s">
        <v>75</v>
      </c>
      <c r="F156" t="s">
        <v>390</v>
      </c>
      <c r="G156" s="2">
        <v>45741</v>
      </c>
      <c r="H156">
        <v>4097906</v>
      </c>
      <c r="I156" t="s">
        <v>376</v>
      </c>
      <c r="J156" t="s">
        <v>253</v>
      </c>
      <c r="K156">
        <v>14.81</v>
      </c>
      <c r="L156">
        <v>70</v>
      </c>
      <c r="M156" t="s">
        <v>245</v>
      </c>
      <c r="N156">
        <v>6.5</v>
      </c>
      <c r="O156">
        <v>14.81</v>
      </c>
      <c r="P156">
        <v>2</v>
      </c>
      <c r="Q156">
        <v>29.62</v>
      </c>
      <c r="R156">
        <v>36.120000000000005</v>
      </c>
      <c r="S156">
        <v>5.5</v>
      </c>
      <c r="T156" s="90">
        <v>0</v>
      </c>
      <c r="U156" s="90">
        <v>5.5</v>
      </c>
      <c r="V156">
        <v>35.787500000000001</v>
      </c>
      <c r="W156">
        <v>1.1666666666666667</v>
      </c>
      <c r="X156">
        <v>41.752083333333339</v>
      </c>
      <c r="Y156" s="176">
        <v>-5.6321000000000003</v>
      </c>
      <c r="Z156" t="s">
        <v>23</v>
      </c>
      <c r="AA156" t="b" cm="1">
        <f t="array" ref="AA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6">
        <f>Fares_Big_Star_Export[[#This Row],[Trip Time]]*Fares_Big_Star_Export[[#This Row],[HOURLY DATA]]/60</f>
        <v>41.752083333333331</v>
      </c>
      <c r="AE156"/>
    </row>
    <row r="157" spans="1:31" x14ac:dyDescent="0.25">
      <c r="A157" t="s">
        <v>21</v>
      </c>
      <c r="B157" t="s">
        <v>959</v>
      </c>
      <c r="C157" t="s">
        <v>877</v>
      </c>
      <c r="D157" s="3">
        <v>0</v>
      </c>
      <c r="E157" t="s">
        <v>75</v>
      </c>
      <c r="F157" t="s">
        <v>229</v>
      </c>
      <c r="G157" s="2">
        <v>45741</v>
      </c>
      <c r="H157">
        <v>4098603</v>
      </c>
      <c r="I157" t="s">
        <v>230</v>
      </c>
      <c r="J157" t="s">
        <v>251</v>
      </c>
      <c r="K157">
        <v>29.88</v>
      </c>
      <c r="L157">
        <v>86</v>
      </c>
      <c r="M157" t="s">
        <v>245</v>
      </c>
      <c r="N157">
        <v>5</v>
      </c>
      <c r="O157">
        <v>29.88</v>
      </c>
      <c r="P157">
        <v>1.75</v>
      </c>
      <c r="Q157">
        <v>52.29</v>
      </c>
      <c r="R157">
        <v>57.29</v>
      </c>
      <c r="S157">
        <v>5.5</v>
      </c>
      <c r="T157" s="90">
        <v>0</v>
      </c>
      <c r="U157" s="90">
        <v>5.5</v>
      </c>
      <c r="V157">
        <v>32.5</v>
      </c>
      <c r="W157">
        <v>1.4333333333333333</v>
      </c>
      <c r="X157">
        <v>46.583333333333336</v>
      </c>
      <c r="Y157" s="176">
        <v>10.7067</v>
      </c>
      <c r="Z157" t="s">
        <v>23</v>
      </c>
      <c r="AA157" t="b" cm="1">
        <f t="array" ref="AA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7">
        <f>Fares_Big_Star_Export[[#This Row],[Trip Time]]*Fares_Big_Star_Export[[#This Row],[HOURLY DATA]]/60</f>
        <v>46.583333333333336</v>
      </c>
      <c r="AE157"/>
    </row>
    <row r="158" spans="1:31" x14ac:dyDescent="0.25">
      <c r="A158" t="s">
        <v>18</v>
      </c>
      <c r="B158" t="s">
        <v>790</v>
      </c>
      <c r="C158" t="s">
        <v>584</v>
      </c>
      <c r="D158" s="3">
        <v>0</v>
      </c>
      <c r="E158" t="s">
        <v>75</v>
      </c>
      <c r="F158" t="s">
        <v>390</v>
      </c>
      <c r="G158" s="2">
        <v>45741</v>
      </c>
      <c r="H158">
        <v>4098605</v>
      </c>
      <c r="I158" t="s">
        <v>376</v>
      </c>
      <c r="J158" t="s">
        <v>251</v>
      </c>
      <c r="K158">
        <v>26.78</v>
      </c>
      <c r="L158">
        <v>133</v>
      </c>
      <c r="M158" t="s">
        <v>245</v>
      </c>
      <c r="N158">
        <v>6.5</v>
      </c>
      <c r="O158">
        <v>26.78</v>
      </c>
      <c r="P158">
        <v>2</v>
      </c>
      <c r="Q158">
        <v>53.56</v>
      </c>
      <c r="R158">
        <v>60.06</v>
      </c>
      <c r="S158">
        <v>0</v>
      </c>
      <c r="T158" s="90">
        <v>0</v>
      </c>
      <c r="U158" s="90">
        <v>0</v>
      </c>
      <c r="V158">
        <v>35.787500000000001</v>
      </c>
      <c r="W158">
        <v>2.2166666666666668</v>
      </c>
      <c r="X158">
        <v>79.328958333333347</v>
      </c>
      <c r="Y158" s="176">
        <v>-19.268999999999998</v>
      </c>
      <c r="Z158" t="s">
        <v>23</v>
      </c>
      <c r="AA158" t="b" cm="1">
        <f t="array" ref="AA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8">
        <f>Fares_Big_Star_Export[[#This Row],[Trip Time]]*Fares_Big_Star_Export[[#This Row],[HOURLY DATA]]/60</f>
        <v>79.328958333333333</v>
      </c>
      <c r="AE158"/>
    </row>
    <row r="159" spans="1:31" x14ac:dyDescent="0.25">
      <c r="A159" t="s">
        <v>21</v>
      </c>
      <c r="B159" t="s">
        <v>938</v>
      </c>
      <c r="C159" t="s">
        <v>877</v>
      </c>
      <c r="D159" s="3">
        <v>0</v>
      </c>
      <c r="E159" t="s">
        <v>75</v>
      </c>
      <c r="F159" t="s">
        <v>229</v>
      </c>
      <c r="G159" s="2">
        <v>45741</v>
      </c>
      <c r="H159">
        <v>4097792</v>
      </c>
      <c r="I159" t="s">
        <v>230</v>
      </c>
      <c r="J159" t="s">
        <v>252</v>
      </c>
      <c r="K159">
        <v>25.07</v>
      </c>
      <c r="L159">
        <v>53</v>
      </c>
      <c r="M159" t="s">
        <v>245</v>
      </c>
      <c r="N159">
        <v>5</v>
      </c>
      <c r="O159">
        <v>25.07</v>
      </c>
      <c r="P159">
        <v>1.75</v>
      </c>
      <c r="Q159">
        <v>43.872500000000002</v>
      </c>
      <c r="R159">
        <v>48.872500000000002</v>
      </c>
      <c r="S159">
        <v>5.5</v>
      </c>
      <c r="T159" s="90">
        <v>0</v>
      </c>
      <c r="U159" s="90">
        <v>5.5</v>
      </c>
      <c r="V159">
        <v>32.5</v>
      </c>
      <c r="W159">
        <v>0.8833333333333333</v>
      </c>
      <c r="X159">
        <v>28.708333333333332</v>
      </c>
      <c r="Y159" s="176">
        <v>20.164200000000001</v>
      </c>
      <c r="Z159" t="s">
        <v>23</v>
      </c>
      <c r="AA159" t="b" cm="1">
        <f t="array" ref="AA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9">
        <f>Fares_Big_Star_Export[[#This Row],[Trip Time]]*Fares_Big_Star_Export[[#This Row],[HOURLY DATA]]/60</f>
        <v>28.708333333333332</v>
      </c>
      <c r="AE159"/>
    </row>
    <row r="160" spans="1:31" x14ac:dyDescent="0.25">
      <c r="A160" t="s">
        <v>136</v>
      </c>
      <c r="B160" t="s">
        <v>1024</v>
      </c>
      <c r="C160" t="s">
        <v>912</v>
      </c>
      <c r="D160" s="3">
        <v>0</v>
      </c>
      <c r="E160" t="s">
        <v>75</v>
      </c>
      <c r="F160" t="s">
        <v>757</v>
      </c>
      <c r="G160" s="2">
        <v>45741</v>
      </c>
      <c r="H160">
        <v>4099196</v>
      </c>
      <c r="I160" t="s">
        <v>536</v>
      </c>
      <c r="J160" t="s">
        <v>251</v>
      </c>
      <c r="K160">
        <v>26.9</v>
      </c>
      <c r="L160">
        <v>33</v>
      </c>
      <c r="M160" t="s">
        <v>245</v>
      </c>
      <c r="N160">
        <v>5</v>
      </c>
      <c r="O160">
        <v>26.9</v>
      </c>
      <c r="P160">
        <v>1.75</v>
      </c>
      <c r="Q160">
        <v>47.074999999999996</v>
      </c>
      <c r="R160">
        <v>52.074999999999996</v>
      </c>
      <c r="S160">
        <v>0</v>
      </c>
      <c r="T160" s="90">
        <v>0</v>
      </c>
      <c r="U160" s="90">
        <v>0</v>
      </c>
      <c r="V160">
        <v>32.5</v>
      </c>
      <c r="W160">
        <v>0.55000000000000004</v>
      </c>
      <c r="X160">
        <v>17.875</v>
      </c>
      <c r="Y160" s="176">
        <v>34.200000000000003</v>
      </c>
      <c r="Z160" t="s">
        <v>37</v>
      </c>
      <c r="AA160" t="b" cm="1">
        <f t="array" ref="AA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160">
        <f>Fares_Big_Star_Export[[#This Row],[Trip Time]]*Fares_Big_Star_Export[[#This Row],[HOURLY DATA]]/60</f>
        <v>17.875</v>
      </c>
      <c r="AE160"/>
    </row>
    <row r="161" spans="1:31" x14ac:dyDescent="0.25">
      <c r="A161" t="s">
        <v>21</v>
      </c>
      <c r="B161" t="s">
        <v>798</v>
      </c>
      <c r="C161" t="s">
        <v>877</v>
      </c>
      <c r="D161" s="3">
        <v>0</v>
      </c>
      <c r="E161" t="s">
        <v>75</v>
      </c>
      <c r="F161" t="s">
        <v>229</v>
      </c>
      <c r="G161" s="2">
        <v>45741</v>
      </c>
      <c r="H161">
        <v>4099191</v>
      </c>
      <c r="I161" t="s">
        <v>230</v>
      </c>
      <c r="J161" t="s">
        <v>251</v>
      </c>
      <c r="K161">
        <v>26.9</v>
      </c>
      <c r="L161">
        <v>67</v>
      </c>
      <c r="M161" t="s">
        <v>245</v>
      </c>
      <c r="N161">
        <v>5</v>
      </c>
      <c r="O161">
        <v>26.9</v>
      </c>
      <c r="P161">
        <v>1.75</v>
      </c>
      <c r="Q161">
        <v>47.074999999999996</v>
      </c>
      <c r="R161">
        <v>52.074999999999996</v>
      </c>
      <c r="S161">
        <v>5</v>
      </c>
      <c r="T161" s="90">
        <v>0</v>
      </c>
      <c r="U161" s="90">
        <v>5</v>
      </c>
      <c r="V161">
        <v>32.5</v>
      </c>
      <c r="W161">
        <v>1.1166666666666667</v>
      </c>
      <c r="X161">
        <v>36.291666666666664</v>
      </c>
      <c r="Y161" s="176">
        <v>15.783300000000001</v>
      </c>
      <c r="Z161" t="s">
        <v>23</v>
      </c>
      <c r="AA161" t="b" cm="1">
        <f t="array" ref="AA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1">
        <f>Fares_Big_Star_Export[[#This Row],[Trip Time]]*Fares_Big_Star_Export[[#This Row],[HOURLY DATA]]/60</f>
        <v>36.291666666666664</v>
      </c>
      <c r="AE161"/>
    </row>
    <row r="162" spans="1:31" x14ac:dyDescent="0.25">
      <c r="A162" t="s">
        <v>137</v>
      </c>
      <c r="B162" t="s">
        <v>936</v>
      </c>
      <c r="C162" t="s">
        <v>922</v>
      </c>
      <c r="D162" s="3">
        <v>0</v>
      </c>
      <c r="E162" t="s">
        <v>75</v>
      </c>
      <c r="F162" t="s">
        <v>387</v>
      </c>
      <c r="G162" s="2">
        <v>45741</v>
      </c>
      <c r="H162">
        <v>4099186</v>
      </c>
      <c r="I162" t="s">
        <v>28</v>
      </c>
      <c r="J162" t="s">
        <v>253</v>
      </c>
      <c r="K162">
        <v>21.4</v>
      </c>
      <c r="L162">
        <v>50</v>
      </c>
      <c r="M162" t="s">
        <v>245</v>
      </c>
      <c r="N162">
        <v>5</v>
      </c>
      <c r="O162">
        <v>21.4</v>
      </c>
      <c r="P162">
        <v>1.75</v>
      </c>
      <c r="Q162">
        <v>37.449999999999996</v>
      </c>
      <c r="R162">
        <v>42.449999999999996</v>
      </c>
      <c r="S162">
        <v>5</v>
      </c>
      <c r="T162" s="90">
        <v>0</v>
      </c>
      <c r="U162" s="90">
        <v>5</v>
      </c>
      <c r="V162">
        <v>32.5</v>
      </c>
      <c r="W162">
        <v>0.83333333333333337</v>
      </c>
      <c r="X162">
        <v>27.083333333333336</v>
      </c>
      <c r="Y162" s="176">
        <v>15.3667</v>
      </c>
      <c r="Z162" t="s">
        <v>23</v>
      </c>
      <c r="AA162" t="b" cm="1">
        <f t="array" ref="AA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2">
        <f>Fares_Big_Star_Export[[#This Row],[Trip Time]]*Fares_Big_Star_Export[[#This Row],[HOURLY DATA]]/60</f>
        <v>27.083333333333332</v>
      </c>
      <c r="AE162"/>
    </row>
    <row r="163" spans="1:31" x14ac:dyDescent="0.25">
      <c r="A163" t="s">
        <v>136</v>
      </c>
      <c r="B163" t="s">
        <v>846</v>
      </c>
      <c r="C163" t="s">
        <v>859</v>
      </c>
      <c r="D163" s="3">
        <v>0</v>
      </c>
      <c r="E163" t="s">
        <v>75</v>
      </c>
      <c r="F163" t="s">
        <v>888</v>
      </c>
      <c r="G163" s="2">
        <v>45741</v>
      </c>
      <c r="H163">
        <v>4100641</v>
      </c>
      <c r="I163" t="s">
        <v>537</v>
      </c>
      <c r="J163" t="s">
        <v>251</v>
      </c>
      <c r="K163">
        <v>10.49</v>
      </c>
      <c r="L163">
        <v>19</v>
      </c>
      <c r="M163" t="s">
        <v>245</v>
      </c>
      <c r="N163">
        <v>5</v>
      </c>
      <c r="O163">
        <v>10.49</v>
      </c>
      <c r="P163">
        <v>1.75</v>
      </c>
      <c r="Q163">
        <v>18.357500000000002</v>
      </c>
      <c r="R163">
        <v>23.357500000000002</v>
      </c>
      <c r="S163">
        <v>5.5</v>
      </c>
      <c r="T163" s="90">
        <v>0</v>
      </c>
      <c r="U163" s="90">
        <v>5.5</v>
      </c>
      <c r="V163">
        <v>32.5</v>
      </c>
      <c r="W163">
        <v>0.31666666666666665</v>
      </c>
      <c r="X163">
        <v>10.291666666666666</v>
      </c>
      <c r="Y163" s="176">
        <v>13.065799999999999</v>
      </c>
      <c r="Z163" t="s">
        <v>23</v>
      </c>
      <c r="AA163" t="b" cm="1">
        <f t="array" ref="AA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3">
        <f>Fares_Big_Star_Export[[#This Row],[Trip Time]]*Fares_Big_Star_Export[[#This Row],[HOURLY DATA]]/60</f>
        <v>10.291666666666666</v>
      </c>
      <c r="AE163"/>
    </row>
    <row r="164" spans="1:31" x14ac:dyDescent="0.25">
      <c r="A164" t="s">
        <v>136</v>
      </c>
      <c r="B164" t="s">
        <v>756</v>
      </c>
      <c r="C164" t="s">
        <v>624</v>
      </c>
      <c r="D164" s="3">
        <v>1</v>
      </c>
      <c r="E164" t="s">
        <v>75</v>
      </c>
      <c r="F164" t="s">
        <v>231</v>
      </c>
      <c r="G164" s="2">
        <v>45741</v>
      </c>
      <c r="H164">
        <v>4099154</v>
      </c>
      <c r="I164" t="s">
        <v>883</v>
      </c>
      <c r="J164" t="s">
        <v>251</v>
      </c>
      <c r="K164">
        <v>9.57</v>
      </c>
      <c r="L164">
        <v>22</v>
      </c>
      <c r="M164" t="s">
        <v>245</v>
      </c>
      <c r="N164">
        <v>5</v>
      </c>
      <c r="O164">
        <v>9.57</v>
      </c>
      <c r="P164">
        <v>1.75</v>
      </c>
      <c r="Q164">
        <v>16.747500000000002</v>
      </c>
      <c r="R164">
        <v>21.747500000000002</v>
      </c>
      <c r="S164">
        <v>5.5</v>
      </c>
      <c r="T164" s="90">
        <v>5.5</v>
      </c>
      <c r="U164" s="90">
        <v>0</v>
      </c>
      <c r="V164">
        <v>32.5</v>
      </c>
      <c r="W164">
        <v>0.36666666666666664</v>
      </c>
      <c r="X164">
        <v>11.916666666666666</v>
      </c>
      <c r="Y164" s="176">
        <v>9.8308</v>
      </c>
      <c r="Z164" t="s">
        <v>23</v>
      </c>
      <c r="AA164" t="b" cm="1">
        <f t="array" ref="AA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4">
        <f>Fares_Big_Star_Export[[#This Row],[Trip Time]]*Fares_Big_Star_Export[[#This Row],[HOURLY DATA]]/60</f>
        <v>11.916666666666666</v>
      </c>
      <c r="AE164"/>
    </row>
    <row r="165" spans="1:31" x14ac:dyDescent="0.25">
      <c r="A165" t="s">
        <v>141</v>
      </c>
      <c r="B165" t="s">
        <v>617</v>
      </c>
      <c r="C165" t="s">
        <v>712</v>
      </c>
      <c r="D165" s="3">
        <v>0</v>
      </c>
      <c r="E165" t="s">
        <v>75</v>
      </c>
      <c r="F165" t="s">
        <v>395</v>
      </c>
      <c r="G165" s="2">
        <v>45742</v>
      </c>
      <c r="H165">
        <v>4101247</v>
      </c>
      <c r="I165" t="s">
        <v>66</v>
      </c>
      <c r="J165" t="s">
        <v>255</v>
      </c>
      <c r="K165">
        <v>11.44</v>
      </c>
      <c r="L165">
        <v>18</v>
      </c>
      <c r="M165" t="s">
        <v>245</v>
      </c>
      <c r="N165">
        <v>5</v>
      </c>
      <c r="O165">
        <v>11.44</v>
      </c>
      <c r="P165">
        <v>1.75</v>
      </c>
      <c r="Q165">
        <v>20.02</v>
      </c>
      <c r="R165">
        <v>25.02</v>
      </c>
      <c r="S165">
        <v>5</v>
      </c>
      <c r="T165" s="90">
        <v>0</v>
      </c>
      <c r="U165" s="90">
        <v>5</v>
      </c>
      <c r="V165">
        <v>32.5</v>
      </c>
      <c r="W165">
        <v>0.3</v>
      </c>
      <c r="X165">
        <v>9.75</v>
      </c>
      <c r="Y165" s="176">
        <v>15.27</v>
      </c>
      <c r="Z165" t="s">
        <v>23</v>
      </c>
      <c r="AA165" t="b" cm="1">
        <f t="array" ref="AA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5">
        <f>Fares_Big_Star_Export[[#This Row],[Trip Time]]*Fares_Big_Star_Export[[#This Row],[HOURLY DATA]]/60</f>
        <v>9.75</v>
      </c>
      <c r="AE165"/>
    </row>
    <row r="166" spans="1:31" x14ac:dyDescent="0.25">
      <c r="A166" t="s">
        <v>18</v>
      </c>
      <c r="B166" t="s">
        <v>487</v>
      </c>
      <c r="C166" t="s">
        <v>839</v>
      </c>
      <c r="D166" s="3">
        <v>0</v>
      </c>
      <c r="E166" t="s">
        <v>75</v>
      </c>
      <c r="F166" t="s">
        <v>390</v>
      </c>
      <c r="G166" s="2">
        <v>45742</v>
      </c>
      <c r="H166">
        <v>4097420</v>
      </c>
      <c r="I166" t="s">
        <v>376</v>
      </c>
      <c r="J166" t="s">
        <v>251</v>
      </c>
      <c r="K166">
        <v>17.43</v>
      </c>
      <c r="L166">
        <v>44</v>
      </c>
      <c r="M166" t="s">
        <v>245</v>
      </c>
      <c r="N166">
        <v>6.5</v>
      </c>
      <c r="O166">
        <v>17.43</v>
      </c>
      <c r="P166">
        <v>2</v>
      </c>
      <c r="Q166">
        <v>34.86</v>
      </c>
      <c r="R166">
        <v>41.36</v>
      </c>
      <c r="S166">
        <v>0</v>
      </c>
      <c r="T166" s="90">
        <v>0</v>
      </c>
      <c r="U166" s="90">
        <v>0</v>
      </c>
      <c r="V166">
        <v>35.787500000000001</v>
      </c>
      <c r="W166">
        <v>0.73333333333333328</v>
      </c>
      <c r="X166">
        <v>26.244166666666665</v>
      </c>
      <c r="Y166" s="176">
        <v>15.1158</v>
      </c>
      <c r="Z166" t="s">
        <v>23</v>
      </c>
      <c r="AA166" t="b" cm="1">
        <f t="array" ref="AA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6">
        <f>Fares_Big_Star_Export[[#This Row],[Trip Time]]*Fares_Big_Star_Export[[#This Row],[HOURLY DATA]]/60</f>
        <v>26.244166666666668</v>
      </c>
      <c r="AE166"/>
    </row>
    <row r="167" spans="1:31" x14ac:dyDescent="0.25">
      <c r="A167" t="s">
        <v>136</v>
      </c>
      <c r="B167" t="s">
        <v>926</v>
      </c>
      <c r="C167" t="s">
        <v>948</v>
      </c>
      <c r="D167" s="3">
        <v>0</v>
      </c>
      <c r="E167" t="s">
        <v>75</v>
      </c>
      <c r="F167" t="s">
        <v>231</v>
      </c>
      <c r="G167" s="2">
        <v>45742</v>
      </c>
      <c r="H167">
        <v>4101257</v>
      </c>
      <c r="I167" t="s">
        <v>883</v>
      </c>
      <c r="J167" t="s">
        <v>251</v>
      </c>
      <c r="K167">
        <v>16.440000000000001</v>
      </c>
      <c r="L167">
        <v>34</v>
      </c>
      <c r="M167" t="s">
        <v>245</v>
      </c>
      <c r="N167">
        <v>5</v>
      </c>
      <c r="O167">
        <v>16.440000000000001</v>
      </c>
      <c r="P167">
        <v>1.75</v>
      </c>
      <c r="Q167">
        <v>28.770000000000003</v>
      </c>
      <c r="R167">
        <v>33.770000000000003</v>
      </c>
      <c r="S167">
        <v>5</v>
      </c>
      <c r="T167" s="90">
        <v>0</v>
      </c>
      <c r="U167" s="90">
        <v>5</v>
      </c>
      <c r="V167">
        <v>32.5</v>
      </c>
      <c r="W167">
        <v>0.56666666666666665</v>
      </c>
      <c r="X167">
        <v>18.416666666666668</v>
      </c>
      <c r="Y167" s="176">
        <v>15.353300000000001</v>
      </c>
      <c r="Z167" t="s">
        <v>23</v>
      </c>
      <c r="AA167" t="b" cm="1">
        <f t="array" ref="AA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7">
        <f>Fares_Big_Star_Export[[#This Row],[Trip Time]]*Fares_Big_Star_Export[[#This Row],[HOURLY DATA]]/60</f>
        <v>18.416666666666668</v>
      </c>
      <c r="AE167"/>
    </row>
    <row r="168" spans="1:31" x14ac:dyDescent="0.25">
      <c r="A168" t="s">
        <v>136</v>
      </c>
      <c r="B168" t="s">
        <v>524</v>
      </c>
      <c r="C168" t="s">
        <v>640</v>
      </c>
      <c r="D168" s="3">
        <v>0</v>
      </c>
      <c r="E168" t="s">
        <v>75</v>
      </c>
      <c r="F168" t="s">
        <v>757</v>
      </c>
      <c r="G168" s="2">
        <v>45742</v>
      </c>
      <c r="H168">
        <v>4101218</v>
      </c>
      <c r="I168" t="s">
        <v>536</v>
      </c>
      <c r="J168" t="s">
        <v>251</v>
      </c>
      <c r="K168">
        <v>6.65</v>
      </c>
      <c r="L168">
        <v>19</v>
      </c>
      <c r="M168" t="s">
        <v>245</v>
      </c>
      <c r="N168">
        <v>5</v>
      </c>
      <c r="O168">
        <v>6.65</v>
      </c>
      <c r="P168">
        <v>1.75</v>
      </c>
      <c r="Q168">
        <v>11.637500000000001</v>
      </c>
      <c r="R168">
        <v>16.637500000000003</v>
      </c>
      <c r="S168">
        <v>5</v>
      </c>
      <c r="T168" s="90">
        <v>0</v>
      </c>
      <c r="U168" s="90">
        <v>5</v>
      </c>
      <c r="V168">
        <v>32.5</v>
      </c>
      <c r="W168">
        <v>0.31666666666666665</v>
      </c>
      <c r="X168">
        <v>10.291666666666666</v>
      </c>
      <c r="Y168" s="176">
        <v>6.3457999999999997</v>
      </c>
      <c r="Z168" t="s">
        <v>37</v>
      </c>
      <c r="AA168" t="b" cm="1">
        <f t="array" ref="AA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168">
        <f>Fares_Big_Star_Export[[#This Row],[Trip Time]]*Fares_Big_Star_Export[[#This Row],[HOURLY DATA]]/60</f>
        <v>10.291666666666666</v>
      </c>
      <c r="AE168"/>
    </row>
    <row r="169" spans="1:31" x14ac:dyDescent="0.25">
      <c r="A169" t="s">
        <v>18</v>
      </c>
      <c r="B169" t="s">
        <v>815</v>
      </c>
      <c r="C169" t="s">
        <v>657</v>
      </c>
      <c r="D169" s="3">
        <v>0</v>
      </c>
      <c r="E169" t="s">
        <v>75</v>
      </c>
      <c r="F169" t="s">
        <v>565</v>
      </c>
      <c r="G169" s="2">
        <v>45742</v>
      </c>
      <c r="H169">
        <v>4101246</v>
      </c>
      <c r="I169" t="s">
        <v>33</v>
      </c>
      <c r="J169" t="s">
        <v>251</v>
      </c>
      <c r="K169">
        <v>17.22</v>
      </c>
      <c r="L169">
        <v>61</v>
      </c>
      <c r="M169" t="s">
        <v>245</v>
      </c>
      <c r="N169">
        <v>6.5</v>
      </c>
      <c r="O169">
        <v>17.22</v>
      </c>
      <c r="P169">
        <v>2</v>
      </c>
      <c r="Q169">
        <v>34.44</v>
      </c>
      <c r="R169">
        <v>40.94</v>
      </c>
      <c r="S169">
        <v>5</v>
      </c>
      <c r="T169" s="90">
        <v>0</v>
      </c>
      <c r="U169" s="90">
        <v>5</v>
      </c>
      <c r="V169">
        <v>35.787500000000001</v>
      </c>
      <c r="W169">
        <v>1.0166666666666666</v>
      </c>
      <c r="X169">
        <v>36.383958333333332</v>
      </c>
      <c r="Y169" s="176">
        <v>4.556</v>
      </c>
      <c r="Z169" t="s">
        <v>23</v>
      </c>
      <c r="AA169" t="b" cm="1">
        <f t="array" ref="AA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9">
        <f>Fares_Big_Star_Export[[#This Row],[Trip Time]]*Fares_Big_Star_Export[[#This Row],[HOURLY DATA]]/60</f>
        <v>36.383958333333332</v>
      </c>
      <c r="AE169"/>
    </row>
    <row r="170" spans="1:31" x14ac:dyDescent="0.25">
      <c r="A170" t="s">
        <v>141</v>
      </c>
      <c r="B170" t="s">
        <v>928</v>
      </c>
      <c r="C170" t="s">
        <v>560</v>
      </c>
      <c r="D170" s="3">
        <v>0</v>
      </c>
      <c r="E170" t="s">
        <v>75</v>
      </c>
      <c r="F170" t="s">
        <v>395</v>
      </c>
      <c r="G170" s="2">
        <v>45742</v>
      </c>
      <c r="H170">
        <v>4101281</v>
      </c>
      <c r="I170" t="s">
        <v>66</v>
      </c>
      <c r="J170" t="s">
        <v>251</v>
      </c>
      <c r="K170">
        <v>9.59</v>
      </c>
      <c r="L170">
        <v>15</v>
      </c>
      <c r="M170" t="s">
        <v>245</v>
      </c>
      <c r="N170">
        <v>5</v>
      </c>
      <c r="O170">
        <v>9.59</v>
      </c>
      <c r="P170">
        <v>1.75</v>
      </c>
      <c r="Q170">
        <v>16.782499999999999</v>
      </c>
      <c r="R170">
        <v>21.782499999999999</v>
      </c>
      <c r="S170">
        <v>5.5</v>
      </c>
      <c r="T170" s="90">
        <v>0</v>
      </c>
      <c r="U170" s="90">
        <v>5.5</v>
      </c>
      <c r="V170">
        <v>32.5</v>
      </c>
      <c r="W170">
        <v>0.25</v>
      </c>
      <c r="X170">
        <v>8.125</v>
      </c>
      <c r="Y170" s="176">
        <v>13.657500000000001</v>
      </c>
      <c r="Z170" t="s">
        <v>23</v>
      </c>
      <c r="AA170" t="b" cm="1">
        <f t="array" ref="AA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0">
        <f>Fares_Big_Star_Export[[#This Row],[Trip Time]]*Fares_Big_Star_Export[[#This Row],[HOURLY DATA]]/60</f>
        <v>8.125</v>
      </c>
      <c r="AE170"/>
    </row>
    <row r="171" spans="1:31" x14ac:dyDescent="0.25">
      <c r="A171" t="s">
        <v>21</v>
      </c>
      <c r="B171" t="s">
        <v>875</v>
      </c>
      <c r="C171" t="s">
        <v>479</v>
      </c>
      <c r="D171" s="3">
        <v>0</v>
      </c>
      <c r="E171" t="s">
        <v>75</v>
      </c>
      <c r="F171" t="s">
        <v>229</v>
      </c>
      <c r="G171" s="2">
        <v>45742</v>
      </c>
      <c r="H171">
        <v>4101277</v>
      </c>
      <c r="I171" t="s">
        <v>230</v>
      </c>
      <c r="J171" t="s">
        <v>271</v>
      </c>
      <c r="K171">
        <v>21.68</v>
      </c>
      <c r="L171">
        <v>42</v>
      </c>
      <c r="M171" t="s">
        <v>246</v>
      </c>
      <c r="N171">
        <v>6.5</v>
      </c>
      <c r="O171">
        <v>21.68</v>
      </c>
      <c r="P171">
        <v>2</v>
      </c>
      <c r="Q171">
        <v>43.36</v>
      </c>
      <c r="R171">
        <v>49.86</v>
      </c>
      <c r="S171">
        <v>5.5</v>
      </c>
      <c r="T171" s="90">
        <v>0</v>
      </c>
      <c r="U171" s="90">
        <v>5.5</v>
      </c>
      <c r="V171">
        <v>32.5</v>
      </c>
      <c r="W171">
        <v>0.7</v>
      </c>
      <c r="X171">
        <v>22.75</v>
      </c>
      <c r="Y171" s="176">
        <v>27.11</v>
      </c>
      <c r="Z171" t="s">
        <v>23</v>
      </c>
      <c r="AA171" t="b" cm="1">
        <f t="array" ref="AA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1">
        <f>Fares_Big_Star_Export[[#This Row],[Trip Time]]*Fares_Big_Star_Export[[#This Row],[HOURLY DATA]]/60</f>
        <v>22.75</v>
      </c>
      <c r="AE171"/>
    </row>
    <row r="172" spans="1:31" x14ac:dyDescent="0.25">
      <c r="A172" t="s">
        <v>133</v>
      </c>
      <c r="B172" t="s">
        <v>606</v>
      </c>
      <c r="C172" t="s">
        <v>970</v>
      </c>
      <c r="D172" s="3">
        <v>0</v>
      </c>
      <c r="E172" t="s">
        <v>75</v>
      </c>
      <c r="F172" t="s">
        <v>394</v>
      </c>
      <c r="G172" s="2">
        <v>45742</v>
      </c>
      <c r="H172">
        <v>4097683</v>
      </c>
      <c r="I172" t="s">
        <v>64</v>
      </c>
      <c r="J172" t="s">
        <v>251</v>
      </c>
      <c r="K172">
        <v>8.08</v>
      </c>
      <c r="L172">
        <v>79</v>
      </c>
      <c r="M172" t="s">
        <v>245</v>
      </c>
      <c r="N172">
        <v>5</v>
      </c>
      <c r="O172">
        <v>8.08</v>
      </c>
      <c r="P172">
        <v>1.75</v>
      </c>
      <c r="Q172">
        <v>14.14</v>
      </c>
      <c r="R172">
        <v>19.14</v>
      </c>
      <c r="S172">
        <v>0</v>
      </c>
      <c r="T172" s="90">
        <v>0</v>
      </c>
      <c r="U172" s="90">
        <v>0</v>
      </c>
      <c r="V172">
        <v>32.5</v>
      </c>
      <c r="W172">
        <v>1.3166666666666667</v>
      </c>
      <c r="X172">
        <v>42.791666666666664</v>
      </c>
      <c r="Y172" s="176">
        <v>-23.651700000000002</v>
      </c>
      <c r="Z172" t="s">
        <v>23</v>
      </c>
      <c r="AA172" t="b" cm="1">
        <f t="array" ref="AA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2">
        <f>Fares_Big_Star_Export[[#This Row],[Trip Time]]*Fares_Big_Star_Export[[#This Row],[HOURLY DATA]]/60</f>
        <v>42.791666666666664</v>
      </c>
      <c r="AE172"/>
    </row>
    <row r="173" spans="1:31" x14ac:dyDescent="0.25">
      <c r="A173" t="s">
        <v>21</v>
      </c>
      <c r="B173" t="s">
        <v>1030</v>
      </c>
      <c r="C173" t="s">
        <v>684</v>
      </c>
      <c r="D173" s="3">
        <v>0</v>
      </c>
      <c r="E173" t="s">
        <v>75</v>
      </c>
      <c r="F173" t="s">
        <v>229</v>
      </c>
      <c r="G173" s="2">
        <v>45742</v>
      </c>
      <c r="H173">
        <v>4097793</v>
      </c>
      <c r="I173" t="s">
        <v>230</v>
      </c>
      <c r="J173" t="s">
        <v>252</v>
      </c>
      <c r="K173">
        <v>25.07</v>
      </c>
      <c r="L173">
        <v>42</v>
      </c>
      <c r="M173" t="s">
        <v>245</v>
      </c>
      <c r="N173">
        <v>5</v>
      </c>
      <c r="O173">
        <v>25.07</v>
      </c>
      <c r="P173">
        <v>1.75</v>
      </c>
      <c r="Q173">
        <v>43.872500000000002</v>
      </c>
      <c r="R173">
        <v>48.872500000000002</v>
      </c>
      <c r="S173">
        <v>5.5</v>
      </c>
      <c r="T173" s="90">
        <v>0</v>
      </c>
      <c r="U173" s="90">
        <v>5.5</v>
      </c>
      <c r="V173">
        <v>32.5</v>
      </c>
      <c r="W173">
        <v>0.7</v>
      </c>
      <c r="X173">
        <v>22.75</v>
      </c>
      <c r="Y173" s="176">
        <v>26.122499999999999</v>
      </c>
      <c r="Z173" t="s">
        <v>23</v>
      </c>
      <c r="AA173" t="b" cm="1">
        <f t="array" ref="AA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3">
        <f>Fares_Big_Star_Export[[#This Row],[Trip Time]]*Fares_Big_Star_Export[[#This Row],[HOURLY DATA]]/60</f>
        <v>22.75</v>
      </c>
      <c r="AE173"/>
    </row>
    <row r="174" spans="1:31" x14ac:dyDescent="0.25">
      <c r="A174" t="s">
        <v>137</v>
      </c>
      <c r="B174" t="s">
        <v>433</v>
      </c>
      <c r="C174" t="s">
        <v>909</v>
      </c>
      <c r="D174" s="3">
        <v>0</v>
      </c>
      <c r="E174" t="s">
        <v>75</v>
      </c>
      <c r="F174" t="s">
        <v>387</v>
      </c>
      <c r="G174" s="2">
        <v>45742</v>
      </c>
      <c r="H174">
        <v>4100587</v>
      </c>
      <c r="I174" t="s">
        <v>28</v>
      </c>
      <c r="J174" t="s">
        <v>251</v>
      </c>
      <c r="K174">
        <v>9.1999999999999993</v>
      </c>
      <c r="L174">
        <v>21</v>
      </c>
      <c r="M174" t="s">
        <v>245</v>
      </c>
      <c r="N174">
        <v>5</v>
      </c>
      <c r="O174">
        <v>9.1999999999999993</v>
      </c>
      <c r="P174">
        <v>1.75</v>
      </c>
      <c r="Q174">
        <v>16.099999999999998</v>
      </c>
      <c r="R174">
        <v>21.099999999999998</v>
      </c>
      <c r="S174">
        <v>3</v>
      </c>
      <c r="T174" s="90">
        <v>0</v>
      </c>
      <c r="U174" s="90">
        <v>3</v>
      </c>
      <c r="V174">
        <v>32.5</v>
      </c>
      <c r="W174">
        <v>0.35</v>
      </c>
      <c r="X174">
        <v>11.375</v>
      </c>
      <c r="Y174" s="176">
        <v>9.7249999999999996</v>
      </c>
      <c r="Z174" t="s">
        <v>23</v>
      </c>
      <c r="AA174" t="b" cm="1">
        <f t="array" ref="AA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4">
        <f>Fares_Big_Star_Export[[#This Row],[Trip Time]]*Fares_Big_Star_Export[[#This Row],[HOURLY DATA]]/60</f>
        <v>11.375</v>
      </c>
      <c r="AE174"/>
    </row>
    <row r="175" spans="1:31" x14ac:dyDescent="0.25">
      <c r="A175" t="s">
        <v>137</v>
      </c>
      <c r="B175" t="s">
        <v>1029</v>
      </c>
      <c r="C175" t="s">
        <v>747</v>
      </c>
      <c r="D175" s="3">
        <v>0</v>
      </c>
      <c r="E175" t="s">
        <v>75</v>
      </c>
      <c r="F175" t="s">
        <v>387</v>
      </c>
      <c r="G175" s="2">
        <v>45742</v>
      </c>
      <c r="H175">
        <v>4100586</v>
      </c>
      <c r="I175" t="s">
        <v>28</v>
      </c>
      <c r="J175" t="s">
        <v>251</v>
      </c>
      <c r="K175">
        <v>9.1999999999999993</v>
      </c>
      <c r="L175">
        <v>0</v>
      </c>
      <c r="M175" t="s">
        <v>245</v>
      </c>
      <c r="N175">
        <v>5</v>
      </c>
      <c r="O175">
        <v>9.1999999999999993</v>
      </c>
      <c r="P175">
        <v>1.75</v>
      </c>
      <c r="Q175">
        <v>16.099999999999998</v>
      </c>
      <c r="R175">
        <v>21.099999999999998</v>
      </c>
      <c r="S175">
        <v>3</v>
      </c>
      <c r="T175" s="90">
        <v>0</v>
      </c>
      <c r="U175" s="90">
        <v>3</v>
      </c>
      <c r="V175">
        <v>32.5</v>
      </c>
      <c r="W175">
        <v>0</v>
      </c>
      <c r="X175">
        <v>0</v>
      </c>
      <c r="Y175" s="176">
        <v>21.1</v>
      </c>
      <c r="Z175" t="s">
        <v>23</v>
      </c>
      <c r="AA175" t="b" cm="1">
        <f t="array" ref="AA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5">
        <f>Fares_Big_Star_Export[[#This Row],[Trip Time]]*Fares_Big_Star_Export[[#This Row],[HOURLY DATA]]/60</f>
        <v>0</v>
      </c>
      <c r="AE175"/>
    </row>
    <row r="176" spans="1:31" x14ac:dyDescent="0.25">
      <c r="A176" t="s">
        <v>133</v>
      </c>
      <c r="B176" t="s">
        <v>458</v>
      </c>
      <c r="C176" t="s">
        <v>569</v>
      </c>
      <c r="D176" s="3">
        <v>0</v>
      </c>
      <c r="E176" t="s">
        <v>75</v>
      </c>
      <c r="F176" t="s">
        <v>394</v>
      </c>
      <c r="G176" s="2">
        <v>45742</v>
      </c>
      <c r="H176">
        <v>4100671</v>
      </c>
      <c r="I176" t="s">
        <v>64</v>
      </c>
      <c r="J176" t="s">
        <v>251</v>
      </c>
      <c r="K176">
        <v>15.37</v>
      </c>
      <c r="L176">
        <v>43</v>
      </c>
      <c r="M176" t="s">
        <v>245</v>
      </c>
      <c r="N176">
        <v>5</v>
      </c>
      <c r="O176">
        <v>15.37</v>
      </c>
      <c r="P176">
        <v>1.75</v>
      </c>
      <c r="Q176">
        <v>26.897499999999997</v>
      </c>
      <c r="R176">
        <v>31.897499999999997</v>
      </c>
      <c r="S176">
        <v>3</v>
      </c>
      <c r="T176" s="90">
        <v>0</v>
      </c>
      <c r="U176" s="90">
        <v>3</v>
      </c>
      <c r="V176">
        <v>32.5</v>
      </c>
      <c r="W176">
        <v>0.71666666666666667</v>
      </c>
      <c r="X176">
        <v>23.291666666666668</v>
      </c>
      <c r="Y176" s="176">
        <v>8.6058000000000003</v>
      </c>
      <c r="Z176" t="s">
        <v>23</v>
      </c>
      <c r="AA176" t="b" cm="1">
        <f t="array" ref="AA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6">
        <f>Fares_Big_Star_Export[[#This Row],[Trip Time]]*Fares_Big_Star_Export[[#This Row],[HOURLY DATA]]/60</f>
        <v>23.291666666666668</v>
      </c>
      <c r="AE176"/>
    </row>
    <row r="177" spans="1:31" x14ac:dyDescent="0.25">
      <c r="A177" t="s">
        <v>18</v>
      </c>
      <c r="B177" t="s">
        <v>656</v>
      </c>
      <c r="C177" t="s">
        <v>614</v>
      </c>
      <c r="D177" s="3">
        <v>0</v>
      </c>
      <c r="E177" t="s">
        <v>75</v>
      </c>
      <c r="F177" t="s">
        <v>382</v>
      </c>
      <c r="G177" s="2">
        <v>45742</v>
      </c>
      <c r="H177">
        <v>4100446</v>
      </c>
      <c r="I177" t="s">
        <v>19</v>
      </c>
      <c r="J177" t="s">
        <v>254</v>
      </c>
      <c r="K177">
        <v>9.58</v>
      </c>
      <c r="L177">
        <v>45</v>
      </c>
      <c r="M177" t="s">
        <v>246</v>
      </c>
      <c r="N177">
        <v>6.5</v>
      </c>
      <c r="O177">
        <v>9.58</v>
      </c>
      <c r="P177">
        <v>2</v>
      </c>
      <c r="Q177">
        <v>19.16</v>
      </c>
      <c r="R177">
        <v>25.66</v>
      </c>
      <c r="S177">
        <v>5</v>
      </c>
      <c r="T177" s="90">
        <v>0</v>
      </c>
      <c r="U177" s="90">
        <v>5</v>
      </c>
      <c r="V177">
        <v>35.787500000000001</v>
      </c>
      <c r="W177">
        <v>0.75</v>
      </c>
      <c r="X177">
        <v>26.840625000000003</v>
      </c>
      <c r="Y177" s="176">
        <v>-1.1806000000000001</v>
      </c>
      <c r="Z177" t="s">
        <v>20</v>
      </c>
      <c r="AA177" t="b" cm="1">
        <f t="array" ref="AA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7">
        <f>Fares_Big_Star_Export[[#This Row],[Trip Time]]*Fares_Big_Star_Export[[#This Row],[HOURLY DATA]]/60</f>
        <v>26.840624999999999</v>
      </c>
      <c r="AE177"/>
    </row>
    <row r="178" spans="1:31" x14ac:dyDescent="0.25">
      <c r="A178" t="s">
        <v>136</v>
      </c>
      <c r="B178" t="s">
        <v>987</v>
      </c>
      <c r="C178" t="s">
        <v>658</v>
      </c>
      <c r="D178" s="3">
        <v>0</v>
      </c>
      <c r="E178" t="s">
        <v>75</v>
      </c>
      <c r="F178" t="s">
        <v>888</v>
      </c>
      <c r="G178" s="2">
        <v>45742</v>
      </c>
      <c r="H178">
        <v>4100443</v>
      </c>
      <c r="I178" t="s">
        <v>537</v>
      </c>
      <c r="J178" t="s">
        <v>254</v>
      </c>
      <c r="K178">
        <v>10.19</v>
      </c>
      <c r="L178">
        <v>48</v>
      </c>
      <c r="M178" t="s">
        <v>246</v>
      </c>
      <c r="N178">
        <v>6.5</v>
      </c>
      <c r="O178">
        <v>10.19</v>
      </c>
      <c r="P178">
        <v>2</v>
      </c>
      <c r="Q178">
        <v>20.38</v>
      </c>
      <c r="R178">
        <v>26.88</v>
      </c>
      <c r="S178">
        <v>5.5</v>
      </c>
      <c r="T178" s="90">
        <v>0</v>
      </c>
      <c r="U178" s="90">
        <v>5.5</v>
      </c>
      <c r="V178">
        <v>32.5</v>
      </c>
      <c r="W178">
        <v>0.8</v>
      </c>
      <c r="X178">
        <v>26</v>
      </c>
      <c r="Y178" s="176">
        <v>0.88</v>
      </c>
      <c r="Z178" t="s">
        <v>23</v>
      </c>
      <c r="AA178" t="b" cm="1">
        <f t="array" ref="AA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8">
        <f>Fares_Big_Star_Export[[#This Row],[Trip Time]]*Fares_Big_Star_Export[[#This Row],[HOURLY DATA]]/60</f>
        <v>26</v>
      </c>
      <c r="AE178"/>
    </row>
    <row r="179" spans="1:31" x14ac:dyDescent="0.25">
      <c r="A179" t="s">
        <v>133</v>
      </c>
      <c r="B179" t="s">
        <v>419</v>
      </c>
      <c r="C179" t="s">
        <v>590</v>
      </c>
      <c r="D179" s="3">
        <v>0</v>
      </c>
      <c r="E179" t="s">
        <v>75</v>
      </c>
      <c r="F179" t="s">
        <v>394</v>
      </c>
      <c r="G179" s="2">
        <v>45742</v>
      </c>
      <c r="H179">
        <v>4100384</v>
      </c>
      <c r="I179" t="s">
        <v>64</v>
      </c>
      <c r="J179" t="s">
        <v>251</v>
      </c>
      <c r="K179">
        <v>13.9</v>
      </c>
      <c r="L179">
        <v>55</v>
      </c>
      <c r="M179" t="s">
        <v>245</v>
      </c>
      <c r="N179">
        <v>5</v>
      </c>
      <c r="O179">
        <v>13.9</v>
      </c>
      <c r="P179">
        <v>1.75</v>
      </c>
      <c r="Q179">
        <v>24.324999999999999</v>
      </c>
      <c r="R179">
        <v>29.324999999999999</v>
      </c>
      <c r="S179">
        <v>0</v>
      </c>
      <c r="T179" s="90">
        <v>0</v>
      </c>
      <c r="U179" s="90">
        <v>0</v>
      </c>
      <c r="V179">
        <v>32.5</v>
      </c>
      <c r="W179">
        <v>0.91666666666666663</v>
      </c>
      <c r="X179">
        <v>29.791666666666664</v>
      </c>
      <c r="Y179" s="176">
        <v>-0.4667</v>
      </c>
      <c r="Z179" t="s">
        <v>23</v>
      </c>
      <c r="AA179" t="b" cm="1">
        <f t="array" ref="AA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9">
        <f>Fares_Big_Star_Export[[#This Row],[Trip Time]]*Fares_Big_Star_Export[[#This Row],[HOURLY DATA]]/60</f>
        <v>29.791666666666668</v>
      </c>
      <c r="AE179"/>
    </row>
    <row r="180" spans="1:31" x14ac:dyDescent="0.25">
      <c r="A180" t="s">
        <v>136</v>
      </c>
      <c r="B180" t="s">
        <v>778</v>
      </c>
      <c r="C180" t="s">
        <v>1033</v>
      </c>
      <c r="D180" s="3">
        <v>0</v>
      </c>
      <c r="E180" t="s">
        <v>75</v>
      </c>
      <c r="F180" t="s">
        <v>757</v>
      </c>
      <c r="G180" s="2">
        <v>45742</v>
      </c>
      <c r="H180">
        <v>4101219</v>
      </c>
      <c r="I180" t="s">
        <v>536</v>
      </c>
      <c r="J180" t="s">
        <v>251</v>
      </c>
      <c r="K180">
        <v>6.65</v>
      </c>
      <c r="L180">
        <v>22</v>
      </c>
      <c r="M180" t="s">
        <v>245</v>
      </c>
      <c r="N180">
        <v>5</v>
      </c>
      <c r="O180">
        <v>6.65</v>
      </c>
      <c r="P180">
        <v>1.75</v>
      </c>
      <c r="Q180">
        <v>11.637500000000001</v>
      </c>
      <c r="R180">
        <v>16.637500000000003</v>
      </c>
      <c r="S180">
        <v>3.75</v>
      </c>
      <c r="T180" s="90">
        <v>0</v>
      </c>
      <c r="U180" s="90">
        <v>3.75</v>
      </c>
      <c r="V180">
        <v>32.5</v>
      </c>
      <c r="W180">
        <v>0.36666666666666664</v>
      </c>
      <c r="X180">
        <v>11.916666666666666</v>
      </c>
      <c r="Y180" s="176">
        <v>4.7207999999999997</v>
      </c>
      <c r="Z180" t="s">
        <v>37</v>
      </c>
      <c r="AA180" t="b" cm="1">
        <f t="array" ref="AA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180">
        <f>Fares_Big_Star_Export[[#This Row],[Trip Time]]*Fares_Big_Star_Export[[#This Row],[HOURLY DATA]]/60</f>
        <v>11.916666666666666</v>
      </c>
      <c r="AE180"/>
    </row>
    <row r="181" spans="1:31" x14ac:dyDescent="0.25">
      <c r="A181" t="s">
        <v>141</v>
      </c>
      <c r="B181" t="s">
        <v>581</v>
      </c>
      <c r="C181" t="s">
        <v>663</v>
      </c>
      <c r="D181" s="3">
        <v>0</v>
      </c>
      <c r="E181" t="s">
        <v>75</v>
      </c>
      <c r="F181" t="s">
        <v>395</v>
      </c>
      <c r="G181" s="2">
        <v>45742</v>
      </c>
      <c r="H181">
        <v>4100378</v>
      </c>
      <c r="I181" t="s">
        <v>66</v>
      </c>
      <c r="J181" t="s">
        <v>251</v>
      </c>
      <c r="K181">
        <v>13.9</v>
      </c>
      <c r="L181">
        <v>69</v>
      </c>
      <c r="M181" t="s">
        <v>245</v>
      </c>
      <c r="N181">
        <v>5</v>
      </c>
      <c r="O181">
        <v>13.9</v>
      </c>
      <c r="P181">
        <v>1.75</v>
      </c>
      <c r="Q181">
        <v>24.324999999999999</v>
      </c>
      <c r="R181">
        <v>29.324999999999999</v>
      </c>
      <c r="S181">
        <v>5.5</v>
      </c>
      <c r="T181" s="90">
        <v>0</v>
      </c>
      <c r="U181" s="90">
        <v>5.5</v>
      </c>
      <c r="V181">
        <v>32.5</v>
      </c>
      <c r="W181">
        <v>1.1499999999999999</v>
      </c>
      <c r="X181">
        <v>37.375</v>
      </c>
      <c r="Y181" s="176">
        <v>-8.0500000000000007</v>
      </c>
      <c r="Z181" t="s">
        <v>23</v>
      </c>
      <c r="AA181" t="b" cm="1">
        <f t="array" ref="AA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1">
        <f>Fares_Big_Star_Export[[#This Row],[Trip Time]]*Fares_Big_Star_Export[[#This Row],[HOURLY DATA]]/60</f>
        <v>37.375</v>
      </c>
      <c r="AE181"/>
    </row>
    <row r="182" spans="1:31" x14ac:dyDescent="0.25">
      <c r="A182" t="s">
        <v>139</v>
      </c>
      <c r="B182" t="s">
        <v>398</v>
      </c>
      <c r="C182" t="s">
        <v>557</v>
      </c>
      <c r="D182" s="3">
        <v>0</v>
      </c>
      <c r="E182" t="s">
        <v>75</v>
      </c>
      <c r="F182" t="s">
        <v>381</v>
      </c>
      <c r="G182" s="2">
        <v>45742</v>
      </c>
      <c r="H182">
        <v>4097419</v>
      </c>
      <c r="I182" t="s">
        <v>43</v>
      </c>
      <c r="J182" t="s">
        <v>251</v>
      </c>
      <c r="K182">
        <v>17.43</v>
      </c>
      <c r="L182">
        <v>39</v>
      </c>
      <c r="M182" t="s">
        <v>245</v>
      </c>
      <c r="N182">
        <v>5</v>
      </c>
      <c r="O182">
        <v>17.43</v>
      </c>
      <c r="P182">
        <v>1.75</v>
      </c>
      <c r="Q182">
        <v>30.502499999999998</v>
      </c>
      <c r="R182">
        <v>35.502499999999998</v>
      </c>
      <c r="S182">
        <v>0</v>
      </c>
      <c r="T182" s="90">
        <v>0</v>
      </c>
      <c r="U182" s="90">
        <v>0</v>
      </c>
      <c r="V182">
        <v>29</v>
      </c>
      <c r="W182">
        <v>0.65</v>
      </c>
      <c r="X182">
        <v>18.850000000000001</v>
      </c>
      <c r="Y182" s="176">
        <v>16.6525</v>
      </c>
      <c r="Z182" t="s">
        <v>37</v>
      </c>
      <c r="AA182" t="b" cm="1">
        <f t="array" ref="AA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2">
        <f>Fares_Big_Star_Export[[#This Row],[Trip Time]]*Fares_Big_Star_Export[[#This Row],[HOURLY DATA]]/60</f>
        <v>18.850000000000001</v>
      </c>
      <c r="AE182"/>
    </row>
    <row r="183" spans="1:31" x14ac:dyDescent="0.25">
      <c r="A183" t="s">
        <v>139</v>
      </c>
      <c r="B183" t="s">
        <v>399</v>
      </c>
      <c r="C183" t="s">
        <v>1031</v>
      </c>
      <c r="D183" s="3">
        <v>0</v>
      </c>
      <c r="E183" t="s">
        <v>75</v>
      </c>
      <c r="F183" t="s">
        <v>381</v>
      </c>
      <c r="G183" s="2">
        <v>45742</v>
      </c>
      <c r="H183">
        <v>4101245</v>
      </c>
      <c r="I183" t="s">
        <v>43</v>
      </c>
      <c r="J183" t="s">
        <v>251</v>
      </c>
      <c r="K183">
        <v>17.22</v>
      </c>
      <c r="L183">
        <v>32</v>
      </c>
      <c r="M183" t="s">
        <v>245</v>
      </c>
      <c r="N183">
        <v>5</v>
      </c>
      <c r="O183">
        <v>17.22</v>
      </c>
      <c r="P183">
        <v>1.75</v>
      </c>
      <c r="Q183">
        <v>30.134999999999998</v>
      </c>
      <c r="R183">
        <v>35.134999999999998</v>
      </c>
      <c r="S183">
        <v>5.5</v>
      </c>
      <c r="T183" s="90">
        <v>0</v>
      </c>
      <c r="U183" s="90">
        <v>5.5</v>
      </c>
      <c r="V183">
        <v>29</v>
      </c>
      <c r="W183">
        <v>0.53333333333333333</v>
      </c>
      <c r="X183">
        <v>15.466666666666667</v>
      </c>
      <c r="Y183" s="176">
        <v>19.668299999999999</v>
      </c>
      <c r="Z183" t="s">
        <v>37</v>
      </c>
      <c r="AA183" t="b" cm="1">
        <f t="array" ref="AA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3">
        <f>Fares_Big_Star_Export[[#This Row],[Trip Time]]*Fares_Big_Star_Export[[#This Row],[HOURLY DATA]]/60</f>
        <v>15.466666666666667</v>
      </c>
      <c r="AE183"/>
    </row>
    <row r="184" spans="1:31" x14ac:dyDescent="0.25">
      <c r="A184" t="s">
        <v>141</v>
      </c>
      <c r="B184" t="s">
        <v>864</v>
      </c>
      <c r="C184" t="s">
        <v>505</v>
      </c>
      <c r="D184" s="3">
        <v>0</v>
      </c>
      <c r="E184" t="s">
        <v>75</v>
      </c>
      <c r="F184" t="s">
        <v>395</v>
      </c>
      <c r="G184" s="2">
        <v>45742</v>
      </c>
      <c r="H184">
        <v>4097682</v>
      </c>
      <c r="I184" t="s">
        <v>66</v>
      </c>
      <c r="J184" t="s">
        <v>251</v>
      </c>
      <c r="K184">
        <v>8.08</v>
      </c>
      <c r="L184">
        <v>57</v>
      </c>
      <c r="M184" t="s">
        <v>245</v>
      </c>
      <c r="N184">
        <v>5</v>
      </c>
      <c r="O184">
        <v>8.08</v>
      </c>
      <c r="P184">
        <v>1.75</v>
      </c>
      <c r="Q184">
        <v>14.14</v>
      </c>
      <c r="R184">
        <v>19.14</v>
      </c>
      <c r="S184">
        <v>0</v>
      </c>
      <c r="T184" s="90">
        <v>0</v>
      </c>
      <c r="U184" s="90">
        <v>0</v>
      </c>
      <c r="V184">
        <v>32.5</v>
      </c>
      <c r="W184">
        <v>0.95</v>
      </c>
      <c r="X184">
        <v>30.875</v>
      </c>
      <c r="Y184" s="176">
        <v>-11.734999999999999</v>
      </c>
      <c r="Z184" t="s">
        <v>23</v>
      </c>
      <c r="AA184" t="b" cm="1">
        <f t="array" ref="AA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4">
        <f>Fares_Big_Star_Export[[#This Row],[Trip Time]]*Fares_Big_Star_Export[[#This Row],[HOURLY DATA]]/60</f>
        <v>30.875</v>
      </c>
      <c r="AE184"/>
    </row>
    <row r="185" spans="1:31" x14ac:dyDescent="0.25">
      <c r="A185" t="s">
        <v>136</v>
      </c>
      <c r="B185" t="s">
        <v>686</v>
      </c>
      <c r="C185" t="s">
        <v>445</v>
      </c>
      <c r="D185" s="3">
        <v>0</v>
      </c>
      <c r="E185" t="s">
        <v>75</v>
      </c>
      <c r="F185" t="s">
        <v>888</v>
      </c>
      <c r="G185" s="2">
        <v>45742</v>
      </c>
      <c r="H185">
        <v>4097431</v>
      </c>
      <c r="I185" t="s">
        <v>537</v>
      </c>
      <c r="J185" t="s">
        <v>254</v>
      </c>
      <c r="K185">
        <v>15.16</v>
      </c>
      <c r="L185">
        <v>36</v>
      </c>
      <c r="M185" t="s">
        <v>246</v>
      </c>
      <c r="N185">
        <v>6.5</v>
      </c>
      <c r="O185">
        <v>15.16</v>
      </c>
      <c r="P185">
        <v>2</v>
      </c>
      <c r="Q185">
        <v>30.32</v>
      </c>
      <c r="R185">
        <v>36.82</v>
      </c>
      <c r="S185">
        <v>5</v>
      </c>
      <c r="T185" s="90">
        <v>0</v>
      </c>
      <c r="U185" s="90">
        <v>5</v>
      </c>
      <c r="V185">
        <v>32.5</v>
      </c>
      <c r="W185">
        <v>0.6</v>
      </c>
      <c r="X185">
        <v>19.5</v>
      </c>
      <c r="Y185" s="176">
        <v>17.32</v>
      </c>
      <c r="Z185" t="s">
        <v>23</v>
      </c>
      <c r="AA185" t="b" cm="1">
        <f t="array" ref="AA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5">
        <f>Fares_Big_Star_Export[[#This Row],[Trip Time]]*Fares_Big_Star_Export[[#This Row],[HOURLY DATA]]/60</f>
        <v>19.5</v>
      </c>
      <c r="AE185"/>
    </row>
    <row r="186" spans="1:31" x14ac:dyDescent="0.25">
      <c r="A186" t="s">
        <v>136</v>
      </c>
      <c r="B186" t="s">
        <v>510</v>
      </c>
      <c r="C186" t="s">
        <v>928</v>
      </c>
      <c r="D186" s="3">
        <v>0</v>
      </c>
      <c r="E186" t="s">
        <v>75</v>
      </c>
      <c r="F186" t="s">
        <v>226</v>
      </c>
      <c r="G186" s="2">
        <v>45742</v>
      </c>
      <c r="H186">
        <v>4097434</v>
      </c>
      <c r="I186" t="s">
        <v>58</v>
      </c>
      <c r="J186" t="s">
        <v>251</v>
      </c>
      <c r="K186">
        <v>19.36</v>
      </c>
      <c r="L186">
        <v>44</v>
      </c>
      <c r="M186" t="s">
        <v>245</v>
      </c>
      <c r="N186">
        <v>5</v>
      </c>
      <c r="O186">
        <v>19.36</v>
      </c>
      <c r="P186">
        <v>1.75</v>
      </c>
      <c r="Q186">
        <v>33.879999999999995</v>
      </c>
      <c r="R186">
        <v>38.879999999999995</v>
      </c>
      <c r="S186">
        <v>5</v>
      </c>
      <c r="T186" s="90">
        <v>0</v>
      </c>
      <c r="U186" s="90">
        <v>5</v>
      </c>
      <c r="V186">
        <v>32.5</v>
      </c>
      <c r="W186">
        <v>0.73333333333333328</v>
      </c>
      <c r="X186">
        <v>23.833333333333332</v>
      </c>
      <c r="Y186" s="176">
        <v>15.0467</v>
      </c>
      <c r="Z186" t="s">
        <v>23</v>
      </c>
      <c r="AA186" t="b" cm="1">
        <f t="array" ref="AA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6">
        <f>Fares_Big_Star_Export[[#This Row],[Trip Time]]*Fares_Big_Star_Export[[#This Row],[HOURLY DATA]]/60</f>
        <v>23.833333333333332</v>
      </c>
      <c r="AE186"/>
    </row>
    <row r="187" spans="1:31" x14ac:dyDescent="0.25">
      <c r="A187" t="s">
        <v>139</v>
      </c>
      <c r="B187" t="s">
        <v>725</v>
      </c>
      <c r="C187" t="s">
        <v>778</v>
      </c>
      <c r="D187" s="3">
        <v>0</v>
      </c>
      <c r="E187" t="s">
        <v>75</v>
      </c>
      <c r="F187" t="s">
        <v>381</v>
      </c>
      <c r="G187" s="2">
        <v>45742</v>
      </c>
      <c r="H187">
        <v>4097794</v>
      </c>
      <c r="I187" t="s">
        <v>43</v>
      </c>
      <c r="J187" t="s">
        <v>252</v>
      </c>
      <c r="K187">
        <v>25.07</v>
      </c>
      <c r="L187">
        <v>64</v>
      </c>
      <c r="M187" t="s">
        <v>245</v>
      </c>
      <c r="N187">
        <v>5</v>
      </c>
      <c r="O187">
        <v>25.07</v>
      </c>
      <c r="P187">
        <v>1.75</v>
      </c>
      <c r="Q187">
        <v>43.872500000000002</v>
      </c>
      <c r="R187">
        <v>48.872500000000002</v>
      </c>
      <c r="S187">
        <v>0</v>
      </c>
      <c r="T187" s="90">
        <v>0</v>
      </c>
      <c r="U187" s="90">
        <v>0</v>
      </c>
      <c r="V187">
        <v>29</v>
      </c>
      <c r="W187">
        <v>1.0666666666666667</v>
      </c>
      <c r="X187">
        <v>30.933333333333334</v>
      </c>
      <c r="Y187" s="176">
        <v>17.9392</v>
      </c>
      <c r="Z187" t="s">
        <v>37</v>
      </c>
      <c r="AA187" t="b" cm="1">
        <f t="array" ref="AA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7">
        <f>Fares_Big_Star_Export[[#This Row],[Trip Time]]*Fares_Big_Star_Export[[#This Row],[HOURLY DATA]]/60</f>
        <v>30.933333333333334</v>
      </c>
      <c r="AE187"/>
    </row>
    <row r="188" spans="1:31" x14ac:dyDescent="0.25">
      <c r="A188" t="s">
        <v>18</v>
      </c>
      <c r="B188" t="s">
        <v>965</v>
      </c>
      <c r="C188" t="s">
        <v>844</v>
      </c>
      <c r="D188" s="3">
        <v>0</v>
      </c>
      <c r="E188" t="s">
        <v>75</v>
      </c>
      <c r="F188" t="s">
        <v>382</v>
      </c>
      <c r="G188" s="2">
        <v>45742</v>
      </c>
      <c r="H188">
        <v>4099824</v>
      </c>
      <c r="I188" t="s">
        <v>19</v>
      </c>
      <c r="J188" t="s">
        <v>253</v>
      </c>
      <c r="K188">
        <v>17.760000000000002</v>
      </c>
      <c r="L188">
        <v>36</v>
      </c>
      <c r="M188" t="s">
        <v>245</v>
      </c>
      <c r="N188">
        <v>6.5</v>
      </c>
      <c r="O188">
        <v>17.760000000000002</v>
      </c>
      <c r="P188">
        <v>2</v>
      </c>
      <c r="Q188">
        <v>35.520000000000003</v>
      </c>
      <c r="R188">
        <v>42.02</v>
      </c>
      <c r="S188">
        <v>5</v>
      </c>
      <c r="T188" s="90">
        <v>0</v>
      </c>
      <c r="U188" s="90">
        <v>5</v>
      </c>
      <c r="V188">
        <v>35.787500000000001</v>
      </c>
      <c r="W188">
        <v>0.6</v>
      </c>
      <c r="X188">
        <v>21.4725</v>
      </c>
      <c r="Y188" s="176">
        <v>20.547499999999999</v>
      </c>
      <c r="Z188" t="s">
        <v>20</v>
      </c>
      <c r="AA188" t="b" cm="1">
        <f t="array" ref="AA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8">
        <f>Fares_Big_Star_Export[[#This Row],[Trip Time]]*Fares_Big_Star_Export[[#This Row],[HOURLY DATA]]/60</f>
        <v>21.472500000000004</v>
      </c>
      <c r="AE188"/>
    </row>
    <row r="189" spans="1:31" x14ac:dyDescent="0.25">
      <c r="A189" t="s">
        <v>21</v>
      </c>
      <c r="B189" t="s">
        <v>688</v>
      </c>
      <c r="C189" t="s">
        <v>1032</v>
      </c>
      <c r="D189" s="3">
        <v>0</v>
      </c>
      <c r="E189" t="s">
        <v>75</v>
      </c>
      <c r="F189" t="s">
        <v>229</v>
      </c>
      <c r="G189" s="2">
        <v>45742</v>
      </c>
      <c r="H189">
        <v>4101244</v>
      </c>
      <c r="I189" t="s">
        <v>230</v>
      </c>
      <c r="J189" t="s">
        <v>255</v>
      </c>
      <c r="K189">
        <v>11.44</v>
      </c>
      <c r="L189">
        <v>52</v>
      </c>
      <c r="M189" t="s">
        <v>245</v>
      </c>
      <c r="N189">
        <v>5</v>
      </c>
      <c r="O189">
        <v>11.44</v>
      </c>
      <c r="P189">
        <v>1.75</v>
      </c>
      <c r="Q189">
        <v>20.02</v>
      </c>
      <c r="R189">
        <v>25.02</v>
      </c>
      <c r="S189">
        <v>5.5</v>
      </c>
      <c r="T189" s="90">
        <v>0</v>
      </c>
      <c r="U189" s="90">
        <v>5.5</v>
      </c>
      <c r="V189">
        <v>32.5</v>
      </c>
      <c r="W189">
        <v>0.8666666666666667</v>
      </c>
      <c r="X189">
        <v>28.166666666666668</v>
      </c>
      <c r="Y189" s="176">
        <v>-3.1467000000000001</v>
      </c>
      <c r="Z189" t="s">
        <v>23</v>
      </c>
      <c r="AA189" t="b" cm="1">
        <f t="array" ref="AA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9">
        <f>Fares_Big_Star_Export[[#This Row],[Trip Time]]*Fares_Big_Star_Export[[#This Row],[HOURLY DATA]]/60</f>
        <v>28.166666666666668</v>
      </c>
      <c r="AE189"/>
    </row>
    <row r="190" spans="1:31" x14ac:dyDescent="0.25">
      <c r="A190" t="s">
        <v>21</v>
      </c>
      <c r="B190" t="s">
        <v>1039</v>
      </c>
      <c r="C190" t="s">
        <v>749</v>
      </c>
      <c r="D190" s="3">
        <v>0</v>
      </c>
      <c r="E190" t="s">
        <v>75</v>
      </c>
      <c r="F190" t="s">
        <v>229</v>
      </c>
      <c r="G190" s="2">
        <v>45742</v>
      </c>
      <c r="H190">
        <v>4101316</v>
      </c>
      <c r="I190" t="s">
        <v>230</v>
      </c>
      <c r="J190" t="s">
        <v>253</v>
      </c>
      <c r="K190">
        <v>10.08</v>
      </c>
      <c r="L190">
        <v>20</v>
      </c>
      <c r="M190" t="s">
        <v>245</v>
      </c>
      <c r="N190">
        <v>5</v>
      </c>
      <c r="O190">
        <v>10.08</v>
      </c>
      <c r="P190">
        <v>1.75</v>
      </c>
      <c r="Q190">
        <v>17.64</v>
      </c>
      <c r="R190">
        <v>22.64</v>
      </c>
      <c r="S190">
        <v>5.5</v>
      </c>
      <c r="T190" s="90">
        <v>0</v>
      </c>
      <c r="U190" s="90">
        <v>5.5</v>
      </c>
      <c r="V190">
        <v>32.5</v>
      </c>
      <c r="W190">
        <v>0.33333333333333331</v>
      </c>
      <c r="X190">
        <v>10.833333333333332</v>
      </c>
      <c r="Y190" s="176">
        <v>11.806699999999999</v>
      </c>
      <c r="Z190" t="s">
        <v>23</v>
      </c>
      <c r="AA190" t="b" cm="1">
        <f t="array" ref="AA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0">
        <f>Fares_Big_Star_Export[[#This Row],[Trip Time]]*Fares_Big_Star_Export[[#This Row],[HOURLY DATA]]/60</f>
        <v>10.833333333333334</v>
      </c>
      <c r="AE190"/>
    </row>
    <row r="191" spans="1:31" x14ac:dyDescent="0.25">
      <c r="A191" t="s">
        <v>21</v>
      </c>
      <c r="B191" t="s">
        <v>767</v>
      </c>
      <c r="C191" t="s">
        <v>1029</v>
      </c>
      <c r="D191" s="3">
        <v>0</v>
      </c>
      <c r="E191" t="s">
        <v>75</v>
      </c>
      <c r="F191" t="s">
        <v>229</v>
      </c>
      <c r="G191" s="2">
        <v>45742</v>
      </c>
      <c r="H191">
        <v>4101284</v>
      </c>
      <c r="I191" t="s">
        <v>230</v>
      </c>
      <c r="J191" t="s">
        <v>271</v>
      </c>
      <c r="K191">
        <v>21.29</v>
      </c>
      <c r="L191">
        <v>35</v>
      </c>
      <c r="M191" t="s">
        <v>246</v>
      </c>
      <c r="N191">
        <v>6.5</v>
      </c>
      <c r="O191">
        <v>21.29</v>
      </c>
      <c r="P191">
        <v>2</v>
      </c>
      <c r="Q191">
        <v>42.58</v>
      </c>
      <c r="R191">
        <v>49.08</v>
      </c>
      <c r="S191">
        <v>5</v>
      </c>
      <c r="T191" s="90">
        <v>0</v>
      </c>
      <c r="U191" s="90">
        <v>5</v>
      </c>
      <c r="V191">
        <v>32.5</v>
      </c>
      <c r="W191">
        <v>0.58333333333333337</v>
      </c>
      <c r="X191">
        <v>18.958333333333336</v>
      </c>
      <c r="Y191" s="176">
        <v>30.121700000000001</v>
      </c>
      <c r="Z191" t="s">
        <v>23</v>
      </c>
      <c r="AA191" t="b" cm="1">
        <f t="array" ref="AA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1">
        <f>Fares_Big_Star_Export[[#This Row],[Trip Time]]*Fares_Big_Star_Export[[#This Row],[HOURLY DATA]]/60</f>
        <v>18.958333333333332</v>
      </c>
      <c r="AE191"/>
    </row>
    <row r="192" spans="1:31" x14ac:dyDescent="0.25">
      <c r="A192" t="s">
        <v>136</v>
      </c>
      <c r="B192" t="s">
        <v>911</v>
      </c>
      <c r="C192" t="s">
        <v>735</v>
      </c>
      <c r="D192" s="3">
        <v>0</v>
      </c>
      <c r="E192" t="s">
        <v>75</v>
      </c>
      <c r="F192" t="s">
        <v>888</v>
      </c>
      <c r="G192" s="2">
        <v>45742</v>
      </c>
      <c r="H192">
        <v>4097763</v>
      </c>
      <c r="I192" t="s">
        <v>537</v>
      </c>
      <c r="J192" t="s">
        <v>253</v>
      </c>
      <c r="K192">
        <v>14.12</v>
      </c>
      <c r="L192">
        <v>38</v>
      </c>
      <c r="M192" t="s">
        <v>245</v>
      </c>
      <c r="N192">
        <v>5</v>
      </c>
      <c r="O192">
        <v>14.12</v>
      </c>
      <c r="P192">
        <v>1.75</v>
      </c>
      <c r="Q192">
        <v>24.709999999999997</v>
      </c>
      <c r="R192">
        <v>29.709999999999997</v>
      </c>
      <c r="S192">
        <v>0</v>
      </c>
      <c r="T192" s="90">
        <v>0</v>
      </c>
      <c r="U192" s="90">
        <v>0</v>
      </c>
      <c r="V192">
        <v>32.5</v>
      </c>
      <c r="W192">
        <v>0.6333333333333333</v>
      </c>
      <c r="X192">
        <v>20.583333333333332</v>
      </c>
      <c r="Y192" s="176">
        <v>9.1266999999999996</v>
      </c>
      <c r="Z192" t="s">
        <v>23</v>
      </c>
      <c r="AA192" t="b" cm="1">
        <f t="array" ref="AA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2">
        <f>Fares_Big_Star_Export[[#This Row],[Trip Time]]*Fares_Big_Star_Export[[#This Row],[HOURLY DATA]]/60</f>
        <v>20.583333333333332</v>
      </c>
      <c r="AE192"/>
    </row>
    <row r="193" spans="1:31" x14ac:dyDescent="0.25">
      <c r="A193" t="s">
        <v>136</v>
      </c>
      <c r="B193" t="s">
        <v>750</v>
      </c>
      <c r="C193" t="s">
        <v>397</v>
      </c>
      <c r="D193" s="3">
        <v>0</v>
      </c>
      <c r="E193" t="s">
        <v>75</v>
      </c>
      <c r="F193" t="s">
        <v>226</v>
      </c>
      <c r="G193" s="2">
        <v>45742</v>
      </c>
      <c r="H193">
        <v>4097556</v>
      </c>
      <c r="I193" t="s">
        <v>58</v>
      </c>
      <c r="J193" t="s">
        <v>252</v>
      </c>
      <c r="K193">
        <v>15.66</v>
      </c>
      <c r="L193">
        <v>45</v>
      </c>
      <c r="M193" t="s">
        <v>245</v>
      </c>
      <c r="N193">
        <v>5</v>
      </c>
      <c r="O193">
        <v>15.66</v>
      </c>
      <c r="P193">
        <v>1.75</v>
      </c>
      <c r="Q193">
        <v>27.405000000000001</v>
      </c>
      <c r="R193">
        <v>32.405000000000001</v>
      </c>
      <c r="S193">
        <v>0</v>
      </c>
      <c r="T193" s="90">
        <v>0</v>
      </c>
      <c r="U193" s="90">
        <v>0</v>
      </c>
      <c r="V193">
        <v>32.5</v>
      </c>
      <c r="W193">
        <v>0.75</v>
      </c>
      <c r="X193">
        <v>24.375</v>
      </c>
      <c r="Y193" s="176">
        <v>8.0299999999999994</v>
      </c>
      <c r="Z193" t="s">
        <v>23</v>
      </c>
      <c r="AA193" t="b" cm="1">
        <f t="array" ref="AA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3">
        <f>Fares_Big_Star_Export[[#This Row],[Trip Time]]*Fares_Big_Star_Export[[#This Row],[HOURLY DATA]]/60</f>
        <v>24.375</v>
      </c>
      <c r="AE193"/>
    </row>
    <row r="194" spans="1:31" x14ac:dyDescent="0.25">
      <c r="A194" t="s">
        <v>136</v>
      </c>
      <c r="B194" t="s">
        <v>450</v>
      </c>
      <c r="C194" t="s">
        <v>1026</v>
      </c>
      <c r="D194" s="3">
        <v>0</v>
      </c>
      <c r="E194" t="s">
        <v>75</v>
      </c>
      <c r="F194" t="s">
        <v>231</v>
      </c>
      <c r="G194" s="2">
        <v>45742</v>
      </c>
      <c r="H194">
        <v>4097555</v>
      </c>
      <c r="I194" t="s">
        <v>883</v>
      </c>
      <c r="J194" t="s">
        <v>251</v>
      </c>
      <c r="K194">
        <v>17.3</v>
      </c>
      <c r="L194">
        <v>51</v>
      </c>
      <c r="M194" t="s">
        <v>245</v>
      </c>
      <c r="N194">
        <v>5</v>
      </c>
      <c r="O194">
        <v>17.3</v>
      </c>
      <c r="P194">
        <v>1.75</v>
      </c>
      <c r="Q194">
        <v>30.275000000000002</v>
      </c>
      <c r="R194">
        <v>35.275000000000006</v>
      </c>
      <c r="S194">
        <v>0</v>
      </c>
      <c r="T194" s="90">
        <v>0</v>
      </c>
      <c r="U194" s="90">
        <v>0</v>
      </c>
      <c r="V194">
        <v>32.5</v>
      </c>
      <c r="W194">
        <v>0.85</v>
      </c>
      <c r="X194">
        <v>27.625</v>
      </c>
      <c r="Y194" s="176">
        <v>7.65</v>
      </c>
      <c r="Z194" t="s">
        <v>37</v>
      </c>
      <c r="AA194" t="b" cm="1">
        <f t="array" ref="AA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194">
        <f>Fares_Big_Star_Export[[#This Row],[Trip Time]]*Fares_Big_Star_Export[[#This Row],[HOURLY DATA]]/60</f>
        <v>27.625</v>
      </c>
      <c r="AE194"/>
    </row>
    <row r="195" spans="1:31" x14ac:dyDescent="0.25">
      <c r="A195" t="s">
        <v>136</v>
      </c>
      <c r="B195" t="s">
        <v>1023</v>
      </c>
      <c r="C195" t="s">
        <v>1028</v>
      </c>
      <c r="D195" s="3">
        <v>0</v>
      </c>
      <c r="E195" t="s">
        <v>75</v>
      </c>
      <c r="F195" t="s">
        <v>231</v>
      </c>
      <c r="G195" s="2">
        <v>45742</v>
      </c>
      <c r="H195">
        <v>4097039</v>
      </c>
      <c r="I195" t="s">
        <v>883</v>
      </c>
      <c r="J195" t="s">
        <v>250</v>
      </c>
      <c r="K195">
        <v>29.43</v>
      </c>
      <c r="L195">
        <v>90</v>
      </c>
      <c r="M195" t="s">
        <v>245</v>
      </c>
      <c r="N195">
        <v>5</v>
      </c>
      <c r="O195">
        <v>29.43</v>
      </c>
      <c r="P195">
        <v>1.75</v>
      </c>
      <c r="Q195">
        <v>51.502499999999998</v>
      </c>
      <c r="R195">
        <v>56.502499999999998</v>
      </c>
      <c r="S195">
        <v>0</v>
      </c>
      <c r="T195" s="90">
        <v>0</v>
      </c>
      <c r="U195" s="90">
        <v>0</v>
      </c>
      <c r="V195">
        <v>32.5</v>
      </c>
      <c r="W195">
        <v>1.5</v>
      </c>
      <c r="X195">
        <v>48.75</v>
      </c>
      <c r="Y195" s="176">
        <v>7.7525000000000004</v>
      </c>
      <c r="Z195" t="s">
        <v>23</v>
      </c>
      <c r="AA195" t="b" cm="1">
        <f t="array" ref="AA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5">
        <f>Fares_Big_Star_Export[[#This Row],[Trip Time]]*Fares_Big_Star_Export[[#This Row],[HOURLY DATA]]/60</f>
        <v>48.75</v>
      </c>
      <c r="AE195"/>
    </row>
    <row r="196" spans="1:31" x14ac:dyDescent="0.25">
      <c r="A196" t="s">
        <v>136</v>
      </c>
      <c r="B196" t="s">
        <v>957</v>
      </c>
      <c r="C196" t="s">
        <v>913</v>
      </c>
      <c r="D196" s="3">
        <v>0</v>
      </c>
      <c r="E196" t="s">
        <v>75</v>
      </c>
      <c r="F196" t="s">
        <v>226</v>
      </c>
      <c r="G196" s="2">
        <v>45742</v>
      </c>
      <c r="H196">
        <v>4097554</v>
      </c>
      <c r="I196" t="s">
        <v>58</v>
      </c>
      <c r="J196" t="s">
        <v>251</v>
      </c>
      <c r="K196">
        <v>17.3</v>
      </c>
      <c r="L196">
        <v>57</v>
      </c>
      <c r="M196" t="s">
        <v>245</v>
      </c>
      <c r="N196">
        <v>5</v>
      </c>
      <c r="O196">
        <v>17.3</v>
      </c>
      <c r="P196">
        <v>1.75</v>
      </c>
      <c r="Q196">
        <v>30.275000000000002</v>
      </c>
      <c r="R196">
        <v>35.275000000000006</v>
      </c>
      <c r="S196">
        <v>0</v>
      </c>
      <c r="T196" s="90">
        <v>0</v>
      </c>
      <c r="U196" s="90">
        <v>0</v>
      </c>
      <c r="V196">
        <v>32.5</v>
      </c>
      <c r="W196">
        <v>0.95</v>
      </c>
      <c r="X196">
        <v>30.875</v>
      </c>
      <c r="Y196" s="176">
        <v>4.4000000000000004</v>
      </c>
      <c r="Z196" t="s">
        <v>23</v>
      </c>
      <c r="AA196" t="b" cm="1">
        <f t="array" ref="AA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6">
        <f>Fares_Big_Star_Export[[#This Row],[Trip Time]]*Fares_Big_Star_Export[[#This Row],[HOURLY DATA]]/60</f>
        <v>30.875</v>
      </c>
      <c r="AE196"/>
    </row>
    <row r="197" spans="1:31" x14ac:dyDescent="0.25">
      <c r="A197" t="s">
        <v>138</v>
      </c>
      <c r="B197" t="s">
        <v>995</v>
      </c>
      <c r="C197" t="s">
        <v>739</v>
      </c>
      <c r="D197" s="3">
        <v>0</v>
      </c>
      <c r="E197" t="s">
        <v>75</v>
      </c>
      <c r="F197" t="s">
        <v>377</v>
      </c>
      <c r="G197" s="2">
        <v>45742</v>
      </c>
      <c r="H197">
        <v>4097553</v>
      </c>
      <c r="I197" t="s">
        <v>36</v>
      </c>
      <c r="J197" t="s">
        <v>251</v>
      </c>
      <c r="K197">
        <v>4.38</v>
      </c>
      <c r="L197">
        <v>22</v>
      </c>
      <c r="M197" t="s">
        <v>245</v>
      </c>
      <c r="N197">
        <v>5</v>
      </c>
      <c r="O197">
        <v>4.38</v>
      </c>
      <c r="P197">
        <v>1.75</v>
      </c>
      <c r="Q197">
        <v>7.665</v>
      </c>
      <c r="R197">
        <v>12.664999999999999</v>
      </c>
      <c r="S197">
        <v>5.5</v>
      </c>
      <c r="T197" s="90">
        <v>0</v>
      </c>
      <c r="U197" s="90">
        <v>5.5</v>
      </c>
      <c r="V197">
        <v>29</v>
      </c>
      <c r="W197">
        <v>0.36666666666666664</v>
      </c>
      <c r="X197">
        <v>10.633333333333333</v>
      </c>
      <c r="Y197" s="176">
        <v>2.0316999999999998</v>
      </c>
      <c r="Z197" t="s">
        <v>37</v>
      </c>
      <c r="AA197" t="b" cm="1">
        <f t="array" ref="AA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7">
        <f>Fares_Big_Star_Export[[#This Row],[Trip Time]]*Fares_Big_Star_Export[[#This Row],[HOURLY DATA]]/60</f>
        <v>10.633333333333333</v>
      </c>
      <c r="AE197"/>
    </row>
    <row r="198" spans="1:31" x14ac:dyDescent="0.25">
      <c r="A198" t="s">
        <v>137</v>
      </c>
      <c r="B198" t="s">
        <v>860</v>
      </c>
      <c r="C198" t="s">
        <v>932</v>
      </c>
      <c r="D198" s="3">
        <v>0</v>
      </c>
      <c r="E198" t="s">
        <v>75</v>
      </c>
      <c r="F198" t="s">
        <v>387</v>
      </c>
      <c r="G198" s="2">
        <v>45742</v>
      </c>
      <c r="H198">
        <v>4097551</v>
      </c>
      <c r="I198" t="s">
        <v>28</v>
      </c>
      <c r="J198" t="s">
        <v>254</v>
      </c>
      <c r="K198">
        <v>4.88</v>
      </c>
      <c r="L198">
        <v>51</v>
      </c>
      <c r="M198" t="s">
        <v>246</v>
      </c>
      <c r="N198">
        <v>6.5</v>
      </c>
      <c r="O198">
        <v>4.88</v>
      </c>
      <c r="P198">
        <v>2</v>
      </c>
      <c r="Q198">
        <v>9.76</v>
      </c>
      <c r="R198">
        <v>16.259999999999998</v>
      </c>
      <c r="S198">
        <v>0</v>
      </c>
      <c r="T198" s="90">
        <v>0</v>
      </c>
      <c r="U198" s="90">
        <v>0</v>
      </c>
      <c r="V198">
        <v>32.5</v>
      </c>
      <c r="W198">
        <v>0.85</v>
      </c>
      <c r="X198">
        <v>27.625</v>
      </c>
      <c r="Y198" s="176">
        <v>-11.365</v>
      </c>
      <c r="Z198" t="s">
        <v>23</v>
      </c>
      <c r="AA198" t="b" cm="1">
        <f t="array" ref="AA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8">
        <f>Fares_Big_Star_Export[[#This Row],[Trip Time]]*Fares_Big_Star_Export[[#This Row],[HOURLY DATA]]/60</f>
        <v>27.625</v>
      </c>
      <c r="AE198"/>
    </row>
    <row r="199" spans="1:31" x14ac:dyDescent="0.25">
      <c r="A199" t="s">
        <v>143</v>
      </c>
      <c r="B199" t="s">
        <v>947</v>
      </c>
      <c r="C199" t="s">
        <v>1027</v>
      </c>
      <c r="D199" s="3">
        <v>0</v>
      </c>
      <c r="E199" t="s">
        <v>75</v>
      </c>
      <c r="F199" t="s">
        <v>388</v>
      </c>
      <c r="G199" s="2">
        <v>45742</v>
      </c>
      <c r="H199">
        <v>4097548</v>
      </c>
      <c r="I199" t="s">
        <v>389</v>
      </c>
      <c r="J199" t="s">
        <v>251</v>
      </c>
      <c r="K199">
        <v>12.29</v>
      </c>
      <c r="L199">
        <v>36</v>
      </c>
      <c r="M199" t="s">
        <v>245</v>
      </c>
      <c r="N199">
        <v>5</v>
      </c>
      <c r="O199">
        <v>12.29</v>
      </c>
      <c r="P199">
        <v>1.75</v>
      </c>
      <c r="Q199">
        <v>21.5075</v>
      </c>
      <c r="R199">
        <v>26.5075</v>
      </c>
      <c r="S199">
        <v>5</v>
      </c>
      <c r="T199" s="90">
        <v>0</v>
      </c>
      <c r="U199" s="90">
        <v>5</v>
      </c>
      <c r="V199">
        <v>29</v>
      </c>
      <c r="W199">
        <v>0.6</v>
      </c>
      <c r="X199">
        <v>17.399999999999999</v>
      </c>
      <c r="Y199" s="176">
        <v>9.1074999999999999</v>
      </c>
      <c r="Z199" t="s">
        <v>37</v>
      </c>
      <c r="AA199" t="b" cm="1">
        <f t="array" ref="AA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9">
        <f>Fares_Big_Star_Export[[#This Row],[Trip Time]]*Fares_Big_Star_Export[[#This Row],[HOURLY DATA]]/60</f>
        <v>17.399999999999999</v>
      </c>
      <c r="AE199"/>
    </row>
    <row r="200" spans="1:31" x14ac:dyDescent="0.25">
      <c r="A200" t="s">
        <v>138</v>
      </c>
      <c r="B200" t="s">
        <v>995</v>
      </c>
      <c r="C200" t="s">
        <v>605</v>
      </c>
      <c r="D200" s="3">
        <v>0</v>
      </c>
      <c r="E200" t="s">
        <v>75</v>
      </c>
      <c r="F200" t="s">
        <v>377</v>
      </c>
      <c r="G200" s="2">
        <v>45742</v>
      </c>
      <c r="H200">
        <v>4097538</v>
      </c>
      <c r="I200" t="s">
        <v>36</v>
      </c>
      <c r="J200" t="s">
        <v>251</v>
      </c>
      <c r="K200">
        <v>10.039999999999999</v>
      </c>
      <c r="L200">
        <v>36</v>
      </c>
      <c r="M200" t="s">
        <v>245</v>
      </c>
      <c r="N200">
        <v>5</v>
      </c>
      <c r="O200">
        <v>10.039999999999999</v>
      </c>
      <c r="P200">
        <v>1.75</v>
      </c>
      <c r="Q200">
        <v>17.57</v>
      </c>
      <c r="R200">
        <v>22.57</v>
      </c>
      <c r="S200">
        <v>0</v>
      </c>
      <c r="T200" s="90">
        <v>0</v>
      </c>
      <c r="U200" s="90">
        <v>0</v>
      </c>
      <c r="V200">
        <v>29</v>
      </c>
      <c r="W200">
        <v>0.6</v>
      </c>
      <c r="X200">
        <v>17.399999999999999</v>
      </c>
      <c r="Y200" s="176">
        <v>5.17</v>
      </c>
      <c r="Z200" t="s">
        <v>37</v>
      </c>
      <c r="AA200" t="b" cm="1">
        <f t="array" ref="AA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0">
        <f>Fares_Big_Star_Export[[#This Row],[Trip Time]]*Fares_Big_Star_Export[[#This Row],[HOURLY DATA]]/60</f>
        <v>17.399999999999999</v>
      </c>
      <c r="AE200"/>
    </row>
    <row r="201" spans="1:31" x14ac:dyDescent="0.25">
      <c r="A201" t="s">
        <v>18</v>
      </c>
      <c r="B201" t="s">
        <v>405</v>
      </c>
      <c r="C201" t="s">
        <v>678</v>
      </c>
      <c r="D201" s="3">
        <v>0</v>
      </c>
      <c r="E201" t="s">
        <v>75</v>
      </c>
      <c r="F201" t="s">
        <v>392</v>
      </c>
      <c r="G201" s="2">
        <v>45742</v>
      </c>
      <c r="H201">
        <v>4097537</v>
      </c>
      <c r="I201" t="s">
        <v>393</v>
      </c>
      <c r="J201" t="s">
        <v>251</v>
      </c>
      <c r="K201">
        <v>10.039999999999999</v>
      </c>
      <c r="L201">
        <v>89</v>
      </c>
      <c r="M201" t="s">
        <v>245</v>
      </c>
      <c r="N201">
        <v>6.5</v>
      </c>
      <c r="O201">
        <v>10.039999999999999</v>
      </c>
      <c r="P201">
        <v>2</v>
      </c>
      <c r="Q201">
        <v>20.079999999999998</v>
      </c>
      <c r="R201">
        <v>26.58</v>
      </c>
      <c r="S201">
        <v>0</v>
      </c>
      <c r="T201" s="90">
        <v>0</v>
      </c>
      <c r="U201" s="90">
        <v>0</v>
      </c>
      <c r="V201">
        <v>35.787500000000001</v>
      </c>
      <c r="W201">
        <v>1.4833333333333334</v>
      </c>
      <c r="X201">
        <v>53.084791666666668</v>
      </c>
      <c r="Y201" s="176">
        <v>-26.504799999999999</v>
      </c>
      <c r="Z201" t="s">
        <v>23</v>
      </c>
      <c r="AA201" t="b" cm="1">
        <f t="array" ref="AA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1">
        <f>Fares_Big_Star_Export[[#This Row],[Trip Time]]*Fares_Big_Star_Export[[#This Row],[HOURLY DATA]]/60</f>
        <v>53.084791666666668</v>
      </c>
      <c r="AE201"/>
    </row>
    <row r="202" spans="1:31" x14ac:dyDescent="0.25">
      <c r="A202" t="s">
        <v>141</v>
      </c>
      <c r="B202" t="s">
        <v>799</v>
      </c>
      <c r="C202" t="s">
        <v>760</v>
      </c>
      <c r="D202" s="3">
        <v>0</v>
      </c>
      <c r="E202" t="s">
        <v>75</v>
      </c>
      <c r="F202" t="s">
        <v>395</v>
      </c>
      <c r="G202" s="2">
        <v>45742</v>
      </c>
      <c r="H202">
        <v>4097639</v>
      </c>
      <c r="I202" t="s">
        <v>66</v>
      </c>
      <c r="J202" t="s">
        <v>252</v>
      </c>
      <c r="K202">
        <v>15.66</v>
      </c>
      <c r="L202">
        <v>34</v>
      </c>
      <c r="M202" t="s">
        <v>245</v>
      </c>
      <c r="N202">
        <v>5</v>
      </c>
      <c r="O202">
        <v>15.66</v>
      </c>
      <c r="P202">
        <v>1.75</v>
      </c>
      <c r="Q202">
        <v>27.405000000000001</v>
      </c>
      <c r="R202">
        <v>32.405000000000001</v>
      </c>
      <c r="S202">
        <v>0</v>
      </c>
      <c r="T202" s="90">
        <v>0</v>
      </c>
      <c r="U202" s="90">
        <v>0</v>
      </c>
      <c r="V202">
        <v>32.5</v>
      </c>
      <c r="W202">
        <v>0.56666666666666665</v>
      </c>
      <c r="X202">
        <v>18.416666666666668</v>
      </c>
      <c r="Y202" s="176">
        <v>13.988300000000001</v>
      </c>
      <c r="Z202" t="s">
        <v>23</v>
      </c>
      <c r="AA202" t="b" cm="1">
        <f t="array" ref="AA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2">
        <f>Fares_Big_Star_Export[[#This Row],[Trip Time]]*Fares_Big_Star_Export[[#This Row],[HOURLY DATA]]/60</f>
        <v>18.416666666666668</v>
      </c>
      <c r="AE202"/>
    </row>
    <row r="203" spans="1:31" x14ac:dyDescent="0.25">
      <c r="A203" t="s">
        <v>136</v>
      </c>
      <c r="B203" t="s">
        <v>450</v>
      </c>
      <c r="C203" t="s">
        <v>995</v>
      </c>
      <c r="D203" s="3">
        <v>0</v>
      </c>
      <c r="E203" t="s">
        <v>75</v>
      </c>
      <c r="F203" t="s">
        <v>231</v>
      </c>
      <c r="G203" s="2">
        <v>45742</v>
      </c>
      <c r="H203">
        <v>4097585</v>
      </c>
      <c r="I203" t="s">
        <v>883</v>
      </c>
      <c r="J203" t="s">
        <v>251</v>
      </c>
      <c r="K203">
        <v>8.24</v>
      </c>
      <c r="L203">
        <v>24</v>
      </c>
      <c r="M203" t="s">
        <v>245</v>
      </c>
      <c r="N203">
        <v>5</v>
      </c>
      <c r="O203">
        <v>8.24</v>
      </c>
      <c r="P203">
        <v>1.75</v>
      </c>
      <c r="Q203">
        <v>14.42</v>
      </c>
      <c r="R203">
        <v>19.420000000000002</v>
      </c>
      <c r="S203">
        <v>0</v>
      </c>
      <c r="T203" s="90">
        <v>0</v>
      </c>
      <c r="U203" s="90">
        <v>0</v>
      </c>
      <c r="V203">
        <v>32.5</v>
      </c>
      <c r="W203">
        <v>0.4</v>
      </c>
      <c r="X203">
        <v>13</v>
      </c>
      <c r="Y203" s="176">
        <v>6.42</v>
      </c>
      <c r="Z203" t="s">
        <v>23</v>
      </c>
      <c r="AA203" t="b" cm="1">
        <f t="array" ref="AA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3">
        <f>Fares_Big_Star_Export[[#This Row],[Trip Time]]*Fares_Big_Star_Export[[#This Row],[HOURLY DATA]]/60</f>
        <v>13</v>
      </c>
      <c r="AE203"/>
    </row>
    <row r="204" spans="1:31" x14ac:dyDescent="0.25">
      <c r="A204" t="s">
        <v>133</v>
      </c>
      <c r="B204" t="s">
        <v>1035</v>
      </c>
      <c r="C204" t="s">
        <v>646</v>
      </c>
      <c r="D204" s="3">
        <v>0</v>
      </c>
      <c r="E204" t="s">
        <v>75</v>
      </c>
      <c r="F204" t="s">
        <v>394</v>
      </c>
      <c r="G204" s="2">
        <v>45742</v>
      </c>
      <c r="H204">
        <v>4101336</v>
      </c>
      <c r="I204" t="s">
        <v>64</v>
      </c>
      <c r="J204" t="s">
        <v>252</v>
      </c>
      <c r="K204">
        <v>25.78</v>
      </c>
      <c r="L204">
        <v>35</v>
      </c>
      <c r="M204" t="s">
        <v>245</v>
      </c>
      <c r="N204">
        <v>5</v>
      </c>
      <c r="O204">
        <v>25.78</v>
      </c>
      <c r="P204">
        <v>1.75</v>
      </c>
      <c r="Q204">
        <v>45.115000000000002</v>
      </c>
      <c r="R204">
        <v>50.115000000000002</v>
      </c>
      <c r="S204">
        <v>5</v>
      </c>
      <c r="T204" s="90">
        <v>0</v>
      </c>
      <c r="U204" s="90">
        <v>5</v>
      </c>
      <c r="V204">
        <v>32.5</v>
      </c>
      <c r="W204">
        <v>0.58333333333333337</v>
      </c>
      <c r="X204">
        <v>18.958333333333336</v>
      </c>
      <c r="Y204" s="176">
        <v>31.156700000000001</v>
      </c>
      <c r="Z204" t="s">
        <v>23</v>
      </c>
      <c r="AA204" t="b" cm="1">
        <f t="array" ref="AA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4">
        <f>Fares_Big_Star_Export[[#This Row],[Trip Time]]*Fares_Big_Star_Export[[#This Row],[HOURLY DATA]]/60</f>
        <v>18.958333333333332</v>
      </c>
      <c r="AE204"/>
    </row>
    <row r="205" spans="1:31" x14ac:dyDescent="0.25">
      <c r="A205" t="s">
        <v>18</v>
      </c>
      <c r="B205" t="s">
        <v>785</v>
      </c>
      <c r="C205" t="s">
        <v>780</v>
      </c>
      <c r="D205" s="3">
        <v>0</v>
      </c>
      <c r="E205" t="s">
        <v>75</v>
      </c>
      <c r="F205" t="s">
        <v>392</v>
      </c>
      <c r="G205" s="2">
        <v>45742</v>
      </c>
      <c r="H205">
        <v>4101330</v>
      </c>
      <c r="I205" t="s">
        <v>393</v>
      </c>
      <c r="J205" t="s">
        <v>252</v>
      </c>
      <c r="K205">
        <v>25.78</v>
      </c>
      <c r="L205">
        <v>124</v>
      </c>
      <c r="M205" t="s">
        <v>245</v>
      </c>
      <c r="N205">
        <v>6.5</v>
      </c>
      <c r="O205">
        <v>25.78</v>
      </c>
      <c r="P205">
        <v>2</v>
      </c>
      <c r="Q205">
        <v>51.56</v>
      </c>
      <c r="R205">
        <v>58.06</v>
      </c>
      <c r="S205">
        <v>5.5</v>
      </c>
      <c r="T205" s="90">
        <v>0</v>
      </c>
      <c r="U205" s="90">
        <v>5.5</v>
      </c>
      <c r="V205">
        <v>35.787500000000001</v>
      </c>
      <c r="W205">
        <v>2.0666666666666669</v>
      </c>
      <c r="X205">
        <v>73.960833333333341</v>
      </c>
      <c r="Y205" s="176">
        <v>-15.9008</v>
      </c>
      <c r="Z205" t="s">
        <v>23</v>
      </c>
      <c r="AA205" t="b" cm="1">
        <f t="array" ref="AA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5">
        <f>Fares_Big_Star_Export[[#This Row],[Trip Time]]*Fares_Big_Star_Export[[#This Row],[HOURLY DATA]]/60</f>
        <v>73.960833333333341</v>
      </c>
      <c r="AE205"/>
    </row>
    <row r="206" spans="1:31" x14ac:dyDescent="0.25">
      <c r="A206" t="s">
        <v>139</v>
      </c>
      <c r="B206" t="s">
        <v>904</v>
      </c>
      <c r="C206" t="s">
        <v>776</v>
      </c>
      <c r="D206" s="3">
        <v>0</v>
      </c>
      <c r="E206" t="s">
        <v>75</v>
      </c>
      <c r="F206" t="s">
        <v>381</v>
      </c>
      <c r="G206" s="2">
        <v>45742</v>
      </c>
      <c r="H206">
        <v>4101328</v>
      </c>
      <c r="I206" t="s">
        <v>43</v>
      </c>
      <c r="J206" t="s">
        <v>251</v>
      </c>
      <c r="K206">
        <v>9.2200000000000006</v>
      </c>
      <c r="L206">
        <v>20</v>
      </c>
      <c r="M206" t="s">
        <v>245</v>
      </c>
      <c r="N206">
        <v>5</v>
      </c>
      <c r="O206">
        <v>9.2200000000000006</v>
      </c>
      <c r="P206">
        <v>1.75</v>
      </c>
      <c r="Q206">
        <v>16.135000000000002</v>
      </c>
      <c r="R206">
        <v>21.135000000000002</v>
      </c>
      <c r="S206">
        <v>5</v>
      </c>
      <c r="T206" s="90">
        <v>0</v>
      </c>
      <c r="U206" s="90">
        <v>5</v>
      </c>
      <c r="V206">
        <v>29</v>
      </c>
      <c r="W206">
        <v>0.33333333333333331</v>
      </c>
      <c r="X206">
        <v>9.6666666666666661</v>
      </c>
      <c r="Y206" s="176">
        <v>11.468299999999999</v>
      </c>
      <c r="Z206" t="s">
        <v>37</v>
      </c>
      <c r="AA206" t="b" cm="1">
        <f t="array" ref="AA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6">
        <f>Fares_Big_Star_Export[[#This Row],[Trip Time]]*Fares_Big_Star_Export[[#This Row],[HOURLY DATA]]/60</f>
        <v>9.6666666666666661</v>
      </c>
      <c r="AE206"/>
    </row>
    <row r="207" spans="1:31" x14ac:dyDescent="0.25">
      <c r="A207" t="s">
        <v>18</v>
      </c>
      <c r="B207" t="s">
        <v>481</v>
      </c>
      <c r="C207" t="s">
        <v>1036</v>
      </c>
      <c r="D207" s="3">
        <v>0</v>
      </c>
      <c r="E207" t="s">
        <v>75</v>
      </c>
      <c r="F207" t="s">
        <v>392</v>
      </c>
      <c r="G207" s="2">
        <v>45742</v>
      </c>
      <c r="H207">
        <v>4101327</v>
      </c>
      <c r="I207" t="s">
        <v>393</v>
      </c>
      <c r="J207" t="s">
        <v>251</v>
      </c>
      <c r="K207">
        <v>9.2200000000000006</v>
      </c>
      <c r="L207">
        <v>21</v>
      </c>
      <c r="M207" t="s">
        <v>245</v>
      </c>
      <c r="N207">
        <v>6.5</v>
      </c>
      <c r="O207">
        <v>9.2200000000000006</v>
      </c>
      <c r="P207">
        <v>2</v>
      </c>
      <c r="Q207">
        <v>18.440000000000001</v>
      </c>
      <c r="R207">
        <v>24.94</v>
      </c>
      <c r="S207">
        <v>3</v>
      </c>
      <c r="T207" s="90">
        <v>0</v>
      </c>
      <c r="U207" s="90">
        <v>3</v>
      </c>
      <c r="V207">
        <v>35.787500000000001</v>
      </c>
      <c r="W207">
        <v>0.35</v>
      </c>
      <c r="X207">
        <v>12.525625</v>
      </c>
      <c r="Y207" s="176">
        <v>12.414400000000001</v>
      </c>
      <c r="Z207" t="s">
        <v>23</v>
      </c>
      <c r="AA207" t="b" cm="1">
        <f t="array" ref="AA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7">
        <f>Fares_Big_Star_Export[[#This Row],[Trip Time]]*Fares_Big_Star_Export[[#This Row],[HOURLY DATA]]/60</f>
        <v>12.525625</v>
      </c>
      <c r="AE207"/>
    </row>
    <row r="208" spans="1:31" x14ac:dyDescent="0.25">
      <c r="A208" t="s">
        <v>136</v>
      </c>
      <c r="B208" t="s">
        <v>604</v>
      </c>
      <c r="C208" t="s">
        <v>699</v>
      </c>
      <c r="D208" s="3">
        <v>0</v>
      </c>
      <c r="E208" t="s">
        <v>75</v>
      </c>
      <c r="F208" t="s">
        <v>231</v>
      </c>
      <c r="G208" s="2">
        <v>45742</v>
      </c>
      <c r="H208">
        <v>4101317</v>
      </c>
      <c r="I208" t="s">
        <v>883</v>
      </c>
      <c r="J208" t="s">
        <v>253</v>
      </c>
      <c r="K208">
        <v>10.08</v>
      </c>
      <c r="L208">
        <v>32</v>
      </c>
      <c r="M208" t="s">
        <v>245</v>
      </c>
      <c r="N208">
        <v>5</v>
      </c>
      <c r="O208">
        <v>10.08</v>
      </c>
      <c r="P208">
        <v>1.75</v>
      </c>
      <c r="Q208">
        <v>17.64</v>
      </c>
      <c r="R208">
        <v>22.64</v>
      </c>
      <c r="S208">
        <v>5</v>
      </c>
      <c r="T208" s="90">
        <v>0</v>
      </c>
      <c r="U208" s="90">
        <v>5</v>
      </c>
      <c r="V208">
        <v>32.5</v>
      </c>
      <c r="W208">
        <v>0.53333333333333333</v>
      </c>
      <c r="X208">
        <v>17.333333333333332</v>
      </c>
      <c r="Y208" s="176">
        <v>5.3067000000000002</v>
      </c>
      <c r="Z208" t="s">
        <v>23</v>
      </c>
      <c r="AA208" t="b" cm="1">
        <f t="array" ref="AA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8">
        <f>Fares_Big_Star_Export[[#This Row],[Trip Time]]*Fares_Big_Star_Export[[#This Row],[HOURLY DATA]]/60</f>
        <v>17.333333333333332</v>
      </c>
      <c r="AE208"/>
    </row>
    <row r="209" spans="1:31" x14ac:dyDescent="0.25">
      <c r="A209" t="s">
        <v>136</v>
      </c>
      <c r="B209" t="s">
        <v>503</v>
      </c>
      <c r="C209" t="s">
        <v>593</v>
      </c>
      <c r="D209" s="3">
        <v>0</v>
      </c>
      <c r="E209" t="s">
        <v>75</v>
      </c>
      <c r="F209" t="s">
        <v>231</v>
      </c>
      <c r="G209" s="2">
        <v>45742</v>
      </c>
      <c r="H209">
        <v>4101299</v>
      </c>
      <c r="I209" t="s">
        <v>883</v>
      </c>
      <c r="J209" t="s">
        <v>252</v>
      </c>
      <c r="K209">
        <v>10.53</v>
      </c>
      <c r="L209">
        <v>30</v>
      </c>
      <c r="M209" t="s">
        <v>245</v>
      </c>
      <c r="N209">
        <v>5</v>
      </c>
      <c r="O209">
        <v>10.53</v>
      </c>
      <c r="P209">
        <v>1.75</v>
      </c>
      <c r="Q209">
        <v>18.427499999999998</v>
      </c>
      <c r="R209">
        <v>23.427499999999998</v>
      </c>
      <c r="S209">
        <v>5</v>
      </c>
      <c r="T209" s="90">
        <v>0</v>
      </c>
      <c r="U209" s="90">
        <v>5</v>
      </c>
      <c r="V209">
        <v>32.5</v>
      </c>
      <c r="W209">
        <v>0.5</v>
      </c>
      <c r="X209">
        <v>16.25</v>
      </c>
      <c r="Y209" s="176">
        <v>7.1775000000000002</v>
      </c>
      <c r="Z209" t="s">
        <v>37</v>
      </c>
      <c r="AA209" t="b" cm="1">
        <f t="array" ref="AA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209">
        <f>Fares_Big_Star_Export[[#This Row],[Trip Time]]*Fares_Big_Star_Export[[#This Row],[HOURLY DATA]]/60</f>
        <v>16.25</v>
      </c>
      <c r="AE209"/>
    </row>
    <row r="210" spans="1:31" x14ac:dyDescent="0.25">
      <c r="A210" t="s">
        <v>139</v>
      </c>
      <c r="B210" t="s">
        <v>865</v>
      </c>
      <c r="C210" t="s">
        <v>1000</v>
      </c>
      <c r="D210" s="3">
        <v>0</v>
      </c>
      <c r="E210" t="s">
        <v>75</v>
      </c>
      <c r="F210" t="s">
        <v>381</v>
      </c>
      <c r="G210" s="2">
        <v>45742</v>
      </c>
      <c r="H210">
        <v>4101294</v>
      </c>
      <c r="I210" t="s">
        <v>43</v>
      </c>
      <c r="J210" t="s">
        <v>252</v>
      </c>
      <c r="K210">
        <v>10.53</v>
      </c>
      <c r="L210">
        <v>24</v>
      </c>
      <c r="M210" t="s">
        <v>245</v>
      </c>
      <c r="N210">
        <v>5</v>
      </c>
      <c r="O210">
        <v>10.53</v>
      </c>
      <c r="P210">
        <v>1.75</v>
      </c>
      <c r="Q210">
        <v>18.427499999999998</v>
      </c>
      <c r="R210">
        <v>23.427499999999998</v>
      </c>
      <c r="S210">
        <v>5.5</v>
      </c>
      <c r="T210" s="90">
        <v>0</v>
      </c>
      <c r="U210" s="90">
        <v>5.5</v>
      </c>
      <c r="V210">
        <v>29</v>
      </c>
      <c r="W210">
        <v>0.4</v>
      </c>
      <c r="X210">
        <v>11.600000000000001</v>
      </c>
      <c r="Y210" s="176">
        <v>11.827500000000001</v>
      </c>
      <c r="Z210" t="s">
        <v>37</v>
      </c>
      <c r="AA210" t="b" cm="1">
        <f t="array" ref="AA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0">
        <f>Fares_Big_Star_Export[[#This Row],[Trip Time]]*Fares_Big_Star_Export[[#This Row],[HOURLY DATA]]/60</f>
        <v>11.6</v>
      </c>
      <c r="AE210"/>
    </row>
    <row r="211" spans="1:31" x14ac:dyDescent="0.25">
      <c r="A211" t="s">
        <v>21</v>
      </c>
      <c r="B211" t="s">
        <v>1037</v>
      </c>
      <c r="C211" t="s">
        <v>1038</v>
      </c>
      <c r="D211" s="3">
        <v>0</v>
      </c>
      <c r="E211" t="s">
        <v>75</v>
      </c>
      <c r="F211" t="s">
        <v>227</v>
      </c>
      <c r="G211" s="2">
        <v>45742</v>
      </c>
      <c r="H211">
        <v>4101286</v>
      </c>
      <c r="I211" t="s">
        <v>228</v>
      </c>
      <c r="J211" t="s">
        <v>251</v>
      </c>
      <c r="K211">
        <v>9.59</v>
      </c>
      <c r="L211">
        <v>21</v>
      </c>
      <c r="M211" t="s">
        <v>245</v>
      </c>
      <c r="N211">
        <v>5</v>
      </c>
      <c r="O211">
        <v>9.59</v>
      </c>
      <c r="P211">
        <v>1.75</v>
      </c>
      <c r="Q211">
        <v>16.782499999999999</v>
      </c>
      <c r="R211">
        <v>21.782499999999999</v>
      </c>
      <c r="S211">
        <v>5</v>
      </c>
      <c r="T211" s="90">
        <v>0</v>
      </c>
      <c r="U211" s="90">
        <v>5</v>
      </c>
      <c r="V211">
        <v>32.5</v>
      </c>
      <c r="W211">
        <v>0.35</v>
      </c>
      <c r="X211">
        <v>11.375</v>
      </c>
      <c r="Y211" s="176">
        <v>10.407500000000001</v>
      </c>
      <c r="Z211" t="s">
        <v>23</v>
      </c>
      <c r="AA211" t="b" cm="1">
        <f t="array" ref="AA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1">
        <f>Fares_Big_Star_Export[[#This Row],[Trip Time]]*Fares_Big_Star_Export[[#This Row],[HOURLY DATA]]/60</f>
        <v>11.375</v>
      </c>
      <c r="AE211"/>
    </row>
    <row r="212" spans="1:31" x14ac:dyDescent="0.25">
      <c r="A212" t="s">
        <v>142</v>
      </c>
      <c r="B212" t="s">
        <v>703</v>
      </c>
      <c r="C212" t="s">
        <v>869</v>
      </c>
      <c r="D212" s="3">
        <v>0</v>
      </c>
      <c r="E212" t="s">
        <v>75</v>
      </c>
      <c r="F212" t="s">
        <v>386</v>
      </c>
      <c r="G212" s="2">
        <v>45742</v>
      </c>
      <c r="H212">
        <v>4101454</v>
      </c>
      <c r="I212" t="s">
        <v>41</v>
      </c>
      <c r="J212" t="s">
        <v>251</v>
      </c>
      <c r="K212">
        <v>13.9</v>
      </c>
      <c r="L212">
        <v>27</v>
      </c>
      <c r="M212" t="s">
        <v>245</v>
      </c>
      <c r="N212">
        <v>5</v>
      </c>
      <c r="O212">
        <v>13.9</v>
      </c>
      <c r="P212">
        <v>1.75</v>
      </c>
      <c r="Q212">
        <v>24.324999999999999</v>
      </c>
      <c r="R212">
        <v>29.324999999999999</v>
      </c>
      <c r="S212">
        <v>5</v>
      </c>
      <c r="T212" s="90">
        <v>0</v>
      </c>
      <c r="U212" s="90">
        <v>5</v>
      </c>
      <c r="V212">
        <v>32.5</v>
      </c>
      <c r="W212">
        <v>0.45</v>
      </c>
      <c r="X212">
        <v>14.625</v>
      </c>
      <c r="Y212" s="176">
        <v>14.7</v>
      </c>
      <c r="Z212" t="s">
        <v>23</v>
      </c>
      <c r="AA212" t="b" cm="1">
        <f t="array" ref="AA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2">
        <f>Fares_Big_Star_Export[[#This Row],[Trip Time]]*Fares_Big_Star_Export[[#This Row],[HOURLY DATA]]/60</f>
        <v>14.625</v>
      </c>
      <c r="AE212"/>
    </row>
    <row r="213" spans="1:31" x14ac:dyDescent="0.25">
      <c r="A213" t="s">
        <v>143</v>
      </c>
      <c r="B213" t="s">
        <v>1034</v>
      </c>
      <c r="C213" t="s">
        <v>905</v>
      </c>
      <c r="D213" s="3">
        <v>0</v>
      </c>
      <c r="E213" t="s">
        <v>75</v>
      </c>
      <c r="F213" t="s">
        <v>388</v>
      </c>
      <c r="G213" s="2">
        <v>45742</v>
      </c>
      <c r="H213">
        <v>4101423</v>
      </c>
      <c r="I213" t="s">
        <v>389</v>
      </c>
      <c r="J213" t="s">
        <v>251</v>
      </c>
      <c r="K213">
        <v>13.27</v>
      </c>
      <c r="L213">
        <v>25</v>
      </c>
      <c r="M213" t="s">
        <v>245</v>
      </c>
      <c r="N213">
        <v>5</v>
      </c>
      <c r="O213">
        <v>13.27</v>
      </c>
      <c r="P213">
        <v>1.75</v>
      </c>
      <c r="Q213">
        <v>23.2225</v>
      </c>
      <c r="R213">
        <v>28.2225</v>
      </c>
      <c r="S213">
        <v>5.5</v>
      </c>
      <c r="T213" s="90">
        <v>0</v>
      </c>
      <c r="U213" s="90">
        <v>5.5</v>
      </c>
      <c r="V213">
        <v>29</v>
      </c>
      <c r="W213">
        <v>0.41666666666666669</v>
      </c>
      <c r="X213">
        <v>12.083333333333334</v>
      </c>
      <c r="Y213" s="176">
        <v>16.139199999999999</v>
      </c>
      <c r="Z213" t="s">
        <v>37</v>
      </c>
      <c r="AA213" t="b" cm="1">
        <f t="array" ref="AA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3">
        <f>Fares_Big_Star_Export[[#This Row],[Trip Time]]*Fares_Big_Star_Export[[#This Row],[HOURLY DATA]]/60</f>
        <v>12.083333333333334</v>
      </c>
      <c r="AE213"/>
    </row>
    <row r="214" spans="1:31" x14ac:dyDescent="0.25">
      <c r="A214" t="s">
        <v>138</v>
      </c>
      <c r="B214" t="s">
        <v>465</v>
      </c>
      <c r="C214" t="s">
        <v>620</v>
      </c>
      <c r="D214" s="3">
        <v>0</v>
      </c>
      <c r="E214" t="s">
        <v>75</v>
      </c>
      <c r="F214" t="s">
        <v>377</v>
      </c>
      <c r="G214" s="2">
        <v>45742</v>
      </c>
      <c r="H214">
        <v>4101453</v>
      </c>
      <c r="I214" t="s">
        <v>36</v>
      </c>
      <c r="J214" t="s">
        <v>251</v>
      </c>
      <c r="K214">
        <v>13.9</v>
      </c>
      <c r="L214">
        <v>22</v>
      </c>
      <c r="M214" t="s">
        <v>245</v>
      </c>
      <c r="N214">
        <v>5</v>
      </c>
      <c r="O214">
        <v>13.9</v>
      </c>
      <c r="P214">
        <v>1.75</v>
      </c>
      <c r="Q214">
        <v>24.324999999999999</v>
      </c>
      <c r="R214">
        <v>29.324999999999999</v>
      </c>
      <c r="S214">
        <v>5.5</v>
      </c>
      <c r="T214" s="90">
        <v>0</v>
      </c>
      <c r="U214" s="90">
        <v>5.5</v>
      </c>
      <c r="V214">
        <v>29</v>
      </c>
      <c r="W214">
        <v>0.36666666666666664</v>
      </c>
      <c r="X214">
        <v>10.633333333333333</v>
      </c>
      <c r="Y214" s="176">
        <v>18.691700000000001</v>
      </c>
      <c r="Z214" t="s">
        <v>37</v>
      </c>
      <c r="AA214" t="b" cm="1">
        <f t="array" ref="AA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4">
        <f>Fares_Big_Star_Export[[#This Row],[Trip Time]]*Fares_Big_Star_Export[[#This Row],[HOURLY DATA]]/60</f>
        <v>10.633333333333333</v>
      </c>
      <c r="AE214"/>
    </row>
    <row r="215" spans="1:31" x14ac:dyDescent="0.25">
      <c r="A215" t="s">
        <v>21</v>
      </c>
      <c r="B215" t="s">
        <v>1041</v>
      </c>
      <c r="C215" t="s">
        <v>980</v>
      </c>
      <c r="D215" s="3">
        <v>0</v>
      </c>
      <c r="E215" t="s">
        <v>75</v>
      </c>
      <c r="F215" t="s">
        <v>227</v>
      </c>
      <c r="G215" s="2">
        <v>45742</v>
      </c>
      <c r="H215">
        <v>4101426</v>
      </c>
      <c r="I215" t="s">
        <v>228</v>
      </c>
      <c r="J215" t="s">
        <v>251</v>
      </c>
      <c r="K215">
        <v>13.27</v>
      </c>
      <c r="L215">
        <v>23</v>
      </c>
      <c r="M215" t="s">
        <v>245</v>
      </c>
      <c r="N215">
        <v>5</v>
      </c>
      <c r="O215">
        <v>13.27</v>
      </c>
      <c r="P215">
        <v>1.75</v>
      </c>
      <c r="Q215">
        <v>23.2225</v>
      </c>
      <c r="R215">
        <v>28.2225</v>
      </c>
      <c r="S215">
        <v>5</v>
      </c>
      <c r="T215" s="90">
        <v>0</v>
      </c>
      <c r="U215" s="90">
        <v>5</v>
      </c>
      <c r="V215">
        <v>32.5</v>
      </c>
      <c r="W215">
        <v>0.38333333333333336</v>
      </c>
      <c r="X215">
        <v>12.458333333333334</v>
      </c>
      <c r="Y215" s="176">
        <v>15.764200000000001</v>
      </c>
      <c r="Z215" t="s">
        <v>23</v>
      </c>
      <c r="AA215" t="b" cm="1">
        <f t="array" ref="AA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5">
        <f>Fares_Big_Star_Export[[#This Row],[Trip Time]]*Fares_Big_Star_Export[[#This Row],[HOURLY DATA]]/60</f>
        <v>12.458333333333334</v>
      </c>
      <c r="AE215"/>
    </row>
    <row r="216" spans="1:31" x14ac:dyDescent="0.25">
      <c r="A216" t="s">
        <v>133</v>
      </c>
      <c r="B216" t="s">
        <v>714</v>
      </c>
      <c r="C216" t="s">
        <v>733</v>
      </c>
      <c r="D216" s="3">
        <v>0</v>
      </c>
      <c r="E216" t="s">
        <v>75</v>
      </c>
      <c r="F216" t="s">
        <v>394</v>
      </c>
      <c r="G216" s="2">
        <v>45742</v>
      </c>
      <c r="H216">
        <v>4099603</v>
      </c>
      <c r="I216" t="s">
        <v>64</v>
      </c>
      <c r="J216" t="s">
        <v>251</v>
      </c>
      <c r="K216">
        <v>22.51</v>
      </c>
      <c r="L216">
        <v>41</v>
      </c>
      <c r="M216" t="s">
        <v>245</v>
      </c>
      <c r="N216">
        <v>5</v>
      </c>
      <c r="O216">
        <v>22.51</v>
      </c>
      <c r="P216">
        <v>1.75</v>
      </c>
      <c r="Q216">
        <v>39.392500000000005</v>
      </c>
      <c r="R216">
        <v>44.392500000000005</v>
      </c>
      <c r="S216">
        <v>5</v>
      </c>
      <c r="T216" s="90">
        <v>0</v>
      </c>
      <c r="U216" s="90">
        <v>5</v>
      </c>
      <c r="V216">
        <v>32.5</v>
      </c>
      <c r="W216">
        <v>0.68333333333333335</v>
      </c>
      <c r="X216">
        <v>22.208333333333332</v>
      </c>
      <c r="Y216" s="176">
        <v>22.184200000000001</v>
      </c>
      <c r="Z216" t="s">
        <v>23</v>
      </c>
      <c r="AA216" t="b" cm="1">
        <f t="array" ref="AA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6">
        <f>Fares_Big_Star_Export[[#This Row],[Trip Time]]*Fares_Big_Star_Export[[#This Row],[HOURLY DATA]]/60</f>
        <v>22.208333333333332</v>
      </c>
      <c r="AE216"/>
    </row>
    <row r="217" spans="1:31" x14ac:dyDescent="0.25">
      <c r="A217" t="s">
        <v>137</v>
      </c>
      <c r="B217" t="s">
        <v>670</v>
      </c>
      <c r="C217" t="s">
        <v>904</v>
      </c>
      <c r="D217" s="3">
        <v>0</v>
      </c>
      <c r="E217" t="s">
        <v>75</v>
      </c>
      <c r="F217" t="s">
        <v>387</v>
      </c>
      <c r="G217" s="2">
        <v>45742</v>
      </c>
      <c r="H217">
        <v>4100676</v>
      </c>
      <c r="I217" t="s">
        <v>28</v>
      </c>
      <c r="J217" t="s">
        <v>251</v>
      </c>
      <c r="K217">
        <v>9.27</v>
      </c>
      <c r="L217">
        <v>23</v>
      </c>
      <c r="M217" t="s">
        <v>245</v>
      </c>
      <c r="N217">
        <v>5</v>
      </c>
      <c r="O217">
        <v>9.27</v>
      </c>
      <c r="P217">
        <v>1.75</v>
      </c>
      <c r="Q217">
        <v>16.2225</v>
      </c>
      <c r="R217">
        <v>21.2225</v>
      </c>
      <c r="S217">
        <v>3</v>
      </c>
      <c r="T217" s="90">
        <v>0</v>
      </c>
      <c r="U217" s="90">
        <v>3</v>
      </c>
      <c r="V217">
        <v>32.5</v>
      </c>
      <c r="W217">
        <v>0.38333333333333336</v>
      </c>
      <c r="X217">
        <v>12.458333333333334</v>
      </c>
      <c r="Y217" s="176">
        <v>8.7642000000000007</v>
      </c>
      <c r="Z217" t="s">
        <v>23</v>
      </c>
      <c r="AA217" t="b" cm="1">
        <f t="array" ref="AA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7">
        <f>Fares_Big_Star_Export[[#This Row],[Trip Time]]*Fares_Big_Star_Export[[#This Row],[HOURLY DATA]]/60</f>
        <v>12.458333333333334</v>
      </c>
      <c r="AE217"/>
    </row>
    <row r="218" spans="1:31" x14ac:dyDescent="0.25">
      <c r="A218" t="s">
        <v>18</v>
      </c>
      <c r="B218" t="s">
        <v>436</v>
      </c>
      <c r="C218" t="s">
        <v>1040</v>
      </c>
      <c r="D218" s="3">
        <v>0</v>
      </c>
      <c r="E218" t="s">
        <v>75</v>
      </c>
      <c r="F218" t="s">
        <v>565</v>
      </c>
      <c r="G218" s="2">
        <v>45742</v>
      </c>
      <c r="H218">
        <v>4099314</v>
      </c>
      <c r="I218" t="s">
        <v>33</v>
      </c>
      <c r="J218" t="s">
        <v>251</v>
      </c>
      <c r="K218">
        <v>24.87</v>
      </c>
      <c r="L218">
        <v>80</v>
      </c>
      <c r="M218" t="s">
        <v>245</v>
      </c>
      <c r="N218">
        <v>6.5</v>
      </c>
      <c r="O218">
        <v>24.87</v>
      </c>
      <c r="P218">
        <v>2</v>
      </c>
      <c r="Q218">
        <v>49.74</v>
      </c>
      <c r="R218">
        <v>56.24</v>
      </c>
      <c r="S218">
        <v>3.75</v>
      </c>
      <c r="T218" s="90">
        <v>0</v>
      </c>
      <c r="U218" s="90">
        <v>3.75</v>
      </c>
      <c r="V218">
        <v>35.787500000000001</v>
      </c>
      <c r="W218">
        <v>1.3333333333333333</v>
      </c>
      <c r="X218">
        <v>47.716666666666669</v>
      </c>
      <c r="Y218" s="176">
        <v>8.5233000000000008</v>
      </c>
      <c r="Z218" t="s">
        <v>23</v>
      </c>
      <c r="AA218" t="b" cm="1">
        <f t="array" ref="AA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8">
        <f>Fares_Big_Star_Export[[#This Row],[Trip Time]]*Fares_Big_Star_Export[[#This Row],[HOURLY DATA]]/60</f>
        <v>47.716666666666669</v>
      </c>
      <c r="AE218"/>
    </row>
    <row r="219" spans="1:31" x14ac:dyDescent="0.25">
      <c r="A219" t="s">
        <v>141</v>
      </c>
      <c r="B219" t="s">
        <v>646</v>
      </c>
      <c r="C219" t="s">
        <v>702</v>
      </c>
      <c r="D219" s="3">
        <v>1</v>
      </c>
      <c r="E219" t="s">
        <v>75</v>
      </c>
      <c r="F219" t="s">
        <v>395</v>
      </c>
      <c r="G219" s="2">
        <v>45742</v>
      </c>
      <c r="H219">
        <v>4101273</v>
      </c>
      <c r="I219" t="s">
        <v>66</v>
      </c>
      <c r="J219" t="s">
        <v>271</v>
      </c>
      <c r="K219">
        <v>16.11</v>
      </c>
      <c r="L219">
        <v>40</v>
      </c>
      <c r="M219" t="s">
        <v>246</v>
      </c>
      <c r="N219">
        <v>6.5</v>
      </c>
      <c r="O219">
        <v>16.11</v>
      </c>
      <c r="P219">
        <v>2</v>
      </c>
      <c r="Q219">
        <v>32.22</v>
      </c>
      <c r="R219">
        <v>38.72</v>
      </c>
      <c r="S219">
        <v>5</v>
      </c>
      <c r="T219" s="90">
        <v>5</v>
      </c>
      <c r="U219" s="90">
        <v>0</v>
      </c>
      <c r="V219">
        <v>32.5</v>
      </c>
      <c r="W219">
        <v>0.66666666666666663</v>
      </c>
      <c r="X219">
        <v>21.666666666666664</v>
      </c>
      <c r="Y219" s="176">
        <v>17.0533</v>
      </c>
      <c r="Z219" t="s">
        <v>23</v>
      </c>
      <c r="AA219" t="b" cm="1">
        <f t="array" ref="AA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9">
        <f>Fares_Big_Star_Export[[#This Row],[Trip Time]]*Fares_Big_Star_Export[[#This Row],[HOURLY DATA]]/60</f>
        <v>21.666666666666668</v>
      </c>
      <c r="AE219"/>
    </row>
    <row r="220" spans="1:31" x14ac:dyDescent="0.25">
      <c r="A220" t="s">
        <v>141</v>
      </c>
      <c r="B220" t="s">
        <v>477</v>
      </c>
      <c r="C220" t="s">
        <v>485</v>
      </c>
      <c r="D220" s="3">
        <v>1</v>
      </c>
      <c r="E220" t="s">
        <v>75</v>
      </c>
      <c r="F220" t="s">
        <v>395</v>
      </c>
      <c r="G220" s="2">
        <v>45742</v>
      </c>
      <c r="H220">
        <v>4099879</v>
      </c>
      <c r="I220" t="s">
        <v>66</v>
      </c>
      <c r="J220" t="s">
        <v>251</v>
      </c>
      <c r="K220">
        <v>4.1500000000000004</v>
      </c>
      <c r="L220">
        <v>14</v>
      </c>
      <c r="M220" t="s">
        <v>245</v>
      </c>
      <c r="N220">
        <v>5</v>
      </c>
      <c r="O220">
        <v>4.1500000000000004</v>
      </c>
      <c r="P220">
        <v>1.75</v>
      </c>
      <c r="Q220">
        <v>7.2625000000000011</v>
      </c>
      <c r="R220">
        <v>12.262500000000001</v>
      </c>
      <c r="S220">
        <v>3.75</v>
      </c>
      <c r="T220" s="90">
        <v>3.75</v>
      </c>
      <c r="U220" s="90">
        <v>0</v>
      </c>
      <c r="V220">
        <v>32.5</v>
      </c>
      <c r="W220">
        <v>0.23333333333333334</v>
      </c>
      <c r="X220">
        <v>7.583333333333333</v>
      </c>
      <c r="Y220" s="176">
        <v>4.6791999999999998</v>
      </c>
      <c r="Z220" t="s">
        <v>23</v>
      </c>
      <c r="AA220" t="b" cm="1">
        <f t="array" ref="AA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0">
        <f>Fares_Big_Star_Export[[#This Row],[Trip Time]]*Fares_Big_Star_Export[[#This Row],[HOURLY DATA]]/60</f>
        <v>7.583333333333333</v>
      </c>
      <c r="AE220"/>
    </row>
    <row r="221" spans="1:31" x14ac:dyDescent="0.25">
      <c r="A221" t="s">
        <v>18</v>
      </c>
      <c r="B221" t="s">
        <v>1019</v>
      </c>
      <c r="C221" t="s">
        <v>721</v>
      </c>
      <c r="D221" s="3">
        <v>0</v>
      </c>
      <c r="E221" t="s">
        <v>75</v>
      </c>
      <c r="F221" t="s">
        <v>565</v>
      </c>
      <c r="G221" s="2">
        <v>45742</v>
      </c>
      <c r="H221">
        <v>4099606</v>
      </c>
      <c r="I221" t="s">
        <v>33</v>
      </c>
      <c r="J221" t="s">
        <v>251</v>
      </c>
      <c r="K221">
        <v>22.51</v>
      </c>
      <c r="L221">
        <v>85</v>
      </c>
      <c r="M221" t="s">
        <v>245</v>
      </c>
      <c r="N221">
        <v>6.5</v>
      </c>
      <c r="O221">
        <v>22.51</v>
      </c>
      <c r="P221">
        <v>2</v>
      </c>
      <c r="Q221">
        <v>45.02</v>
      </c>
      <c r="R221">
        <v>51.52</v>
      </c>
      <c r="S221">
        <v>5</v>
      </c>
      <c r="T221" s="90">
        <v>0</v>
      </c>
      <c r="U221" s="90">
        <v>5</v>
      </c>
      <c r="V221">
        <v>35.787500000000001</v>
      </c>
      <c r="W221">
        <v>1.4166666666666667</v>
      </c>
      <c r="X221">
        <v>50.698958333333337</v>
      </c>
      <c r="Y221" s="176">
        <v>0.82099999999999995</v>
      </c>
      <c r="Z221" t="s">
        <v>23</v>
      </c>
      <c r="AA221" t="b" cm="1">
        <f t="array" ref="AA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1">
        <f>Fares_Big_Star_Export[[#This Row],[Trip Time]]*Fares_Big_Star_Export[[#This Row],[HOURLY DATA]]/60</f>
        <v>50.69895833333333</v>
      </c>
      <c r="AE221"/>
    </row>
    <row r="222" spans="1:31" x14ac:dyDescent="0.25">
      <c r="A222" t="s">
        <v>21</v>
      </c>
      <c r="B222" t="s">
        <v>852</v>
      </c>
      <c r="C222" t="s">
        <v>1043</v>
      </c>
      <c r="D222" s="3">
        <v>0</v>
      </c>
      <c r="E222" t="s">
        <v>75</v>
      </c>
      <c r="F222" t="s">
        <v>227</v>
      </c>
      <c r="G222" s="2">
        <v>45742</v>
      </c>
      <c r="H222">
        <v>4100682</v>
      </c>
      <c r="I222" t="s">
        <v>228</v>
      </c>
      <c r="J222" t="s">
        <v>251</v>
      </c>
      <c r="K222">
        <v>9.27</v>
      </c>
      <c r="L222">
        <v>29</v>
      </c>
      <c r="M222" t="s">
        <v>245</v>
      </c>
      <c r="N222">
        <v>5</v>
      </c>
      <c r="O222">
        <v>9.27</v>
      </c>
      <c r="P222">
        <v>1.75</v>
      </c>
      <c r="Q222">
        <v>16.2225</v>
      </c>
      <c r="R222">
        <v>21.2225</v>
      </c>
      <c r="S222">
        <v>5</v>
      </c>
      <c r="T222" s="90">
        <v>0</v>
      </c>
      <c r="U222" s="90">
        <v>5</v>
      </c>
      <c r="V222">
        <v>32.5</v>
      </c>
      <c r="W222">
        <v>0.48333333333333334</v>
      </c>
      <c r="X222">
        <v>15.708333333333334</v>
      </c>
      <c r="Y222" s="176">
        <v>5.5141999999999998</v>
      </c>
      <c r="Z222" t="s">
        <v>23</v>
      </c>
      <c r="AA222" t="b" cm="1">
        <f t="array" ref="AA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2">
        <f>Fares_Big_Star_Export[[#This Row],[Trip Time]]*Fares_Big_Star_Export[[#This Row],[HOURLY DATA]]/60</f>
        <v>15.708333333333334</v>
      </c>
      <c r="AE222"/>
    </row>
    <row r="223" spans="1:31" x14ac:dyDescent="0.25">
      <c r="A223" t="s">
        <v>133</v>
      </c>
      <c r="B223" t="s">
        <v>441</v>
      </c>
      <c r="C223" t="s">
        <v>567</v>
      </c>
      <c r="D223" s="3">
        <v>0</v>
      </c>
      <c r="E223" t="s">
        <v>75</v>
      </c>
      <c r="F223" t="s">
        <v>394</v>
      </c>
      <c r="G223" s="2">
        <v>45742</v>
      </c>
      <c r="H223">
        <v>4097283</v>
      </c>
      <c r="I223" t="s">
        <v>64</v>
      </c>
      <c r="J223" t="s">
        <v>251</v>
      </c>
      <c r="K223">
        <v>11.47</v>
      </c>
      <c r="L223">
        <v>88</v>
      </c>
      <c r="M223" t="s">
        <v>245</v>
      </c>
      <c r="N223">
        <v>5</v>
      </c>
      <c r="O223">
        <v>11.47</v>
      </c>
      <c r="P223">
        <v>1.75</v>
      </c>
      <c r="Q223">
        <v>20.072500000000002</v>
      </c>
      <c r="R223">
        <v>25.072500000000002</v>
      </c>
      <c r="S223">
        <v>0</v>
      </c>
      <c r="T223" s="90">
        <v>0</v>
      </c>
      <c r="U223" s="90">
        <v>0</v>
      </c>
      <c r="V223">
        <v>32.5</v>
      </c>
      <c r="W223">
        <v>1.4666666666666666</v>
      </c>
      <c r="X223">
        <v>47.666666666666664</v>
      </c>
      <c r="Y223" s="176">
        <v>-22.594200000000001</v>
      </c>
      <c r="Z223" t="s">
        <v>23</v>
      </c>
      <c r="AA223" t="b" cm="1">
        <f t="array" ref="AA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3">
        <f>Fares_Big_Star_Export[[#This Row],[Trip Time]]*Fares_Big_Star_Export[[#This Row],[HOURLY DATA]]/60</f>
        <v>47.666666666666664</v>
      </c>
      <c r="AE223"/>
    </row>
    <row r="224" spans="1:31" x14ac:dyDescent="0.25">
      <c r="A224" t="s">
        <v>137</v>
      </c>
      <c r="B224" t="s">
        <v>755</v>
      </c>
      <c r="C224" t="s">
        <v>438</v>
      </c>
      <c r="D224" s="3">
        <v>0</v>
      </c>
      <c r="E224" t="s">
        <v>75</v>
      </c>
      <c r="F224" t="s">
        <v>387</v>
      </c>
      <c r="G224" s="2">
        <v>45742</v>
      </c>
      <c r="H224">
        <v>4098485</v>
      </c>
      <c r="I224" t="s">
        <v>28</v>
      </c>
      <c r="J224" t="s">
        <v>251</v>
      </c>
      <c r="K224">
        <v>14.51</v>
      </c>
      <c r="L224">
        <v>65</v>
      </c>
      <c r="M224" t="s">
        <v>245</v>
      </c>
      <c r="N224">
        <v>5</v>
      </c>
      <c r="O224">
        <v>14.51</v>
      </c>
      <c r="P224">
        <v>1.75</v>
      </c>
      <c r="Q224">
        <v>25.392499999999998</v>
      </c>
      <c r="R224">
        <v>30.392499999999998</v>
      </c>
      <c r="S224">
        <v>5.5</v>
      </c>
      <c r="T224" s="90">
        <v>0</v>
      </c>
      <c r="U224" s="90">
        <v>5.5</v>
      </c>
      <c r="V224">
        <v>32.5</v>
      </c>
      <c r="W224">
        <v>1.0833333333333333</v>
      </c>
      <c r="X224">
        <v>35.208333333333329</v>
      </c>
      <c r="Y224" s="176">
        <v>-4.8158000000000003</v>
      </c>
      <c r="Z224" t="s">
        <v>23</v>
      </c>
      <c r="AA224" t="b" cm="1">
        <f t="array" ref="AA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4">
        <f>Fares_Big_Star_Export[[#This Row],[Trip Time]]*Fares_Big_Star_Export[[#This Row],[HOURLY DATA]]/60</f>
        <v>35.208333333333336</v>
      </c>
      <c r="AE224"/>
    </row>
    <row r="225" spans="1:31" x14ac:dyDescent="0.25">
      <c r="A225" t="s">
        <v>141</v>
      </c>
      <c r="B225" t="s">
        <v>658</v>
      </c>
      <c r="C225" t="s">
        <v>599</v>
      </c>
      <c r="D225" s="3">
        <v>0</v>
      </c>
      <c r="E225" t="s">
        <v>75</v>
      </c>
      <c r="F225" t="s">
        <v>395</v>
      </c>
      <c r="G225" s="2">
        <v>45742</v>
      </c>
      <c r="H225">
        <v>4097386</v>
      </c>
      <c r="I225" t="s">
        <v>66</v>
      </c>
      <c r="J225" t="s">
        <v>251</v>
      </c>
      <c r="K225">
        <v>10.39</v>
      </c>
      <c r="L225">
        <v>47</v>
      </c>
      <c r="M225" t="s">
        <v>245</v>
      </c>
      <c r="N225">
        <v>5</v>
      </c>
      <c r="O225">
        <v>10.39</v>
      </c>
      <c r="P225">
        <v>1.75</v>
      </c>
      <c r="Q225">
        <v>18.182500000000001</v>
      </c>
      <c r="R225">
        <v>23.182500000000001</v>
      </c>
      <c r="S225">
        <v>5.5</v>
      </c>
      <c r="T225" s="90">
        <v>0</v>
      </c>
      <c r="U225" s="90">
        <v>5.5</v>
      </c>
      <c r="V225">
        <v>32.5</v>
      </c>
      <c r="W225">
        <v>0.78333333333333333</v>
      </c>
      <c r="X225">
        <v>25.458333333333332</v>
      </c>
      <c r="Y225" s="176">
        <v>-2.2757999999999998</v>
      </c>
      <c r="Z225" t="s">
        <v>23</v>
      </c>
      <c r="AA225" t="b" cm="1">
        <f t="array" ref="AA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5">
        <f>Fares_Big_Star_Export[[#This Row],[Trip Time]]*Fares_Big_Star_Export[[#This Row],[HOURLY DATA]]/60</f>
        <v>25.458333333333332</v>
      </c>
      <c r="AE225"/>
    </row>
    <row r="226" spans="1:31" x14ac:dyDescent="0.25">
      <c r="A226" t="s">
        <v>18</v>
      </c>
      <c r="B226" t="s">
        <v>839</v>
      </c>
      <c r="C226" t="s">
        <v>682</v>
      </c>
      <c r="D226" s="3">
        <v>0</v>
      </c>
      <c r="E226" t="s">
        <v>75</v>
      </c>
      <c r="F226" t="s">
        <v>382</v>
      </c>
      <c r="G226" s="2">
        <v>45742</v>
      </c>
      <c r="H226">
        <v>4097387</v>
      </c>
      <c r="I226" t="s">
        <v>19</v>
      </c>
      <c r="J226" t="s">
        <v>251</v>
      </c>
      <c r="K226">
        <v>10.39</v>
      </c>
      <c r="L226">
        <v>99</v>
      </c>
      <c r="M226" t="s">
        <v>245</v>
      </c>
      <c r="N226">
        <v>6.5</v>
      </c>
      <c r="O226">
        <v>10.39</v>
      </c>
      <c r="P226">
        <v>2</v>
      </c>
      <c r="Q226">
        <v>20.78</v>
      </c>
      <c r="R226">
        <v>27.28</v>
      </c>
      <c r="S226">
        <v>0</v>
      </c>
      <c r="T226" s="90">
        <v>0</v>
      </c>
      <c r="U226" s="90">
        <v>0</v>
      </c>
      <c r="V226">
        <v>35.787500000000001</v>
      </c>
      <c r="W226">
        <v>1.65</v>
      </c>
      <c r="X226">
        <v>59.049374999999998</v>
      </c>
      <c r="Y226" s="176">
        <v>-31.769400000000001</v>
      </c>
      <c r="Z226" t="s">
        <v>20</v>
      </c>
      <c r="AA226" t="b" cm="1">
        <f t="array" ref="AA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6">
        <f>Fares_Big_Star_Export[[#This Row],[Trip Time]]*Fares_Big_Star_Export[[#This Row],[HOURLY DATA]]/60</f>
        <v>59.049375000000005</v>
      </c>
      <c r="AE226"/>
    </row>
    <row r="227" spans="1:31" x14ac:dyDescent="0.25">
      <c r="A227" t="s">
        <v>136</v>
      </c>
      <c r="B227" t="s">
        <v>871</v>
      </c>
      <c r="C227" t="s">
        <v>783</v>
      </c>
      <c r="D227" s="3">
        <v>0</v>
      </c>
      <c r="E227" t="s">
        <v>75</v>
      </c>
      <c r="F227" t="s">
        <v>226</v>
      </c>
      <c r="G227" s="2">
        <v>45742</v>
      </c>
      <c r="H227">
        <v>4098488</v>
      </c>
      <c r="I227" t="s">
        <v>58</v>
      </c>
      <c r="J227" t="s">
        <v>251</v>
      </c>
      <c r="K227">
        <v>14.51</v>
      </c>
      <c r="L227">
        <v>21</v>
      </c>
      <c r="M227" t="s">
        <v>245</v>
      </c>
      <c r="N227">
        <v>5</v>
      </c>
      <c r="O227">
        <v>14.51</v>
      </c>
      <c r="P227">
        <v>1.75</v>
      </c>
      <c r="Q227">
        <v>25.392499999999998</v>
      </c>
      <c r="R227">
        <v>30.392499999999998</v>
      </c>
      <c r="S227">
        <v>5</v>
      </c>
      <c r="T227" s="90">
        <v>0</v>
      </c>
      <c r="U227" s="90">
        <v>5</v>
      </c>
      <c r="V227">
        <v>32.5</v>
      </c>
      <c r="W227">
        <v>0.35</v>
      </c>
      <c r="X227">
        <v>11.375</v>
      </c>
      <c r="Y227" s="176">
        <v>19.017499999999998</v>
      </c>
      <c r="Z227" t="s">
        <v>23</v>
      </c>
      <c r="AA227" t="b" cm="1">
        <f t="array" ref="AA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7">
        <f>Fares_Big_Star_Export[[#This Row],[Trip Time]]*Fares_Big_Star_Export[[#This Row],[HOURLY DATA]]/60</f>
        <v>11.375</v>
      </c>
      <c r="AE227"/>
    </row>
    <row r="228" spans="1:31" x14ac:dyDescent="0.25">
      <c r="A228" t="s">
        <v>65</v>
      </c>
      <c r="B228" t="s">
        <v>765</v>
      </c>
      <c r="C228" t="s">
        <v>851</v>
      </c>
      <c r="D228" s="3">
        <v>0</v>
      </c>
      <c r="E228" t="s">
        <v>75</v>
      </c>
      <c r="F228" t="s">
        <v>564</v>
      </c>
      <c r="G228" s="2">
        <v>45742</v>
      </c>
      <c r="H228">
        <v>4097396</v>
      </c>
      <c r="I228" t="s">
        <v>35</v>
      </c>
      <c r="J228" t="s">
        <v>253</v>
      </c>
      <c r="K228">
        <v>7.01</v>
      </c>
      <c r="L228">
        <v>12</v>
      </c>
      <c r="M228" t="s">
        <v>245</v>
      </c>
      <c r="N228">
        <v>5</v>
      </c>
      <c r="O228">
        <v>7.01</v>
      </c>
      <c r="P228">
        <v>1.75</v>
      </c>
      <c r="Q228">
        <v>12.2675</v>
      </c>
      <c r="R228">
        <v>17.267499999999998</v>
      </c>
      <c r="S228">
        <v>5</v>
      </c>
      <c r="T228" s="90">
        <v>0</v>
      </c>
      <c r="U228" s="90">
        <v>5</v>
      </c>
      <c r="V228">
        <v>32.5</v>
      </c>
      <c r="W228">
        <v>0.2</v>
      </c>
      <c r="X228">
        <v>6.5</v>
      </c>
      <c r="Y228" s="176">
        <v>10.7675</v>
      </c>
      <c r="Z228" t="s">
        <v>23</v>
      </c>
      <c r="AA228" t="b" cm="1">
        <f t="array" ref="AA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8">
        <f>Fares_Big_Star_Export[[#This Row],[Trip Time]]*Fares_Big_Star_Export[[#This Row],[HOURLY DATA]]/60</f>
        <v>6.5</v>
      </c>
      <c r="AE228"/>
    </row>
    <row r="229" spans="1:31" x14ac:dyDescent="0.25">
      <c r="A229" t="s">
        <v>141</v>
      </c>
      <c r="B229" t="s">
        <v>496</v>
      </c>
      <c r="C229" t="s">
        <v>426</v>
      </c>
      <c r="D229" s="3">
        <v>0</v>
      </c>
      <c r="E229" t="s">
        <v>75</v>
      </c>
      <c r="F229" t="s">
        <v>395</v>
      </c>
      <c r="G229" s="2">
        <v>45742</v>
      </c>
      <c r="H229">
        <v>4097308</v>
      </c>
      <c r="I229" t="s">
        <v>66</v>
      </c>
      <c r="J229" t="s">
        <v>251</v>
      </c>
      <c r="K229">
        <v>13.14</v>
      </c>
      <c r="L229">
        <v>86</v>
      </c>
      <c r="M229" t="s">
        <v>245</v>
      </c>
      <c r="N229">
        <v>5</v>
      </c>
      <c r="O229">
        <v>13.14</v>
      </c>
      <c r="P229">
        <v>1.75</v>
      </c>
      <c r="Q229">
        <v>22.995000000000001</v>
      </c>
      <c r="R229">
        <v>27.995000000000001</v>
      </c>
      <c r="S229">
        <v>0</v>
      </c>
      <c r="T229" s="90">
        <v>0</v>
      </c>
      <c r="U229" s="90">
        <v>0</v>
      </c>
      <c r="V229">
        <v>32.5</v>
      </c>
      <c r="W229">
        <v>1.4333333333333333</v>
      </c>
      <c r="X229">
        <v>46.583333333333336</v>
      </c>
      <c r="Y229" s="176">
        <v>-18.5883</v>
      </c>
      <c r="Z229" t="s">
        <v>23</v>
      </c>
      <c r="AA229" t="b" cm="1">
        <f t="array" ref="AA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9">
        <f>Fares_Big_Star_Export[[#This Row],[Trip Time]]*Fares_Big_Star_Export[[#This Row],[HOURLY DATA]]/60</f>
        <v>46.583333333333336</v>
      </c>
      <c r="AE229"/>
    </row>
    <row r="230" spans="1:31" x14ac:dyDescent="0.25">
      <c r="A230" t="s">
        <v>139</v>
      </c>
      <c r="B230" t="s">
        <v>404</v>
      </c>
      <c r="C230" t="s">
        <v>557</v>
      </c>
      <c r="D230" s="3">
        <v>0</v>
      </c>
      <c r="E230" t="s">
        <v>75</v>
      </c>
      <c r="F230" t="s">
        <v>381</v>
      </c>
      <c r="G230" s="2">
        <v>45742</v>
      </c>
      <c r="H230">
        <v>4097311</v>
      </c>
      <c r="I230" t="s">
        <v>43</v>
      </c>
      <c r="J230" t="s">
        <v>251</v>
      </c>
      <c r="K230">
        <v>20.329999999999998</v>
      </c>
      <c r="L230">
        <v>54</v>
      </c>
      <c r="M230" t="s">
        <v>245</v>
      </c>
      <c r="N230">
        <v>5</v>
      </c>
      <c r="O230">
        <v>20.329999999999998</v>
      </c>
      <c r="P230">
        <v>1.75</v>
      </c>
      <c r="Q230">
        <v>35.577500000000001</v>
      </c>
      <c r="R230">
        <v>40.577500000000001</v>
      </c>
      <c r="S230">
        <v>0</v>
      </c>
      <c r="T230" s="90">
        <v>0</v>
      </c>
      <c r="U230" s="90">
        <v>0</v>
      </c>
      <c r="V230">
        <v>29</v>
      </c>
      <c r="W230">
        <v>0.9</v>
      </c>
      <c r="X230">
        <v>26.1</v>
      </c>
      <c r="Y230" s="176">
        <v>14.477499999999999</v>
      </c>
      <c r="Z230" t="s">
        <v>37</v>
      </c>
      <c r="AA230" t="b" cm="1">
        <f t="array" ref="AA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0">
        <f>Fares_Big_Star_Export[[#This Row],[Trip Time]]*Fares_Big_Star_Export[[#This Row],[HOURLY DATA]]/60</f>
        <v>26.1</v>
      </c>
      <c r="AE230"/>
    </row>
    <row r="231" spans="1:31" x14ac:dyDescent="0.25">
      <c r="A231" t="s">
        <v>18</v>
      </c>
      <c r="B231" t="s">
        <v>487</v>
      </c>
      <c r="C231" t="s">
        <v>542</v>
      </c>
      <c r="D231" s="3">
        <v>0</v>
      </c>
      <c r="E231" t="s">
        <v>75</v>
      </c>
      <c r="F231" t="s">
        <v>390</v>
      </c>
      <c r="G231" s="2">
        <v>45742</v>
      </c>
      <c r="H231">
        <v>4097312</v>
      </c>
      <c r="I231" t="s">
        <v>376</v>
      </c>
      <c r="J231" t="s">
        <v>251</v>
      </c>
      <c r="K231">
        <v>20.329999999999998</v>
      </c>
      <c r="L231">
        <v>31</v>
      </c>
      <c r="M231" t="s">
        <v>245</v>
      </c>
      <c r="N231">
        <v>6.5</v>
      </c>
      <c r="O231">
        <v>20.329999999999998</v>
      </c>
      <c r="P231">
        <v>2</v>
      </c>
      <c r="Q231">
        <v>40.659999999999997</v>
      </c>
      <c r="R231">
        <v>47.16</v>
      </c>
      <c r="S231">
        <v>0</v>
      </c>
      <c r="T231" s="90">
        <v>0</v>
      </c>
      <c r="U231" s="90">
        <v>0</v>
      </c>
      <c r="V231">
        <v>35.787500000000001</v>
      </c>
      <c r="W231">
        <v>0.51666666666666672</v>
      </c>
      <c r="X231">
        <v>18.490208333333335</v>
      </c>
      <c r="Y231" s="176">
        <v>28.669799999999999</v>
      </c>
      <c r="Z231" t="s">
        <v>23</v>
      </c>
      <c r="AA231" t="b" cm="1">
        <f t="array" ref="AA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1">
        <f>Fares_Big_Star_Export[[#This Row],[Trip Time]]*Fares_Big_Star_Export[[#This Row],[HOURLY DATA]]/60</f>
        <v>18.490208333333335</v>
      </c>
      <c r="AE231"/>
    </row>
    <row r="232" spans="1:31" x14ac:dyDescent="0.25">
      <c r="A232" t="s">
        <v>18</v>
      </c>
      <c r="B232" t="s">
        <v>716</v>
      </c>
      <c r="C232" t="s">
        <v>785</v>
      </c>
      <c r="D232" s="3">
        <v>0</v>
      </c>
      <c r="E232" t="s">
        <v>75</v>
      </c>
      <c r="F232" t="s">
        <v>380</v>
      </c>
      <c r="G232" s="2">
        <v>45742</v>
      </c>
      <c r="H232">
        <v>4099309</v>
      </c>
      <c r="I232" t="s">
        <v>31</v>
      </c>
      <c r="J232" t="s">
        <v>251</v>
      </c>
      <c r="K232">
        <v>24.87</v>
      </c>
      <c r="L232">
        <v>45</v>
      </c>
      <c r="M232" t="s">
        <v>245</v>
      </c>
      <c r="N232">
        <v>6.5</v>
      </c>
      <c r="O232">
        <v>24.87</v>
      </c>
      <c r="P232">
        <v>2</v>
      </c>
      <c r="Q232">
        <v>49.74</v>
      </c>
      <c r="R232">
        <v>56.24</v>
      </c>
      <c r="S232">
        <v>5</v>
      </c>
      <c r="T232" s="90">
        <v>0</v>
      </c>
      <c r="U232" s="90">
        <v>5</v>
      </c>
      <c r="V232">
        <v>35.787500000000001</v>
      </c>
      <c r="W232">
        <v>0.75</v>
      </c>
      <c r="X232">
        <v>26.840625000000003</v>
      </c>
      <c r="Y232" s="176">
        <v>29.3994</v>
      </c>
      <c r="Z232" t="s">
        <v>23</v>
      </c>
      <c r="AA232" t="b" cm="1">
        <f t="array" ref="AA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2">
        <f>Fares_Big_Star_Export[[#This Row],[Trip Time]]*Fares_Big_Star_Export[[#This Row],[HOURLY DATA]]/60</f>
        <v>26.840624999999999</v>
      </c>
      <c r="AE232"/>
    </row>
    <row r="233" spans="1:31" x14ac:dyDescent="0.25">
      <c r="A233" t="s">
        <v>137</v>
      </c>
      <c r="B233" t="s">
        <v>403</v>
      </c>
      <c r="C233" t="s">
        <v>718</v>
      </c>
      <c r="D233" s="3">
        <v>0</v>
      </c>
      <c r="E233" t="s">
        <v>75</v>
      </c>
      <c r="F233" t="s">
        <v>387</v>
      </c>
      <c r="G233" s="2">
        <v>45742</v>
      </c>
      <c r="H233">
        <v>4097284</v>
      </c>
      <c r="I233" t="s">
        <v>28</v>
      </c>
      <c r="J233" t="s">
        <v>251</v>
      </c>
      <c r="K233">
        <v>11.47</v>
      </c>
      <c r="L233">
        <v>36</v>
      </c>
      <c r="M233" t="s">
        <v>245</v>
      </c>
      <c r="N233">
        <v>5</v>
      </c>
      <c r="O233">
        <v>11.47</v>
      </c>
      <c r="P233">
        <v>1.75</v>
      </c>
      <c r="Q233">
        <v>20.072500000000002</v>
      </c>
      <c r="R233">
        <v>25.072500000000002</v>
      </c>
      <c r="S233">
        <v>0</v>
      </c>
      <c r="T233" s="90">
        <v>0</v>
      </c>
      <c r="U233" s="90">
        <v>0</v>
      </c>
      <c r="V233">
        <v>32.5</v>
      </c>
      <c r="W233">
        <v>0.6</v>
      </c>
      <c r="X233">
        <v>19.5</v>
      </c>
      <c r="Y233" s="176">
        <v>5.5724999999999998</v>
      </c>
      <c r="Z233" t="s">
        <v>23</v>
      </c>
      <c r="AA233" t="b" cm="1">
        <f t="array" ref="AA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3">
        <f>Fares_Big_Star_Export[[#This Row],[Trip Time]]*Fares_Big_Star_Export[[#This Row],[HOURLY DATA]]/60</f>
        <v>19.5</v>
      </c>
      <c r="AE233"/>
    </row>
    <row r="234" spans="1:31" x14ac:dyDescent="0.25">
      <c r="A234" t="s">
        <v>137</v>
      </c>
      <c r="B234" t="s">
        <v>1042</v>
      </c>
      <c r="C234" t="s">
        <v>832</v>
      </c>
      <c r="D234" s="3">
        <v>0</v>
      </c>
      <c r="E234" t="s">
        <v>75</v>
      </c>
      <c r="F234" t="s">
        <v>387</v>
      </c>
      <c r="G234" s="2">
        <v>45742</v>
      </c>
      <c r="H234">
        <v>4100672</v>
      </c>
      <c r="I234" t="s">
        <v>28</v>
      </c>
      <c r="J234" t="s">
        <v>251</v>
      </c>
      <c r="K234">
        <v>15.37</v>
      </c>
      <c r="L234">
        <v>23</v>
      </c>
      <c r="M234" t="s">
        <v>245</v>
      </c>
      <c r="N234">
        <v>5</v>
      </c>
      <c r="O234">
        <v>15.37</v>
      </c>
      <c r="P234">
        <v>1.75</v>
      </c>
      <c r="Q234">
        <v>26.897499999999997</v>
      </c>
      <c r="R234">
        <v>31.897499999999997</v>
      </c>
      <c r="S234">
        <v>3</v>
      </c>
      <c r="T234" s="90">
        <v>0</v>
      </c>
      <c r="U234" s="90">
        <v>3</v>
      </c>
      <c r="V234">
        <v>32.5</v>
      </c>
      <c r="W234">
        <v>0.38333333333333336</v>
      </c>
      <c r="X234">
        <v>12.458333333333334</v>
      </c>
      <c r="Y234" s="176">
        <v>19.4392</v>
      </c>
      <c r="Z234" t="s">
        <v>23</v>
      </c>
      <c r="AA234" t="b" cm="1">
        <f t="array" ref="AA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4">
        <f>Fares_Big_Star_Export[[#This Row],[Trip Time]]*Fares_Big_Star_Export[[#This Row],[HOURLY DATA]]/60</f>
        <v>12.458333333333334</v>
      </c>
      <c r="AE234"/>
    </row>
    <row r="235" spans="1:31" x14ac:dyDescent="0.25">
      <c r="A235" t="s">
        <v>133</v>
      </c>
      <c r="B235" t="s">
        <v>594</v>
      </c>
      <c r="C235" t="s">
        <v>466</v>
      </c>
      <c r="D235" s="3">
        <v>0</v>
      </c>
      <c r="E235" t="s">
        <v>75</v>
      </c>
      <c r="F235" t="s">
        <v>394</v>
      </c>
      <c r="G235" s="2">
        <v>45742</v>
      </c>
      <c r="H235">
        <v>4097389</v>
      </c>
      <c r="I235" t="s">
        <v>64</v>
      </c>
      <c r="J235" t="s">
        <v>254</v>
      </c>
      <c r="K235">
        <v>5.55</v>
      </c>
      <c r="L235">
        <v>53</v>
      </c>
      <c r="M235" t="s">
        <v>246</v>
      </c>
      <c r="N235">
        <v>6.5</v>
      </c>
      <c r="O235">
        <v>5.55</v>
      </c>
      <c r="P235">
        <v>2</v>
      </c>
      <c r="Q235">
        <v>11.1</v>
      </c>
      <c r="R235">
        <v>17.600000000000001</v>
      </c>
      <c r="S235">
        <v>0</v>
      </c>
      <c r="T235" s="90">
        <v>0</v>
      </c>
      <c r="U235" s="90">
        <v>0</v>
      </c>
      <c r="V235">
        <v>32.5</v>
      </c>
      <c r="W235">
        <v>0.8833333333333333</v>
      </c>
      <c r="X235">
        <v>28.708333333333332</v>
      </c>
      <c r="Y235" s="176">
        <v>-11.1083</v>
      </c>
      <c r="Z235" t="s">
        <v>23</v>
      </c>
      <c r="AA235" t="b" cm="1">
        <f t="array" ref="AA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5">
        <f>Fares_Big_Star_Export[[#This Row],[Trip Time]]*Fares_Big_Star_Export[[#This Row],[HOURLY DATA]]/60</f>
        <v>28.708333333333332</v>
      </c>
      <c r="AE235"/>
    </row>
    <row r="236" spans="1:31" x14ac:dyDescent="0.25">
      <c r="A236" t="s">
        <v>21</v>
      </c>
      <c r="B236" t="s">
        <v>938</v>
      </c>
      <c r="C236" t="s">
        <v>684</v>
      </c>
      <c r="D236" s="3">
        <v>0</v>
      </c>
      <c r="E236" t="s">
        <v>75</v>
      </c>
      <c r="F236" t="s">
        <v>229</v>
      </c>
      <c r="G236" s="2">
        <v>45742</v>
      </c>
      <c r="H236">
        <v>4099192</v>
      </c>
      <c r="I236" t="s">
        <v>230</v>
      </c>
      <c r="J236" t="s">
        <v>251</v>
      </c>
      <c r="K236">
        <v>26.9</v>
      </c>
      <c r="L236">
        <v>53</v>
      </c>
      <c r="M236" t="s">
        <v>245</v>
      </c>
      <c r="N236">
        <v>5</v>
      </c>
      <c r="O236">
        <v>26.9</v>
      </c>
      <c r="P236">
        <v>1.75</v>
      </c>
      <c r="Q236">
        <v>47.074999999999996</v>
      </c>
      <c r="R236">
        <v>52.074999999999996</v>
      </c>
      <c r="S236">
        <v>5</v>
      </c>
      <c r="T236" s="90">
        <v>0</v>
      </c>
      <c r="U236" s="90">
        <v>5</v>
      </c>
      <c r="V236">
        <v>32.5</v>
      </c>
      <c r="W236">
        <v>0.8833333333333333</v>
      </c>
      <c r="X236">
        <v>28.708333333333332</v>
      </c>
      <c r="Y236" s="176">
        <v>23.366700000000002</v>
      </c>
      <c r="Z236" t="s">
        <v>23</v>
      </c>
      <c r="AA236" t="b" cm="1">
        <f t="array" ref="AA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6">
        <f>Fares_Big_Star_Export[[#This Row],[Trip Time]]*Fares_Big_Star_Export[[#This Row],[HOURLY DATA]]/60</f>
        <v>28.708333333333332</v>
      </c>
      <c r="AE236"/>
    </row>
    <row r="237" spans="1:31" x14ac:dyDescent="0.25">
      <c r="A237" t="s">
        <v>142</v>
      </c>
      <c r="B237" t="s">
        <v>490</v>
      </c>
      <c r="C237" t="s">
        <v>522</v>
      </c>
      <c r="D237" s="3">
        <v>0</v>
      </c>
      <c r="E237" t="s">
        <v>75</v>
      </c>
      <c r="F237" t="s">
        <v>386</v>
      </c>
      <c r="G237" s="2">
        <v>45743</v>
      </c>
      <c r="H237">
        <v>4098267</v>
      </c>
      <c r="I237" t="s">
        <v>41</v>
      </c>
      <c r="J237" t="s">
        <v>252</v>
      </c>
      <c r="K237">
        <v>15.66</v>
      </c>
      <c r="L237">
        <v>65</v>
      </c>
      <c r="M237" t="s">
        <v>245</v>
      </c>
      <c r="N237">
        <v>5</v>
      </c>
      <c r="O237">
        <v>15.66</v>
      </c>
      <c r="P237">
        <v>1.75</v>
      </c>
      <c r="Q237">
        <v>27.405000000000001</v>
      </c>
      <c r="R237">
        <v>32.405000000000001</v>
      </c>
      <c r="S237">
        <v>0</v>
      </c>
      <c r="T237" s="90">
        <v>0</v>
      </c>
      <c r="U237" s="90">
        <v>0</v>
      </c>
      <c r="V237">
        <v>32.5</v>
      </c>
      <c r="W237">
        <v>1.0833333333333333</v>
      </c>
      <c r="X237">
        <v>35.208333333333329</v>
      </c>
      <c r="Y237" s="176">
        <v>-2.8033000000000001</v>
      </c>
      <c r="Z237" t="s">
        <v>23</v>
      </c>
      <c r="AA237" t="b" cm="1">
        <f t="array" ref="AA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7">
        <f>Fares_Big_Star_Export[[#This Row],[Trip Time]]*Fares_Big_Star_Export[[#This Row],[HOURLY DATA]]/60</f>
        <v>35.208333333333336</v>
      </c>
      <c r="AE237"/>
    </row>
    <row r="238" spans="1:31" x14ac:dyDescent="0.25">
      <c r="A238" t="s">
        <v>18</v>
      </c>
      <c r="B238" t="s">
        <v>594</v>
      </c>
      <c r="C238" t="s">
        <v>466</v>
      </c>
      <c r="D238" s="3">
        <v>0</v>
      </c>
      <c r="E238" t="s">
        <v>75</v>
      </c>
      <c r="F238" t="s">
        <v>390</v>
      </c>
      <c r="G238" s="2">
        <v>45743</v>
      </c>
      <c r="H238">
        <v>4098266</v>
      </c>
      <c r="I238" t="s">
        <v>376</v>
      </c>
      <c r="J238" t="s">
        <v>251</v>
      </c>
      <c r="K238">
        <v>17.3</v>
      </c>
      <c r="L238">
        <v>53</v>
      </c>
      <c r="M238" t="s">
        <v>245</v>
      </c>
      <c r="N238">
        <v>6.5</v>
      </c>
      <c r="O238">
        <v>17.3</v>
      </c>
      <c r="P238">
        <v>2</v>
      </c>
      <c r="Q238">
        <v>34.6</v>
      </c>
      <c r="R238">
        <v>41.1</v>
      </c>
      <c r="S238">
        <v>0</v>
      </c>
      <c r="T238" s="90">
        <v>0</v>
      </c>
      <c r="U238" s="90">
        <v>0</v>
      </c>
      <c r="V238">
        <v>35.787500000000001</v>
      </c>
      <c r="W238">
        <v>0.8833333333333333</v>
      </c>
      <c r="X238">
        <v>31.612291666666668</v>
      </c>
      <c r="Y238" s="176">
        <v>9.4877000000000002</v>
      </c>
      <c r="Z238" t="s">
        <v>23</v>
      </c>
      <c r="AA238" t="b" cm="1">
        <f t="array" ref="AA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8">
        <f>Fares_Big_Star_Export[[#This Row],[Trip Time]]*Fares_Big_Star_Export[[#This Row],[HOURLY DATA]]/60</f>
        <v>31.612291666666671</v>
      </c>
      <c r="AE238"/>
    </row>
    <row r="239" spans="1:31" x14ac:dyDescent="0.25">
      <c r="A239" t="s">
        <v>133</v>
      </c>
      <c r="B239" t="s">
        <v>781</v>
      </c>
      <c r="C239" t="s">
        <v>1054</v>
      </c>
      <c r="D239" s="3">
        <v>0</v>
      </c>
      <c r="E239" t="s">
        <v>75</v>
      </c>
      <c r="F239" t="s">
        <v>394</v>
      </c>
      <c r="G239" s="2">
        <v>45743</v>
      </c>
      <c r="H239">
        <v>4098604</v>
      </c>
      <c r="I239" t="s">
        <v>64</v>
      </c>
      <c r="J239" t="s">
        <v>251</v>
      </c>
      <c r="K239">
        <v>29.88</v>
      </c>
      <c r="L239">
        <v>70</v>
      </c>
      <c r="M239" t="s">
        <v>245</v>
      </c>
      <c r="N239">
        <v>5</v>
      </c>
      <c r="O239">
        <v>29.88</v>
      </c>
      <c r="P239">
        <v>1.75</v>
      </c>
      <c r="Q239">
        <v>52.29</v>
      </c>
      <c r="R239">
        <v>57.29</v>
      </c>
      <c r="S239">
        <v>5.5</v>
      </c>
      <c r="T239" s="90">
        <v>0</v>
      </c>
      <c r="U239" s="90">
        <v>5.5</v>
      </c>
      <c r="V239">
        <v>32.5</v>
      </c>
      <c r="W239">
        <v>1.1666666666666667</v>
      </c>
      <c r="X239">
        <v>37.916666666666671</v>
      </c>
      <c r="Y239" s="176">
        <v>19.3733</v>
      </c>
      <c r="Z239" t="s">
        <v>23</v>
      </c>
      <c r="AA239" t="b" cm="1">
        <f t="array" ref="AA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9">
        <f>Fares_Big_Star_Export[[#This Row],[Trip Time]]*Fares_Big_Star_Export[[#This Row],[HOURLY DATA]]/60</f>
        <v>37.916666666666664</v>
      </c>
      <c r="AE239"/>
    </row>
    <row r="240" spans="1:31" x14ac:dyDescent="0.25">
      <c r="A240" t="s">
        <v>18</v>
      </c>
      <c r="B240" t="s">
        <v>416</v>
      </c>
      <c r="C240" t="s">
        <v>763</v>
      </c>
      <c r="D240" s="3">
        <v>0</v>
      </c>
      <c r="E240" t="s">
        <v>75</v>
      </c>
      <c r="F240" t="s">
        <v>392</v>
      </c>
      <c r="G240" s="2">
        <v>45743</v>
      </c>
      <c r="H240">
        <v>4098425</v>
      </c>
      <c r="I240" t="s">
        <v>393</v>
      </c>
      <c r="J240" t="s">
        <v>251</v>
      </c>
      <c r="K240">
        <v>6.33</v>
      </c>
      <c r="L240">
        <v>18</v>
      </c>
      <c r="M240" t="s">
        <v>245</v>
      </c>
      <c r="N240">
        <v>6.5</v>
      </c>
      <c r="O240">
        <v>6.33</v>
      </c>
      <c r="P240">
        <v>2</v>
      </c>
      <c r="Q240">
        <v>12.66</v>
      </c>
      <c r="R240">
        <v>19.16</v>
      </c>
      <c r="S240">
        <v>0</v>
      </c>
      <c r="T240" s="90">
        <v>0</v>
      </c>
      <c r="U240" s="90">
        <v>0</v>
      </c>
      <c r="V240">
        <v>35.787500000000001</v>
      </c>
      <c r="W240">
        <v>0.3</v>
      </c>
      <c r="X240">
        <v>10.73625</v>
      </c>
      <c r="Y240" s="176">
        <v>8.4238</v>
      </c>
      <c r="Z240" t="s">
        <v>23</v>
      </c>
      <c r="AA240" t="b" cm="1">
        <f t="array" ref="AA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0">
        <f>Fares_Big_Star_Export[[#This Row],[Trip Time]]*Fares_Big_Star_Export[[#This Row],[HOURLY DATA]]/60</f>
        <v>10.736250000000002</v>
      </c>
      <c r="AE240"/>
    </row>
    <row r="241" spans="1:31" x14ac:dyDescent="0.25">
      <c r="A241" t="s">
        <v>18</v>
      </c>
      <c r="B241" t="s">
        <v>917</v>
      </c>
      <c r="C241" t="s">
        <v>852</v>
      </c>
      <c r="D241" s="3">
        <v>0</v>
      </c>
      <c r="E241" t="s">
        <v>75</v>
      </c>
      <c r="F241" t="s">
        <v>382</v>
      </c>
      <c r="G241" s="2">
        <v>45743</v>
      </c>
      <c r="H241">
        <v>4098263</v>
      </c>
      <c r="I241" t="s">
        <v>19</v>
      </c>
      <c r="J241" t="s">
        <v>254</v>
      </c>
      <c r="K241">
        <v>4.88</v>
      </c>
      <c r="L241">
        <v>21</v>
      </c>
      <c r="M241" t="s">
        <v>246</v>
      </c>
      <c r="N241">
        <v>6.5</v>
      </c>
      <c r="O241">
        <v>4.88</v>
      </c>
      <c r="P241">
        <v>2</v>
      </c>
      <c r="Q241">
        <v>9.76</v>
      </c>
      <c r="R241">
        <v>16.259999999999998</v>
      </c>
      <c r="S241">
        <v>0</v>
      </c>
      <c r="T241" s="90">
        <v>0</v>
      </c>
      <c r="U241" s="90">
        <v>0</v>
      </c>
      <c r="V241">
        <v>35.787500000000001</v>
      </c>
      <c r="W241">
        <v>0.35</v>
      </c>
      <c r="X241">
        <v>12.525625</v>
      </c>
      <c r="Y241" s="176">
        <v>3.7343999999999999</v>
      </c>
      <c r="Z241" t="s">
        <v>20</v>
      </c>
      <c r="AA241" t="b" cm="1">
        <f t="array" ref="AA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1">
        <f>Fares_Big_Star_Export[[#This Row],[Trip Time]]*Fares_Big_Star_Export[[#This Row],[HOURLY DATA]]/60</f>
        <v>12.525625</v>
      </c>
      <c r="AE241"/>
    </row>
    <row r="242" spans="1:31" x14ac:dyDescent="0.25">
      <c r="A242" t="s">
        <v>18</v>
      </c>
      <c r="B242" t="s">
        <v>751</v>
      </c>
      <c r="C242" t="s">
        <v>608</v>
      </c>
      <c r="D242" s="3">
        <v>0</v>
      </c>
      <c r="E242" t="s">
        <v>75</v>
      </c>
      <c r="F242" t="s">
        <v>382</v>
      </c>
      <c r="G242" s="2">
        <v>45743</v>
      </c>
      <c r="H242">
        <v>4102122</v>
      </c>
      <c r="I242" t="s">
        <v>19</v>
      </c>
      <c r="J242" t="s">
        <v>251</v>
      </c>
      <c r="K242">
        <v>14.57</v>
      </c>
      <c r="L242">
        <v>21</v>
      </c>
      <c r="M242" t="s">
        <v>245</v>
      </c>
      <c r="N242">
        <v>6.5</v>
      </c>
      <c r="O242">
        <v>14.57</v>
      </c>
      <c r="P242">
        <v>2</v>
      </c>
      <c r="Q242">
        <v>29.14</v>
      </c>
      <c r="R242">
        <v>35.64</v>
      </c>
      <c r="S242">
        <v>5</v>
      </c>
      <c r="T242" s="90">
        <v>0</v>
      </c>
      <c r="U242" s="90">
        <v>5</v>
      </c>
      <c r="V242">
        <v>35.787500000000001</v>
      </c>
      <c r="W242">
        <v>0.35</v>
      </c>
      <c r="X242">
        <v>12.525625</v>
      </c>
      <c r="Y242" s="176">
        <v>23.1144</v>
      </c>
      <c r="Z242" t="s">
        <v>20</v>
      </c>
      <c r="AA242" t="b" cm="1">
        <f t="array" ref="AA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2">
        <f>Fares_Big_Star_Export[[#This Row],[Trip Time]]*Fares_Big_Star_Export[[#This Row],[HOURLY DATA]]/60</f>
        <v>12.525625</v>
      </c>
      <c r="AE242"/>
    </row>
    <row r="243" spans="1:31" x14ac:dyDescent="0.25">
      <c r="A243" t="s">
        <v>142</v>
      </c>
      <c r="B243" t="s">
        <v>441</v>
      </c>
      <c r="C243" t="s">
        <v>397</v>
      </c>
      <c r="D243" s="3">
        <v>0</v>
      </c>
      <c r="E243" t="s">
        <v>75</v>
      </c>
      <c r="F243" t="s">
        <v>386</v>
      </c>
      <c r="G243" s="2">
        <v>45743</v>
      </c>
      <c r="H243">
        <v>4098265</v>
      </c>
      <c r="I243" t="s">
        <v>41</v>
      </c>
      <c r="J243" t="s">
        <v>251</v>
      </c>
      <c r="K243">
        <v>17.3</v>
      </c>
      <c r="L243">
        <v>45</v>
      </c>
      <c r="M243" t="s">
        <v>245</v>
      </c>
      <c r="N243">
        <v>5</v>
      </c>
      <c r="O243">
        <v>17.3</v>
      </c>
      <c r="P243">
        <v>1.75</v>
      </c>
      <c r="Q243">
        <v>30.275000000000002</v>
      </c>
      <c r="R243">
        <v>35.275000000000006</v>
      </c>
      <c r="S243">
        <v>0</v>
      </c>
      <c r="T243" s="90">
        <v>0</v>
      </c>
      <c r="U243" s="90">
        <v>0</v>
      </c>
      <c r="V243">
        <v>32.5</v>
      </c>
      <c r="W243">
        <v>0.75</v>
      </c>
      <c r="X243">
        <v>24.375</v>
      </c>
      <c r="Y243" s="176">
        <v>10.9</v>
      </c>
      <c r="Z243" t="s">
        <v>23</v>
      </c>
      <c r="AA243" t="b" cm="1">
        <f t="array" ref="AA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3">
        <f>Fares_Big_Star_Export[[#This Row],[Trip Time]]*Fares_Big_Star_Export[[#This Row],[HOURLY DATA]]/60</f>
        <v>24.375</v>
      </c>
      <c r="AE243"/>
    </row>
    <row r="244" spans="1:31" x14ac:dyDescent="0.25">
      <c r="A244" t="s">
        <v>21</v>
      </c>
      <c r="B244" t="s">
        <v>1047</v>
      </c>
      <c r="C244" t="s">
        <v>1048</v>
      </c>
      <c r="D244" s="3">
        <v>0</v>
      </c>
      <c r="E244" t="s">
        <v>75</v>
      </c>
      <c r="F244" t="s">
        <v>227</v>
      </c>
      <c r="G244" s="2">
        <v>45743</v>
      </c>
      <c r="H244">
        <v>4101427</v>
      </c>
      <c r="I244" t="s">
        <v>228</v>
      </c>
      <c r="J244" t="s">
        <v>251</v>
      </c>
      <c r="K244">
        <v>13.27</v>
      </c>
      <c r="L244">
        <v>26</v>
      </c>
      <c r="M244" t="s">
        <v>245</v>
      </c>
      <c r="N244">
        <v>5</v>
      </c>
      <c r="O244">
        <v>13.27</v>
      </c>
      <c r="P244">
        <v>1.75</v>
      </c>
      <c r="Q244">
        <v>23.2225</v>
      </c>
      <c r="R244">
        <v>28.2225</v>
      </c>
      <c r="S244">
        <v>5</v>
      </c>
      <c r="T244" s="90">
        <v>0</v>
      </c>
      <c r="U244" s="90">
        <v>5</v>
      </c>
      <c r="V244">
        <v>32.5</v>
      </c>
      <c r="W244">
        <v>0.43333333333333335</v>
      </c>
      <c r="X244">
        <v>14.083333333333334</v>
      </c>
      <c r="Y244" s="176">
        <v>14.139200000000001</v>
      </c>
      <c r="Z244" t="s">
        <v>23</v>
      </c>
      <c r="AA244" t="b" cm="1">
        <f t="array" ref="AA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4">
        <f>Fares_Big_Star_Export[[#This Row],[Trip Time]]*Fares_Big_Star_Export[[#This Row],[HOURLY DATA]]/60</f>
        <v>14.083333333333334</v>
      </c>
      <c r="AE244"/>
    </row>
    <row r="245" spans="1:31" x14ac:dyDescent="0.25">
      <c r="A245" t="s">
        <v>65</v>
      </c>
      <c r="B245" t="s">
        <v>628</v>
      </c>
      <c r="C245" t="s">
        <v>812</v>
      </c>
      <c r="D245" s="3">
        <v>0</v>
      </c>
      <c r="E245" t="s">
        <v>75</v>
      </c>
      <c r="F245" t="s">
        <v>564</v>
      </c>
      <c r="G245" s="2">
        <v>45743</v>
      </c>
      <c r="H245">
        <v>4102026</v>
      </c>
      <c r="I245" t="s">
        <v>35</v>
      </c>
      <c r="J245" t="s">
        <v>251</v>
      </c>
      <c r="K245">
        <v>7.94</v>
      </c>
      <c r="L245">
        <v>14</v>
      </c>
      <c r="M245" t="s">
        <v>245</v>
      </c>
      <c r="N245">
        <v>5</v>
      </c>
      <c r="O245">
        <v>7.94</v>
      </c>
      <c r="P245">
        <v>1.75</v>
      </c>
      <c r="Q245">
        <v>13.895000000000001</v>
      </c>
      <c r="R245">
        <v>18.895000000000003</v>
      </c>
      <c r="S245">
        <v>5</v>
      </c>
      <c r="T245" s="90">
        <v>0</v>
      </c>
      <c r="U245" s="90">
        <v>5</v>
      </c>
      <c r="V245">
        <v>32.5</v>
      </c>
      <c r="W245">
        <v>0.23333333333333334</v>
      </c>
      <c r="X245">
        <v>7.583333333333333</v>
      </c>
      <c r="Y245" s="176">
        <v>11.3117</v>
      </c>
      <c r="Z245" t="s">
        <v>23</v>
      </c>
      <c r="AA245" t="b" cm="1">
        <f t="array" ref="AA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5">
        <f>Fares_Big_Star_Export[[#This Row],[Trip Time]]*Fares_Big_Star_Export[[#This Row],[HOURLY DATA]]/60</f>
        <v>7.583333333333333</v>
      </c>
      <c r="AE245"/>
    </row>
    <row r="246" spans="1:31" x14ac:dyDescent="0.25">
      <c r="A246" t="s">
        <v>136</v>
      </c>
      <c r="B246" t="s">
        <v>1044</v>
      </c>
      <c r="C246" t="s">
        <v>494</v>
      </c>
      <c r="D246" s="3">
        <v>0</v>
      </c>
      <c r="E246" t="s">
        <v>75</v>
      </c>
      <c r="F246" t="s">
        <v>226</v>
      </c>
      <c r="G246" s="2">
        <v>45743</v>
      </c>
      <c r="H246">
        <v>4100461</v>
      </c>
      <c r="I246" t="s">
        <v>58</v>
      </c>
      <c r="J246" t="s">
        <v>253</v>
      </c>
      <c r="K246">
        <v>28.54</v>
      </c>
      <c r="L246">
        <v>72</v>
      </c>
      <c r="M246" t="s">
        <v>245</v>
      </c>
      <c r="N246">
        <v>5</v>
      </c>
      <c r="O246">
        <v>28.54</v>
      </c>
      <c r="P246">
        <v>1.75</v>
      </c>
      <c r="Q246">
        <v>49.945</v>
      </c>
      <c r="R246">
        <v>54.945</v>
      </c>
      <c r="S246">
        <v>0</v>
      </c>
      <c r="T246" s="90">
        <v>0</v>
      </c>
      <c r="U246" s="90">
        <v>0</v>
      </c>
      <c r="V246">
        <v>32.5</v>
      </c>
      <c r="W246">
        <v>1.2</v>
      </c>
      <c r="X246">
        <v>39</v>
      </c>
      <c r="Y246" s="176">
        <v>15.945</v>
      </c>
      <c r="Z246" t="s">
        <v>23</v>
      </c>
      <c r="AA246" t="b" cm="1">
        <f t="array" ref="AA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6">
        <f>Fares_Big_Star_Export[[#This Row],[Trip Time]]*Fares_Big_Star_Export[[#This Row],[HOURLY DATA]]/60</f>
        <v>39</v>
      </c>
      <c r="AE246"/>
    </row>
    <row r="247" spans="1:31" x14ac:dyDescent="0.25">
      <c r="A247" t="s">
        <v>18</v>
      </c>
      <c r="B247" t="s">
        <v>1051</v>
      </c>
      <c r="C247" t="s">
        <v>1023</v>
      </c>
      <c r="D247" s="3">
        <v>0</v>
      </c>
      <c r="E247" t="s">
        <v>75</v>
      </c>
      <c r="F247" t="s">
        <v>374</v>
      </c>
      <c r="G247" s="2">
        <v>45743</v>
      </c>
      <c r="H247">
        <v>4102190</v>
      </c>
      <c r="I247" t="s">
        <v>69</v>
      </c>
      <c r="J247" t="s">
        <v>251</v>
      </c>
      <c r="K247">
        <v>16.53</v>
      </c>
      <c r="L247">
        <v>31</v>
      </c>
      <c r="M247" t="s">
        <v>245</v>
      </c>
      <c r="N247">
        <v>6.5</v>
      </c>
      <c r="O247">
        <v>16.53</v>
      </c>
      <c r="P247">
        <v>2</v>
      </c>
      <c r="Q247">
        <v>33.06</v>
      </c>
      <c r="R247">
        <v>39.56</v>
      </c>
      <c r="S247">
        <v>5.5</v>
      </c>
      <c r="T247" s="90">
        <v>0</v>
      </c>
      <c r="U247" s="90">
        <v>5.5</v>
      </c>
      <c r="V247">
        <v>35.787500000000001</v>
      </c>
      <c r="W247">
        <v>0.51666666666666672</v>
      </c>
      <c r="X247">
        <v>18.490208333333335</v>
      </c>
      <c r="Y247" s="176">
        <v>21.069800000000001</v>
      </c>
      <c r="Z247" t="s">
        <v>23</v>
      </c>
      <c r="AA247" t="b" cm="1">
        <f t="array" ref="AA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7">
        <f>Fares_Big_Star_Export[[#This Row],[Trip Time]]*Fares_Big_Star_Export[[#This Row],[HOURLY DATA]]/60</f>
        <v>18.490208333333335</v>
      </c>
      <c r="AE247"/>
    </row>
    <row r="248" spans="1:31" x14ac:dyDescent="0.25">
      <c r="A248" t="s">
        <v>136</v>
      </c>
      <c r="B248" t="s">
        <v>849</v>
      </c>
      <c r="C248" t="s">
        <v>970</v>
      </c>
      <c r="D248" s="3">
        <v>0</v>
      </c>
      <c r="E248" t="s">
        <v>75</v>
      </c>
      <c r="F248" t="s">
        <v>226</v>
      </c>
      <c r="G248" s="2">
        <v>45743</v>
      </c>
      <c r="H248">
        <v>4101436</v>
      </c>
      <c r="I248" t="s">
        <v>58</v>
      </c>
      <c r="J248" t="s">
        <v>253</v>
      </c>
      <c r="K248">
        <v>27.12</v>
      </c>
      <c r="L248">
        <v>100</v>
      </c>
      <c r="M248" t="s">
        <v>245</v>
      </c>
      <c r="N248">
        <v>5</v>
      </c>
      <c r="O248">
        <v>27.12</v>
      </c>
      <c r="P248">
        <v>1.75</v>
      </c>
      <c r="Q248">
        <v>47.46</v>
      </c>
      <c r="R248">
        <v>52.46</v>
      </c>
      <c r="S248">
        <v>0</v>
      </c>
      <c r="T248" s="90">
        <v>0</v>
      </c>
      <c r="U248" s="90">
        <v>0</v>
      </c>
      <c r="V248">
        <v>32.5</v>
      </c>
      <c r="W248">
        <v>1.6666666666666667</v>
      </c>
      <c r="X248">
        <v>54.166666666666671</v>
      </c>
      <c r="Y248" s="176">
        <v>-1.7067000000000001</v>
      </c>
      <c r="Z248" t="s">
        <v>23</v>
      </c>
      <c r="AA248" t="b" cm="1">
        <f t="array" ref="AA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8">
        <f>Fares_Big_Star_Export[[#This Row],[Trip Time]]*Fares_Big_Star_Export[[#This Row],[HOURLY DATA]]/60</f>
        <v>54.166666666666664</v>
      </c>
      <c r="AE248"/>
    </row>
    <row r="249" spans="1:31" x14ac:dyDescent="0.25">
      <c r="A249" t="s">
        <v>21</v>
      </c>
      <c r="B249" t="s">
        <v>854</v>
      </c>
      <c r="C249" t="s">
        <v>1046</v>
      </c>
      <c r="D249" s="3">
        <v>0</v>
      </c>
      <c r="E249" t="s">
        <v>75</v>
      </c>
      <c r="F249" t="s">
        <v>229</v>
      </c>
      <c r="G249" s="2">
        <v>45743</v>
      </c>
      <c r="H249">
        <v>4101442</v>
      </c>
      <c r="I249" t="s">
        <v>230</v>
      </c>
      <c r="J249" t="s">
        <v>251</v>
      </c>
      <c r="K249">
        <v>24.86</v>
      </c>
      <c r="L249">
        <v>31</v>
      </c>
      <c r="M249" t="s">
        <v>245</v>
      </c>
      <c r="N249">
        <v>5</v>
      </c>
      <c r="O249">
        <v>24.86</v>
      </c>
      <c r="P249">
        <v>1.75</v>
      </c>
      <c r="Q249">
        <v>43.504999999999995</v>
      </c>
      <c r="R249">
        <v>48.504999999999995</v>
      </c>
      <c r="S249">
        <v>0</v>
      </c>
      <c r="T249" s="90">
        <v>0</v>
      </c>
      <c r="U249" s="90">
        <v>0</v>
      </c>
      <c r="V249">
        <v>32.5</v>
      </c>
      <c r="W249">
        <v>0.51666666666666672</v>
      </c>
      <c r="X249">
        <v>16.791666666666668</v>
      </c>
      <c r="Y249" s="176">
        <v>31.7133</v>
      </c>
      <c r="Z249" t="s">
        <v>23</v>
      </c>
      <c r="AA249" t="b" cm="1">
        <f t="array" ref="AA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9">
        <f>Fares_Big_Star_Export[[#This Row],[Trip Time]]*Fares_Big_Star_Export[[#This Row],[HOURLY DATA]]/60</f>
        <v>16.791666666666668</v>
      </c>
      <c r="AE249"/>
    </row>
    <row r="250" spans="1:31" x14ac:dyDescent="0.25">
      <c r="A250" t="s">
        <v>142</v>
      </c>
      <c r="B250" t="s">
        <v>506</v>
      </c>
      <c r="C250" t="s">
        <v>415</v>
      </c>
      <c r="D250" s="3">
        <v>0</v>
      </c>
      <c r="E250" t="s">
        <v>75</v>
      </c>
      <c r="F250" t="s">
        <v>386</v>
      </c>
      <c r="G250" s="2">
        <v>45743</v>
      </c>
      <c r="H250">
        <v>4102053</v>
      </c>
      <c r="I250" t="s">
        <v>41</v>
      </c>
      <c r="J250" t="s">
        <v>808</v>
      </c>
      <c r="K250">
        <v>23.11</v>
      </c>
      <c r="L250">
        <v>54</v>
      </c>
      <c r="M250" t="s">
        <v>245</v>
      </c>
      <c r="N250">
        <v>5</v>
      </c>
      <c r="O250">
        <v>23.11</v>
      </c>
      <c r="P250">
        <v>1.75</v>
      </c>
      <c r="Q250">
        <v>40.442499999999995</v>
      </c>
      <c r="R250">
        <v>45.442499999999995</v>
      </c>
      <c r="S250">
        <v>0</v>
      </c>
      <c r="T250" s="90">
        <v>0</v>
      </c>
      <c r="U250" s="90">
        <v>0</v>
      </c>
      <c r="V250">
        <v>32.5</v>
      </c>
      <c r="W250">
        <v>0.9</v>
      </c>
      <c r="X250">
        <v>29.25</v>
      </c>
      <c r="Y250" s="176">
        <v>16.192499999999999</v>
      </c>
      <c r="Z250" t="s">
        <v>23</v>
      </c>
      <c r="AA250" t="b" cm="1">
        <f t="array" ref="AA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0">
        <f>Fares_Big_Star_Export[[#This Row],[Trip Time]]*Fares_Big_Star_Export[[#This Row],[HOURLY DATA]]/60</f>
        <v>29.25</v>
      </c>
      <c r="AE250"/>
    </row>
    <row r="251" spans="1:31" x14ac:dyDescent="0.25">
      <c r="A251" t="s">
        <v>141</v>
      </c>
      <c r="B251" t="s">
        <v>653</v>
      </c>
      <c r="C251" t="s">
        <v>451</v>
      </c>
      <c r="D251" s="3">
        <v>0</v>
      </c>
      <c r="E251" t="s">
        <v>75</v>
      </c>
      <c r="F251" t="s">
        <v>395</v>
      </c>
      <c r="G251" s="2">
        <v>45743</v>
      </c>
      <c r="H251">
        <v>4100379</v>
      </c>
      <c r="I251" t="s">
        <v>66</v>
      </c>
      <c r="J251" t="s">
        <v>251</v>
      </c>
      <c r="K251">
        <v>13.9</v>
      </c>
      <c r="L251">
        <v>74</v>
      </c>
      <c r="M251" t="s">
        <v>245</v>
      </c>
      <c r="N251">
        <v>5</v>
      </c>
      <c r="O251">
        <v>13.9</v>
      </c>
      <c r="P251">
        <v>1.75</v>
      </c>
      <c r="Q251">
        <v>24.324999999999999</v>
      </c>
      <c r="R251">
        <v>29.324999999999999</v>
      </c>
      <c r="S251">
        <v>5.5</v>
      </c>
      <c r="T251" s="90">
        <v>0</v>
      </c>
      <c r="U251" s="90">
        <v>5.5</v>
      </c>
      <c r="V251">
        <v>32.5</v>
      </c>
      <c r="W251">
        <v>1.2333333333333334</v>
      </c>
      <c r="X251">
        <v>40.083333333333336</v>
      </c>
      <c r="Y251" s="176">
        <v>-10.7583</v>
      </c>
      <c r="Z251" t="s">
        <v>23</v>
      </c>
      <c r="AA251" t="b" cm="1">
        <f t="array" ref="AA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1">
        <f>Fares_Big_Star_Export[[#This Row],[Trip Time]]*Fares_Big_Star_Export[[#This Row],[HOURLY DATA]]/60</f>
        <v>40.083333333333336</v>
      </c>
      <c r="AE251"/>
    </row>
    <row r="252" spans="1:31" x14ac:dyDescent="0.25">
      <c r="A252" t="s">
        <v>18</v>
      </c>
      <c r="B252" t="s">
        <v>861</v>
      </c>
      <c r="C252" t="s">
        <v>447</v>
      </c>
      <c r="D252" s="3">
        <v>0</v>
      </c>
      <c r="E252" t="s">
        <v>75</v>
      </c>
      <c r="F252" t="s">
        <v>380</v>
      </c>
      <c r="G252" s="2">
        <v>45743</v>
      </c>
      <c r="H252">
        <v>4098262</v>
      </c>
      <c r="I252" t="s">
        <v>31</v>
      </c>
      <c r="J252" t="s">
        <v>254</v>
      </c>
      <c r="K252">
        <v>4.88</v>
      </c>
      <c r="L252">
        <v>23</v>
      </c>
      <c r="M252" t="s">
        <v>246</v>
      </c>
      <c r="N252">
        <v>6.5</v>
      </c>
      <c r="O252">
        <v>4.88</v>
      </c>
      <c r="P252">
        <v>2</v>
      </c>
      <c r="Q252">
        <v>9.76</v>
      </c>
      <c r="R252">
        <v>16.259999999999998</v>
      </c>
      <c r="S252">
        <v>0</v>
      </c>
      <c r="T252" s="90">
        <v>0</v>
      </c>
      <c r="U252" s="90">
        <v>0</v>
      </c>
      <c r="V252">
        <v>35.787500000000001</v>
      </c>
      <c r="W252">
        <v>0.38333333333333336</v>
      </c>
      <c r="X252">
        <v>13.718541666666669</v>
      </c>
      <c r="Y252" s="176">
        <v>2.5415000000000001</v>
      </c>
      <c r="Z252" t="s">
        <v>23</v>
      </c>
      <c r="AA252" t="b" cm="1">
        <f t="array" ref="AA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2">
        <f>Fares_Big_Star_Export[[#This Row],[Trip Time]]*Fares_Big_Star_Export[[#This Row],[HOURLY DATA]]/60</f>
        <v>13.718541666666669</v>
      </c>
      <c r="AE252"/>
    </row>
    <row r="253" spans="1:31" x14ac:dyDescent="0.25">
      <c r="A253" t="s">
        <v>18</v>
      </c>
      <c r="B253" t="s">
        <v>552</v>
      </c>
      <c r="C253" t="s">
        <v>970</v>
      </c>
      <c r="D253" s="3">
        <v>0</v>
      </c>
      <c r="E253" t="s">
        <v>75</v>
      </c>
      <c r="F253" t="s">
        <v>374</v>
      </c>
      <c r="G253" s="2">
        <v>45743</v>
      </c>
      <c r="H253">
        <v>4100385</v>
      </c>
      <c r="I253" t="s">
        <v>69</v>
      </c>
      <c r="J253" t="s">
        <v>251</v>
      </c>
      <c r="K253">
        <v>13.9</v>
      </c>
      <c r="L253">
        <v>49</v>
      </c>
      <c r="M253" t="s">
        <v>245</v>
      </c>
      <c r="N253">
        <v>6.5</v>
      </c>
      <c r="O253">
        <v>13.9</v>
      </c>
      <c r="P253">
        <v>2</v>
      </c>
      <c r="Q253">
        <v>27.8</v>
      </c>
      <c r="R253">
        <v>34.299999999999997</v>
      </c>
      <c r="S253">
        <v>0</v>
      </c>
      <c r="T253" s="90">
        <v>0</v>
      </c>
      <c r="U253" s="90">
        <v>0</v>
      </c>
      <c r="V253">
        <v>35.787500000000001</v>
      </c>
      <c r="W253">
        <v>0.81666666666666665</v>
      </c>
      <c r="X253">
        <v>29.226458333333333</v>
      </c>
      <c r="Y253" s="176">
        <v>5.0735000000000001</v>
      </c>
      <c r="Z253" t="s">
        <v>23</v>
      </c>
      <c r="AA253" t="b" cm="1">
        <f t="array" ref="AA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3">
        <f>Fares_Big_Star_Export[[#This Row],[Trip Time]]*Fares_Big_Star_Export[[#This Row],[HOURLY DATA]]/60</f>
        <v>29.226458333333333</v>
      </c>
      <c r="AE253"/>
    </row>
    <row r="254" spans="1:31" x14ac:dyDescent="0.25">
      <c r="A254" t="s">
        <v>136</v>
      </c>
      <c r="B254" t="s">
        <v>1049</v>
      </c>
      <c r="C254" t="s">
        <v>1050</v>
      </c>
      <c r="D254" s="3">
        <v>0</v>
      </c>
      <c r="E254" t="s">
        <v>75</v>
      </c>
      <c r="F254" t="s">
        <v>757</v>
      </c>
      <c r="G254" s="2">
        <v>45743</v>
      </c>
      <c r="H254">
        <v>4102020</v>
      </c>
      <c r="I254" t="s">
        <v>536</v>
      </c>
      <c r="J254" t="s">
        <v>251</v>
      </c>
      <c r="K254">
        <v>25.07</v>
      </c>
      <c r="L254">
        <v>29</v>
      </c>
      <c r="M254" t="s">
        <v>245</v>
      </c>
      <c r="N254">
        <v>5</v>
      </c>
      <c r="O254">
        <v>25.07</v>
      </c>
      <c r="P254">
        <v>1.75</v>
      </c>
      <c r="Q254">
        <v>43.872500000000002</v>
      </c>
      <c r="R254">
        <v>48.872500000000002</v>
      </c>
      <c r="S254">
        <v>0</v>
      </c>
      <c r="T254" s="90">
        <v>0</v>
      </c>
      <c r="U254" s="90">
        <v>0</v>
      </c>
      <c r="V254">
        <v>32.5</v>
      </c>
      <c r="W254">
        <v>0.48333333333333334</v>
      </c>
      <c r="X254">
        <v>15.708333333333334</v>
      </c>
      <c r="Y254" s="176">
        <v>33.164200000000001</v>
      </c>
      <c r="Z254" t="s">
        <v>37</v>
      </c>
      <c r="AA254" t="b" cm="1">
        <f t="array" ref="AA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254">
        <f>Fares_Big_Star_Export[[#This Row],[Trip Time]]*Fares_Big_Star_Export[[#This Row],[HOURLY DATA]]/60</f>
        <v>15.708333333333334</v>
      </c>
      <c r="AE254"/>
    </row>
    <row r="255" spans="1:31" x14ac:dyDescent="0.25">
      <c r="A255" t="s">
        <v>136</v>
      </c>
      <c r="B255" t="s">
        <v>762</v>
      </c>
      <c r="C255" t="s">
        <v>620</v>
      </c>
      <c r="D255" s="3">
        <v>0</v>
      </c>
      <c r="E255" t="s">
        <v>75</v>
      </c>
      <c r="F255" t="s">
        <v>226</v>
      </c>
      <c r="G255" s="2">
        <v>45743</v>
      </c>
      <c r="H255">
        <v>4102019</v>
      </c>
      <c r="I255" t="s">
        <v>58</v>
      </c>
      <c r="J255" t="s">
        <v>251</v>
      </c>
      <c r="K255">
        <v>25.07</v>
      </c>
      <c r="L255">
        <v>81</v>
      </c>
      <c r="M255" t="s">
        <v>245</v>
      </c>
      <c r="N255">
        <v>5</v>
      </c>
      <c r="O255">
        <v>25.07</v>
      </c>
      <c r="P255">
        <v>1.75</v>
      </c>
      <c r="Q255">
        <v>43.872500000000002</v>
      </c>
      <c r="R255">
        <v>48.872500000000002</v>
      </c>
      <c r="S255">
        <v>5.5</v>
      </c>
      <c r="T255" s="90">
        <v>0</v>
      </c>
      <c r="U255" s="90">
        <v>5.5</v>
      </c>
      <c r="V255">
        <v>32.5</v>
      </c>
      <c r="W255">
        <v>1.35</v>
      </c>
      <c r="X255">
        <v>43.875</v>
      </c>
      <c r="Y255" s="176">
        <v>4.9974999999999996</v>
      </c>
      <c r="Z255" t="s">
        <v>23</v>
      </c>
      <c r="AA255" t="b" cm="1">
        <f t="array" ref="AA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5">
        <f>Fares_Big_Star_Export[[#This Row],[Trip Time]]*Fares_Big_Star_Export[[#This Row],[HOURLY DATA]]/60</f>
        <v>43.875</v>
      </c>
      <c r="AE255"/>
    </row>
    <row r="256" spans="1:31" x14ac:dyDescent="0.25">
      <c r="A256" t="s">
        <v>18</v>
      </c>
      <c r="B256" t="s">
        <v>750</v>
      </c>
      <c r="C256" t="s">
        <v>857</v>
      </c>
      <c r="D256" s="3">
        <v>0</v>
      </c>
      <c r="E256" t="s">
        <v>75</v>
      </c>
      <c r="F256" t="s">
        <v>565</v>
      </c>
      <c r="G256" s="2">
        <v>45743</v>
      </c>
      <c r="H256">
        <v>4101998</v>
      </c>
      <c r="I256" t="s">
        <v>33</v>
      </c>
      <c r="J256" t="s">
        <v>251</v>
      </c>
      <c r="K256">
        <v>11.95</v>
      </c>
      <c r="L256">
        <v>36</v>
      </c>
      <c r="M256" t="s">
        <v>245</v>
      </c>
      <c r="N256">
        <v>6.5</v>
      </c>
      <c r="O256">
        <v>11.95</v>
      </c>
      <c r="P256">
        <v>2</v>
      </c>
      <c r="Q256">
        <v>23.9</v>
      </c>
      <c r="R256">
        <v>30.4</v>
      </c>
      <c r="S256">
        <v>5.5</v>
      </c>
      <c r="T256" s="90">
        <v>0</v>
      </c>
      <c r="U256" s="90">
        <v>5.5</v>
      </c>
      <c r="V256">
        <v>35.787500000000001</v>
      </c>
      <c r="W256">
        <v>0.6</v>
      </c>
      <c r="X256">
        <v>21.4725</v>
      </c>
      <c r="Y256" s="176">
        <v>8.9275000000000002</v>
      </c>
      <c r="Z256" t="s">
        <v>23</v>
      </c>
      <c r="AA256" t="b" cm="1">
        <f t="array" ref="AA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6">
        <f>Fares_Big_Star_Export[[#This Row],[Trip Time]]*Fares_Big_Star_Export[[#This Row],[HOURLY DATA]]/60</f>
        <v>21.472500000000004</v>
      </c>
      <c r="AE256"/>
    </row>
    <row r="257" spans="1:31" x14ac:dyDescent="0.25">
      <c r="A257" t="s">
        <v>18</v>
      </c>
      <c r="B257" t="s">
        <v>867</v>
      </c>
      <c r="C257" t="s">
        <v>619</v>
      </c>
      <c r="D257" s="3">
        <v>0</v>
      </c>
      <c r="E257" t="s">
        <v>75</v>
      </c>
      <c r="F257" t="s">
        <v>565</v>
      </c>
      <c r="G257" s="2">
        <v>45743</v>
      </c>
      <c r="H257">
        <v>4100462</v>
      </c>
      <c r="I257" t="s">
        <v>33</v>
      </c>
      <c r="J257" t="s">
        <v>253</v>
      </c>
      <c r="K257">
        <v>28.54</v>
      </c>
      <c r="L257">
        <v>39</v>
      </c>
      <c r="M257" t="s">
        <v>245</v>
      </c>
      <c r="N257">
        <v>6.5</v>
      </c>
      <c r="O257">
        <v>28.54</v>
      </c>
      <c r="P257">
        <v>2</v>
      </c>
      <c r="Q257">
        <v>57.08</v>
      </c>
      <c r="R257">
        <v>63.58</v>
      </c>
      <c r="S257">
        <v>0</v>
      </c>
      <c r="T257" s="90">
        <v>0</v>
      </c>
      <c r="U257" s="90">
        <v>0</v>
      </c>
      <c r="V257">
        <v>35.787500000000001</v>
      </c>
      <c r="W257">
        <v>0.65</v>
      </c>
      <c r="X257">
        <v>23.261875000000003</v>
      </c>
      <c r="Y257" s="176">
        <v>40.318100000000001</v>
      </c>
      <c r="Z257" t="s">
        <v>23</v>
      </c>
      <c r="AA257" t="b" cm="1">
        <f t="array" ref="AA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7">
        <f>Fares_Big_Star_Export[[#This Row],[Trip Time]]*Fares_Big_Star_Export[[#This Row],[HOURLY DATA]]/60</f>
        <v>23.261875</v>
      </c>
      <c r="AE257"/>
    </row>
    <row r="258" spans="1:31" x14ac:dyDescent="0.25">
      <c r="A258" t="s">
        <v>141</v>
      </c>
      <c r="B258" t="s">
        <v>400</v>
      </c>
      <c r="C258" t="s">
        <v>595</v>
      </c>
      <c r="D258" s="3">
        <v>0</v>
      </c>
      <c r="E258" t="s">
        <v>75</v>
      </c>
      <c r="F258" t="s">
        <v>395</v>
      </c>
      <c r="G258" s="2">
        <v>45743</v>
      </c>
      <c r="H258">
        <v>4098264</v>
      </c>
      <c r="I258" t="s">
        <v>66</v>
      </c>
      <c r="J258" t="s">
        <v>251</v>
      </c>
      <c r="K258">
        <v>4.38</v>
      </c>
      <c r="L258">
        <v>18</v>
      </c>
      <c r="M258" t="s">
        <v>245</v>
      </c>
      <c r="N258">
        <v>5</v>
      </c>
      <c r="O258">
        <v>4.38</v>
      </c>
      <c r="P258">
        <v>1.75</v>
      </c>
      <c r="Q258">
        <v>7.665</v>
      </c>
      <c r="R258">
        <v>12.664999999999999</v>
      </c>
      <c r="S258">
        <v>5.5</v>
      </c>
      <c r="T258" s="90">
        <v>0</v>
      </c>
      <c r="U258" s="90">
        <v>5.5</v>
      </c>
      <c r="V258">
        <v>32.5</v>
      </c>
      <c r="W258">
        <v>0.3</v>
      </c>
      <c r="X258">
        <v>9.75</v>
      </c>
      <c r="Y258" s="176">
        <v>2.915</v>
      </c>
      <c r="Z258" t="s">
        <v>23</v>
      </c>
      <c r="AA258" t="b" cm="1">
        <f t="array" ref="AA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8">
        <f>Fares_Big_Star_Export[[#This Row],[Trip Time]]*Fares_Big_Star_Export[[#This Row],[HOURLY DATA]]/60</f>
        <v>9.75</v>
      </c>
      <c r="AE258"/>
    </row>
    <row r="259" spans="1:31" x14ac:dyDescent="0.25">
      <c r="A259" t="s">
        <v>140</v>
      </c>
      <c r="B259" t="s">
        <v>560</v>
      </c>
      <c r="C259" t="s">
        <v>475</v>
      </c>
      <c r="D259" s="3">
        <v>0</v>
      </c>
      <c r="E259" t="s">
        <v>75</v>
      </c>
      <c r="F259" t="s">
        <v>378</v>
      </c>
      <c r="G259" s="2">
        <v>45743</v>
      </c>
      <c r="H259">
        <v>4098241</v>
      </c>
      <c r="I259" t="s">
        <v>379</v>
      </c>
      <c r="J259" t="s">
        <v>251</v>
      </c>
      <c r="K259">
        <v>7.27</v>
      </c>
      <c r="L259">
        <v>15</v>
      </c>
      <c r="M259" t="s">
        <v>245</v>
      </c>
      <c r="N259">
        <v>5</v>
      </c>
      <c r="O259">
        <v>7.27</v>
      </c>
      <c r="P259">
        <v>1.75</v>
      </c>
      <c r="Q259">
        <v>12.7225</v>
      </c>
      <c r="R259">
        <v>17.7225</v>
      </c>
      <c r="S259">
        <v>0</v>
      </c>
      <c r="T259" s="90">
        <v>0</v>
      </c>
      <c r="U259" s="90">
        <v>0</v>
      </c>
      <c r="V259">
        <v>29</v>
      </c>
      <c r="W259">
        <v>0.25</v>
      </c>
      <c r="X259">
        <v>7.25</v>
      </c>
      <c r="Y259" s="176">
        <v>10.4725</v>
      </c>
      <c r="Z259" t="s">
        <v>37</v>
      </c>
      <c r="AA259" t="b" cm="1">
        <f t="array" ref="AA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9">
        <f>Fares_Big_Star_Export[[#This Row],[Trip Time]]*Fares_Big_Star_Export[[#This Row],[HOURLY DATA]]/60</f>
        <v>7.25</v>
      </c>
      <c r="AE259"/>
    </row>
    <row r="260" spans="1:31" x14ac:dyDescent="0.25">
      <c r="A260" t="s">
        <v>136</v>
      </c>
      <c r="B260" t="s">
        <v>597</v>
      </c>
      <c r="C260" t="s">
        <v>724</v>
      </c>
      <c r="D260" s="3">
        <v>0</v>
      </c>
      <c r="E260" t="s">
        <v>75</v>
      </c>
      <c r="F260" t="s">
        <v>231</v>
      </c>
      <c r="G260" s="2">
        <v>45743</v>
      </c>
      <c r="H260">
        <v>4098518</v>
      </c>
      <c r="I260" t="s">
        <v>883</v>
      </c>
      <c r="J260" t="s">
        <v>251</v>
      </c>
      <c r="K260">
        <v>25.65</v>
      </c>
      <c r="L260">
        <v>51</v>
      </c>
      <c r="M260" t="s">
        <v>245</v>
      </c>
      <c r="N260">
        <v>5</v>
      </c>
      <c r="O260">
        <v>25.65</v>
      </c>
      <c r="P260">
        <v>1.75</v>
      </c>
      <c r="Q260">
        <v>44.887499999999996</v>
      </c>
      <c r="R260">
        <v>49.887499999999996</v>
      </c>
      <c r="S260">
        <v>5</v>
      </c>
      <c r="T260" s="90">
        <v>0</v>
      </c>
      <c r="U260" s="90">
        <v>5</v>
      </c>
      <c r="V260">
        <v>32.5</v>
      </c>
      <c r="W260">
        <v>0.85</v>
      </c>
      <c r="X260">
        <v>27.625</v>
      </c>
      <c r="Y260" s="176">
        <v>22.262499999999999</v>
      </c>
      <c r="Z260" t="s">
        <v>23</v>
      </c>
      <c r="AA260" t="b" cm="1">
        <f t="array" ref="AA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0">
        <f>Fares_Big_Star_Export[[#This Row],[Trip Time]]*Fares_Big_Star_Export[[#This Row],[HOURLY DATA]]/60</f>
        <v>27.625</v>
      </c>
      <c r="AE260"/>
    </row>
    <row r="261" spans="1:31" x14ac:dyDescent="0.25">
      <c r="A261" t="s">
        <v>136</v>
      </c>
      <c r="B261" t="s">
        <v>1052</v>
      </c>
      <c r="C261" t="s">
        <v>672</v>
      </c>
      <c r="D261" s="3">
        <v>0</v>
      </c>
      <c r="E261" t="s">
        <v>75</v>
      </c>
      <c r="F261" t="s">
        <v>888</v>
      </c>
      <c r="G261" s="2">
        <v>45743</v>
      </c>
      <c r="H261">
        <v>4099310</v>
      </c>
      <c r="I261" t="s">
        <v>537</v>
      </c>
      <c r="J261" t="s">
        <v>251</v>
      </c>
      <c r="K261">
        <v>24.87</v>
      </c>
      <c r="L261">
        <v>34</v>
      </c>
      <c r="M261" t="s">
        <v>245</v>
      </c>
      <c r="N261">
        <v>5</v>
      </c>
      <c r="O261">
        <v>24.87</v>
      </c>
      <c r="P261">
        <v>1.75</v>
      </c>
      <c r="Q261">
        <v>43.522500000000001</v>
      </c>
      <c r="R261">
        <v>48.522500000000001</v>
      </c>
      <c r="S261">
        <v>5</v>
      </c>
      <c r="T261" s="90">
        <v>0</v>
      </c>
      <c r="U261" s="90">
        <v>5</v>
      </c>
      <c r="V261">
        <v>32.5</v>
      </c>
      <c r="W261">
        <v>0.56666666666666665</v>
      </c>
      <c r="X261">
        <v>18.416666666666668</v>
      </c>
      <c r="Y261" s="176">
        <v>30.105799999999999</v>
      </c>
      <c r="Z261" t="s">
        <v>23</v>
      </c>
      <c r="AA261" t="b" cm="1">
        <f t="array" ref="AA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1">
        <f>Fares_Big_Star_Export[[#This Row],[Trip Time]]*Fares_Big_Star_Export[[#This Row],[HOURLY DATA]]/60</f>
        <v>18.416666666666668</v>
      </c>
      <c r="AE261"/>
    </row>
    <row r="262" spans="1:31" x14ac:dyDescent="0.25">
      <c r="A262" t="s">
        <v>136</v>
      </c>
      <c r="B262" t="s">
        <v>641</v>
      </c>
      <c r="C262" t="s">
        <v>666</v>
      </c>
      <c r="D262" s="3">
        <v>0</v>
      </c>
      <c r="E262" t="s">
        <v>75</v>
      </c>
      <c r="F262" t="s">
        <v>888</v>
      </c>
      <c r="G262" s="2">
        <v>45743</v>
      </c>
      <c r="H262">
        <v>4098416</v>
      </c>
      <c r="I262" t="s">
        <v>537</v>
      </c>
      <c r="J262" t="s">
        <v>254</v>
      </c>
      <c r="K262">
        <v>8.86</v>
      </c>
      <c r="L262">
        <v>19</v>
      </c>
      <c r="M262" t="s">
        <v>246</v>
      </c>
      <c r="N262">
        <v>6.5</v>
      </c>
      <c r="O262">
        <v>8.86</v>
      </c>
      <c r="P262">
        <v>2</v>
      </c>
      <c r="Q262">
        <v>17.72</v>
      </c>
      <c r="R262">
        <v>24.22</v>
      </c>
      <c r="S262">
        <v>5</v>
      </c>
      <c r="T262" s="90">
        <v>0</v>
      </c>
      <c r="U262" s="90">
        <v>5</v>
      </c>
      <c r="V262">
        <v>32.5</v>
      </c>
      <c r="W262">
        <v>0.31666666666666665</v>
      </c>
      <c r="X262">
        <v>10.291666666666666</v>
      </c>
      <c r="Y262" s="176">
        <v>13.9283</v>
      </c>
      <c r="Z262" t="s">
        <v>23</v>
      </c>
      <c r="AA262" t="b" cm="1">
        <f t="array" ref="AA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2">
        <f>Fares_Big_Star_Export[[#This Row],[Trip Time]]*Fares_Big_Star_Export[[#This Row],[HOURLY DATA]]/60</f>
        <v>10.291666666666666</v>
      </c>
      <c r="AE262"/>
    </row>
    <row r="263" spans="1:31" x14ac:dyDescent="0.25">
      <c r="A263" t="s">
        <v>136</v>
      </c>
      <c r="B263" t="s">
        <v>586</v>
      </c>
      <c r="C263" t="s">
        <v>469</v>
      </c>
      <c r="D263" s="3">
        <v>0</v>
      </c>
      <c r="E263" t="s">
        <v>75</v>
      </c>
      <c r="F263" t="s">
        <v>888</v>
      </c>
      <c r="G263" s="2">
        <v>45743</v>
      </c>
      <c r="H263">
        <v>4099315</v>
      </c>
      <c r="I263" t="s">
        <v>537</v>
      </c>
      <c r="J263" t="s">
        <v>251</v>
      </c>
      <c r="K263">
        <v>24.87</v>
      </c>
      <c r="L263">
        <v>36</v>
      </c>
      <c r="M263" t="s">
        <v>245</v>
      </c>
      <c r="N263">
        <v>5</v>
      </c>
      <c r="O263">
        <v>24.87</v>
      </c>
      <c r="P263">
        <v>1.75</v>
      </c>
      <c r="Q263">
        <v>43.522500000000001</v>
      </c>
      <c r="R263">
        <v>48.522500000000001</v>
      </c>
      <c r="S263">
        <v>3.75</v>
      </c>
      <c r="T263" s="90">
        <v>0</v>
      </c>
      <c r="U263" s="90">
        <v>3.75</v>
      </c>
      <c r="V263">
        <v>32.5</v>
      </c>
      <c r="W263">
        <v>0.6</v>
      </c>
      <c r="X263">
        <v>19.5</v>
      </c>
      <c r="Y263" s="176">
        <v>29.022500000000001</v>
      </c>
      <c r="Z263" t="s">
        <v>23</v>
      </c>
      <c r="AA263" t="b" cm="1">
        <f t="array" ref="AA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3">
        <f>Fares_Big_Star_Export[[#This Row],[Trip Time]]*Fares_Big_Star_Export[[#This Row],[HOURLY DATA]]/60</f>
        <v>19.5</v>
      </c>
      <c r="AE263"/>
    </row>
    <row r="264" spans="1:31" x14ac:dyDescent="0.25">
      <c r="A264" t="s">
        <v>18</v>
      </c>
      <c r="B264" t="s">
        <v>853</v>
      </c>
      <c r="C264" t="s">
        <v>660</v>
      </c>
      <c r="D264" s="3">
        <v>0</v>
      </c>
      <c r="E264" t="s">
        <v>75</v>
      </c>
      <c r="F264" t="s">
        <v>565</v>
      </c>
      <c r="G264" s="2">
        <v>45743</v>
      </c>
      <c r="H264">
        <v>4098417</v>
      </c>
      <c r="I264" t="s">
        <v>33</v>
      </c>
      <c r="J264" t="s">
        <v>254</v>
      </c>
      <c r="K264">
        <v>12.52</v>
      </c>
      <c r="L264">
        <v>33</v>
      </c>
      <c r="M264" t="s">
        <v>246</v>
      </c>
      <c r="N264">
        <v>6.5</v>
      </c>
      <c r="O264">
        <v>12.52</v>
      </c>
      <c r="P264">
        <v>2</v>
      </c>
      <c r="Q264">
        <v>25.04</v>
      </c>
      <c r="R264">
        <v>31.54</v>
      </c>
      <c r="S264">
        <v>3.75</v>
      </c>
      <c r="T264" s="90">
        <v>0</v>
      </c>
      <c r="U264" s="90">
        <v>3.75</v>
      </c>
      <c r="V264">
        <v>35.787500000000001</v>
      </c>
      <c r="W264">
        <v>0.55000000000000004</v>
      </c>
      <c r="X264">
        <v>19.683125000000004</v>
      </c>
      <c r="Y264" s="176">
        <v>11.8569</v>
      </c>
      <c r="Z264" t="s">
        <v>23</v>
      </c>
      <c r="AA264" t="b" cm="1">
        <f t="array" ref="AA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4">
        <f>Fares_Big_Star_Export[[#This Row],[Trip Time]]*Fares_Big_Star_Export[[#This Row],[HOURLY DATA]]/60</f>
        <v>19.683125</v>
      </c>
      <c r="AE264"/>
    </row>
    <row r="265" spans="1:31" x14ac:dyDescent="0.25">
      <c r="A265" t="s">
        <v>18</v>
      </c>
      <c r="B265" t="s">
        <v>700</v>
      </c>
      <c r="C265" t="s">
        <v>438</v>
      </c>
      <c r="D265" s="3">
        <v>0</v>
      </c>
      <c r="E265" t="s">
        <v>75</v>
      </c>
      <c r="F265" t="s">
        <v>390</v>
      </c>
      <c r="G265" s="2">
        <v>45743</v>
      </c>
      <c r="H265">
        <v>4099180</v>
      </c>
      <c r="I265" t="s">
        <v>376</v>
      </c>
      <c r="J265" t="s">
        <v>251</v>
      </c>
      <c r="K265">
        <v>14.12</v>
      </c>
      <c r="L265">
        <v>70</v>
      </c>
      <c r="M265" t="s">
        <v>245</v>
      </c>
      <c r="N265">
        <v>6.5</v>
      </c>
      <c r="O265">
        <v>14.12</v>
      </c>
      <c r="P265">
        <v>2</v>
      </c>
      <c r="Q265">
        <v>28.24</v>
      </c>
      <c r="R265">
        <v>34.739999999999995</v>
      </c>
      <c r="S265">
        <v>0</v>
      </c>
      <c r="T265" s="90">
        <v>0</v>
      </c>
      <c r="U265" s="90">
        <v>0</v>
      </c>
      <c r="V265">
        <v>35.787500000000001</v>
      </c>
      <c r="W265">
        <v>1.1666666666666667</v>
      </c>
      <c r="X265">
        <v>41.752083333333339</v>
      </c>
      <c r="Y265" s="176">
        <v>-7.0121000000000002</v>
      </c>
      <c r="Z265" t="s">
        <v>23</v>
      </c>
      <c r="AA265" t="b" cm="1">
        <f t="array" ref="AA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5">
        <f>Fares_Big_Star_Export[[#This Row],[Trip Time]]*Fares_Big_Star_Export[[#This Row],[HOURLY DATA]]/60</f>
        <v>41.752083333333331</v>
      </c>
      <c r="AE265"/>
    </row>
    <row r="266" spans="1:31" x14ac:dyDescent="0.25">
      <c r="A266" t="s">
        <v>133</v>
      </c>
      <c r="B266" t="s">
        <v>1053</v>
      </c>
      <c r="C266" t="s">
        <v>1054</v>
      </c>
      <c r="D266" s="3">
        <v>0</v>
      </c>
      <c r="E266" t="s">
        <v>75</v>
      </c>
      <c r="F266" t="s">
        <v>394</v>
      </c>
      <c r="G266" s="2">
        <v>45743</v>
      </c>
      <c r="H266">
        <v>4099193</v>
      </c>
      <c r="I266" t="s">
        <v>64</v>
      </c>
      <c r="J266" t="s">
        <v>251</v>
      </c>
      <c r="K266">
        <v>26.9</v>
      </c>
      <c r="L266">
        <v>51</v>
      </c>
      <c r="M266" t="s">
        <v>245</v>
      </c>
      <c r="N266">
        <v>5</v>
      </c>
      <c r="O266">
        <v>26.9</v>
      </c>
      <c r="P266">
        <v>1.75</v>
      </c>
      <c r="Q266">
        <v>47.074999999999996</v>
      </c>
      <c r="R266">
        <v>52.074999999999996</v>
      </c>
      <c r="S266">
        <v>5</v>
      </c>
      <c r="T266" s="90">
        <v>0</v>
      </c>
      <c r="U266" s="90">
        <v>5</v>
      </c>
      <c r="V266">
        <v>32.5</v>
      </c>
      <c r="W266">
        <v>0.85</v>
      </c>
      <c r="X266">
        <v>27.625</v>
      </c>
      <c r="Y266" s="176">
        <v>24.45</v>
      </c>
      <c r="Z266" t="s">
        <v>23</v>
      </c>
      <c r="AA266" t="b" cm="1">
        <f t="array" ref="AA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6">
        <f>Fares_Big_Star_Export[[#This Row],[Trip Time]]*Fares_Big_Star_Export[[#This Row],[HOURLY DATA]]/60</f>
        <v>27.625</v>
      </c>
      <c r="AE266"/>
    </row>
    <row r="267" spans="1:31" x14ac:dyDescent="0.25">
      <c r="A267" t="s">
        <v>18</v>
      </c>
      <c r="B267" t="s">
        <v>987</v>
      </c>
      <c r="C267" t="s">
        <v>447</v>
      </c>
      <c r="D267" s="3">
        <v>0</v>
      </c>
      <c r="E267" t="s">
        <v>75</v>
      </c>
      <c r="F267" t="s">
        <v>380</v>
      </c>
      <c r="G267" s="2">
        <v>45743</v>
      </c>
      <c r="H267">
        <v>4098128</v>
      </c>
      <c r="I267" t="s">
        <v>31</v>
      </c>
      <c r="J267" t="s">
        <v>251</v>
      </c>
      <c r="K267">
        <v>7.08</v>
      </c>
      <c r="L267">
        <v>41</v>
      </c>
      <c r="M267" t="s">
        <v>245</v>
      </c>
      <c r="N267">
        <v>6.5</v>
      </c>
      <c r="O267">
        <v>7.08</v>
      </c>
      <c r="P267">
        <v>2</v>
      </c>
      <c r="Q267">
        <v>14.16</v>
      </c>
      <c r="R267">
        <v>20.66</v>
      </c>
      <c r="S267">
        <v>0</v>
      </c>
      <c r="T267" s="90">
        <v>0</v>
      </c>
      <c r="U267" s="90">
        <v>0</v>
      </c>
      <c r="V267">
        <v>35.787500000000001</v>
      </c>
      <c r="W267">
        <v>0.68333333333333335</v>
      </c>
      <c r="X267">
        <v>24.454791666666669</v>
      </c>
      <c r="Y267" s="176">
        <v>-3.7948</v>
      </c>
      <c r="Z267" t="s">
        <v>23</v>
      </c>
      <c r="AA267" t="b" cm="1">
        <f t="array" ref="AA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7">
        <f>Fares_Big_Star_Export[[#This Row],[Trip Time]]*Fares_Big_Star_Export[[#This Row],[HOURLY DATA]]/60</f>
        <v>24.454791666666669</v>
      </c>
      <c r="AE267"/>
    </row>
    <row r="268" spans="1:31" x14ac:dyDescent="0.25">
      <c r="A268" t="s">
        <v>139</v>
      </c>
      <c r="B268" t="s">
        <v>677</v>
      </c>
      <c r="C268" t="s">
        <v>951</v>
      </c>
      <c r="D268" s="3">
        <v>0</v>
      </c>
      <c r="E268" t="s">
        <v>75</v>
      </c>
      <c r="F268" t="s">
        <v>381</v>
      </c>
      <c r="G268" s="2">
        <v>45743</v>
      </c>
      <c r="H268">
        <v>4098129</v>
      </c>
      <c r="I268" t="s">
        <v>43</v>
      </c>
      <c r="J268" t="s">
        <v>251</v>
      </c>
      <c r="K268">
        <v>7.08</v>
      </c>
      <c r="L268">
        <v>27</v>
      </c>
      <c r="M268" t="s">
        <v>245</v>
      </c>
      <c r="N268">
        <v>5</v>
      </c>
      <c r="O268">
        <v>7.08</v>
      </c>
      <c r="P268">
        <v>1.75</v>
      </c>
      <c r="Q268">
        <v>12.39</v>
      </c>
      <c r="R268">
        <v>17.39</v>
      </c>
      <c r="S268">
        <v>0</v>
      </c>
      <c r="T268" s="90">
        <v>0</v>
      </c>
      <c r="U268" s="90">
        <v>0</v>
      </c>
      <c r="V268">
        <v>29</v>
      </c>
      <c r="W268">
        <v>0.45</v>
      </c>
      <c r="X268">
        <v>13.05</v>
      </c>
      <c r="Y268" s="176">
        <v>4.34</v>
      </c>
      <c r="Z268" t="s">
        <v>37</v>
      </c>
      <c r="AA268" t="b" cm="1">
        <f t="array" ref="AA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8">
        <f>Fares_Big_Star_Export[[#This Row],[Trip Time]]*Fares_Big_Star_Export[[#This Row],[HOURLY DATA]]/60</f>
        <v>13.05</v>
      </c>
      <c r="AE268"/>
    </row>
    <row r="269" spans="1:31" x14ac:dyDescent="0.25">
      <c r="A269" t="s">
        <v>139</v>
      </c>
      <c r="B269" t="s">
        <v>932</v>
      </c>
      <c r="C269" t="s">
        <v>430</v>
      </c>
      <c r="D269" s="3">
        <v>0</v>
      </c>
      <c r="E269" t="s">
        <v>75</v>
      </c>
      <c r="F269" t="s">
        <v>381</v>
      </c>
      <c r="G269" s="2">
        <v>45743</v>
      </c>
      <c r="H269">
        <v>4098142</v>
      </c>
      <c r="I269" t="s">
        <v>43</v>
      </c>
      <c r="J269" t="s">
        <v>251</v>
      </c>
      <c r="K269">
        <v>17.43</v>
      </c>
      <c r="L269">
        <v>49</v>
      </c>
      <c r="M269" t="s">
        <v>245</v>
      </c>
      <c r="N269">
        <v>5</v>
      </c>
      <c r="O269">
        <v>17.43</v>
      </c>
      <c r="P269">
        <v>1.75</v>
      </c>
      <c r="Q269">
        <v>30.502499999999998</v>
      </c>
      <c r="R269">
        <v>35.502499999999998</v>
      </c>
      <c r="S269">
        <v>0</v>
      </c>
      <c r="T269" s="90">
        <v>0</v>
      </c>
      <c r="U269" s="90">
        <v>0</v>
      </c>
      <c r="V269">
        <v>29</v>
      </c>
      <c r="W269">
        <v>0.81666666666666665</v>
      </c>
      <c r="X269">
        <v>23.683333333333334</v>
      </c>
      <c r="Y269" s="176">
        <v>11.8192</v>
      </c>
      <c r="Z269" t="s">
        <v>37</v>
      </c>
      <c r="AA269" t="b" cm="1">
        <f t="array" ref="AA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9">
        <f>Fares_Big_Star_Export[[#This Row],[Trip Time]]*Fares_Big_Star_Export[[#This Row],[HOURLY DATA]]/60</f>
        <v>23.683333333333334</v>
      </c>
      <c r="AE269"/>
    </row>
    <row r="270" spans="1:31" x14ac:dyDescent="0.25">
      <c r="A270" t="s">
        <v>18</v>
      </c>
      <c r="B270" t="s">
        <v>439</v>
      </c>
      <c r="C270" t="s">
        <v>875</v>
      </c>
      <c r="D270" s="3">
        <v>0</v>
      </c>
      <c r="E270" t="s">
        <v>75</v>
      </c>
      <c r="F270" t="s">
        <v>380</v>
      </c>
      <c r="G270" s="2">
        <v>45743</v>
      </c>
      <c r="H270">
        <v>4098005</v>
      </c>
      <c r="I270" t="s">
        <v>31</v>
      </c>
      <c r="J270" t="s">
        <v>251</v>
      </c>
      <c r="K270">
        <v>11.47</v>
      </c>
      <c r="L270">
        <v>50</v>
      </c>
      <c r="M270" t="s">
        <v>245</v>
      </c>
      <c r="N270">
        <v>6.5</v>
      </c>
      <c r="O270">
        <v>11.47</v>
      </c>
      <c r="P270">
        <v>2</v>
      </c>
      <c r="Q270">
        <v>22.94</v>
      </c>
      <c r="R270">
        <v>29.44</v>
      </c>
      <c r="S270">
        <v>0</v>
      </c>
      <c r="T270" s="90">
        <v>0</v>
      </c>
      <c r="U270" s="90">
        <v>0</v>
      </c>
      <c r="V270">
        <v>35.787500000000001</v>
      </c>
      <c r="W270">
        <v>0.83333333333333337</v>
      </c>
      <c r="X270">
        <v>29.822916666666668</v>
      </c>
      <c r="Y270" s="176">
        <v>-0.38290000000000002</v>
      </c>
      <c r="Z270" t="s">
        <v>23</v>
      </c>
      <c r="AA270" t="b" cm="1">
        <f t="array" ref="AA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0">
        <f>Fares_Big_Star_Export[[#This Row],[Trip Time]]*Fares_Big_Star_Export[[#This Row],[HOURLY DATA]]/60</f>
        <v>29.822916666666668</v>
      </c>
      <c r="AE270"/>
    </row>
    <row r="271" spans="1:31" x14ac:dyDescent="0.25">
      <c r="A271" t="s">
        <v>140</v>
      </c>
      <c r="B271" t="s">
        <v>560</v>
      </c>
      <c r="C271" t="s">
        <v>632</v>
      </c>
      <c r="D271" s="3">
        <v>0</v>
      </c>
      <c r="E271" t="s">
        <v>75</v>
      </c>
      <c r="F271" t="s">
        <v>378</v>
      </c>
      <c r="G271" s="2">
        <v>45743</v>
      </c>
      <c r="H271">
        <v>4098037</v>
      </c>
      <c r="I271" t="s">
        <v>379</v>
      </c>
      <c r="J271" t="s">
        <v>251</v>
      </c>
      <c r="K271">
        <v>20.329999999999998</v>
      </c>
      <c r="L271">
        <v>54</v>
      </c>
      <c r="M271" t="s">
        <v>245</v>
      </c>
      <c r="N271">
        <v>5</v>
      </c>
      <c r="O271">
        <v>20.329999999999998</v>
      </c>
      <c r="P271">
        <v>1.75</v>
      </c>
      <c r="Q271">
        <v>35.577500000000001</v>
      </c>
      <c r="R271">
        <v>40.577500000000001</v>
      </c>
      <c r="S271">
        <v>0</v>
      </c>
      <c r="T271" s="90">
        <v>0</v>
      </c>
      <c r="U271" s="90">
        <v>0</v>
      </c>
      <c r="V271">
        <v>29</v>
      </c>
      <c r="W271">
        <v>0.9</v>
      </c>
      <c r="X271">
        <v>26.1</v>
      </c>
      <c r="Y271" s="176">
        <v>14.477499999999999</v>
      </c>
      <c r="Z271" t="s">
        <v>37</v>
      </c>
      <c r="AA271" t="b" cm="1">
        <f t="array" ref="AA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1">
        <f>Fares_Big_Star_Export[[#This Row],[Trip Time]]*Fares_Big_Star_Export[[#This Row],[HOURLY DATA]]/60</f>
        <v>26.1</v>
      </c>
      <c r="AE271"/>
    </row>
    <row r="272" spans="1:31" x14ac:dyDescent="0.25">
      <c r="A272" t="s">
        <v>18</v>
      </c>
      <c r="B272" t="s">
        <v>594</v>
      </c>
      <c r="C272" t="s">
        <v>816</v>
      </c>
      <c r="D272" s="3">
        <v>0</v>
      </c>
      <c r="E272" t="s">
        <v>75</v>
      </c>
      <c r="F272" t="s">
        <v>390</v>
      </c>
      <c r="G272" s="2">
        <v>45743</v>
      </c>
      <c r="H272">
        <v>4098291</v>
      </c>
      <c r="I272" t="s">
        <v>376</v>
      </c>
      <c r="J272" t="s">
        <v>251</v>
      </c>
      <c r="K272">
        <v>8.24</v>
      </c>
      <c r="L272">
        <v>29</v>
      </c>
      <c r="M272" t="s">
        <v>245</v>
      </c>
      <c r="N272">
        <v>6.5</v>
      </c>
      <c r="O272">
        <v>8.24</v>
      </c>
      <c r="P272">
        <v>2</v>
      </c>
      <c r="Q272">
        <v>16.48</v>
      </c>
      <c r="R272">
        <v>22.98</v>
      </c>
      <c r="S272">
        <v>0</v>
      </c>
      <c r="T272" s="90">
        <v>0</v>
      </c>
      <c r="U272" s="90">
        <v>0</v>
      </c>
      <c r="V272">
        <v>35.787500000000001</v>
      </c>
      <c r="W272">
        <v>0.48333333333333334</v>
      </c>
      <c r="X272">
        <v>17.297291666666666</v>
      </c>
      <c r="Y272" s="176">
        <v>5.6826999999999996</v>
      </c>
      <c r="Z272" t="s">
        <v>23</v>
      </c>
      <c r="AA272" t="b" cm="1">
        <f t="array" ref="AA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2">
        <f>Fares_Big_Star_Export[[#This Row],[Trip Time]]*Fares_Big_Star_Export[[#This Row],[HOURLY DATA]]/60</f>
        <v>17.29729166666667</v>
      </c>
      <c r="AE272"/>
    </row>
    <row r="273" spans="1:31" x14ac:dyDescent="0.25">
      <c r="A273" t="s">
        <v>140</v>
      </c>
      <c r="B273" t="s">
        <v>560</v>
      </c>
      <c r="C273" t="s">
        <v>572</v>
      </c>
      <c r="D273" s="3">
        <v>0</v>
      </c>
      <c r="E273" t="s">
        <v>75</v>
      </c>
      <c r="F273" t="s">
        <v>378</v>
      </c>
      <c r="G273" s="2">
        <v>45743</v>
      </c>
      <c r="H273">
        <v>4098143</v>
      </c>
      <c r="I273" t="s">
        <v>379</v>
      </c>
      <c r="J273" t="s">
        <v>251</v>
      </c>
      <c r="K273">
        <v>17.43</v>
      </c>
      <c r="L273">
        <v>35</v>
      </c>
      <c r="M273" t="s">
        <v>245</v>
      </c>
      <c r="N273">
        <v>5</v>
      </c>
      <c r="O273">
        <v>17.43</v>
      </c>
      <c r="P273">
        <v>1.75</v>
      </c>
      <c r="Q273">
        <v>30.502499999999998</v>
      </c>
      <c r="R273">
        <v>35.502499999999998</v>
      </c>
      <c r="S273">
        <v>0</v>
      </c>
      <c r="T273" s="90">
        <v>0</v>
      </c>
      <c r="U273" s="90">
        <v>0</v>
      </c>
      <c r="V273">
        <v>29</v>
      </c>
      <c r="W273">
        <v>0.58333333333333337</v>
      </c>
      <c r="X273">
        <v>16.916666666666668</v>
      </c>
      <c r="Y273" s="176">
        <v>18.585799999999999</v>
      </c>
      <c r="Z273" t="s">
        <v>37</v>
      </c>
      <c r="AA273" t="b" cm="1">
        <f t="array" ref="AA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3">
        <f>Fares_Big_Star_Export[[#This Row],[Trip Time]]*Fares_Big_Star_Export[[#This Row],[HOURLY DATA]]/60</f>
        <v>16.916666666666668</v>
      </c>
      <c r="AE273"/>
    </row>
    <row r="274" spans="1:31" x14ac:dyDescent="0.25">
      <c r="A274" t="s">
        <v>18</v>
      </c>
      <c r="B274" t="s">
        <v>450</v>
      </c>
      <c r="C274" t="s">
        <v>422</v>
      </c>
      <c r="D274" s="3">
        <v>0</v>
      </c>
      <c r="E274" t="s">
        <v>75</v>
      </c>
      <c r="F274" t="s">
        <v>392</v>
      </c>
      <c r="G274" s="2">
        <v>45743</v>
      </c>
      <c r="H274">
        <v>4098006</v>
      </c>
      <c r="I274" t="s">
        <v>393</v>
      </c>
      <c r="J274" t="s">
        <v>251</v>
      </c>
      <c r="K274">
        <v>11.47</v>
      </c>
      <c r="L274">
        <v>14</v>
      </c>
      <c r="M274" t="s">
        <v>245</v>
      </c>
      <c r="N274">
        <v>6.5</v>
      </c>
      <c r="O274">
        <v>11.47</v>
      </c>
      <c r="P274">
        <v>2</v>
      </c>
      <c r="Q274">
        <v>22.94</v>
      </c>
      <c r="R274">
        <v>29.44</v>
      </c>
      <c r="S274">
        <v>0</v>
      </c>
      <c r="T274" s="90">
        <v>0</v>
      </c>
      <c r="U274" s="90">
        <v>0</v>
      </c>
      <c r="V274">
        <v>35.787500000000001</v>
      </c>
      <c r="W274">
        <v>0.23333333333333334</v>
      </c>
      <c r="X274">
        <v>8.3504166666666677</v>
      </c>
      <c r="Y274" s="176">
        <v>21.089600000000001</v>
      </c>
      <c r="Z274" t="s">
        <v>23</v>
      </c>
      <c r="AA274" t="b" cm="1">
        <f t="array" ref="AA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4">
        <f>Fares_Big_Star_Export[[#This Row],[Trip Time]]*Fares_Big_Star_Export[[#This Row],[HOURLY DATA]]/60</f>
        <v>8.3504166666666677</v>
      </c>
      <c r="AE274"/>
    </row>
    <row r="275" spans="1:31" x14ac:dyDescent="0.25">
      <c r="A275" t="s">
        <v>18</v>
      </c>
      <c r="B275" t="s">
        <v>617</v>
      </c>
      <c r="C275" t="s">
        <v>559</v>
      </c>
      <c r="D275" s="3">
        <v>0</v>
      </c>
      <c r="E275" t="s">
        <v>75</v>
      </c>
      <c r="F275" t="s">
        <v>382</v>
      </c>
      <c r="G275" s="2">
        <v>45743</v>
      </c>
      <c r="H275">
        <v>4098329</v>
      </c>
      <c r="I275" t="s">
        <v>19</v>
      </c>
      <c r="J275" t="s">
        <v>383</v>
      </c>
      <c r="K275">
        <v>20.73</v>
      </c>
      <c r="L275">
        <v>48</v>
      </c>
      <c r="M275" t="s">
        <v>245</v>
      </c>
      <c r="N275">
        <v>6.5</v>
      </c>
      <c r="O275">
        <v>20.73</v>
      </c>
      <c r="P275">
        <v>2</v>
      </c>
      <c r="Q275">
        <v>41.46</v>
      </c>
      <c r="R275">
        <v>47.96</v>
      </c>
      <c r="S275">
        <v>5.5</v>
      </c>
      <c r="T275" s="90">
        <v>0</v>
      </c>
      <c r="U275" s="90">
        <v>5.5</v>
      </c>
      <c r="V275">
        <v>35.787500000000001</v>
      </c>
      <c r="W275">
        <v>0.8</v>
      </c>
      <c r="X275">
        <v>28.630000000000003</v>
      </c>
      <c r="Y275" s="176">
        <v>19.329999999999998</v>
      </c>
      <c r="Z275" t="s">
        <v>20</v>
      </c>
      <c r="AA275" t="b" cm="1">
        <f t="array" ref="AA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5">
        <f>Fares_Big_Star_Export[[#This Row],[Trip Time]]*Fares_Big_Star_Export[[#This Row],[HOURLY DATA]]/60</f>
        <v>28.630000000000003</v>
      </c>
      <c r="AE275"/>
    </row>
    <row r="276" spans="1:31" x14ac:dyDescent="0.25">
      <c r="A276" t="s">
        <v>141</v>
      </c>
      <c r="B276" t="s">
        <v>665</v>
      </c>
      <c r="C276" t="s">
        <v>616</v>
      </c>
      <c r="D276" s="3">
        <v>0</v>
      </c>
      <c r="E276" t="s">
        <v>75</v>
      </c>
      <c r="F276" t="s">
        <v>395</v>
      </c>
      <c r="G276" s="2">
        <v>45743</v>
      </c>
      <c r="H276">
        <v>4098032</v>
      </c>
      <c r="I276" t="s">
        <v>66</v>
      </c>
      <c r="J276" t="s">
        <v>251</v>
      </c>
      <c r="K276">
        <v>13.14</v>
      </c>
      <c r="L276">
        <v>59</v>
      </c>
      <c r="M276" t="s">
        <v>245</v>
      </c>
      <c r="N276">
        <v>5</v>
      </c>
      <c r="O276">
        <v>13.14</v>
      </c>
      <c r="P276">
        <v>1.75</v>
      </c>
      <c r="Q276">
        <v>22.995000000000001</v>
      </c>
      <c r="R276">
        <v>27.995000000000001</v>
      </c>
      <c r="S276">
        <v>0</v>
      </c>
      <c r="T276" s="90">
        <v>0</v>
      </c>
      <c r="U276" s="90">
        <v>0</v>
      </c>
      <c r="V276">
        <v>32.5</v>
      </c>
      <c r="W276">
        <v>0.98333333333333328</v>
      </c>
      <c r="X276">
        <v>31.958333333333332</v>
      </c>
      <c r="Y276" s="176">
        <v>-3.9632999999999998</v>
      </c>
      <c r="Z276" t="s">
        <v>23</v>
      </c>
      <c r="AA276" t="b" cm="1">
        <f t="array" ref="AA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6">
        <f>Fares_Big_Star_Export[[#This Row],[Trip Time]]*Fares_Big_Star_Export[[#This Row],[HOURLY DATA]]/60</f>
        <v>31.958333333333332</v>
      </c>
      <c r="AE276"/>
    </row>
    <row r="277" spans="1:31" x14ac:dyDescent="0.25">
      <c r="A277" t="s">
        <v>136</v>
      </c>
      <c r="B277" t="s">
        <v>1056</v>
      </c>
      <c r="C277" t="s">
        <v>826</v>
      </c>
      <c r="D277" s="3">
        <v>0</v>
      </c>
      <c r="E277" t="s">
        <v>75</v>
      </c>
      <c r="F277" t="s">
        <v>888</v>
      </c>
      <c r="G277" s="2">
        <v>45743</v>
      </c>
      <c r="H277">
        <v>4098517</v>
      </c>
      <c r="I277" t="s">
        <v>537</v>
      </c>
      <c r="J277" t="s">
        <v>251</v>
      </c>
      <c r="K277">
        <v>25.65</v>
      </c>
      <c r="L277">
        <v>31</v>
      </c>
      <c r="M277" t="s">
        <v>245</v>
      </c>
      <c r="N277">
        <v>5</v>
      </c>
      <c r="O277">
        <v>25.65</v>
      </c>
      <c r="P277">
        <v>1.75</v>
      </c>
      <c r="Q277">
        <v>44.887499999999996</v>
      </c>
      <c r="R277">
        <v>49.887499999999996</v>
      </c>
      <c r="S277">
        <v>3.75</v>
      </c>
      <c r="T277" s="90">
        <v>0</v>
      </c>
      <c r="U277" s="90">
        <v>3.75</v>
      </c>
      <c r="V277">
        <v>32.5</v>
      </c>
      <c r="W277">
        <v>0.51666666666666672</v>
      </c>
      <c r="X277">
        <v>16.791666666666668</v>
      </c>
      <c r="Y277" s="176">
        <v>33.095799999999997</v>
      </c>
      <c r="Z277" t="s">
        <v>23</v>
      </c>
      <c r="AA277" t="b" cm="1">
        <f t="array" ref="AA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7">
        <f>Fares_Big_Star_Export[[#This Row],[Trip Time]]*Fares_Big_Star_Export[[#This Row],[HOURLY DATA]]/60</f>
        <v>16.791666666666668</v>
      </c>
      <c r="AE277"/>
    </row>
    <row r="278" spans="1:31" x14ac:dyDescent="0.25">
      <c r="A278" t="s">
        <v>139</v>
      </c>
      <c r="B278" t="s">
        <v>473</v>
      </c>
      <c r="C278" t="s">
        <v>430</v>
      </c>
      <c r="D278" s="3">
        <v>0</v>
      </c>
      <c r="E278" t="s">
        <v>75</v>
      </c>
      <c r="F278" t="s">
        <v>381</v>
      </c>
      <c r="G278" s="2">
        <v>45743</v>
      </c>
      <c r="H278">
        <v>4098240</v>
      </c>
      <c r="I278" t="s">
        <v>43</v>
      </c>
      <c r="J278" t="s">
        <v>251</v>
      </c>
      <c r="K278">
        <v>7.27</v>
      </c>
      <c r="L278">
        <v>30</v>
      </c>
      <c r="M278" t="s">
        <v>245</v>
      </c>
      <c r="N278">
        <v>5</v>
      </c>
      <c r="O278">
        <v>7.27</v>
      </c>
      <c r="P278">
        <v>1.75</v>
      </c>
      <c r="Q278">
        <v>12.7225</v>
      </c>
      <c r="R278">
        <v>17.7225</v>
      </c>
      <c r="S278">
        <v>0</v>
      </c>
      <c r="T278" s="90">
        <v>0</v>
      </c>
      <c r="U278" s="90">
        <v>0</v>
      </c>
      <c r="V278">
        <v>29</v>
      </c>
      <c r="W278">
        <v>0.5</v>
      </c>
      <c r="X278">
        <v>14.5</v>
      </c>
      <c r="Y278" s="176">
        <v>3.2225000000000001</v>
      </c>
      <c r="Z278" t="s">
        <v>37</v>
      </c>
      <c r="AA278" t="b" cm="1">
        <f t="array" ref="AA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8">
        <f>Fares_Big_Star_Export[[#This Row],[Trip Time]]*Fares_Big_Star_Export[[#This Row],[HOURLY DATA]]/60</f>
        <v>14.5</v>
      </c>
      <c r="AE278"/>
    </row>
    <row r="279" spans="1:31" x14ac:dyDescent="0.25">
      <c r="A279" t="s">
        <v>142</v>
      </c>
      <c r="B279" t="s">
        <v>909</v>
      </c>
      <c r="C279" t="s">
        <v>682</v>
      </c>
      <c r="D279" s="3">
        <v>0</v>
      </c>
      <c r="E279" t="s">
        <v>75</v>
      </c>
      <c r="F279" t="s">
        <v>386</v>
      </c>
      <c r="G279" s="2">
        <v>45743</v>
      </c>
      <c r="H279">
        <v>4102054</v>
      </c>
      <c r="I279" t="s">
        <v>41</v>
      </c>
      <c r="J279" t="s">
        <v>808</v>
      </c>
      <c r="K279">
        <v>23.11</v>
      </c>
      <c r="L279">
        <v>38</v>
      </c>
      <c r="M279" t="s">
        <v>245</v>
      </c>
      <c r="N279">
        <v>5</v>
      </c>
      <c r="O279">
        <v>23.11</v>
      </c>
      <c r="P279">
        <v>1.75</v>
      </c>
      <c r="Q279">
        <v>40.442499999999995</v>
      </c>
      <c r="R279">
        <v>45.442499999999995</v>
      </c>
      <c r="S279">
        <v>0</v>
      </c>
      <c r="T279" s="90">
        <v>0</v>
      </c>
      <c r="U279" s="90">
        <v>0</v>
      </c>
      <c r="V279">
        <v>32.5</v>
      </c>
      <c r="W279">
        <v>0.6333333333333333</v>
      </c>
      <c r="X279">
        <v>20.583333333333332</v>
      </c>
      <c r="Y279" s="176">
        <v>24.859200000000001</v>
      </c>
      <c r="Z279" t="s">
        <v>23</v>
      </c>
      <c r="AA279" t="b" cm="1">
        <f t="array" ref="AA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9">
        <f>Fares_Big_Star_Export[[#This Row],[Trip Time]]*Fares_Big_Star_Export[[#This Row],[HOURLY DATA]]/60</f>
        <v>20.583333333333332</v>
      </c>
      <c r="AE279"/>
    </row>
    <row r="280" spans="1:31" x14ac:dyDescent="0.25">
      <c r="A280" t="s">
        <v>141</v>
      </c>
      <c r="B280" t="s">
        <v>405</v>
      </c>
      <c r="C280" t="s">
        <v>911</v>
      </c>
      <c r="D280" s="3">
        <v>0</v>
      </c>
      <c r="E280" t="s">
        <v>75</v>
      </c>
      <c r="F280" t="s">
        <v>395</v>
      </c>
      <c r="G280" s="2">
        <v>45743</v>
      </c>
      <c r="H280">
        <v>4098250</v>
      </c>
      <c r="I280" t="s">
        <v>66</v>
      </c>
      <c r="J280" t="s">
        <v>251</v>
      </c>
      <c r="K280">
        <v>10.039999999999999</v>
      </c>
      <c r="L280">
        <v>57</v>
      </c>
      <c r="M280" t="s">
        <v>245</v>
      </c>
      <c r="N280">
        <v>5</v>
      </c>
      <c r="O280">
        <v>10.039999999999999</v>
      </c>
      <c r="P280">
        <v>1.75</v>
      </c>
      <c r="Q280">
        <v>17.57</v>
      </c>
      <c r="R280">
        <v>22.57</v>
      </c>
      <c r="S280">
        <v>0</v>
      </c>
      <c r="T280" s="90">
        <v>0</v>
      </c>
      <c r="U280" s="90">
        <v>0</v>
      </c>
      <c r="V280">
        <v>32.5</v>
      </c>
      <c r="W280">
        <v>0.95</v>
      </c>
      <c r="X280">
        <v>30.875</v>
      </c>
      <c r="Y280" s="176">
        <v>-8.3049999999999997</v>
      </c>
      <c r="Z280" t="s">
        <v>23</v>
      </c>
      <c r="AA280" t="b" cm="1">
        <f t="array" ref="AA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0">
        <f>Fares_Big_Star_Export[[#This Row],[Trip Time]]*Fares_Big_Star_Export[[#This Row],[HOURLY DATA]]/60</f>
        <v>30.875</v>
      </c>
      <c r="AE280"/>
    </row>
    <row r="281" spans="1:31" x14ac:dyDescent="0.25">
      <c r="A281" t="s">
        <v>141</v>
      </c>
      <c r="B281" t="s">
        <v>400</v>
      </c>
      <c r="C281" t="s">
        <v>507</v>
      </c>
      <c r="D281" s="3">
        <v>0</v>
      </c>
      <c r="E281" t="s">
        <v>75</v>
      </c>
      <c r="F281" t="s">
        <v>395</v>
      </c>
      <c r="G281" s="2">
        <v>45743</v>
      </c>
      <c r="H281">
        <v>4098251</v>
      </c>
      <c r="I281" t="s">
        <v>66</v>
      </c>
      <c r="J281" t="s">
        <v>251</v>
      </c>
      <c r="K281">
        <v>10.039999999999999</v>
      </c>
      <c r="L281">
        <v>33</v>
      </c>
      <c r="M281" t="s">
        <v>245</v>
      </c>
      <c r="N281">
        <v>5</v>
      </c>
      <c r="O281">
        <v>10.039999999999999</v>
      </c>
      <c r="P281">
        <v>1.75</v>
      </c>
      <c r="Q281">
        <v>17.57</v>
      </c>
      <c r="R281">
        <v>22.57</v>
      </c>
      <c r="S281">
        <v>0</v>
      </c>
      <c r="T281" s="90">
        <v>0</v>
      </c>
      <c r="U281" s="90">
        <v>0</v>
      </c>
      <c r="V281">
        <v>32.5</v>
      </c>
      <c r="W281">
        <v>0.55000000000000004</v>
      </c>
      <c r="X281">
        <v>17.875</v>
      </c>
      <c r="Y281" s="176">
        <v>4.6950000000000003</v>
      </c>
      <c r="Z281" t="s">
        <v>23</v>
      </c>
      <c r="AA281" t="b" cm="1">
        <f t="array" ref="AA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1">
        <f>Fares_Big_Star_Export[[#This Row],[Trip Time]]*Fares_Big_Star_Export[[#This Row],[HOURLY DATA]]/60</f>
        <v>17.875</v>
      </c>
      <c r="AE281"/>
    </row>
    <row r="282" spans="1:31" x14ac:dyDescent="0.25">
      <c r="A282" t="s">
        <v>136</v>
      </c>
      <c r="B282" t="s">
        <v>784</v>
      </c>
      <c r="C282" t="s">
        <v>1055</v>
      </c>
      <c r="D282" s="3">
        <v>0</v>
      </c>
      <c r="E282" t="s">
        <v>75</v>
      </c>
      <c r="F282" t="s">
        <v>888</v>
      </c>
      <c r="G282" s="2">
        <v>45743</v>
      </c>
      <c r="H282">
        <v>4098192</v>
      </c>
      <c r="I282" t="s">
        <v>537</v>
      </c>
      <c r="J282" t="s">
        <v>251</v>
      </c>
      <c r="K282">
        <v>19.39</v>
      </c>
      <c r="L282">
        <v>44</v>
      </c>
      <c r="M282" t="s">
        <v>245</v>
      </c>
      <c r="N282">
        <v>5</v>
      </c>
      <c r="O282">
        <v>19.39</v>
      </c>
      <c r="P282">
        <v>1.75</v>
      </c>
      <c r="Q282">
        <v>33.932500000000005</v>
      </c>
      <c r="R282">
        <v>38.932500000000005</v>
      </c>
      <c r="S282">
        <v>5.5</v>
      </c>
      <c r="T282" s="90">
        <v>0</v>
      </c>
      <c r="U282" s="90">
        <v>5.5</v>
      </c>
      <c r="V282">
        <v>32.5</v>
      </c>
      <c r="W282">
        <v>0.73333333333333328</v>
      </c>
      <c r="X282">
        <v>23.833333333333332</v>
      </c>
      <c r="Y282" s="176">
        <v>15.0992</v>
      </c>
      <c r="Z282" t="s">
        <v>23</v>
      </c>
      <c r="AA282" t="b" cm="1">
        <f t="array" ref="AA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2">
        <f>Fares_Big_Star_Export[[#This Row],[Trip Time]]*Fares_Big_Star_Export[[#This Row],[HOURLY DATA]]/60</f>
        <v>23.833333333333332</v>
      </c>
      <c r="AE282"/>
    </row>
    <row r="283" spans="1:31" x14ac:dyDescent="0.25">
      <c r="A283" t="s">
        <v>133</v>
      </c>
      <c r="B283" t="s">
        <v>424</v>
      </c>
      <c r="C283" t="s">
        <v>633</v>
      </c>
      <c r="D283" s="3">
        <v>0</v>
      </c>
      <c r="E283" t="s">
        <v>75</v>
      </c>
      <c r="F283" t="s">
        <v>394</v>
      </c>
      <c r="G283" s="2">
        <v>45743</v>
      </c>
      <c r="H283">
        <v>4098258</v>
      </c>
      <c r="I283" t="s">
        <v>64</v>
      </c>
      <c r="J283" t="s">
        <v>253</v>
      </c>
      <c r="K283">
        <v>12.08</v>
      </c>
      <c r="L283">
        <v>35</v>
      </c>
      <c r="M283" t="s">
        <v>245</v>
      </c>
      <c r="N283">
        <v>5</v>
      </c>
      <c r="O283">
        <v>12.08</v>
      </c>
      <c r="P283">
        <v>1.75</v>
      </c>
      <c r="Q283">
        <v>21.14</v>
      </c>
      <c r="R283">
        <v>26.14</v>
      </c>
      <c r="S283">
        <v>5.5</v>
      </c>
      <c r="T283" s="90">
        <v>0</v>
      </c>
      <c r="U283" s="90">
        <v>5.5</v>
      </c>
      <c r="V283">
        <v>32.5</v>
      </c>
      <c r="W283">
        <v>0.58333333333333337</v>
      </c>
      <c r="X283">
        <v>18.958333333333336</v>
      </c>
      <c r="Y283" s="176">
        <v>7.1817000000000002</v>
      </c>
      <c r="Z283" t="s">
        <v>23</v>
      </c>
      <c r="AA283" t="b" cm="1">
        <f t="array" ref="AA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3">
        <f>Fares_Big_Star_Export[[#This Row],[Trip Time]]*Fares_Big_Star_Export[[#This Row],[HOURLY DATA]]/60</f>
        <v>18.958333333333332</v>
      </c>
      <c r="AE283"/>
    </row>
    <row r="284" spans="1:31" x14ac:dyDescent="0.25">
      <c r="A284" t="s">
        <v>143</v>
      </c>
      <c r="B284" t="s">
        <v>669</v>
      </c>
      <c r="C284" t="s">
        <v>842</v>
      </c>
      <c r="D284" s="3">
        <v>0</v>
      </c>
      <c r="E284" t="s">
        <v>75</v>
      </c>
      <c r="F284" t="s">
        <v>388</v>
      </c>
      <c r="G284" s="2">
        <v>45743</v>
      </c>
      <c r="H284">
        <v>4098312</v>
      </c>
      <c r="I284" t="s">
        <v>389</v>
      </c>
      <c r="J284" t="s">
        <v>251</v>
      </c>
      <c r="K284">
        <v>19.39</v>
      </c>
      <c r="L284">
        <v>37</v>
      </c>
      <c r="M284" t="s">
        <v>245</v>
      </c>
      <c r="N284">
        <v>5</v>
      </c>
      <c r="O284">
        <v>19.39</v>
      </c>
      <c r="P284">
        <v>1.75</v>
      </c>
      <c r="Q284">
        <v>33.932500000000005</v>
      </c>
      <c r="R284">
        <v>38.932500000000005</v>
      </c>
      <c r="S284">
        <v>5</v>
      </c>
      <c r="T284" s="90">
        <v>0</v>
      </c>
      <c r="U284" s="90">
        <v>5</v>
      </c>
      <c r="V284">
        <v>29</v>
      </c>
      <c r="W284">
        <v>0.6166666666666667</v>
      </c>
      <c r="X284">
        <v>17.883333333333333</v>
      </c>
      <c r="Y284" s="176">
        <v>21.049199999999999</v>
      </c>
      <c r="Z284" t="s">
        <v>37</v>
      </c>
      <c r="AA284" t="b" cm="1">
        <f t="array" ref="AA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4">
        <f>Fares_Big_Star_Export[[#This Row],[Trip Time]]*Fares_Big_Star_Export[[#This Row],[HOURLY DATA]]/60</f>
        <v>17.883333333333333</v>
      </c>
      <c r="AE284"/>
    </row>
    <row r="285" spans="1:31" x14ac:dyDescent="0.25">
      <c r="A285" t="s">
        <v>139</v>
      </c>
      <c r="B285" t="s">
        <v>582</v>
      </c>
      <c r="C285" t="s">
        <v>430</v>
      </c>
      <c r="D285" s="3">
        <v>0</v>
      </c>
      <c r="E285" t="s">
        <v>75</v>
      </c>
      <c r="F285" t="s">
        <v>381</v>
      </c>
      <c r="G285" s="2">
        <v>45743</v>
      </c>
      <c r="H285">
        <v>4098036</v>
      </c>
      <c r="I285" t="s">
        <v>43</v>
      </c>
      <c r="J285" t="s">
        <v>251</v>
      </c>
      <c r="K285">
        <v>20.329999999999998</v>
      </c>
      <c r="L285">
        <v>65</v>
      </c>
      <c r="M285" t="s">
        <v>245</v>
      </c>
      <c r="N285">
        <v>5</v>
      </c>
      <c r="O285">
        <v>20.329999999999998</v>
      </c>
      <c r="P285">
        <v>1.75</v>
      </c>
      <c r="Q285">
        <v>35.577500000000001</v>
      </c>
      <c r="R285">
        <v>40.577500000000001</v>
      </c>
      <c r="S285">
        <v>0</v>
      </c>
      <c r="T285" s="90">
        <v>0</v>
      </c>
      <c r="U285" s="90">
        <v>0</v>
      </c>
      <c r="V285">
        <v>29</v>
      </c>
      <c r="W285">
        <v>1.0833333333333333</v>
      </c>
      <c r="X285">
        <v>31.416666666666664</v>
      </c>
      <c r="Y285" s="176">
        <v>9.1608000000000001</v>
      </c>
      <c r="Z285" t="s">
        <v>37</v>
      </c>
      <c r="AA285" t="b" cm="1">
        <f t="array" ref="AA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5">
        <f>Fares_Big_Star_Export[[#This Row],[Trip Time]]*Fares_Big_Star_Export[[#This Row],[HOURLY DATA]]/60</f>
        <v>31.416666666666668</v>
      </c>
      <c r="AE285"/>
    </row>
    <row r="286" spans="1:31" x14ac:dyDescent="0.25">
      <c r="A286" t="s">
        <v>143</v>
      </c>
      <c r="B286" t="s">
        <v>1057</v>
      </c>
      <c r="C286" t="s">
        <v>1058</v>
      </c>
      <c r="D286" s="3">
        <v>0</v>
      </c>
      <c r="E286" t="s">
        <v>75</v>
      </c>
      <c r="F286" t="s">
        <v>388</v>
      </c>
      <c r="G286" s="2">
        <v>45743</v>
      </c>
      <c r="H286">
        <v>4100366</v>
      </c>
      <c r="I286" t="s">
        <v>389</v>
      </c>
      <c r="J286" t="s">
        <v>250</v>
      </c>
      <c r="K286">
        <v>31.62</v>
      </c>
      <c r="L286">
        <v>40</v>
      </c>
      <c r="M286" t="s">
        <v>245</v>
      </c>
      <c r="N286">
        <v>5</v>
      </c>
      <c r="O286">
        <v>31.62</v>
      </c>
      <c r="P286">
        <v>1.75</v>
      </c>
      <c r="Q286">
        <v>55.335000000000001</v>
      </c>
      <c r="R286">
        <v>60.335000000000001</v>
      </c>
      <c r="S286">
        <v>5</v>
      </c>
      <c r="T286" s="90">
        <v>0</v>
      </c>
      <c r="U286" s="90">
        <v>5</v>
      </c>
      <c r="V286">
        <v>29</v>
      </c>
      <c r="W286">
        <v>0.66666666666666663</v>
      </c>
      <c r="X286">
        <v>19.333333333333332</v>
      </c>
      <c r="Y286" s="176">
        <v>41.0017</v>
      </c>
      <c r="Z286" t="s">
        <v>37</v>
      </c>
      <c r="AA286" t="b" cm="1">
        <f t="array" ref="AA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6">
        <f>Fares_Big_Star_Export[[#This Row],[Trip Time]]*Fares_Big_Star_Export[[#This Row],[HOURLY DATA]]/60</f>
        <v>19.333333333333332</v>
      </c>
      <c r="AE286"/>
    </row>
    <row r="287" spans="1:31" x14ac:dyDescent="0.25">
      <c r="A287" t="s">
        <v>141</v>
      </c>
      <c r="B287" t="s">
        <v>679</v>
      </c>
      <c r="C287" t="s">
        <v>919</v>
      </c>
      <c r="D287" s="3">
        <v>0</v>
      </c>
      <c r="E287" t="s">
        <v>75</v>
      </c>
      <c r="F287" t="s">
        <v>395</v>
      </c>
      <c r="G287" s="2">
        <v>45743</v>
      </c>
      <c r="H287">
        <v>4098606</v>
      </c>
      <c r="I287" t="s">
        <v>66</v>
      </c>
      <c r="J287" t="s">
        <v>251</v>
      </c>
      <c r="K287">
        <v>26.78</v>
      </c>
      <c r="L287">
        <v>39</v>
      </c>
      <c r="M287" t="s">
        <v>245</v>
      </c>
      <c r="N287">
        <v>5</v>
      </c>
      <c r="O287">
        <v>26.78</v>
      </c>
      <c r="P287">
        <v>1.75</v>
      </c>
      <c r="Q287">
        <v>46.865000000000002</v>
      </c>
      <c r="R287">
        <v>51.865000000000002</v>
      </c>
      <c r="S287">
        <v>0</v>
      </c>
      <c r="T287" s="90">
        <v>0</v>
      </c>
      <c r="U287" s="90">
        <v>0</v>
      </c>
      <c r="V287">
        <v>32.5</v>
      </c>
      <c r="W287">
        <v>0.65</v>
      </c>
      <c r="X287">
        <v>21.125</v>
      </c>
      <c r="Y287" s="176">
        <v>30.74</v>
      </c>
      <c r="Z287" t="s">
        <v>23</v>
      </c>
      <c r="AA287" t="b" cm="1">
        <f t="array" ref="AA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7">
        <f>Fares_Big_Star_Export[[#This Row],[Trip Time]]*Fares_Big_Star_Export[[#This Row],[HOURLY DATA]]/60</f>
        <v>21.125</v>
      </c>
      <c r="AE287"/>
    </row>
    <row r="288" spans="1:31" x14ac:dyDescent="0.25">
      <c r="A288" t="s">
        <v>18</v>
      </c>
      <c r="B288" t="s">
        <v>443</v>
      </c>
      <c r="C288" t="s">
        <v>561</v>
      </c>
      <c r="D288" s="3">
        <v>0</v>
      </c>
      <c r="E288" t="s">
        <v>75</v>
      </c>
      <c r="F288" t="s">
        <v>565</v>
      </c>
      <c r="G288" s="2">
        <v>45743</v>
      </c>
      <c r="H288">
        <v>4102125</v>
      </c>
      <c r="I288" t="s">
        <v>33</v>
      </c>
      <c r="J288" t="s">
        <v>251</v>
      </c>
      <c r="K288">
        <v>14.57</v>
      </c>
      <c r="L288">
        <v>58</v>
      </c>
      <c r="M288" t="s">
        <v>245</v>
      </c>
      <c r="N288">
        <v>6.5</v>
      </c>
      <c r="O288">
        <v>14.57</v>
      </c>
      <c r="P288">
        <v>2</v>
      </c>
      <c r="Q288">
        <v>29.14</v>
      </c>
      <c r="R288">
        <v>35.64</v>
      </c>
      <c r="S288">
        <v>5</v>
      </c>
      <c r="T288" s="90">
        <v>0</v>
      </c>
      <c r="U288" s="90">
        <v>5</v>
      </c>
      <c r="V288">
        <v>35.787500000000001</v>
      </c>
      <c r="W288">
        <v>0.96666666666666667</v>
      </c>
      <c r="X288">
        <v>34.594583333333333</v>
      </c>
      <c r="Y288" s="176">
        <v>1.0454000000000001</v>
      </c>
      <c r="Z288" t="s">
        <v>23</v>
      </c>
      <c r="AA288" t="b" cm="1">
        <f t="array" ref="AA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8">
        <f>Fares_Big_Star_Export[[#This Row],[Trip Time]]*Fares_Big_Star_Export[[#This Row],[HOURLY DATA]]/60</f>
        <v>34.59458333333334</v>
      </c>
      <c r="AE288"/>
    </row>
    <row r="289" spans="1:31" x14ac:dyDescent="0.25">
      <c r="A289" t="s">
        <v>18</v>
      </c>
      <c r="B289" t="s">
        <v>856</v>
      </c>
      <c r="C289" t="s">
        <v>620</v>
      </c>
      <c r="D289" s="3">
        <v>1</v>
      </c>
      <c r="E289" t="s">
        <v>75</v>
      </c>
      <c r="F289" t="s">
        <v>380</v>
      </c>
      <c r="G289" s="2">
        <v>45743</v>
      </c>
      <c r="H289">
        <v>4099846</v>
      </c>
      <c r="I289" t="s">
        <v>31</v>
      </c>
      <c r="J289" t="s">
        <v>251</v>
      </c>
      <c r="K289">
        <v>17.97</v>
      </c>
      <c r="L289">
        <v>44</v>
      </c>
      <c r="M289" t="s">
        <v>245</v>
      </c>
      <c r="N289">
        <v>6.5</v>
      </c>
      <c r="O289">
        <v>17.97</v>
      </c>
      <c r="P289">
        <v>2</v>
      </c>
      <c r="Q289">
        <v>35.94</v>
      </c>
      <c r="R289">
        <v>42.44</v>
      </c>
      <c r="S289">
        <v>5.5</v>
      </c>
      <c r="T289" s="90">
        <v>5.5</v>
      </c>
      <c r="U289" s="90">
        <v>0</v>
      </c>
      <c r="V289">
        <v>35.787500000000001</v>
      </c>
      <c r="W289">
        <v>0.73333333333333328</v>
      </c>
      <c r="X289">
        <v>26.244166666666665</v>
      </c>
      <c r="Y289" s="176">
        <v>16.195799999999998</v>
      </c>
      <c r="Z289" t="s">
        <v>23</v>
      </c>
      <c r="AA289" t="b" cm="1">
        <f t="array" ref="AA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9">
        <f>Fares_Big_Star_Export[[#This Row],[Trip Time]]*Fares_Big_Star_Export[[#This Row],[HOURLY DATA]]/60</f>
        <v>26.244166666666668</v>
      </c>
      <c r="AE289"/>
    </row>
    <row r="290" spans="1:31" x14ac:dyDescent="0.25">
      <c r="A290" t="s">
        <v>140</v>
      </c>
      <c r="B290" t="s">
        <v>681</v>
      </c>
      <c r="C290" t="s">
        <v>525</v>
      </c>
      <c r="D290" s="3">
        <v>1</v>
      </c>
      <c r="E290" t="s">
        <v>75</v>
      </c>
      <c r="F290" t="s">
        <v>378</v>
      </c>
      <c r="G290" s="2">
        <v>45743</v>
      </c>
      <c r="H290">
        <v>4099831</v>
      </c>
      <c r="I290" t="s">
        <v>379</v>
      </c>
      <c r="J290" t="s">
        <v>253</v>
      </c>
      <c r="K290">
        <v>21.9</v>
      </c>
      <c r="L290">
        <v>47</v>
      </c>
      <c r="M290" t="s">
        <v>245</v>
      </c>
      <c r="N290">
        <v>5</v>
      </c>
      <c r="O290">
        <v>21.9</v>
      </c>
      <c r="P290">
        <v>1.75</v>
      </c>
      <c r="Q290">
        <v>38.324999999999996</v>
      </c>
      <c r="R290">
        <v>43.324999999999996</v>
      </c>
      <c r="S290">
        <v>5.5</v>
      </c>
      <c r="T290" s="90">
        <v>5.5</v>
      </c>
      <c r="U290" s="90">
        <v>0</v>
      </c>
      <c r="V290">
        <v>29</v>
      </c>
      <c r="W290">
        <v>0.78333333333333333</v>
      </c>
      <c r="X290">
        <v>22.716666666666665</v>
      </c>
      <c r="Y290" s="176">
        <v>20.6083</v>
      </c>
      <c r="Z290" t="s">
        <v>37</v>
      </c>
      <c r="AA290" t="b" cm="1">
        <f t="array" ref="AA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0">
        <f>Fares_Big_Star_Export[[#This Row],[Trip Time]]*Fares_Big_Star_Export[[#This Row],[HOURLY DATA]]/60</f>
        <v>22.716666666666665</v>
      </c>
      <c r="AE290"/>
    </row>
    <row r="291" spans="1:31" x14ac:dyDescent="0.25">
      <c r="A291" t="s">
        <v>140</v>
      </c>
      <c r="B291" t="s">
        <v>1060</v>
      </c>
      <c r="C291" t="s">
        <v>455</v>
      </c>
      <c r="D291" s="3">
        <v>1</v>
      </c>
      <c r="E291" t="s">
        <v>75</v>
      </c>
      <c r="F291" t="s">
        <v>378</v>
      </c>
      <c r="G291" s="2">
        <v>45743</v>
      </c>
      <c r="H291">
        <v>4098362</v>
      </c>
      <c r="I291" t="s">
        <v>379</v>
      </c>
      <c r="J291" t="s">
        <v>251</v>
      </c>
      <c r="K291">
        <v>12.58</v>
      </c>
      <c r="L291">
        <v>41</v>
      </c>
      <c r="M291" t="s">
        <v>245</v>
      </c>
      <c r="N291">
        <v>5</v>
      </c>
      <c r="O291">
        <v>12.58</v>
      </c>
      <c r="P291">
        <v>1.75</v>
      </c>
      <c r="Q291">
        <v>22.015000000000001</v>
      </c>
      <c r="R291">
        <v>27.015000000000001</v>
      </c>
      <c r="S291">
        <v>5.5</v>
      </c>
      <c r="T291" s="90">
        <v>5.5</v>
      </c>
      <c r="U291" s="90">
        <v>0</v>
      </c>
      <c r="V291">
        <v>29</v>
      </c>
      <c r="W291">
        <v>0.68333333333333335</v>
      </c>
      <c r="X291">
        <v>19.816666666666666</v>
      </c>
      <c r="Y291" s="176">
        <v>7.1982999999999997</v>
      </c>
      <c r="Z291" t="s">
        <v>23</v>
      </c>
      <c r="AA291" t="b" cm="1">
        <f t="array" ref="AA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1">
        <f>Fares_Big_Star_Export[[#This Row],[Trip Time]]*Fares_Big_Star_Export[[#This Row],[HOURLY DATA]]/60</f>
        <v>19.816666666666666</v>
      </c>
      <c r="AE291"/>
    </row>
    <row r="292" spans="1:31" x14ac:dyDescent="0.25">
      <c r="A292" t="s">
        <v>18</v>
      </c>
      <c r="B292" t="s">
        <v>638</v>
      </c>
      <c r="C292" t="s">
        <v>1059</v>
      </c>
      <c r="D292" s="3">
        <v>1</v>
      </c>
      <c r="E292" t="s">
        <v>75</v>
      </c>
      <c r="F292" t="s">
        <v>374</v>
      </c>
      <c r="G292" s="2">
        <v>45743</v>
      </c>
      <c r="H292">
        <v>4102023</v>
      </c>
      <c r="I292" t="s">
        <v>69</v>
      </c>
      <c r="J292" t="s">
        <v>251</v>
      </c>
      <c r="K292">
        <v>7.94</v>
      </c>
      <c r="L292">
        <v>14</v>
      </c>
      <c r="M292" t="s">
        <v>245</v>
      </c>
      <c r="N292">
        <v>6.5</v>
      </c>
      <c r="O292">
        <v>7.94</v>
      </c>
      <c r="P292">
        <v>2</v>
      </c>
      <c r="Q292">
        <v>15.88</v>
      </c>
      <c r="R292">
        <v>22.380000000000003</v>
      </c>
      <c r="S292">
        <v>5.5</v>
      </c>
      <c r="T292" s="90">
        <v>5.5</v>
      </c>
      <c r="U292" s="90">
        <v>0</v>
      </c>
      <c r="V292">
        <v>35.787500000000001</v>
      </c>
      <c r="W292">
        <v>0.23333333333333334</v>
      </c>
      <c r="X292">
        <v>8.3504166666666677</v>
      </c>
      <c r="Y292" s="176">
        <v>14.0296</v>
      </c>
      <c r="Z292" t="s">
        <v>23</v>
      </c>
      <c r="AA292" t="b" cm="1">
        <f t="array" ref="AA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2">
        <f>Fares_Big_Star_Export[[#This Row],[Trip Time]]*Fares_Big_Star_Export[[#This Row],[HOURLY DATA]]/60</f>
        <v>8.3504166666666677</v>
      </c>
      <c r="AE292"/>
    </row>
    <row r="293" spans="1:31" x14ac:dyDescent="0.25">
      <c r="A293" t="s">
        <v>18</v>
      </c>
      <c r="B293" t="s">
        <v>408</v>
      </c>
      <c r="C293" t="s">
        <v>568</v>
      </c>
      <c r="D293" s="3">
        <v>1</v>
      </c>
      <c r="E293" t="s">
        <v>75</v>
      </c>
      <c r="F293" t="s">
        <v>374</v>
      </c>
      <c r="G293" s="2">
        <v>45743</v>
      </c>
      <c r="H293">
        <v>4102000</v>
      </c>
      <c r="I293" t="s">
        <v>69</v>
      </c>
      <c r="J293" t="s">
        <v>251</v>
      </c>
      <c r="K293">
        <v>11.95</v>
      </c>
      <c r="L293">
        <v>38</v>
      </c>
      <c r="M293" t="s">
        <v>245</v>
      </c>
      <c r="N293">
        <v>6.5</v>
      </c>
      <c r="O293">
        <v>11.95</v>
      </c>
      <c r="P293">
        <v>2</v>
      </c>
      <c r="Q293">
        <v>23.9</v>
      </c>
      <c r="R293">
        <v>30.4</v>
      </c>
      <c r="S293">
        <v>5.5</v>
      </c>
      <c r="T293" s="90">
        <v>5.5</v>
      </c>
      <c r="U293" s="90">
        <v>0</v>
      </c>
      <c r="V293">
        <v>35.787500000000001</v>
      </c>
      <c r="W293">
        <v>0.6333333333333333</v>
      </c>
      <c r="X293">
        <v>22.665416666666665</v>
      </c>
      <c r="Y293" s="176">
        <v>7.7346000000000004</v>
      </c>
      <c r="Z293" t="s">
        <v>23</v>
      </c>
      <c r="AA293" t="b" cm="1">
        <f t="array" ref="AA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3">
        <f>Fares_Big_Star_Export[[#This Row],[Trip Time]]*Fares_Big_Star_Export[[#This Row],[HOURLY DATA]]/60</f>
        <v>22.665416666666665</v>
      </c>
      <c r="AE293"/>
    </row>
    <row r="294" spans="1:31" x14ac:dyDescent="0.25">
      <c r="A294" t="s">
        <v>18</v>
      </c>
      <c r="B294" t="s">
        <v>841</v>
      </c>
      <c r="C294" t="s">
        <v>466</v>
      </c>
      <c r="D294" s="3">
        <v>1</v>
      </c>
      <c r="E294" t="s">
        <v>75</v>
      </c>
      <c r="F294" t="s">
        <v>374</v>
      </c>
      <c r="G294" s="2">
        <v>45743</v>
      </c>
      <c r="H294">
        <v>4098259</v>
      </c>
      <c r="I294" t="s">
        <v>69</v>
      </c>
      <c r="J294" t="s">
        <v>253</v>
      </c>
      <c r="K294">
        <v>12.08</v>
      </c>
      <c r="L294">
        <v>59</v>
      </c>
      <c r="M294" t="s">
        <v>245</v>
      </c>
      <c r="N294">
        <v>6.5</v>
      </c>
      <c r="O294">
        <v>12.08</v>
      </c>
      <c r="P294">
        <v>2</v>
      </c>
      <c r="Q294">
        <v>24.16</v>
      </c>
      <c r="R294">
        <v>30.66</v>
      </c>
      <c r="S294">
        <v>5</v>
      </c>
      <c r="T294" s="90">
        <v>5</v>
      </c>
      <c r="U294" s="90">
        <v>0</v>
      </c>
      <c r="V294">
        <v>35.787500000000001</v>
      </c>
      <c r="W294">
        <v>0.98333333333333328</v>
      </c>
      <c r="X294">
        <v>35.191041666666663</v>
      </c>
      <c r="Y294" s="176">
        <v>-4.5309999999999997</v>
      </c>
      <c r="Z294" t="s">
        <v>23</v>
      </c>
      <c r="AA294" t="b" cm="1">
        <f t="array" ref="AA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4">
        <f>Fares_Big_Star_Export[[#This Row],[Trip Time]]*Fares_Big_Star_Export[[#This Row],[HOURLY DATA]]/60</f>
        <v>35.191041666666671</v>
      </c>
      <c r="AE294"/>
    </row>
    <row r="295" spans="1:31" x14ac:dyDescent="0.25">
      <c r="A295" t="s">
        <v>18</v>
      </c>
      <c r="B295" t="s">
        <v>953</v>
      </c>
      <c r="C295" t="s">
        <v>494</v>
      </c>
      <c r="D295" s="3">
        <v>1</v>
      </c>
      <c r="E295" t="s">
        <v>75</v>
      </c>
      <c r="F295" t="s">
        <v>390</v>
      </c>
      <c r="G295" s="2">
        <v>45743</v>
      </c>
      <c r="H295">
        <v>4099694</v>
      </c>
      <c r="I295" t="s">
        <v>376</v>
      </c>
      <c r="J295" t="s">
        <v>252</v>
      </c>
      <c r="K295">
        <v>8.27</v>
      </c>
      <c r="L295">
        <v>32</v>
      </c>
      <c r="M295" t="s">
        <v>245</v>
      </c>
      <c r="N295">
        <v>6.5</v>
      </c>
      <c r="O295">
        <v>8.27</v>
      </c>
      <c r="P295">
        <v>2</v>
      </c>
      <c r="Q295">
        <v>16.54</v>
      </c>
      <c r="R295">
        <v>23.04</v>
      </c>
      <c r="S295">
        <v>5.5</v>
      </c>
      <c r="T295" s="90">
        <v>5.5</v>
      </c>
      <c r="U295" s="90">
        <v>0</v>
      </c>
      <c r="V295">
        <v>35.787500000000001</v>
      </c>
      <c r="W295">
        <v>0.53333333333333333</v>
      </c>
      <c r="X295">
        <v>19.086666666666666</v>
      </c>
      <c r="Y295" s="176">
        <v>3.9533</v>
      </c>
      <c r="Z295" t="s">
        <v>23</v>
      </c>
      <c r="AA295" t="b" cm="1">
        <f t="array" ref="AA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5">
        <f>Fares_Big_Star_Export[[#This Row],[Trip Time]]*Fares_Big_Star_Export[[#This Row],[HOURLY DATA]]/60</f>
        <v>19.086666666666666</v>
      </c>
      <c r="AE295"/>
    </row>
    <row r="296" spans="1:31" x14ac:dyDescent="0.25">
      <c r="A296" t="s">
        <v>142</v>
      </c>
      <c r="B296" t="s">
        <v>1061</v>
      </c>
      <c r="C296" t="s">
        <v>1031</v>
      </c>
      <c r="D296" s="3">
        <v>1</v>
      </c>
      <c r="E296" t="s">
        <v>75</v>
      </c>
      <c r="F296" t="s">
        <v>386</v>
      </c>
      <c r="G296" s="2">
        <v>45743</v>
      </c>
      <c r="H296">
        <v>4102180</v>
      </c>
      <c r="I296" t="s">
        <v>41</v>
      </c>
      <c r="J296" t="s">
        <v>252</v>
      </c>
      <c r="K296">
        <v>11.68</v>
      </c>
      <c r="L296">
        <v>23</v>
      </c>
      <c r="M296" t="s">
        <v>245</v>
      </c>
      <c r="N296">
        <v>5</v>
      </c>
      <c r="O296">
        <v>11.68</v>
      </c>
      <c r="P296">
        <v>1.75</v>
      </c>
      <c r="Q296">
        <v>20.439999999999998</v>
      </c>
      <c r="R296">
        <v>25.439999999999998</v>
      </c>
      <c r="S296">
        <v>5.5</v>
      </c>
      <c r="T296" s="90">
        <v>5.5</v>
      </c>
      <c r="U296" s="90">
        <v>0</v>
      </c>
      <c r="V296">
        <v>32.5</v>
      </c>
      <c r="W296">
        <v>0.38333333333333336</v>
      </c>
      <c r="X296">
        <v>12.458333333333334</v>
      </c>
      <c r="Y296" s="176">
        <v>12.9817</v>
      </c>
      <c r="Z296" t="s">
        <v>23</v>
      </c>
      <c r="AA296" t="b" cm="1">
        <f t="array" ref="AA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6">
        <f>Fares_Big_Star_Export[[#This Row],[Trip Time]]*Fares_Big_Star_Export[[#This Row],[HOURLY DATA]]/60</f>
        <v>12.458333333333334</v>
      </c>
      <c r="AE296"/>
    </row>
    <row r="297" spans="1:31" x14ac:dyDescent="0.25">
      <c r="A297" t="s">
        <v>141</v>
      </c>
      <c r="B297" t="s">
        <v>698</v>
      </c>
      <c r="C297" t="s">
        <v>613</v>
      </c>
      <c r="D297" s="3">
        <v>1</v>
      </c>
      <c r="E297" t="s">
        <v>75</v>
      </c>
      <c r="F297" t="s">
        <v>395</v>
      </c>
      <c r="G297" s="2">
        <v>45743</v>
      </c>
      <c r="H297">
        <v>4101443</v>
      </c>
      <c r="I297" t="s">
        <v>66</v>
      </c>
      <c r="J297" t="s">
        <v>251</v>
      </c>
      <c r="K297">
        <v>24.86</v>
      </c>
      <c r="L297">
        <v>31</v>
      </c>
      <c r="M297" t="s">
        <v>245</v>
      </c>
      <c r="N297">
        <v>5</v>
      </c>
      <c r="O297">
        <v>24.86</v>
      </c>
      <c r="P297">
        <v>1.75</v>
      </c>
      <c r="Q297">
        <v>43.504999999999995</v>
      </c>
      <c r="R297">
        <v>48.504999999999995</v>
      </c>
      <c r="S297">
        <v>5.5</v>
      </c>
      <c r="T297" s="90">
        <v>5.5</v>
      </c>
      <c r="U297" s="90">
        <v>0</v>
      </c>
      <c r="V297">
        <v>32.5</v>
      </c>
      <c r="W297">
        <v>0.51666666666666672</v>
      </c>
      <c r="X297">
        <v>16.791666666666668</v>
      </c>
      <c r="Y297" s="176">
        <v>31.7133</v>
      </c>
      <c r="Z297" t="s">
        <v>23</v>
      </c>
      <c r="AA297" t="b" cm="1">
        <f t="array" ref="AA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7">
        <f>Fares_Big_Star_Export[[#This Row],[Trip Time]]*Fares_Big_Star_Export[[#This Row],[HOURLY DATA]]/60</f>
        <v>16.791666666666668</v>
      </c>
      <c r="AE297"/>
    </row>
    <row r="298" spans="1:31" x14ac:dyDescent="0.25">
      <c r="A298" t="s">
        <v>133</v>
      </c>
      <c r="B298" t="s">
        <v>489</v>
      </c>
      <c r="C298" t="s">
        <v>1019</v>
      </c>
      <c r="D298" s="3">
        <v>0</v>
      </c>
      <c r="E298" t="s">
        <v>75</v>
      </c>
      <c r="F298" t="s">
        <v>394</v>
      </c>
      <c r="G298" s="2">
        <v>45743</v>
      </c>
      <c r="H298">
        <v>4101419</v>
      </c>
      <c r="I298" t="s">
        <v>64</v>
      </c>
      <c r="J298" t="s">
        <v>251</v>
      </c>
      <c r="K298">
        <v>2.33</v>
      </c>
      <c r="L298">
        <v>54</v>
      </c>
      <c r="M298" t="s">
        <v>245</v>
      </c>
      <c r="N298">
        <v>5</v>
      </c>
      <c r="O298">
        <v>2.33</v>
      </c>
      <c r="P298">
        <v>1.75</v>
      </c>
      <c r="Q298">
        <v>4.0775000000000006</v>
      </c>
      <c r="R298">
        <v>9.0775000000000006</v>
      </c>
      <c r="S298">
        <v>3.75</v>
      </c>
      <c r="T298" s="90">
        <v>0</v>
      </c>
      <c r="U298" s="90">
        <v>3.75</v>
      </c>
      <c r="V298">
        <v>32.5</v>
      </c>
      <c r="W298">
        <v>0.9</v>
      </c>
      <c r="X298">
        <v>29.25</v>
      </c>
      <c r="Y298" s="176">
        <v>-20.172499999999999</v>
      </c>
      <c r="Z298" t="s">
        <v>23</v>
      </c>
      <c r="AA298" t="b" cm="1">
        <f t="array" ref="AA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8">
        <f>Fares_Big_Star_Export[[#This Row],[Trip Time]]*Fares_Big_Star_Export[[#This Row],[HOURLY DATA]]/60</f>
        <v>29.25</v>
      </c>
      <c r="AE298"/>
    </row>
    <row r="299" spans="1:31" x14ac:dyDescent="0.25">
      <c r="A299" t="s">
        <v>65</v>
      </c>
      <c r="B299" t="s">
        <v>665</v>
      </c>
      <c r="C299" t="s">
        <v>662</v>
      </c>
      <c r="D299" s="3">
        <v>0</v>
      </c>
      <c r="E299" t="s">
        <v>75</v>
      </c>
      <c r="F299" t="s">
        <v>564</v>
      </c>
      <c r="G299" s="2">
        <v>45743</v>
      </c>
      <c r="H299">
        <v>4100719</v>
      </c>
      <c r="I299" t="s">
        <v>35</v>
      </c>
      <c r="J299" t="s">
        <v>251</v>
      </c>
      <c r="K299">
        <v>12.94</v>
      </c>
      <c r="L299">
        <v>30</v>
      </c>
      <c r="M299" t="s">
        <v>245</v>
      </c>
      <c r="N299">
        <v>5</v>
      </c>
      <c r="O299">
        <v>12.94</v>
      </c>
      <c r="P299">
        <v>1.75</v>
      </c>
      <c r="Q299">
        <v>22.645</v>
      </c>
      <c r="R299">
        <v>27.645</v>
      </c>
      <c r="S299">
        <v>0</v>
      </c>
      <c r="T299" s="90">
        <v>0</v>
      </c>
      <c r="U299" s="90">
        <v>0</v>
      </c>
      <c r="V299">
        <v>32.5</v>
      </c>
      <c r="W299">
        <v>0.5</v>
      </c>
      <c r="X299">
        <v>16.25</v>
      </c>
      <c r="Y299" s="176">
        <v>11.395</v>
      </c>
      <c r="Z299" t="s">
        <v>23</v>
      </c>
      <c r="AA299" t="b" cm="1">
        <f t="array" ref="AA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9">
        <f>Fares_Big_Star_Export[[#This Row],[Trip Time]]*Fares_Big_Star_Export[[#This Row],[HOURLY DATA]]/60</f>
        <v>16.25</v>
      </c>
      <c r="AE299"/>
    </row>
    <row r="300" spans="1:31" x14ac:dyDescent="0.25">
      <c r="A300" t="s">
        <v>141</v>
      </c>
      <c r="B300" t="s">
        <v>549</v>
      </c>
      <c r="C300" t="s">
        <v>590</v>
      </c>
      <c r="D300" s="3">
        <v>0</v>
      </c>
      <c r="E300" t="s">
        <v>75</v>
      </c>
      <c r="F300" t="s">
        <v>395</v>
      </c>
      <c r="G300" s="2">
        <v>45743</v>
      </c>
      <c r="H300">
        <v>4101422</v>
      </c>
      <c r="I300" t="s">
        <v>66</v>
      </c>
      <c r="J300" t="s">
        <v>254</v>
      </c>
      <c r="K300">
        <v>25.14</v>
      </c>
      <c r="L300">
        <v>39</v>
      </c>
      <c r="M300" t="s">
        <v>246</v>
      </c>
      <c r="N300">
        <v>6.5</v>
      </c>
      <c r="O300">
        <v>25.14</v>
      </c>
      <c r="P300">
        <v>2</v>
      </c>
      <c r="Q300">
        <v>50.28</v>
      </c>
      <c r="R300">
        <v>56.78</v>
      </c>
      <c r="S300">
        <v>5</v>
      </c>
      <c r="T300" s="90">
        <v>0</v>
      </c>
      <c r="U300" s="90">
        <v>5</v>
      </c>
      <c r="V300">
        <v>32.5</v>
      </c>
      <c r="W300">
        <v>0.65</v>
      </c>
      <c r="X300">
        <v>21.125</v>
      </c>
      <c r="Y300" s="176">
        <v>35.655000000000001</v>
      </c>
      <c r="Z300" t="s">
        <v>23</v>
      </c>
      <c r="AA300" t="b" cm="1">
        <f t="array" ref="AA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0">
        <f>Fares_Big_Star_Export[[#This Row],[Trip Time]]*Fares_Big_Star_Export[[#This Row],[HOURLY DATA]]/60</f>
        <v>21.125</v>
      </c>
      <c r="AE300"/>
    </row>
    <row r="301" spans="1:31" x14ac:dyDescent="0.25">
      <c r="A301" t="s">
        <v>141</v>
      </c>
      <c r="B301" t="s">
        <v>573</v>
      </c>
      <c r="C301" t="s">
        <v>399</v>
      </c>
      <c r="D301" s="3">
        <v>1</v>
      </c>
      <c r="E301" t="s">
        <v>75</v>
      </c>
      <c r="F301" t="s">
        <v>395</v>
      </c>
      <c r="G301" s="2">
        <v>45743</v>
      </c>
      <c r="H301">
        <v>4099695</v>
      </c>
      <c r="I301" t="s">
        <v>66</v>
      </c>
      <c r="J301" t="s">
        <v>252</v>
      </c>
      <c r="K301">
        <v>8.27</v>
      </c>
      <c r="L301">
        <v>19</v>
      </c>
      <c r="M301" t="s">
        <v>245</v>
      </c>
      <c r="N301">
        <v>5</v>
      </c>
      <c r="O301">
        <v>8.27</v>
      </c>
      <c r="P301">
        <v>1.75</v>
      </c>
      <c r="Q301">
        <v>14.4725</v>
      </c>
      <c r="R301">
        <v>19.4725</v>
      </c>
      <c r="S301">
        <v>5.5</v>
      </c>
      <c r="T301" s="90">
        <v>5.5</v>
      </c>
      <c r="U301" s="90">
        <v>0</v>
      </c>
      <c r="V301">
        <v>32.5</v>
      </c>
      <c r="W301">
        <v>0.31666666666666665</v>
      </c>
      <c r="X301">
        <v>10.291666666666666</v>
      </c>
      <c r="Y301" s="176">
        <v>9.1807999999999996</v>
      </c>
      <c r="Z301" t="s">
        <v>23</v>
      </c>
      <c r="AA301" t="b" cm="1">
        <f t="array" ref="AA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1">
        <f>Fares_Big_Star_Export[[#This Row],[Trip Time]]*Fares_Big_Star_Export[[#This Row],[HOURLY DATA]]/60</f>
        <v>10.291666666666666</v>
      </c>
      <c r="AE301"/>
    </row>
    <row r="302" spans="1:31" x14ac:dyDescent="0.25">
      <c r="A302" t="s">
        <v>136</v>
      </c>
      <c r="B302" t="s">
        <v>614</v>
      </c>
      <c r="C302" t="s">
        <v>744</v>
      </c>
      <c r="D302" s="3">
        <v>0</v>
      </c>
      <c r="E302" t="s">
        <v>75</v>
      </c>
      <c r="F302" t="s">
        <v>231</v>
      </c>
      <c r="G302" s="2">
        <v>45743</v>
      </c>
      <c r="H302">
        <v>4100692</v>
      </c>
      <c r="I302" t="s">
        <v>883</v>
      </c>
      <c r="J302" t="s">
        <v>251</v>
      </c>
      <c r="K302">
        <v>8.92</v>
      </c>
      <c r="L302">
        <v>16</v>
      </c>
      <c r="M302" t="s">
        <v>245</v>
      </c>
      <c r="N302">
        <v>5</v>
      </c>
      <c r="O302">
        <v>8.92</v>
      </c>
      <c r="P302">
        <v>1.75</v>
      </c>
      <c r="Q302">
        <v>15.61</v>
      </c>
      <c r="R302">
        <v>20.61</v>
      </c>
      <c r="S302">
        <v>3.75</v>
      </c>
      <c r="T302" s="90">
        <v>0</v>
      </c>
      <c r="U302" s="90">
        <v>3.75</v>
      </c>
      <c r="V302">
        <v>32.5</v>
      </c>
      <c r="W302">
        <v>0.26666666666666666</v>
      </c>
      <c r="X302">
        <v>8.6666666666666661</v>
      </c>
      <c r="Y302" s="176">
        <v>11.943300000000001</v>
      </c>
      <c r="Z302" t="s">
        <v>37</v>
      </c>
      <c r="AA302" t="b" cm="1">
        <f t="array" ref="AA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302">
        <f>Fares_Big_Star_Export[[#This Row],[Trip Time]]*Fares_Big_Star_Export[[#This Row],[HOURLY DATA]]/60</f>
        <v>8.6666666666666661</v>
      </c>
      <c r="AE302"/>
    </row>
    <row r="303" spans="1:31" x14ac:dyDescent="0.25">
      <c r="A303" t="s">
        <v>140</v>
      </c>
      <c r="B303" t="s">
        <v>637</v>
      </c>
      <c r="C303" t="s">
        <v>671</v>
      </c>
      <c r="D303" s="3">
        <v>0</v>
      </c>
      <c r="E303" t="s">
        <v>75</v>
      </c>
      <c r="F303" t="s">
        <v>378</v>
      </c>
      <c r="G303" s="2">
        <v>45743</v>
      </c>
      <c r="H303">
        <v>4099844</v>
      </c>
      <c r="I303" t="s">
        <v>379</v>
      </c>
      <c r="J303" t="s">
        <v>251</v>
      </c>
      <c r="K303">
        <v>17.97</v>
      </c>
      <c r="L303">
        <v>77</v>
      </c>
      <c r="M303" t="s">
        <v>245</v>
      </c>
      <c r="N303">
        <v>5</v>
      </c>
      <c r="O303">
        <v>17.97</v>
      </c>
      <c r="P303">
        <v>1.75</v>
      </c>
      <c r="Q303">
        <v>31.447499999999998</v>
      </c>
      <c r="R303">
        <v>36.447499999999998</v>
      </c>
      <c r="S303">
        <v>5.5</v>
      </c>
      <c r="T303" s="90">
        <v>0</v>
      </c>
      <c r="U303" s="90">
        <v>5.5</v>
      </c>
      <c r="V303">
        <v>29</v>
      </c>
      <c r="W303">
        <v>1.2833333333333334</v>
      </c>
      <c r="X303">
        <v>37.216666666666669</v>
      </c>
      <c r="Y303" s="176">
        <v>-0.76919999999999999</v>
      </c>
      <c r="Z303" t="s">
        <v>37</v>
      </c>
      <c r="AA303" t="b" cm="1">
        <f t="array" ref="AA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3">
        <f>Fares_Big_Star_Export[[#This Row],[Trip Time]]*Fares_Big_Star_Export[[#This Row],[HOURLY DATA]]/60</f>
        <v>37.216666666666669</v>
      </c>
      <c r="AE303"/>
    </row>
    <row r="304" spans="1:31" x14ac:dyDescent="0.25">
      <c r="A304" t="s">
        <v>143</v>
      </c>
      <c r="B304" t="s">
        <v>603</v>
      </c>
      <c r="C304" t="s">
        <v>427</v>
      </c>
      <c r="D304" s="3">
        <v>0</v>
      </c>
      <c r="E304" t="s">
        <v>75</v>
      </c>
      <c r="F304" t="s">
        <v>388</v>
      </c>
      <c r="G304" s="2">
        <v>45743</v>
      </c>
      <c r="H304">
        <v>4100363</v>
      </c>
      <c r="I304" t="s">
        <v>389</v>
      </c>
      <c r="J304" t="s">
        <v>250</v>
      </c>
      <c r="K304">
        <v>31.62</v>
      </c>
      <c r="L304">
        <v>57</v>
      </c>
      <c r="M304" t="s">
        <v>245</v>
      </c>
      <c r="N304">
        <v>5</v>
      </c>
      <c r="O304">
        <v>31.62</v>
      </c>
      <c r="P304">
        <v>1.75</v>
      </c>
      <c r="Q304">
        <v>55.335000000000001</v>
      </c>
      <c r="R304">
        <v>60.335000000000001</v>
      </c>
      <c r="S304">
        <v>3.75</v>
      </c>
      <c r="T304" s="90">
        <v>0</v>
      </c>
      <c r="U304" s="90">
        <v>3.75</v>
      </c>
      <c r="V304">
        <v>29</v>
      </c>
      <c r="W304">
        <v>0.95</v>
      </c>
      <c r="X304">
        <v>27.549999999999997</v>
      </c>
      <c r="Y304" s="176">
        <v>32.784999999999997</v>
      </c>
      <c r="Z304" t="s">
        <v>37</v>
      </c>
      <c r="AA304" t="b" cm="1">
        <f t="array" ref="AA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4">
        <f>Fares_Big_Star_Export[[#This Row],[Trip Time]]*Fares_Big_Star_Export[[#This Row],[HOURLY DATA]]/60</f>
        <v>27.55</v>
      </c>
      <c r="AE304"/>
    </row>
    <row r="305" spans="1:31" x14ac:dyDescent="0.25">
      <c r="A305" t="s">
        <v>65</v>
      </c>
      <c r="B305" t="s">
        <v>902</v>
      </c>
      <c r="C305" t="s">
        <v>731</v>
      </c>
      <c r="D305" s="3">
        <v>0</v>
      </c>
      <c r="E305" t="s">
        <v>75</v>
      </c>
      <c r="F305" t="s">
        <v>564</v>
      </c>
      <c r="G305" s="2">
        <v>45743</v>
      </c>
      <c r="H305">
        <v>4102068</v>
      </c>
      <c r="I305" t="s">
        <v>35</v>
      </c>
      <c r="J305" t="s">
        <v>251</v>
      </c>
      <c r="K305">
        <v>10.9</v>
      </c>
      <c r="L305">
        <v>23</v>
      </c>
      <c r="M305" t="s">
        <v>245</v>
      </c>
      <c r="N305">
        <v>5</v>
      </c>
      <c r="O305">
        <v>10.9</v>
      </c>
      <c r="P305">
        <v>1.75</v>
      </c>
      <c r="Q305">
        <v>19.074999999999999</v>
      </c>
      <c r="R305">
        <v>24.074999999999999</v>
      </c>
      <c r="S305">
        <v>5</v>
      </c>
      <c r="T305" s="90">
        <v>0</v>
      </c>
      <c r="U305" s="90">
        <v>5</v>
      </c>
      <c r="V305">
        <v>32.5</v>
      </c>
      <c r="W305">
        <v>0.38333333333333336</v>
      </c>
      <c r="X305">
        <v>12.458333333333334</v>
      </c>
      <c r="Y305" s="176">
        <v>11.6167</v>
      </c>
      <c r="Z305" t="s">
        <v>23</v>
      </c>
      <c r="AA305" t="b" cm="1">
        <f t="array" ref="AA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5">
        <f>Fares_Big_Star_Export[[#This Row],[Trip Time]]*Fares_Big_Star_Export[[#This Row],[HOURLY DATA]]/60</f>
        <v>12.458333333333334</v>
      </c>
      <c r="AE305"/>
    </row>
    <row r="306" spans="1:31" x14ac:dyDescent="0.25">
      <c r="A306" t="s">
        <v>133</v>
      </c>
      <c r="B306" t="s">
        <v>681</v>
      </c>
      <c r="C306" t="s">
        <v>567</v>
      </c>
      <c r="D306" s="3">
        <v>0</v>
      </c>
      <c r="E306" t="s">
        <v>75</v>
      </c>
      <c r="F306" t="s">
        <v>394</v>
      </c>
      <c r="G306" s="2">
        <v>45743</v>
      </c>
      <c r="H306">
        <v>4102067</v>
      </c>
      <c r="I306" t="s">
        <v>64</v>
      </c>
      <c r="J306" t="s">
        <v>251</v>
      </c>
      <c r="K306">
        <v>10.9</v>
      </c>
      <c r="L306">
        <v>35</v>
      </c>
      <c r="M306" t="s">
        <v>245</v>
      </c>
      <c r="N306">
        <v>5</v>
      </c>
      <c r="O306">
        <v>10.9</v>
      </c>
      <c r="P306">
        <v>1.75</v>
      </c>
      <c r="Q306">
        <v>19.074999999999999</v>
      </c>
      <c r="R306">
        <v>24.074999999999999</v>
      </c>
      <c r="S306">
        <v>5.5</v>
      </c>
      <c r="T306" s="90">
        <v>0</v>
      </c>
      <c r="U306" s="90">
        <v>5.5</v>
      </c>
      <c r="V306">
        <v>32.5</v>
      </c>
      <c r="W306">
        <v>0.58333333333333337</v>
      </c>
      <c r="X306">
        <v>18.958333333333336</v>
      </c>
      <c r="Y306" s="176">
        <v>5.1166999999999998</v>
      </c>
      <c r="Z306" t="s">
        <v>23</v>
      </c>
      <c r="AA306" t="b" cm="1">
        <f t="array" ref="AA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6">
        <f>Fares_Big_Star_Export[[#This Row],[Trip Time]]*Fares_Big_Star_Export[[#This Row],[HOURLY DATA]]/60</f>
        <v>18.958333333333332</v>
      </c>
      <c r="AE306"/>
    </row>
    <row r="307" spans="1:31" x14ac:dyDescent="0.25">
      <c r="A307" t="s">
        <v>143</v>
      </c>
      <c r="B307" t="s">
        <v>1045</v>
      </c>
      <c r="C307" t="s">
        <v>639</v>
      </c>
      <c r="D307" s="3">
        <v>0</v>
      </c>
      <c r="E307" t="s">
        <v>75</v>
      </c>
      <c r="F307" t="s">
        <v>388</v>
      </c>
      <c r="G307" s="2">
        <v>45743</v>
      </c>
      <c r="H307">
        <v>4101437</v>
      </c>
      <c r="I307" t="s">
        <v>389</v>
      </c>
      <c r="J307" t="s">
        <v>253</v>
      </c>
      <c r="K307">
        <v>27.12</v>
      </c>
      <c r="L307">
        <v>37</v>
      </c>
      <c r="M307" t="s">
        <v>245</v>
      </c>
      <c r="N307">
        <v>5</v>
      </c>
      <c r="O307">
        <v>27.12</v>
      </c>
      <c r="P307">
        <v>1.75</v>
      </c>
      <c r="Q307">
        <v>47.46</v>
      </c>
      <c r="R307">
        <v>52.46</v>
      </c>
      <c r="S307">
        <v>5</v>
      </c>
      <c r="T307" s="90">
        <v>0</v>
      </c>
      <c r="U307" s="90">
        <v>5</v>
      </c>
      <c r="V307">
        <v>29</v>
      </c>
      <c r="W307">
        <v>0.6166666666666667</v>
      </c>
      <c r="X307">
        <v>17.883333333333333</v>
      </c>
      <c r="Y307" s="176">
        <v>34.576700000000002</v>
      </c>
      <c r="Z307" t="s">
        <v>37</v>
      </c>
      <c r="AA307" t="b" cm="1">
        <f t="array" ref="AA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7">
        <f>Fares_Big_Star_Export[[#This Row],[Trip Time]]*Fares_Big_Star_Export[[#This Row],[HOURLY DATA]]/60</f>
        <v>17.883333333333333</v>
      </c>
      <c r="AE307"/>
    </row>
    <row r="308" spans="1:31" x14ac:dyDescent="0.25">
      <c r="A308" t="s">
        <v>18</v>
      </c>
      <c r="B308" t="s">
        <v>853</v>
      </c>
      <c r="C308" t="s">
        <v>579</v>
      </c>
      <c r="D308" s="3">
        <v>0</v>
      </c>
      <c r="E308" t="s">
        <v>75</v>
      </c>
      <c r="F308" t="s">
        <v>565</v>
      </c>
      <c r="G308" s="2">
        <v>45743</v>
      </c>
      <c r="H308">
        <v>4100689</v>
      </c>
      <c r="I308" t="s">
        <v>33</v>
      </c>
      <c r="J308" t="s">
        <v>251</v>
      </c>
      <c r="K308">
        <v>5.23</v>
      </c>
      <c r="L308">
        <v>14</v>
      </c>
      <c r="M308" t="s">
        <v>245</v>
      </c>
      <c r="N308">
        <v>6.5</v>
      </c>
      <c r="O308">
        <v>5.23</v>
      </c>
      <c r="P308">
        <v>2</v>
      </c>
      <c r="Q308">
        <v>10.46</v>
      </c>
      <c r="R308">
        <v>16.96</v>
      </c>
      <c r="S308">
        <v>3.75</v>
      </c>
      <c r="T308" s="90">
        <v>0</v>
      </c>
      <c r="U308" s="90">
        <v>3.75</v>
      </c>
      <c r="V308">
        <v>35.787500000000001</v>
      </c>
      <c r="W308">
        <v>0.23333333333333334</v>
      </c>
      <c r="X308">
        <v>8.3504166666666677</v>
      </c>
      <c r="Y308" s="176">
        <v>8.6096000000000004</v>
      </c>
      <c r="Z308" t="s">
        <v>23</v>
      </c>
      <c r="AA308" t="b" cm="1">
        <f t="array" ref="AA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8">
        <f>Fares_Big_Star_Export[[#This Row],[Trip Time]]*Fares_Big_Star_Export[[#This Row],[HOURLY DATA]]/60</f>
        <v>8.3504166666666677</v>
      </c>
      <c r="AE308"/>
    </row>
    <row r="309" spans="1:31" x14ac:dyDescent="0.25">
      <c r="A309" t="s">
        <v>18</v>
      </c>
      <c r="B309" t="s">
        <v>581</v>
      </c>
      <c r="C309" t="s">
        <v>681</v>
      </c>
      <c r="D309" s="3">
        <v>0</v>
      </c>
      <c r="E309" t="s">
        <v>75</v>
      </c>
      <c r="F309" t="s">
        <v>565</v>
      </c>
      <c r="G309" s="2">
        <v>45743</v>
      </c>
      <c r="H309">
        <v>4101248</v>
      </c>
      <c r="I309" t="s">
        <v>33</v>
      </c>
      <c r="J309" t="s">
        <v>251</v>
      </c>
      <c r="K309">
        <v>26.71</v>
      </c>
      <c r="L309">
        <v>101</v>
      </c>
      <c r="M309" t="s">
        <v>245</v>
      </c>
      <c r="N309">
        <v>6.5</v>
      </c>
      <c r="O309">
        <v>26.71</v>
      </c>
      <c r="P309">
        <v>2</v>
      </c>
      <c r="Q309">
        <v>53.42</v>
      </c>
      <c r="R309">
        <v>59.92</v>
      </c>
      <c r="S309">
        <v>5.5</v>
      </c>
      <c r="T309" s="90">
        <v>0</v>
      </c>
      <c r="U309" s="90">
        <v>5.5</v>
      </c>
      <c r="V309">
        <v>35.787500000000001</v>
      </c>
      <c r="W309">
        <v>1.6833333333333333</v>
      </c>
      <c r="X309">
        <v>60.242291666666667</v>
      </c>
      <c r="Y309" s="176">
        <v>-0.32229999999999998</v>
      </c>
      <c r="Z309" t="s">
        <v>23</v>
      </c>
      <c r="AA309" t="b" cm="1">
        <f t="array" ref="AA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9">
        <f>Fares_Big_Star_Export[[#This Row],[Trip Time]]*Fares_Big_Star_Export[[#This Row],[HOURLY DATA]]/60</f>
        <v>60.242291666666674</v>
      </c>
      <c r="AE309"/>
    </row>
    <row r="310" spans="1:31" x14ac:dyDescent="0.25">
      <c r="A310" t="s">
        <v>140</v>
      </c>
      <c r="B310" t="s">
        <v>834</v>
      </c>
      <c r="C310" t="s">
        <v>865</v>
      </c>
      <c r="D310" s="3">
        <v>0</v>
      </c>
      <c r="E310" t="s">
        <v>75</v>
      </c>
      <c r="F310" t="s">
        <v>378</v>
      </c>
      <c r="G310" s="2">
        <v>45743</v>
      </c>
      <c r="H310">
        <v>4100688</v>
      </c>
      <c r="I310" t="s">
        <v>379</v>
      </c>
      <c r="J310" t="s">
        <v>251</v>
      </c>
      <c r="K310">
        <v>5.23</v>
      </c>
      <c r="L310">
        <v>17</v>
      </c>
      <c r="M310" t="s">
        <v>245</v>
      </c>
      <c r="N310">
        <v>5</v>
      </c>
      <c r="O310">
        <v>5.23</v>
      </c>
      <c r="P310">
        <v>1.75</v>
      </c>
      <c r="Q310">
        <v>9.1524999999999999</v>
      </c>
      <c r="R310">
        <v>14.1525</v>
      </c>
      <c r="S310">
        <v>3</v>
      </c>
      <c r="T310" s="90">
        <v>0</v>
      </c>
      <c r="U310" s="90">
        <v>3</v>
      </c>
      <c r="V310">
        <v>29</v>
      </c>
      <c r="W310">
        <v>0.28333333333333333</v>
      </c>
      <c r="X310">
        <v>8.2166666666666668</v>
      </c>
      <c r="Y310" s="176">
        <v>5.9358000000000004</v>
      </c>
      <c r="Z310" t="s">
        <v>23</v>
      </c>
      <c r="AA310" t="b" cm="1">
        <f t="array" ref="AA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0">
        <f>Fares_Big_Star_Export[[#This Row],[Trip Time]]*Fares_Big_Star_Export[[#This Row],[HOURLY DATA]]/60</f>
        <v>8.2166666666666668</v>
      </c>
      <c r="AE310"/>
    </row>
    <row r="311" spans="1:31" x14ac:dyDescent="0.25">
      <c r="A311" t="s">
        <v>142</v>
      </c>
      <c r="B311" t="s">
        <v>561</v>
      </c>
      <c r="C311" t="s">
        <v>925</v>
      </c>
      <c r="D311" s="3">
        <v>0</v>
      </c>
      <c r="E311" t="s">
        <v>75</v>
      </c>
      <c r="F311" t="s">
        <v>386</v>
      </c>
      <c r="G311" s="2">
        <v>45743</v>
      </c>
      <c r="H311">
        <v>4101249</v>
      </c>
      <c r="I311" t="s">
        <v>41</v>
      </c>
      <c r="J311" t="s">
        <v>251</v>
      </c>
      <c r="K311">
        <v>26.71</v>
      </c>
      <c r="L311">
        <v>61</v>
      </c>
      <c r="M311" t="s">
        <v>245</v>
      </c>
      <c r="N311">
        <v>5</v>
      </c>
      <c r="O311">
        <v>26.71</v>
      </c>
      <c r="P311">
        <v>1.75</v>
      </c>
      <c r="Q311">
        <v>46.7425</v>
      </c>
      <c r="R311">
        <v>51.7425</v>
      </c>
      <c r="S311">
        <v>5</v>
      </c>
      <c r="T311" s="90">
        <v>0</v>
      </c>
      <c r="U311" s="90">
        <v>5</v>
      </c>
      <c r="V311">
        <v>32.5</v>
      </c>
      <c r="W311">
        <v>1.0166666666666666</v>
      </c>
      <c r="X311">
        <v>33.041666666666664</v>
      </c>
      <c r="Y311" s="176">
        <v>18.700800000000001</v>
      </c>
      <c r="Z311" t="s">
        <v>23</v>
      </c>
      <c r="AA311" t="b" cm="1">
        <f t="array" ref="AA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1">
        <f>Fares_Big_Star_Export[[#This Row],[Trip Time]]*Fares_Big_Star_Export[[#This Row],[HOURLY DATA]]/60</f>
        <v>33.041666666666664</v>
      </c>
      <c r="AE311"/>
    </row>
    <row r="312" spans="1:31" x14ac:dyDescent="0.25">
      <c r="A312" t="s">
        <v>21</v>
      </c>
      <c r="B312" t="s">
        <v>875</v>
      </c>
      <c r="C312" t="s">
        <v>949</v>
      </c>
      <c r="D312" s="3">
        <v>0</v>
      </c>
      <c r="E312" t="s">
        <v>75</v>
      </c>
      <c r="F312" t="s">
        <v>229</v>
      </c>
      <c r="G312" s="2">
        <v>45743</v>
      </c>
      <c r="H312">
        <v>4101264</v>
      </c>
      <c r="I312" t="s">
        <v>230</v>
      </c>
      <c r="J312" t="s">
        <v>251</v>
      </c>
      <c r="K312">
        <v>18.84</v>
      </c>
      <c r="L312">
        <v>45</v>
      </c>
      <c r="M312" t="s">
        <v>245</v>
      </c>
      <c r="N312">
        <v>5</v>
      </c>
      <c r="O312">
        <v>18.84</v>
      </c>
      <c r="P312">
        <v>1.75</v>
      </c>
      <c r="Q312">
        <v>32.97</v>
      </c>
      <c r="R312">
        <v>37.97</v>
      </c>
      <c r="S312">
        <v>5.5</v>
      </c>
      <c r="T312" s="90">
        <v>0</v>
      </c>
      <c r="U312" s="90">
        <v>5.5</v>
      </c>
      <c r="V312">
        <v>32.5</v>
      </c>
      <c r="W312">
        <v>0.75</v>
      </c>
      <c r="X312">
        <v>24.375</v>
      </c>
      <c r="Y312" s="176">
        <v>13.595000000000001</v>
      </c>
      <c r="Z312" t="s">
        <v>23</v>
      </c>
      <c r="AA312" t="b" cm="1">
        <f t="array" ref="AA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2">
        <f>Fares_Big_Star_Export[[#This Row],[Trip Time]]*Fares_Big_Star_Export[[#This Row],[HOURLY DATA]]/60</f>
        <v>24.375</v>
      </c>
      <c r="AE312"/>
    </row>
    <row r="313" spans="1:31" x14ac:dyDescent="0.25">
      <c r="A313" t="s">
        <v>138</v>
      </c>
      <c r="B313" t="s">
        <v>596</v>
      </c>
      <c r="C313" t="s">
        <v>472</v>
      </c>
      <c r="D313" s="3">
        <v>0</v>
      </c>
      <c r="E313" t="s">
        <v>75</v>
      </c>
      <c r="F313" t="s">
        <v>377</v>
      </c>
      <c r="G313" s="2">
        <v>45743</v>
      </c>
      <c r="H313">
        <v>4101266</v>
      </c>
      <c r="I313" t="s">
        <v>36</v>
      </c>
      <c r="J313" t="s">
        <v>251</v>
      </c>
      <c r="K313">
        <v>18.84</v>
      </c>
      <c r="L313">
        <v>73</v>
      </c>
      <c r="M313" t="s">
        <v>245</v>
      </c>
      <c r="N313">
        <v>5</v>
      </c>
      <c r="O313">
        <v>18.84</v>
      </c>
      <c r="P313">
        <v>1.75</v>
      </c>
      <c r="Q313">
        <v>32.97</v>
      </c>
      <c r="R313">
        <v>37.97</v>
      </c>
      <c r="S313">
        <v>5</v>
      </c>
      <c r="T313" s="90">
        <v>0</v>
      </c>
      <c r="U313" s="90">
        <v>5</v>
      </c>
      <c r="V313">
        <v>29</v>
      </c>
      <c r="W313">
        <v>1.2166666666666666</v>
      </c>
      <c r="X313">
        <v>35.283333333333331</v>
      </c>
      <c r="Y313" s="176">
        <v>2.6867000000000001</v>
      </c>
      <c r="Z313" t="s">
        <v>37</v>
      </c>
      <c r="AA313" t="b" cm="1">
        <f t="array" ref="AA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3">
        <f>Fares_Big_Star_Export[[#This Row],[Trip Time]]*Fares_Big_Star_Export[[#This Row],[HOURLY DATA]]/60</f>
        <v>35.283333333333331</v>
      </c>
      <c r="AE313"/>
    </row>
    <row r="314" spans="1:31" x14ac:dyDescent="0.25">
      <c r="A314" t="s">
        <v>136</v>
      </c>
      <c r="B314" t="s">
        <v>1062</v>
      </c>
      <c r="C314" t="s">
        <v>1034</v>
      </c>
      <c r="D314" s="3">
        <v>0</v>
      </c>
      <c r="E314" t="s">
        <v>75</v>
      </c>
      <c r="F314" t="s">
        <v>757</v>
      </c>
      <c r="G314" s="2">
        <v>45743</v>
      </c>
      <c r="H314">
        <v>4101424</v>
      </c>
      <c r="I314" t="s">
        <v>536</v>
      </c>
      <c r="J314" t="s">
        <v>251</v>
      </c>
      <c r="K314">
        <v>13.27</v>
      </c>
      <c r="L314">
        <v>25</v>
      </c>
      <c r="M314" t="s">
        <v>245</v>
      </c>
      <c r="N314">
        <v>5</v>
      </c>
      <c r="O314">
        <v>13.27</v>
      </c>
      <c r="P314">
        <v>1.75</v>
      </c>
      <c r="Q314">
        <v>23.2225</v>
      </c>
      <c r="R314">
        <v>28.2225</v>
      </c>
      <c r="S314">
        <v>5.5</v>
      </c>
      <c r="T314" s="90">
        <v>0</v>
      </c>
      <c r="U314" s="90">
        <v>5.5</v>
      </c>
      <c r="V314">
        <v>32.5</v>
      </c>
      <c r="W314">
        <v>0.41666666666666669</v>
      </c>
      <c r="X314">
        <v>13.541666666666668</v>
      </c>
      <c r="Y314" s="176">
        <v>14.6808</v>
      </c>
      <c r="Z314" t="s">
        <v>37</v>
      </c>
      <c r="AA314" t="b" cm="1">
        <f t="array" ref="AA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314">
        <f>Fares_Big_Star_Export[[#This Row],[Trip Time]]*Fares_Big_Star_Export[[#This Row],[HOURLY DATA]]/60</f>
        <v>13.541666666666666</v>
      </c>
      <c r="AE314"/>
    </row>
    <row r="315" spans="1:31" x14ac:dyDescent="0.25">
      <c r="A315" t="s">
        <v>18</v>
      </c>
      <c r="B315" t="s">
        <v>500</v>
      </c>
      <c r="C315" t="s">
        <v>679</v>
      </c>
      <c r="D315" s="3">
        <v>0</v>
      </c>
      <c r="E315" t="s">
        <v>75</v>
      </c>
      <c r="F315" t="s">
        <v>380</v>
      </c>
      <c r="G315" s="2">
        <v>45743</v>
      </c>
      <c r="H315">
        <v>4099833</v>
      </c>
      <c r="I315" t="s">
        <v>31</v>
      </c>
      <c r="J315" t="s">
        <v>253</v>
      </c>
      <c r="K315">
        <v>21.9</v>
      </c>
      <c r="L315">
        <v>46</v>
      </c>
      <c r="M315" t="s">
        <v>245</v>
      </c>
      <c r="N315">
        <v>6.5</v>
      </c>
      <c r="O315">
        <v>21.9</v>
      </c>
      <c r="P315">
        <v>2</v>
      </c>
      <c r="Q315">
        <v>43.8</v>
      </c>
      <c r="R315">
        <v>50.3</v>
      </c>
      <c r="S315">
        <v>5</v>
      </c>
      <c r="T315" s="90">
        <v>0</v>
      </c>
      <c r="U315" s="90">
        <v>5</v>
      </c>
      <c r="V315">
        <v>35.787500000000001</v>
      </c>
      <c r="W315">
        <v>0.76666666666666672</v>
      </c>
      <c r="X315">
        <v>27.437083333333337</v>
      </c>
      <c r="Y315" s="176">
        <v>22.8629</v>
      </c>
      <c r="Z315" t="s">
        <v>23</v>
      </c>
      <c r="AA315" t="b" cm="1">
        <f t="array" ref="AA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5">
        <f>Fares_Big_Star_Export[[#This Row],[Trip Time]]*Fares_Big_Star_Export[[#This Row],[HOURLY DATA]]/60</f>
        <v>27.437083333333337</v>
      </c>
      <c r="AE315"/>
    </row>
    <row r="316" spans="1:31" x14ac:dyDescent="0.25">
      <c r="A316" t="s">
        <v>18</v>
      </c>
      <c r="B316" t="s">
        <v>840</v>
      </c>
      <c r="C316" t="s">
        <v>815</v>
      </c>
      <c r="D316" s="3">
        <v>0</v>
      </c>
      <c r="E316" t="s">
        <v>75</v>
      </c>
      <c r="F316" t="s">
        <v>565</v>
      </c>
      <c r="G316" s="2">
        <v>45744</v>
      </c>
      <c r="H316">
        <v>4101267</v>
      </c>
      <c r="I316" t="s">
        <v>33</v>
      </c>
      <c r="J316" t="s">
        <v>251</v>
      </c>
      <c r="K316">
        <v>18.84</v>
      </c>
      <c r="L316">
        <v>59</v>
      </c>
      <c r="M316" t="s">
        <v>245</v>
      </c>
      <c r="N316">
        <v>6.5</v>
      </c>
      <c r="O316">
        <v>18.84</v>
      </c>
      <c r="P316">
        <v>2</v>
      </c>
      <c r="Q316">
        <v>37.68</v>
      </c>
      <c r="R316">
        <v>44.18</v>
      </c>
      <c r="S316">
        <v>5</v>
      </c>
      <c r="T316" s="90">
        <v>0</v>
      </c>
      <c r="U316" s="90">
        <v>5</v>
      </c>
      <c r="V316">
        <v>35.787500000000001</v>
      </c>
      <c r="W316">
        <v>0.98333333333333328</v>
      </c>
      <c r="X316">
        <v>35.191041666666663</v>
      </c>
      <c r="Y316" s="176">
        <v>8.9890000000000008</v>
      </c>
      <c r="Z316" t="s">
        <v>23</v>
      </c>
      <c r="AA316" t="b" cm="1">
        <f t="array" ref="AA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6">
        <f>Fares_Big_Star_Export[[#This Row],[Trip Time]]*Fares_Big_Star_Export[[#This Row],[HOURLY DATA]]/60</f>
        <v>35.191041666666671</v>
      </c>
      <c r="AE316"/>
    </row>
    <row r="317" spans="1:31" x14ac:dyDescent="0.25">
      <c r="A317" t="s">
        <v>141</v>
      </c>
      <c r="B317" t="s">
        <v>812</v>
      </c>
      <c r="C317" t="s">
        <v>853</v>
      </c>
      <c r="D317" s="3">
        <v>0</v>
      </c>
      <c r="E317" t="s">
        <v>75</v>
      </c>
      <c r="F317" t="s">
        <v>395</v>
      </c>
      <c r="G317" s="2">
        <v>45744</v>
      </c>
      <c r="H317">
        <v>4099158</v>
      </c>
      <c r="I317" t="s">
        <v>66</v>
      </c>
      <c r="J317" t="s">
        <v>251</v>
      </c>
      <c r="K317">
        <v>20.05</v>
      </c>
      <c r="L317">
        <v>63</v>
      </c>
      <c r="M317" t="s">
        <v>245</v>
      </c>
      <c r="N317">
        <v>5</v>
      </c>
      <c r="O317">
        <v>20.05</v>
      </c>
      <c r="P317">
        <v>1.75</v>
      </c>
      <c r="Q317">
        <v>35.087499999999999</v>
      </c>
      <c r="R317">
        <v>40.087499999999999</v>
      </c>
      <c r="S317">
        <v>5.5</v>
      </c>
      <c r="T317" s="90">
        <v>0</v>
      </c>
      <c r="U317" s="90">
        <v>5.5</v>
      </c>
      <c r="V317">
        <v>32.5</v>
      </c>
      <c r="W317">
        <v>1.05</v>
      </c>
      <c r="X317">
        <v>34.125</v>
      </c>
      <c r="Y317" s="176">
        <v>5.9625000000000004</v>
      </c>
      <c r="Z317" t="s">
        <v>23</v>
      </c>
      <c r="AA317" t="b" cm="1">
        <f t="array" ref="AA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7">
        <f>Fares_Big_Star_Export[[#This Row],[Trip Time]]*Fares_Big_Star_Export[[#This Row],[HOURLY DATA]]/60</f>
        <v>34.125</v>
      </c>
      <c r="AE317"/>
    </row>
    <row r="318" spans="1:31" x14ac:dyDescent="0.25">
      <c r="A318" t="s">
        <v>141</v>
      </c>
      <c r="B318" t="s">
        <v>1063</v>
      </c>
      <c r="C318" t="s">
        <v>961</v>
      </c>
      <c r="D318" s="3">
        <v>0</v>
      </c>
      <c r="E318" t="s">
        <v>75</v>
      </c>
      <c r="F318" t="s">
        <v>395</v>
      </c>
      <c r="G318" s="2">
        <v>45744</v>
      </c>
      <c r="H318">
        <v>4100444</v>
      </c>
      <c r="I318" t="s">
        <v>66</v>
      </c>
      <c r="J318" t="s">
        <v>253</v>
      </c>
      <c r="K318">
        <v>31.58</v>
      </c>
      <c r="L318">
        <v>43</v>
      </c>
      <c r="M318" t="s">
        <v>245</v>
      </c>
      <c r="N318">
        <v>5</v>
      </c>
      <c r="O318">
        <v>31.58</v>
      </c>
      <c r="P318">
        <v>1.75</v>
      </c>
      <c r="Q318">
        <v>55.265000000000001</v>
      </c>
      <c r="R318">
        <v>60.265000000000001</v>
      </c>
      <c r="S318">
        <v>5.5</v>
      </c>
      <c r="T318" s="90">
        <v>0</v>
      </c>
      <c r="U318" s="90">
        <v>5.5</v>
      </c>
      <c r="V318">
        <v>32.5</v>
      </c>
      <c r="W318">
        <v>0.71666666666666667</v>
      </c>
      <c r="X318">
        <v>23.291666666666668</v>
      </c>
      <c r="Y318" s="176">
        <v>36.973300000000002</v>
      </c>
      <c r="Z318" t="s">
        <v>23</v>
      </c>
      <c r="AA318" t="b" cm="1">
        <f t="array" ref="AA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8">
        <f>Fares_Big_Star_Export[[#This Row],[Trip Time]]*Fares_Big_Star_Export[[#This Row],[HOURLY DATA]]/60</f>
        <v>23.291666666666668</v>
      </c>
      <c r="AE318"/>
    </row>
    <row r="319" spans="1:31" x14ac:dyDescent="0.25">
      <c r="A319" t="s">
        <v>138</v>
      </c>
      <c r="B319" t="s">
        <v>915</v>
      </c>
      <c r="C319" t="s">
        <v>575</v>
      </c>
      <c r="D319" s="3">
        <v>0</v>
      </c>
      <c r="E319" t="s">
        <v>75</v>
      </c>
      <c r="F319" t="s">
        <v>377</v>
      </c>
      <c r="G319" s="2">
        <v>45744</v>
      </c>
      <c r="H319">
        <v>4099121</v>
      </c>
      <c r="I319" t="s">
        <v>36</v>
      </c>
      <c r="J319" t="s">
        <v>251</v>
      </c>
      <c r="K319">
        <v>8.08</v>
      </c>
      <c r="L319">
        <v>21</v>
      </c>
      <c r="M319" t="s">
        <v>245</v>
      </c>
      <c r="N319">
        <v>5</v>
      </c>
      <c r="O319">
        <v>8.08</v>
      </c>
      <c r="P319">
        <v>1.75</v>
      </c>
      <c r="Q319">
        <v>14.14</v>
      </c>
      <c r="R319">
        <v>19.14</v>
      </c>
      <c r="S319">
        <v>0</v>
      </c>
      <c r="T319" s="90">
        <v>0</v>
      </c>
      <c r="U319" s="90">
        <v>0</v>
      </c>
      <c r="V319">
        <v>29</v>
      </c>
      <c r="W319">
        <v>0.35</v>
      </c>
      <c r="X319">
        <v>10.149999999999999</v>
      </c>
      <c r="Y319" s="176">
        <v>8.99</v>
      </c>
      <c r="Z319" t="s">
        <v>37</v>
      </c>
      <c r="AA319" t="b" cm="1">
        <f t="array" ref="AA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9">
        <f>Fares_Big_Star_Export[[#This Row],[Trip Time]]*Fares_Big_Star_Export[[#This Row],[HOURLY DATA]]/60</f>
        <v>10.15</v>
      </c>
      <c r="AE319"/>
    </row>
    <row r="320" spans="1:31" x14ac:dyDescent="0.25">
      <c r="A320" t="s">
        <v>18</v>
      </c>
      <c r="B320" t="s">
        <v>443</v>
      </c>
      <c r="C320" t="s">
        <v>882</v>
      </c>
      <c r="D320" s="3">
        <v>0</v>
      </c>
      <c r="E320" t="s">
        <v>75</v>
      </c>
      <c r="F320" t="s">
        <v>374</v>
      </c>
      <c r="G320" s="2">
        <v>45744</v>
      </c>
      <c r="H320">
        <v>4099120</v>
      </c>
      <c r="I320" t="s">
        <v>69</v>
      </c>
      <c r="J320" t="s">
        <v>251</v>
      </c>
      <c r="K320">
        <v>8.08</v>
      </c>
      <c r="L320">
        <v>87</v>
      </c>
      <c r="M320" t="s">
        <v>245</v>
      </c>
      <c r="N320">
        <v>6.5</v>
      </c>
      <c r="O320">
        <v>8.08</v>
      </c>
      <c r="P320">
        <v>2</v>
      </c>
      <c r="Q320">
        <v>16.16</v>
      </c>
      <c r="R320">
        <v>22.66</v>
      </c>
      <c r="S320">
        <v>0</v>
      </c>
      <c r="T320" s="90">
        <v>0</v>
      </c>
      <c r="U320" s="90">
        <v>0</v>
      </c>
      <c r="V320">
        <v>35.787500000000001</v>
      </c>
      <c r="W320">
        <v>1.45</v>
      </c>
      <c r="X320">
        <v>51.891874999999999</v>
      </c>
      <c r="Y320" s="176">
        <v>-29.2319</v>
      </c>
      <c r="Z320" t="s">
        <v>23</v>
      </c>
      <c r="AA320" t="b" cm="1">
        <f t="array" ref="AA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0">
        <f>Fares_Big_Star_Export[[#This Row],[Trip Time]]*Fares_Big_Star_Export[[#This Row],[HOURLY DATA]]/60</f>
        <v>51.891875000000006</v>
      </c>
      <c r="AE320"/>
    </row>
    <row r="321" spans="1:31" x14ac:dyDescent="0.25">
      <c r="A321" t="s">
        <v>18</v>
      </c>
      <c r="B321" t="s">
        <v>778</v>
      </c>
      <c r="C321" t="s">
        <v>843</v>
      </c>
      <c r="D321" s="3">
        <v>0</v>
      </c>
      <c r="E321" t="s">
        <v>75</v>
      </c>
      <c r="F321" t="s">
        <v>374</v>
      </c>
      <c r="G321" s="2">
        <v>45744</v>
      </c>
      <c r="H321">
        <v>4100445</v>
      </c>
      <c r="I321" t="s">
        <v>69</v>
      </c>
      <c r="J321" t="s">
        <v>253</v>
      </c>
      <c r="K321">
        <v>31.58</v>
      </c>
      <c r="L321">
        <v>93</v>
      </c>
      <c r="M321" t="s">
        <v>245</v>
      </c>
      <c r="N321">
        <v>6.5</v>
      </c>
      <c r="O321">
        <v>31.58</v>
      </c>
      <c r="P321">
        <v>2</v>
      </c>
      <c r="Q321">
        <v>63.16</v>
      </c>
      <c r="R321">
        <v>69.66</v>
      </c>
      <c r="S321">
        <v>3</v>
      </c>
      <c r="T321" s="90">
        <v>0</v>
      </c>
      <c r="U321" s="90">
        <v>3</v>
      </c>
      <c r="V321">
        <v>35.787500000000001</v>
      </c>
      <c r="W321">
        <v>1.55</v>
      </c>
      <c r="X321">
        <v>55.470625000000005</v>
      </c>
      <c r="Y321" s="176">
        <v>14.189399999999999</v>
      </c>
      <c r="Z321" t="s">
        <v>23</v>
      </c>
      <c r="AA321" t="b" cm="1">
        <f t="array" ref="AA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1">
        <f>Fares_Big_Star_Export[[#This Row],[Trip Time]]*Fares_Big_Star_Export[[#This Row],[HOURLY DATA]]/60</f>
        <v>55.470625000000005</v>
      </c>
      <c r="AE321"/>
    </row>
    <row r="322" spans="1:31" x14ac:dyDescent="0.25">
      <c r="A322" t="s">
        <v>138</v>
      </c>
      <c r="B322" t="s">
        <v>450</v>
      </c>
      <c r="C322" t="s">
        <v>657</v>
      </c>
      <c r="D322" s="3">
        <v>0</v>
      </c>
      <c r="E322" t="s">
        <v>75</v>
      </c>
      <c r="F322" t="s">
        <v>377</v>
      </c>
      <c r="G322" s="2">
        <v>45744</v>
      </c>
      <c r="H322">
        <v>4100458</v>
      </c>
      <c r="I322" t="s">
        <v>36</v>
      </c>
      <c r="J322" t="s">
        <v>251</v>
      </c>
      <c r="K322">
        <v>0</v>
      </c>
      <c r="L322">
        <v>79</v>
      </c>
      <c r="M322" t="s">
        <v>245</v>
      </c>
      <c r="N322">
        <v>5</v>
      </c>
      <c r="O322">
        <v>0</v>
      </c>
      <c r="P322">
        <v>1.75</v>
      </c>
      <c r="Q322">
        <v>0</v>
      </c>
      <c r="R322">
        <v>5</v>
      </c>
      <c r="S322">
        <v>0</v>
      </c>
      <c r="T322" s="90">
        <v>0</v>
      </c>
      <c r="U322" s="90">
        <v>0</v>
      </c>
      <c r="V322">
        <v>29</v>
      </c>
      <c r="W322">
        <v>1.3166666666666667</v>
      </c>
      <c r="X322">
        <v>38.18333333333333</v>
      </c>
      <c r="Y322" s="176">
        <v>-33.183300000000003</v>
      </c>
      <c r="Z322" t="s">
        <v>37</v>
      </c>
      <c r="AA322" t="b" cm="1">
        <f t="array" ref="AA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2">
        <f>Fares_Big_Star_Export[[#This Row],[Trip Time]]*Fares_Big_Star_Export[[#This Row],[HOURLY DATA]]/60</f>
        <v>38.18333333333333</v>
      </c>
      <c r="AE322"/>
    </row>
    <row r="323" spans="1:31" x14ac:dyDescent="0.25">
      <c r="A323" t="s">
        <v>137</v>
      </c>
      <c r="B323" t="s">
        <v>583</v>
      </c>
      <c r="C323" t="s">
        <v>466</v>
      </c>
      <c r="D323" s="3">
        <v>0</v>
      </c>
      <c r="E323" t="s">
        <v>75</v>
      </c>
      <c r="F323" t="s">
        <v>387</v>
      </c>
      <c r="G323" s="2">
        <v>45744</v>
      </c>
      <c r="H323">
        <v>4098728</v>
      </c>
      <c r="I323" t="s">
        <v>28</v>
      </c>
      <c r="J323" t="s">
        <v>251</v>
      </c>
      <c r="K323">
        <v>11.47</v>
      </c>
      <c r="L323">
        <v>50</v>
      </c>
      <c r="M323" t="s">
        <v>245</v>
      </c>
      <c r="N323">
        <v>5</v>
      </c>
      <c r="O323">
        <v>11.47</v>
      </c>
      <c r="P323">
        <v>1.75</v>
      </c>
      <c r="Q323">
        <v>20.072500000000002</v>
      </c>
      <c r="R323">
        <v>25.072500000000002</v>
      </c>
      <c r="S323">
        <v>0</v>
      </c>
      <c r="T323" s="90">
        <v>0</v>
      </c>
      <c r="U323" s="90">
        <v>0</v>
      </c>
      <c r="V323">
        <v>32.5</v>
      </c>
      <c r="W323">
        <v>0.83333333333333337</v>
      </c>
      <c r="X323">
        <v>27.083333333333336</v>
      </c>
      <c r="Y323" s="176">
        <v>-2.0108000000000001</v>
      </c>
      <c r="Z323" t="s">
        <v>23</v>
      </c>
      <c r="AA323" t="b" cm="1">
        <f t="array" ref="AA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3">
        <f>Fares_Big_Star_Export[[#This Row],[Trip Time]]*Fares_Big_Star_Export[[#This Row],[HOURLY DATA]]/60</f>
        <v>27.083333333333332</v>
      </c>
      <c r="AE323"/>
    </row>
    <row r="324" spans="1:31" x14ac:dyDescent="0.25">
      <c r="A324" t="s">
        <v>18</v>
      </c>
      <c r="B324" t="s">
        <v>953</v>
      </c>
      <c r="C324" t="s">
        <v>438</v>
      </c>
      <c r="D324" s="3">
        <v>0</v>
      </c>
      <c r="E324" t="s">
        <v>75</v>
      </c>
      <c r="F324" t="s">
        <v>565</v>
      </c>
      <c r="G324" s="2">
        <v>45744</v>
      </c>
      <c r="H324">
        <v>4100455</v>
      </c>
      <c r="I324" t="s">
        <v>33</v>
      </c>
      <c r="J324" t="s">
        <v>251</v>
      </c>
      <c r="K324">
        <v>29.43</v>
      </c>
      <c r="L324">
        <v>46</v>
      </c>
      <c r="M324" t="s">
        <v>245</v>
      </c>
      <c r="N324">
        <v>6.5</v>
      </c>
      <c r="O324">
        <v>29.43</v>
      </c>
      <c r="P324">
        <v>2</v>
      </c>
      <c r="Q324">
        <v>58.86</v>
      </c>
      <c r="R324">
        <v>65.36</v>
      </c>
      <c r="S324">
        <v>0</v>
      </c>
      <c r="T324" s="90">
        <v>0</v>
      </c>
      <c r="U324" s="90">
        <v>0</v>
      </c>
      <c r="V324">
        <v>35.787500000000001</v>
      </c>
      <c r="W324">
        <v>0.76666666666666672</v>
      </c>
      <c r="X324">
        <v>27.437083333333337</v>
      </c>
      <c r="Y324" s="176">
        <v>37.922899999999998</v>
      </c>
      <c r="Z324" t="s">
        <v>23</v>
      </c>
      <c r="AA324" t="b" cm="1">
        <f t="array" ref="AA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4">
        <f>Fares_Big_Star_Export[[#This Row],[Trip Time]]*Fares_Big_Star_Export[[#This Row],[HOURLY DATA]]/60</f>
        <v>27.437083333333337</v>
      </c>
      <c r="AE324"/>
    </row>
    <row r="325" spans="1:31" x14ac:dyDescent="0.25">
      <c r="A325" t="s">
        <v>140</v>
      </c>
      <c r="B325" t="s">
        <v>441</v>
      </c>
      <c r="C325" t="s">
        <v>780</v>
      </c>
      <c r="D325" s="3">
        <v>0</v>
      </c>
      <c r="E325" t="s">
        <v>75</v>
      </c>
      <c r="F325" t="s">
        <v>378</v>
      </c>
      <c r="G325" s="2">
        <v>45744</v>
      </c>
      <c r="H325">
        <v>4102858</v>
      </c>
      <c r="I325" t="s">
        <v>379</v>
      </c>
      <c r="J325" t="s">
        <v>251</v>
      </c>
      <c r="K325">
        <v>24.42</v>
      </c>
      <c r="L325">
        <v>74</v>
      </c>
      <c r="M325" t="s">
        <v>245</v>
      </c>
      <c r="N325">
        <v>5</v>
      </c>
      <c r="O325">
        <v>24.42</v>
      </c>
      <c r="P325">
        <v>1.75</v>
      </c>
      <c r="Q325">
        <v>42.734999999999999</v>
      </c>
      <c r="R325">
        <v>47.734999999999999</v>
      </c>
      <c r="S325">
        <v>5.5</v>
      </c>
      <c r="T325" s="90">
        <v>0</v>
      </c>
      <c r="U325" s="90">
        <v>5.5</v>
      </c>
      <c r="V325">
        <v>29</v>
      </c>
      <c r="W325">
        <v>1.2333333333333334</v>
      </c>
      <c r="X325">
        <v>35.766666666666666</v>
      </c>
      <c r="Y325" s="176">
        <v>11.968299999999999</v>
      </c>
      <c r="Z325" t="s">
        <v>37</v>
      </c>
      <c r="AA325" t="b" cm="1">
        <f t="array" ref="AA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5">
        <f>Fares_Big_Star_Export[[#This Row],[Trip Time]]*Fares_Big_Star_Export[[#This Row],[HOURLY DATA]]/60</f>
        <v>35.766666666666666</v>
      </c>
      <c r="AE325"/>
    </row>
    <row r="326" spans="1:31" x14ac:dyDescent="0.25">
      <c r="A326" t="s">
        <v>143</v>
      </c>
      <c r="B326" t="s">
        <v>464</v>
      </c>
      <c r="C326" t="s">
        <v>816</v>
      </c>
      <c r="D326" s="3">
        <v>0</v>
      </c>
      <c r="E326" t="s">
        <v>75</v>
      </c>
      <c r="F326" t="s">
        <v>388</v>
      </c>
      <c r="G326" s="2">
        <v>45744</v>
      </c>
      <c r="H326">
        <v>4102853</v>
      </c>
      <c r="I326" t="s">
        <v>389</v>
      </c>
      <c r="J326" t="s">
        <v>251</v>
      </c>
      <c r="K326">
        <v>10.11</v>
      </c>
      <c r="L326">
        <v>32</v>
      </c>
      <c r="M326" t="s">
        <v>245</v>
      </c>
      <c r="N326">
        <v>5</v>
      </c>
      <c r="O326">
        <v>10.11</v>
      </c>
      <c r="P326">
        <v>1.75</v>
      </c>
      <c r="Q326">
        <v>17.692499999999999</v>
      </c>
      <c r="R326">
        <v>22.692499999999999</v>
      </c>
      <c r="S326">
        <v>5.5</v>
      </c>
      <c r="T326" s="90">
        <v>0</v>
      </c>
      <c r="U326" s="90">
        <v>5.5</v>
      </c>
      <c r="V326">
        <v>29</v>
      </c>
      <c r="W326">
        <v>0.53333333333333333</v>
      </c>
      <c r="X326">
        <v>15.466666666666667</v>
      </c>
      <c r="Y326" s="176">
        <v>7.2257999999999996</v>
      </c>
      <c r="Z326" t="s">
        <v>37</v>
      </c>
      <c r="AA326" t="b" cm="1">
        <f t="array" ref="AA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6">
        <f>Fares_Big_Star_Export[[#This Row],[Trip Time]]*Fares_Big_Star_Export[[#This Row],[HOURLY DATA]]/60</f>
        <v>15.466666666666667</v>
      </c>
      <c r="AE326"/>
    </row>
    <row r="327" spans="1:31" x14ac:dyDescent="0.25">
      <c r="A327" t="s">
        <v>18</v>
      </c>
      <c r="B327" t="s">
        <v>821</v>
      </c>
      <c r="C327" t="s">
        <v>896</v>
      </c>
      <c r="D327" s="3">
        <v>0</v>
      </c>
      <c r="E327" t="s">
        <v>75</v>
      </c>
      <c r="F327" t="s">
        <v>390</v>
      </c>
      <c r="G327" s="2">
        <v>45744</v>
      </c>
      <c r="H327">
        <v>4098727</v>
      </c>
      <c r="I327" t="s">
        <v>376</v>
      </c>
      <c r="J327" t="s">
        <v>251</v>
      </c>
      <c r="K327">
        <v>11.47</v>
      </c>
      <c r="L327">
        <v>32</v>
      </c>
      <c r="M327" t="s">
        <v>245</v>
      </c>
      <c r="N327">
        <v>6.5</v>
      </c>
      <c r="O327">
        <v>11.47</v>
      </c>
      <c r="P327">
        <v>2</v>
      </c>
      <c r="Q327">
        <v>22.94</v>
      </c>
      <c r="R327">
        <v>29.44</v>
      </c>
      <c r="S327">
        <v>0</v>
      </c>
      <c r="T327" s="90">
        <v>0</v>
      </c>
      <c r="U327" s="90">
        <v>0</v>
      </c>
      <c r="V327">
        <v>35.787500000000001</v>
      </c>
      <c r="W327">
        <v>0.53333333333333333</v>
      </c>
      <c r="X327">
        <v>19.086666666666666</v>
      </c>
      <c r="Y327" s="176">
        <v>10.353300000000001</v>
      </c>
      <c r="Z327" t="s">
        <v>23</v>
      </c>
      <c r="AA327" t="b" cm="1">
        <f t="array" ref="AA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7">
        <f>Fares_Big_Star_Export[[#This Row],[Trip Time]]*Fares_Big_Star_Export[[#This Row],[HOURLY DATA]]/60</f>
        <v>19.086666666666666</v>
      </c>
      <c r="AE327"/>
    </row>
    <row r="328" spans="1:31" x14ac:dyDescent="0.25">
      <c r="A328" t="s">
        <v>133</v>
      </c>
      <c r="B328" t="s">
        <v>920</v>
      </c>
      <c r="C328" t="s">
        <v>825</v>
      </c>
      <c r="D328" s="3">
        <v>0</v>
      </c>
      <c r="E328" t="s">
        <v>75</v>
      </c>
      <c r="F328" t="s">
        <v>394</v>
      </c>
      <c r="G328" s="2">
        <v>45744</v>
      </c>
      <c r="H328">
        <v>4099194</v>
      </c>
      <c r="I328" t="s">
        <v>64</v>
      </c>
      <c r="J328" t="s">
        <v>251</v>
      </c>
      <c r="K328">
        <v>26.9</v>
      </c>
      <c r="L328">
        <v>51</v>
      </c>
      <c r="M328" t="s">
        <v>245</v>
      </c>
      <c r="N328">
        <v>5</v>
      </c>
      <c r="O328">
        <v>26.9</v>
      </c>
      <c r="P328">
        <v>1.75</v>
      </c>
      <c r="Q328">
        <v>47.074999999999996</v>
      </c>
      <c r="R328">
        <v>52.074999999999996</v>
      </c>
      <c r="S328">
        <v>5</v>
      </c>
      <c r="T328" s="90">
        <v>0</v>
      </c>
      <c r="U328" s="90">
        <v>5</v>
      </c>
      <c r="V328">
        <v>32.5</v>
      </c>
      <c r="W328">
        <v>0.85</v>
      </c>
      <c r="X328">
        <v>27.625</v>
      </c>
      <c r="Y328" s="176">
        <v>24.45</v>
      </c>
      <c r="Z328" t="s">
        <v>23</v>
      </c>
      <c r="AA328" t="b" cm="1">
        <f t="array" ref="AA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8">
        <f>Fares_Big_Star_Export[[#This Row],[Trip Time]]*Fares_Big_Star_Export[[#This Row],[HOURLY DATA]]/60</f>
        <v>27.625</v>
      </c>
      <c r="AE328"/>
    </row>
    <row r="329" spans="1:31" x14ac:dyDescent="0.25">
      <c r="A329" t="s">
        <v>133</v>
      </c>
      <c r="B329" t="s">
        <v>661</v>
      </c>
      <c r="C329" t="s">
        <v>721</v>
      </c>
      <c r="D329" s="3">
        <v>0</v>
      </c>
      <c r="E329" t="s">
        <v>75</v>
      </c>
      <c r="F329" t="s">
        <v>394</v>
      </c>
      <c r="G329" s="2">
        <v>45744</v>
      </c>
      <c r="H329">
        <v>4100386</v>
      </c>
      <c r="I329" t="s">
        <v>64</v>
      </c>
      <c r="J329" t="s">
        <v>251</v>
      </c>
      <c r="K329">
        <v>13.9</v>
      </c>
      <c r="L329">
        <v>42</v>
      </c>
      <c r="M329" t="s">
        <v>245</v>
      </c>
      <c r="N329">
        <v>5</v>
      </c>
      <c r="O329">
        <v>13.9</v>
      </c>
      <c r="P329">
        <v>1.75</v>
      </c>
      <c r="Q329">
        <v>24.324999999999999</v>
      </c>
      <c r="R329">
        <v>29.324999999999999</v>
      </c>
      <c r="S329">
        <v>0</v>
      </c>
      <c r="T329" s="90">
        <v>0</v>
      </c>
      <c r="U329" s="90">
        <v>0</v>
      </c>
      <c r="V329">
        <v>32.5</v>
      </c>
      <c r="W329">
        <v>0.7</v>
      </c>
      <c r="X329">
        <v>22.75</v>
      </c>
      <c r="Y329" s="176">
        <v>6.5750000000000002</v>
      </c>
      <c r="Z329" t="s">
        <v>23</v>
      </c>
      <c r="AA329" t="b" cm="1">
        <f t="array" ref="AA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9">
        <f>Fares_Big_Star_Export[[#This Row],[Trip Time]]*Fares_Big_Star_Export[[#This Row],[HOURLY DATA]]/60</f>
        <v>22.75</v>
      </c>
      <c r="AE329"/>
    </row>
    <row r="330" spans="1:31" x14ac:dyDescent="0.25">
      <c r="A330" t="s">
        <v>137</v>
      </c>
      <c r="B330" t="s">
        <v>860</v>
      </c>
      <c r="C330" t="s">
        <v>550</v>
      </c>
      <c r="D330" s="3">
        <v>0</v>
      </c>
      <c r="E330" t="s">
        <v>75</v>
      </c>
      <c r="F330" t="s">
        <v>387</v>
      </c>
      <c r="G330" s="2">
        <v>45744</v>
      </c>
      <c r="H330">
        <v>4098991</v>
      </c>
      <c r="I330" t="s">
        <v>28</v>
      </c>
      <c r="J330" t="s">
        <v>254</v>
      </c>
      <c r="K330">
        <v>4.88</v>
      </c>
      <c r="L330">
        <v>16</v>
      </c>
      <c r="M330" t="s">
        <v>246</v>
      </c>
      <c r="N330">
        <v>6.5</v>
      </c>
      <c r="O330">
        <v>4.88</v>
      </c>
      <c r="P330">
        <v>2</v>
      </c>
      <c r="Q330">
        <v>9.76</v>
      </c>
      <c r="R330">
        <v>16.259999999999998</v>
      </c>
      <c r="S330">
        <v>0</v>
      </c>
      <c r="T330" s="90">
        <v>0</v>
      </c>
      <c r="U330" s="90">
        <v>0</v>
      </c>
      <c r="V330">
        <v>32.5</v>
      </c>
      <c r="W330">
        <v>0.26666666666666666</v>
      </c>
      <c r="X330">
        <v>8.6666666666666661</v>
      </c>
      <c r="Y330" s="176">
        <v>7.5933000000000002</v>
      </c>
      <c r="Z330" t="s">
        <v>23</v>
      </c>
      <c r="AA330" t="b" cm="1">
        <f t="array" ref="AA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0">
        <f>Fares_Big_Star_Export[[#This Row],[Trip Time]]*Fares_Big_Star_Export[[#This Row],[HOURLY DATA]]/60</f>
        <v>8.6666666666666661</v>
      </c>
      <c r="AE330"/>
    </row>
    <row r="331" spans="1:31" x14ac:dyDescent="0.25">
      <c r="A331" t="s">
        <v>141</v>
      </c>
      <c r="B331" t="s">
        <v>404</v>
      </c>
      <c r="C331" t="s">
        <v>402</v>
      </c>
      <c r="D331" s="3">
        <v>0</v>
      </c>
      <c r="E331" t="s">
        <v>75</v>
      </c>
      <c r="F331" t="s">
        <v>395</v>
      </c>
      <c r="G331" s="2">
        <v>45744</v>
      </c>
      <c r="H331">
        <v>4100380</v>
      </c>
      <c r="I331" t="s">
        <v>66</v>
      </c>
      <c r="J331" t="s">
        <v>251</v>
      </c>
      <c r="K331">
        <v>13.9</v>
      </c>
      <c r="L331">
        <v>60</v>
      </c>
      <c r="M331" t="s">
        <v>245</v>
      </c>
      <c r="N331">
        <v>5</v>
      </c>
      <c r="O331">
        <v>13.9</v>
      </c>
      <c r="P331">
        <v>1.75</v>
      </c>
      <c r="Q331">
        <v>24.324999999999999</v>
      </c>
      <c r="R331">
        <v>29.324999999999999</v>
      </c>
      <c r="S331">
        <v>5.5</v>
      </c>
      <c r="T331" s="90">
        <v>0</v>
      </c>
      <c r="U331" s="90">
        <v>5.5</v>
      </c>
      <c r="V331">
        <v>32.5</v>
      </c>
      <c r="W331">
        <v>1</v>
      </c>
      <c r="X331">
        <v>32.5</v>
      </c>
      <c r="Y331" s="176">
        <v>-3.1749999999999998</v>
      </c>
      <c r="Z331" t="s">
        <v>23</v>
      </c>
      <c r="AA331" t="b" cm="1">
        <f t="array" ref="AA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1">
        <f>Fares_Big_Star_Export[[#This Row],[Trip Time]]*Fares_Big_Star_Export[[#This Row],[HOURLY DATA]]/60</f>
        <v>32.5</v>
      </c>
      <c r="AE331"/>
    </row>
    <row r="332" spans="1:31" x14ac:dyDescent="0.25">
      <c r="A332" t="s">
        <v>141</v>
      </c>
      <c r="B332" t="s">
        <v>976</v>
      </c>
      <c r="C332" t="s">
        <v>855</v>
      </c>
      <c r="D332" s="3">
        <v>0</v>
      </c>
      <c r="E332" t="s">
        <v>75</v>
      </c>
      <c r="F332" t="s">
        <v>395</v>
      </c>
      <c r="G332" s="2">
        <v>45744</v>
      </c>
      <c r="H332">
        <v>4100381</v>
      </c>
      <c r="I332" t="s">
        <v>66</v>
      </c>
      <c r="J332" t="s">
        <v>251</v>
      </c>
      <c r="K332">
        <v>16.13</v>
      </c>
      <c r="L332">
        <v>37</v>
      </c>
      <c r="M332" t="s">
        <v>245</v>
      </c>
      <c r="N332">
        <v>5</v>
      </c>
      <c r="O332">
        <v>16.13</v>
      </c>
      <c r="P332">
        <v>1.75</v>
      </c>
      <c r="Q332">
        <v>28.227499999999999</v>
      </c>
      <c r="R332">
        <v>33.227499999999999</v>
      </c>
      <c r="S332">
        <v>5.5</v>
      </c>
      <c r="T332" s="90">
        <v>0</v>
      </c>
      <c r="U332" s="90">
        <v>5.5</v>
      </c>
      <c r="V332">
        <v>32.5</v>
      </c>
      <c r="W332">
        <v>0.6166666666666667</v>
      </c>
      <c r="X332">
        <v>20.041666666666668</v>
      </c>
      <c r="Y332" s="176">
        <v>13.1858</v>
      </c>
      <c r="Z332" t="s">
        <v>23</v>
      </c>
      <c r="AA332" t="b" cm="1">
        <f t="array" ref="AA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2">
        <f>Fares_Big_Star_Export[[#This Row],[Trip Time]]*Fares_Big_Star_Export[[#This Row],[HOURLY DATA]]/60</f>
        <v>20.041666666666668</v>
      </c>
      <c r="AE332"/>
    </row>
    <row r="333" spans="1:31" x14ac:dyDescent="0.25">
      <c r="A333" t="s">
        <v>136</v>
      </c>
      <c r="B333" t="s">
        <v>570</v>
      </c>
      <c r="C333" t="s">
        <v>726</v>
      </c>
      <c r="D333" s="3">
        <v>0</v>
      </c>
      <c r="E333" t="s">
        <v>75</v>
      </c>
      <c r="F333" t="s">
        <v>226</v>
      </c>
      <c r="G333" s="2">
        <v>45744</v>
      </c>
      <c r="H333">
        <v>4102859</v>
      </c>
      <c r="I333" t="s">
        <v>58</v>
      </c>
      <c r="J333" t="s">
        <v>251</v>
      </c>
      <c r="K333">
        <v>24.42</v>
      </c>
      <c r="L333">
        <v>41</v>
      </c>
      <c r="M333" t="s">
        <v>245</v>
      </c>
      <c r="N333">
        <v>5</v>
      </c>
      <c r="O333">
        <v>24.42</v>
      </c>
      <c r="P333">
        <v>1.75</v>
      </c>
      <c r="Q333">
        <v>42.734999999999999</v>
      </c>
      <c r="R333">
        <v>47.734999999999999</v>
      </c>
      <c r="S333">
        <v>3.75</v>
      </c>
      <c r="T333" s="90">
        <v>0</v>
      </c>
      <c r="U333" s="90">
        <v>3.75</v>
      </c>
      <c r="V333">
        <v>32.5</v>
      </c>
      <c r="W333">
        <v>0.68333333333333335</v>
      </c>
      <c r="X333">
        <v>22.208333333333332</v>
      </c>
      <c r="Y333" s="176">
        <v>25.526700000000002</v>
      </c>
      <c r="Z333" t="s">
        <v>23</v>
      </c>
      <c r="AA333" t="b" cm="1">
        <f t="array" ref="AA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3">
        <f>Fares_Big_Star_Export[[#This Row],[Trip Time]]*Fares_Big_Star_Export[[#This Row],[HOURLY DATA]]/60</f>
        <v>22.208333333333332</v>
      </c>
      <c r="AE333"/>
    </row>
    <row r="334" spans="1:31" x14ac:dyDescent="0.25">
      <c r="A334" t="s">
        <v>21</v>
      </c>
      <c r="B334" t="s">
        <v>892</v>
      </c>
      <c r="C334" t="s">
        <v>1034</v>
      </c>
      <c r="D334" s="3">
        <v>0</v>
      </c>
      <c r="E334" t="s">
        <v>75</v>
      </c>
      <c r="F334" t="s">
        <v>227</v>
      </c>
      <c r="G334" s="2">
        <v>45744</v>
      </c>
      <c r="H334">
        <v>4099199</v>
      </c>
      <c r="I334" t="s">
        <v>228</v>
      </c>
      <c r="J334" t="s">
        <v>251</v>
      </c>
      <c r="K334">
        <v>26.9</v>
      </c>
      <c r="L334">
        <v>76</v>
      </c>
      <c r="M334" t="s">
        <v>245</v>
      </c>
      <c r="N334">
        <v>5</v>
      </c>
      <c r="O334">
        <v>26.9</v>
      </c>
      <c r="P334">
        <v>1.75</v>
      </c>
      <c r="Q334">
        <v>47.074999999999996</v>
      </c>
      <c r="R334">
        <v>52.074999999999996</v>
      </c>
      <c r="S334">
        <v>0</v>
      </c>
      <c r="T334" s="90">
        <v>0</v>
      </c>
      <c r="U334" s="90">
        <v>0</v>
      </c>
      <c r="V334">
        <v>32.5</v>
      </c>
      <c r="W334">
        <v>1.2666666666666666</v>
      </c>
      <c r="X334">
        <v>41.166666666666664</v>
      </c>
      <c r="Y334" s="176">
        <v>10.908300000000001</v>
      </c>
      <c r="Z334" t="s">
        <v>23</v>
      </c>
      <c r="AA334" t="b" cm="1">
        <f t="array" ref="AA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4">
        <f>Fares_Big_Star_Export[[#This Row],[Trip Time]]*Fares_Big_Star_Export[[#This Row],[HOURLY DATA]]/60</f>
        <v>41.166666666666664</v>
      </c>
      <c r="AE334"/>
    </row>
    <row r="335" spans="1:31" x14ac:dyDescent="0.25">
      <c r="A335" t="s">
        <v>136</v>
      </c>
      <c r="B335" t="s">
        <v>469</v>
      </c>
      <c r="C335" t="s">
        <v>742</v>
      </c>
      <c r="D335" s="3">
        <v>0</v>
      </c>
      <c r="E335" t="s">
        <v>75</v>
      </c>
      <c r="F335" t="s">
        <v>888</v>
      </c>
      <c r="G335" s="2">
        <v>45744</v>
      </c>
      <c r="H335">
        <v>4101425</v>
      </c>
      <c r="I335" t="s">
        <v>537</v>
      </c>
      <c r="J335" t="s">
        <v>251</v>
      </c>
      <c r="K335">
        <v>13.27</v>
      </c>
      <c r="L335">
        <v>30</v>
      </c>
      <c r="M335" t="s">
        <v>245</v>
      </c>
      <c r="N335">
        <v>5</v>
      </c>
      <c r="O335">
        <v>13.27</v>
      </c>
      <c r="P335">
        <v>1.75</v>
      </c>
      <c r="Q335">
        <v>23.2225</v>
      </c>
      <c r="R335">
        <v>28.2225</v>
      </c>
      <c r="S335">
        <v>5.5</v>
      </c>
      <c r="T335" s="90">
        <v>0</v>
      </c>
      <c r="U335" s="90">
        <v>5.5</v>
      </c>
      <c r="V335">
        <v>32.5</v>
      </c>
      <c r="W335">
        <v>0.5</v>
      </c>
      <c r="X335">
        <v>16.25</v>
      </c>
      <c r="Y335" s="176">
        <v>11.9725</v>
      </c>
      <c r="Z335" t="s">
        <v>23</v>
      </c>
      <c r="AA335" t="b" cm="1">
        <f t="array" ref="AA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5">
        <f>Fares_Big_Star_Export[[#This Row],[Trip Time]]*Fares_Big_Star_Export[[#This Row],[HOURLY DATA]]/60</f>
        <v>16.25</v>
      </c>
      <c r="AE335"/>
    </row>
    <row r="336" spans="1:31" x14ac:dyDescent="0.25">
      <c r="A336" t="s">
        <v>18</v>
      </c>
      <c r="B336" t="s">
        <v>424</v>
      </c>
      <c r="C336" t="s">
        <v>793</v>
      </c>
      <c r="D336" s="3">
        <v>0</v>
      </c>
      <c r="E336" t="s">
        <v>75</v>
      </c>
      <c r="F336" t="s">
        <v>565</v>
      </c>
      <c r="G336" s="2">
        <v>45744</v>
      </c>
      <c r="H336">
        <v>4102047</v>
      </c>
      <c r="I336" t="s">
        <v>33</v>
      </c>
      <c r="J336" t="s">
        <v>253</v>
      </c>
      <c r="K336">
        <v>44.1</v>
      </c>
      <c r="L336">
        <v>106</v>
      </c>
      <c r="M336" t="s">
        <v>245</v>
      </c>
      <c r="N336">
        <v>6.5</v>
      </c>
      <c r="O336">
        <v>44.1</v>
      </c>
      <c r="P336">
        <v>2</v>
      </c>
      <c r="Q336">
        <v>88.2</v>
      </c>
      <c r="R336">
        <v>94.7</v>
      </c>
      <c r="S336">
        <v>3.75</v>
      </c>
      <c r="T336" s="90">
        <v>0</v>
      </c>
      <c r="U336" s="90">
        <v>3.75</v>
      </c>
      <c r="V336">
        <v>35.787500000000001</v>
      </c>
      <c r="W336">
        <v>1.7666666666666666</v>
      </c>
      <c r="X336">
        <v>63.224583333333335</v>
      </c>
      <c r="Y336" s="176">
        <v>31.4754</v>
      </c>
      <c r="Z336" t="s">
        <v>23</v>
      </c>
      <c r="AA336" t="b" cm="1">
        <f t="array" ref="AA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6">
        <f>Fares_Big_Star_Export[[#This Row],[Trip Time]]*Fares_Big_Star_Export[[#This Row],[HOURLY DATA]]/60</f>
        <v>63.224583333333342</v>
      </c>
      <c r="AE336"/>
    </row>
    <row r="337" spans="1:31" x14ac:dyDescent="0.25">
      <c r="A337" t="s">
        <v>133</v>
      </c>
      <c r="B337" t="s">
        <v>501</v>
      </c>
      <c r="C337" t="s">
        <v>1000</v>
      </c>
      <c r="D337" s="3">
        <v>0</v>
      </c>
      <c r="E337" t="s">
        <v>75</v>
      </c>
      <c r="F337" t="s">
        <v>394</v>
      </c>
      <c r="G337" s="2">
        <v>45744</v>
      </c>
      <c r="H337">
        <v>4098993</v>
      </c>
      <c r="I337" t="s">
        <v>64</v>
      </c>
      <c r="J337" t="s">
        <v>251</v>
      </c>
      <c r="K337">
        <v>4.38</v>
      </c>
      <c r="L337">
        <v>12</v>
      </c>
      <c r="M337" t="s">
        <v>245</v>
      </c>
      <c r="N337">
        <v>5</v>
      </c>
      <c r="O337">
        <v>4.38</v>
      </c>
      <c r="P337">
        <v>1.75</v>
      </c>
      <c r="Q337">
        <v>7.665</v>
      </c>
      <c r="R337">
        <v>12.664999999999999</v>
      </c>
      <c r="S337">
        <v>5.5</v>
      </c>
      <c r="T337" s="90">
        <v>0</v>
      </c>
      <c r="U337" s="90">
        <v>5.5</v>
      </c>
      <c r="V337">
        <v>32.5</v>
      </c>
      <c r="W337">
        <v>0.2</v>
      </c>
      <c r="X337">
        <v>6.5</v>
      </c>
      <c r="Y337" s="176">
        <v>6.165</v>
      </c>
      <c r="Z337" t="s">
        <v>23</v>
      </c>
      <c r="AA337" t="b" cm="1">
        <f t="array" ref="AA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7">
        <f>Fares_Big_Star_Export[[#This Row],[Trip Time]]*Fares_Big_Star_Export[[#This Row],[HOURLY DATA]]/60</f>
        <v>6.5</v>
      </c>
      <c r="AE337"/>
    </row>
    <row r="338" spans="1:31" x14ac:dyDescent="0.25">
      <c r="A338" t="s">
        <v>18</v>
      </c>
      <c r="B338" t="s">
        <v>1071</v>
      </c>
      <c r="C338" t="s">
        <v>786</v>
      </c>
      <c r="D338" s="3">
        <v>0</v>
      </c>
      <c r="E338" t="s">
        <v>75</v>
      </c>
      <c r="F338" t="s">
        <v>374</v>
      </c>
      <c r="G338" s="2">
        <v>45744</v>
      </c>
      <c r="H338">
        <v>4098992</v>
      </c>
      <c r="I338" t="s">
        <v>69</v>
      </c>
      <c r="J338" t="s">
        <v>254</v>
      </c>
      <c r="K338">
        <v>4.88</v>
      </c>
      <c r="L338">
        <v>61</v>
      </c>
      <c r="M338" t="s">
        <v>246</v>
      </c>
      <c r="N338">
        <v>6.5</v>
      </c>
      <c r="O338">
        <v>4.88</v>
      </c>
      <c r="P338">
        <v>2</v>
      </c>
      <c r="Q338">
        <v>9.76</v>
      </c>
      <c r="R338">
        <v>16.259999999999998</v>
      </c>
      <c r="S338">
        <v>0</v>
      </c>
      <c r="T338" s="90">
        <v>0</v>
      </c>
      <c r="U338" s="90">
        <v>0</v>
      </c>
      <c r="V338">
        <v>35.787500000000001</v>
      </c>
      <c r="W338">
        <v>1.0166666666666666</v>
      </c>
      <c r="X338">
        <v>36.383958333333332</v>
      </c>
      <c r="Y338" s="176">
        <v>-20.123999999999999</v>
      </c>
      <c r="Z338" t="s">
        <v>23</v>
      </c>
      <c r="AA338" t="b" cm="1">
        <f t="array" ref="AA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8">
        <f>Fares_Big_Star_Export[[#This Row],[Trip Time]]*Fares_Big_Star_Export[[#This Row],[HOURLY DATA]]/60</f>
        <v>36.383958333333332</v>
      </c>
      <c r="AE338"/>
    </row>
    <row r="339" spans="1:31" x14ac:dyDescent="0.25">
      <c r="A339" t="s">
        <v>136</v>
      </c>
      <c r="B339" t="s">
        <v>424</v>
      </c>
      <c r="C339" t="s">
        <v>517</v>
      </c>
      <c r="D339" s="3">
        <v>0</v>
      </c>
      <c r="E339" t="s">
        <v>75</v>
      </c>
      <c r="F339" t="s">
        <v>888</v>
      </c>
      <c r="G339" s="2">
        <v>45744</v>
      </c>
      <c r="H339">
        <v>4101265</v>
      </c>
      <c r="I339" t="s">
        <v>537</v>
      </c>
      <c r="J339" t="s">
        <v>251</v>
      </c>
      <c r="K339">
        <v>18.84</v>
      </c>
      <c r="L339">
        <v>65</v>
      </c>
      <c r="M339" t="s">
        <v>245</v>
      </c>
      <c r="N339">
        <v>5</v>
      </c>
      <c r="O339">
        <v>18.84</v>
      </c>
      <c r="P339">
        <v>1.75</v>
      </c>
      <c r="Q339">
        <v>32.97</v>
      </c>
      <c r="R339">
        <v>37.97</v>
      </c>
      <c r="S339">
        <v>5.5</v>
      </c>
      <c r="T339" s="90">
        <v>0</v>
      </c>
      <c r="U339" s="90">
        <v>5.5</v>
      </c>
      <c r="V339">
        <v>32.5</v>
      </c>
      <c r="W339">
        <v>1.0833333333333333</v>
      </c>
      <c r="X339">
        <v>35.208333333333329</v>
      </c>
      <c r="Y339" s="176">
        <v>2.7616999999999998</v>
      </c>
      <c r="Z339" t="s">
        <v>23</v>
      </c>
      <c r="AA339" t="b" cm="1">
        <f t="array" ref="AA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9">
        <f>Fares_Big_Star_Export[[#This Row],[Trip Time]]*Fares_Big_Star_Export[[#This Row],[HOURLY DATA]]/60</f>
        <v>35.208333333333336</v>
      </c>
      <c r="AE339"/>
    </row>
    <row r="340" spans="1:31" x14ac:dyDescent="0.25">
      <c r="A340" t="s">
        <v>18</v>
      </c>
      <c r="B340" t="s">
        <v>670</v>
      </c>
      <c r="C340" t="s">
        <v>593</v>
      </c>
      <c r="D340" s="3">
        <v>0</v>
      </c>
      <c r="E340" t="s">
        <v>75</v>
      </c>
      <c r="F340" t="s">
        <v>374</v>
      </c>
      <c r="G340" s="2">
        <v>45744</v>
      </c>
      <c r="H340">
        <v>4101282</v>
      </c>
      <c r="I340" t="s">
        <v>69</v>
      </c>
      <c r="J340" t="s">
        <v>251</v>
      </c>
      <c r="K340">
        <v>9.59</v>
      </c>
      <c r="L340">
        <v>28</v>
      </c>
      <c r="M340" t="s">
        <v>245</v>
      </c>
      <c r="N340">
        <v>6.5</v>
      </c>
      <c r="O340">
        <v>9.59</v>
      </c>
      <c r="P340">
        <v>2</v>
      </c>
      <c r="Q340">
        <v>19.18</v>
      </c>
      <c r="R340">
        <v>25.68</v>
      </c>
      <c r="S340">
        <v>5.5</v>
      </c>
      <c r="T340" s="90">
        <v>0</v>
      </c>
      <c r="U340" s="90">
        <v>5.5</v>
      </c>
      <c r="V340">
        <v>35.787500000000001</v>
      </c>
      <c r="W340">
        <v>0.46666666666666667</v>
      </c>
      <c r="X340">
        <v>16.700833333333335</v>
      </c>
      <c r="Y340" s="176">
        <v>8.9792000000000005</v>
      </c>
      <c r="Z340" t="s">
        <v>23</v>
      </c>
      <c r="AA340" t="b" cm="1">
        <f t="array" ref="AA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0">
        <f>Fares_Big_Star_Export[[#This Row],[Trip Time]]*Fares_Big_Star_Export[[#This Row],[HOURLY DATA]]/60</f>
        <v>16.700833333333335</v>
      </c>
      <c r="AE340"/>
    </row>
    <row r="341" spans="1:31" x14ac:dyDescent="0.25">
      <c r="A341" t="s">
        <v>133</v>
      </c>
      <c r="B341" t="s">
        <v>591</v>
      </c>
      <c r="C341" t="s">
        <v>841</v>
      </c>
      <c r="D341" s="3">
        <v>0</v>
      </c>
      <c r="E341" t="s">
        <v>75</v>
      </c>
      <c r="F341" t="s">
        <v>394</v>
      </c>
      <c r="G341" s="2">
        <v>45744</v>
      </c>
      <c r="H341">
        <v>4101260</v>
      </c>
      <c r="I341" t="s">
        <v>64</v>
      </c>
      <c r="J341" t="s">
        <v>251</v>
      </c>
      <c r="K341">
        <v>12.77</v>
      </c>
      <c r="L341">
        <v>27</v>
      </c>
      <c r="M341" t="s">
        <v>245</v>
      </c>
      <c r="N341">
        <v>5</v>
      </c>
      <c r="O341">
        <v>12.77</v>
      </c>
      <c r="P341">
        <v>1.75</v>
      </c>
      <c r="Q341">
        <v>22.3475</v>
      </c>
      <c r="R341">
        <v>27.3475</v>
      </c>
      <c r="S341">
        <v>5.5</v>
      </c>
      <c r="T341" s="90">
        <v>0</v>
      </c>
      <c r="U341" s="90">
        <v>5.5</v>
      </c>
      <c r="V341">
        <v>32.5</v>
      </c>
      <c r="W341">
        <v>0.45</v>
      </c>
      <c r="X341">
        <v>14.625</v>
      </c>
      <c r="Y341" s="176">
        <v>12.7225</v>
      </c>
      <c r="Z341" t="s">
        <v>23</v>
      </c>
      <c r="AA341" t="b" cm="1">
        <f t="array" ref="AA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1">
        <f>Fares_Big_Star_Export[[#This Row],[Trip Time]]*Fares_Big_Star_Export[[#This Row],[HOURLY DATA]]/60</f>
        <v>14.625</v>
      </c>
      <c r="AE341"/>
    </row>
    <row r="342" spans="1:31" x14ac:dyDescent="0.25">
      <c r="A342" t="s">
        <v>136</v>
      </c>
      <c r="B342" t="s">
        <v>901</v>
      </c>
      <c r="C342" t="s">
        <v>956</v>
      </c>
      <c r="D342" s="3">
        <v>0</v>
      </c>
      <c r="E342" t="s">
        <v>75</v>
      </c>
      <c r="F342" t="s">
        <v>888</v>
      </c>
      <c r="G342" s="2">
        <v>45744</v>
      </c>
      <c r="H342">
        <v>4102114</v>
      </c>
      <c r="I342" t="s">
        <v>537</v>
      </c>
      <c r="J342" t="s">
        <v>247</v>
      </c>
      <c r="K342">
        <v>10.8</v>
      </c>
      <c r="L342">
        <v>26</v>
      </c>
      <c r="M342" t="s">
        <v>246</v>
      </c>
      <c r="N342">
        <v>6.5</v>
      </c>
      <c r="O342">
        <v>10.8</v>
      </c>
      <c r="P342">
        <v>2</v>
      </c>
      <c r="Q342">
        <v>21.6</v>
      </c>
      <c r="R342">
        <v>28.1</v>
      </c>
      <c r="S342">
        <v>5.5</v>
      </c>
      <c r="T342" s="90">
        <v>0</v>
      </c>
      <c r="U342" s="90">
        <v>5.5</v>
      </c>
      <c r="V342">
        <v>32.5</v>
      </c>
      <c r="W342">
        <v>0.43333333333333335</v>
      </c>
      <c r="X342">
        <v>14.083333333333334</v>
      </c>
      <c r="Y342" s="176">
        <v>14.0167</v>
      </c>
      <c r="Z342" t="s">
        <v>23</v>
      </c>
      <c r="AA342" t="b" cm="1">
        <f t="array" ref="AA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2">
        <f>Fares_Big_Star_Export[[#This Row],[Trip Time]]*Fares_Big_Star_Export[[#This Row],[HOURLY DATA]]/60</f>
        <v>14.083333333333334</v>
      </c>
      <c r="AE342"/>
    </row>
    <row r="343" spans="1:31" x14ac:dyDescent="0.25">
      <c r="A343" t="s">
        <v>142</v>
      </c>
      <c r="B343" t="s">
        <v>516</v>
      </c>
      <c r="C343" t="s">
        <v>590</v>
      </c>
      <c r="D343" s="3">
        <v>0</v>
      </c>
      <c r="E343" t="s">
        <v>75</v>
      </c>
      <c r="F343" t="s">
        <v>386</v>
      </c>
      <c r="G343" s="2">
        <v>45744</v>
      </c>
      <c r="H343">
        <v>4102115</v>
      </c>
      <c r="I343" t="s">
        <v>41</v>
      </c>
      <c r="J343" t="s">
        <v>247</v>
      </c>
      <c r="K343">
        <v>10.8</v>
      </c>
      <c r="L343">
        <v>40</v>
      </c>
      <c r="M343" t="s">
        <v>246</v>
      </c>
      <c r="N343">
        <v>6.5</v>
      </c>
      <c r="O343">
        <v>10.8</v>
      </c>
      <c r="P343">
        <v>2</v>
      </c>
      <c r="Q343">
        <v>21.6</v>
      </c>
      <c r="R343">
        <v>28.1</v>
      </c>
      <c r="S343">
        <v>5</v>
      </c>
      <c r="T343" s="90">
        <v>0</v>
      </c>
      <c r="U343" s="90">
        <v>5</v>
      </c>
      <c r="V343">
        <v>32.5</v>
      </c>
      <c r="W343">
        <v>0.66666666666666663</v>
      </c>
      <c r="X343">
        <v>21.666666666666664</v>
      </c>
      <c r="Y343" s="176">
        <v>6.4333</v>
      </c>
      <c r="Z343" t="s">
        <v>23</v>
      </c>
      <c r="AA343" t="b" cm="1">
        <f t="array" ref="AA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3">
        <f>Fares_Big_Star_Export[[#This Row],[Trip Time]]*Fares_Big_Star_Export[[#This Row],[HOURLY DATA]]/60</f>
        <v>21.666666666666668</v>
      </c>
      <c r="AE343"/>
    </row>
    <row r="344" spans="1:31" x14ac:dyDescent="0.25">
      <c r="A344" t="s">
        <v>137</v>
      </c>
      <c r="B344" t="s">
        <v>424</v>
      </c>
      <c r="C344" t="s">
        <v>399</v>
      </c>
      <c r="D344" s="3">
        <v>0</v>
      </c>
      <c r="E344" t="s">
        <v>75</v>
      </c>
      <c r="F344" t="s">
        <v>387</v>
      </c>
      <c r="G344" s="2">
        <v>45744</v>
      </c>
      <c r="H344">
        <v>4102089</v>
      </c>
      <c r="I344" t="s">
        <v>28</v>
      </c>
      <c r="J344" t="s">
        <v>255</v>
      </c>
      <c r="K344">
        <v>7.3</v>
      </c>
      <c r="L344">
        <v>50</v>
      </c>
      <c r="M344" t="s">
        <v>245</v>
      </c>
      <c r="N344">
        <v>5</v>
      </c>
      <c r="O344">
        <v>7.3</v>
      </c>
      <c r="P344">
        <v>1.75</v>
      </c>
      <c r="Q344">
        <v>12.775</v>
      </c>
      <c r="R344">
        <v>17.774999999999999</v>
      </c>
      <c r="S344">
        <v>5.5</v>
      </c>
      <c r="T344" s="90">
        <v>0</v>
      </c>
      <c r="U344" s="90">
        <v>5.5</v>
      </c>
      <c r="V344">
        <v>32.5</v>
      </c>
      <c r="W344">
        <v>0.83333333333333337</v>
      </c>
      <c r="X344">
        <v>27.083333333333336</v>
      </c>
      <c r="Y344" s="176">
        <v>-9.3082999999999991</v>
      </c>
      <c r="Z344" t="s">
        <v>23</v>
      </c>
      <c r="AA344" t="b" cm="1">
        <f t="array" ref="AA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4">
        <f>Fares_Big_Star_Export[[#This Row],[Trip Time]]*Fares_Big_Star_Export[[#This Row],[HOURLY DATA]]/60</f>
        <v>27.083333333333332</v>
      </c>
      <c r="AE344"/>
    </row>
    <row r="345" spans="1:31" x14ac:dyDescent="0.25">
      <c r="A345" t="s">
        <v>136</v>
      </c>
      <c r="B345" t="s">
        <v>1069</v>
      </c>
      <c r="C345" t="s">
        <v>1049</v>
      </c>
      <c r="D345" s="3">
        <v>0</v>
      </c>
      <c r="E345" t="s">
        <v>75</v>
      </c>
      <c r="F345" t="s">
        <v>757</v>
      </c>
      <c r="G345" s="2">
        <v>45744</v>
      </c>
      <c r="H345">
        <v>4102048</v>
      </c>
      <c r="I345" t="s">
        <v>536</v>
      </c>
      <c r="J345" t="s">
        <v>253</v>
      </c>
      <c r="K345">
        <v>44.1</v>
      </c>
      <c r="L345">
        <v>48</v>
      </c>
      <c r="M345" t="s">
        <v>245</v>
      </c>
      <c r="N345">
        <v>5</v>
      </c>
      <c r="O345">
        <v>44.1</v>
      </c>
      <c r="P345">
        <v>1.75</v>
      </c>
      <c r="Q345">
        <v>77.174999999999997</v>
      </c>
      <c r="R345">
        <v>82.174999999999997</v>
      </c>
      <c r="S345">
        <v>3.75</v>
      </c>
      <c r="T345" s="90">
        <v>0</v>
      </c>
      <c r="U345" s="90">
        <v>3.75</v>
      </c>
      <c r="V345">
        <v>32.5</v>
      </c>
      <c r="W345">
        <v>0.8</v>
      </c>
      <c r="X345">
        <v>26</v>
      </c>
      <c r="Y345" s="176">
        <v>56.174999999999997</v>
      </c>
      <c r="Z345" t="s">
        <v>37</v>
      </c>
      <c r="AA345" t="b" cm="1">
        <f t="array" ref="AA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345">
        <f>Fares_Big_Star_Export[[#This Row],[Trip Time]]*Fares_Big_Star_Export[[#This Row],[HOURLY DATA]]/60</f>
        <v>26</v>
      </c>
      <c r="AE345"/>
    </row>
    <row r="346" spans="1:31" x14ac:dyDescent="0.25">
      <c r="A346" t="s">
        <v>140</v>
      </c>
      <c r="B346" t="s">
        <v>608</v>
      </c>
      <c r="C346" t="s">
        <v>679</v>
      </c>
      <c r="D346" s="3">
        <v>0</v>
      </c>
      <c r="E346" t="s">
        <v>75</v>
      </c>
      <c r="F346" t="s">
        <v>378</v>
      </c>
      <c r="G346" s="2">
        <v>45744</v>
      </c>
      <c r="H346">
        <v>4101458</v>
      </c>
      <c r="I346" t="s">
        <v>379</v>
      </c>
      <c r="J346" t="s">
        <v>254</v>
      </c>
      <c r="K346">
        <v>23.87</v>
      </c>
      <c r="L346">
        <v>32</v>
      </c>
      <c r="M346" t="s">
        <v>246</v>
      </c>
      <c r="N346">
        <v>6.5</v>
      </c>
      <c r="O346">
        <v>23.87</v>
      </c>
      <c r="P346">
        <v>2</v>
      </c>
      <c r="Q346">
        <v>47.74</v>
      </c>
      <c r="R346">
        <v>54.24</v>
      </c>
      <c r="S346">
        <v>5</v>
      </c>
      <c r="T346" s="90">
        <v>0</v>
      </c>
      <c r="U346" s="90">
        <v>5</v>
      </c>
      <c r="V346">
        <v>29</v>
      </c>
      <c r="W346">
        <v>0.53333333333333333</v>
      </c>
      <c r="X346">
        <v>15.466666666666667</v>
      </c>
      <c r="Y346" s="176">
        <v>38.773299999999999</v>
      </c>
      <c r="Z346" t="s">
        <v>23</v>
      </c>
      <c r="AA346" t="b" cm="1">
        <f t="array" ref="AA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6">
        <f>Fares_Big_Star_Export[[#This Row],[Trip Time]]*Fares_Big_Star_Export[[#This Row],[HOURLY DATA]]/60</f>
        <v>15.466666666666667</v>
      </c>
      <c r="AE346"/>
    </row>
    <row r="347" spans="1:31" x14ac:dyDescent="0.25">
      <c r="A347" t="s">
        <v>136</v>
      </c>
      <c r="B347" t="s">
        <v>822</v>
      </c>
      <c r="C347" t="s">
        <v>836</v>
      </c>
      <c r="D347" s="3">
        <v>0</v>
      </c>
      <c r="E347" t="s">
        <v>75</v>
      </c>
      <c r="F347" t="s">
        <v>226</v>
      </c>
      <c r="G347" s="2">
        <v>45744</v>
      </c>
      <c r="H347">
        <v>4100389</v>
      </c>
      <c r="I347" t="s">
        <v>58</v>
      </c>
      <c r="J347" t="s">
        <v>396</v>
      </c>
      <c r="K347">
        <v>20.350000000000001</v>
      </c>
      <c r="L347">
        <v>27</v>
      </c>
      <c r="M347" t="s">
        <v>245</v>
      </c>
      <c r="N347">
        <v>5</v>
      </c>
      <c r="O347">
        <v>20.350000000000001</v>
      </c>
      <c r="P347">
        <v>1.75</v>
      </c>
      <c r="Q347">
        <v>35.612500000000004</v>
      </c>
      <c r="R347">
        <v>40.612500000000004</v>
      </c>
      <c r="S347">
        <v>5.5</v>
      </c>
      <c r="T347" s="90">
        <v>0</v>
      </c>
      <c r="U347" s="90">
        <v>5.5</v>
      </c>
      <c r="V347">
        <v>32.5</v>
      </c>
      <c r="W347">
        <v>0.45</v>
      </c>
      <c r="X347">
        <v>14.625</v>
      </c>
      <c r="Y347" s="176">
        <v>25.987500000000001</v>
      </c>
      <c r="Z347" t="s">
        <v>23</v>
      </c>
      <c r="AA347" t="b" cm="1">
        <f t="array" ref="AA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7">
        <f>Fares_Big_Star_Export[[#This Row],[Trip Time]]*Fares_Big_Star_Export[[#This Row],[HOURLY DATA]]/60</f>
        <v>14.625</v>
      </c>
      <c r="AE347"/>
    </row>
    <row r="348" spans="1:31" x14ac:dyDescent="0.25">
      <c r="A348" t="s">
        <v>18</v>
      </c>
      <c r="B348" t="s">
        <v>698</v>
      </c>
      <c r="C348" t="s">
        <v>768</v>
      </c>
      <c r="D348" s="3">
        <v>0</v>
      </c>
      <c r="E348" t="s">
        <v>75</v>
      </c>
      <c r="F348" t="s">
        <v>565</v>
      </c>
      <c r="G348" s="2">
        <v>45744</v>
      </c>
      <c r="H348">
        <v>4101414</v>
      </c>
      <c r="I348" t="s">
        <v>33</v>
      </c>
      <c r="J348" t="s">
        <v>253</v>
      </c>
      <c r="K348">
        <v>21.16</v>
      </c>
      <c r="L348">
        <v>29</v>
      </c>
      <c r="M348" t="s">
        <v>245</v>
      </c>
      <c r="N348">
        <v>6.5</v>
      </c>
      <c r="O348">
        <v>21.16</v>
      </c>
      <c r="P348">
        <v>2</v>
      </c>
      <c r="Q348">
        <v>42.32</v>
      </c>
      <c r="R348">
        <v>48.82</v>
      </c>
      <c r="S348">
        <v>5.5</v>
      </c>
      <c r="T348" s="90">
        <v>0</v>
      </c>
      <c r="U348" s="90">
        <v>5.5</v>
      </c>
      <c r="V348">
        <v>35.787500000000001</v>
      </c>
      <c r="W348">
        <v>0.48333333333333334</v>
      </c>
      <c r="X348">
        <v>17.297291666666666</v>
      </c>
      <c r="Y348" s="176">
        <v>31.5227</v>
      </c>
      <c r="Z348" t="s">
        <v>23</v>
      </c>
      <c r="AA348" t="b" cm="1">
        <f t="array" ref="AA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8">
        <f>Fares_Big_Star_Export[[#This Row],[Trip Time]]*Fares_Big_Star_Export[[#This Row],[HOURLY DATA]]/60</f>
        <v>17.29729166666667</v>
      </c>
      <c r="AE348"/>
    </row>
    <row r="349" spans="1:31" x14ac:dyDescent="0.25">
      <c r="A349" t="s">
        <v>18</v>
      </c>
      <c r="B349" t="s">
        <v>510</v>
      </c>
      <c r="C349" t="s">
        <v>690</v>
      </c>
      <c r="D349" s="3">
        <v>0</v>
      </c>
      <c r="E349" t="s">
        <v>75</v>
      </c>
      <c r="F349" t="s">
        <v>374</v>
      </c>
      <c r="G349" s="2">
        <v>45744</v>
      </c>
      <c r="H349">
        <v>4102081</v>
      </c>
      <c r="I349" t="s">
        <v>69</v>
      </c>
      <c r="J349" t="s">
        <v>251</v>
      </c>
      <c r="K349">
        <v>13.18</v>
      </c>
      <c r="L349">
        <v>61</v>
      </c>
      <c r="M349" t="s">
        <v>245</v>
      </c>
      <c r="N349">
        <v>6.5</v>
      </c>
      <c r="O349">
        <v>13.18</v>
      </c>
      <c r="P349">
        <v>2</v>
      </c>
      <c r="Q349">
        <v>26.36</v>
      </c>
      <c r="R349">
        <v>32.86</v>
      </c>
      <c r="S349">
        <v>5.5</v>
      </c>
      <c r="T349" s="90">
        <v>0</v>
      </c>
      <c r="U349" s="90">
        <v>5.5</v>
      </c>
      <c r="V349">
        <v>35.787500000000001</v>
      </c>
      <c r="W349">
        <v>1.0166666666666666</v>
      </c>
      <c r="X349">
        <v>36.383958333333332</v>
      </c>
      <c r="Y349" s="176">
        <v>-3.524</v>
      </c>
      <c r="Z349" t="s">
        <v>23</v>
      </c>
      <c r="AA349" t="b" cm="1">
        <f t="array" ref="AA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9">
        <f>Fares_Big_Star_Export[[#This Row],[Trip Time]]*Fares_Big_Star_Export[[#This Row],[HOURLY DATA]]/60</f>
        <v>36.383958333333332</v>
      </c>
      <c r="AE349"/>
    </row>
    <row r="350" spans="1:31" x14ac:dyDescent="0.25">
      <c r="A350" t="s">
        <v>140</v>
      </c>
      <c r="B350" t="s">
        <v>1068</v>
      </c>
      <c r="C350" t="s">
        <v>704</v>
      </c>
      <c r="D350" s="3">
        <v>0</v>
      </c>
      <c r="E350" t="s">
        <v>75</v>
      </c>
      <c r="F350" t="s">
        <v>378</v>
      </c>
      <c r="G350" s="2">
        <v>45744</v>
      </c>
      <c r="H350">
        <v>4102084</v>
      </c>
      <c r="I350" t="s">
        <v>379</v>
      </c>
      <c r="J350" t="s">
        <v>251</v>
      </c>
      <c r="K350">
        <v>13.18</v>
      </c>
      <c r="L350">
        <v>27</v>
      </c>
      <c r="M350" t="s">
        <v>245</v>
      </c>
      <c r="N350">
        <v>5</v>
      </c>
      <c r="O350">
        <v>13.18</v>
      </c>
      <c r="P350">
        <v>1.75</v>
      </c>
      <c r="Q350">
        <v>23.064999999999998</v>
      </c>
      <c r="R350">
        <v>28.064999999999998</v>
      </c>
      <c r="S350">
        <v>5.5</v>
      </c>
      <c r="T350" s="90">
        <v>0</v>
      </c>
      <c r="U350" s="90">
        <v>5.5</v>
      </c>
      <c r="V350">
        <v>29</v>
      </c>
      <c r="W350">
        <v>0.45</v>
      </c>
      <c r="X350">
        <v>13.05</v>
      </c>
      <c r="Y350" s="176">
        <v>15.015000000000001</v>
      </c>
      <c r="Z350" t="s">
        <v>23</v>
      </c>
      <c r="AA350" t="b" cm="1">
        <f t="array" ref="AA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0">
        <f>Fares_Big_Star_Export[[#This Row],[Trip Time]]*Fares_Big_Star_Export[[#This Row],[HOURLY DATA]]/60</f>
        <v>13.05</v>
      </c>
      <c r="AE350"/>
    </row>
    <row r="351" spans="1:31" x14ac:dyDescent="0.25">
      <c r="A351" t="s">
        <v>142</v>
      </c>
      <c r="B351" t="s">
        <v>737</v>
      </c>
      <c r="C351" t="s">
        <v>510</v>
      </c>
      <c r="D351" s="3">
        <v>0</v>
      </c>
      <c r="E351" t="s">
        <v>75</v>
      </c>
      <c r="F351" t="s">
        <v>386</v>
      </c>
      <c r="G351" s="2">
        <v>45744</v>
      </c>
      <c r="H351">
        <v>4099316</v>
      </c>
      <c r="I351" t="s">
        <v>41</v>
      </c>
      <c r="J351" t="s">
        <v>251</v>
      </c>
      <c r="K351">
        <v>24.87</v>
      </c>
      <c r="L351">
        <v>69</v>
      </c>
      <c r="M351" t="s">
        <v>245</v>
      </c>
      <c r="N351">
        <v>5</v>
      </c>
      <c r="O351">
        <v>24.87</v>
      </c>
      <c r="P351">
        <v>1.75</v>
      </c>
      <c r="Q351">
        <v>43.522500000000001</v>
      </c>
      <c r="R351">
        <v>48.522500000000001</v>
      </c>
      <c r="S351">
        <v>3.75</v>
      </c>
      <c r="T351" s="90">
        <v>0</v>
      </c>
      <c r="U351" s="90">
        <v>3.75</v>
      </c>
      <c r="V351">
        <v>32.5</v>
      </c>
      <c r="W351">
        <v>1.1499999999999999</v>
      </c>
      <c r="X351">
        <v>37.375</v>
      </c>
      <c r="Y351" s="176">
        <v>11.147500000000001</v>
      </c>
      <c r="Z351" t="s">
        <v>23</v>
      </c>
      <c r="AA351" t="b" cm="1">
        <f t="array" ref="AA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1">
        <f>Fares_Big_Star_Export[[#This Row],[Trip Time]]*Fares_Big_Star_Export[[#This Row],[HOURLY DATA]]/60</f>
        <v>37.375</v>
      </c>
      <c r="AE351"/>
    </row>
    <row r="352" spans="1:31" x14ac:dyDescent="0.25">
      <c r="A352" t="s">
        <v>18</v>
      </c>
      <c r="B352" t="s">
        <v>633</v>
      </c>
      <c r="C352" t="s">
        <v>999</v>
      </c>
      <c r="D352" s="3">
        <v>0</v>
      </c>
      <c r="E352" t="s">
        <v>75</v>
      </c>
      <c r="F352" t="s">
        <v>380</v>
      </c>
      <c r="G352" s="2">
        <v>45744</v>
      </c>
      <c r="H352">
        <v>4099311</v>
      </c>
      <c r="I352" t="s">
        <v>31</v>
      </c>
      <c r="J352" t="s">
        <v>251</v>
      </c>
      <c r="K352">
        <v>24.87</v>
      </c>
      <c r="L352">
        <v>37</v>
      </c>
      <c r="M352" t="s">
        <v>245</v>
      </c>
      <c r="N352">
        <v>6.5</v>
      </c>
      <c r="O352">
        <v>24.87</v>
      </c>
      <c r="P352">
        <v>2</v>
      </c>
      <c r="Q352">
        <v>49.74</v>
      </c>
      <c r="R352">
        <v>56.24</v>
      </c>
      <c r="S352">
        <v>5</v>
      </c>
      <c r="T352" s="90">
        <v>0</v>
      </c>
      <c r="U352" s="90">
        <v>5</v>
      </c>
      <c r="V352">
        <v>35.787500000000001</v>
      </c>
      <c r="W352">
        <v>0.6166666666666667</v>
      </c>
      <c r="X352">
        <v>22.068958333333335</v>
      </c>
      <c r="Y352" s="176">
        <v>34.170999999999999</v>
      </c>
      <c r="Z352" t="s">
        <v>23</v>
      </c>
      <c r="AA352" t="b" cm="1">
        <f t="array" ref="AA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2">
        <f>Fares_Big_Star_Export[[#This Row],[Trip Time]]*Fares_Big_Star_Export[[#This Row],[HOURLY DATA]]/60</f>
        <v>22.068958333333335</v>
      </c>
      <c r="AE352"/>
    </row>
    <row r="353" spans="1:31" x14ac:dyDescent="0.25">
      <c r="A353" t="s">
        <v>18</v>
      </c>
      <c r="B353" t="s">
        <v>603</v>
      </c>
      <c r="C353" t="s">
        <v>568</v>
      </c>
      <c r="D353" s="3">
        <v>0</v>
      </c>
      <c r="E353" t="s">
        <v>75</v>
      </c>
      <c r="F353" t="s">
        <v>565</v>
      </c>
      <c r="G353" s="2">
        <v>45744</v>
      </c>
      <c r="H353">
        <v>4102740</v>
      </c>
      <c r="I353" t="s">
        <v>33</v>
      </c>
      <c r="J353" t="s">
        <v>254</v>
      </c>
      <c r="K353">
        <v>17.28</v>
      </c>
      <c r="L353">
        <v>44</v>
      </c>
      <c r="M353" t="s">
        <v>246</v>
      </c>
      <c r="N353">
        <v>6.5</v>
      </c>
      <c r="O353">
        <v>17.28</v>
      </c>
      <c r="P353">
        <v>2</v>
      </c>
      <c r="Q353">
        <v>34.56</v>
      </c>
      <c r="R353">
        <v>41.06</v>
      </c>
      <c r="S353">
        <v>0</v>
      </c>
      <c r="T353" s="90">
        <v>0</v>
      </c>
      <c r="U353" s="90">
        <v>0</v>
      </c>
      <c r="V353">
        <v>35.787500000000001</v>
      </c>
      <c r="W353">
        <v>0.73333333333333328</v>
      </c>
      <c r="X353">
        <v>26.244166666666665</v>
      </c>
      <c r="Y353" s="176">
        <v>14.815799999999999</v>
      </c>
      <c r="Z353" t="s">
        <v>23</v>
      </c>
      <c r="AA353" t="b" cm="1">
        <f t="array" ref="AA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3">
        <f>Fares_Big_Star_Export[[#This Row],[Trip Time]]*Fares_Big_Star_Export[[#This Row],[HOURLY DATA]]/60</f>
        <v>26.244166666666668</v>
      </c>
      <c r="AE353"/>
    </row>
    <row r="354" spans="1:31" x14ac:dyDescent="0.25">
      <c r="A354" t="s">
        <v>139</v>
      </c>
      <c r="B354" t="s">
        <v>739</v>
      </c>
      <c r="C354" t="s">
        <v>1070</v>
      </c>
      <c r="D354" s="3">
        <v>0</v>
      </c>
      <c r="E354" t="s">
        <v>75</v>
      </c>
      <c r="F354" t="s">
        <v>381</v>
      </c>
      <c r="G354" s="2">
        <v>45744</v>
      </c>
      <c r="H354">
        <v>4102001</v>
      </c>
      <c r="I354" t="s">
        <v>43</v>
      </c>
      <c r="J354" t="s">
        <v>251</v>
      </c>
      <c r="K354">
        <v>11.95</v>
      </c>
      <c r="L354">
        <v>75</v>
      </c>
      <c r="M354" t="s">
        <v>245</v>
      </c>
      <c r="N354">
        <v>5</v>
      </c>
      <c r="O354">
        <v>11.95</v>
      </c>
      <c r="P354">
        <v>1.75</v>
      </c>
      <c r="Q354">
        <v>20.912499999999998</v>
      </c>
      <c r="R354">
        <v>25.912499999999998</v>
      </c>
      <c r="S354">
        <v>5.5</v>
      </c>
      <c r="T354" s="90">
        <v>0</v>
      </c>
      <c r="U354" s="90">
        <v>5.5</v>
      </c>
      <c r="V354">
        <v>29</v>
      </c>
      <c r="W354">
        <v>1.25</v>
      </c>
      <c r="X354">
        <v>36.25</v>
      </c>
      <c r="Y354" s="176">
        <v>-10.3375</v>
      </c>
      <c r="Z354" t="s">
        <v>37</v>
      </c>
      <c r="AA354" t="b" cm="1">
        <f t="array" ref="AA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4">
        <f>Fares_Big_Star_Export[[#This Row],[Trip Time]]*Fares_Big_Star_Export[[#This Row],[HOURLY DATA]]/60</f>
        <v>36.25</v>
      </c>
      <c r="AE354"/>
    </row>
    <row r="355" spans="1:31" x14ac:dyDescent="0.25">
      <c r="A355" t="s">
        <v>143</v>
      </c>
      <c r="B355" t="s">
        <v>924</v>
      </c>
      <c r="C355" t="s">
        <v>1011</v>
      </c>
      <c r="D355" s="3">
        <v>0</v>
      </c>
      <c r="E355" t="s">
        <v>75</v>
      </c>
      <c r="F355" t="s">
        <v>388</v>
      </c>
      <c r="G355" s="2">
        <v>45744</v>
      </c>
      <c r="H355">
        <v>4101428</v>
      </c>
      <c r="I355" t="s">
        <v>389</v>
      </c>
      <c r="J355" t="s">
        <v>251</v>
      </c>
      <c r="K355">
        <v>13.27</v>
      </c>
      <c r="L355">
        <v>42</v>
      </c>
      <c r="M355" t="s">
        <v>245</v>
      </c>
      <c r="N355">
        <v>5</v>
      </c>
      <c r="O355">
        <v>13.27</v>
      </c>
      <c r="P355">
        <v>1.75</v>
      </c>
      <c r="Q355">
        <v>23.2225</v>
      </c>
      <c r="R355">
        <v>28.2225</v>
      </c>
      <c r="S355">
        <v>5</v>
      </c>
      <c r="T355" s="90">
        <v>0</v>
      </c>
      <c r="U355" s="90">
        <v>5</v>
      </c>
      <c r="V355">
        <v>29</v>
      </c>
      <c r="W355">
        <v>0.7</v>
      </c>
      <c r="X355">
        <v>20.299999999999997</v>
      </c>
      <c r="Y355" s="176">
        <v>7.9225000000000003</v>
      </c>
      <c r="Z355" t="s">
        <v>37</v>
      </c>
      <c r="AA355" t="b" cm="1">
        <f t="array" ref="AA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5">
        <f>Fares_Big_Star_Export[[#This Row],[Trip Time]]*Fares_Big_Star_Export[[#This Row],[HOURLY DATA]]/60</f>
        <v>20.3</v>
      </c>
      <c r="AE355"/>
    </row>
    <row r="356" spans="1:31" x14ac:dyDescent="0.25">
      <c r="A356" t="s">
        <v>137</v>
      </c>
      <c r="B356" t="s">
        <v>555</v>
      </c>
      <c r="C356" t="s">
        <v>1065</v>
      </c>
      <c r="D356" s="3">
        <v>0</v>
      </c>
      <c r="E356" t="s">
        <v>75</v>
      </c>
      <c r="F356" t="s">
        <v>387</v>
      </c>
      <c r="G356" s="2">
        <v>45744</v>
      </c>
      <c r="H356">
        <v>4100390</v>
      </c>
      <c r="I356" t="s">
        <v>28</v>
      </c>
      <c r="J356" t="s">
        <v>396</v>
      </c>
      <c r="K356">
        <v>20.350000000000001</v>
      </c>
      <c r="L356">
        <v>32</v>
      </c>
      <c r="M356" t="s">
        <v>245</v>
      </c>
      <c r="N356">
        <v>5</v>
      </c>
      <c r="O356">
        <v>20.350000000000001</v>
      </c>
      <c r="P356">
        <v>1.75</v>
      </c>
      <c r="Q356">
        <v>35.612500000000004</v>
      </c>
      <c r="R356">
        <v>40.612500000000004</v>
      </c>
      <c r="S356">
        <v>5</v>
      </c>
      <c r="T356" s="90">
        <v>0</v>
      </c>
      <c r="U356" s="90">
        <v>5</v>
      </c>
      <c r="V356">
        <v>32.5</v>
      </c>
      <c r="W356">
        <v>0.53333333333333333</v>
      </c>
      <c r="X356">
        <v>17.333333333333332</v>
      </c>
      <c r="Y356" s="176">
        <v>23.279199999999999</v>
      </c>
      <c r="Z356" t="s">
        <v>23</v>
      </c>
      <c r="AA356" t="b" cm="1">
        <f t="array" ref="AA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6">
        <f>Fares_Big_Star_Export[[#This Row],[Trip Time]]*Fares_Big_Star_Export[[#This Row],[HOURLY DATA]]/60</f>
        <v>17.333333333333332</v>
      </c>
      <c r="AE356"/>
    </row>
    <row r="357" spans="1:31" x14ac:dyDescent="0.25">
      <c r="A357" t="s">
        <v>133</v>
      </c>
      <c r="B357" t="s">
        <v>632</v>
      </c>
      <c r="C357" t="s">
        <v>492</v>
      </c>
      <c r="D357" s="3">
        <v>0</v>
      </c>
      <c r="E357" t="s">
        <v>75</v>
      </c>
      <c r="F357" t="s">
        <v>394</v>
      </c>
      <c r="G357" s="2">
        <v>45744</v>
      </c>
      <c r="H357">
        <v>4098832</v>
      </c>
      <c r="I357" t="s">
        <v>64</v>
      </c>
      <c r="J357" t="s">
        <v>254</v>
      </c>
      <c r="K357">
        <v>5.55</v>
      </c>
      <c r="L357">
        <v>45</v>
      </c>
      <c r="M357" t="s">
        <v>246</v>
      </c>
      <c r="N357">
        <v>6.5</v>
      </c>
      <c r="O357">
        <v>5.55</v>
      </c>
      <c r="P357">
        <v>2</v>
      </c>
      <c r="Q357">
        <v>11.1</v>
      </c>
      <c r="R357">
        <v>17.600000000000001</v>
      </c>
      <c r="S357">
        <v>0</v>
      </c>
      <c r="T357" s="90">
        <v>0</v>
      </c>
      <c r="U357" s="90">
        <v>0</v>
      </c>
      <c r="V357">
        <v>32.5</v>
      </c>
      <c r="W357">
        <v>0.75</v>
      </c>
      <c r="X357">
        <v>24.375</v>
      </c>
      <c r="Y357" s="176">
        <v>-6.7750000000000004</v>
      </c>
      <c r="Z357" t="s">
        <v>23</v>
      </c>
      <c r="AA357" t="b" cm="1">
        <f t="array" ref="AA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7">
        <f>Fares_Big_Star_Export[[#This Row],[Trip Time]]*Fares_Big_Star_Export[[#This Row],[HOURLY DATA]]/60</f>
        <v>24.375</v>
      </c>
      <c r="AE357"/>
    </row>
    <row r="358" spans="1:31" x14ac:dyDescent="0.25">
      <c r="A358" t="s">
        <v>136</v>
      </c>
      <c r="B358" t="s">
        <v>442</v>
      </c>
      <c r="C358" t="s">
        <v>666</v>
      </c>
      <c r="D358" s="3">
        <v>0</v>
      </c>
      <c r="E358" t="s">
        <v>75</v>
      </c>
      <c r="F358" t="s">
        <v>888</v>
      </c>
      <c r="G358" s="2">
        <v>45744</v>
      </c>
      <c r="H358">
        <v>4098874</v>
      </c>
      <c r="I358" t="s">
        <v>537</v>
      </c>
      <c r="J358" t="s">
        <v>254</v>
      </c>
      <c r="K358">
        <v>15.16</v>
      </c>
      <c r="L358">
        <v>35</v>
      </c>
      <c r="M358" t="s">
        <v>246</v>
      </c>
      <c r="N358">
        <v>6.5</v>
      </c>
      <c r="O358">
        <v>15.16</v>
      </c>
      <c r="P358">
        <v>2</v>
      </c>
      <c r="Q358">
        <v>30.32</v>
      </c>
      <c r="R358">
        <v>36.82</v>
      </c>
      <c r="S358">
        <v>5</v>
      </c>
      <c r="T358" s="90">
        <v>0</v>
      </c>
      <c r="U358" s="90">
        <v>5</v>
      </c>
      <c r="V358">
        <v>32.5</v>
      </c>
      <c r="W358">
        <v>0.58333333333333337</v>
      </c>
      <c r="X358">
        <v>18.958333333333336</v>
      </c>
      <c r="Y358" s="176">
        <v>17.861699999999999</v>
      </c>
      <c r="Z358" t="s">
        <v>23</v>
      </c>
      <c r="AA358" t="b" cm="1">
        <f t="array" ref="AA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8">
        <f>Fares_Big_Star_Export[[#This Row],[Trip Time]]*Fares_Big_Star_Export[[#This Row],[HOURLY DATA]]/60</f>
        <v>18.958333333333332</v>
      </c>
      <c r="AE358"/>
    </row>
    <row r="359" spans="1:31" x14ac:dyDescent="0.25">
      <c r="A359" t="s">
        <v>141</v>
      </c>
      <c r="B359" t="s">
        <v>545</v>
      </c>
      <c r="C359" t="s">
        <v>501</v>
      </c>
      <c r="D359" s="3">
        <v>1</v>
      </c>
      <c r="E359" t="s">
        <v>75</v>
      </c>
      <c r="F359" t="s">
        <v>395</v>
      </c>
      <c r="G359" s="2">
        <v>45744</v>
      </c>
      <c r="H359">
        <v>4102737</v>
      </c>
      <c r="I359" t="s">
        <v>66</v>
      </c>
      <c r="J359" t="s">
        <v>251</v>
      </c>
      <c r="K359">
        <v>11.38</v>
      </c>
      <c r="L359">
        <v>63</v>
      </c>
      <c r="M359" t="s">
        <v>245</v>
      </c>
      <c r="N359">
        <v>5</v>
      </c>
      <c r="O359">
        <v>11.38</v>
      </c>
      <c r="P359">
        <v>1.75</v>
      </c>
      <c r="Q359">
        <v>19.915000000000003</v>
      </c>
      <c r="R359">
        <v>24.915000000000003</v>
      </c>
      <c r="S359">
        <v>5.5</v>
      </c>
      <c r="T359" s="90">
        <v>5.5</v>
      </c>
      <c r="U359" s="90">
        <v>0</v>
      </c>
      <c r="V359">
        <v>32.5</v>
      </c>
      <c r="W359">
        <v>1.05</v>
      </c>
      <c r="X359">
        <v>34.125</v>
      </c>
      <c r="Y359" s="176">
        <v>-9.2100000000000009</v>
      </c>
      <c r="Z359" t="s">
        <v>23</v>
      </c>
      <c r="AA359" t="b" cm="1">
        <f t="array" ref="AA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9">
        <f>Fares_Big_Star_Export[[#This Row],[Trip Time]]*Fares_Big_Star_Export[[#This Row],[HOURLY DATA]]/60</f>
        <v>34.125</v>
      </c>
      <c r="AE359"/>
    </row>
    <row r="360" spans="1:31" x14ac:dyDescent="0.25">
      <c r="A360" t="s">
        <v>141</v>
      </c>
      <c r="B360" t="s">
        <v>910</v>
      </c>
      <c r="C360" t="s">
        <v>856</v>
      </c>
      <c r="D360" s="3">
        <v>1</v>
      </c>
      <c r="E360" t="s">
        <v>75</v>
      </c>
      <c r="F360" t="s">
        <v>395</v>
      </c>
      <c r="G360" s="2">
        <v>45744</v>
      </c>
      <c r="H360">
        <v>4099087</v>
      </c>
      <c r="I360" t="s">
        <v>66</v>
      </c>
      <c r="J360" t="s">
        <v>251</v>
      </c>
      <c r="K360">
        <v>13.97</v>
      </c>
      <c r="L360">
        <v>29</v>
      </c>
      <c r="M360" t="s">
        <v>245</v>
      </c>
      <c r="N360">
        <v>5</v>
      </c>
      <c r="O360">
        <v>13.97</v>
      </c>
      <c r="P360">
        <v>1.75</v>
      </c>
      <c r="Q360">
        <v>24.447500000000002</v>
      </c>
      <c r="R360">
        <v>29.447500000000002</v>
      </c>
      <c r="S360">
        <v>5</v>
      </c>
      <c r="T360" s="90">
        <v>5</v>
      </c>
      <c r="U360" s="90">
        <v>0</v>
      </c>
      <c r="V360">
        <v>32.5</v>
      </c>
      <c r="W360">
        <v>0.48333333333333334</v>
      </c>
      <c r="X360">
        <v>15.708333333333334</v>
      </c>
      <c r="Y360" s="176">
        <v>13.7392</v>
      </c>
      <c r="Z360" t="s">
        <v>23</v>
      </c>
      <c r="AA360" t="b" cm="1">
        <f t="array" ref="AA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0">
        <f>Fares_Big_Star_Export[[#This Row],[Trip Time]]*Fares_Big_Star_Export[[#This Row],[HOURLY DATA]]/60</f>
        <v>15.708333333333334</v>
      </c>
      <c r="AE360"/>
    </row>
    <row r="361" spans="1:31" x14ac:dyDescent="0.25">
      <c r="A361" t="s">
        <v>141</v>
      </c>
      <c r="B361" t="s">
        <v>623</v>
      </c>
      <c r="C361" t="s">
        <v>397</v>
      </c>
      <c r="D361" s="3">
        <v>1</v>
      </c>
      <c r="E361" t="s">
        <v>75</v>
      </c>
      <c r="F361" t="s">
        <v>395</v>
      </c>
      <c r="G361" s="2">
        <v>45744</v>
      </c>
      <c r="H361">
        <v>4099156</v>
      </c>
      <c r="I361" t="s">
        <v>66</v>
      </c>
      <c r="J361" t="s">
        <v>251</v>
      </c>
      <c r="K361">
        <v>20.05</v>
      </c>
      <c r="L361">
        <v>53</v>
      </c>
      <c r="M361" t="s">
        <v>245</v>
      </c>
      <c r="N361">
        <v>5</v>
      </c>
      <c r="O361">
        <v>20.05</v>
      </c>
      <c r="P361">
        <v>1.75</v>
      </c>
      <c r="Q361">
        <v>35.087499999999999</v>
      </c>
      <c r="R361">
        <v>40.087499999999999</v>
      </c>
      <c r="S361">
        <v>5.5</v>
      </c>
      <c r="T361" s="90">
        <v>5.5</v>
      </c>
      <c r="U361" s="90">
        <v>0</v>
      </c>
      <c r="V361">
        <v>32.5</v>
      </c>
      <c r="W361">
        <v>0.8833333333333333</v>
      </c>
      <c r="X361">
        <v>28.708333333333332</v>
      </c>
      <c r="Y361" s="176">
        <v>11.379200000000001</v>
      </c>
      <c r="Z361" t="s">
        <v>23</v>
      </c>
      <c r="AA361" t="b" cm="1">
        <f t="array" ref="AA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1">
        <f>Fares_Big_Star_Export[[#This Row],[Trip Time]]*Fares_Big_Star_Export[[#This Row],[HOURLY DATA]]/60</f>
        <v>28.708333333333332</v>
      </c>
      <c r="AE361"/>
    </row>
    <row r="362" spans="1:31" x14ac:dyDescent="0.25">
      <c r="A362" t="s">
        <v>18</v>
      </c>
      <c r="B362" t="s">
        <v>672</v>
      </c>
      <c r="C362" t="s">
        <v>522</v>
      </c>
      <c r="D362" s="3">
        <v>1</v>
      </c>
      <c r="E362" t="s">
        <v>75</v>
      </c>
      <c r="F362" t="s">
        <v>390</v>
      </c>
      <c r="G362" s="2">
        <v>45744</v>
      </c>
      <c r="H362">
        <v>4101999</v>
      </c>
      <c r="I362" t="s">
        <v>376</v>
      </c>
      <c r="J362" t="s">
        <v>251</v>
      </c>
      <c r="K362">
        <v>11.95</v>
      </c>
      <c r="L362">
        <v>90</v>
      </c>
      <c r="M362" t="s">
        <v>245</v>
      </c>
      <c r="N362">
        <v>6.5</v>
      </c>
      <c r="O362">
        <v>11.95</v>
      </c>
      <c r="P362">
        <v>2</v>
      </c>
      <c r="Q362">
        <v>23.9</v>
      </c>
      <c r="R362">
        <v>30.4</v>
      </c>
      <c r="S362">
        <v>5.5</v>
      </c>
      <c r="T362" s="90">
        <v>5.5</v>
      </c>
      <c r="U362" s="90">
        <v>0</v>
      </c>
      <c r="V362">
        <v>35.787500000000001</v>
      </c>
      <c r="W362">
        <v>1.5</v>
      </c>
      <c r="X362">
        <v>53.681250000000006</v>
      </c>
      <c r="Y362" s="176">
        <v>-23.281199999999998</v>
      </c>
      <c r="Z362" t="s">
        <v>23</v>
      </c>
      <c r="AA362" t="b" cm="1">
        <f t="array" ref="AA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2">
        <f>Fares_Big_Star_Export[[#This Row],[Trip Time]]*Fares_Big_Star_Export[[#This Row],[HOURLY DATA]]/60</f>
        <v>53.681249999999999</v>
      </c>
      <c r="AE362"/>
    </row>
    <row r="363" spans="1:31" x14ac:dyDescent="0.25">
      <c r="A363" t="s">
        <v>137</v>
      </c>
      <c r="B363" t="s">
        <v>835</v>
      </c>
      <c r="C363" t="s">
        <v>697</v>
      </c>
      <c r="D363" s="3">
        <v>1</v>
      </c>
      <c r="E363" t="s">
        <v>75</v>
      </c>
      <c r="F363" t="s">
        <v>387</v>
      </c>
      <c r="G363" s="2">
        <v>45744</v>
      </c>
      <c r="H363">
        <v>4102738</v>
      </c>
      <c r="I363" t="s">
        <v>28</v>
      </c>
      <c r="J363" t="s">
        <v>251</v>
      </c>
      <c r="K363">
        <v>11.38</v>
      </c>
      <c r="L363">
        <v>17</v>
      </c>
      <c r="M363" t="s">
        <v>245</v>
      </c>
      <c r="N363">
        <v>5</v>
      </c>
      <c r="O363">
        <v>11.38</v>
      </c>
      <c r="P363">
        <v>1.75</v>
      </c>
      <c r="Q363">
        <v>19.915000000000003</v>
      </c>
      <c r="R363">
        <v>24.915000000000003</v>
      </c>
      <c r="S363">
        <v>5</v>
      </c>
      <c r="T363" s="90">
        <v>5</v>
      </c>
      <c r="U363" s="90">
        <v>0</v>
      </c>
      <c r="V363">
        <v>32.5</v>
      </c>
      <c r="W363">
        <v>0.28333333333333333</v>
      </c>
      <c r="X363">
        <v>9.2083333333333339</v>
      </c>
      <c r="Y363" s="176">
        <v>15.7067</v>
      </c>
      <c r="Z363" t="s">
        <v>23</v>
      </c>
      <c r="AA363" t="b" cm="1">
        <f t="array" ref="AA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3">
        <f>Fares_Big_Star_Export[[#This Row],[Trip Time]]*Fares_Big_Star_Export[[#This Row],[HOURLY DATA]]/60</f>
        <v>9.2083333333333339</v>
      </c>
      <c r="AE363"/>
    </row>
    <row r="364" spans="1:31" x14ac:dyDescent="0.25">
      <c r="A364" t="s">
        <v>137</v>
      </c>
      <c r="B364" t="s">
        <v>484</v>
      </c>
      <c r="C364" t="s">
        <v>485</v>
      </c>
      <c r="D364" s="3">
        <v>1</v>
      </c>
      <c r="E364" t="s">
        <v>75</v>
      </c>
      <c r="F364" t="s">
        <v>387</v>
      </c>
      <c r="G364" s="2">
        <v>45744</v>
      </c>
      <c r="H364">
        <v>4099086</v>
      </c>
      <c r="I364" t="s">
        <v>28</v>
      </c>
      <c r="J364" t="s">
        <v>251</v>
      </c>
      <c r="K364">
        <v>13.97</v>
      </c>
      <c r="L364">
        <v>47</v>
      </c>
      <c r="M364" t="s">
        <v>245</v>
      </c>
      <c r="N364">
        <v>5</v>
      </c>
      <c r="O364">
        <v>13.97</v>
      </c>
      <c r="P364">
        <v>1.75</v>
      </c>
      <c r="Q364">
        <v>24.447500000000002</v>
      </c>
      <c r="R364">
        <v>29.447500000000002</v>
      </c>
      <c r="S364">
        <v>5.5</v>
      </c>
      <c r="T364" s="90">
        <v>5.5</v>
      </c>
      <c r="U364" s="90">
        <v>0</v>
      </c>
      <c r="V364">
        <v>32.5</v>
      </c>
      <c r="W364">
        <v>0.78333333333333333</v>
      </c>
      <c r="X364">
        <v>25.458333333333332</v>
      </c>
      <c r="Y364" s="176">
        <v>3.9891999999999999</v>
      </c>
      <c r="Z364" t="s">
        <v>23</v>
      </c>
      <c r="AA364" t="b" cm="1">
        <f t="array" ref="AA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4">
        <f>Fares_Big_Star_Export[[#This Row],[Trip Time]]*Fares_Big_Star_Export[[#This Row],[HOURLY DATA]]/60</f>
        <v>25.458333333333332</v>
      </c>
      <c r="AE364"/>
    </row>
    <row r="365" spans="1:31" x14ac:dyDescent="0.25">
      <c r="A365" t="s">
        <v>142</v>
      </c>
      <c r="B365" t="s">
        <v>638</v>
      </c>
      <c r="C365" t="s">
        <v>545</v>
      </c>
      <c r="D365" s="3">
        <v>1</v>
      </c>
      <c r="E365" t="s">
        <v>75</v>
      </c>
      <c r="F365" t="s">
        <v>386</v>
      </c>
      <c r="G365" s="2">
        <v>45744</v>
      </c>
      <c r="H365">
        <v>4101457</v>
      </c>
      <c r="I365" t="s">
        <v>41</v>
      </c>
      <c r="J365" t="s">
        <v>254</v>
      </c>
      <c r="K365">
        <v>23.87</v>
      </c>
      <c r="L365">
        <v>32</v>
      </c>
      <c r="M365" t="s">
        <v>246</v>
      </c>
      <c r="N365">
        <v>6.5</v>
      </c>
      <c r="O365">
        <v>23.87</v>
      </c>
      <c r="P365">
        <v>2</v>
      </c>
      <c r="Q365">
        <v>47.74</v>
      </c>
      <c r="R365">
        <v>54.24</v>
      </c>
      <c r="S365">
        <v>3.75</v>
      </c>
      <c r="T365" s="90">
        <v>3.75</v>
      </c>
      <c r="U365" s="90">
        <v>0</v>
      </c>
      <c r="V365">
        <v>32.5</v>
      </c>
      <c r="W365">
        <v>0.53333333333333333</v>
      </c>
      <c r="X365">
        <v>17.333333333333332</v>
      </c>
      <c r="Y365" s="176">
        <v>36.906700000000001</v>
      </c>
      <c r="Z365" t="s">
        <v>23</v>
      </c>
      <c r="AA365" t="b" cm="1">
        <f t="array" ref="AA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5">
        <f>Fares_Big_Star_Export[[#This Row],[Trip Time]]*Fares_Big_Star_Export[[#This Row],[HOURLY DATA]]/60</f>
        <v>17.333333333333332</v>
      </c>
      <c r="AE365"/>
    </row>
    <row r="366" spans="1:31" x14ac:dyDescent="0.25">
      <c r="A366" t="s">
        <v>138</v>
      </c>
      <c r="B366" t="s">
        <v>783</v>
      </c>
      <c r="C366" t="s">
        <v>500</v>
      </c>
      <c r="D366" s="3">
        <v>0</v>
      </c>
      <c r="E366" t="s">
        <v>75</v>
      </c>
      <c r="F366" t="s">
        <v>377</v>
      </c>
      <c r="G366" s="2">
        <v>45744</v>
      </c>
      <c r="H366">
        <v>4098877</v>
      </c>
      <c r="I366" t="s">
        <v>36</v>
      </c>
      <c r="J366" t="s">
        <v>251</v>
      </c>
      <c r="K366">
        <v>19.12</v>
      </c>
      <c r="L366">
        <v>54</v>
      </c>
      <c r="M366" t="s">
        <v>245</v>
      </c>
      <c r="N366">
        <v>5</v>
      </c>
      <c r="O366">
        <v>19.12</v>
      </c>
      <c r="P366">
        <v>1.75</v>
      </c>
      <c r="Q366">
        <v>33.46</v>
      </c>
      <c r="R366">
        <v>38.46</v>
      </c>
      <c r="S366">
        <v>5</v>
      </c>
      <c r="T366" s="90">
        <v>0</v>
      </c>
      <c r="U366" s="90">
        <v>5</v>
      </c>
      <c r="V366">
        <v>29</v>
      </c>
      <c r="W366">
        <v>0.9</v>
      </c>
      <c r="X366">
        <v>26.1</v>
      </c>
      <c r="Y366" s="176">
        <v>12.36</v>
      </c>
      <c r="Z366" t="s">
        <v>37</v>
      </c>
      <c r="AA366" t="b" cm="1">
        <f t="array" ref="AA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6">
        <f>Fares_Big_Star_Export[[#This Row],[Trip Time]]*Fares_Big_Star_Export[[#This Row],[HOURLY DATA]]/60</f>
        <v>26.1</v>
      </c>
      <c r="AE366"/>
    </row>
    <row r="367" spans="1:31" x14ac:dyDescent="0.25">
      <c r="A367" t="s">
        <v>138</v>
      </c>
      <c r="B367" t="s">
        <v>397</v>
      </c>
      <c r="C367" t="s">
        <v>1067</v>
      </c>
      <c r="D367" s="3">
        <v>0</v>
      </c>
      <c r="E367" t="s">
        <v>75</v>
      </c>
      <c r="F367" t="s">
        <v>377</v>
      </c>
      <c r="G367" s="2">
        <v>45744</v>
      </c>
      <c r="H367">
        <v>4098994</v>
      </c>
      <c r="I367" t="s">
        <v>36</v>
      </c>
      <c r="J367" t="s">
        <v>251</v>
      </c>
      <c r="K367">
        <v>17.3</v>
      </c>
      <c r="L367">
        <v>45</v>
      </c>
      <c r="M367" t="s">
        <v>245</v>
      </c>
      <c r="N367">
        <v>5</v>
      </c>
      <c r="O367">
        <v>17.3</v>
      </c>
      <c r="P367">
        <v>1.75</v>
      </c>
      <c r="Q367">
        <v>30.275000000000002</v>
      </c>
      <c r="R367">
        <v>35.275000000000006</v>
      </c>
      <c r="S367">
        <v>0</v>
      </c>
      <c r="T367" s="90">
        <v>0</v>
      </c>
      <c r="U367" s="90">
        <v>0</v>
      </c>
      <c r="V367">
        <v>29</v>
      </c>
      <c r="W367">
        <v>0.75</v>
      </c>
      <c r="X367">
        <v>21.75</v>
      </c>
      <c r="Y367" s="176">
        <v>13.525</v>
      </c>
      <c r="Z367" t="s">
        <v>37</v>
      </c>
      <c r="AA367" t="b" cm="1">
        <f t="array" ref="AA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7">
        <f>Fares_Big_Star_Export[[#This Row],[Trip Time]]*Fares_Big_Star_Export[[#This Row],[HOURLY DATA]]/60</f>
        <v>21.75</v>
      </c>
      <c r="AE367"/>
    </row>
    <row r="368" spans="1:31" x14ac:dyDescent="0.25">
      <c r="A368" t="s">
        <v>133</v>
      </c>
      <c r="B368" t="s">
        <v>938</v>
      </c>
      <c r="C368" t="s">
        <v>825</v>
      </c>
      <c r="D368" s="3">
        <v>0</v>
      </c>
      <c r="E368" t="s">
        <v>75</v>
      </c>
      <c r="F368" t="s">
        <v>394</v>
      </c>
      <c r="G368" s="2">
        <v>45744</v>
      </c>
      <c r="H368">
        <v>4098597</v>
      </c>
      <c r="I368" t="s">
        <v>64</v>
      </c>
      <c r="J368" t="s">
        <v>251</v>
      </c>
      <c r="K368">
        <v>29.88</v>
      </c>
      <c r="L368">
        <v>68</v>
      </c>
      <c r="M368" t="s">
        <v>245</v>
      </c>
      <c r="N368">
        <v>5</v>
      </c>
      <c r="O368">
        <v>29.88</v>
      </c>
      <c r="P368">
        <v>1.75</v>
      </c>
      <c r="Q368">
        <v>52.29</v>
      </c>
      <c r="R368">
        <v>57.29</v>
      </c>
      <c r="S368">
        <v>5.5</v>
      </c>
      <c r="T368" s="90">
        <v>0</v>
      </c>
      <c r="U368" s="90">
        <v>5.5</v>
      </c>
      <c r="V368">
        <v>32.5</v>
      </c>
      <c r="W368">
        <v>1.1333333333333333</v>
      </c>
      <c r="X368">
        <v>36.833333333333336</v>
      </c>
      <c r="Y368" s="176">
        <v>20.456700000000001</v>
      </c>
      <c r="Z368" t="s">
        <v>23</v>
      </c>
      <c r="AA368" t="b" cm="1">
        <f t="array" ref="AA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8">
        <f>Fares_Big_Star_Export[[#This Row],[Trip Time]]*Fares_Big_Star_Export[[#This Row],[HOURLY DATA]]/60</f>
        <v>36.833333333333336</v>
      </c>
      <c r="AE368"/>
    </row>
    <row r="369" spans="1:31" x14ac:dyDescent="0.25">
      <c r="A369" t="s">
        <v>21</v>
      </c>
      <c r="B369" t="s">
        <v>892</v>
      </c>
      <c r="C369" t="s">
        <v>912</v>
      </c>
      <c r="D369" s="3">
        <v>0</v>
      </c>
      <c r="E369" t="s">
        <v>75</v>
      </c>
      <c r="F369" t="s">
        <v>227</v>
      </c>
      <c r="G369" s="2">
        <v>45744</v>
      </c>
      <c r="H369">
        <v>4098601</v>
      </c>
      <c r="I369" t="s">
        <v>228</v>
      </c>
      <c r="J369" t="s">
        <v>251</v>
      </c>
      <c r="K369">
        <v>29.88</v>
      </c>
      <c r="L369">
        <v>106</v>
      </c>
      <c r="M369" t="s">
        <v>245</v>
      </c>
      <c r="N369">
        <v>5</v>
      </c>
      <c r="O369">
        <v>29.88</v>
      </c>
      <c r="P369">
        <v>1.75</v>
      </c>
      <c r="Q369">
        <v>52.29</v>
      </c>
      <c r="R369">
        <v>57.29</v>
      </c>
      <c r="S369">
        <v>0</v>
      </c>
      <c r="T369" s="90">
        <v>0</v>
      </c>
      <c r="U369" s="90">
        <v>0</v>
      </c>
      <c r="V369">
        <v>32.5</v>
      </c>
      <c r="W369">
        <v>1.7666666666666666</v>
      </c>
      <c r="X369">
        <v>57.416666666666664</v>
      </c>
      <c r="Y369" s="176">
        <v>-0.12670000000000001</v>
      </c>
      <c r="Z369" t="s">
        <v>23</v>
      </c>
      <c r="AA369" t="b" cm="1">
        <f t="array" ref="AA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9">
        <f>Fares_Big_Star_Export[[#This Row],[Trip Time]]*Fares_Big_Star_Export[[#This Row],[HOURLY DATA]]/60</f>
        <v>57.416666666666664</v>
      </c>
      <c r="AE369"/>
    </row>
    <row r="370" spans="1:31" x14ac:dyDescent="0.25">
      <c r="A370" t="s">
        <v>141</v>
      </c>
      <c r="B370" t="s">
        <v>476</v>
      </c>
      <c r="C370" t="s">
        <v>441</v>
      </c>
      <c r="D370" s="3">
        <v>0</v>
      </c>
      <c r="E370" t="s">
        <v>75</v>
      </c>
      <c r="F370" t="s">
        <v>395</v>
      </c>
      <c r="G370" s="2">
        <v>45744</v>
      </c>
      <c r="H370">
        <v>4098829</v>
      </c>
      <c r="I370" t="s">
        <v>66</v>
      </c>
      <c r="J370" t="s">
        <v>251</v>
      </c>
      <c r="K370">
        <v>10.39</v>
      </c>
      <c r="L370">
        <v>36</v>
      </c>
      <c r="M370" t="s">
        <v>245</v>
      </c>
      <c r="N370">
        <v>5</v>
      </c>
      <c r="O370">
        <v>10.39</v>
      </c>
      <c r="P370">
        <v>1.75</v>
      </c>
      <c r="Q370">
        <v>18.182500000000001</v>
      </c>
      <c r="R370">
        <v>23.182500000000001</v>
      </c>
      <c r="S370">
        <v>5.5</v>
      </c>
      <c r="T370" s="90">
        <v>0</v>
      </c>
      <c r="U370" s="90">
        <v>5.5</v>
      </c>
      <c r="V370">
        <v>32.5</v>
      </c>
      <c r="W370">
        <v>0.6</v>
      </c>
      <c r="X370">
        <v>19.5</v>
      </c>
      <c r="Y370" s="176">
        <v>3.6825000000000001</v>
      </c>
      <c r="Z370" t="s">
        <v>23</v>
      </c>
      <c r="AA370" t="b" cm="1">
        <f t="array" ref="AA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0">
        <f>Fares_Big_Star_Export[[#This Row],[Trip Time]]*Fares_Big_Star_Export[[#This Row],[HOURLY DATA]]/60</f>
        <v>19.5</v>
      </c>
      <c r="AE370"/>
    </row>
    <row r="371" spans="1:31" x14ac:dyDescent="0.25">
      <c r="A371" t="s">
        <v>142</v>
      </c>
      <c r="B371" t="s">
        <v>718</v>
      </c>
      <c r="C371" t="s">
        <v>1065</v>
      </c>
      <c r="D371" s="3">
        <v>0</v>
      </c>
      <c r="E371" t="s">
        <v>75</v>
      </c>
      <c r="F371" t="s">
        <v>386</v>
      </c>
      <c r="G371" s="2">
        <v>45744</v>
      </c>
      <c r="H371">
        <v>4098995</v>
      </c>
      <c r="I371" t="s">
        <v>41</v>
      </c>
      <c r="J371" t="s">
        <v>251</v>
      </c>
      <c r="K371">
        <v>17.3</v>
      </c>
      <c r="L371">
        <v>49</v>
      </c>
      <c r="M371" t="s">
        <v>245</v>
      </c>
      <c r="N371">
        <v>5</v>
      </c>
      <c r="O371">
        <v>17.3</v>
      </c>
      <c r="P371">
        <v>1.75</v>
      </c>
      <c r="Q371">
        <v>30.275000000000002</v>
      </c>
      <c r="R371">
        <v>35.275000000000006</v>
      </c>
      <c r="S371">
        <v>0</v>
      </c>
      <c r="T371" s="90">
        <v>0</v>
      </c>
      <c r="U371" s="90">
        <v>0</v>
      </c>
      <c r="V371">
        <v>32.5</v>
      </c>
      <c r="W371">
        <v>0.81666666666666665</v>
      </c>
      <c r="X371">
        <v>26.541666666666668</v>
      </c>
      <c r="Y371" s="176">
        <v>8.7332999999999998</v>
      </c>
      <c r="Z371" t="s">
        <v>23</v>
      </c>
      <c r="AA371" t="b" cm="1">
        <f t="array" ref="AA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1">
        <f>Fares_Big_Star_Export[[#This Row],[Trip Time]]*Fares_Big_Star_Export[[#This Row],[HOURLY DATA]]/60</f>
        <v>26.541666666666668</v>
      </c>
      <c r="AE371"/>
    </row>
    <row r="372" spans="1:31" x14ac:dyDescent="0.25">
      <c r="A372" t="s">
        <v>141</v>
      </c>
      <c r="B372" t="s">
        <v>1016</v>
      </c>
      <c r="C372" t="s">
        <v>1042</v>
      </c>
      <c r="D372" s="3">
        <v>0</v>
      </c>
      <c r="E372" t="s">
        <v>75</v>
      </c>
      <c r="F372" t="s">
        <v>395</v>
      </c>
      <c r="G372" s="2">
        <v>45744</v>
      </c>
      <c r="H372">
        <v>4098831</v>
      </c>
      <c r="I372" t="s">
        <v>66</v>
      </c>
      <c r="J372" t="s">
        <v>254</v>
      </c>
      <c r="K372">
        <v>5.55</v>
      </c>
      <c r="L372">
        <v>39</v>
      </c>
      <c r="M372" t="s">
        <v>246</v>
      </c>
      <c r="N372">
        <v>6.5</v>
      </c>
      <c r="O372">
        <v>5.55</v>
      </c>
      <c r="P372">
        <v>2</v>
      </c>
      <c r="Q372">
        <v>11.1</v>
      </c>
      <c r="R372">
        <v>17.600000000000001</v>
      </c>
      <c r="S372">
        <v>5.5</v>
      </c>
      <c r="T372" s="90">
        <v>0</v>
      </c>
      <c r="U372" s="90">
        <v>5.5</v>
      </c>
      <c r="V372">
        <v>32.5</v>
      </c>
      <c r="W372">
        <v>0.65</v>
      </c>
      <c r="X372">
        <v>21.125</v>
      </c>
      <c r="Y372" s="176">
        <v>-3.5249999999999999</v>
      </c>
      <c r="Z372" t="s">
        <v>23</v>
      </c>
      <c r="AA372" t="b" cm="1">
        <f t="array" ref="AA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2">
        <f>Fares_Big_Star_Export[[#This Row],[Trip Time]]*Fares_Big_Star_Export[[#This Row],[HOURLY DATA]]/60</f>
        <v>21.125</v>
      </c>
      <c r="AE372"/>
    </row>
    <row r="373" spans="1:31" x14ac:dyDescent="0.25">
      <c r="A373" t="s">
        <v>136</v>
      </c>
      <c r="B373" t="s">
        <v>1066</v>
      </c>
      <c r="C373" t="s">
        <v>988</v>
      </c>
      <c r="D373" s="3">
        <v>0</v>
      </c>
      <c r="E373" t="s">
        <v>75</v>
      </c>
      <c r="F373" t="s">
        <v>888</v>
      </c>
      <c r="G373" s="2">
        <v>45744</v>
      </c>
      <c r="H373">
        <v>4098839</v>
      </c>
      <c r="I373" t="s">
        <v>537</v>
      </c>
      <c r="J373" t="s">
        <v>253</v>
      </c>
      <c r="K373">
        <v>7.01</v>
      </c>
      <c r="L373">
        <v>30</v>
      </c>
      <c r="M373" t="s">
        <v>245</v>
      </c>
      <c r="N373">
        <v>5</v>
      </c>
      <c r="O373">
        <v>7.01</v>
      </c>
      <c r="P373">
        <v>1.75</v>
      </c>
      <c r="Q373">
        <v>12.2675</v>
      </c>
      <c r="R373">
        <v>17.267499999999998</v>
      </c>
      <c r="S373">
        <v>5</v>
      </c>
      <c r="T373" s="90">
        <v>0</v>
      </c>
      <c r="U373" s="90">
        <v>5</v>
      </c>
      <c r="V373">
        <v>32.5</v>
      </c>
      <c r="W373">
        <v>0.5</v>
      </c>
      <c r="X373">
        <v>16.25</v>
      </c>
      <c r="Y373" s="176">
        <v>1.0175000000000001</v>
      </c>
      <c r="Z373" t="s">
        <v>23</v>
      </c>
      <c r="AA373" t="b" cm="1">
        <f t="array" ref="AA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3">
        <f>Fares_Big_Star_Export[[#This Row],[Trip Time]]*Fares_Big_Star_Export[[#This Row],[HOURLY DATA]]/60</f>
        <v>16.25</v>
      </c>
      <c r="AE373"/>
    </row>
    <row r="374" spans="1:31" x14ac:dyDescent="0.25">
      <c r="A374" t="s">
        <v>142</v>
      </c>
      <c r="B374" t="s">
        <v>746</v>
      </c>
      <c r="C374" t="s">
        <v>705</v>
      </c>
      <c r="D374" s="3">
        <v>0</v>
      </c>
      <c r="E374" t="s">
        <v>75</v>
      </c>
      <c r="F374" t="s">
        <v>386</v>
      </c>
      <c r="G374" s="2">
        <v>45744</v>
      </c>
      <c r="H374">
        <v>4098840</v>
      </c>
      <c r="I374" t="s">
        <v>41</v>
      </c>
      <c r="J374" t="s">
        <v>253</v>
      </c>
      <c r="K374">
        <v>7.01</v>
      </c>
      <c r="L374">
        <v>28</v>
      </c>
      <c r="M374" t="s">
        <v>245</v>
      </c>
      <c r="N374">
        <v>5</v>
      </c>
      <c r="O374">
        <v>7.01</v>
      </c>
      <c r="P374">
        <v>1.75</v>
      </c>
      <c r="Q374">
        <v>12.2675</v>
      </c>
      <c r="R374">
        <v>17.267499999999998</v>
      </c>
      <c r="S374">
        <v>3.75</v>
      </c>
      <c r="T374" s="90">
        <v>0</v>
      </c>
      <c r="U374" s="90">
        <v>3.75</v>
      </c>
      <c r="V374">
        <v>32.5</v>
      </c>
      <c r="W374">
        <v>0.46666666666666667</v>
      </c>
      <c r="X374">
        <v>15.166666666666666</v>
      </c>
      <c r="Y374" s="176">
        <v>2.1008</v>
      </c>
      <c r="Z374" t="s">
        <v>23</v>
      </c>
      <c r="AA374" t="b" cm="1">
        <f t="array" ref="AA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4">
        <f>Fares_Big_Star_Export[[#This Row],[Trip Time]]*Fares_Big_Star_Export[[#This Row],[HOURLY DATA]]/60</f>
        <v>15.166666666666666</v>
      </c>
      <c r="AE374"/>
    </row>
    <row r="375" spans="1:31" x14ac:dyDescent="0.25">
      <c r="A375" t="s">
        <v>139</v>
      </c>
      <c r="B375" t="s">
        <v>413</v>
      </c>
      <c r="C375" t="s">
        <v>968</v>
      </c>
      <c r="D375" s="3">
        <v>0</v>
      </c>
      <c r="E375" t="s">
        <v>75</v>
      </c>
      <c r="F375" t="s">
        <v>381</v>
      </c>
      <c r="G375" s="2">
        <v>45744</v>
      </c>
      <c r="H375">
        <v>4098862</v>
      </c>
      <c r="I375" t="s">
        <v>43</v>
      </c>
      <c r="J375" t="s">
        <v>251</v>
      </c>
      <c r="K375">
        <v>17.43</v>
      </c>
      <c r="L375">
        <v>26</v>
      </c>
      <c r="M375" t="s">
        <v>245</v>
      </c>
      <c r="N375">
        <v>5</v>
      </c>
      <c r="O375">
        <v>17.43</v>
      </c>
      <c r="P375">
        <v>1.75</v>
      </c>
      <c r="Q375">
        <v>30.502499999999998</v>
      </c>
      <c r="R375">
        <v>35.502499999999998</v>
      </c>
      <c r="S375">
        <v>0</v>
      </c>
      <c r="T375" s="90">
        <v>0</v>
      </c>
      <c r="U375" s="90">
        <v>0</v>
      </c>
      <c r="V375">
        <v>29</v>
      </c>
      <c r="W375">
        <v>0.43333333333333335</v>
      </c>
      <c r="X375">
        <v>12.566666666666666</v>
      </c>
      <c r="Y375" s="176">
        <v>22.9358</v>
      </c>
      <c r="Z375" t="s">
        <v>37</v>
      </c>
      <c r="AA375" t="b" cm="1">
        <f t="array" ref="AA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5">
        <f>Fares_Big_Star_Export[[#This Row],[Trip Time]]*Fares_Big_Star_Export[[#This Row],[HOURLY DATA]]/60</f>
        <v>12.566666666666666</v>
      </c>
      <c r="AE375"/>
    </row>
    <row r="376" spans="1:31" x14ac:dyDescent="0.25">
      <c r="A376" t="s">
        <v>140</v>
      </c>
      <c r="B376" t="s">
        <v>402</v>
      </c>
      <c r="C376" t="s">
        <v>1021</v>
      </c>
      <c r="D376" s="3">
        <v>0</v>
      </c>
      <c r="E376" t="s">
        <v>75</v>
      </c>
      <c r="F376" t="s">
        <v>378</v>
      </c>
      <c r="G376" s="2">
        <v>45744</v>
      </c>
      <c r="H376">
        <v>4100589</v>
      </c>
      <c r="I376" t="s">
        <v>379</v>
      </c>
      <c r="J376" t="s">
        <v>271</v>
      </c>
      <c r="K376">
        <v>27.12</v>
      </c>
      <c r="L376">
        <v>186</v>
      </c>
      <c r="M376" t="s">
        <v>246</v>
      </c>
      <c r="N376">
        <v>6.5</v>
      </c>
      <c r="O376">
        <v>27.12</v>
      </c>
      <c r="P376">
        <v>2</v>
      </c>
      <c r="Q376">
        <v>54.24</v>
      </c>
      <c r="R376">
        <v>60.74</v>
      </c>
      <c r="S376">
        <v>5.5</v>
      </c>
      <c r="T376" s="90">
        <v>0</v>
      </c>
      <c r="U376" s="90">
        <v>5.5</v>
      </c>
      <c r="V376">
        <v>29</v>
      </c>
      <c r="W376">
        <v>3.1</v>
      </c>
      <c r="X376">
        <v>89.9</v>
      </c>
      <c r="Y376" s="176">
        <v>-29.16</v>
      </c>
      <c r="Z376" t="s">
        <v>23</v>
      </c>
      <c r="AA376" t="b" cm="1">
        <f t="array" ref="AA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6">
        <f>Fares_Big_Star_Export[[#This Row],[Trip Time]]*Fares_Big_Star_Export[[#This Row],[HOURLY DATA]]/60</f>
        <v>89.9</v>
      </c>
      <c r="AE376"/>
    </row>
    <row r="377" spans="1:31" x14ac:dyDescent="0.25">
      <c r="A377" t="s">
        <v>21</v>
      </c>
      <c r="B377" t="s">
        <v>1064</v>
      </c>
      <c r="C377" t="s">
        <v>948</v>
      </c>
      <c r="D377" s="3">
        <v>0</v>
      </c>
      <c r="E377" t="s">
        <v>75</v>
      </c>
      <c r="F377" t="s">
        <v>227</v>
      </c>
      <c r="G377" s="2">
        <v>45744</v>
      </c>
      <c r="H377">
        <v>4102790</v>
      </c>
      <c r="I377" t="s">
        <v>228</v>
      </c>
      <c r="J377" t="s">
        <v>252</v>
      </c>
      <c r="K377">
        <v>10.49</v>
      </c>
      <c r="L377">
        <v>25</v>
      </c>
      <c r="M377" t="s">
        <v>245</v>
      </c>
      <c r="N377">
        <v>5</v>
      </c>
      <c r="O377">
        <v>10.49</v>
      </c>
      <c r="P377">
        <v>1.75</v>
      </c>
      <c r="Q377">
        <v>18.357500000000002</v>
      </c>
      <c r="R377">
        <v>23.357500000000002</v>
      </c>
      <c r="S377">
        <v>5</v>
      </c>
      <c r="T377" s="90">
        <v>0</v>
      </c>
      <c r="U377" s="90">
        <v>5</v>
      </c>
      <c r="V377">
        <v>32.5</v>
      </c>
      <c r="W377">
        <v>0.41666666666666669</v>
      </c>
      <c r="X377">
        <v>13.541666666666668</v>
      </c>
      <c r="Y377" s="176">
        <v>9.8157999999999994</v>
      </c>
      <c r="Z377" t="s">
        <v>23</v>
      </c>
      <c r="AA377" t="b" cm="1">
        <f t="array" ref="AA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7">
        <f>Fares_Big_Star_Export[[#This Row],[Trip Time]]*Fares_Big_Star_Export[[#This Row],[HOURLY DATA]]/60</f>
        <v>13.541666666666666</v>
      </c>
      <c r="AE377"/>
    </row>
    <row r="378" spans="1:31" x14ac:dyDescent="0.25">
      <c r="A378" t="s">
        <v>143</v>
      </c>
      <c r="B378" t="s">
        <v>676</v>
      </c>
      <c r="C378" t="s">
        <v>500</v>
      </c>
      <c r="D378" s="3">
        <v>0</v>
      </c>
      <c r="E378" t="s">
        <v>75</v>
      </c>
      <c r="F378" t="s">
        <v>388</v>
      </c>
      <c r="G378" s="2">
        <v>45744</v>
      </c>
      <c r="H378">
        <v>4102789</v>
      </c>
      <c r="I378" t="s">
        <v>389</v>
      </c>
      <c r="J378" t="s">
        <v>252</v>
      </c>
      <c r="K378">
        <v>10.49</v>
      </c>
      <c r="L378">
        <v>17</v>
      </c>
      <c r="M378" t="s">
        <v>245</v>
      </c>
      <c r="N378">
        <v>5</v>
      </c>
      <c r="O378">
        <v>10.49</v>
      </c>
      <c r="P378">
        <v>1.75</v>
      </c>
      <c r="Q378">
        <v>18.357500000000002</v>
      </c>
      <c r="R378">
        <v>23.357500000000002</v>
      </c>
      <c r="S378">
        <v>5.5</v>
      </c>
      <c r="T378" s="90">
        <v>0</v>
      </c>
      <c r="U378" s="90">
        <v>5.5</v>
      </c>
      <c r="V378">
        <v>29</v>
      </c>
      <c r="W378">
        <v>0.28333333333333333</v>
      </c>
      <c r="X378">
        <v>8.2166666666666668</v>
      </c>
      <c r="Y378" s="176">
        <v>15.1408</v>
      </c>
      <c r="Z378" t="s">
        <v>37</v>
      </c>
      <c r="AA378" t="b" cm="1">
        <f t="array" ref="AA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8">
        <f>Fares_Big_Star_Export[[#This Row],[Trip Time]]*Fares_Big_Star_Export[[#This Row],[HOURLY DATA]]/60</f>
        <v>8.2166666666666668</v>
      </c>
      <c r="AE378"/>
    </row>
    <row r="379" spans="1:31" x14ac:dyDescent="0.25">
      <c r="A379" t="s">
        <v>139</v>
      </c>
      <c r="B379" t="s">
        <v>930</v>
      </c>
      <c r="C379" t="s">
        <v>964</v>
      </c>
      <c r="D379" s="3">
        <v>0</v>
      </c>
      <c r="E379" t="s">
        <v>75</v>
      </c>
      <c r="F379" t="s">
        <v>381</v>
      </c>
      <c r="G379" s="2">
        <v>45744</v>
      </c>
      <c r="H379">
        <v>4102800</v>
      </c>
      <c r="I379" t="s">
        <v>43</v>
      </c>
      <c r="J379" t="s">
        <v>251</v>
      </c>
      <c r="K379">
        <v>16.29</v>
      </c>
      <c r="L379">
        <v>34</v>
      </c>
      <c r="M379" t="s">
        <v>245</v>
      </c>
      <c r="N379">
        <v>5</v>
      </c>
      <c r="O379">
        <v>16.29</v>
      </c>
      <c r="P379">
        <v>1.75</v>
      </c>
      <c r="Q379">
        <v>28.5075</v>
      </c>
      <c r="R379">
        <v>33.5075</v>
      </c>
      <c r="S379">
        <v>5</v>
      </c>
      <c r="T379" s="90">
        <v>0</v>
      </c>
      <c r="U379" s="90">
        <v>5</v>
      </c>
      <c r="V379">
        <v>29</v>
      </c>
      <c r="W379">
        <v>0.56666666666666665</v>
      </c>
      <c r="X379">
        <v>16.433333333333334</v>
      </c>
      <c r="Y379" s="176">
        <v>17.074200000000001</v>
      </c>
      <c r="Z379" t="s">
        <v>37</v>
      </c>
      <c r="AA379" t="b" cm="1">
        <f t="array" ref="AA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9">
        <f>Fares_Big_Star_Export[[#This Row],[Trip Time]]*Fares_Big_Star_Export[[#This Row],[HOURLY DATA]]/60</f>
        <v>16.433333333333334</v>
      </c>
      <c r="AE379"/>
    </row>
    <row r="380" spans="1:31" x14ac:dyDescent="0.25">
      <c r="A380" t="s">
        <v>139</v>
      </c>
      <c r="B380" t="s">
        <v>454</v>
      </c>
      <c r="C380" t="s">
        <v>968</v>
      </c>
      <c r="D380" s="3">
        <v>0</v>
      </c>
      <c r="E380" t="s">
        <v>75</v>
      </c>
      <c r="F380" t="s">
        <v>381</v>
      </c>
      <c r="G380" s="2">
        <v>45744</v>
      </c>
      <c r="H380">
        <v>4098757</v>
      </c>
      <c r="I380" t="s">
        <v>43</v>
      </c>
      <c r="J380" t="s">
        <v>251</v>
      </c>
      <c r="K380">
        <v>20.329999999999998</v>
      </c>
      <c r="L380">
        <v>42</v>
      </c>
      <c r="M380" t="s">
        <v>245</v>
      </c>
      <c r="N380">
        <v>5</v>
      </c>
      <c r="O380">
        <v>20.329999999999998</v>
      </c>
      <c r="P380">
        <v>1.75</v>
      </c>
      <c r="Q380">
        <v>35.577500000000001</v>
      </c>
      <c r="R380">
        <v>40.577500000000001</v>
      </c>
      <c r="S380">
        <v>0</v>
      </c>
      <c r="T380" s="90">
        <v>0</v>
      </c>
      <c r="U380" s="90">
        <v>0</v>
      </c>
      <c r="V380">
        <v>29</v>
      </c>
      <c r="W380">
        <v>0.7</v>
      </c>
      <c r="X380">
        <v>20.299999999999997</v>
      </c>
      <c r="Y380" s="176">
        <v>20.2775</v>
      </c>
      <c r="Z380" t="s">
        <v>37</v>
      </c>
      <c r="AA380" t="b" cm="1">
        <f t="array" ref="AA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0">
        <f>Fares_Big_Star_Export[[#This Row],[Trip Time]]*Fares_Big_Star_Export[[#This Row],[HOURLY DATA]]/60</f>
        <v>20.3</v>
      </c>
      <c r="AE380"/>
    </row>
    <row r="381" spans="1:31" x14ac:dyDescent="0.25">
      <c r="A381" t="s">
        <v>133</v>
      </c>
      <c r="B381" t="s">
        <v>419</v>
      </c>
      <c r="C381" t="s">
        <v>701</v>
      </c>
      <c r="D381" s="3">
        <v>0</v>
      </c>
      <c r="E381" t="s">
        <v>75</v>
      </c>
      <c r="F381" t="s">
        <v>394</v>
      </c>
      <c r="G381" s="2">
        <v>45744</v>
      </c>
      <c r="H381">
        <v>4098754</v>
      </c>
      <c r="I381" t="s">
        <v>64</v>
      </c>
      <c r="J381" t="s">
        <v>251</v>
      </c>
      <c r="K381">
        <v>13.14</v>
      </c>
      <c r="L381">
        <v>58</v>
      </c>
      <c r="M381" t="s">
        <v>245</v>
      </c>
      <c r="N381">
        <v>5</v>
      </c>
      <c r="O381">
        <v>13.14</v>
      </c>
      <c r="P381">
        <v>1.75</v>
      </c>
      <c r="Q381">
        <v>22.995000000000001</v>
      </c>
      <c r="R381">
        <v>27.995000000000001</v>
      </c>
      <c r="S381">
        <v>0</v>
      </c>
      <c r="T381" s="90">
        <v>0</v>
      </c>
      <c r="U381" s="90">
        <v>0</v>
      </c>
      <c r="V381">
        <v>32.5</v>
      </c>
      <c r="W381">
        <v>0.96666666666666667</v>
      </c>
      <c r="X381">
        <v>31.416666666666668</v>
      </c>
      <c r="Y381" s="176">
        <v>-3.4217</v>
      </c>
      <c r="Z381" t="s">
        <v>23</v>
      </c>
      <c r="AA381" t="b" cm="1">
        <f t="array" ref="AA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1">
        <f>Fares_Big_Star_Export[[#This Row],[Trip Time]]*Fares_Big_Star_Export[[#This Row],[HOURLY DATA]]/60</f>
        <v>31.416666666666668</v>
      </c>
      <c r="AE381"/>
    </row>
    <row r="382" spans="1:31" x14ac:dyDescent="0.25">
      <c r="A382" t="s">
        <v>137</v>
      </c>
      <c r="B382" t="s">
        <v>434</v>
      </c>
      <c r="C382" t="s">
        <v>811</v>
      </c>
      <c r="D382" s="3">
        <v>0</v>
      </c>
      <c r="E382" t="s">
        <v>75</v>
      </c>
      <c r="F382" t="s">
        <v>387</v>
      </c>
      <c r="G382" s="2">
        <v>45744</v>
      </c>
      <c r="H382">
        <v>4098830</v>
      </c>
      <c r="I382" t="s">
        <v>28</v>
      </c>
      <c r="J382" t="s">
        <v>251</v>
      </c>
      <c r="K382">
        <v>10.39</v>
      </c>
      <c r="L382">
        <v>47</v>
      </c>
      <c r="M382" t="s">
        <v>245</v>
      </c>
      <c r="N382">
        <v>5</v>
      </c>
      <c r="O382">
        <v>10.39</v>
      </c>
      <c r="P382">
        <v>1.75</v>
      </c>
      <c r="Q382">
        <v>18.182500000000001</v>
      </c>
      <c r="R382">
        <v>23.182500000000001</v>
      </c>
      <c r="S382">
        <v>0</v>
      </c>
      <c r="T382" s="90">
        <v>0</v>
      </c>
      <c r="U382" s="90">
        <v>0</v>
      </c>
      <c r="V382">
        <v>32.5</v>
      </c>
      <c r="W382">
        <v>0.78333333333333333</v>
      </c>
      <c r="X382">
        <v>25.458333333333332</v>
      </c>
      <c r="Y382" s="176">
        <v>-2.2757999999999998</v>
      </c>
      <c r="Z382" t="s">
        <v>23</v>
      </c>
      <c r="AA382" t="b" cm="1">
        <f t="array" ref="AA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2">
        <f>Fares_Big_Star_Export[[#This Row],[Trip Time]]*Fares_Big_Star_Export[[#This Row],[HOURLY DATA]]/60</f>
        <v>25.458333333333332</v>
      </c>
      <c r="AE382"/>
    </row>
    <row r="383" spans="1:31" x14ac:dyDescent="0.25">
      <c r="A383" t="s">
        <v>18</v>
      </c>
      <c r="B383" t="s">
        <v>621</v>
      </c>
      <c r="C383" t="s">
        <v>520</v>
      </c>
      <c r="D383" s="3">
        <v>0</v>
      </c>
      <c r="E383" t="s">
        <v>75</v>
      </c>
      <c r="F383" t="s">
        <v>390</v>
      </c>
      <c r="G383" s="2">
        <v>45744</v>
      </c>
      <c r="H383">
        <v>4098758</v>
      </c>
      <c r="I383" t="s">
        <v>376</v>
      </c>
      <c r="J383" t="s">
        <v>251</v>
      </c>
      <c r="K383">
        <v>20.329999999999998</v>
      </c>
      <c r="L383">
        <v>31</v>
      </c>
      <c r="M383" t="s">
        <v>245</v>
      </c>
      <c r="N383">
        <v>6.5</v>
      </c>
      <c r="O383">
        <v>20.329999999999998</v>
      </c>
      <c r="P383">
        <v>2</v>
      </c>
      <c r="Q383">
        <v>40.659999999999997</v>
      </c>
      <c r="R383">
        <v>47.16</v>
      </c>
      <c r="S383">
        <v>0</v>
      </c>
      <c r="T383" s="90">
        <v>0</v>
      </c>
      <c r="U383" s="90">
        <v>0</v>
      </c>
      <c r="V383">
        <v>35.787500000000001</v>
      </c>
      <c r="W383">
        <v>0.51666666666666672</v>
      </c>
      <c r="X383">
        <v>18.490208333333335</v>
      </c>
      <c r="Y383" s="176">
        <v>28.669799999999999</v>
      </c>
      <c r="Z383" t="s">
        <v>23</v>
      </c>
      <c r="AA383" t="b" cm="1">
        <f t="array" ref="AA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3">
        <f>Fares_Big_Star_Export[[#This Row],[Trip Time]]*Fares_Big_Star_Export[[#This Row],[HOURLY DATA]]/60</f>
        <v>18.490208333333335</v>
      </c>
      <c r="AE383"/>
    </row>
    <row r="384" spans="1:31" x14ac:dyDescent="0.25">
      <c r="A384" t="s">
        <v>141</v>
      </c>
      <c r="B384" t="s">
        <v>824</v>
      </c>
      <c r="C384" t="s">
        <v>627</v>
      </c>
      <c r="D384" s="3">
        <v>0</v>
      </c>
      <c r="E384" t="s">
        <v>75</v>
      </c>
      <c r="F384" t="s">
        <v>395</v>
      </c>
      <c r="G384" s="2">
        <v>45744</v>
      </c>
      <c r="H384">
        <v>4098753</v>
      </c>
      <c r="I384" t="s">
        <v>66</v>
      </c>
      <c r="J384" t="s">
        <v>251</v>
      </c>
      <c r="K384">
        <v>13.14</v>
      </c>
      <c r="L384">
        <v>63</v>
      </c>
      <c r="M384" t="s">
        <v>245</v>
      </c>
      <c r="N384">
        <v>5</v>
      </c>
      <c r="O384">
        <v>13.14</v>
      </c>
      <c r="P384">
        <v>1.75</v>
      </c>
      <c r="Q384">
        <v>22.995000000000001</v>
      </c>
      <c r="R384">
        <v>27.995000000000001</v>
      </c>
      <c r="S384">
        <v>0</v>
      </c>
      <c r="T384" s="90">
        <v>0</v>
      </c>
      <c r="U384" s="90">
        <v>0</v>
      </c>
      <c r="V384">
        <v>32.5</v>
      </c>
      <c r="W384">
        <v>1.05</v>
      </c>
      <c r="X384">
        <v>34.125</v>
      </c>
      <c r="Y384" s="176">
        <v>-6.13</v>
      </c>
      <c r="Z384" t="s">
        <v>23</v>
      </c>
      <c r="AA384" t="b" cm="1">
        <f t="array" ref="AA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4">
        <f>Fares_Big_Star_Export[[#This Row],[Trip Time]]*Fares_Big_Star_Export[[#This Row],[HOURLY DATA]]/60</f>
        <v>34.125</v>
      </c>
      <c r="AE384"/>
    </row>
    <row r="385" spans="1:31" x14ac:dyDescent="0.25">
      <c r="A385" t="s">
        <v>65</v>
      </c>
      <c r="B385" t="s">
        <v>478</v>
      </c>
      <c r="C385" t="s">
        <v>483</v>
      </c>
      <c r="D385" s="3">
        <v>0</v>
      </c>
      <c r="E385" t="s">
        <v>75</v>
      </c>
      <c r="F385" t="s">
        <v>564</v>
      </c>
      <c r="G385" s="2">
        <v>45745</v>
      </c>
      <c r="H385">
        <v>4099556</v>
      </c>
      <c r="I385" t="s">
        <v>35</v>
      </c>
      <c r="J385" t="s">
        <v>254</v>
      </c>
      <c r="K385">
        <v>8.86</v>
      </c>
      <c r="L385">
        <v>19</v>
      </c>
      <c r="M385" t="s">
        <v>246</v>
      </c>
      <c r="N385">
        <v>6.5</v>
      </c>
      <c r="O385">
        <v>8.86</v>
      </c>
      <c r="P385">
        <v>2</v>
      </c>
      <c r="Q385">
        <v>17.72</v>
      </c>
      <c r="R385">
        <v>24.22</v>
      </c>
      <c r="S385">
        <v>5</v>
      </c>
      <c r="T385" s="90">
        <v>0</v>
      </c>
      <c r="U385" s="90">
        <v>5</v>
      </c>
      <c r="V385">
        <v>32.5</v>
      </c>
      <c r="W385">
        <v>0.31666666666666665</v>
      </c>
      <c r="X385">
        <v>10.291666666666666</v>
      </c>
      <c r="Y385" s="176">
        <v>13.9283</v>
      </c>
      <c r="Z385" t="s">
        <v>23</v>
      </c>
      <c r="AA385" t="b" cm="1">
        <f t="array" ref="AA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5">
        <f>Fares_Big_Star_Export[[#This Row],[Trip Time]]*Fares_Big_Star_Export[[#This Row],[HOURLY DATA]]/60</f>
        <v>10.291666666666666</v>
      </c>
      <c r="AE385"/>
    </row>
    <row r="386" spans="1:31" x14ac:dyDescent="0.25">
      <c r="A386" t="s">
        <v>136</v>
      </c>
      <c r="B386" t="s">
        <v>797</v>
      </c>
      <c r="C386" t="s">
        <v>1013</v>
      </c>
      <c r="D386" s="3">
        <v>0</v>
      </c>
      <c r="E386" t="s">
        <v>75</v>
      </c>
      <c r="F386" t="s">
        <v>757</v>
      </c>
      <c r="G386" s="2">
        <v>45745</v>
      </c>
      <c r="H386">
        <v>4102721</v>
      </c>
      <c r="I386" t="s">
        <v>536</v>
      </c>
      <c r="J386" t="s">
        <v>251</v>
      </c>
      <c r="K386">
        <v>16.59</v>
      </c>
      <c r="L386">
        <v>25</v>
      </c>
      <c r="M386" t="s">
        <v>245</v>
      </c>
      <c r="N386">
        <v>5</v>
      </c>
      <c r="O386">
        <v>16.59</v>
      </c>
      <c r="P386">
        <v>1.75</v>
      </c>
      <c r="Q386">
        <v>29.032499999999999</v>
      </c>
      <c r="R386">
        <v>34.032499999999999</v>
      </c>
      <c r="S386">
        <v>5</v>
      </c>
      <c r="T386" s="90">
        <v>0</v>
      </c>
      <c r="U386" s="90">
        <v>5</v>
      </c>
      <c r="V386">
        <v>32.5</v>
      </c>
      <c r="W386">
        <v>0.41666666666666669</v>
      </c>
      <c r="X386">
        <v>13.541666666666668</v>
      </c>
      <c r="Y386" s="176">
        <v>20.4908</v>
      </c>
      <c r="Z386" t="s">
        <v>37</v>
      </c>
      <c r="AA386" t="b" cm="1">
        <f t="array" ref="AA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386">
        <f>Fares_Big_Star_Export[[#This Row],[Trip Time]]*Fares_Big_Star_Export[[#This Row],[HOURLY DATA]]/60</f>
        <v>13.541666666666666</v>
      </c>
      <c r="AE386"/>
    </row>
    <row r="387" spans="1:31" x14ac:dyDescent="0.25">
      <c r="A387" t="s">
        <v>18</v>
      </c>
      <c r="B387" t="s">
        <v>790</v>
      </c>
      <c r="C387" t="s">
        <v>976</v>
      </c>
      <c r="D387" s="3">
        <v>0</v>
      </c>
      <c r="E387" t="s">
        <v>75</v>
      </c>
      <c r="F387" t="s">
        <v>392</v>
      </c>
      <c r="G387" s="2">
        <v>45745</v>
      </c>
      <c r="H387">
        <v>4099557</v>
      </c>
      <c r="I387" t="s">
        <v>393</v>
      </c>
      <c r="J387" t="s">
        <v>254</v>
      </c>
      <c r="K387">
        <v>8.86</v>
      </c>
      <c r="L387">
        <v>30</v>
      </c>
      <c r="M387" t="s">
        <v>246</v>
      </c>
      <c r="N387">
        <v>6.5</v>
      </c>
      <c r="O387">
        <v>8.86</v>
      </c>
      <c r="P387">
        <v>2</v>
      </c>
      <c r="Q387">
        <v>17.72</v>
      </c>
      <c r="R387">
        <v>24.22</v>
      </c>
      <c r="S387">
        <v>3.75</v>
      </c>
      <c r="T387" s="90">
        <v>0</v>
      </c>
      <c r="U387" s="90">
        <v>3.75</v>
      </c>
      <c r="V387">
        <v>35.787500000000001</v>
      </c>
      <c r="W387">
        <v>0.5</v>
      </c>
      <c r="X387">
        <v>17.893750000000001</v>
      </c>
      <c r="Y387" s="176">
        <v>6.3262</v>
      </c>
      <c r="Z387" t="s">
        <v>23</v>
      </c>
      <c r="AA387" t="b" cm="1">
        <f t="array" ref="AA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7">
        <f>Fares_Big_Star_Export[[#This Row],[Trip Time]]*Fares_Big_Star_Export[[#This Row],[HOURLY DATA]]/60</f>
        <v>17.893750000000001</v>
      </c>
      <c r="AE387"/>
    </row>
    <row r="388" spans="1:31" x14ac:dyDescent="0.25">
      <c r="A388" t="s">
        <v>140</v>
      </c>
      <c r="B388" t="s">
        <v>795</v>
      </c>
      <c r="C388" t="s">
        <v>859</v>
      </c>
      <c r="D388" s="3">
        <v>0</v>
      </c>
      <c r="E388" t="s">
        <v>75</v>
      </c>
      <c r="F388" t="s">
        <v>378</v>
      </c>
      <c r="G388" s="2">
        <v>45745</v>
      </c>
      <c r="H388">
        <v>4102720</v>
      </c>
      <c r="I388" t="s">
        <v>379</v>
      </c>
      <c r="J388" t="s">
        <v>251</v>
      </c>
      <c r="K388">
        <v>16.59</v>
      </c>
      <c r="L388">
        <v>22</v>
      </c>
      <c r="M388" t="s">
        <v>245</v>
      </c>
      <c r="N388">
        <v>5</v>
      </c>
      <c r="O388">
        <v>16.59</v>
      </c>
      <c r="P388">
        <v>1.75</v>
      </c>
      <c r="Q388">
        <v>29.032499999999999</v>
      </c>
      <c r="R388">
        <v>34.032499999999999</v>
      </c>
      <c r="S388">
        <v>5.5</v>
      </c>
      <c r="T388" s="90">
        <v>0</v>
      </c>
      <c r="U388" s="90">
        <v>5.5</v>
      </c>
      <c r="V388">
        <v>29</v>
      </c>
      <c r="W388">
        <v>0.36666666666666664</v>
      </c>
      <c r="X388">
        <v>10.633333333333333</v>
      </c>
      <c r="Y388" s="176">
        <v>23.3992</v>
      </c>
      <c r="Z388" t="s">
        <v>23</v>
      </c>
      <c r="AA388" t="b" cm="1">
        <f t="array" ref="AA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8">
        <f>Fares_Big_Star_Export[[#This Row],[Trip Time]]*Fares_Big_Star_Export[[#This Row],[HOURLY DATA]]/60</f>
        <v>10.633333333333333</v>
      </c>
      <c r="AE388"/>
    </row>
    <row r="389" spans="1:31" x14ac:dyDescent="0.25">
      <c r="A389" t="s">
        <v>141</v>
      </c>
      <c r="B389" t="s">
        <v>631</v>
      </c>
      <c r="C389" t="s">
        <v>1076</v>
      </c>
      <c r="D389" s="3">
        <v>0</v>
      </c>
      <c r="E389" t="s">
        <v>75</v>
      </c>
      <c r="F389" t="s">
        <v>395</v>
      </c>
      <c r="G389" s="2">
        <v>45745</v>
      </c>
      <c r="H389">
        <v>4100459</v>
      </c>
      <c r="I389" t="s">
        <v>66</v>
      </c>
      <c r="J389" t="s">
        <v>251</v>
      </c>
      <c r="K389">
        <v>29.43</v>
      </c>
      <c r="L389">
        <v>47</v>
      </c>
      <c r="M389" t="s">
        <v>245</v>
      </c>
      <c r="N389">
        <v>5</v>
      </c>
      <c r="O389">
        <v>29.43</v>
      </c>
      <c r="P389">
        <v>1.75</v>
      </c>
      <c r="Q389">
        <v>51.502499999999998</v>
      </c>
      <c r="R389">
        <v>56.502499999999998</v>
      </c>
      <c r="S389">
        <v>0</v>
      </c>
      <c r="T389" s="90">
        <v>0</v>
      </c>
      <c r="U389" s="90">
        <v>0</v>
      </c>
      <c r="V389">
        <v>32.5</v>
      </c>
      <c r="W389">
        <v>0.78333333333333333</v>
      </c>
      <c r="X389">
        <v>25.458333333333332</v>
      </c>
      <c r="Y389" s="176">
        <v>31.0442</v>
      </c>
      <c r="Z389" t="s">
        <v>23</v>
      </c>
      <c r="AA389" t="b" cm="1">
        <f t="array" ref="AA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9">
        <f>Fares_Big_Star_Export[[#This Row],[Trip Time]]*Fares_Big_Star_Export[[#This Row],[HOURLY DATA]]/60</f>
        <v>25.458333333333332</v>
      </c>
      <c r="AE389"/>
    </row>
    <row r="390" spans="1:31" x14ac:dyDescent="0.25">
      <c r="A390" t="s">
        <v>136</v>
      </c>
      <c r="B390" t="s">
        <v>520</v>
      </c>
      <c r="C390" t="s">
        <v>770</v>
      </c>
      <c r="D390" s="3">
        <v>0</v>
      </c>
      <c r="E390" t="s">
        <v>75</v>
      </c>
      <c r="F390" t="s">
        <v>757</v>
      </c>
      <c r="G390" s="2">
        <v>45745</v>
      </c>
      <c r="H390">
        <v>4099521</v>
      </c>
      <c r="I390" t="s">
        <v>536</v>
      </c>
      <c r="J390" t="s">
        <v>251</v>
      </c>
      <c r="K390">
        <v>23.24</v>
      </c>
      <c r="L390">
        <v>38</v>
      </c>
      <c r="M390" t="s">
        <v>245</v>
      </c>
      <c r="N390">
        <v>5</v>
      </c>
      <c r="O390">
        <v>23.24</v>
      </c>
      <c r="P390">
        <v>1.75</v>
      </c>
      <c r="Q390">
        <v>40.669999999999995</v>
      </c>
      <c r="R390">
        <v>45.669999999999995</v>
      </c>
      <c r="S390">
        <v>3.75</v>
      </c>
      <c r="T390" s="90">
        <v>0</v>
      </c>
      <c r="U390" s="90">
        <v>3.75</v>
      </c>
      <c r="V390">
        <v>32.5</v>
      </c>
      <c r="W390">
        <v>0.6333333333333333</v>
      </c>
      <c r="X390">
        <v>20.583333333333332</v>
      </c>
      <c r="Y390" s="176">
        <v>25.0867</v>
      </c>
      <c r="Z390" t="s">
        <v>37</v>
      </c>
      <c r="AA390" t="b" cm="1">
        <f t="array" ref="AA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390">
        <f>Fares_Big_Star_Export[[#This Row],[Trip Time]]*Fares_Big_Star_Export[[#This Row],[HOURLY DATA]]/60</f>
        <v>20.583333333333332</v>
      </c>
      <c r="AE390"/>
    </row>
    <row r="391" spans="1:31" x14ac:dyDescent="0.25">
      <c r="A391" t="s">
        <v>141</v>
      </c>
      <c r="B391" t="s">
        <v>767</v>
      </c>
      <c r="C391" t="s">
        <v>1072</v>
      </c>
      <c r="D391" s="3">
        <v>0</v>
      </c>
      <c r="E391" t="s">
        <v>75</v>
      </c>
      <c r="F391" t="s">
        <v>395</v>
      </c>
      <c r="G391" s="2">
        <v>45745</v>
      </c>
      <c r="H391">
        <v>4103547</v>
      </c>
      <c r="I391" t="s">
        <v>66</v>
      </c>
      <c r="J391" t="s">
        <v>251</v>
      </c>
      <c r="K391">
        <v>8.19</v>
      </c>
      <c r="L391">
        <v>19</v>
      </c>
      <c r="M391" t="s">
        <v>245</v>
      </c>
      <c r="N391">
        <v>5</v>
      </c>
      <c r="O391">
        <v>8.19</v>
      </c>
      <c r="P391">
        <v>1.75</v>
      </c>
      <c r="Q391">
        <v>14.3325</v>
      </c>
      <c r="R391">
        <v>19.3325</v>
      </c>
      <c r="S391">
        <v>3</v>
      </c>
      <c r="T391" s="90">
        <v>0</v>
      </c>
      <c r="U391" s="90">
        <v>3</v>
      </c>
      <c r="V391">
        <v>32.5</v>
      </c>
      <c r="W391">
        <v>0.31666666666666665</v>
      </c>
      <c r="X391">
        <v>10.291666666666666</v>
      </c>
      <c r="Y391" s="176">
        <v>9.0408000000000008</v>
      </c>
      <c r="Z391" t="s">
        <v>23</v>
      </c>
      <c r="AA391" t="b" cm="1">
        <f t="array" ref="AA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1">
        <f>Fares_Big_Star_Export[[#This Row],[Trip Time]]*Fares_Big_Star_Export[[#This Row],[HOURLY DATA]]/60</f>
        <v>10.291666666666666</v>
      </c>
      <c r="AE391"/>
    </row>
    <row r="392" spans="1:31" x14ac:dyDescent="0.25">
      <c r="A392" t="s">
        <v>133</v>
      </c>
      <c r="B392" t="s">
        <v>498</v>
      </c>
      <c r="C392" t="s">
        <v>524</v>
      </c>
      <c r="D392" s="3">
        <v>0</v>
      </c>
      <c r="E392" t="s">
        <v>75</v>
      </c>
      <c r="F392" t="s">
        <v>394</v>
      </c>
      <c r="G392" s="2">
        <v>45745</v>
      </c>
      <c r="H392">
        <v>4103442</v>
      </c>
      <c r="I392" t="s">
        <v>64</v>
      </c>
      <c r="J392" t="s">
        <v>254</v>
      </c>
      <c r="K392">
        <v>6.02</v>
      </c>
      <c r="L392">
        <v>17</v>
      </c>
      <c r="M392" t="s">
        <v>246</v>
      </c>
      <c r="N392">
        <v>6.5</v>
      </c>
      <c r="O392">
        <v>6.02</v>
      </c>
      <c r="P392">
        <v>2</v>
      </c>
      <c r="Q392">
        <v>12.04</v>
      </c>
      <c r="R392">
        <v>18.54</v>
      </c>
      <c r="S392">
        <v>0</v>
      </c>
      <c r="T392" s="90">
        <v>0</v>
      </c>
      <c r="U392" s="90">
        <v>0</v>
      </c>
      <c r="V392">
        <v>32.5</v>
      </c>
      <c r="W392">
        <v>0.28333333333333333</v>
      </c>
      <c r="X392">
        <v>9.2083333333333339</v>
      </c>
      <c r="Y392" s="176">
        <v>9.3316999999999997</v>
      </c>
      <c r="Z392" t="s">
        <v>23</v>
      </c>
      <c r="AA392" t="b" cm="1">
        <f t="array" ref="AA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2">
        <f>Fares_Big_Star_Export[[#This Row],[Trip Time]]*Fares_Big_Star_Export[[#This Row],[HOURLY DATA]]/60</f>
        <v>9.2083333333333339</v>
      </c>
      <c r="AE392"/>
    </row>
    <row r="393" spans="1:31" x14ac:dyDescent="0.25">
      <c r="A393" t="s">
        <v>18</v>
      </c>
      <c r="B393" t="s">
        <v>861</v>
      </c>
      <c r="C393" t="s">
        <v>486</v>
      </c>
      <c r="D393" s="3">
        <v>0</v>
      </c>
      <c r="E393" t="s">
        <v>75</v>
      </c>
      <c r="F393" t="s">
        <v>385</v>
      </c>
      <c r="G393" s="2">
        <v>45745</v>
      </c>
      <c r="H393">
        <v>4103439</v>
      </c>
      <c r="I393" t="s">
        <v>24</v>
      </c>
      <c r="J393" t="s">
        <v>254</v>
      </c>
      <c r="K393">
        <v>6.02</v>
      </c>
      <c r="L393">
        <v>10</v>
      </c>
      <c r="M393" t="s">
        <v>246</v>
      </c>
      <c r="N393">
        <v>6.5</v>
      </c>
      <c r="O393">
        <v>6.02</v>
      </c>
      <c r="P393">
        <v>2</v>
      </c>
      <c r="Q393">
        <v>12.04</v>
      </c>
      <c r="R393">
        <v>18.54</v>
      </c>
      <c r="S393">
        <v>0</v>
      </c>
      <c r="T393" s="90">
        <v>0</v>
      </c>
      <c r="U393" s="90">
        <v>0</v>
      </c>
      <c r="V393">
        <v>35.787500000000001</v>
      </c>
      <c r="W393">
        <v>0.16666666666666666</v>
      </c>
      <c r="X393">
        <v>5.9645833333333336</v>
      </c>
      <c r="Y393" s="176">
        <v>12.5754</v>
      </c>
      <c r="Z393" t="s">
        <v>23</v>
      </c>
      <c r="AA393" t="b" cm="1">
        <f t="array" ref="AA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3">
        <f>Fares_Big_Star_Export[[#This Row],[Trip Time]]*Fares_Big_Star_Export[[#This Row],[HOURLY DATA]]/60</f>
        <v>5.9645833333333336</v>
      </c>
      <c r="AE393"/>
    </row>
    <row r="394" spans="1:31" x14ac:dyDescent="0.25">
      <c r="A394" t="s">
        <v>135</v>
      </c>
      <c r="B394" t="s">
        <v>499</v>
      </c>
      <c r="C394" t="s">
        <v>1073</v>
      </c>
      <c r="D394" s="3">
        <v>0</v>
      </c>
      <c r="E394" t="s">
        <v>75</v>
      </c>
      <c r="F394" t="s">
        <v>391</v>
      </c>
      <c r="G394" s="2">
        <v>45745</v>
      </c>
      <c r="H394">
        <v>4103407</v>
      </c>
      <c r="I394" t="s">
        <v>30</v>
      </c>
      <c r="J394" t="s">
        <v>251</v>
      </c>
      <c r="K394">
        <v>32.86</v>
      </c>
      <c r="L394">
        <v>48</v>
      </c>
      <c r="M394" t="s">
        <v>245</v>
      </c>
      <c r="N394">
        <v>5</v>
      </c>
      <c r="O394">
        <v>32.86</v>
      </c>
      <c r="P394">
        <v>1.75</v>
      </c>
      <c r="Q394">
        <v>57.504999999999995</v>
      </c>
      <c r="R394">
        <v>62.504999999999995</v>
      </c>
      <c r="S394">
        <v>0</v>
      </c>
      <c r="T394" s="90">
        <v>0</v>
      </c>
      <c r="U394" s="90">
        <v>0</v>
      </c>
      <c r="V394">
        <v>32.5</v>
      </c>
      <c r="W394">
        <v>0.8</v>
      </c>
      <c r="X394">
        <v>26</v>
      </c>
      <c r="Y394" s="176">
        <v>36.505000000000003</v>
      </c>
      <c r="Z394" t="s">
        <v>23</v>
      </c>
      <c r="AA394" t="b" cm="1">
        <f t="array" ref="AA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4">
        <f>Fares_Big_Star_Export[[#This Row],[Trip Time]]*Fares_Big_Star_Export[[#This Row],[HOURLY DATA]]/60</f>
        <v>26</v>
      </c>
      <c r="AE394"/>
    </row>
    <row r="395" spans="1:31" x14ac:dyDescent="0.25">
      <c r="A395" t="s">
        <v>133</v>
      </c>
      <c r="B395" t="s">
        <v>491</v>
      </c>
      <c r="C395" t="s">
        <v>976</v>
      </c>
      <c r="D395" s="3">
        <v>0</v>
      </c>
      <c r="E395" t="s">
        <v>75</v>
      </c>
      <c r="F395" t="s">
        <v>394</v>
      </c>
      <c r="G395" s="2">
        <v>45745</v>
      </c>
      <c r="H395">
        <v>4102850</v>
      </c>
      <c r="I395" t="s">
        <v>64</v>
      </c>
      <c r="J395" t="s">
        <v>256</v>
      </c>
      <c r="K395">
        <v>13.46</v>
      </c>
      <c r="L395">
        <v>33</v>
      </c>
      <c r="M395" t="s">
        <v>245</v>
      </c>
      <c r="N395">
        <v>5</v>
      </c>
      <c r="O395">
        <v>13.46</v>
      </c>
      <c r="P395">
        <v>1.75</v>
      </c>
      <c r="Q395">
        <v>23.555</v>
      </c>
      <c r="R395">
        <v>28.555</v>
      </c>
      <c r="S395">
        <v>5.5</v>
      </c>
      <c r="T395" s="90">
        <v>0</v>
      </c>
      <c r="U395" s="90">
        <v>5.5</v>
      </c>
      <c r="V395">
        <v>32.5</v>
      </c>
      <c r="W395">
        <v>0.55000000000000004</v>
      </c>
      <c r="X395">
        <v>17.875</v>
      </c>
      <c r="Y395" s="176">
        <v>10.68</v>
      </c>
      <c r="Z395" t="s">
        <v>23</v>
      </c>
      <c r="AA395" t="b" cm="1">
        <f t="array" ref="AA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5">
        <f>Fares_Big_Star_Export[[#This Row],[Trip Time]]*Fares_Big_Star_Export[[#This Row],[HOURLY DATA]]/60</f>
        <v>17.875</v>
      </c>
      <c r="AE395"/>
    </row>
    <row r="396" spans="1:31" x14ac:dyDescent="0.25">
      <c r="A396" t="s">
        <v>136</v>
      </c>
      <c r="B396" t="s">
        <v>715</v>
      </c>
      <c r="C396" t="s">
        <v>1023</v>
      </c>
      <c r="D396" s="3">
        <v>0</v>
      </c>
      <c r="E396" t="s">
        <v>75</v>
      </c>
      <c r="F396" t="s">
        <v>384</v>
      </c>
      <c r="G396" s="2">
        <v>45745</v>
      </c>
      <c r="H396">
        <v>4103552</v>
      </c>
      <c r="I396" t="s">
        <v>806</v>
      </c>
      <c r="J396" t="s">
        <v>251</v>
      </c>
      <c r="K396">
        <v>8.19</v>
      </c>
      <c r="L396">
        <v>20</v>
      </c>
      <c r="M396" t="s">
        <v>245</v>
      </c>
      <c r="N396">
        <v>5</v>
      </c>
      <c r="O396">
        <v>8.19</v>
      </c>
      <c r="P396">
        <v>1.75</v>
      </c>
      <c r="Q396">
        <v>14.3325</v>
      </c>
      <c r="R396">
        <v>19.3325</v>
      </c>
      <c r="S396">
        <v>3</v>
      </c>
      <c r="T396" s="90">
        <v>0</v>
      </c>
      <c r="U396" s="90">
        <v>3</v>
      </c>
      <c r="V396">
        <v>32.5</v>
      </c>
      <c r="W396">
        <v>0.33333333333333331</v>
      </c>
      <c r="X396">
        <v>10.833333333333332</v>
      </c>
      <c r="Y396" s="176">
        <v>8.4992000000000001</v>
      </c>
      <c r="Z396" t="s">
        <v>23</v>
      </c>
      <c r="AA396" t="b" cm="1">
        <f t="array" ref="AA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6">
        <f>Fares_Big_Star_Export[[#This Row],[Trip Time]]*Fares_Big_Star_Export[[#This Row],[HOURLY DATA]]/60</f>
        <v>10.833333333333334</v>
      </c>
      <c r="AE396"/>
    </row>
    <row r="397" spans="1:31" x14ac:dyDescent="0.25">
      <c r="A397" t="s">
        <v>133</v>
      </c>
      <c r="B397" t="s">
        <v>1075</v>
      </c>
      <c r="C397" t="s">
        <v>1066</v>
      </c>
      <c r="D397" s="3">
        <v>0</v>
      </c>
      <c r="E397" t="s">
        <v>75</v>
      </c>
      <c r="F397" t="s">
        <v>394</v>
      </c>
      <c r="G397" s="2">
        <v>45745</v>
      </c>
      <c r="H397">
        <v>4102148</v>
      </c>
      <c r="I397" t="s">
        <v>64</v>
      </c>
      <c r="J397" t="s">
        <v>251</v>
      </c>
      <c r="K397">
        <v>26.66</v>
      </c>
      <c r="L397">
        <v>54</v>
      </c>
      <c r="M397" t="s">
        <v>245</v>
      </c>
      <c r="N397">
        <v>5</v>
      </c>
      <c r="O397">
        <v>26.66</v>
      </c>
      <c r="P397">
        <v>1.75</v>
      </c>
      <c r="Q397">
        <v>46.655000000000001</v>
      </c>
      <c r="R397">
        <v>51.655000000000001</v>
      </c>
      <c r="S397">
        <v>5.5</v>
      </c>
      <c r="T397" s="90">
        <v>0</v>
      </c>
      <c r="U397" s="90">
        <v>5.5</v>
      </c>
      <c r="V397">
        <v>32.5</v>
      </c>
      <c r="W397">
        <v>0.9</v>
      </c>
      <c r="X397">
        <v>29.25</v>
      </c>
      <c r="Y397" s="176">
        <v>22.405000000000001</v>
      </c>
      <c r="Z397" t="s">
        <v>23</v>
      </c>
      <c r="AA397" t="b" cm="1">
        <f t="array" ref="AA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7">
        <f>Fares_Big_Star_Export[[#This Row],[Trip Time]]*Fares_Big_Star_Export[[#This Row],[HOURLY DATA]]/60</f>
        <v>29.25</v>
      </c>
      <c r="AE397"/>
    </row>
    <row r="398" spans="1:31" x14ac:dyDescent="0.25">
      <c r="A398" t="s">
        <v>133</v>
      </c>
      <c r="B398" t="s">
        <v>881</v>
      </c>
      <c r="C398" t="s">
        <v>1066</v>
      </c>
      <c r="D398" s="3">
        <v>0</v>
      </c>
      <c r="E398" t="s">
        <v>75</v>
      </c>
      <c r="F398" t="s">
        <v>394</v>
      </c>
      <c r="G398" s="2">
        <v>45745</v>
      </c>
      <c r="H398">
        <v>4102161</v>
      </c>
      <c r="I398" t="s">
        <v>64</v>
      </c>
      <c r="J398" t="s">
        <v>252</v>
      </c>
      <c r="K398">
        <v>26.73</v>
      </c>
      <c r="L398">
        <v>61</v>
      </c>
      <c r="M398" t="s">
        <v>245</v>
      </c>
      <c r="N398">
        <v>5</v>
      </c>
      <c r="O398">
        <v>26.73</v>
      </c>
      <c r="P398">
        <v>1.75</v>
      </c>
      <c r="Q398">
        <v>46.777500000000003</v>
      </c>
      <c r="R398">
        <v>51.777500000000003</v>
      </c>
      <c r="S398">
        <v>5.5</v>
      </c>
      <c r="T398" s="90">
        <v>0</v>
      </c>
      <c r="U398" s="90">
        <v>5.5</v>
      </c>
      <c r="V398">
        <v>32.5</v>
      </c>
      <c r="W398">
        <v>1.0166666666666666</v>
      </c>
      <c r="X398">
        <v>33.041666666666664</v>
      </c>
      <c r="Y398" s="176">
        <v>18.735800000000001</v>
      </c>
      <c r="Z398" t="s">
        <v>23</v>
      </c>
      <c r="AA398" t="b" cm="1">
        <f t="array" ref="AA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8">
        <f>Fares_Big_Star_Export[[#This Row],[Trip Time]]*Fares_Big_Star_Export[[#This Row],[HOURLY DATA]]/60</f>
        <v>33.041666666666664</v>
      </c>
      <c r="AE398"/>
    </row>
    <row r="399" spans="1:31" x14ac:dyDescent="0.25">
      <c r="A399" t="s">
        <v>133</v>
      </c>
      <c r="B399" t="s">
        <v>420</v>
      </c>
      <c r="C399" t="s">
        <v>574</v>
      </c>
      <c r="D399" s="3">
        <v>0</v>
      </c>
      <c r="E399" t="s">
        <v>75</v>
      </c>
      <c r="F399" t="s">
        <v>394</v>
      </c>
      <c r="G399" s="2">
        <v>45745</v>
      </c>
      <c r="H399">
        <v>4100456</v>
      </c>
      <c r="I399" t="s">
        <v>64</v>
      </c>
      <c r="J399" t="s">
        <v>251</v>
      </c>
      <c r="K399">
        <v>29.43</v>
      </c>
      <c r="L399">
        <v>53</v>
      </c>
      <c r="M399" t="s">
        <v>245</v>
      </c>
      <c r="N399">
        <v>5</v>
      </c>
      <c r="O399">
        <v>29.43</v>
      </c>
      <c r="P399">
        <v>1.75</v>
      </c>
      <c r="Q399">
        <v>51.502499999999998</v>
      </c>
      <c r="R399">
        <v>56.502499999999998</v>
      </c>
      <c r="S399">
        <v>0</v>
      </c>
      <c r="T399" s="90">
        <v>0</v>
      </c>
      <c r="U399" s="90">
        <v>0</v>
      </c>
      <c r="V399">
        <v>32.5</v>
      </c>
      <c r="W399">
        <v>0.8833333333333333</v>
      </c>
      <c r="X399">
        <v>28.708333333333332</v>
      </c>
      <c r="Y399" s="176">
        <v>27.7942</v>
      </c>
      <c r="Z399" t="s">
        <v>23</v>
      </c>
      <c r="AA399" t="b" cm="1">
        <f t="array" ref="AA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9">
        <f>Fares_Big_Star_Export[[#This Row],[Trip Time]]*Fares_Big_Star_Export[[#This Row],[HOURLY DATA]]/60</f>
        <v>28.708333333333332</v>
      </c>
      <c r="AE399"/>
    </row>
    <row r="400" spans="1:31" x14ac:dyDescent="0.25">
      <c r="A400" t="s">
        <v>18</v>
      </c>
      <c r="B400" t="s">
        <v>1074</v>
      </c>
      <c r="C400" t="s">
        <v>847</v>
      </c>
      <c r="D400" s="3">
        <v>0</v>
      </c>
      <c r="E400" t="s">
        <v>75</v>
      </c>
      <c r="F400" t="s">
        <v>385</v>
      </c>
      <c r="G400" s="2">
        <v>45745</v>
      </c>
      <c r="H400">
        <v>4102849</v>
      </c>
      <c r="I400" t="s">
        <v>24</v>
      </c>
      <c r="J400" t="s">
        <v>256</v>
      </c>
      <c r="K400">
        <v>13.46</v>
      </c>
      <c r="L400">
        <v>27</v>
      </c>
      <c r="M400" t="s">
        <v>245</v>
      </c>
      <c r="N400">
        <v>6.5</v>
      </c>
      <c r="O400">
        <v>13.46</v>
      </c>
      <c r="P400">
        <v>2</v>
      </c>
      <c r="Q400">
        <v>26.92</v>
      </c>
      <c r="R400">
        <v>33.42</v>
      </c>
      <c r="S400">
        <v>5</v>
      </c>
      <c r="T400" s="90">
        <v>0</v>
      </c>
      <c r="U400" s="90">
        <v>5</v>
      </c>
      <c r="V400">
        <v>35.787500000000001</v>
      </c>
      <c r="W400">
        <v>0.45</v>
      </c>
      <c r="X400">
        <v>16.104375000000001</v>
      </c>
      <c r="Y400" s="176">
        <v>17.3156</v>
      </c>
      <c r="Z400" t="s">
        <v>23</v>
      </c>
      <c r="AA400" t="b" cm="1">
        <f t="array" ref="AA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0">
        <f>Fares_Big_Star_Export[[#This Row],[Trip Time]]*Fares_Big_Star_Export[[#This Row],[HOURLY DATA]]/60</f>
        <v>16.104375000000001</v>
      </c>
      <c r="AE400"/>
    </row>
    <row r="401" spans="1:31" x14ac:dyDescent="0.25">
      <c r="A401" t="s">
        <v>140</v>
      </c>
      <c r="B401" t="s">
        <v>787</v>
      </c>
      <c r="C401" t="s">
        <v>541</v>
      </c>
      <c r="D401" s="3">
        <v>0</v>
      </c>
      <c r="E401" t="s">
        <v>75</v>
      </c>
      <c r="F401" t="s">
        <v>378</v>
      </c>
      <c r="G401" s="2">
        <v>45745</v>
      </c>
      <c r="H401">
        <v>4102788</v>
      </c>
      <c r="I401" t="s">
        <v>379</v>
      </c>
      <c r="J401" t="s">
        <v>255</v>
      </c>
      <c r="K401">
        <v>28.21</v>
      </c>
      <c r="L401">
        <v>29</v>
      </c>
      <c r="M401" t="s">
        <v>245</v>
      </c>
      <c r="N401">
        <v>5</v>
      </c>
      <c r="O401">
        <v>28.21</v>
      </c>
      <c r="P401">
        <v>1.75</v>
      </c>
      <c r="Q401">
        <v>49.3675</v>
      </c>
      <c r="R401">
        <v>54.3675</v>
      </c>
      <c r="S401">
        <v>0</v>
      </c>
      <c r="T401" s="90">
        <v>0</v>
      </c>
      <c r="U401" s="90">
        <v>0</v>
      </c>
      <c r="V401">
        <v>29</v>
      </c>
      <c r="W401">
        <v>0.48333333333333334</v>
      </c>
      <c r="X401">
        <v>14.016666666666667</v>
      </c>
      <c r="Y401" s="176">
        <v>40.3508</v>
      </c>
      <c r="Z401" t="s">
        <v>37</v>
      </c>
      <c r="AA401" t="b" cm="1">
        <f t="array" ref="AA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1">
        <f>Fares_Big_Star_Export[[#This Row],[Trip Time]]*Fares_Big_Star_Export[[#This Row],[HOURLY DATA]]/60</f>
        <v>14.016666666666667</v>
      </c>
      <c r="AE401"/>
    </row>
    <row r="402" spans="1:31" x14ac:dyDescent="0.25">
      <c r="A402" t="s">
        <v>141</v>
      </c>
      <c r="B402" t="s">
        <v>774</v>
      </c>
      <c r="C402" t="s">
        <v>615</v>
      </c>
      <c r="D402" s="3">
        <v>1</v>
      </c>
      <c r="E402" t="s">
        <v>75</v>
      </c>
      <c r="F402" t="s">
        <v>395</v>
      </c>
      <c r="G402" s="2">
        <v>45745</v>
      </c>
      <c r="H402">
        <v>4103406</v>
      </c>
      <c r="I402" t="s">
        <v>66</v>
      </c>
      <c r="J402" t="s">
        <v>251</v>
      </c>
      <c r="K402">
        <v>32.86</v>
      </c>
      <c r="L402">
        <v>85</v>
      </c>
      <c r="M402" t="s">
        <v>245</v>
      </c>
      <c r="N402">
        <v>5</v>
      </c>
      <c r="O402">
        <v>32.86</v>
      </c>
      <c r="P402">
        <v>1.75</v>
      </c>
      <c r="Q402">
        <v>57.504999999999995</v>
      </c>
      <c r="R402">
        <v>62.504999999999995</v>
      </c>
      <c r="S402">
        <v>5.5</v>
      </c>
      <c r="T402" s="90">
        <v>5.5</v>
      </c>
      <c r="U402" s="90">
        <v>0</v>
      </c>
      <c r="V402">
        <v>32.5</v>
      </c>
      <c r="W402">
        <v>1.4166666666666667</v>
      </c>
      <c r="X402">
        <v>46.041666666666671</v>
      </c>
      <c r="Y402" s="176">
        <v>16.4633</v>
      </c>
      <c r="Z402" t="s">
        <v>23</v>
      </c>
      <c r="AA402" t="b" cm="1">
        <f t="array" ref="AA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2">
        <f>Fares_Big_Star_Export[[#This Row],[Trip Time]]*Fares_Big_Star_Export[[#This Row],[HOURLY DATA]]/60</f>
        <v>46.041666666666664</v>
      </c>
      <c r="AE402"/>
    </row>
    <row r="403" spans="1:31" x14ac:dyDescent="0.25">
      <c r="A403" t="s">
        <v>140</v>
      </c>
      <c r="B403" t="s">
        <v>655</v>
      </c>
      <c r="C403" t="s">
        <v>482</v>
      </c>
      <c r="D403" s="3">
        <v>1</v>
      </c>
      <c r="E403" t="s">
        <v>75</v>
      </c>
      <c r="F403" t="s">
        <v>378</v>
      </c>
      <c r="G403" s="2">
        <v>45745</v>
      </c>
      <c r="H403">
        <v>4099522</v>
      </c>
      <c r="I403" t="s">
        <v>379</v>
      </c>
      <c r="J403" t="s">
        <v>253</v>
      </c>
      <c r="K403">
        <v>12.08</v>
      </c>
      <c r="L403">
        <v>22</v>
      </c>
      <c r="M403" t="s">
        <v>245</v>
      </c>
      <c r="N403">
        <v>5</v>
      </c>
      <c r="O403">
        <v>12.08</v>
      </c>
      <c r="P403">
        <v>1.75</v>
      </c>
      <c r="Q403">
        <v>21.14</v>
      </c>
      <c r="R403">
        <v>26.14</v>
      </c>
      <c r="S403">
        <v>5.5</v>
      </c>
      <c r="T403" s="90">
        <v>5.5</v>
      </c>
      <c r="U403" s="90">
        <v>0</v>
      </c>
      <c r="V403">
        <v>29</v>
      </c>
      <c r="W403">
        <v>0.36666666666666664</v>
      </c>
      <c r="X403">
        <v>10.633333333333333</v>
      </c>
      <c r="Y403" s="176">
        <v>15.5067</v>
      </c>
      <c r="Z403" t="s">
        <v>23</v>
      </c>
      <c r="AA403" t="b" cm="1">
        <f t="array" ref="AA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3">
        <f>Fares_Big_Star_Export[[#This Row],[Trip Time]]*Fares_Big_Star_Export[[#This Row],[HOURLY DATA]]/60</f>
        <v>10.633333333333333</v>
      </c>
      <c r="AE403"/>
    </row>
    <row r="404" spans="1:31" x14ac:dyDescent="0.25">
      <c r="A404" t="s">
        <v>141</v>
      </c>
      <c r="B404" t="s">
        <v>423</v>
      </c>
      <c r="C404" t="s">
        <v>929</v>
      </c>
      <c r="D404" s="3">
        <v>1</v>
      </c>
      <c r="E404" t="s">
        <v>75</v>
      </c>
      <c r="F404" t="s">
        <v>395</v>
      </c>
      <c r="G404" s="2">
        <v>45745</v>
      </c>
      <c r="H404">
        <v>4099523</v>
      </c>
      <c r="I404" t="s">
        <v>66</v>
      </c>
      <c r="J404" t="s">
        <v>253</v>
      </c>
      <c r="K404">
        <v>12.08</v>
      </c>
      <c r="L404">
        <v>21</v>
      </c>
      <c r="M404" t="s">
        <v>245</v>
      </c>
      <c r="N404">
        <v>5</v>
      </c>
      <c r="O404">
        <v>12.08</v>
      </c>
      <c r="P404">
        <v>1.75</v>
      </c>
      <c r="Q404">
        <v>21.14</v>
      </c>
      <c r="R404">
        <v>26.14</v>
      </c>
      <c r="S404">
        <v>5</v>
      </c>
      <c r="T404" s="90">
        <v>5</v>
      </c>
      <c r="U404" s="90">
        <v>0</v>
      </c>
      <c r="V404">
        <v>32.5</v>
      </c>
      <c r="W404">
        <v>0.35</v>
      </c>
      <c r="X404">
        <v>11.375</v>
      </c>
      <c r="Y404" s="176">
        <v>14.765000000000001</v>
      </c>
      <c r="Z404" t="s">
        <v>23</v>
      </c>
      <c r="AA404" t="b" cm="1">
        <f t="array" ref="AA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4">
        <f>Fares_Big_Star_Export[[#This Row],[Trip Time]]*Fares_Big_Star_Export[[#This Row],[HOURLY DATA]]/60</f>
        <v>11.375</v>
      </c>
      <c r="AE404"/>
    </row>
    <row r="405" spans="1:31" x14ac:dyDescent="0.25">
      <c r="A405" t="s">
        <v>141</v>
      </c>
      <c r="B405" t="s">
        <v>667</v>
      </c>
      <c r="C405" t="s">
        <v>479</v>
      </c>
      <c r="D405" s="3">
        <v>1</v>
      </c>
      <c r="E405" t="s">
        <v>75</v>
      </c>
      <c r="F405" t="s">
        <v>395</v>
      </c>
      <c r="G405" s="2">
        <v>45745</v>
      </c>
      <c r="H405">
        <v>4100447</v>
      </c>
      <c r="I405" t="s">
        <v>66</v>
      </c>
      <c r="J405" t="s">
        <v>253</v>
      </c>
      <c r="K405">
        <v>32.270000000000003</v>
      </c>
      <c r="L405">
        <v>39</v>
      </c>
      <c r="M405" t="s">
        <v>245</v>
      </c>
      <c r="N405">
        <v>5</v>
      </c>
      <c r="O405">
        <v>32.270000000000003</v>
      </c>
      <c r="P405">
        <v>1.75</v>
      </c>
      <c r="Q405">
        <v>56.472500000000004</v>
      </c>
      <c r="R405">
        <v>61.472500000000004</v>
      </c>
      <c r="S405">
        <v>5.5</v>
      </c>
      <c r="T405" s="90">
        <v>5.5</v>
      </c>
      <c r="U405" s="90">
        <v>0</v>
      </c>
      <c r="V405">
        <v>32.5</v>
      </c>
      <c r="W405">
        <v>0.65</v>
      </c>
      <c r="X405">
        <v>21.125</v>
      </c>
      <c r="Y405" s="176">
        <v>40.347499999999997</v>
      </c>
      <c r="Z405" t="s">
        <v>23</v>
      </c>
      <c r="AA405" t="b" cm="1">
        <f t="array" ref="AA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5">
        <f>Fares_Big_Star_Export[[#This Row],[Trip Time]]*Fares_Big_Star_Export[[#This Row],[HOURLY DATA]]/60</f>
        <v>21.125</v>
      </c>
      <c r="AE405"/>
    </row>
    <row r="406" spans="1:31" x14ac:dyDescent="0.25">
      <c r="A406" t="s">
        <v>18</v>
      </c>
      <c r="B406" t="s">
        <v>830</v>
      </c>
      <c r="C406" t="s">
        <v>767</v>
      </c>
      <c r="D406" s="3">
        <v>0</v>
      </c>
      <c r="E406" t="s">
        <v>75</v>
      </c>
      <c r="F406" t="s">
        <v>380</v>
      </c>
      <c r="G406" s="2">
        <v>45746</v>
      </c>
      <c r="H406">
        <v>4102811</v>
      </c>
      <c r="I406" t="s">
        <v>31</v>
      </c>
      <c r="J406" t="s">
        <v>256</v>
      </c>
      <c r="K406">
        <v>18.68</v>
      </c>
      <c r="L406">
        <v>69</v>
      </c>
      <c r="M406" t="s">
        <v>245</v>
      </c>
      <c r="N406">
        <v>6.5</v>
      </c>
      <c r="O406">
        <v>18.68</v>
      </c>
      <c r="P406">
        <v>2</v>
      </c>
      <c r="Q406">
        <v>37.36</v>
      </c>
      <c r="R406">
        <v>43.86</v>
      </c>
      <c r="S406">
        <v>5</v>
      </c>
      <c r="T406" s="90">
        <v>0</v>
      </c>
      <c r="U406" s="90">
        <v>5</v>
      </c>
      <c r="V406">
        <v>35.787500000000001</v>
      </c>
      <c r="W406">
        <v>1.1499999999999999</v>
      </c>
      <c r="X406">
        <v>41.155625000000001</v>
      </c>
      <c r="Y406" s="176">
        <v>2.7044000000000001</v>
      </c>
      <c r="Z406" t="s">
        <v>23</v>
      </c>
      <c r="AA406" t="b" cm="1">
        <f t="array" ref="AA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6">
        <f>Fares_Big_Star_Export[[#This Row],[Trip Time]]*Fares_Big_Star_Export[[#This Row],[HOURLY DATA]]/60</f>
        <v>41.155625000000001</v>
      </c>
      <c r="AE406"/>
    </row>
    <row r="407" spans="1:31" x14ac:dyDescent="0.25">
      <c r="A407" t="s">
        <v>18</v>
      </c>
      <c r="B407" t="s">
        <v>508</v>
      </c>
      <c r="C407" t="s">
        <v>801</v>
      </c>
      <c r="D407" s="3">
        <v>0</v>
      </c>
      <c r="E407" t="s">
        <v>75</v>
      </c>
      <c r="F407" t="s">
        <v>374</v>
      </c>
      <c r="G407" s="2">
        <v>45746</v>
      </c>
      <c r="H407">
        <v>4102812</v>
      </c>
      <c r="I407" t="s">
        <v>69</v>
      </c>
      <c r="J407" t="s">
        <v>256</v>
      </c>
      <c r="K407">
        <v>18.68</v>
      </c>
      <c r="L407">
        <v>35</v>
      </c>
      <c r="M407" t="s">
        <v>245</v>
      </c>
      <c r="N407">
        <v>6.5</v>
      </c>
      <c r="O407">
        <v>18.68</v>
      </c>
      <c r="P407">
        <v>2</v>
      </c>
      <c r="Q407">
        <v>37.36</v>
      </c>
      <c r="R407">
        <v>43.86</v>
      </c>
      <c r="S407">
        <v>5</v>
      </c>
      <c r="T407" s="90">
        <v>0</v>
      </c>
      <c r="U407" s="90">
        <v>5</v>
      </c>
      <c r="V407">
        <v>35.787500000000001</v>
      </c>
      <c r="W407">
        <v>0.58333333333333337</v>
      </c>
      <c r="X407">
        <v>20.876041666666669</v>
      </c>
      <c r="Y407" s="176">
        <v>22.984000000000002</v>
      </c>
      <c r="Z407" t="s">
        <v>23</v>
      </c>
      <c r="AA407" t="b" cm="1">
        <f t="array" ref="AA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7">
        <f>Fares_Big_Star_Export[[#This Row],[Trip Time]]*Fares_Big_Star_Export[[#This Row],[HOURLY DATA]]/60</f>
        <v>20.876041666666666</v>
      </c>
      <c r="AE407"/>
    </row>
    <row r="408" spans="1:31" x14ac:dyDescent="0.25">
      <c r="A408" t="s">
        <v>136</v>
      </c>
      <c r="B408" t="s">
        <v>1080</v>
      </c>
      <c r="C408" t="s">
        <v>777</v>
      </c>
      <c r="D408" s="3">
        <v>0</v>
      </c>
      <c r="E408" t="s">
        <v>75</v>
      </c>
      <c r="F408" t="s">
        <v>384</v>
      </c>
      <c r="G408" s="2">
        <v>45746</v>
      </c>
      <c r="H408">
        <v>4103689</v>
      </c>
      <c r="I408" t="s">
        <v>806</v>
      </c>
      <c r="J408" t="s">
        <v>251</v>
      </c>
      <c r="K408">
        <v>12.82</v>
      </c>
      <c r="L408">
        <v>21</v>
      </c>
      <c r="M408" t="s">
        <v>245</v>
      </c>
      <c r="N408">
        <v>5</v>
      </c>
      <c r="O408">
        <v>12.82</v>
      </c>
      <c r="P408">
        <v>1.75</v>
      </c>
      <c r="Q408">
        <v>22.435000000000002</v>
      </c>
      <c r="R408">
        <v>27.435000000000002</v>
      </c>
      <c r="S408">
        <v>0</v>
      </c>
      <c r="T408" s="90">
        <v>0</v>
      </c>
      <c r="U408" s="90">
        <v>0</v>
      </c>
      <c r="V408">
        <v>32.5</v>
      </c>
      <c r="W408">
        <v>0.35</v>
      </c>
      <c r="X408">
        <v>11.375</v>
      </c>
      <c r="Y408" s="176">
        <v>16.059999999999999</v>
      </c>
      <c r="Z408" t="s">
        <v>37</v>
      </c>
      <c r="AA408" t="b" cm="1">
        <f t="array" ref="AA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408">
        <f>Fares_Big_Star_Export[[#This Row],[Trip Time]]*Fares_Big_Star_Export[[#This Row],[HOURLY DATA]]/60</f>
        <v>11.375</v>
      </c>
      <c r="AE408"/>
    </row>
    <row r="409" spans="1:31" x14ac:dyDescent="0.25">
      <c r="A409" t="s">
        <v>18</v>
      </c>
      <c r="B409" t="s">
        <v>829</v>
      </c>
      <c r="C409" t="s">
        <v>964</v>
      </c>
      <c r="D409" s="3">
        <v>0</v>
      </c>
      <c r="E409" t="s">
        <v>75</v>
      </c>
      <c r="F409" t="s">
        <v>385</v>
      </c>
      <c r="G409" s="2">
        <v>45746</v>
      </c>
      <c r="H409">
        <v>4103788</v>
      </c>
      <c r="I409" t="s">
        <v>24</v>
      </c>
      <c r="J409" t="s">
        <v>251</v>
      </c>
      <c r="K409">
        <v>7.99</v>
      </c>
      <c r="L409">
        <v>20</v>
      </c>
      <c r="M409" t="s">
        <v>245</v>
      </c>
      <c r="N409">
        <v>6.5</v>
      </c>
      <c r="O409">
        <v>7.99</v>
      </c>
      <c r="P409">
        <v>2</v>
      </c>
      <c r="Q409">
        <v>15.98</v>
      </c>
      <c r="R409">
        <v>22.48</v>
      </c>
      <c r="S409">
        <v>5</v>
      </c>
      <c r="T409" s="90">
        <v>0</v>
      </c>
      <c r="U409" s="90">
        <v>5</v>
      </c>
      <c r="V409">
        <v>35.787500000000001</v>
      </c>
      <c r="W409">
        <v>0.33333333333333331</v>
      </c>
      <c r="X409">
        <v>11.929166666666667</v>
      </c>
      <c r="Y409" s="176">
        <v>10.550800000000001</v>
      </c>
      <c r="Z409" t="s">
        <v>23</v>
      </c>
      <c r="AA409" t="b" cm="1">
        <f t="array" ref="AA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9">
        <f>Fares_Big_Star_Export[[#This Row],[Trip Time]]*Fares_Big_Star_Export[[#This Row],[HOURLY DATA]]/60</f>
        <v>11.929166666666667</v>
      </c>
      <c r="AE409"/>
    </row>
    <row r="410" spans="1:31" x14ac:dyDescent="0.25">
      <c r="A410" t="s">
        <v>136</v>
      </c>
      <c r="B410" t="s">
        <v>800</v>
      </c>
      <c r="C410" t="s">
        <v>1079</v>
      </c>
      <c r="D410" s="3">
        <v>0</v>
      </c>
      <c r="E410" t="s">
        <v>75</v>
      </c>
      <c r="F410" t="s">
        <v>384</v>
      </c>
      <c r="G410" s="2">
        <v>45746</v>
      </c>
      <c r="H410">
        <v>4097751</v>
      </c>
      <c r="I410" t="s">
        <v>806</v>
      </c>
      <c r="J410" t="s">
        <v>252</v>
      </c>
      <c r="K410">
        <v>30.78</v>
      </c>
      <c r="L410">
        <v>37</v>
      </c>
      <c r="M410" t="s">
        <v>245</v>
      </c>
      <c r="N410">
        <v>5</v>
      </c>
      <c r="O410">
        <v>30.78</v>
      </c>
      <c r="P410">
        <v>1.75</v>
      </c>
      <c r="Q410">
        <v>53.865000000000002</v>
      </c>
      <c r="R410">
        <v>58.865000000000002</v>
      </c>
      <c r="S410">
        <v>0</v>
      </c>
      <c r="T410" s="90">
        <v>0</v>
      </c>
      <c r="U410" s="90">
        <v>0</v>
      </c>
      <c r="V410">
        <v>32.5</v>
      </c>
      <c r="W410">
        <v>0.6166666666666667</v>
      </c>
      <c r="X410">
        <v>20.041666666666668</v>
      </c>
      <c r="Y410" s="176">
        <v>38.823300000000003</v>
      </c>
      <c r="Z410" t="s">
        <v>23</v>
      </c>
      <c r="AA410" t="b" cm="1">
        <f t="array" ref="AA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0">
        <f>Fares_Big_Star_Export[[#This Row],[Trip Time]]*Fares_Big_Star_Export[[#This Row],[HOURLY DATA]]/60</f>
        <v>20.041666666666668</v>
      </c>
      <c r="AE410"/>
    </row>
    <row r="411" spans="1:31" x14ac:dyDescent="0.25">
      <c r="A411" t="s">
        <v>136</v>
      </c>
      <c r="B411" t="s">
        <v>1082</v>
      </c>
      <c r="C411" t="s">
        <v>1082</v>
      </c>
      <c r="D411" s="3">
        <v>0</v>
      </c>
      <c r="E411" t="s">
        <v>75</v>
      </c>
      <c r="F411" t="s">
        <v>888</v>
      </c>
      <c r="G411" s="2">
        <v>45746</v>
      </c>
      <c r="H411">
        <v>4102100</v>
      </c>
      <c r="I411" t="s">
        <v>537</v>
      </c>
      <c r="J411" t="s">
        <v>251</v>
      </c>
      <c r="K411">
        <v>7.68</v>
      </c>
      <c r="L411">
        <v>0</v>
      </c>
      <c r="M411" t="s">
        <v>245</v>
      </c>
      <c r="N411">
        <v>5</v>
      </c>
      <c r="O411">
        <v>7.68</v>
      </c>
      <c r="P411">
        <v>1.75</v>
      </c>
      <c r="Q411">
        <v>13.44</v>
      </c>
      <c r="R411">
        <v>18.439999999999998</v>
      </c>
      <c r="S411">
        <v>5</v>
      </c>
      <c r="T411" s="90">
        <v>0</v>
      </c>
      <c r="U411" s="90">
        <v>5</v>
      </c>
      <c r="V411">
        <v>32.5</v>
      </c>
      <c r="W411">
        <v>0</v>
      </c>
      <c r="X411">
        <v>0</v>
      </c>
      <c r="Y411" s="176">
        <v>18.440000000000001</v>
      </c>
      <c r="Z411" t="s">
        <v>23</v>
      </c>
      <c r="AA411" t="b" cm="1">
        <f t="array" ref="AA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1">
        <f>Fares_Big_Star_Export[[#This Row],[Trip Time]]*Fares_Big_Star_Export[[#This Row],[HOURLY DATA]]/60</f>
        <v>0</v>
      </c>
      <c r="AE411"/>
    </row>
    <row r="412" spans="1:31" x14ac:dyDescent="0.25">
      <c r="A412" t="s">
        <v>136</v>
      </c>
      <c r="B412" t="s">
        <v>874</v>
      </c>
      <c r="C412" t="s">
        <v>1081</v>
      </c>
      <c r="D412" s="3">
        <v>0</v>
      </c>
      <c r="E412" t="s">
        <v>75</v>
      </c>
      <c r="F412" t="s">
        <v>888</v>
      </c>
      <c r="G412" s="2">
        <v>45746</v>
      </c>
      <c r="H412">
        <v>4103819</v>
      </c>
      <c r="I412" t="s">
        <v>537</v>
      </c>
      <c r="J412" t="s">
        <v>273</v>
      </c>
      <c r="K412">
        <v>29.52</v>
      </c>
      <c r="L412">
        <v>36</v>
      </c>
      <c r="M412" t="s">
        <v>245</v>
      </c>
      <c r="N412">
        <v>5</v>
      </c>
      <c r="O412">
        <v>29.52</v>
      </c>
      <c r="P412">
        <v>1.75</v>
      </c>
      <c r="Q412">
        <v>51.66</v>
      </c>
      <c r="R412">
        <v>56.66</v>
      </c>
      <c r="S412">
        <v>5.5</v>
      </c>
      <c r="T412" s="90">
        <v>0</v>
      </c>
      <c r="U412" s="90">
        <v>5.5</v>
      </c>
      <c r="V412">
        <v>32.5</v>
      </c>
      <c r="W412">
        <v>0.6</v>
      </c>
      <c r="X412">
        <v>19.5</v>
      </c>
      <c r="Y412" s="176">
        <v>37.159999999999997</v>
      </c>
      <c r="Z412" t="s">
        <v>23</v>
      </c>
      <c r="AA412" t="b" cm="1">
        <f t="array" ref="AA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2">
        <f>Fares_Big_Star_Export[[#This Row],[Trip Time]]*Fares_Big_Star_Export[[#This Row],[HOURLY DATA]]/60</f>
        <v>19.5</v>
      </c>
      <c r="AE412"/>
    </row>
    <row r="413" spans="1:31" x14ac:dyDescent="0.25">
      <c r="A413" t="s">
        <v>18</v>
      </c>
      <c r="B413" t="s">
        <v>837</v>
      </c>
      <c r="C413" t="s">
        <v>697</v>
      </c>
      <c r="D413" s="3">
        <v>0</v>
      </c>
      <c r="E413" t="s">
        <v>75</v>
      </c>
      <c r="F413" t="s">
        <v>382</v>
      </c>
      <c r="G413" s="2">
        <v>45746</v>
      </c>
      <c r="H413">
        <v>4103867</v>
      </c>
      <c r="I413" t="s">
        <v>19</v>
      </c>
      <c r="J413" t="s">
        <v>247</v>
      </c>
      <c r="K413">
        <v>19.3</v>
      </c>
      <c r="L413">
        <v>48</v>
      </c>
      <c r="M413" t="s">
        <v>246</v>
      </c>
      <c r="N413">
        <v>6.5</v>
      </c>
      <c r="O413">
        <v>19.3</v>
      </c>
      <c r="P413">
        <v>2</v>
      </c>
      <c r="Q413">
        <v>38.6</v>
      </c>
      <c r="R413">
        <v>45.1</v>
      </c>
      <c r="S413">
        <v>0</v>
      </c>
      <c r="T413" s="90">
        <v>0</v>
      </c>
      <c r="U413" s="90">
        <v>0</v>
      </c>
      <c r="V413">
        <v>35.787500000000001</v>
      </c>
      <c r="W413">
        <v>0.8</v>
      </c>
      <c r="X413">
        <v>28.630000000000003</v>
      </c>
      <c r="Y413" s="176">
        <v>16.47</v>
      </c>
      <c r="Z413" t="s">
        <v>20</v>
      </c>
      <c r="AA413" t="b" cm="1">
        <f t="array" ref="AA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3">
        <f>Fares_Big_Star_Export[[#This Row],[Trip Time]]*Fares_Big_Star_Export[[#This Row],[HOURLY DATA]]/60</f>
        <v>28.630000000000003</v>
      </c>
      <c r="AE413"/>
    </row>
    <row r="414" spans="1:31" x14ac:dyDescent="0.25">
      <c r="A414" t="s">
        <v>133</v>
      </c>
      <c r="B414" t="s">
        <v>745</v>
      </c>
      <c r="C414" t="s">
        <v>589</v>
      </c>
      <c r="D414" s="3">
        <v>0</v>
      </c>
      <c r="E414" t="s">
        <v>75</v>
      </c>
      <c r="F414" t="s">
        <v>394</v>
      </c>
      <c r="G414" s="2">
        <v>45746</v>
      </c>
      <c r="H414">
        <v>4103466</v>
      </c>
      <c r="I414" t="s">
        <v>984</v>
      </c>
      <c r="J414" t="s">
        <v>251</v>
      </c>
      <c r="K414">
        <v>30.32</v>
      </c>
      <c r="L414">
        <v>39</v>
      </c>
      <c r="M414" t="s">
        <v>245</v>
      </c>
      <c r="N414">
        <v>5</v>
      </c>
      <c r="O414">
        <v>30.32</v>
      </c>
      <c r="P414">
        <v>1.75</v>
      </c>
      <c r="Q414">
        <v>53.06</v>
      </c>
      <c r="R414">
        <v>58.06</v>
      </c>
      <c r="S414">
        <v>0</v>
      </c>
      <c r="T414" s="90">
        <v>0</v>
      </c>
      <c r="U414" s="90">
        <v>0</v>
      </c>
      <c r="V414">
        <v>32.5</v>
      </c>
      <c r="W414">
        <v>0.65</v>
      </c>
      <c r="X414">
        <v>21.125</v>
      </c>
      <c r="Y414" s="176">
        <v>36.935000000000002</v>
      </c>
      <c r="Z414" t="s">
        <v>23</v>
      </c>
      <c r="AA414" t="b" cm="1">
        <f t="array" ref="AA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4">
        <f>Fares_Big_Star_Export[[#This Row],[Trip Time]]*Fares_Big_Star_Export[[#This Row],[HOURLY DATA]]/60</f>
        <v>21.125</v>
      </c>
      <c r="AE414"/>
    </row>
    <row r="415" spans="1:31" x14ac:dyDescent="0.25">
      <c r="A415" t="s">
        <v>143</v>
      </c>
      <c r="B415" t="s">
        <v>1077</v>
      </c>
      <c r="C415" t="s">
        <v>1078</v>
      </c>
      <c r="D415" s="3">
        <v>0</v>
      </c>
      <c r="E415" t="s">
        <v>75</v>
      </c>
      <c r="F415" t="s">
        <v>388</v>
      </c>
      <c r="G415" s="2">
        <v>45746</v>
      </c>
      <c r="H415">
        <v>4099742</v>
      </c>
      <c r="I415" t="s">
        <v>389</v>
      </c>
      <c r="J415" t="s">
        <v>251</v>
      </c>
      <c r="K415">
        <v>23.24</v>
      </c>
      <c r="L415">
        <v>41</v>
      </c>
      <c r="M415" t="s">
        <v>245</v>
      </c>
      <c r="N415">
        <v>5</v>
      </c>
      <c r="O415">
        <v>23.24</v>
      </c>
      <c r="P415">
        <v>1.75</v>
      </c>
      <c r="Q415">
        <v>40.669999999999995</v>
      </c>
      <c r="R415">
        <v>45.669999999999995</v>
      </c>
      <c r="S415">
        <v>5</v>
      </c>
      <c r="T415" s="90">
        <v>0</v>
      </c>
      <c r="U415" s="90">
        <v>5</v>
      </c>
      <c r="V415">
        <v>29</v>
      </c>
      <c r="W415">
        <v>0.68333333333333335</v>
      </c>
      <c r="X415">
        <v>19.816666666666666</v>
      </c>
      <c r="Y415" s="176">
        <v>25.853300000000001</v>
      </c>
      <c r="Z415" t="s">
        <v>37</v>
      </c>
      <c r="AA415" t="b" cm="1">
        <f t="array" ref="AA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5">
        <f>Fares_Big_Star_Export[[#This Row],[Trip Time]]*Fares_Big_Star_Export[[#This Row],[HOURLY DATA]]/60</f>
        <v>19.816666666666666</v>
      </c>
      <c r="AE415"/>
    </row>
    <row r="416" spans="1:31" x14ac:dyDescent="0.25">
      <c r="A416" t="s">
        <v>133</v>
      </c>
      <c r="B416" t="s">
        <v>1083</v>
      </c>
      <c r="C416" t="s">
        <v>987</v>
      </c>
      <c r="D416" s="3">
        <v>0</v>
      </c>
      <c r="E416" t="s">
        <v>75</v>
      </c>
      <c r="F416" t="s">
        <v>394</v>
      </c>
      <c r="G416" s="2">
        <v>45746</v>
      </c>
      <c r="H416">
        <v>4103464</v>
      </c>
      <c r="I416" t="s">
        <v>985</v>
      </c>
      <c r="J416" t="s">
        <v>251</v>
      </c>
      <c r="K416">
        <v>30.32</v>
      </c>
      <c r="L416">
        <v>58</v>
      </c>
      <c r="M416" t="s">
        <v>245</v>
      </c>
      <c r="N416">
        <v>5</v>
      </c>
      <c r="O416">
        <v>30.32</v>
      </c>
      <c r="P416">
        <v>1.75</v>
      </c>
      <c r="Q416">
        <v>53.06</v>
      </c>
      <c r="R416">
        <v>58.06</v>
      </c>
      <c r="S416">
        <v>5.5</v>
      </c>
      <c r="T416" s="90">
        <v>0</v>
      </c>
      <c r="U416" s="90">
        <v>5.5</v>
      </c>
      <c r="V416">
        <v>32.5</v>
      </c>
      <c r="W416">
        <v>0.96666666666666667</v>
      </c>
      <c r="X416">
        <v>31.416666666666668</v>
      </c>
      <c r="Y416" s="176">
        <v>26.6433</v>
      </c>
      <c r="Z416" t="s">
        <v>23</v>
      </c>
      <c r="AA416" t="b" cm="1">
        <f t="array" ref="AA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6">
        <f>Fares_Big_Star_Export[[#This Row],[Trip Time]]*Fares_Big_Star_Export[[#This Row],[HOURLY DATA]]/60</f>
        <v>31.416666666666668</v>
      </c>
      <c r="AE416"/>
    </row>
    <row r="417" spans="1:31" x14ac:dyDescent="0.25">
      <c r="A417" t="s">
        <v>18</v>
      </c>
      <c r="B417" t="s">
        <v>584</v>
      </c>
      <c r="C417" t="s">
        <v>448</v>
      </c>
      <c r="D417" s="3">
        <v>0</v>
      </c>
      <c r="E417" t="s">
        <v>75</v>
      </c>
      <c r="F417" t="s">
        <v>374</v>
      </c>
      <c r="G417" s="2">
        <v>45746</v>
      </c>
      <c r="H417">
        <v>4103491</v>
      </c>
      <c r="I417" t="s">
        <v>69</v>
      </c>
      <c r="J417" t="s">
        <v>251</v>
      </c>
      <c r="K417">
        <v>25.21</v>
      </c>
      <c r="L417">
        <v>1</v>
      </c>
      <c r="M417" t="s">
        <v>245</v>
      </c>
      <c r="N417">
        <v>6.5</v>
      </c>
      <c r="O417">
        <v>25.21</v>
      </c>
      <c r="P417">
        <v>2</v>
      </c>
      <c r="Q417">
        <v>50.42</v>
      </c>
      <c r="R417">
        <v>56.92</v>
      </c>
      <c r="S417">
        <v>0</v>
      </c>
      <c r="T417" s="90">
        <v>0</v>
      </c>
      <c r="U417" s="90">
        <v>0</v>
      </c>
      <c r="V417">
        <v>35.787500000000001</v>
      </c>
      <c r="W417">
        <v>1.6666666666666666E-2</v>
      </c>
      <c r="X417">
        <v>0.59645833333333331</v>
      </c>
      <c r="Y417" s="176">
        <v>56.323500000000003</v>
      </c>
      <c r="Z417" t="s">
        <v>23</v>
      </c>
      <c r="AA417" t="b" cm="1">
        <f t="array" ref="AA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7">
        <f>Fares_Big_Star_Export[[#This Row],[Trip Time]]*Fares_Big_Star_Export[[#This Row],[HOURLY DATA]]/60</f>
        <v>0.59645833333333331</v>
      </c>
      <c r="AE417"/>
    </row>
    <row r="418" spans="1:31" x14ac:dyDescent="0.25">
      <c r="A418" t="s">
        <v>18</v>
      </c>
      <c r="B418" t="s">
        <v>686</v>
      </c>
      <c r="C418" t="s">
        <v>424</v>
      </c>
      <c r="D418" s="3">
        <v>1</v>
      </c>
      <c r="E418" t="s">
        <v>75</v>
      </c>
      <c r="F418" t="s">
        <v>385</v>
      </c>
      <c r="G418" s="2">
        <v>45746</v>
      </c>
      <c r="H418">
        <v>4103582</v>
      </c>
      <c r="I418" t="s">
        <v>24</v>
      </c>
      <c r="J418" t="s">
        <v>251</v>
      </c>
      <c r="K418">
        <v>26.99</v>
      </c>
      <c r="L418">
        <v>49</v>
      </c>
      <c r="M418" t="s">
        <v>245</v>
      </c>
      <c r="N418">
        <v>6.5</v>
      </c>
      <c r="O418">
        <v>26.99</v>
      </c>
      <c r="P418">
        <v>2</v>
      </c>
      <c r="Q418">
        <v>53.98</v>
      </c>
      <c r="R418">
        <v>60.48</v>
      </c>
      <c r="S418">
        <v>5.5</v>
      </c>
      <c r="T418" s="90">
        <v>5.5</v>
      </c>
      <c r="U418" s="90">
        <v>0</v>
      </c>
      <c r="V418">
        <v>35.787500000000001</v>
      </c>
      <c r="W418">
        <v>0.81666666666666665</v>
      </c>
      <c r="X418">
        <v>29.226458333333333</v>
      </c>
      <c r="Y418" s="176">
        <v>31.253499999999999</v>
      </c>
      <c r="Z418" t="s">
        <v>23</v>
      </c>
      <c r="AA418" t="b" cm="1">
        <f t="array" ref="AA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8">
        <f>Fares_Big_Star_Export[[#This Row],[Trip Time]]*Fares_Big_Star_Export[[#This Row],[HOURLY DATA]]/60</f>
        <v>29.226458333333333</v>
      </c>
      <c r="AE418"/>
    </row>
    <row r="419" spans="1:31" x14ac:dyDescent="0.25">
      <c r="A419" t="s">
        <v>18</v>
      </c>
      <c r="B419" t="s">
        <v>968</v>
      </c>
      <c r="C419" t="s">
        <v>397</v>
      </c>
      <c r="D419" s="3">
        <v>1</v>
      </c>
      <c r="E419" t="s">
        <v>75</v>
      </c>
      <c r="F419" t="s">
        <v>385</v>
      </c>
      <c r="G419" s="2">
        <v>45746</v>
      </c>
      <c r="H419">
        <v>4103787</v>
      </c>
      <c r="I419" t="s">
        <v>24</v>
      </c>
      <c r="J419" t="s">
        <v>251</v>
      </c>
      <c r="K419">
        <v>7.99</v>
      </c>
      <c r="L419">
        <v>21</v>
      </c>
      <c r="M419" t="s">
        <v>245</v>
      </c>
      <c r="N419">
        <v>6.5</v>
      </c>
      <c r="O419">
        <v>7.99</v>
      </c>
      <c r="P419">
        <v>2</v>
      </c>
      <c r="Q419">
        <v>15.98</v>
      </c>
      <c r="R419">
        <v>22.48</v>
      </c>
      <c r="S419">
        <v>5.5</v>
      </c>
      <c r="T419" s="90">
        <v>5.5</v>
      </c>
      <c r="U419" s="90">
        <v>0</v>
      </c>
      <c r="V419">
        <v>35.787500000000001</v>
      </c>
      <c r="W419">
        <v>0.35</v>
      </c>
      <c r="X419">
        <v>12.525625</v>
      </c>
      <c r="Y419" s="176">
        <v>9.9543999999999997</v>
      </c>
      <c r="Z419" t="s">
        <v>23</v>
      </c>
      <c r="AA419" t="b" cm="1">
        <f t="array" ref="AA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9">
        <f>Fares_Big_Star_Export[[#This Row],[Trip Time]]*Fares_Big_Star_Export[[#This Row],[HOURLY DATA]]/60</f>
        <v>12.525625</v>
      </c>
      <c r="AE419"/>
    </row>
    <row r="420" spans="1:31" x14ac:dyDescent="0.25">
      <c r="A420" t="s">
        <v>143</v>
      </c>
      <c r="B420" t="s">
        <v>753</v>
      </c>
      <c r="C420" t="s">
        <v>1080</v>
      </c>
      <c r="D420" s="3">
        <v>1</v>
      </c>
      <c r="E420" t="s">
        <v>75</v>
      </c>
      <c r="F420" t="s">
        <v>388</v>
      </c>
      <c r="G420" s="2">
        <v>45746</v>
      </c>
      <c r="H420">
        <v>4103847</v>
      </c>
      <c r="I420" t="s">
        <v>389</v>
      </c>
      <c r="J420" t="s">
        <v>252</v>
      </c>
      <c r="K420">
        <v>16.29</v>
      </c>
      <c r="L420">
        <v>31</v>
      </c>
      <c r="M420" t="s">
        <v>245</v>
      </c>
      <c r="N420">
        <v>5</v>
      </c>
      <c r="O420">
        <v>16.29</v>
      </c>
      <c r="P420">
        <v>1.75</v>
      </c>
      <c r="Q420">
        <v>28.5075</v>
      </c>
      <c r="R420">
        <v>33.5075</v>
      </c>
      <c r="S420">
        <v>10</v>
      </c>
      <c r="T420" s="90">
        <v>5</v>
      </c>
      <c r="U420" s="90">
        <v>5</v>
      </c>
      <c r="V420">
        <v>29</v>
      </c>
      <c r="W420">
        <v>0.51666666666666672</v>
      </c>
      <c r="X420">
        <v>14.983333333333334</v>
      </c>
      <c r="Y420" s="176">
        <v>18.5242</v>
      </c>
      <c r="Z420" t="s">
        <v>37</v>
      </c>
      <c r="AA420" t="b" cm="1">
        <f t="array" ref="AA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0">
        <f>Fares_Big_Star_Export[[#This Row],[Trip Time]]*Fares_Big_Star_Export[[#This Row],[HOURLY DATA]]/60</f>
        <v>14.983333333333333</v>
      </c>
      <c r="AE420"/>
    </row>
    <row r="421" spans="1:31" x14ac:dyDescent="0.25">
      <c r="A421" t="s">
        <v>18</v>
      </c>
      <c r="B421" t="s">
        <v>630</v>
      </c>
      <c r="C421" t="s">
        <v>584</v>
      </c>
      <c r="D421" s="3">
        <v>0</v>
      </c>
      <c r="E421" t="s">
        <v>75</v>
      </c>
      <c r="F421" t="s">
        <v>390</v>
      </c>
      <c r="G421" s="2">
        <v>45747</v>
      </c>
      <c r="H421">
        <v>4100072</v>
      </c>
      <c r="I421" t="s">
        <v>376</v>
      </c>
      <c r="J421" t="s">
        <v>251</v>
      </c>
      <c r="K421">
        <v>17.43</v>
      </c>
      <c r="L421">
        <v>52</v>
      </c>
      <c r="M421" t="s">
        <v>245</v>
      </c>
      <c r="N421">
        <v>6.5</v>
      </c>
      <c r="O421">
        <v>17.43</v>
      </c>
      <c r="P421">
        <v>2</v>
      </c>
      <c r="Q421">
        <v>34.86</v>
      </c>
      <c r="R421">
        <v>41.36</v>
      </c>
      <c r="S421">
        <v>0</v>
      </c>
      <c r="T421" s="90">
        <v>0</v>
      </c>
      <c r="U421" s="90">
        <v>0</v>
      </c>
      <c r="V421">
        <v>35.787500000000001</v>
      </c>
      <c r="W421">
        <v>0.8666666666666667</v>
      </c>
      <c r="X421">
        <v>31.015833333333337</v>
      </c>
      <c r="Y421" s="176">
        <v>10.344200000000001</v>
      </c>
      <c r="Z421" t="s">
        <v>23</v>
      </c>
      <c r="AA421" t="b" cm="1">
        <f t="array" ref="AA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1">
        <f>Fares_Big_Star_Export[[#This Row],[Trip Time]]*Fares_Big_Star_Export[[#This Row],[HOURLY DATA]]/60</f>
        <v>31.015833333333333</v>
      </c>
      <c r="AE421"/>
    </row>
    <row r="422" spans="1:31" x14ac:dyDescent="0.25">
      <c r="A422" t="s">
        <v>18</v>
      </c>
      <c r="B422" t="s">
        <v>693</v>
      </c>
      <c r="C422" t="s">
        <v>602</v>
      </c>
      <c r="D422" s="3">
        <v>0</v>
      </c>
      <c r="E422" t="s">
        <v>75</v>
      </c>
      <c r="F422" t="s">
        <v>374</v>
      </c>
      <c r="G422" s="2">
        <v>45747</v>
      </c>
      <c r="H422">
        <v>4104009</v>
      </c>
      <c r="I422" t="s">
        <v>69</v>
      </c>
      <c r="J422" t="s">
        <v>251</v>
      </c>
      <c r="K422">
        <v>13.9</v>
      </c>
      <c r="L422">
        <v>36</v>
      </c>
      <c r="M422" t="s">
        <v>245</v>
      </c>
      <c r="N422">
        <v>6.5</v>
      </c>
      <c r="O422">
        <v>13.9</v>
      </c>
      <c r="P422">
        <v>2</v>
      </c>
      <c r="Q422">
        <v>27.8</v>
      </c>
      <c r="R422">
        <v>34.299999999999997</v>
      </c>
      <c r="S422">
        <v>0</v>
      </c>
      <c r="T422" s="90">
        <v>0</v>
      </c>
      <c r="U422" s="90">
        <v>0</v>
      </c>
      <c r="V422">
        <v>35.787500000000001</v>
      </c>
      <c r="W422">
        <v>0.6</v>
      </c>
      <c r="X422">
        <v>21.4725</v>
      </c>
      <c r="Y422" s="176">
        <v>12.827500000000001</v>
      </c>
      <c r="Z422" t="s">
        <v>23</v>
      </c>
      <c r="AA422" t="b" cm="1">
        <f t="array" ref="AA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2">
        <f>Fares_Big_Star_Export[[#This Row],[Trip Time]]*Fares_Big_Star_Export[[#This Row],[HOURLY DATA]]/60</f>
        <v>21.472500000000004</v>
      </c>
      <c r="AE422"/>
    </row>
    <row r="423" spans="1:31" x14ac:dyDescent="0.25">
      <c r="A423" t="s">
        <v>18</v>
      </c>
      <c r="B423" t="s">
        <v>946</v>
      </c>
      <c r="C423" t="s">
        <v>464</v>
      </c>
      <c r="D423" s="3">
        <v>0</v>
      </c>
      <c r="E423" t="s">
        <v>75</v>
      </c>
      <c r="F423" t="s">
        <v>385</v>
      </c>
      <c r="G423" s="2">
        <v>45747</v>
      </c>
      <c r="H423">
        <v>4100039</v>
      </c>
      <c r="I423" t="s">
        <v>24</v>
      </c>
      <c r="J423" t="s">
        <v>254</v>
      </c>
      <c r="K423">
        <v>5.55</v>
      </c>
      <c r="L423">
        <v>19</v>
      </c>
      <c r="M423" t="s">
        <v>246</v>
      </c>
      <c r="N423">
        <v>6.5</v>
      </c>
      <c r="O423">
        <v>5.55</v>
      </c>
      <c r="P423">
        <v>2</v>
      </c>
      <c r="Q423">
        <v>11.1</v>
      </c>
      <c r="R423">
        <v>17.600000000000001</v>
      </c>
      <c r="S423">
        <v>0</v>
      </c>
      <c r="T423" s="90">
        <v>0</v>
      </c>
      <c r="U423" s="90">
        <v>0</v>
      </c>
      <c r="V423">
        <v>35.787500000000001</v>
      </c>
      <c r="W423">
        <v>0.31666666666666665</v>
      </c>
      <c r="X423">
        <v>11.332708333333333</v>
      </c>
      <c r="Y423" s="176">
        <v>6.2672999999999996</v>
      </c>
      <c r="Z423" t="s">
        <v>23</v>
      </c>
      <c r="AA423" t="b" cm="1">
        <f t="array" ref="AA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3">
        <f>Fares_Big_Star_Export[[#This Row],[Trip Time]]*Fares_Big_Star_Export[[#This Row],[HOURLY DATA]]/60</f>
        <v>11.332708333333333</v>
      </c>
      <c r="AE423"/>
    </row>
    <row r="424" spans="1:31" x14ac:dyDescent="0.25">
      <c r="A424" t="s">
        <v>18</v>
      </c>
      <c r="B424" t="s">
        <v>989</v>
      </c>
      <c r="C424" t="s">
        <v>419</v>
      </c>
      <c r="D424" s="3">
        <v>0</v>
      </c>
      <c r="E424" t="s">
        <v>75</v>
      </c>
      <c r="F424" t="s">
        <v>385</v>
      </c>
      <c r="G424" s="2">
        <v>45747</v>
      </c>
      <c r="H424">
        <v>4100037</v>
      </c>
      <c r="I424" t="s">
        <v>24</v>
      </c>
      <c r="J424" t="s">
        <v>251</v>
      </c>
      <c r="K424">
        <v>10.39</v>
      </c>
      <c r="L424">
        <v>58</v>
      </c>
      <c r="M424" t="s">
        <v>245</v>
      </c>
      <c r="N424">
        <v>6.5</v>
      </c>
      <c r="O424">
        <v>10.39</v>
      </c>
      <c r="P424">
        <v>2</v>
      </c>
      <c r="Q424">
        <v>20.78</v>
      </c>
      <c r="R424">
        <v>27.28</v>
      </c>
      <c r="S424">
        <v>0</v>
      </c>
      <c r="T424" s="90">
        <v>0</v>
      </c>
      <c r="U424" s="90">
        <v>0</v>
      </c>
      <c r="V424">
        <v>35.787500000000001</v>
      </c>
      <c r="W424">
        <v>0.96666666666666667</v>
      </c>
      <c r="X424">
        <v>34.594583333333333</v>
      </c>
      <c r="Y424" s="176">
        <v>-7.3146000000000004</v>
      </c>
      <c r="Z424" t="s">
        <v>23</v>
      </c>
      <c r="AA424" t="b" cm="1">
        <f t="array" ref="AA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4">
        <f>Fares_Big_Star_Export[[#This Row],[Trip Time]]*Fares_Big_Star_Export[[#This Row],[HOURLY DATA]]/60</f>
        <v>34.59458333333334</v>
      </c>
      <c r="AE424"/>
    </row>
    <row r="425" spans="1:31" x14ac:dyDescent="0.25">
      <c r="A425" t="s">
        <v>137</v>
      </c>
      <c r="B425" t="s">
        <v>860</v>
      </c>
      <c r="C425" t="s">
        <v>575</v>
      </c>
      <c r="D425" s="3">
        <v>0</v>
      </c>
      <c r="E425" t="s">
        <v>75</v>
      </c>
      <c r="F425" t="s">
        <v>387</v>
      </c>
      <c r="G425" s="2">
        <v>45747</v>
      </c>
      <c r="H425">
        <v>4100060</v>
      </c>
      <c r="I425" t="s">
        <v>28</v>
      </c>
      <c r="J425" t="s">
        <v>251</v>
      </c>
      <c r="K425">
        <v>8.27</v>
      </c>
      <c r="L425">
        <v>42</v>
      </c>
      <c r="M425" t="s">
        <v>245</v>
      </c>
      <c r="N425">
        <v>5</v>
      </c>
      <c r="O425">
        <v>8.27</v>
      </c>
      <c r="P425">
        <v>1.75</v>
      </c>
      <c r="Q425">
        <v>14.4725</v>
      </c>
      <c r="R425">
        <v>19.4725</v>
      </c>
      <c r="S425">
        <v>0</v>
      </c>
      <c r="T425" s="90">
        <v>0</v>
      </c>
      <c r="U425" s="90">
        <v>0</v>
      </c>
      <c r="V425">
        <v>32.5</v>
      </c>
      <c r="W425">
        <v>0.7</v>
      </c>
      <c r="X425">
        <v>22.75</v>
      </c>
      <c r="Y425" s="176">
        <v>-3.2774999999999999</v>
      </c>
      <c r="Z425" t="s">
        <v>23</v>
      </c>
      <c r="AA425" t="b" cm="1">
        <f t="array" ref="AA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5">
        <f>Fares_Big_Star_Export[[#This Row],[Trip Time]]*Fares_Big_Star_Export[[#This Row],[HOURLY DATA]]/60</f>
        <v>22.75</v>
      </c>
      <c r="AE425"/>
    </row>
    <row r="426" spans="1:31" x14ac:dyDescent="0.25">
      <c r="A426" t="s">
        <v>140</v>
      </c>
      <c r="B426" t="s">
        <v>483</v>
      </c>
      <c r="C426" t="s">
        <v>732</v>
      </c>
      <c r="D426" s="3">
        <v>0</v>
      </c>
      <c r="E426" t="s">
        <v>75</v>
      </c>
      <c r="F426" t="s">
        <v>378</v>
      </c>
      <c r="G426" s="2">
        <v>45747</v>
      </c>
      <c r="H426">
        <v>4100036</v>
      </c>
      <c r="I426" t="s">
        <v>379</v>
      </c>
      <c r="J426" t="s">
        <v>251</v>
      </c>
      <c r="K426">
        <v>10.39</v>
      </c>
      <c r="L426">
        <v>48</v>
      </c>
      <c r="M426" t="s">
        <v>245</v>
      </c>
      <c r="N426">
        <v>5</v>
      </c>
      <c r="O426">
        <v>10.39</v>
      </c>
      <c r="P426">
        <v>1.75</v>
      </c>
      <c r="Q426">
        <v>18.182500000000001</v>
      </c>
      <c r="R426">
        <v>23.182500000000001</v>
      </c>
      <c r="S426">
        <v>5.5</v>
      </c>
      <c r="T426" s="90">
        <v>0</v>
      </c>
      <c r="U426" s="90">
        <v>5.5</v>
      </c>
      <c r="V426">
        <v>29</v>
      </c>
      <c r="W426">
        <v>0.8</v>
      </c>
      <c r="X426">
        <v>23.200000000000003</v>
      </c>
      <c r="Y426" s="176">
        <v>-1.7500000000000002E-2</v>
      </c>
      <c r="Z426" t="s">
        <v>23</v>
      </c>
      <c r="AA426" t="b" cm="1">
        <f t="array" ref="AA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6">
        <f>Fares_Big_Star_Export[[#This Row],[Trip Time]]*Fares_Big_Star_Export[[#This Row],[HOURLY DATA]]/60</f>
        <v>23.2</v>
      </c>
      <c r="AE426"/>
    </row>
    <row r="427" spans="1:31" x14ac:dyDescent="0.25">
      <c r="A427" t="s">
        <v>18</v>
      </c>
      <c r="B427" t="s">
        <v>497</v>
      </c>
      <c r="C427" t="s">
        <v>616</v>
      </c>
      <c r="D427" s="3">
        <v>0</v>
      </c>
      <c r="E427" t="s">
        <v>75</v>
      </c>
      <c r="F427" t="s">
        <v>390</v>
      </c>
      <c r="G427" s="2">
        <v>45747</v>
      </c>
      <c r="H427">
        <v>4100071</v>
      </c>
      <c r="I427" t="s">
        <v>376</v>
      </c>
      <c r="J427" t="s">
        <v>251</v>
      </c>
      <c r="K427">
        <v>17.43</v>
      </c>
      <c r="L427">
        <v>37</v>
      </c>
      <c r="M427" t="s">
        <v>245</v>
      </c>
      <c r="N427">
        <v>6.5</v>
      </c>
      <c r="O427">
        <v>17.43</v>
      </c>
      <c r="P427">
        <v>2</v>
      </c>
      <c r="Q427">
        <v>34.86</v>
      </c>
      <c r="R427">
        <v>41.36</v>
      </c>
      <c r="S427">
        <v>0</v>
      </c>
      <c r="T427" s="90">
        <v>0</v>
      </c>
      <c r="U427" s="90">
        <v>0</v>
      </c>
      <c r="V427">
        <v>35.787500000000001</v>
      </c>
      <c r="W427">
        <v>0.6166666666666667</v>
      </c>
      <c r="X427">
        <v>22.068958333333335</v>
      </c>
      <c r="Y427" s="176">
        <v>19.291</v>
      </c>
      <c r="Z427" t="s">
        <v>23</v>
      </c>
      <c r="AA427" t="b" cm="1">
        <f t="array" ref="AA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7">
        <f>Fares_Big_Star_Export[[#This Row],[Trip Time]]*Fares_Big_Star_Export[[#This Row],[HOURLY DATA]]/60</f>
        <v>22.068958333333335</v>
      </c>
      <c r="AE427"/>
    </row>
    <row r="428" spans="1:31" x14ac:dyDescent="0.25">
      <c r="A428" t="s">
        <v>138</v>
      </c>
      <c r="B428" t="s">
        <v>401</v>
      </c>
      <c r="C428" t="s">
        <v>432</v>
      </c>
      <c r="D428" s="3">
        <v>0</v>
      </c>
      <c r="E428" t="s">
        <v>75</v>
      </c>
      <c r="F428" t="s">
        <v>377</v>
      </c>
      <c r="G428" s="2">
        <v>45747</v>
      </c>
      <c r="H428">
        <v>4100086</v>
      </c>
      <c r="I428" t="s">
        <v>36</v>
      </c>
      <c r="J428" t="s">
        <v>251</v>
      </c>
      <c r="K428">
        <v>19.12</v>
      </c>
      <c r="L428">
        <v>45</v>
      </c>
      <c r="M428" t="s">
        <v>245</v>
      </c>
      <c r="N428">
        <v>5</v>
      </c>
      <c r="O428">
        <v>19.12</v>
      </c>
      <c r="P428">
        <v>1.75</v>
      </c>
      <c r="Q428">
        <v>33.46</v>
      </c>
      <c r="R428">
        <v>38.46</v>
      </c>
      <c r="S428">
        <v>5</v>
      </c>
      <c r="T428" s="90">
        <v>0</v>
      </c>
      <c r="U428" s="90">
        <v>5</v>
      </c>
      <c r="V428">
        <v>29</v>
      </c>
      <c r="W428">
        <v>0.75</v>
      </c>
      <c r="X428">
        <v>21.75</v>
      </c>
      <c r="Y428" s="176">
        <v>16.71</v>
      </c>
      <c r="Z428" t="s">
        <v>37</v>
      </c>
      <c r="AA428" t="b" cm="1">
        <f t="array" ref="AA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8">
        <f>Fares_Big_Star_Export[[#This Row],[Trip Time]]*Fares_Big_Star_Export[[#This Row],[HOURLY DATA]]/60</f>
        <v>21.75</v>
      </c>
      <c r="AE428"/>
    </row>
    <row r="429" spans="1:31" x14ac:dyDescent="0.25">
      <c r="A429" t="s">
        <v>140</v>
      </c>
      <c r="B429" t="s">
        <v>692</v>
      </c>
      <c r="C429" t="s">
        <v>741</v>
      </c>
      <c r="D429" s="3">
        <v>0</v>
      </c>
      <c r="E429" t="s">
        <v>75</v>
      </c>
      <c r="F429" t="s">
        <v>378</v>
      </c>
      <c r="G429" s="2">
        <v>45747</v>
      </c>
      <c r="H429">
        <v>4100084</v>
      </c>
      <c r="I429" t="s">
        <v>379</v>
      </c>
      <c r="J429" t="s">
        <v>253</v>
      </c>
      <c r="K429">
        <v>15.16</v>
      </c>
      <c r="L429">
        <v>29</v>
      </c>
      <c r="M429" t="s">
        <v>245</v>
      </c>
      <c r="N429">
        <v>5</v>
      </c>
      <c r="O429">
        <v>15.16</v>
      </c>
      <c r="P429">
        <v>1.75</v>
      </c>
      <c r="Q429">
        <v>26.53</v>
      </c>
      <c r="R429">
        <v>31.53</v>
      </c>
      <c r="S429">
        <v>5.5</v>
      </c>
      <c r="T429" s="90">
        <v>0</v>
      </c>
      <c r="U429" s="90">
        <v>5.5</v>
      </c>
      <c r="V429">
        <v>29</v>
      </c>
      <c r="W429">
        <v>0.48333333333333334</v>
      </c>
      <c r="X429">
        <v>14.016666666666667</v>
      </c>
      <c r="Y429" s="176">
        <v>17.513300000000001</v>
      </c>
      <c r="Z429" t="s">
        <v>23</v>
      </c>
      <c r="AA429" t="b" cm="1">
        <f t="array" ref="AA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9">
        <f>Fares_Big_Star_Export[[#This Row],[Trip Time]]*Fares_Big_Star_Export[[#This Row],[HOURLY DATA]]/60</f>
        <v>14.016666666666667</v>
      </c>
      <c r="AE429"/>
    </row>
    <row r="430" spans="1:31" x14ac:dyDescent="0.25">
      <c r="A430" t="s">
        <v>137</v>
      </c>
      <c r="B430" t="s">
        <v>973</v>
      </c>
      <c r="C430" t="s">
        <v>1084</v>
      </c>
      <c r="D430" s="3">
        <v>0</v>
      </c>
      <c r="E430" t="s">
        <v>75</v>
      </c>
      <c r="F430" t="s">
        <v>387</v>
      </c>
      <c r="G430" s="2">
        <v>45747</v>
      </c>
      <c r="H430">
        <v>4101369</v>
      </c>
      <c r="I430" t="s">
        <v>28</v>
      </c>
      <c r="J430" t="s">
        <v>251</v>
      </c>
      <c r="K430">
        <v>16.510000000000002</v>
      </c>
      <c r="L430">
        <v>29</v>
      </c>
      <c r="M430" t="s">
        <v>245</v>
      </c>
      <c r="N430">
        <v>5</v>
      </c>
      <c r="O430">
        <v>16.510000000000002</v>
      </c>
      <c r="P430">
        <v>1.75</v>
      </c>
      <c r="Q430">
        <v>28.892500000000002</v>
      </c>
      <c r="R430">
        <v>33.892499999999998</v>
      </c>
      <c r="S430">
        <v>5</v>
      </c>
      <c r="T430" s="90">
        <v>0</v>
      </c>
      <c r="U430" s="90">
        <v>5</v>
      </c>
      <c r="V430">
        <v>32.5</v>
      </c>
      <c r="W430">
        <v>0.48333333333333334</v>
      </c>
      <c r="X430">
        <v>15.708333333333334</v>
      </c>
      <c r="Y430" s="176">
        <v>18.184200000000001</v>
      </c>
      <c r="Z430" t="s">
        <v>23</v>
      </c>
      <c r="AA430" t="b" cm="1">
        <f t="array" ref="AA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0">
        <f>Fares_Big_Star_Export[[#This Row],[Trip Time]]*Fares_Big_Star_Export[[#This Row],[HOURLY DATA]]/60</f>
        <v>15.708333333333334</v>
      </c>
      <c r="AE430"/>
    </row>
    <row r="431" spans="1:31" x14ac:dyDescent="0.25">
      <c r="A431" t="s">
        <v>136</v>
      </c>
      <c r="B431" t="s">
        <v>706</v>
      </c>
      <c r="C431" t="s">
        <v>742</v>
      </c>
      <c r="D431" s="3">
        <v>0</v>
      </c>
      <c r="E431" t="s">
        <v>75</v>
      </c>
      <c r="F431" t="s">
        <v>888</v>
      </c>
      <c r="G431" s="2">
        <v>45747</v>
      </c>
      <c r="H431">
        <v>4101368</v>
      </c>
      <c r="I431" t="s">
        <v>537</v>
      </c>
      <c r="J431" t="s">
        <v>251</v>
      </c>
      <c r="K431">
        <v>16.510000000000002</v>
      </c>
      <c r="L431">
        <v>25</v>
      </c>
      <c r="M431" t="s">
        <v>245</v>
      </c>
      <c r="N431">
        <v>5</v>
      </c>
      <c r="O431">
        <v>16.510000000000002</v>
      </c>
      <c r="P431">
        <v>1.75</v>
      </c>
      <c r="Q431">
        <v>28.892500000000002</v>
      </c>
      <c r="R431">
        <v>33.892499999999998</v>
      </c>
      <c r="S431">
        <v>5.5</v>
      </c>
      <c r="T431" s="90">
        <v>0</v>
      </c>
      <c r="U431" s="90">
        <v>5.5</v>
      </c>
      <c r="V431">
        <v>32.5</v>
      </c>
      <c r="W431">
        <v>0.41666666666666669</v>
      </c>
      <c r="X431">
        <v>13.541666666666668</v>
      </c>
      <c r="Y431" s="176">
        <v>20.3508</v>
      </c>
      <c r="Z431" t="s">
        <v>23</v>
      </c>
      <c r="AA431" t="b" cm="1">
        <f t="array" ref="AA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1">
        <f>Fares_Big_Star_Export[[#This Row],[Trip Time]]*Fares_Big_Star_Export[[#This Row],[HOURLY DATA]]/60</f>
        <v>13.541666666666666</v>
      </c>
      <c r="AE431"/>
    </row>
    <row r="432" spans="1:31" x14ac:dyDescent="0.25">
      <c r="A432" t="s">
        <v>142</v>
      </c>
      <c r="B432" t="s">
        <v>872</v>
      </c>
      <c r="C432" t="s">
        <v>767</v>
      </c>
      <c r="D432" s="3">
        <v>0</v>
      </c>
      <c r="E432" t="s">
        <v>75</v>
      </c>
      <c r="F432" t="s">
        <v>386</v>
      </c>
      <c r="G432" s="2">
        <v>45747</v>
      </c>
      <c r="H432">
        <v>4100049</v>
      </c>
      <c r="I432" t="s">
        <v>41</v>
      </c>
      <c r="J432" t="s">
        <v>253</v>
      </c>
      <c r="K432">
        <v>6.92</v>
      </c>
      <c r="L432">
        <v>17</v>
      </c>
      <c r="M432" t="s">
        <v>245</v>
      </c>
      <c r="N432">
        <v>5</v>
      </c>
      <c r="O432">
        <v>6.92</v>
      </c>
      <c r="P432">
        <v>1.75</v>
      </c>
      <c r="Q432">
        <v>12.11</v>
      </c>
      <c r="R432">
        <v>17.11</v>
      </c>
      <c r="S432">
        <v>3.75</v>
      </c>
      <c r="T432" s="90">
        <v>0</v>
      </c>
      <c r="U432" s="90">
        <v>3.75</v>
      </c>
      <c r="V432">
        <v>32.5</v>
      </c>
      <c r="W432">
        <v>0.28333333333333333</v>
      </c>
      <c r="X432">
        <v>9.2083333333333339</v>
      </c>
      <c r="Y432" s="176">
        <v>7.9016999999999999</v>
      </c>
      <c r="Z432" t="s">
        <v>23</v>
      </c>
      <c r="AA432" t="b" cm="1">
        <f t="array" ref="AA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2">
        <f>Fares_Big_Star_Export[[#This Row],[Trip Time]]*Fares_Big_Star_Export[[#This Row],[HOURLY DATA]]/60</f>
        <v>9.2083333333333339</v>
      </c>
      <c r="AE432"/>
    </row>
    <row r="433" spans="1:31" x14ac:dyDescent="0.25">
      <c r="A433" t="s">
        <v>140</v>
      </c>
      <c r="B433" t="s">
        <v>923</v>
      </c>
      <c r="C433" t="s">
        <v>737</v>
      </c>
      <c r="D433" s="3">
        <v>0</v>
      </c>
      <c r="E433" t="s">
        <v>75</v>
      </c>
      <c r="F433" t="s">
        <v>378</v>
      </c>
      <c r="G433" s="2">
        <v>45747</v>
      </c>
      <c r="H433">
        <v>4103602</v>
      </c>
      <c r="I433" t="s">
        <v>379</v>
      </c>
      <c r="J433" t="s">
        <v>271</v>
      </c>
      <c r="K433">
        <v>11.43</v>
      </c>
      <c r="L433">
        <v>21</v>
      </c>
      <c r="M433" t="s">
        <v>246</v>
      </c>
      <c r="N433">
        <v>6.5</v>
      </c>
      <c r="O433">
        <v>11.43</v>
      </c>
      <c r="P433">
        <v>2</v>
      </c>
      <c r="Q433">
        <v>22.86</v>
      </c>
      <c r="R433">
        <v>29.36</v>
      </c>
      <c r="S433">
        <v>5</v>
      </c>
      <c r="T433" s="90">
        <v>0</v>
      </c>
      <c r="U433" s="90">
        <v>5</v>
      </c>
      <c r="V433">
        <v>29</v>
      </c>
      <c r="W433">
        <v>0.35</v>
      </c>
      <c r="X433">
        <v>10.149999999999999</v>
      </c>
      <c r="Y433" s="176">
        <v>19.21</v>
      </c>
      <c r="Z433" t="s">
        <v>37</v>
      </c>
      <c r="AA433" t="b" cm="1">
        <f t="array" ref="AA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3">
        <f>Fares_Big_Star_Export[[#This Row],[Trip Time]]*Fares_Big_Star_Export[[#This Row],[HOURLY DATA]]/60</f>
        <v>10.15</v>
      </c>
      <c r="AE433"/>
    </row>
    <row r="434" spans="1:31" x14ac:dyDescent="0.25">
      <c r="A434" t="s">
        <v>18</v>
      </c>
      <c r="B434" t="s">
        <v>898</v>
      </c>
      <c r="C434" t="s">
        <v>971</v>
      </c>
      <c r="D434" s="3">
        <v>0</v>
      </c>
      <c r="E434" t="s">
        <v>75</v>
      </c>
      <c r="F434" t="s">
        <v>385</v>
      </c>
      <c r="G434" s="2">
        <v>45747</v>
      </c>
      <c r="H434">
        <v>4100038</v>
      </c>
      <c r="I434" t="s">
        <v>24</v>
      </c>
      <c r="J434" t="s">
        <v>254</v>
      </c>
      <c r="K434">
        <v>5.55</v>
      </c>
      <c r="L434">
        <v>16</v>
      </c>
      <c r="M434" t="s">
        <v>246</v>
      </c>
      <c r="N434">
        <v>6.5</v>
      </c>
      <c r="O434">
        <v>5.55</v>
      </c>
      <c r="P434">
        <v>2</v>
      </c>
      <c r="Q434">
        <v>11.1</v>
      </c>
      <c r="R434">
        <v>17.600000000000001</v>
      </c>
      <c r="S434">
        <v>5.5</v>
      </c>
      <c r="T434" s="90">
        <v>0</v>
      </c>
      <c r="U434" s="90">
        <v>5.5</v>
      </c>
      <c r="V434">
        <v>35.787500000000001</v>
      </c>
      <c r="W434">
        <v>0.26666666666666666</v>
      </c>
      <c r="X434">
        <v>9.543333333333333</v>
      </c>
      <c r="Y434" s="176">
        <v>8.0566999999999993</v>
      </c>
      <c r="Z434" t="s">
        <v>23</v>
      </c>
      <c r="AA434" t="b" cm="1">
        <f t="array" ref="AA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4">
        <f>Fares_Big_Star_Export[[#This Row],[Trip Time]]*Fares_Big_Star_Export[[#This Row],[HOURLY DATA]]/60</f>
        <v>9.543333333333333</v>
      </c>
      <c r="AE434"/>
    </row>
    <row r="435" spans="1:31" x14ac:dyDescent="0.25">
      <c r="A435" t="s">
        <v>137</v>
      </c>
      <c r="B435" t="s">
        <v>412</v>
      </c>
      <c r="C435" t="s">
        <v>575</v>
      </c>
      <c r="D435" s="3">
        <v>0</v>
      </c>
      <c r="E435" t="s">
        <v>75</v>
      </c>
      <c r="F435" t="s">
        <v>387</v>
      </c>
      <c r="G435" s="2">
        <v>45747</v>
      </c>
      <c r="H435">
        <v>4100332</v>
      </c>
      <c r="I435" t="s">
        <v>28</v>
      </c>
      <c r="J435" t="s">
        <v>251</v>
      </c>
      <c r="K435">
        <v>8.08</v>
      </c>
      <c r="L435">
        <v>25</v>
      </c>
      <c r="M435" t="s">
        <v>245</v>
      </c>
      <c r="N435">
        <v>5</v>
      </c>
      <c r="O435">
        <v>8.08</v>
      </c>
      <c r="P435">
        <v>1.75</v>
      </c>
      <c r="Q435">
        <v>14.14</v>
      </c>
      <c r="R435">
        <v>19.14</v>
      </c>
      <c r="S435">
        <v>0</v>
      </c>
      <c r="T435" s="90">
        <v>0</v>
      </c>
      <c r="U435" s="90">
        <v>0</v>
      </c>
      <c r="V435">
        <v>32.5</v>
      </c>
      <c r="W435">
        <v>0.41666666666666669</v>
      </c>
      <c r="X435">
        <v>13.541666666666668</v>
      </c>
      <c r="Y435" s="176">
        <v>5.5983000000000001</v>
      </c>
      <c r="Z435" t="s">
        <v>23</v>
      </c>
      <c r="AA435" t="b" cm="1">
        <f t="array" ref="AA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5">
        <f>Fares_Big_Star_Export[[#This Row],[Trip Time]]*Fares_Big_Star_Export[[#This Row],[HOURLY DATA]]/60</f>
        <v>13.541666666666666</v>
      </c>
      <c r="AE435"/>
    </row>
    <row r="436" spans="1:31" x14ac:dyDescent="0.25">
      <c r="A436" t="s">
        <v>138</v>
      </c>
      <c r="B436" t="s">
        <v>988</v>
      </c>
      <c r="C436" t="s">
        <v>662</v>
      </c>
      <c r="D436" s="3">
        <v>0</v>
      </c>
      <c r="E436" t="s">
        <v>75</v>
      </c>
      <c r="F436" t="s">
        <v>377</v>
      </c>
      <c r="G436" s="2">
        <v>45747</v>
      </c>
      <c r="H436">
        <v>4103461</v>
      </c>
      <c r="I436" t="s">
        <v>36</v>
      </c>
      <c r="J436" t="s">
        <v>251</v>
      </c>
      <c r="K436">
        <v>22.99</v>
      </c>
      <c r="L436">
        <v>33</v>
      </c>
      <c r="M436" t="s">
        <v>245</v>
      </c>
      <c r="N436">
        <v>5</v>
      </c>
      <c r="O436">
        <v>22.99</v>
      </c>
      <c r="P436">
        <v>1.75</v>
      </c>
      <c r="Q436">
        <v>40.232499999999995</v>
      </c>
      <c r="R436">
        <v>45.232499999999995</v>
      </c>
      <c r="S436">
        <v>5.5</v>
      </c>
      <c r="T436" s="90">
        <v>0</v>
      </c>
      <c r="U436" s="90">
        <v>5.5</v>
      </c>
      <c r="V436">
        <v>29</v>
      </c>
      <c r="W436">
        <v>0.55000000000000004</v>
      </c>
      <c r="X436">
        <v>15.950000000000001</v>
      </c>
      <c r="Y436" s="176">
        <v>29.282499999999999</v>
      </c>
      <c r="Z436" t="s">
        <v>37</v>
      </c>
      <c r="AA436" t="b" cm="1">
        <f t="array" ref="AA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6">
        <f>Fares_Big_Star_Export[[#This Row],[Trip Time]]*Fares_Big_Star_Export[[#This Row],[HOURLY DATA]]/60</f>
        <v>15.95</v>
      </c>
      <c r="AE436"/>
    </row>
    <row r="437" spans="1:31" x14ac:dyDescent="0.25">
      <c r="A437" t="s">
        <v>140</v>
      </c>
      <c r="B437" t="s">
        <v>448</v>
      </c>
      <c r="C437" t="s">
        <v>724</v>
      </c>
      <c r="D437" s="3">
        <v>0</v>
      </c>
      <c r="E437" t="s">
        <v>75</v>
      </c>
      <c r="F437" t="s">
        <v>378</v>
      </c>
      <c r="G437" s="2">
        <v>45747</v>
      </c>
      <c r="H437">
        <v>4100460</v>
      </c>
      <c r="I437" t="s">
        <v>379</v>
      </c>
      <c r="J437" t="s">
        <v>251</v>
      </c>
      <c r="K437">
        <v>29.43</v>
      </c>
      <c r="L437">
        <v>91</v>
      </c>
      <c r="M437" t="s">
        <v>245</v>
      </c>
      <c r="N437">
        <v>5</v>
      </c>
      <c r="O437">
        <v>29.43</v>
      </c>
      <c r="P437">
        <v>1.75</v>
      </c>
      <c r="Q437">
        <v>51.502499999999998</v>
      </c>
      <c r="R437">
        <v>56.502499999999998</v>
      </c>
      <c r="S437">
        <v>0</v>
      </c>
      <c r="T437" s="90">
        <v>0</v>
      </c>
      <c r="U437" s="90">
        <v>0</v>
      </c>
      <c r="V437">
        <v>29</v>
      </c>
      <c r="W437">
        <v>1.5166666666666666</v>
      </c>
      <c r="X437">
        <v>43.983333333333334</v>
      </c>
      <c r="Y437" s="176">
        <v>12.5192</v>
      </c>
      <c r="Z437" t="s">
        <v>23</v>
      </c>
      <c r="AA437" t="b" cm="1">
        <f t="array" ref="AA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7">
        <f>Fares_Big_Star_Export[[#This Row],[Trip Time]]*Fares_Big_Star_Export[[#This Row],[HOURLY DATA]]/60</f>
        <v>43.983333333333334</v>
      </c>
      <c r="AE437"/>
    </row>
    <row r="438" spans="1:31" x14ac:dyDescent="0.25">
      <c r="A438" t="s">
        <v>142</v>
      </c>
      <c r="B438" t="s">
        <v>932</v>
      </c>
      <c r="C438" t="s">
        <v>441</v>
      </c>
      <c r="D438" s="3">
        <v>0</v>
      </c>
      <c r="E438" t="s">
        <v>75</v>
      </c>
      <c r="F438" t="s">
        <v>386</v>
      </c>
      <c r="G438" s="2">
        <v>45747</v>
      </c>
      <c r="H438">
        <v>4100083</v>
      </c>
      <c r="I438" t="s">
        <v>41</v>
      </c>
      <c r="J438" t="s">
        <v>254</v>
      </c>
      <c r="K438">
        <v>15.16</v>
      </c>
      <c r="L438">
        <v>27</v>
      </c>
      <c r="M438" t="s">
        <v>246</v>
      </c>
      <c r="N438">
        <v>6.5</v>
      </c>
      <c r="O438">
        <v>15.16</v>
      </c>
      <c r="P438">
        <v>2</v>
      </c>
      <c r="Q438">
        <v>30.32</v>
      </c>
      <c r="R438">
        <v>36.82</v>
      </c>
      <c r="S438">
        <v>5</v>
      </c>
      <c r="T438" s="90">
        <v>0</v>
      </c>
      <c r="U438" s="90">
        <v>5</v>
      </c>
      <c r="V438">
        <v>32.5</v>
      </c>
      <c r="W438">
        <v>0.45</v>
      </c>
      <c r="X438">
        <v>14.625</v>
      </c>
      <c r="Y438" s="176">
        <v>22.195</v>
      </c>
      <c r="Z438" t="s">
        <v>23</v>
      </c>
      <c r="AA438" t="b" cm="1">
        <f t="array" ref="AA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8">
        <f>Fares_Big_Star_Export[[#This Row],[Trip Time]]*Fares_Big_Star_Export[[#This Row],[HOURLY DATA]]/60</f>
        <v>14.625</v>
      </c>
      <c r="AE438"/>
    </row>
    <row r="439" spans="1:31" x14ac:dyDescent="0.25">
      <c r="A439" t="s">
        <v>140</v>
      </c>
      <c r="B439" t="s">
        <v>577</v>
      </c>
      <c r="C439" t="s">
        <v>643</v>
      </c>
      <c r="D439" s="3">
        <v>0</v>
      </c>
      <c r="E439" t="s">
        <v>75</v>
      </c>
      <c r="F439" t="s">
        <v>378</v>
      </c>
      <c r="G439" s="2">
        <v>45747</v>
      </c>
      <c r="H439">
        <v>4100457</v>
      </c>
      <c r="I439" t="s">
        <v>379</v>
      </c>
      <c r="J439" t="s">
        <v>251</v>
      </c>
      <c r="K439">
        <v>29.43</v>
      </c>
      <c r="L439">
        <v>57</v>
      </c>
      <c r="M439" t="s">
        <v>245</v>
      </c>
      <c r="N439">
        <v>5</v>
      </c>
      <c r="O439">
        <v>29.43</v>
      </c>
      <c r="P439">
        <v>1.75</v>
      </c>
      <c r="Q439">
        <v>51.502499999999998</v>
      </c>
      <c r="R439">
        <v>56.502499999999998</v>
      </c>
      <c r="S439">
        <v>0</v>
      </c>
      <c r="T439" s="90">
        <v>0</v>
      </c>
      <c r="U439" s="90">
        <v>0</v>
      </c>
      <c r="V439">
        <v>29</v>
      </c>
      <c r="W439">
        <v>0.95</v>
      </c>
      <c r="X439">
        <v>27.549999999999997</v>
      </c>
      <c r="Y439" s="176">
        <v>28.952500000000001</v>
      </c>
      <c r="Z439" t="s">
        <v>23</v>
      </c>
      <c r="AA439" t="b" cm="1">
        <f t="array" ref="AA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9">
        <f>Fares_Big_Star_Export[[#This Row],[Trip Time]]*Fares_Big_Star_Export[[#This Row],[HOURLY DATA]]/60</f>
        <v>27.55</v>
      </c>
      <c r="AE439"/>
    </row>
    <row r="440" spans="1:31" x14ac:dyDescent="0.25">
      <c r="A440" t="s">
        <v>136</v>
      </c>
      <c r="B440" t="s">
        <v>746</v>
      </c>
      <c r="C440" t="s">
        <v>563</v>
      </c>
      <c r="D440" s="3">
        <v>0</v>
      </c>
      <c r="E440" t="s">
        <v>75</v>
      </c>
      <c r="F440" t="s">
        <v>231</v>
      </c>
      <c r="G440" s="2">
        <v>45747</v>
      </c>
      <c r="H440">
        <v>4102784</v>
      </c>
      <c r="I440" t="s">
        <v>883</v>
      </c>
      <c r="J440" t="s">
        <v>251</v>
      </c>
      <c r="K440">
        <v>8.5299999999999994</v>
      </c>
      <c r="L440">
        <v>22</v>
      </c>
      <c r="M440" t="s">
        <v>245</v>
      </c>
      <c r="N440">
        <v>5</v>
      </c>
      <c r="O440">
        <v>8.5299999999999994</v>
      </c>
      <c r="P440">
        <v>1.75</v>
      </c>
      <c r="Q440">
        <v>14.927499999999998</v>
      </c>
      <c r="R440">
        <v>19.927499999999998</v>
      </c>
      <c r="S440">
        <v>5.5</v>
      </c>
      <c r="T440" s="90">
        <v>0</v>
      </c>
      <c r="U440" s="90">
        <v>5.5</v>
      </c>
      <c r="V440">
        <v>32.5</v>
      </c>
      <c r="W440">
        <v>0.36666666666666664</v>
      </c>
      <c r="X440">
        <v>11.916666666666666</v>
      </c>
      <c r="Y440" s="176">
        <v>8.0107999999999997</v>
      </c>
      <c r="Z440" t="s">
        <v>37</v>
      </c>
      <c r="AA440" t="b" cm="1">
        <f t="array" ref="AA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440">
        <f>Fares_Big_Star_Export[[#This Row],[Trip Time]]*Fares_Big_Star_Export[[#This Row],[HOURLY DATA]]/60</f>
        <v>11.916666666666666</v>
      </c>
      <c r="AE440"/>
    </row>
    <row r="441" spans="1:31" x14ac:dyDescent="0.25">
      <c r="A441" t="s">
        <v>18</v>
      </c>
      <c r="B441" t="s">
        <v>790</v>
      </c>
      <c r="C441" t="s">
        <v>499</v>
      </c>
      <c r="D441" s="3">
        <v>0</v>
      </c>
      <c r="E441" t="s">
        <v>75</v>
      </c>
      <c r="F441" t="s">
        <v>390</v>
      </c>
      <c r="G441" s="2">
        <v>45747</v>
      </c>
      <c r="H441">
        <v>4103374</v>
      </c>
      <c r="I441" t="s">
        <v>376</v>
      </c>
      <c r="J441" t="s">
        <v>251</v>
      </c>
      <c r="K441">
        <v>10.08</v>
      </c>
      <c r="L441">
        <v>15</v>
      </c>
      <c r="M441" t="s">
        <v>245</v>
      </c>
      <c r="N441">
        <v>6.5</v>
      </c>
      <c r="O441">
        <v>10.08</v>
      </c>
      <c r="P441">
        <v>2</v>
      </c>
      <c r="Q441">
        <v>20.16</v>
      </c>
      <c r="R441">
        <v>26.66</v>
      </c>
      <c r="S441">
        <v>3</v>
      </c>
      <c r="T441" s="90">
        <v>0</v>
      </c>
      <c r="U441" s="90">
        <v>3</v>
      </c>
      <c r="V441">
        <v>35.787500000000001</v>
      </c>
      <c r="W441">
        <v>0.25</v>
      </c>
      <c r="X441">
        <v>8.9468750000000004</v>
      </c>
      <c r="Y441" s="176">
        <v>17.713100000000001</v>
      </c>
      <c r="Z441" t="s">
        <v>23</v>
      </c>
      <c r="AA441" t="b" cm="1">
        <f t="array" ref="AA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1">
        <f>Fares_Big_Star_Export[[#This Row],[Trip Time]]*Fares_Big_Star_Export[[#This Row],[HOURLY DATA]]/60</f>
        <v>8.9468750000000004</v>
      </c>
      <c r="AE441"/>
    </row>
    <row r="442" spans="1:31" x14ac:dyDescent="0.25">
      <c r="A442" t="s">
        <v>142</v>
      </c>
      <c r="B442" t="s">
        <v>518</v>
      </c>
      <c r="C442" t="s">
        <v>569</v>
      </c>
      <c r="D442" s="3">
        <v>0</v>
      </c>
      <c r="E442" t="s">
        <v>75</v>
      </c>
      <c r="F442" t="s">
        <v>386</v>
      </c>
      <c r="G442" s="2">
        <v>45747</v>
      </c>
      <c r="H442">
        <v>4103601</v>
      </c>
      <c r="I442" t="s">
        <v>41</v>
      </c>
      <c r="J442" t="s">
        <v>271</v>
      </c>
      <c r="K442">
        <v>11.43</v>
      </c>
      <c r="L442">
        <v>36</v>
      </c>
      <c r="M442" t="s">
        <v>246</v>
      </c>
      <c r="N442">
        <v>6.5</v>
      </c>
      <c r="O442">
        <v>11.43</v>
      </c>
      <c r="P442">
        <v>2</v>
      </c>
      <c r="Q442">
        <v>22.86</v>
      </c>
      <c r="R442">
        <v>29.36</v>
      </c>
      <c r="S442">
        <v>5.5</v>
      </c>
      <c r="T442" s="90">
        <v>0</v>
      </c>
      <c r="U442" s="90">
        <v>5.5</v>
      </c>
      <c r="V442">
        <v>32.5</v>
      </c>
      <c r="W442">
        <v>0.6</v>
      </c>
      <c r="X442">
        <v>19.5</v>
      </c>
      <c r="Y442" s="176">
        <v>9.86</v>
      </c>
      <c r="Z442" t="s">
        <v>23</v>
      </c>
      <c r="AA442" t="b" cm="1">
        <f t="array" ref="AA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2">
        <f>Fares_Big_Star_Export[[#This Row],[Trip Time]]*Fares_Big_Star_Export[[#This Row],[HOURLY DATA]]/60</f>
        <v>19.5</v>
      </c>
      <c r="AE442"/>
    </row>
    <row r="443" spans="1:31" x14ac:dyDescent="0.25">
      <c r="A443" t="s">
        <v>140</v>
      </c>
      <c r="B443" t="s">
        <v>418</v>
      </c>
      <c r="C443" t="s">
        <v>685</v>
      </c>
      <c r="D443" s="3">
        <v>0</v>
      </c>
      <c r="E443" t="s">
        <v>75</v>
      </c>
      <c r="F443" t="s">
        <v>378</v>
      </c>
      <c r="G443" s="2">
        <v>45747</v>
      </c>
      <c r="H443">
        <v>4103980</v>
      </c>
      <c r="I443" t="s">
        <v>379</v>
      </c>
      <c r="J443" t="s">
        <v>251</v>
      </c>
      <c r="K443">
        <v>26.71</v>
      </c>
      <c r="L443">
        <v>68</v>
      </c>
      <c r="M443" t="s">
        <v>245</v>
      </c>
      <c r="N443">
        <v>5</v>
      </c>
      <c r="O443">
        <v>26.71</v>
      </c>
      <c r="P443">
        <v>1.75</v>
      </c>
      <c r="Q443">
        <v>46.7425</v>
      </c>
      <c r="R443">
        <v>51.7425</v>
      </c>
      <c r="S443">
        <v>5</v>
      </c>
      <c r="T443" s="90">
        <v>0</v>
      </c>
      <c r="U443" s="90">
        <v>5</v>
      </c>
      <c r="V443">
        <v>29</v>
      </c>
      <c r="W443">
        <v>1.1333333333333333</v>
      </c>
      <c r="X443">
        <v>32.866666666666667</v>
      </c>
      <c r="Y443" s="176">
        <v>18.875800000000002</v>
      </c>
      <c r="Z443" t="s">
        <v>37</v>
      </c>
      <c r="AA443" t="b" cm="1">
        <f t="array" ref="AA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3">
        <f>Fares_Big_Star_Export[[#This Row],[Trip Time]]*Fares_Big_Star_Export[[#This Row],[HOURLY DATA]]/60</f>
        <v>32.866666666666667</v>
      </c>
      <c r="AE443"/>
    </row>
    <row r="444" spans="1:31" x14ac:dyDescent="0.25">
      <c r="A444" t="s">
        <v>18</v>
      </c>
      <c r="B444" t="s">
        <v>581</v>
      </c>
      <c r="C444" t="s">
        <v>439</v>
      </c>
      <c r="D444" s="3">
        <v>0</v>
      </c>
      <c r="E444" t="s">
        <v>75</v>
      </c>
      <c r="F444" t="s">
        <v>385</v>
      </c>
      <c r="G444" s="2">
        <v>45747</v>
      </c>
      <c r="H444">
        <v>4103979</v>
      </c>
      <c r="I444" t="s">
        <v>24</v>
      </c>
      <c r="J444" t="s">
        <v>251</v>
      </c>
      <c r="K444">
        <v>26.71</v>
      </c>
      <c r="L444">
        <v>50</v>
      </c>
      <c r="M444" t="s">
        <v>245</v>
      </c>
      <c r="N444">
        <v>6.5</v>
      </c>
      <c r="O444">
        <v>26.71</v>
      </c>
      <c r="P444">
        <v>2</v>
      </c>
      <c r="Q444">
        <v>53.42</v>
      </c>
      <c r="R444">
        <v>59.92</v>
      </c>
      <c r="S444">
        <v>5.5</v>
      </c>
      <c r="T444" s="90">
        <v>0</v>
      </c>
      <c r="U444" s="90">
        <v>5.5</v>
      </c>
      <c r="V444">
        <v>35.787500000000001</v>
      </c>
      <c r="W444">
        <v>0.83333333333333337</v>
      </c>
      <c r="X444">
        <v>29.822916666666668</v>
      </c>
      <c r="Y444" s="176">
        <v>30.097100000000001</v>
      </c>
      <c r="Z444" t="s">
        <v>23</v>
      </c>
      <c r="AA444" t="b" cm="1">
        <f t="array" ref="AA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4">
        <f>Fares_Big_Star_Export[[#This Row],[Trip Time]]*Fares_Big_Star_Export[[#This Row],[HOURLY DATA]]/60</f>
        <v>29.822916666666668</v>
      </c>
      <c r="AE444"/>
    </row>
    <row r="445" spans="1:31" x14ac:dyDescent="0.25">
      <c r="A445" t="s">
        <v>136</v>
      </c>
      <c r="B445" t="s">
        <v>558</v>
      </c>
      <c r="C445" t="s">
        <v>501</v>
      </c>
      <c r="D445" s="3">
        <v>0</v>
      </c>
      <c r="E445" t="s">
        <v>75</v>
      </c>
      <c r="F445" t="s">
        <v>757</v>
      </c>
      <c r="G445" s="2">
        <v>45747</v>
      </c>
      <c r="H445">
        <v>4102153</v>
      </c>
      <c r="I445" t="s">
        <v>58</v>
      </c>
      <c r="J445" t="s">
        <v>251</v>
      </c>
      <c r="K445">
        <v>26.66</v>
      </c>
      <c r="L445">
        <v>43</v>
      </c>
      <c r="M445" t="s">
        <v>245</v>
      </c>
      <c r="N445">
        <v>5</v>
      </c>
      <c r="O445">
        <v>26.66</v>
      </c>
      <c r="P445">
        <v>1.75</v>
      </c>
      <c r="Q445">
        <v>46.655000000000001</v>
      </c>
      <c r="R445">
        <v>51.655000000000001</v>
      </c>
      <c r="S445">
        <v>0</v>
      </c>
      <c r="T445" s="90">
        <v>0</v>
      </c>
      <c r="U445" s="90">
        <v>0</v>
      </c>
      <c r="V445">
        <v>32.5</v>
      </c>
      <c r="W445">
        <v>0.71666666666666667</v>
      </c>
      <c r="X445">
        <v>23.291666666666668</v>
      </c>
      <c r="Y445" s="176">
        <v>28.363299999999999</v>
      </c>
      <c r="Z445" t="s">
        <v>37</v>
      </c>
      <c r="AA445" t="b" cm="1">
        <f t="array" ref="AA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445">
        <f>Fares_Big_Star_Export[[#This Row],[Trip Time]]*Fares_Big_Star_Export[[#This Row],[HOURLY DATA]]/60</f>
        <v>23.291666666666668</v>
      </c>
      <c r="AE445"/>
    </row>
    <row r="446" spans="1:31" x14ac:dyDescent="0.25">
      <c r="A446" t="s">
        <v>136</v>
      </c>
      <c r="B446" t="s">
        <v>481</v>
      </c>
      <c r="C446" t="s">
        <v>859</v>
      </c>
      <c r="D446" s="3">
        <v>0</v>
      </c>
      <c r="E446" t="s">
        <v>75</v>
      </c>
      <c r="F446" t="s">
        <v>757</v>
      </c>
      <c r="G446" s="2">
        <v>45747</v>
      </c>
      <c r="H446">
        <v>4102163</v>
      </c>
      <c r="I446" t="s">
        <v>58</v>
      </c>
      <c r="J446" t="s">
        <v>252</v>
      </c>
      <c r="K446">
        <v>26.73</v>
      </c>
      <c r="L446">
        <v>66</v>
      </c>
      <c r="M446" t="s">
        <v>245</v>
      </c>
      <c r="N446">
        <v>5</v>
      </c>
      <c r="O446">
        <v>26.73</v>
      </c>
      <c r="P446">
        <v>1.75</v>
      </c>
      <c r="Q446">
        <v>46.777500000000003</v>
      </c>
      <c r="R446">
        <v>51.777500000000003</v>
      </c>
      <c r="S446">
        <v>0</v>
      </c>
      <c r="T446" s="90">
        <v>0</v>
      </c>
      <c r="U446" s="90">
        <v>0</v>
      </c>
      <c r="V446">
        <v>32.5</v>
      </c>
      <c r="W446">
        <v>1.1000000000000001</v>
      </c>
      <c r="X446">
        <v>35.75</v>
      </c>
      <c r="Y446" s="176">
        <v>16.0275</v>
      </c>
      <c r="Z446" t="s">
        <v>37</v>
      </c>
      <c r="AA446" t="b" cm="1">
        <f t="array" ref="AA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446">
        <f>Fares_Big_Star_Export[[#This Row],[Trip Time]]*Fares_Big_Star_Export[[#This Row],[HOURLY DATA]]/60</f>
        <v>35.75</v>
      </c>
      <c r="AE446"/>
    </row>
    <row r="447" spans="1:31" x14ac:dyDescent="0.25">
      <c r="A447" t="s">
        <v>18</v>
      </c>
      <c r="B447" t="s">
        <v>750</v>
      </c>
      <c r="C447" t="s">
        <v>732</v>
      </c>
      <c r="D447" s="3">
        <v>0</v>
      </c>
      <c r="E447" t="s">
        <v>75</v>
      </c>
      <c r="F447" t="s">
        <v>565</v>
      </c>
      <c r="G447" s="2">
        <v>45747</v>
      </c>
      <c r="H447">
        <v>4103604</v>
      </c>
      <c r="I447" t="s">
        <v>33</v>
      </c>
      <c r="J447" t="s">
        <v>254</v>
      </c>
      <c r="K447">
        <v>20.97</v>
      </c>
      <c r="L447">
        <v>72</v>
      </c>
      <c r="M447" t="s">
        <v>246</v>
      </c>
      <c r="N447">
        <v>6.5</v>
      </c>
      <c r="O447">
        <v>20.97</v>
      </c>
      <c r="P447">
        <v>2</v>
      </c>
      <c r="Q447">
        <v>41.94</v>
      </c>
      <c r="R447">
        <v>48.44</v>
      </c>
      <c r="S447">
        <v>5.5</v>
      </c>
      <c r="T447" s="90">
        <v>0</v>
      </c>
      <c r="U447" s="90">
        <v>5.5</v>
      </c>
      <c r="V447">
        <v>35.787500000000001</v>
      </c>
      <c r="W447">
        <v>1.2</v>
      </c>
      <c r="X447">
        <v>42.945</v>
      </c>
      <c r="Y447" s="176">
        <v>5.4950000000000001</v>
      </c>
      <c r="Z447" t="s">
        <v>23</v>
      </c>
      <c r="AA447" t="b" cm="1">
        <f t="array" ref="AA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7">
        <f>Fares_Big_Star_Export[[#This Row],[Trip Time]]*Fares_Big_Star_Export[[#This Row],[HOURLY DATA]]/60</f>
        <v>42.945000000000007</v>
      </c>
      <c r="AE447"/>
    </row>
    <row r="448" spans="1:31" x14ac:dyDescent="0.25">
      <c r="A448" t="s">
        <v>18</v>
      </c>
      <c r="B448" t="s">
        <v>497</v>
      </c>
      <c r="C448" t="s">
        <v>958</v>
      </c>
      <c r="D448" s="3">
        <v>0</v>
      </c>
      <c r="E448" t="s">
        <v>75</v>
      </c>
      <c r="F448" t="s">
        <v>385</v>
      </c>
      <c r="G448" s="2">
        <v>45747</v>
      </c>
      <c r="H448">
        <v>4104004</v>
      </c>
      <c r="I448" t="s">
        <v>24</v>
      </c>
      <c r="J448" t="s">
        <v>251</v>
      </c>
      <c r="K448">
        <v>13.9</v>
      </c>
      <c r="L448">
        <v>72</v>
      </c>
      <c r="M448" t="s">
        <v>245</v>
      </c>
      <c r="N448">
        <v>6.5</v>
      </c>
      <c r="O448">
        <v>13.9</v>
      </c>
      <c r="P448">
        <v>2</v>
      </c>
      <c r="Q448">
        <v>27.8</v>
      </c>
      <c r="R448">
        <v>34.299999999999997</v>
      </c>
      <c r="S448">
        <v>0</v>
      </c>
      <c r="T448" s="90">
        <v>0</v>
      </c>
      <c r="U448" s="90">
        <v>0</v>
      </c>
      <c r="V448">
        <v>35.787500000000001</v>
      </c>
      <c r="W448">
        <v>1.2</v>
      </c>
      <c r="X448">
        <v>42.945</v>
      </c>
      <c r="Y448" s="176">
        <v>-8.6449999999999996</v>
      </c>
      <c r="Z448" t="s">
        <v>23</v>
      </c>
      <c r="AA448" t="b" cm="1">
        <f t="array" ref="AA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8">
        <f>Fares_Big_Star_Export[[#This Row],[Trip Time]]*Fares_Big_Star_Export[[#This Row],[HOURLY DATA]]/60</f>
        <v>42.945000000000007</v>
      </c>
      <c r="AE448"/>
    </row>
    <row r="449" spans="1:31" x14ac:dyDescent="0.25">
      <c r="A449" t="s">
        <v>18</v>
      </c>
      <c r="B449" t="s">
        <v>630</v>
      </c>
      <c r="C449" t="s">
        <v>841</v>
      </c>
      <c r="D449" s="3">
        <v>0</v>
      </c>
      <c r="E449" t="s">
        <v>75</v>
      </c>
      <c r="F449" t="s">
        <v>390</v>
      </c>
      <c r="G449" s="2">
        <v>45747</v>
      </c>
      <c r="H449">
        <v>4099960</v>
      </c>
      <c r="I449" t="s">
        <v>376</v>
      </c>
      <c r="J449" t="s">
        <v>251</v>
      </c>
      <c r="K449">
        <v>20.329999999999998</v>
      </c>
      <c r="L449">
        <v>36</v>
      </c>
      <c r="M449" t="s">
        <v>245</v>
      </c>
      <c r="N449">
        <v>6.5</v>
      </c>
      <c r="O449">
        <v>20.329999999999998</v>
      </c>
      <c r="P449">
        <v>2</v>
      </c>
      <c r="Q449">
        <v>40.659999999999997</v>
      </c>
      <c r="R449">
        <v>47.16</v>
      </c>
      <c r="S449">
        <v>0</v>
      </c>
      <c r="T449" s="90">
        <v>0</v>
      </c>
      <c r="U449" s="90">
        <v>0</v>
      </c>
      <c r="V449">
        <v>35.787500000000001</v>
      </c>
      <c r="W449">
        <v>0.6</v>
      </c>
      <c r="X449">
        <v>21.4725</v>
      </c>
      <c r="Y449" s="176">
        <v>25.6875</v>
      </c>
      <c r="Z449" t="s">
        <v>23</v>
      </c>
      <c r="AA449" t="b" cm="1">
        <f t="array" ref="AA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9">
        <f>Fares_Big_Star_Export[[#This Row],[Trip Time]]*Fares_Big_Star_Export[[#This Row],[HOURLY DATA]]/60</f>
        <v>21.472500000000004</v>
      </c>
      <c r="AE449"/>
    </row>
    <row r="450" spans="1:31" x14ac:dyDescent="0.25">
      <c r="A450" t="s">
        <v>138</v>
      </c>
      <c r="B450" t="s">
        <v>557</v>
      </c>
      <c r="C450" t="s">
        <v>410</v>
      </c>
      <c r="D450" s="3">
        <v>0</v>
      </c>
      <c r="E450" t="s">
        <v>75</v>
      </c>
      <c r="F450" t="s">
        <v>377</v>
      </c>
      <c r="G450" s="2">
        <v>45747</v>
      </c>
      <c r="H450">
        <v>4099929</v>
      </c>
      <c r="I450" t="s">
        <v>36</v>
      </c>
      <c r="J450" t="s">
        <v>251</v>
      </c>
      <c r="K450">
        <v>11.47</v>
      </c>
      <c r="L450">
        <v>34</v>
      </c>
      <c r="M450" t="s">
        <v>245</v>
      </c>
      <c r="N450">
        <v>5</v>
      </c>
      <c r="O450">
        <v>11.47</v>
      </c>
      <c r="P450">
        <v>1.75</v>
      </c>
      <c r="Q450">
        <v>20.072500000000002</v>
      </c>
      <c r="R450">
        <v>25.072500000000002</v>
      </c>
      <c r="S450">
        <v>0</v>
      </c>
      <c r="T450" s="90">
        <v>0</v>
      </c>
      <c r="U450" s="90">
        <v>0</v>
      </c>
      <c r="V450">
        <v>29</v>
      </c>
      <c r="W450">
        <v>0.56666666666666665</v>
      </c>
      <c r="X450">
        <v>16.433333333333334</v>
      </c>
      <c r="Y450" s="176">
        <v>8.6392000000000007</v>
      </c>
      <c r="Z450" t="s">
        <v>37</v>
      </c>
      <c r="AA450" t="b" cm="1">
        <f t="array" ref="AA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0">
        <f>Fares_Big_Star_Export[[#This Row],[Trip Time]]*Fares_Big_Star_Export[[#This Row],[HOURLY DATA]]/60</f>
        <v>16.433333333333334</v>
      </c>
      <c r="AE450"/>
    </row>
    <row r="451" spans="1:31" x14ac:dyDescent="0.25">
      <c r="A451" t="s">
        <v>140</v>
      </c>
      <c r="B451" t="s">
        <v>697</v>
      </c>
      <c r="C451" t="s">
        <v>689</v>
      </c>
      <c r="D451" s="3">
        <v>1</v>
      </c>
      <c r="E451" t="s">
        <v>75</v>
      </c>
      <c r="F451" t="s">
        <v>378</v>
      </c>
      <c r="G451" s="2">
        <v>45747</v>
      </c>
      <c r="H451">
        <v>4103860</v>
      </c>
      <c r="I451" t="s">
        <v>379</v>
      </c>
      <c r="J451" t="s">
        <v>251</v>
      </c>
      <c r="K451">
        <v>29.78</v>
      </c>
      <c r="L451">
        <v>41</v>
      </c>
      <c r="M451" t="s">
        <v>245</v>
      </c>
      <c r="N451">
        <v>5</v>
      </c>
      <c r="O451">
        <v>29.78</v>
      </c>
      <c r="P451">
        <v>1.75</v>
      </c>
      <c r="Q451">
        <v>52.115000000000002</v>
      </c>
      <c r="R451">
        <v>57.115000000000002</v>
      </c>
      <c r="S451">
        <v>5.5</v>
      </c>
      <c r="T451" s="90">
        <v>5.5</v>
      </c>
      <c r="U451" s="90">
        <v>0</v>
      </c>
      <c r="V451">
        <v>29</v>
      </c>
      <c r="W451">
        <v>0.68333333333333335</v>
      </c>
      <c r="X451">
        <v>19.816666666666666</v>
      </c>
      <c r="Y451" s="176">
        <v>37.298299999999998</v>
      </c>
      <c r="Z451" t="s">
        <v>37</v>
      </c>
      <c r="AA451" t="b" cm="1">
        <f t="array" ref="AA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1">
        <f>Fares_Big_Star_Export[[#This Row],[Trip Time]]*Fares_Big_Star_Export[[#This Row],[HOURLY DATA]]/60</f>
        <v>19.816666666666666</v>
      </c>
      <c r="AE451"/>
    </row>
    <row r="452" spans="1:31" x14ac:dyDescent="0.25">
      <c r="A452" t="s">
        <v>140</v>
      </c>
      <c r="B452" t="s">
        <v>1001</v>
      </c>
      <c r="C452" t="s">
        <v>689</v>
      </c>
      <c r="D452" s="3">
        <v>1</v>
      </c>
      <c r="E452" t="s">
        <v>75</v>
      </c>
      <c r="F452" t="s">
        <v>378</v>
      </c>
      <c r="G452" s="2">
        <v>45747</v>
      </c>
      <c r="H452">
        <v>4102170</v>
      </c>
      <c r="I452" t="s">
        <v>379</v>
      </c>
      <c r="J452" t="s">
        <v>255</v>
      </c>
      <c r="K452">
        <v>28.21</v>
      </c>
      <c r="L452">
        <v>55</v>
      </c>
      <c r="M452" t="s">
        <v>245</v>
      </c>
      <c r="N452">
        <v>5</v>
      </c>
      <c r="O452">
        <v>28.21</v>
      </c>
      <c r="P452">
        <v>1.75</v>
      </c>
      <c r="Q452">
        <v>49.3675</v>
      </c>
      <c r="R452">
        <v>54.3675</v>
      </c>
      <c r="S452">
        <v>5.5</v>
      </c>
      <c r="T452" s="90">
        <v>5.5</v>
      </c>
      <c r="U452" s="90">
        <v>0</v>
      </c>
      <c r="V452">
        <v>29</v>
      </c>
      <c r="W452">
        <v>0.91666666666666663</v>
      </c>
      <c r="X452">
        <v>26.583333333333332</v>
      </c>
      <c r="Y452" s="176">
        <v>27.784199999999998</v>
      </c>
      <c r="Z452" t="s">
        <v>37</v>
      </c>
      <c r="AA452" t="b" cm="1">
        <f t="array" ref="AA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2">
        <f>Fares_Big_Star_Export[[#This Row],[Trip Time]]*Fares_Big_Star_Export[[#This Row],[HOURLY DATA]]/60</f>
        <v>26.583333333333332</v>
      </c>
      <c r="AE452"/>
    </row>
    <row r="453" spans="1:31" x14ac:dyDescent="0.25">
      <c r="A453" t="s">
        <v>138</v>
      </c>
      <c r="B453" t="s">
        <v>970</v>
      </c>
      <c r="C453" t="s">
        <v>819</v>
      </c>
      <c r="D453" s="3">
        <v>1</v>
      </c>
      <c r="E453" t="s">
        <v>75</v>
      </c>
      <c r="F453" t="s">
        <v>377</v>
      </c>
      <c r="G453" s="2">
        <v>45747</v>
      </c>
      <c r="H453">
        <v>4102785</v>
      </c>
      <c r="I453" t="s">
        <v>36</v>
      </c>
      <c r="J453" t="s">
        <v>251</v>
      </c>
      <c r="K453">
        <v>8.5299999999999994</v>
      </c>
      <c r="L453">
        <v>42</v>
      </c>
      <c r="M453" t="s">
        <v>245</v>
      </c>
      <c r="N453">
        <v>5</v>
      </c>
      <c r="O453">
        <v>8.5299999999999994</v>
      </c>
      <c r="P453">
        <v>1.75</v>
      </c>
      <c r="Q453">
        <v>14.927499999999998</v>
      </c>
      <c r="R453">
        <v>19.927499999999998</v>
      </c>
      <c r="S453">
        <v>5</v>
      </c>
      <c r="T453" s="90">
        <v>5</v>
      </c>
      <c r="U453" s="90">
        <v>0</v>
      </c>
      <c r="V453">
        <v>29</v>
      </c>
      <c r="W453">
        <v>0.7</v>
      </c>
      <c r="X453">
        <v>20.299999999999997</v>
      </c>
      <c r="Y453" s="176">
        <v>-0.3725</v>
      </c>
      <c r="Z453" t="s">
        <v>37</v>
      </c>
      <c r="AA453" t="b" cm="1">
        <f t="array" ref="AA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3">
        <f>Fares_Big_Star_Export[[#This Row],[Trip Time]]*Fares_Big_Star_Export[[#This Row],[HOURLY DATA]]/60</f>
        <v>20.3</v>
      </c>
      <c r="AE453"/>
    </row>
    <row r="454" spans="1:31" x14ac:dyDescent="0.25">
      <c r="A454" t="s">
        <v>137</v>
      </c>
      <c r="B454" t="s">
        <v>572</v>
      </c>
      <c r="C454" t="s">
        <v>584</v>
      </c>
      <c r="D454" s="3">
        <v>0</v>
      </c>
      <c r="E454" t="s">
        <v>75</v>
      </c>
      <c r="F454" t="s">
        <v>387</v>
      </c>
      <c r="G454" s="2">
        <v>45747</v>
      </c>
      <c r="H454">
        <v>4099930</v>
      </c>
      <c r="I454" t="s">
        <v>28</v>
      </c>
      <c r="J454" t="s">
        <v>251</v>
      </c>
      <c r="K454">
        <v>11.47</v>
      </c>
      <c r="L454">
        <v>8</v>
      </c>
      <c r="M454" t="s">
        <v>245</v>
      </c>
      <c r="N454">
        <v>5</v>
      </c>
      <c r="O454">
        <v>11.47</v>
      </c>
      <c r="P454">
        <v>1.75</v>
      </c>
      <c r="Q454">
        <v>20.072500000000002</v>
      </c>
      <c r="R454">
        <v>25.072500000000002</v>
      </c>
      <c r="S454">
        <v>0</v>
      </c>
      <c r="T454" s="90">
        <v>0</v>
      </c>
      <c r="U454" s="90">
        <v>0</v>
      </c>
      <c r="V454">
        <v>32.5</v>
      </c>
      <c r="W454">
        <v>0.13333333333333333</v>
      </c>
      <c r="X454">
        <v>4.333333333333333</v>
      </c>
      <c r="Y454" s="176">
        <v>20.7392</v>
      </c>
      <c r="Z454" t="s">
        <v>23</v>
      </c>
      <c r="AA454" t="b" cm="1">
        <f t="array" ref="AA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4">
        <f>Fares_Big_Star_Export[[#This Row],[Trip Time]]*Fares_Big_Star_Export[[#This Row],[HOURLY DATA]]/60</f>
        <v>4.333333333333333</v>
      </c>
      <c r="AE454"/>
    </row>
    <row r="455" spans="1:31" x14ac:dyDescent="0.25">
      <c r="A455" t="s">
        <v>143</v>
      </c>
      <c r="B455" t="s">
        <v>926</v>
      </c>
      <c r="C455" t="s">
        <v>1089</v>
      </c>
      <c r="D455" s="3">
        <v>0</v>
      </c>
      <c r="E455" t="s">
        <v>75</v>
      </c>
      <c r="F455" t="s">
        <v>388</v>
      </c>
      <c r="G455" s="2">
        <v>45747</v>
      </c>
      <c r="H455">
        <v>4100228</v>
      </c>
      <c r="I455" t="s">
        <v>389</v>
      </c>
      <c r="J455" t="s">
        <v>251</v>
      </c>
      <c r="K455">
        <v>24.57</v>
      </c>
      <c r="L455">
        <v>92</v>
      </c>
      <c r="M455" t="s">
        <v>245</v>
      </c>
      <c r="N455">
        <v>5</v>
      </c>
      <c r="O455">
        <v>24.57</v>
      </c>
      <c r="P455">
        <v>1.75</v>
      </c>
      <c r="Q455">
        <v>42.997500000000002</v>
      </c>
      <c r="R455">
        <v>47.997500000000002</v>
      </c>
      <c r="S455">
        <v>5</v>
      </c>
      <c r="T455" s="90">
        <v>0</v>
      </c>
      <c r="U455" s="90">
        <v>5</v>
      </c>
      <c r="V455">
        <v>29</v>
      </c>
      <c r="W455">
        <v>1.5333333333333334</v>
      </c>
      <c r="X455">
        <v>44.466666666666669</v>
      </c>
      <c r="Y455" s="176">
        <v>3.5308000000000002</v>
      </c>
      <c r="Z455" t="s">
        <v>37</v>
      </c>
      <c r="AA455" t="b" cm="1">
        <f t="array" ref="AA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5">
        <f>Fares_Big_Star_Export[[#This Row],[Trip Time]]*Fares_Big_Star_Export[[#This Row],[HOURLY DATA]]/60</f>
        <v>44.466666666666669</v>
      </c>
      <c r="AE455"/>
    </row>
    <row r="456" spans="1:31" x14ac:dyDescent="0.25">
      <c r="A456" t="s">
        <v>136</v>
      </c>
      <c r="B456" t="s">
        <v>843</v>
      </c>
      <c r="C456" t="s">
        <v>918</v>
      </c>
      <c r="D456" s="3">
        <v>0</v>
      </c>
      <c r="E456" t="s">
        <v>75</v>
      </c>
      <c r="F456" t="s">
        <v>226</v>
      </c>
      <c r="G456" s="2">
        <v>45747</v>
      </c>
      <c r="H456">
        <v>4101288</v>
      </c>
      <c r="I456" t="s">
        <v>536</v>
      </c>
      <c r="J456" t="s">
        <v>251</v>
      </c>
      <c r="K456">
        <v>9.59</v>
      </c>
      <c r="L456">
        <v>28</v>
      </c>
      <c r="M456" t="s">
        <v>245</v>
      </c>
      <c r="N456">
        <v>5</v>
      </c>
      <c r="O456">
        <v>9.59</v>
      </c>
      <c r="P456">
        <v>1.75</v>
      </c>
      <c r="Q456">
        <v>16.782499999999999</v>
      </c>
      <c r="R456">
        <v>21.782499999999999</v>
      </c>
      <c r="S456">
        <v>5</v>
      </c>
      <c r="T456" s="90">
        <v>0</v>
      </c>
      <c r="U456" s="90">
        <v>5</v>
      </c>
      <c r="V456">
        <v>32.5</v>
      </c>
      <c r="W456">
        <v>0.46666666666666667</v>
      </c>
      <c r="X456">
        <v>15.166666666666666</v>
      </c>
      <c r="Y456" s="176">
        <v>6.6158000000000001</v>
      </c>
      <c r="Z456" t="s">
        <v>23</v>
      </c>
      <c r="AA456" t="b" cm="1">
        <f t="array" ref="AA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6">
        <f>Fares_Big_Star_Export[[#This Row],[Trip Time]]*Fares_Big_Star_Export[[#This Row],[HOURLY DATA]]/60</f>
        <v>15.166666666666666</v>
      </c>
      <c r="AE456"/>
    </row>
    <row r="457" spans="1:31" x14ac:dyDescent="0.25">
      <c r="A457" t="s">
        <v>136</v>
      </c>
      <c r="B457" t="s">
        <v>931</v>
      </c>
      <c r="C457" t="s">
        <v>928</v>
      </c>
      <c r="D457" s="3">
        <v>0</v>
      </c>
      <c r="E457" t="s">
        <v>75</v>
      </c>
      <c r="F457" t="s">
        <v>757</v>
      </c>
      <c r="G457" s="2">
        <v>45747</v>
      </c>
      <c r="H457">
        <v>4101283</v>
      </c>
      <c r="I457" t="s">
        <v>58</v>
      </c>
      <c r="J457" t="s">
        <v>251</v>
      </c>
      <c r="K457">
        <v>9.59</v>
      </c>
      <c r="L457">
        <v>14</v>
      </c>
      <c r="M457" t="s">
        <v>245</v>
      </c>
      <c r="N457">
        <v>5</v>
      </c>
      <c r="O457">
        <v>9.59</v>
      </c>
      <c r="P457">
        <v>1.75</v>
      </c>
      <c r="Q457">
        <v>16.782499999999999</v>
      </c>
      <c r="R457">
        <v>21.782499999999999</v>
      </c>
      <c r="S457">
        <v>5.5</v>
      </c>
      <c r="T457" s="90">
        <v>0</v>
      </c>
      <c r="U457" s="90">
        <v>5.5</v>
      </c>
      <c r="V457">
        <v>32.5</v>
      </c>
      <c r="W457">
        <v>0.23333333333333334</v>
      </c>
      <c r="X457">
        <v>7.583333333333333</v>
      </c>
      <c r="Y457" s="176">
        <v>14.199199999999999</v>
      </c>
      <c r="Z457" t="s">
        <v>37</v>
      </c>
      <c r="AA457" t="b" cm="1">
        <f t="array" ref="AA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457">
        <f>Fares_Big_Star_Export[[#This Row],[Trip Time]]*Fares_Big_Star_Export[[#This Row],[HOURLY DATA]]/60</f>
        <v>7.583333333333333</v>
      </c>
      <c r="AE457"/>
    </row>
    <row r="458" spans="1:31" x14ac:dyDescent="0.25">
      <c r="A458" t="s">
        <v>143</v>
      </c>
      <c r="B458" t="s">
        <v>1087</v>
      </c>
      <c r="C458" t="s">
        <v>1088</v>
      </c>
      <c r="D458" s="3">
        <v>0</v>
      </c>
      <c r="E458" t="s">
        <v>75</v>
      </c>
      <c r="F458" t="s">
        <v>388</v>
      </c>
      <c r="G458" s="2">
        <v>45747</v>
      </c>
      <c r="H458">
        <v>4104645</v>
      </c>
      <c r="I458" t="s">
        <v>389</v>
      </c>
      <c r="J458" t="s">
        <v>251</v>
      </c>
      <c r="K458">
        <v>22.75</v>
      </c>
      <c r="L458">
        <v>35</v>
      </c>
      <c r="M458" t="s">
        <v>245</v>
      </c>
      <c r="N458">
        <v>5</v>
      </c>
      <c r="O458">
        <v>22.75</v>
      </c>
      <c r="P458">
        <v>1.75</v>
      </c>
      <c r="Q458">
        <v>39.8125</v>
      </c>
      <c r="R458">
        <v>44.8125</v>
      </c>
      <c r="S458">
        <v>0</v>
      </c>
      <c r="T458" s="90">
        <v>0</v>
      </c>
      <c r="U458" s="90">
        <v>0</v>
      </c>
      <c r="V458">
        <v>29</v>
      </c>
      <c r="W458">
        <v>0.58333333333333337</v>
      </c>
      <c r="X458">
        <v>16.916666666666668</v>
      </c>
      <c r="Y458" s="176">
        <v>27.895800000000001</v>
      </c>
      <c r="Z458" t="s">
        <v>37</v>
      </c>
      <c r="AA458" t="b" cm="1">
        <f t="array" ref="AA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8">
        <f>Fares_Big_Star_Export[[#This Row],[Trip Time]]*Fares_Big_Star_Export[[#This Row],[HOURLY DATA]]/60</f>
        <v>16.916666666666668</v>
      </c>
      <c r="AE458"/>
    </row>
    <row r="459" spans="1:31" x14ac:dyDescent="0.25">
      <c r="A459" t="s">
        <v>142</v>
      </c>
      <c r="B459" t="s">
        <v>451</v>
      </c>
      <c r="C459" t="s">
        <v>449</v>
      </c>
      <c r="D459" s="3">
        <v>0</v>
      </c>
      <c r="E459" t="s">
        <v>75</v>
      </c>
      <c r="F459" t="s">
        <v>386</v>
      </c>
      <c r="G459" s="2">
        <v>45747</v>
      </c>
      <c r="H459">
        <v>4100198</v>
      </c>
      <c r="I459" t="s">
        <v>41</v>
      </c>
      <c r="J459" t="s">
        <v>251</v>
      </c>
      <c r="K459">
        <v>17.3</v>
      </c>
      <c r="L459">
        <v>64</v>
      </c>
      <c r="M459" t="s">
        <v>245</v>
      </c>
      <c r="N459">
        <v>5</v>
      </c>
      <c r="O459">
        <v>17.3</v>
      </c>
      <c r="P459">
        <v>1.75</v>
      </c>
      <c r="Q459">
        <v>30.275000000000002</v>
      </c>
      <c r="R459">
        <v>35.275000000000006</v>
      </c>
      <c r="S459">
        <v>0</v>
      </c>
      <c r="T459" s="90">
        <v>0</v>
      </c>
      <c r="U459" s="90">
        <v>0</v>
      </c>
      <c r="V459">
        <v>32.5</v>
      </c>
      <c r="W459">
        <v>1.0666666666666667</v>
      </c>
      <c r="X459">
        <v>34.666666666666664</v>
      </c>
      <c r="Y459" s="176">
        <v>0.60829999999999995</v>
      </c>
      <c r="Z459" t="s">
        <v>23</v>
      </c>
      <c r="AA459" t="b" cm="1">
        <f t="array" ref="AA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9">
        <f>Fares_Big_Star_Export[[#This Row],[Trip Time]]*Fares_Big_Star_Export[[#This Row],[HOURLY DATA]]/60</f>
        <v>34.666666666666664</v>
      </c>
      <c r="AE459"/>
    </row>
    <row r="460" spans="1:31" x14ac:dyDescent="0.25">
      <c r="A460" t="s">
        <v>18</v>
      </c>
      <c r="B460" t="s">
        <v>448</v>
      </c>
      <c r="C460" t="s">
        <v>549</v>
      </c>
      <c r="D460" s="3">
        <v>0</v>
      </c>
      <c r="E460" t="s">
        <v>75</v>
      </c>
      <c r="F460" t="s">
        <v>565</v>
      </c>
      <c r="G460" s="2">
        <v>45747</v>
      </c>
      <c r="H460">
        <v>4100199</v>
      </c>
      <c r="I460" t="s">
        <v>33</v>
      </c>
      <c r="J460" t="s">
        <v>251</v>
      </c>
      <c r="K460">
        <v>17.3</v>
      </c>
      <c r="L460">
        <v>45</v>
      </c>
      <c r="M460" t="s">
        <v>245</v>
      </c>
      <c r="N460">
        <v>6.5</v>
      </c>
      <c r="O460">
        <v>17.3</v>
      </c>
      <c r="P460">
        <v>2</v>
      </c>
      <c r="Q460">
        <v>34.6</v>
      </c>
      <c r="R460">
        <v>41.1</v>
      </c>
      <c r="S460">
        <v>0</v>
      </c>
      <c r="T460" s="90">
        <v>0</v>
      </c>
      <c r="U460" s="90">
        <v>0</v>
      </c>
      <c r="V460">
        <v>35.787500000000001</v>
      </c>
      <c r="W460">
        <v>0.75</v>
      </c>
      <c r="X460">
        <v>26.840625000000003</v>
      </c>
      <c r="Y460" s="176">
        <v>14.259399999999999</v>
      </c>
      <c r="Z460" t="s">
        <v>23</v>
      </c>
      <c r="AA460" t="b" cm="1">
        <f t="array" ref="AA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0">
        <f>Fares_Big_Star_Export[[#This Row],[Trip Time]]*Fares_Big_Star_Export[[#This Row],[HOURLY DATA]]/60</f>
        <v>26.840624999999999</v>
      </c>
      <c r="AE460"/>
    </row>
    <row r="461" spans="1:31" x14ac:dyDescent="0.25">
      <c r="A461" t="s">
        <v>143</v>
      </c>
      <c r="B461" t="s">
        <v>1085</v>
      </c>
      <c r="C461" t="s">
        <v>740</v>
      </c>
      <c r="D461" s="3">
        <v>0</v>
      </c>
      <c r="E461" t="s">
        <v>75</v>
      </c>
      <c r="F461" t="s">
        <v>388</v>
      </c>
      <c r="G461" s="2">
        <v>45747</v>
      </c>
      <c r="H461">
        <v>4102101</v>
      </c>
      <c r="I461" t="s">
        <v>389</v>
      </c>
      <c r="J461" t="s">
        <v>251</v>
      </c>
      <c r="K461">
        <v>7.68</v>
      </c>
      <c r="L461">
        <v>20</v>
      </c>
      <c r="M461" t="s">
        <v>245</v>
      </c>
      <c r="N461">
        <v>5</v>
      </c>
      <c r="O461">
        <v>7.68</v>
      </c>
      <c r="P461">
        <v>1.75</v>
      </c>
      <c r="Q461">
        <v>13.44</v>
      </c>
      <c r="R461">
        <v>18.439999999999998</v>
      </c>
      <c r="S461">
        <v>5</v>
      </c>
      <c r="T461" s="90">
        <v>0</v>
      </c>
      <c r="U461" s="90">
        <v>5</v>
      </c>
      <c r="V461">
        <v>29</v>
      </c>
      <c r="W461">
        <v>0.33333333333333331</v>
      </c>
      <c r="X461">
        <v>9.6666666666666661</v>
      </c>
      <c r="Y461" s="176">
        <v>8.7733000000000008</v>
      </c>
      <c r="Z461" t="s">
        <v>37</v>
      </c>
      <c r="AA461" t="b" cm="1">
        <f t="array" ref="AA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1">
        <f>Fares_Big_Star_Export[[#This Row],[Trip Time]]*Fares_Big_Star_Export[[#This Row],[HOURLY DATA]]/60</f>
        <v>9.6666666666666661</v>
      </c>
      <c r="AE461"/>
    </row>
    <row r="462" spans="1:31" x14ac:dyDescent="0.25">
      <c r="A462" t="s">
        <v>18</v>
      </c>
      <c r="B462" t="s">
        <v>773</v>
      </c>
      <c r="C462" t="s">
        <v>551</v>
      </c>
      <c r="D462" s="3">
        <v>1</v>
      </c>
      <c r="E462" t="s">
        <v>75</v>
      </c>
      <c r="F462" t="s">
        <v>565</v>
      </c>
      <c r="G462" s="2">
        <v>45747</v>
      </c>
      <c r="H462">
        <v>4103605</v>
      </c>
      <c r="I462" t="s">
        <v>33</v>
      </c>
      <c r="J462" t="s">
        <v>254</v>
      </c>
      <c r="K462">
        <v>20.97</v>
      </c>
      <c r="L462">
        <v>73</v>
      </c>
      <c r="M462" t="s">
        <v>246</v>
      </c>
      <c r="N462">
        <v>6.5</v>
      </c>
      <c r="O462">
        <v>20.97</v>
      </c>
      <c r="P462">
        <v>2</v>
      </c>
      <c r="Q462">
        <v>41.94</v>
      </c>
      <c r="R462">
        <v>48.44</v>
      </c>
      <c r="S462">
        <v>5.5</v>
      </c>
      <c r="T462" s="90">
        <v>5.5</v>
      </c>
      <c r="U462" s="90">
        <v>0</v>
      </c>
      <c r="V462">
        <v>35.787500000000001</v>
      </c>
      <c r="W462">
        <v>1.2166666666666666</v>
      </c>
      <c r="X462">
        <v>43.541458333333331</v>
      </c>
      <c r="Y462" s="176">
        <v>4.8985000000000003</v>
      </c>
      <c r="Z462" t="s">
        <v>23</v>
      </c>
      <c r="AA462" t="b" cm="1">
        <f t="array" ref="AA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2">
        <f>Fares_Big_Star_Export[[#This Row],[Trip Time]]*Fares_Big_Star_Export[[#This Row],[HOURLY DATA]]/60</f>
        <v>43.541458333333338</v>
      </c>
      <c r="AE462"/>
    </row>
    <row r="463" spans="1:31" x14ac:dyDescent="0.25">
      <c r="A463" t="s">
        <v>138</v>
      </c>
      <c r="B463" t="s">
        <v>585</v>
      </c>
      <c r="C463" t="s">
        <v>657</v>
      </c>
      <c r="D463" s="3">
        <v>0</v>
      </c>
      <c r="E463" t="s">
        <v>75</v>
      </c>
      <c r="F463" t="s">
        <v>377</v>
      </c>
      <c r="G463" s="2">
        <v>45747</v>
      </c>
      <c r="H463">
        <v>4100197</v>
      </c>
      <c r="I463" t="s">
        <v>36</v>
      </c>
      <c r="J463" t="s">
        <v>251</v>
      </c>
      <c r="K463">
        <v>4.38</v>
      </c>
      <c r="L463">
        <v>19</v>
      </c>
      <c r="M463" t="s">
        <v>245</v>
      </c>
      <c r="N463">
        <v>5</v>
      </c>
      <c r="O463">
        <v>4.38</v>
      </c>
      <c r="P463">
        <v>1.75</v>
      </c>
      <c r="Q463">
        <v>7.665</v>
      </c>
      <c r="R463">
        <v>12.664999999999999</v>
      </c>
      <c r="S463">
        <v>5.5</v>
      </c>
      <c r="T463" s="90">
        <v>0</v>
      </c>
      <c r="U463" s="90">
        <v>5.5</v>
      </c>
      <c r="V463">
        <v>29</v>
      </c>
      <c r="W463">
        <v>0.31666666666666665</v>
      </c>
      <c r="X463">
        <v>9.1833333333333336</v>
      </c>
      <c r="Y463" s="176">
        <v>3.4817</v>
      </c>
      <c r="Z463" t="s">
        <v>37</v>
      </c>
      <c r="AA463" t="b" cm="1">
        <f t="array" ref="AA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3">
        <f>Fares_Big_Star_Export[[#This Row],[Trip Time]]*Fares_Big_Star_Export[[#This Row],[HOURLY DATA]]/60</f>
        <v>9.1833333333333336</v>
      </c>
      <c r="AE463"/>
    </row>
    <row r="464" spans="1:31" x14ac:dyDescent="0.25">
      <c r="A464" t="s">
        <v>18</v>
      </c>
      <c r="B464" t="s">
        <v>827</v>
      </c>
      <c r="C464" t="s">
        <v>831</v>
      </c>
      <c r="D464" s="3">
        <v>0</v>
      </c>
      <c r="E464" t="s">
        <v>75</v>
      </c>
      <c r="F464" t="s">
        <v>382</v>
      </c>
      <c r="G464" s="2">
        <v>45747</v>
      </c>
      <c r="H464">
        <v>4100196</v>
      </c>
      <c r="I464" t="s">
        <v>19</v>
      </c>
      <c r="J464" t="s">
        <v>254</v>
      </c>
      <c r="K464">
        <v>4.88</v>
      </c>
      <c r="L464">
        <v>18</v>
      </c>
      <c r="M464" t="s">
        <v>246</v>
      </c>
      <c r="N464">
        <v>6.5</v>
      </c>
      <c r="O464">
        <v>4.88</v>
      </c>
      <c r="P464">
        <v>2</v>
      </c>
      <c r="Q464">
        <v>9.76</v>
      </c>
      <c r="R464">
        <v>16.259999999999998</v>
      </c>
      <c r="S464">
        <v>0</v>
      </c>
      <c r="T464" s="90">
        <v>0</v>
      </c>
      <c r="U464" s="90">
        <v>0</v>
      </c>
      <c r="V464">
        <v>35.787500000000001</v>
      </c>
      <c r="W464">
        <v>0.3</v>
      </c>
      <c r="X464">
        <v>10.73625</v>
      </c>
      <c r="Y464" s="176">
        <v>5.5237999999999996</v>
      </c>
      <c r="Z464" t="s">
        <v>20</v>
      </c>
      <c r="AA464" t="b" cm="1">
        <f t="array" ref="AA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4">
        <f>Fares_Big_Star_Export[[#This Row],[Trip Time]]*Fares_Big_Star_Export[[#This Row],[HOURLY DATA]]/60</f>
        <v>10.736250000000002</v>
      </c>
      <c r="AE464"/>
    </row>
    <row r="465" spans="1:31" x14ac:dyDescent="0.25">
      <c r="A465" t="s">
        <v>18</v>
      </c>
      <c r="B465" t="s">
        <v>598</v>
      </c>
      <c r="C465" t="s">
        <v>616</v>
      </c>
      <c r="D465" s="3">
        <v>0</v>
      </c>
      <c r="E465" t="s">
        <v>75</v>
      </c>
      <c r="F465" t="s">
        <v>390</v>
      </c>
      <c r="G465" s="2">
        <v>45747</v>
      </c>
      <c r="H465">
        <v>4100176</v>
      </c>
      <c r="I465" t="s">
        <v>376</v>
      </c>
      <c r="J465" t="s">
        <v>251</v>
      </c>
      <c r="K465">
        <v>7.27</v>
      </c>
      <c r="L465">
        <v>17</v>
      </c>
      <c r="M465" t="s">
        <v>245</v>
      </c>
      <c r="N465">
        <v>6.5</v>
      </c>
      <c r="O465">
        <v>7.27</v>
      </c>
      <c r="P465">
        <v>2</v>
      </c>
      <c r="Q465">
        <v>14.54</v>
      </c>
      <c r="R465">
        <v>21.04</v>
      </c>
      <c r="S465">
        <v>0</v>
      </c>
      <c r="T465" s="90">
        <v>0</v>
      </c>
      <c r="U465" s="90">
        <v>0</v>
      </c>
      <c r="V465">
        <v>35.787500000000001</v>
      </c>
      <c r="W465">
        <v>0.28333333333333333</v>
      </c>
      <c r="X465">
        <v>10.139791666666667</v>
      </c>
      <c r="Y465" s="176">
        <v>10.9002</v>
      </c>
      <c r="Z465" t="s">
        <v>23</v>
      </c>
      <c r="AA465" t="b" cm="1">
        <f t="array" ref="AA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5">
        <f>Fares_Big_Star_Export[[#This Row],[Trip Time]]*Fares_Big_Star_Export[[#This Row],[HOURLY DATA]]/60</f>
        <v>10.139791666666667</v>
      </c>
      <c r="AE465"/>
    </row>
    <row r="466" spans="1:31" x14ac:dyDescent="0.25">
      <c r="A466" t="s">
        <v>18</v>
      </c>
      <c r="B466" t="s">
        <v>630</v>
      </c>
      <c r="C466" t="s">
        <v>596</v>
      </c>
      <c r="D466" s="3">
        <v>0</v>
      </c>
      <c r="E466" t="s">
        <v>75</v>
      </c>
      <c r="F466" t="s">
        <v>390</v>
      </c>
      <c r="G466" s="2">
        <v>45747</v>
      </c>
      <c r="H466">
        <v>4100177</v>
      </c>
      <c r="I466" t="s">
        <v>376</v>
      </c>
      <c r="J466" t="s">
        <v>251</v>
      </c>
      <c r="K466">
        <v>7.27</v>
      </c>
      <c r="L466">
        <v>12</v>
      </c>
      <c r="M466" t="s">
        <v>245</v>
      </c>
      <c r="N466">
        <v>6.5</v>
      </c>
      <c r="O466">
        <v>7.27</v>
      </c>
      <c r="P466">
        <v>2</v>
      </c>
      <c r="Q466">
        <v>14.54</v>
      </c>
      <c r="R466">
        <v>21.04</v>
      </c>
      <c r="S466">
        <v>0</v>
      </c>
      <c r="T466" s="90">
        <v>0</v>
      </c>
      <c r="U466" s="90">
        <v>0</v>
      </c>
      <c r="V466">
        <v>35.787500000000001</v>
      </c>
      <c r="W466">
        <v>0.2</v>
      </c>
      <c r="X466">
        <v>7.1575000000000006</v>
      </c>
      <c r="Y466" s="176">
        <v>13.8825</v>
      </c>
      <c r="Z466" t="s">
        <v>23</v>
      </c>
      <c r="AA466" t="b" cm="1">
        <f t="array" ref="AA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6">
        <f>Fares_Big_Star_Export[[#This Row],[Trip Time]]*Fares_Big_Star_Export[[#This Row],[HOURLY DATA]]/60</f>
        <v>7.1575000000000006</v>
      </c>
      <c r="AE466"/>
    </row>
    <row r="467" spans="1:31" x14ac:dyDescent="0.25">
      <c r="A467" t="s">
        <v>137</v>
      </c>
      <c r="B467" t="s">
        <v>765</v>
      </c>
      <c r="C467" t="s">
        <v>575</v>
      </c>
      <c r="D467" s="3">
        <v>0</v>
      </c>
      <c r="E467" t="s">
        <v>75</v>
      </c>
      <c r="F467" t="s">
        <v>387</v>
      </c>
      <c r="G467" s="2">
        <v>45747</v>
      </c>
      <c r="H467">
        <v>4100195</v>
      </c>
      <c r="I467" t="s">
        <v>28</v>
      </c>
      <c r="J467" t="s">
        <v>254</v>
      </c>
      <c r="K467">
        <v>4.88</v>
      </c>
      <c r="L467">
        <v>28</v>
      </c>
      <c r="M467" t="s">
        <v>246</v>
      </c>
      <c r="N467">
        <v>6.5</v>
      </c>
      <c r="O467">
        <v>4.88</v>
      </c>
      <c r="P467">
        <v>2</v>
      </c>
      <c r="Q467">
        <v>9.76</v>
      </c>
      <c r="R467">
        <v>16.259999999999998</v>
      </c>
      <c r="S467">
        <v>0</v>
      </c>
      <c r="T467" s="90">
        <v>0</v>
      </c>
      <c r="U467" s="90">
        <v>0</v>
      </c>
      <c r="V467">
        <v>32.5</v>
      </c>
      <c r="W467">
        <v>0.46666666666666667</v>
      </c>
      <c r="X467">
        <v>15.166666666666666</v>
      </c>
      <c r="Y467" s="176">
        <v>1.0932999999999999</v>
      </c>
      <c r="Z467" t="s">
        <v>23</v>
      </c>
      <c r="AA467" t="b" cm="1">
        <f t="array" ref="AA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7">
        <f>Fares_Big_Star_Export[[#This Row],[Trip Time]]*Fares_Big_Star_Export[[#This Row],[HOURLY DATA]]/60</f>
        <v>15.166666666666666</v>
      </c>
      <c r="AE467"/>
    </row>
    <row r="468" spans="1:31" x14ac:dyDescent="0.25">
      <c r="A468" t="s">
        <v>138</v>
      </c>
      <c r="B468" t="s">
        <v>1004</v>
      </c>
      <c r="C468" t="s">
        <v>1086</v>
      </c>
      <c r="D468" s="3">
        <v>0</v>
      </c>
      <c r="E468" t="s">
        <v>75</v>
      </c>
      <c r="F468" t="s">
        <v>377</v>
      </c>
      <c r="G468" s="2">
        <v>45747</v>
      </c>
      <c r="H468">
        <v>4099956</v>
      </c>
      <c r="I468" t="s">
        <v>36</v>
      </c>
      <c r="J468" t="s">
        <v>251</v>
      </c>
      <c r="K468">
        <v>13.14</v>
      </c>
      <c r="L468">
        <v>77</v>
      </c>
      <c r="M468" t="s">
        <v>245</v>
      </c>
      <c r="N468">
        <v>5</v>
      </c>
      <c r="O468">
        <v>13.14</v>
      </c>
      <c r="P468">
        <v>1.75</v>
      </c>
      <c r="Q468">
        <v>22.995000000000001</v>
      </c>
      <c r="R468">
        <v>27.995000000000001</v>
      </c>
      <c r="S468">
        <v>0</v>
      </c>
      <c r="T468" s="90">
        <v>0</v>
      </c>
      <c r="U468" s="90">
        <v>0</v>
      </c>
      <c r="V468">
        <v>29</v>
      </c>
      <c r="W468">
        <v>1.2833333333333334</v>
      </c>
      <c r="X468">
        <v>37.216666666666669</v>
      </c>
      <c r="Y468" s="176">
        <v>-9.2217000000000002</v>
      </c>
      <c r="Z468" t="s">
        <v>37</v>
      </c>
      <c r="AA468" t="b" cm="1">
        <f t="array" ref="AA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8">
        <f>Fares_Big_Star_Export[[#This Row],[Trip Time]]*Fares_Big_Star_Export[[#This Row],[HOURLY DATA]]/60</f>
        <v>37.216666666666669</v>
      </c>
      <c r="AE468"/>
    </row>
    <row r="469" spans="1:31" x14ac:dyDescent="0.25">
      <c r="A469" t="s">
        <v>18</v>
      </c>
      <c r="B469" t="s">
        <v>582</v>
      </c>
      <c r="C469" t="s">
        <v>616</v>
      </c>
      <c r="D469" s="3">
        <v>0</v>
      </c>
      <c r="E469" t="s">
        <v>75</v>
      </c>
      <c r="F469" t="s">
        <v>390</v>
      </c>
      <c r="G469" s="2">
        <v>45747</v>
      </c>
      <c r="H469">
        <v>4099959</v>
      </c>
      <c r="I469" t="s">
        <v>376</v>
      </c>
      <c r="J469" t="s">
        <v>251</v>
      </c>
      <c r="K469">
        <v>20.329999999999998</v>
      </c>
      <c r="L469">
        <v>54</v>
      </c>
      <c r="M469" t="s">
        <v>245</v>
      </c>
      <c r="N469">
        <v>6.5</v>
      </c>
      <c r="O469">
        <v>20.329999999999998</v>
      </c>
      <c r="P469">
        <v>2</v>
      </c>
      <c r="Q469">
        <v>40.659999999999997</v>
      </c>
      <c r="R469">
        <v>47.16</v>
      </c>
      <c r="S469">
        <v>0</v>
      </c>
      <c r="T469" s="90">
        <v>0</v>
      </c>
      <c r="U469" s="90">
        <v>0</v>
      </c>
      <c r="V469">
        <v>35.787500000000001</v>
      </c>
      <c r="W469">
        <v>0.9</v>
      </c>
      <c r="X469">
        <v>32.208750000000002</v>
      </c>
      <c r="Y469" s="176">
        <v>14.9512</v>
      </c>
      <c r="Z469" t="s">
        <v>23</v>
      </c>
      <c r="AA469" t="b" cm="1">
        <f t="array" ref="AA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9">
        <f>Fares_Big_Star_Export[[#This Row],[Trip Time]]*Fares_Big_Star_Export[[#This Row],[HOURLY DATA]]/60</f>
        <v>32.208750000000002</v>
      </c>
      <c r="AE469"/>
    </row>
    <row r="470" spans="1:31" x14ac:dyDescent="0.25">
      <c r="A470" t="s">
        <v>137</v>
      </c>
      <c r="B470" t="s">
        <v>456</v>
      </c>
      <c r="C470" t="s">
        <v>969</v>
      </c>
      <c r="D470" s="3">
        <v>0</v>
      </c>
      <c r="E470" t="s">
        <v>75</v>
      </c>
      <c r="F470" t="s">
        <v>387</v>
      </c>
      <c r="G470" s="2">
        <v>45747</v>
      </c>
      <c r="H470">
        <v>4100227</v>
      </c>
      <c r="I470" t="s">
        <v>28</v>
      </c>
      <c r="J470" t="s">
        <v>251</v>
      </c>
      <c r="K470">
        <v>24.57</v>
      </c>
      <c r="L470">
        <v>53</v>
      </c>
      <c r="M470" t="s">
        <v>245</v>
      </c>
      <c r="N470">
        <v>5</v>
      </c>
      <c r="O470">
        <v>24.57</v>
      </c>
      <c r="P470">
        <v>1.75</v>
      </c>
      <c r="Q470">
        <v>42.997500000000002</v>
      </c>
      <c r="R470">
        <v>47.997500000000002</v>
      </c>
      <c r="S470">
        <v>5.5</v>
      </c>
      <c r="T470" s="90">
        <v>0</v>
      </c>
      <c r="U470" s="90">
        <v>5.5</v>
      </c>
      <c r="V470">
        <v>32.5</v>
      </c>
      <c r="W470">
        <v>0.8833333333333333</v>
      </c>
      <c r="X470">
        <v>28.708333333333332</v>
      </c>
      <c r="Y470" s="176">
        <v>19.289200000000001</v>
      </c>
      <c r="Z470" t="s">
        <v>23</v>
      </c>
      <c r="AA470" t="b" cm="1">
        <f t="array" ref="AA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0">
        <f>Fares_Big_Star_Export[[#This Row],[Trip Time]]*Fares_Big_Star_Export[[#This Row],[HOURLY DATA]]/60</f>
        <v>28.708333333333332</v>
      </c>
      <c r="AE470"/>
    </row>
    <row r="471" spans="1:31" x14ac:dyDescent="0.25">
      <c r="A471" t="s">
        <v>18</v>
      </c>
      <c r="B471" t="s">
        <v>398</v>
      </c>
      <c r="C471" t="s">
        <v>518</v>
      </c>
      <c r="D471" s="3">
        <v>0</v>
      </c>
      <c r="E471" t="s">
        <v>75</v>
      </c>
      <c r="F471" t="s">
        <v>385</v>
      </c>
      <c r="G471" s="2">
        <v>45747</v>
      </c>
      <c r="H471">
        <v>4099955</v>
      </c>
      <c r="I471" t="s">
        <v>24</v>
      </c>
      <c r="J471" t="s">
        <v>251</v>
      </c>
      <c r="K471">
        <v>13.14</v>
      </c>
      <c r="L471">
        <v>71</v>
      </c>
      <c r="M471" t="s">
        <v>245</v>
      </c>
      <c r="N471">
        <v>6.5</v>
      </c>
      <c r="O471">
        <v>13.14</v>
      </c>
      <c r="P471">
        <v>2</v>
      </c>
      <c r="Q471">
        <v>26.28</v>
      </c>
      <c r="R471">
        <v>32.78</v>
      </c>
      <c r="S471">
        <v>0</v>
      </c>
      <c r="T471" s="90">
        <v>0</v>
      </c>
      <c r="U471" s="90">
        <v>0</v>
      </c>
      <c r="V471">
        <v>35.787500000000001</v>
      </c>
      <c r="W471">
        <v>1.1833333333333333</v>
      </c>
      <c r="X471">
        <v>42.348541666666669</v>
      </c>
      <c r="Y471" s="176">
        <v>-9.5685000000000002</v>
      </c>
      <c r="Z471" t="s">
        <v>23</v>
      </c>
      <c r="AA471" t="b" cm="1">
        <f t="array" ref="AA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1">
        <f>Fares_Big_Star_Export[[#This Row],[Trip Time]]*Fares_Big_Star_Export[[#This Row],[HOURLY DATA]]/60</f>
        <v>42.348541666666662</v>
      </c>
      <c r="AE471"/>
    </row>
    <row r="472" spans="1:31" x14ac:dyDescent="0.25">
      <c r="A472" t="s">
        <v>18</v>
      </c>
      <c r="B472" t="s">
        <v>591</v>
      </c>
      <c r="C472" t="s">
        <v>502</v>
      </c>
      <c r="D472" s="3">
        <v>0</v>
      </c>
      <c r="E472" t="s">
        <v>75</v>
      </c>
      <c r="F472" t="s">
        <v>385</v>
      </c>
      <c r="G472" s="2">
        <v>45748</v>
      </c>
      <c r="H472">
        <v>4100880</v>
      </c>
      <c r="I472" t="s">
        <v>24</v>
      </c>
      <c r="J472" t="s">
        <v>251</v>
      </c>
      <c r="K472">
        <v>10.39</v>
      </c>
      <c r="L472">
        <v>32</v>
      </c>
      <c r="M472" t="s">
        <v>245</v>
      </c>
      <c r="N472">
        <v>6.5</v>
      </c>
      <c r="O472">
        <v>10.39</v>
      </c>
      <c r="P472">
        <v>2</v>
      </c>
      <c r="Q472">
        <v>20.78</v>
      </c>
      <c r="R472">
        <v>27.28</v>
      </c>
      <c r="S472">
        <v>0</v>
      </c>
      <c r="T472" s="90">
        <v>0</v>
      </c>
      <c r="U472" s="90">
        <v>0</v>
      </c>
      <c r="V472">
        <v>35.787500000000001</v>
      </c>
      <c r="W472">
        <v>0.53333333333333333</v>
      </c>
      <c r="X472">
        <v>19.086666666666666</v>
      </c>
      <c r="Y472" s="176">
        <v>8.1933000000000007</v>
      </c>
      <c r="Z472" t="s">
        <v>23</v>
      </c>
      <c r="AA472" t="b" cm="1">
        <f t="array" ref="AA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2">
        <f>Fares_Big_Star_Export[[#This Row],[Trip Time]]*Fares_Big_Star_Export[[#This Row],[HOURLY DATA]]/60</f>
        <v>19.086666666666666</v>
      </c>
      <c r="AE472"/>
    </row>
    <row r="473" spans="1:31" x14ac:dyDescent="0.25">
      <c r="A473" t="s">
        <v>137</v>
      </c>
      <c r="B473" t="s">
        <v>446</v>
      </c>
      <c r="C473" t="s">
        <v>637</v>
      </c>
      <c r="D473" s="3">
        <v>0</v>
      </c>
      <c r="E473" t="s">
        <v>75</v>
      </c>
      <c r="F473" t="s">
        <v>387</v>
      </c>
      <c r="G473" s="2">
        <v>45748</v>
      </c>
      <c r="H473">
        <v>4100808</v>
      </c>
      <c r="I473" t="s">
        <v>28</v>
      </c>
      <c r="J473" t="s">
        <v>251</v>
      </c>
      <c r="K473">
        <v>20.329999999999998</v>
      </c>
      <c r="L473">
        <v>32</v>
      </c>
      <c r="M473" t="s">
        <v>245</v>
      </c>
      <c r="N473">
        <v>5</v>
      </c>
      <c r="O473">
        <v>20.329999999999998</v>
      </c>
      <c r="P473">
        <v>1.75</v>
      </c>
      <c r="Q473">
        <v>35.577500000000001</v>
      </c>
      <c r="R473">
        <v>40.577500000000001</v>
      </c>
      <c r="S473">
        <v>0</v>
      </c>
      <c r="T473" s="90">
        <v>0</v>
      </c>
      <c r="U473" s="90">
        <v>0</v>
      </c>
      <c r="V473">
        <v>32.5</v>
      </c>
      <c r="W473">
        <v>0.53333333333333333</v>
      </c>
      <c r="X473">
        <v>17.333333333333332</v>
      </c>
      <c r="Y473" s="176">
        <v>23.244199999999999</v>
      </c>
      <c r="Z473" t="s">
        <v>23</v>
      </c>
      <c r="AA473" t="b" cm="1">
        <f t="array" ref="AA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3">
        <f>Fares_Big_Star_Export[[#This Row],[Trip Time]]*Fares_Big_Star_Export[[#This Row],[HOURLY DATA]]/60</f>
        <v>17.333333333333332</v>
      </c>
      <c r="AE473"/>
    </row>
    <row r="474" spans="1:31" x14ac:dyDescent="0.25">
      <c r="A474" t="s">
        <v>18</v>
      </c>
      <c r="B474" t="s">
        <v>502</v>
      </c>
      <c r="C474" t="s">
        <v>419</v>
      </c>
      <c r="D474" s="3">
        <v>0</v>
      </c>
      <c r="E474" t="s">
        <v>75</v>
      </c>
      <c r="F474" t="s">
        <v>392</v>
      </c>
      <c r="G474" s="2">
        <v>45748</v>
      </c>
      <c r="H474">
        <v>4100779</v>
      </c>
      <c r="I474" t="s">
        <v>393</v>
      </c>
      <c r="J474" t="s">
        <v>251</v>
      </c>
      <c r="K474">
        <v>11.47</v>
      </c>
      <c r="L474">
        <v>29</v>
      </c>
      <c r="M474" t="s">
        <v>245</v>
      </c>
      <c r="N474">
        <v>6.5</v>
      </c>
      <c r="O474">
        <v>11.47</v>
      </c>
      <c r="P474">
        <v>2</v>
      </c>
      <c r="Q474">
        <v>22.94</v>
      </c>
      <c r="R474">
        <v>29.44</v>
      </c>
      <c r="S474">
        <v>0</v>
      </c>
      <c r="T474" s="90">
        <v>0</v>
      </c>
      <c r="U474" s="90">
        <v>0</v>
      </c>
      <c r="V474">
        <v>35.787500000000001</v>
      </c>
      <c r="W474">
        <v>0.48333333333333334</v>
      </c>
      <c r="X474">
        <v>17.297291666666666</v>
      </c>
      <c r="Y474" s="176">
        <v>12.1427</v>
      </c>
      <c r="Z474" t="s">
        <v>23</v>
      </c>
      <c r="AA474" t="b" cm="1">
        <f t="array" ref="AA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4">
        <f>Fares_Big_Star_Export[[#This Row],[Trip Time]]*Fares_Big_Star_Export[[#This Row],[HOURLY DATA]]/60</f>
        <v>17.29729166666667</v>
      </c>
      <c r="AE474"/>
    </row>
    <row r="475" spans="1:31" x14ac:dyDescent="0.25">
      <c r="A475" t="s">
        <v>18</v>
      </c>
      <c r="B475" t="s">
        <v>447</v>
      </c>
      <c r="C475" t="s">
        <v>421</v>
      </c>
      <c r="D475" s="3">
        <v>0</v>
      </c>
      <c r="E475" t="s">
        <v>75</v>
      </c>
      <c r="F475" t="s">
        <v>385</v>
      </c>
      <c r="G475" s="2">
        <v>45748</v>
      </c>
      <c r="H475">
        <v>4100804</v>
      </c>
      <c r="I475" t="s">
        <v>24</v>
      </c>
      <c r="J475" t="s">
        <v>251</v>
      </c>
      <c r="K475">
        <v>13.14</v>
      </c>
      <c r="L475">
        <v>59</v>
      </c>
      <c r="M475" t="s">
        <v>245</v>
      </c>
      <c r="N475">
        <v>6.5</v>
      </c>
      <c r="O475">
        <v>13.14</v>
      </c>
      <c r="P475">
        <v>2</v>
      </c>
      <c r="Q475">
        <v>26.28</v>
      </c>
      <c r="R475">
        <v>32.78</v>
      </c>
      <c r="S475">
        <v>0</v>
      </c>
      <c r="T475" s="90">
        <v>0</v>
      </c>
      <c r="U475" s="90">
        <v>0</v>
      </c>
      <c r="V475">
        <v>35.787500000000001</v>
      </c>
      <c r="W475">
        <v>0.98333333333333328</v>
      </c>
      <c r="X475">
        <v>35.191041666666663</v>
      </c>
      <c r="Y475" s="176">
        <v>-2.411</v>
      </c>
      <c r="Z475" t="s">
        <v>23</v>
      </c>
      <c r="AA475" t="b" cm="1">
        <f t="array" ref="AA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5">
        <f>Fares_Big_Star_Export[[#This Row],[Trip Time]]*Fares_Big_Star_Export[[#This Row],[HOURLY DATA]]/60</f>
        <v>35.191041666666671</v>
      </c>
      <c r="AE475"/>
    </row>
    <row r="476" spans="1:31" x14ac:dyDescent="0.25">
      <c r="A476" t="s">
        <v>18</v>
      </c>
      <c r="B476" t="s">
        <v>906</v>
      </c>
      <c r="C476" t="s">
        <v>572</v>
      </c>
      <c r="D476" s="3">
        <v>0</v>
      </c>
      <c r="E476" t="s">
        <v>75</v>
      </c>
      <c r="F476" t="s">
        <v>565</v>
      </c>
      <c r="G476" s="2">
        <v>45748</v>
      </c>
      <c r="H476">
        <v>4100809</v>
      </c>
      <c r="I476" t="s">
        <v>33</v>
      </c>
      <c r="J476" t="s">
        <v>251</v>
      </c>
      <c r="K476">
        <v>20.329999999999998</v>
      </c>
      <c r="L476">
        <v>49</v>
      </c>
      <c r="M476" t="s">
        <v>245</v>
      </c>
      <c r="N476">
        <v>6.5</v>
      </c>
      <c r="O476">
        <v>20.329999999999998</v>
      </c>
      <c r="P476">
        <v>2</v>
      </c>
      <c r="Q476">
        <v>40.659999999999997</v>
      </c>
      <c r="R476">
        <v>47.16</v>
      </c>
      <c r="S476">
        <v>0</v>
      </c>
      <c r="T476" s="90">
        <v>0</v>
      </c>
      <c r="U476" s="90">
        <v>0</v>
      </c>
      <c r="V476">
        <v>35.787500000000001</v>
      </c>
      <c r="W476">
        <v>0.81666666666666665</v>
      </c>
      <c r="X476">
        <v>29.226458333333333</v>
      </c>
      <c r="Y476" s="176">
        <v>17.933499999999999</v>
      </c>
      <c r="Z476" t="s">
        <v>23</v>
      </c>
      <c r="AA476" t="b" cm="1">
        <f t="array" ref="AA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6">
        <f>Fares_Big_Star_Export[[#This Row],[Trip Time]]*Fares_Big_Star_Export[[#This Row],[HOURLY DATA]]/60</f>
        <v>29.226458333333333</v>
      </c>
      <c r="AE476"/>
    </row>
    <row r="477" spans="1:31" x14ac:dyDescent="0.25">
      <c r="A477" t="s">
        <v>18</v>
      </c>
      <c r="B477" t="s">
        <v>414</v>
      </c>
      <c r="C477" t="s">
        <v>601</v>
      </c>
      <c r="D477" s="3">
        <v>0</v>
      </c>
      <c r="E477" t="s">
        <v>75</v>
      </c>
      <c r="F477" t="s">
        <v>392</v>
      </c>
      <c r="G477" s="2">
        <v>45748</v>
      </c>
      <c r="H477">
        <v>4100778</v>
      </c>
      <c r="I477" t="s">
        <v>393</v>
      </c>
      <c r="J477" t="s">
        <v>251</v>
      </c>
      <c r="K477">
        <v>11.47</v>
      </c>
      <c r="L477">
        <v>85</v>
      </c>
      <c r="M477" t="s">
        <v>245</v>
      </c>
      <c r="N477">
        <v>6.5</v>
      </c>
      <c r="O477">
        <v>11.47</v>
      </c>
      <c r="P477">
        <v>2</v>
      </c>
      <c r="Q477">
        <v>22.94</v>
      </c>
      <c r="R477">
        <v>29.44</v>
      </c>
      <c r="S477">
        <v>0</v>
      </c>
      <c r="T477" s="90">
        <v>0</v>
      </c>
      <c r="U477" s="90">
        <v>0</v>
      </c>
      <c r="V477">
        <v>35.787500000000001</v>
      </c>
      <c r="W477">
        <v>1.4166666666666667</v>
      </c>
      <c r="X477">
        <v>50.698958333333337</v>
      </c>
      <c r="Y477" s="176">
        <v>-21.259</v>
      </c>
      <c r="Z477" t="s">
        <v>23</v>
      </c>
      <c r="AA477" t="b" cm="1">
        <f t="array" ref="AA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7">
        <f>Fares_Big_Star_Export[[#This Row],[Trip Time]]*Fares_Big_Star_Export[[#This Row],[HOURLY DATA]]/60</f>
        <v>50.69895833333333</v>
      </c>
      <c r="AE477"/>
    </row>
    <row r="478" spans="1:31" x14ac:dyDescent="0.25">
      <c r="A478" t="s">
        <v>139</v>
      </c>
      <c r="B478" t="s">
        <v>580</v>
      </c>
      <c r="C478" t="s">
        <v>434</v>
      </c>
      <c r="D478" s="3">
        <v>0</v>
      </c>
      <c r="E478" t="s">
        <v>75</v>
      </c>
      <c r="F478" t="s">
        <v>381</v>
      </c>
      <c r="G478" s="2">
        <v>45748</v>
      </c>
      <c r="H478">
        <v>4102733</v>
      </c>
      <c r="I478" t="s">
        <v>43</v>
      </c>
      <c r="J478" t="s">
        <v>251</v>
      </c>
      <c r="K478">
        <v>11.69</v>
      </c>
      <c r="L478">
        <v>24</v>
      </c>
      <c r="M478" t="s">
        <v>245</v>
      </c>
      <c r="N478">
        <v>5</v>
      </c>
      <c r="O478">
        <v>11.69</v>
      </c>
      <c r="P478">
        <v>1.75</v>
      </c>
      <c r="Q478">
        <v>20.4575</v>
      </c>
      <c r="R478">
        <v>25.4575</v>
      </c>
      <c r="S478">
        <v>5.5</v>
      </c>
      <c r="T478" s="90">
        <v>0</v>
      </c>
      <c r="U478" s="90">
        <v>5.5</v>
      </c>
      <c r="V478">
        <v>29</v>
      </c>
      <c r="W478">
        <v>0.4</v>
      </c>
      <c r="X478">
        <v>11.600000000000001</v>
      </c>
      <c r="Y478" s="176">
        <v>13.8575</v>
      </c>
      <c r="Z478" t="s">
        <v>37</v>
      </c>
      <c r="AA478" t="b" cm="1">
        <f t="array" ref="AA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8">
        <f>Fares_Big_Star_Export[[#This Row],[Trip Time]]*Fares_Big_Star_Export[[#This Row],[HOURLY DATA]]/60</f>
        <v>11.6</v>
      </c>
      <c r="AE478"/>
    </row>
    <row r="479" spans="1:31" x14ac:dyDescent="0.25">
      <c r="A479" t="s">
        <v>18</v>
      </c>
      <c r="B479" t="s">
        <v>604</v>
      </c>
      <c r="C479" t="s">
        <v>989</v>
      </c>
      <c r="D479" s="3">
        <v>0</v>
      </c>
      <c r="E479" t="s">
        <v>75</v>
      </c>
      <c r="F479" t="s">
        <v>382</v>
      </c>
      <c r="G479" s="2">
        <v>45748</v>
      </c>
      <c r="H479">
        <v>4101098</v>
      </c>
      <c r="I479" t="s">
        <v>19</v>
      </c>
      <c r="J479" t="s">
        <v>383</v>
      </c>
      <c r="K479">
        <v>20.73</v>
      </c>
      <c r="L479">
        <v>42</v>
      </c>
      <c r="M479" t="s">
        <v>245</v>
      </c>
      <c r="N479">
        <v>6.5</v>
      </c>
      <c r="O479">
        <v>20.73</v>
      </c>
      <c r="P479">
        <v>2</v>
      </c>
      <c r="Q479">
        <v>41.46</v>
      </c>
      <c r="R479">
        <v>47.96</v>
      </c>
      <c r="S479">
        <v>5.5</v>
      </c>
      <c r="T479" s="90">
        <v>0</v>
      </c>
      <c r="U479" s="90">
        <v>5.5</v>
      </c>
      <c r="V479">
        <v>35.787500000000001</v>
      </c>
      <c r="W479">
        <v>0.7</v>
      </c>
      <c r="X479">
        <v>25.05125</v>
      </c>
      <c r="Y479" s="176">
        <v>22.908799999999999</v>
      </c>
      <c r="Z479" t="s">
        <v>20</v>
      </c>
      <c r="AA479" t="b" cm="1">
        <f t="array" ref="AA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9">
        <f>Fares_Big_Star_Export[[#This Row],[Trip Time]]*Fares_Big_Star_Export[[#This Row],[HOURLY DATA]]/60</f>
        <v>25.05125</v>
      </c>
      <c r="AE479"/>
    </row>
    <row r="480" spans="1:31" x14ac:dyDescent="0.25">
      <c r="A480" t="s">
        <v>139</v>
      </c>
      <c r="B480" t="s">
        <v>603</v>
      </c>
      <c r="C480" t="s">
        <v>433</v>
      </c>
      <c r="D480" s="3">
        <v>0</v>
      </c>
      <c r="E480" t="s">
        <v>75</v>
      </c>
      <c r="F480" t="s">
        <v>381</v>
      </c>
      <c r="G480" s="2">
        <v>45748</v>
      </c>
      <c r="H480">
        <v>4101022</v>
      </c>
      <c r="I480" t="s">
        <v>43</v>
      </c>
      <c r="J480" t="s">
        <v>251</v>
      </c>
      <c r="K480">
        <v>10.039999999999999</v>
      </c>
      <c r="L480">
        <v>36</v>
      </c>
      <c r="M480" t="s">
        <v>245</v>
      </c>
      <c r="N480">
        <v>5</v>
      </c>
      <c r="O480">
        <v>10.039999999999999</v>
      </c>
      <c r="P480">
        <v>1.75</v>
      </c>
      <c r="Q480">
        <v>17.57</v>
      </c>
      <c r="R480">
        <v>22.57</v>
      </c>
      <c r="S480">
        <v>0</v>
      </c>
      <c r="T480" s="90">
        <v>0</v>
      </c>
      <c r="U480" s="90">
        <v>0</v>
      </c>
      <c r="V480">
        <v>29</v>
      </c>
      <c r="W480">
        <v>0.6</v>
      </c>
      <c r="X480">
        <v>17.399999999999999</v>
      </c>
      <c r="Y480" s="176">
        <v>5.17</v>
      </c>
      <c r="Z480" t="s">
        <v>37</v>
      </c>
      <c r="AA480" t="b" cm="1">
        <f t="array" ref="AA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0">
        <f>Fares_Big_Star_Export[[#This Row],[Trip Time]]*Fares_Big_Star_Export[[#This Row],[HOURLY DATA]]/60</f>
        <v>17.399999999999999</v>
      </c>
      <c r="AE480"/>
    </row>
    <row r="481" spans="1:31" x14ac:dyDescent="0.25">
      <c r="A481" t="s">
        <v>21</v>
      </c>
      <c r="B481" t="s">
        <v>1066</v>
      </c>
      <c r="C481" t="s">
        <v>494</v>
      </c>
      <c r="D481" s="3">
        <v>0</v>
      </c>
      <c r="E481" t="s">
        <v>75</v>
      </c>
      <c r="F481" t="s">
        <v>229</v>
      </c>
      <c r="G481" s="2">
        <v>45748</v>
      </c>
      <c r="H481">
        <v>4101111</v>
      </c>
      <c r="I481" t="s">
        <v>230</v>
      </c>
      <c r="J481" t="s">
        <v>251</v>
      </c>
      <c r="K481">
        <v>8.0299999999999994</v>
      </c>
      <c r="L481">
        <v>66</v>
      </c>
      <c r="M481" t="s">
        <v>245</v>
      </c>
      <c r="N481">
        <v>5</v>
      </c>
      <c r="O481">
        <v>8.0299999999999994</v>
      </c>
      <c r="P481">
        <v>1.75</v>
      </c>
      <c r="Q481">
        <v>14.052499999999998</v>
      </c>
      <c r="R481">
        <v>19.052499999999998</v>
      </c>
      <c r="S481">
        <v>5</v>
      </c>
      <c r="T481" s="90">
        <v>0</v>
      </c>
      <c r="U481" s="90">
        <v>5</v>
      </c>
      <c r="V481">
        <v>32.5</v>
      </c>
      <c r="W481">
        <v>1.1000000000000001</v>
      </c>
      <c r="X481">
        <v>35.75</v>
      </c>
      <c r="Y481" s="176">
        <v>-16.697500000000002</v>
      </c>
      <c r="Z481" t="s">
        <v>23</v>
      </c>
      <c r="AA481" t="b" cm="1">
        <f t="array" ref="AA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1">
        <f>Fares_Big_Star_Export[[#This Row],[Trip Time]]*Fares_Big_Star_Export[[#This Row],[HOURLY DATA]]/60</f>
        <v>35.75</v>
      </c>
      <c r="AE481"/>
    </row>
    <row r="482" spans="1:31" x14ac:dyDescent="0.25">
      <c r="A482" t="s">
        <v>18</v>
      </c>
      <c r="B482" t="s">
        <v>571</v>
      </c>
      <c r="C482" t="s">
        <v>428</v>
      </c>
      <c r="D482" s="3">
        <v>0</v>
      </c>
      <c r="E482" t="s">
        <v>75</v>
      </c>
      <c r="F482" t="s">
        <v>385</v>
      </c>
      <c r="G482" s="2">
        <v>45748</v>
      </c>
      <c r="H482">
        <v>4101112</v>
      </c>
      <c r="I482" t="s">
        <v>24</v>
      </c>
      <c r="J482" t="s">
        <v>251</v>
      </c>
      <c r="K482">
        <v>8.0299999999999994</v>
      </c>
      <c r="L482">
        <v>40</v>
      </c>
      <c r="M482" t="s">
        <v>245</v>
      </c>
      <c r="N482">
        <v>6.5</v>
      </c>
      <c r="O482">
        <v>8.0299999999999994</v>
      </c>
      <c r="P482">
        <v>2</v>
      </c>
      <c r="Q482">
        <v>16.059999999999999</v>
      </c>
      <c r="R482">
        <v>22.56</v>
      </c>
      <c r="S482">
        <v>5.5</v>
      </c>
      <c r="T482" s="90">
        <v>0</v>
      </c>
      <c r="U482" s="90">
        <v>5.5</v>
      </c>
      <c r="V482">
        <v>35.787500000000001</v>
      </c>
      <c r="W482">
        <v>0.66666666666666663</v>
      </c>
      <c r="X482">
        <v>23.858333333333334</v>
      </c>
      <c r="Y482" s="176">
        <v>-1.2983</v>
      </c>
      <c r="Z482" t="s">
        <v>23</v>
      </c>
      <c r="AA482" t="b" cm="1">
        <f t="array" ref="AA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2">
        <f>Fares_Big_Star_Export[[#This Row],[Trip Time]]*Fares_Big_Star_Export[[#This Row],[HOURLY DATA]]/60</f>
        <v>23.858333333333334</v>
      </c>
      <c r="AE482"/>
    </row>
    <row r="483" spans="1:31" x14ac:dyDescent="0.25">
      <c r="A483" t="s">
        <v>142</v>
      </c>
      <c r="B483" t="s">
        <v>429</v>
      </c>
      <c r="C483" t="s">
        <v>557</v>
      </c>
      <c r="D483" s="3">
        <v>0</v>
      </c>
      <c r="E483" t="s">
        <v>75</v>
      </c>
      <c r="F483" t="s">
        <v>386</v>
      </c>
      <c r="G483" s="2">
        <v>45748</v>
      </c>
      <c r="H483">
        <v>4101021</v>
      </c>
      <c r="I483" t="s">
        <v>41</v>
      </c>
      <c r="J483" t="s">
        <v>251</v>
      </c>
      <c r="K483">
        <v>10.039999999999999</v>
      </c>
      <c r="L483">
        <v>29</v>
      </c>
      <c r="M483" t="s">
        <v>245</v>
      </c>
      <c r="N483">
        <v>5</v>
      </c>
      <c r="O483">
        <v>10.039999999999999</v>
      </c>
      <c r="P483">
        <v>1.75</v>
      </c>
      <c r="Q483">
        <v>17.57</v>
      </c>
      <c r="R483">
        <v>22.57</v>
      </c>
      <c r="S483">
        <v>0</v>
      </c>
      <c r="T483" s="90">
        <v>0</v>
      </c>
      <c r="U483" s="90">
        <v>0</v>
      </c>
      <c r="V483">
        <v>32.5</v>
      </c>
      <c r="W483">
        <v>0.48333333333333334</v>
      </c>
      <c r="X483">
        <v>15.708333333333334</v>
      </c>
      <c r="Y483" s="176">
        <v>6.8616999999999999</v>
      </c>
      <c r="Z483" t="s">
        <v>23</v>
      </c>
      <c r="AA483" t="b" cm="1">
        <f t="array" ref="AA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3">
        <f>Fares_Big_Star_Export[[#This Row],[Trip Time]]*Fares_Big_Star_Export[[#This Row],[HOURLY DATA]]/60</f>
        <v>15.708333333333334</v>
      </c>
      <c r="AE483"/>
    </row>
    <row r="484" spans="1:31" x14ac:dyDescent="0.25">
      <c r="A484" t="s">
        <v>18</v>
      </c>
      <c r="B484" t="s">
        <v>497</v>
      </c>
      <c r="C484" t="s">
        <v>643</v>
      </c>
      <c r="D484" s="3">
        <v>0</v>
      </c>
      <c r="E484" t="s">
        <v>75</v>
      </c>
      <c r="F484" t="s">
        <v>385</v>
      </c>
      <c r="G484" s="2">
        <v>45748</v>
      </c>
      <c r="H484">
        <v>4101074</v>
      </c>
      <c r="I484" t="s">
        <v>24</v>
      </c>
      <c r="J484" t="s">
        <v>254</v>
      </c>
      <c r="K484">
        <v>14.9</v>
      </c>
      <c r="L484">
        <v>96</v>
      </c>
      <c r="M484" t="s">
        <v>246</v>
      </c>
      <c r="N484">
        <v>6.5</v>
      </c>
      <c r="O484">
        <v>14.9</v>
      </c>
      <c r="P484">
        <v>2</v>
      </c>
      <c r="Q484">
        <v>29.8</v>
      </c>
      <c r="R484">
        <v>36.299999999999997</v>
      </c>
      <c r="S484">
        <v>0</v>
      </c>
      <c r="T484" s="90">
        <v>0</v>
      </c>
      <c r="U484" s="90">
        <v>0</v>
      </c>
      <c r="V484">
        <v>35.787500000000001</v>
      </c>
      <c r="W484">
        <v>1.6</v>
      </c>
      <c r="X484">
        <v>57.260000000000005</v>
      </c>
      <c r="Y484" s="176">
        <v>-20.96</v>
      </c>
      <c r="Z484" t="s">
        <v>23</v>
      </c>
      <c r="AA484" t="b" cm="1">
        <f t="array" ref="AA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4">
        <f>Fares_Big_Star_Export[[#This Row],[Trip Time]]*Fares_Big_Star_Export[[#This Row],[HOURLY DATA]]/60</f>
        <v>57.260000000000005</v>
      </c>
      <c r="AE484"/>
    </row>
    <row r="485" spans="1:31" x14ac:dyDescent="0.25">
      <c r="A485" t="s">
        <v>141</v>
      </c>
      <c r="B485" t="s">
        <v>547</v>
      </c>
      <c r="C485" t="s">
        <v>669</v>
      </c>
      <c r="D485" s="3">
        <v>0</v>
      </c>
      <c r="E485" t="s">
        <v>75</v>
      </c>
      <c r="F485" t="s">
        <v>395</v>
      </c>
      <c r="G485" s="2">
        <v>45748</v>
      </c>
      <c r="H485">
        <v>4101075</v>
      </c>
      <c r="I485" t="s">
        <v>66</v>
      </c>
      <c r="J485" t="s">
        <v>254</v>
      </c>
      <c r="K485">
        <v>14.9</v>
      </c>
      <c r="L485">
        <v>78</v>
      </c>
      <c r="M485" t="s">
        <v>246</v>
      </c>
      <c r="N485">
        <v>6.5</v>
      </c>
      <c r="O485">
        <v>14.9</v>
      </c>
      <c r="P485">
        <v>2</v>
      </c>
      <c r="Q485">
        <v>29.8</v>
      </c>
      <c r="R485">
        <v>36.299999999999997</v>
      </c>
      <c r="S485">
        <v>0</v>
      </c>
      <c r="T485" s="90">
        <v>0</v>
      </c>
      <c r="U485" s="90">
        <v>0</v>
      </c>
      <c r="V485">
        <v>32.5</v>
      </c>
      <c r="W485">
        <v>1.3</v>
      </c>
      <c r="X485">
        <v>42.25</v>
      </c>
      <c r="Y485" s="176">
        <v>-5.95</v>
      </c>
      <c r="Z485" t="s">
        <v>23</v>
      </c>
      <c r="AA485" t="b" cm="1">
        <f t="array" ref="AA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5">
        <f>Fares_Big_Star_Export[[#This Row],[Trip Time]]*Fares_Big_Star_Export[[#This Row],[HOURLY DATA]]/60</f>
        <v>42.25</v>
      </c>
      <c r="AE485"/>
    </row>
    <row r="486" spans="1:31" x14ac:dyDescent="0.25">
      <c r="A486" t="s">
        <v>18</v>
      </c>
      <c r="B486" t="s">
        <v>880</v>
      </c>
      <c r="C486" t="s">
        <v>791</v>
      </c>
      <c r="D486" s="3">
        <v>0</v>
      </c>
      <c r="E486" t="s">
        <v>75</v>
      </c>
      <c r="F486" t="s">
        <v>380</v>
      </c>
      <c r="G486" s="2">
        <v>45748</v>
      </c>
      <c r="H486">
        <v>4100969</v>
      </c>
      <c r="I486" t="s">
        <v>31</v>
      </c>
      <c r="J486" t="s">
        <v>251</v>
      </c>
      <c r="K486">
        <v>19.39</v>
      </c>
      <c r="L486">
        <v>40</v>
      </c>
      <c r="M486" t="s">
        <v>245</v>
      </c>
      <c r="N486">
        <v>6.5</v>
      </c>
      <c r="O486">
        <v>19.39</v>
      </c>
      <c r="P486">
        <v>2</v>
      </c>
      <c r="Q486">
        <v>38.78</v>
      </c>
      <c r="R486">
        <v>45.28</v>
      </c>
      <c r="S486">
        <v>5.5</v>
      </c>
      <c r="T486" s="90">
        <v>0</v>
      </c>
      <c r="U486" s="90">
        <v>5.5</v>
      </c>
      <c r="V486">
        <v>35.787500000000001</v>
      </c>
      <c r="W486">
        <v>0.66666666666666663</v>
      </c>
      <c r="X486">
        <v>23.858333333333334</v>
      </c>
      <c r="Y486" s="176">
        <v>21.421700000000001</v>
      </c>
      <c r="Z486" t="s">
        <v>23</v>
      </c>
      <c r="AA486" t="b" cm="1">
        <f t="array" ref="AA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6">
        <f>Fares_Big_Star_Export[[#This Row],[Trip Time]]*Fares_Big_Star_Export[[#This Row],[HOURLY DATA]]/60</f>
        <v>23.858333333333334</v>
      </c>
      <c r="AE486"/>
    </row>
    <row r="487" spans="1:31" x14ac:dyDescent="0.25">
      <c r="A487" t="s">
        <v>18</v>
      </c>
      <c r="B487" t="s">
        <v>438</v>
      </c>
      <c r="C487" t="s">
        <v>913</v>
      </c>
      <c r="D487" s="3">
        <v>0</v>
      </c>
      <c r="E487" t="s">
        <v>75</v>
      </c>
      <c r="F487" t="s">
        <v>380</v>
      </c>
      <c r="G487" s="2">
        <v>45748</v>
      </c>
      <c r="H487">
        <v>4101132</v>
      </c>
      <c r="I487" t="s">
        <v>31</v>
      </c>
      <c r="J487" t="s">
        <v>251</v>
      </c>
      <c r="K487">
        <v>10.88</v>
      </c>
      <c r="L487">
        <v>35</v>
      </c>
      <c r="M487" t="s">
        <v>245</v>
      </c>
      <c r="N487">
        <v>6.5</v>
      </c>
      <c r="O487">
        <v>10.88</v>
      </c>
      <c r="P487">
        <v>2</v>
      </c>
      <c r="Q487">
        <v>21.76</v>
      </c>
      <c r="R487">
        <v>28.26</v>
      </c>
      <c r="S487">
        <v>0</v>
      </c>
      <c r="T487" s="90">
        <v>0</v>
      </c>
      <c r="U487" s="90">
        <v>0</v>
      </c>
      <c r="V487">
        <v>35.787500000000001</v>
      </c>
      <c r="W487">
        <v>0.58333333333333337</v>
      </c>
      <c r="X487">
        <v>20.876041666666669</v>
      </c>
      <c r="Y487" s="176">
        <v>7.3840000000000003</v>
      </c>
      <c r="Z487" t="s">
        <v>23</v>
      </c>
      <c r="AA487" t="b" cm="1">
        <f t="array" ref="AA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7">
        <f>Fares_Big_Star_Export[[#This Row],[Trip Time]]*Fares_Big_Star_Export[[#This Row],[HOURLY DATA]]/60</f>
        <v>20.876041666666666</v>
      </c>
      <c r="AE487"/>
    </row>
    <row r="488" spans="1:31" x14ac:dyDescent="0.25">
      <c r="A488" t="s">
        <v>18</v>
      </c>
      <c r="B488" t="s">
        <v>951</v>
      </c>
      <c r="C488" t="s">
        <v>900</v>
      </c>
      <c r="D488" s="3">
        <v>0</v>
      </c>
      <c r="E488" t="s">
        <v>75</v>
      </c>
      <c r="F488" t="s">
        <v>382</v>
      </c>
      <c r="G488" s="2">
        <v>45748</v>
      </c>
      <c r="H488">
        <v>4101099</v>
      </c>
      <c r="I488" t="s">
        <v>19</v>
      </c>
      <c r="J488" t="s">
        <v>383</v>
      </c>
      <c r="K488">
        <v>20.73</v>
      </c>
      <c r="L488">
        <v>77</v>
      </c>
      <c r="M488" t="s">
        <v>245</v>
      </c>
      <c r="N488">
        <v>6.5</v>
      </c>
      <c r="O488">
        <v>20.73</v>
      </c>
      <c r="P488">
        <v>2</v>
      </c>
      <c r="Q488">
        <v>41.46</v>
      </c>
      <c r="R488">
        <v>47.96</v>
      </c>
      <c r="S488">
        <v>5</v>
      </c>
      <c r="T488" s="90">
        <v>0</v>
      </c>
      <c r="U488" s="90">
        <v>5</v>
      </c>
      <c r="V488">
        <v>35.787500000000001</v>
      </c>
      <c r="W488">
        <v>1.2833333333333334</v>
      </c>
      <c r="X488">
        <v>45.927291666666669</v>
      </c>
      <c r="Y488" s="176">
        <v>2.0327000000000002</v>
      </c>
      <c r="Z488" t="s">
        <v>20</v>
      </c>
      <c r="AA488" t="b" cm="1">
        <f t="array" ref="AA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8">
        <f>Fares_Big_Star_Export[[#This Row],[Trip Time]]*Fares_Big_Star_Export[[#This Row],[HOURLY DATA]]/60</f>
        <v>45.927291666666669</v>
      </c>
      <c r="AE488"/>
    </row>
    <row r="489" spans="1:31" x14ac:dyDescent="0.25">
      <c r="A489" t="s">
        <v>18</v>
      </c>
      <c r="B489" t="s">
        <v>906</v>
      </c>
      <c r="C489" t="s">
        <v>811</v>
      </c>
      <c r="D489" s="3">
        <v>0</v>
      </c>
      <c r="E489" t="s">
        <v>75</v>
      </c>
      <c r="F489" t="s">
        <v>565</v>
      </c>
      <c r="G489" s="2">
        <v>45748</v>
      </c>
      <c r="H489">
        <v>4100915</v>
      </c>
      <c r="I489" t="s">
        <v>33</v>
      </c>
      <c r="J489" t="s">
        <v>251</v>
      </c>
      <c r="K489">
        <v>17.43</v>
      </c>
      <c r="L489">
        <v>27</v>
      </c>
      <c r="M489" t="s">
        <v>245</v>
      </c>
      <c r="N489">
        <v>6.5</v>
      </c>
      <c r="O489">
        <v>17.43</v>
      </c>
      <c r="P489">
        <v>2</v>
      </c>
      <c r="Q489">
        <v>34.86</v>
      </c>
      <c r="R489">
        <v>41.36</v>
      </c>
      <c r="S489">
        <v>0</v>
      </c>
      <c r="T489" s="90">
        <v>0</v>
      </c>
      <c r="U489" s="90">
        <v>0</v>
      </c>
      <c r="V489">
        <v>35.787500000000001</v>
      </c>
      <c r="W489">
        <v>0.45</v>
      </c>
      <c r="X489">
        <v>16.104375000000001</v>
      </c>
      <c r="Y489" s="176">
        <v>25.255600000000001</v>
      </c>
      <c r="Z489" t="s">
        <v>23</v>
      </c>
      <c r="AA489" t="b" cm="1">
        <f t="array" ref="AA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9">
        <f>Fares_Big_Star_Export[[#This Row],[Trip Time]]*Fares_Big_Star_Export[[#This Row],[HOURLY DATA]]/60</f>
        <v>16.104375000000001</v>
      </c>
      <c r="AE489"/>
    </row>
    <row r="490" spans="1:31" x14ac:dyDescent="0.25">
      <c r="A490" t="s">
        <v>135</v>
      </c>
      <c r="B490" t="s">
        <v>733</v>
      </c>
      <c r="C490" t="s">
        <v>919</v>
      </c>
      <c r="D490" s="3">
        <v>1</v>
      </c>
      <c r="E490" t="s">
        <v>75</v>
      </c>
      <c r="F490" t="s">
        <v>391</v>
      </c>
      <c r="G490" s="2">
        <v>45748</v>
      </c>
      <c r="H490">
        <v>4104653</v>
      </c>
      <c r="I490" t="s">
        <v>30</v>
      </c>
      <c r="J490" t="s">
        <v>251</v>
      </c>
      <c r="K490">
        <v>9.57</v>
      </c>
      <c r="L490">
        <v>19</v>
      </c>
      <c r="M490" t="s">
        <v>245</v>
      </c>
      <c r="N490">
        <v>5</v>
      </c>
      <c r="O490">
        <v>9.57</v>
      </c>
      <c r="P490">
        <v>1.75</v>
      </c>
      <c r="Q490">
        <v>16.747500000000002</v>
      </c>
      <c r="R490">
        <v>21.747500000000002</v>
      </c>
      <c r="S490">
        <v>5.5</v>
      </c>
      <c r="T490" s="90">
        <v>5.5</v>
      </c>
      <c r="U490" s="90">
        <v>0</v>
      </c>
      <c r="V490">
        <v>32.5</v>
      </c>
      <c r="W490">
        <v>0.31666666666666665</v>
      </c>
      <c r="X490">
        <v>10.291666666666666</v>
      </c>
      <c r="Y490" s="176">
        <v>11.4558</v>
      </c>
      <c r="Z490" t="s">
        <v>23</v>
      </c>
      <c r="AA490" t="b" cm="1">
        <f t="array" ref="AA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0">
        <f>Fares_Big_Star_Export[[#This Row],[Trip Time]]*Fares_Big_Star_Export[[#This Row],[HOURLY DATA]]/60</f>
        <v>10.291666666666666</v>
      </c>
      <c r="AE490"/>
    </row>
    <row r="491" spans="1:31" x14ac:dyDescent="0.25">
      <c r="A491" t="s">
        <v>137</v>
      </c>
      <c r="B491" t="s">
        <v>462</v>
      </c>
      <c r="C491" t="s">
        <v>1084</v>
      </c>
      <c r="D491" s="3">
        <v>0</v>
      </c>
      <c r="E491" t="s">
        <v>75</v>
      </c>
      <c r="F491" t="s">
        <v>387</v>
      </c>
      <c r="G491" s="2">
        <v>45748</v>
      </c>
      <c r="H491">
        <v>4100901</v>
      </c>
      <c r="I491" t="s">
        <v>28</v>
      </c>
      <c r="J491" t="s">
        <v>251</v>
      </c>
      <c r="K491">
        <v>7.08</v>
      </c>
      <c r="L491">
        <v>21</v>
      </c>
      <c r="M491" t="s">
        <v>245</v>
      </c>
      <c r="N491">
        <v>5</v>
      </c>
      <c r="O491">
        <v>7.08</v>
      </c>
      <c r="P491">
        <v>1.75</v>
      </c>
      <c r="Q491">
        <v>12.39</v>
      </c>
      <c r="R491">
        <v>17.39</v>
      </c>
      <c r="S491">
        <v>0</v>
      </c>
      <c r="T491" s="90">
        <v>0</v>
      </c>
      <c r="U491" s="90">
        <v>0</v>
      </c>
      <c r="V491">
        <v>32.5</v>
      </c>
      <c r="W491">
        <v>0.35</v>
      </c>
      <c r="X491">
        <v>11.375</v>
      </c>
      <c r="Y491" s="176">
        <v>6.0149999999999997</v>
      </c>
      <c r="Z491" t="s">
        <v>23</v>
      </c>
      <c r="AA491" t="b" cm="1">
        <f t="array" ref="AA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1">
        <f>Fares_Big_Star_Export[[#This Row],[Trip Time]]*Fares_Big_Star_Export[[#This Row],[HOURLY DATA]]/60</f>
        <v>11.375</v>
      </c>
      <c r="AE491"/>
    </row>
    <row r="492" spans="1:31" x14ac:dyDescent="0.25">
      <c r="A492" t="s">
        <v>139</v>
      </c>
      <c r="B492" t="s">
        <v>540</v>
      </c>
      <c r="C492" t="s">
        <v>478</v>
      </c>
      <c r="D492" s="3">
        <v>0</v>
      </c>
      <c r="E492" t="s">
        <v>75</v>
      </c>
      <c r="F492" t="s">
        <v>381</v>
      </c>
      <c r="G492" s="2">
        <v>45748</v>
      </c>
      <c r="H492">
        <v>4101183</v>
      </c>
      <c r="I492" t="s">
        <v>43</v>
      </c>
      <c r="J492" t="s">
        <v>251</v>
      </c>
      <c r="K492">
        <v>8.08</v>
      </c>
      <c r="L492">
        <v>14</v>
      </c>
      <c r="M492" t="s">
        <v>245</v>
      </c>
      <c r="N492">
        <v>5</v>
      </c>
      <c r="O492">
        <v>8.08</v>
      </c>
      <c r="P492">
        <v>1.75</v>
      </c>
      <c r="Q492">
        <v>14.14</v>
      </c>
      <c r="R492">
        <v>19.14</v>
      </c>
      <c r="S492">
        <v>0</v>
      </c>
      <c r="T492" s="90">
        <v>0</v>
      </c>
      <c r="U492" s="90">
        <v>0</v>
      </c>
      <c r="V492">
        <v>29</v>
      </c>
      <c r="W492">
        <v>0.23333333333333334</v>
      </c>
      <c r="X492">
        <v>6.7666666666666666</v>
      </c>
      <c r="Y492" s="176">
        <v>12.3733</v>
      </c>
      <c r="Z492" t="s">
        <v>37</v>
      </c>
      <c r="AA492" t="b" cm="1">
        <f t="array" ref="AA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2">
        <f>Fares_Big_Star_Export[[#This Row],[Trip Time]]*Fares_Big_Star_Export[[#This Row],[HOURLY DATA]]/60</f>
        <v>6.7666666666666666</v>
      </c>
      <c r="AE492"/>
    </row>
    <row r="493" spans="1:31" x14ac:dyDescent="0.25">
      <c r="A493" t="s">
        <v>18</v>
      </c>
      <c r="B493" t="s">
        <v>407</v>
      </c>
      <c r="C493" t="s">
        <v>479</v>
      </c>
      <c r="D493" s="3">
        <v>0</v>
      </c>
      <c r="E493" t="s">
        <v>75</v>
      </c>
      <c r="F493" t="s">
        <v>380</v>
      </c>
      <c r="G493" s="2">
        <v>45748</v>
      </c>
      <c r="H493">
        <v>4101185</v>
      </c>
      <c r="I493" t="s">
        <v>31</v>
      </c>
      <c r="J493" t="s">
        <v>254</v>
      </c>
      <c r="K493">
        <v>8.86</v>
      </c>
      <c r="L493">
        <v>124</v>
      </c>
      <c r="M493" t="s">
        <v>246</v>
      </c>
      <c r="N493">
        <v>6.5</v>
      </c>
      <c r="O493">
        <v>8.86</v>
      </c>
      <c r="P493">
        <v>2</v>
      </c>
      <c r="Q493">
        <v>17.72</v>
      </c>
      <c r="R493">
        <v>24.22</v>
      </c>
      <c r="S493">
        <v>5</v>
      </c>
      <c r="T493" s="90">
        <v>0</v>
      </c>
      <c r="U493" s="90">
        <v>5</v>
      </c>
      <c r="V493">
        <v>35.787500000000001</v>
      </c>
      <c r="W493">
        <v>2.0666666666666669</v>
      </c>
      <c r="X493">
        <v>73.960833333333341</v>
      </c>
      <c r="Y493" s="176">
        <v>-49.7408</v>
      </c>
      <c r="Z493" t="s">
        <v>23</v>
      </c>
      <c r="AA493" t="b" cm="1">
        <f t="array" ref="AA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3">
        <f>Fares_Big_Star_Export[[#This Row],[Trip Time]]*Fares_Big_Star_Export[[#This Row],[HOURLY DATA]]/60</f>
        <v>73.960833333333341</v>
      </c>
      <c r="AE493"/>
    </row>
    <row r="494" spans="1:31" x14ac:dyDescent="0.25">
      <c r="A494" t="s">
        <v>21</v>
      </c>
      <c r="B494" t="s">
        <v>813</v>
      </c>
      <c r="C494" t="s">
        <v>569</v>
      </c>
      <c r="D494" s="3">
        <v>0</v>
      </c>
      <c r="E494" t="s">
        <v>75</v>
      </c>
      <c r="F494" t="s">
        <v>229</v>
      </c>
      <c r="G494" s="2">
        <v>45748</v>
      </c>
      <c r="H494">
        <v>4101192</v>
      </c>
      <c r="I494" t="s">
        <v>230</v>
      </c>
      <c r="J494" t="s">
        <v>251</v>
      </c>
      <c r="K494">
        <v>6.33</v>
      </c>
      <c r="L494">
        <v>35</v>
      </c>
      <c r="M494" t="s">
        <v>245</v>
      </c>
      <c r="N494">
        <v>5</v>
      </c>
      <c r="O494">
        <v>6.33</v>
      </c>
      <c r="P494">
        <v>1.75</v>
      </c>
      <c r="Q494">
        <v>11.077500000000001</v>
      </c>
      <c r="R494">
        <v>16.077500000000001</v>
      </c>
      <c r="S494">
        <v>0</v>
      </c>
      <c r="T494" s="90">
        <v>0</v>
      </c>
      <c r="U494" s="90">
        <v>0</v>
      </c>
      <c r="V494">
        <v>32.5</v>
      </c>
      <c r="W494">
        <v>0.58333333333333337</v>
      </c>
      <c r="X494">
        <v>18.958333333333336</v>
      </c>
      <c r="Y494" s="176">
        <v>-2.8807999999999998</v>
      </c>
      <c r="Z494" t="s">
        <v>23</v>
      </c>
      <c r="AA494" t="b" cm="1">
        <f t="array" ref="AA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4">
        <f>Fares_Big_Star_Export[[#This Row],[Trip Time]]*Fares_Big_Star_Export[[#This Row],[HOURLY DATA]]/60</f>
        <v>18.958333333333332</v>
      </c>
      <c r="AE494"/>
    </row>
    <row r="495" spans="1:31" x14ac:dyDescent="0.25">
      <c r="A495" t="s">
        <v>136</v>
      </c>
      <c r="B495" t="s">
        <v>415</v>
      </c>
      <c r="C495" t="s">
        <v>576</v>
      </c>
      <c r="D495" s="3">
        <v>0</v>
      </c>
      <c r="E495" t="s">
        <v>75</v>
      </c>
      <c r="F495" t="s">
        <v>226</v>
      </c>
      <c r="G495" s="2">
        <v>45748</v>
      </c>
      <c r="H495">
        <v>4101216</v>
      </c>
      <c r="I495" t="s">
        <v>58</v>
      </c>
      <c r="J495" t="s">
        <v>251</v>
      </c>
      <c r="K495">
        <v>26.96</v>
      </c>
      <c r="L495">
        <v>48</v>
      </c>
      <c r="M495" t="s">
        <v>245</v>
      </c>
      <c r="N495">
        <v>5</v>
      </c>
      <c r="O495">
        <v>26.96</v>
      </c>
      <c r="P495">
        <v>1.75</v>
      </c>
      <c r="Q495">
        <v>47.18</v>
      </c>
      <c r="R495">
        <v>52.18</v>
      </c>
      <c r="S495">
        <v>0</v>
      </c>
      <c r="T495" s="90">
        <v>0</v>
      </c>
      <c r="U495" s="90">
        <v>0</v>
      </c>
      <c r="V495">
        <v>32.5</v>
      </c>
      <c r="W495">
        <v>0.8</v>
      </c>
      <c r="X495">
        <v>26</v>
      </c>
      <c r="Y495" s="176">
        <v>26.18</v>
      </c>
      <c r="Z495" t="s">
        <v>23</v>
      </c>
      <c r="AA495" t="b" cm="1">
        <f t="array" ref="AA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5">
        <f>Fares_Big_Star_Export[[#This Row],[Trip Time]]*Fares_Big_Star_Export[[#This Row],[HOURLY DATA]]/60</f>
        <v>26</v>
      </c>
      <c r="AE495"/>
    </row>
    <row r="496" spans="1:31" x14ac:dyDescent="0.25">
      <c r="A496" t="s">
        <v>139</v>
      </c>
      <c r="B496" t="s">
        <v>691</v>
      </c>
      <c r="C496" t="s">
        <v>718</v>
      </c>
      <c r="D496" s="3">
        <v>1</v>
      </c>
      <c r="E496" t="s">
        <v>75</v>
      </c>
      <c r="F496" t="s">
        <v>381</v>
      </c>
      <c r="G496" s="2">
        <v>45748</v>
      </c>
      <c r="H496">
        <v>4101030</v>
      </c>
      <c r="I496" t="s">
        <v>43</v>
      </c>
      <c r="J496" t="s">
        <v>253</v>
      </c>
      <c r="K496">
        <v>12.08</v>
      </c>
      <c r="L496">
        <v>41</v>
      </c>
      <c r="M496" t="s">
        <v>245</v>
      </c>
      <c r="N496">
        <v>5</v>
      </c>
      <c r="O496">
        <v>12.08</v>
      </c>
      <c r="P496">
        <v>1.75</v>
      </c>
      <c r="Q496">
        <v>21.14</v>
      </c>
      <c r="R496">
        <v>26.14</v>
      </c>
      <c r="S496">
        <v>5</v>
      </c>
      <c r="T496" s="90">
        <v>5</v>
      </c>
      <c r="U496" s="90">
        <v>0</v>
      </c>
      <c r="V496">
        <v>29</v>
      </c>
      <c r="W496">
        <v>0.68333333333333335</v>
      </c>
      <c r="X496">
        <v>19.816666666666666</v>
      </c>
      <c r="Y496" s="176">
        <v>6.3232999999999997</v>
      </c>
      <c r="Z496" t="s">
        <v>37</v>
      </c>
      <c r="AA496" t="b" cm="1">
        <f t="array" ref="AA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6">
        <f>Fares_Big_Star_Export[[#This Row],[Trip Time]]*Fares_Big_Star_Export[[#This Row],[HOURLY DATA]]/60</f>
        <v>19.816666666666666</v>
      </c>
      <c r="AE496"/>
    </row>
    <row r="497" spans="1:31" x14ac:dyDescent="0.25">
      <c r="A497" t="s">
        <v>18</v>
      </c>
      <c r="B497" t="s">
        <v>671</v>
      </c>
      <c r="C497" t="s">
        <v>943</v>
      </c>
      <c r="D497" s="3">
        <v>0</v>
      </c>
      <c r="E497" t="s">
        <v>75</v>
      </c>
      <c r="F497" t="s">
        <v>380</v>
      </c>
      <c r="G497" s="2">
        <v>45748</v>
      </c>
      <c r="H497">
        <v>4101214</v>
      </c>
      <c r="I497" t="s">
        <v>31</v>
      </c>
      <c r="J497" t="s">
        <v>251</v>
      </c>
      <c r="K497">
        <v>26.96</v>
      </c>
      <c r="L497">
        <v>34</v>
      </c>
      <c r="M497" t="s">
        <v>245</v>
      </c>
      <c r="N497">
        <v>6.5</v>
      </c>
      <c r="O497">
        <v>26.96</v>
      </c>
      <c r="P497">
        <v>2</v>
      </c>
      <c r="Q497">
        <v>53.92</v>
      </c>
      <c r="R497">
        <v>60.42</v>
      </c>
      <c r="S497">
        <v>3.75</v>
      </c>
      <c r="T497" s="90">
        <v>0</v>
      </c>
      <c r="U497" s="90">
        <v>3.75</v>
      </c>
      <c r="V497">
        <v>35.787500000000001</v>
      </c>
      <c r="W497">
        <v>0.56666666666666665</v>
      </c>
      <c r="X497">
        <v>20.279583333333335</v>
      </c>
      <c r="Y497" s="176">
        <v>40.1404</v>
      </c>
      <c r="Z497" t="s">
        <v>23</v>
      </c>
      <c r="AA497" t="b" cm="1">
        <f t="array" ref="AA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7">
        <f>Fares_Big_Star_Export[[#This Row],[Trip Time]]*Fares_Big_Star_Export[[#This Row],[HOURLY DATA]]/60</f>
        <v>20.279583333333335</v>
      </c>
      <c r="AE497"/>
    </row>
    <row r="498" spans="1:31" x14ac:dyDescent="0.25">
      <c r="A498" t="s">
        <v>142</v>
      </c>
      <c r="B498" t="s">
        <v>931</v>
      </c>
      <c r="C498" t="s">
        <v>941</v>
      </c>
      <c r="D498" s="3">
        <v>0</v>
      </c>
      <c r="E498" t="s">
        <v>75</v>
      </c>
      <c r="F498" t="s">
        <v>386</v>
      </c>
      <c r="G498" s="2">
        <v>45748</v>
      </c>
      <c r="H498">
        <v>4101193</v>
      </c>
      <c r="I498" t="s">
        <v>41</v>
      </c>
      <c r="J498" t="s">
        <v>251</v>
      </c>
      <c r="K498">
        <v>6.33</v>
      </c>
      <c r="L498">
        <v>86</v>
      </c>
      <c r="M498" t="s">
        <v>245</v>
      </c>
      <c r="N498">
        <v>5</v>
      </c>
      <c r="O498">
        <v>6.33</v>
      </c>
      <c r="P498">
        <v>1.75</v>
      </c>
      <c r="Q498">
        <v>11.077500000000001</v>
      </c>
      <c r="R498">
        <v>16.077500000000001</v>
      </c>
      <c r="S498">
        <v>0</v>
      </c>
      <c r="T498" s="90">
        <v>0</v>
      </c>
      <c r="U498" s="90">
        <v>0</v>
      </c>
      <c r="V498">
        <v>32.5</v>
      </c>
      <c r="W498">
        <v>1.4333333333333333</v>
      </c>
      <c r="X498">
        <v>46.583333333333336</v>
      </c>
      <c r="Y498" s="176">
        <v>-30.505800000000001</v>
      </c>
      <c r="Z498" t="s">
        <v>23</v>
      </c>
      <c r="AA498" t="b" cm="1">
        <f t="array" ref="AA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8">
        <f>Fares_Big_Star_Export[[#This Row],[Trip Time]]*Fares_Big_Star_Export[[#This Row],[HOURLY DATA]]/60</f>
        <v>46.583333333333336</v>
      </c>
      <c r="AE498"/>
    </row>
    <row r="499" spans="1:31" x14ac:dyDescent="0.25">
      <c r="A499" t="s">
        <v>18</v>
      </c>
      <c r="B499" t="s">
        <v>957</v>
      </c>
      <c r="C499" t="s">
        <v>612</v>
      </c>
      <c r="D499" s="3">
        <v>0</v>
      </c>
      <c r="E499" t="s">
        <v>75</v>
      </c>
      <c r="F499" t="s">
        <v>392</v>
      </c>
      <c r="G499" s="2">
        <v>45748</v>
      </c>
      <c r="H499">
        <v>4101402</v>
      </c>
      <c r="I499" t="s">
        <v>393</v>
      </c>
      <c r="J499" t="s">
        <v>251</v>
      </c>
      <c r="K499">
        <v>15.5</v>
      </c>
      <c r="L499">
        <v>74</v>
      </c>
      <c r="M499" t="s">
        <v>245</v>
      </c>
      <c r="N499">
        <v>6.5</v>
      </c>
      <c r="O499">
        <v>15.5</v>
      </c>
      <c r="P499">
        <v>2</v>
      </c>
      <c r="Q499">
        <v>31</v>
      </c>
      <c r="R499">
        <v>37.5</v>
      </c>
      <c r="S499">
        <v>3</v>
      </c>
      <c r="T499" s="90">
        <v>0</v>
      </c>
      <c r="U499" s="90">
        <v>3</v>
      </c>
      <c r="V499">
        <v>35.787500000000001</v>
      </c>
      <c r="W499">
        <v>1.2333333333333334</v>
      </c>
      <c r="X499">
        <v>44.137916666666669</v>
      </c>
      <c r="Y499" s="176">
        <v>-6.6379000000000001</v>
      </c>
      <c r="Z499" t="s">
        <v>23</v>
      </c>
      <c r="AA499" t="b" cm="1">
        <f t="array" ref="AA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9">
        <f>Fares_Big_Star_Export[[#This Row],[Trip Time]]*Fares_Big_Star_Export[[#This Row],[HOURLY DATA]]/60</f>
        <v>44.137916666666669</v>
      </c>
      <c r="AE499"/>
    </row>
    <row r="500" spans="1:31" x14ac:dyDescent="0.25">
      <c r="A500" t="s">
        <v>18</v>
      </c>
      <c r="B500" t="s">
        <v>749</v>
      </c>
      <c r="C500" t="s">
        <v>578</v>
      </c>
      <c r="D500" s="3">
        <v>0</v>
      </c>
      <c r="E500" t="s">
        <v>75</v>
      </c>
      <c r="F500" t="s">
        <v>385</v>
      </c>
      <c r="G500" s="2">
        <v>45748</v>
      </c>
      <c r="H500">
        <v>4101404</v>
      </c>
      <c r="I500" t="s">
        <v>24</v>
      </c>
      <c r="J500" t="s">
        <v>251</v>
      </c>
      <c r="K500">
        <v>15.5</v>
      </c>
      <c r="L500">
        <v>20</v>
      </c>
      <c r="M500" t="s">
        <v>245</v>
      </c>
      <c r="N500">
        <v>6.5</v>
      </c>
      <c r="O500">
        <v>15.5</v>
      </c>
      <c r="P500">
        <v>2</v>
      </c>
      <c r="Q500">
        <v>31</v>
      </c>
      <c r="R500">
        <v>37.5</v>
      </c>
      <c r="S500">
        <v>5</v>
      </c>
      <c r="T500" s="90">
        <v>0</v>
      </c>
      <c r="U500" s="90">
        <v>5</v>
      </c>
      <c r="V500">
        <v>35.787500000000001</v>
      </c>
      <c r="W500">
        <v>0.33333333333333331</v>
      </c>
      <c r="X500">
        <v>11.929166666666667</v>
      </c>
      <c r="Y500" s="176">
        <v>25.570799999999998</v>
      </c>
      <c r="Z500" t="s">
        <v>23</v>
      </c>
      <c r="AA500" t="b" cm="1">
        <f t="array" ref="AA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0">
        <f>Fares_Big_Star_Export[[#This Row],[Trip Time]]*Fares_Big_Star_Export[[#This Row],[HOURLY DATA]]/60</f>
        <v>11.929166666666667</v>
      </c>
      <c r="AE500"/>
    </row>
    <row r="501" spans="1:31" x14ac:dyDescent="0.25">
      <c r="A501" t="s">
        <v>135</v>
      </c>
      <c r="B501" t="s">
        <v>1096</v>
      </c>
      <c r="C501" t="s">
        <v>942</v>
      </c>
      <c r="D501" s="3">
        <v>0</v>
      </c>
      <c r="E501" t="s">
        <v>75</v>
      </c>
      <c r="F501" t="s">
        <v>391</v>
      </c>
      <c r="G501" s="2">
        <v>45748</v>
      </c>
      <c r="H501">
        <v>4105460</v>
      </c>
      <c r="I501" t="s">
        <v>30</v>
      </c>
      <c r="J501" t="s">
        <v>252</v>
      </c>
      <c r="K501">
        <v>21.78</v>
      </c>
      <c r="L501">
        <v>32</v>
      </c>
      <c r="M501" t="s">
        <v>245</v>
      </c>
      <c r="N501">
        <v>5</v>
      </c>
      <c r="O501">
        <v>21.78</v>
      </c>
      <c r="P501">
        <v>1.75</v>
      </c>
      <c r="Q501">
        <v>38.115000000000002</v>
      </c>
      <c r="R501">
        <v>43.115000000000002</v>
      </c>
      <c r="S501">
        <v>5</v>
      </c>
      <c r="T501" s="90">
        <v>0</v>
      </c>
      <c r="U501" s="90">
        <v>5</v>
      </c>
      <c r="V501">
        <v>32.5</v>
      </c>
      <c r="W501">
        <v>0.53333333333333333</v>
      </c>
      <c r="X501">
        <v>17.333333333333332</v>
      </c>
      <c r="Y501" s="176">
        <v>25.781700000000001</v>
      </c>
      <c r="Z501" t="s">
        <v>23</v>
      </c>
      <c r="AA501" t="b" cm="1">
        <f t="array" ref="AA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1">
        <f>Fares_Big_Star_Export[[#This Row],[Trip Time]]*Fares_Big_Star_Export[[#This Row],[HOURLY DATA]]/60</f>
        <v>17.333333333333332</v>
      </c>
      <c r="AE501"/>
    </row>
    <row r="502" spans="1:31" x14ac:dyDescent="0.25">
      <c r="A502" t="s">
        <v>18</v>
      </c>
      <c r="B502" t="s">
        <v>846</v>
      </c>
      <c r="C502" t="s">
        <v>767</v>
      </c>
      <c r="D502" s="3">
        <v>0</v>
      </c>
      <c r="E502" t="s">
        <v>75</v>
      </c>
      <c r="F502" t="s">
        <v>565</v>
      </c>
      <c r="G502" s="2">
        <v>45748</v>
      </c>
      <c r="H502">
        <v>4105459</v>
      </c>
      <c r="I502" t="s">
        <v>33</v>
      </c>
      <c r="J502" t="s">
        <v>252</v>
      </c>
      <c r="K502">
        <v>21.78</v>
      </c>
      <c r="L502">
        <v>48</v>
      </c>
      <c r="M502" t="s">
        <v>245</v>
      </c>
      <c r="N502">
        <v>6.5</v>
      </c>
      <c r="O502">
        <v>21.78</v>
      </c>
      <c r="P502">
        <v>2</v>
      </c>
      <c r="Q502">
        <v>43.56</v>
      </c>
      <c r="R502">
        <v>50.06</v>
      </c>
      <c r="S502">
        <v>5</v>
      </c>
      <c r="T502" s="90">
        <v>0</v>
      </c>
      <c r="U502" s="90">
        <v>5</v>
      </c>
      <c r="V502">
        <v>35.787500000000001</v>
      </c>
      <c r="W502">
        <v>0.8</v>
      </c>
      <c r="X502">
        <v>28.630000000000003</v>
      </c>
      <c r="Y502" s="176">
        <v>21.43</v>
      </c>
      <c r="Z502" t="s">
        <v>23</v>
      </c>
      <c r="AA502" t="b" cm="1">
        <f t="array" ref="AA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2">
        <f>Fares_Big_Star_Export[[#This Row],[Trip Time]]*Fares_Big_Star_Export[[#This Row],[HOURLY DATA]]/60</f>
        <v>28.630000000000003</v>
      </c>
      <c r="AE502"/>
    </row>
    <row r="503" spans="1:31" x14ac:dyDescent="0.25">
      <c r="A503" t="s">
        <v>135</v>
      </c>
      <c r="B503" t="s">
        <v>1078</v>
      </c>
      <c r="C503" t="s">
        <v>1096</v>
      </c>
      <c r="D503" s="3">
        <v>0</v>
      </c>
      <c r="E503" t="s">
        <v>75</v>
      </c>
      <c r="F503" t="s">
        <v>391</v>
      </c>
      <c r="G503" s="2">
        <v>45748</v>
      </c>
      <c r="H503">
        <v>4104915</v>
      </c>
      <c r="I503" t="s">
        <v>30</v>
      </c>
      <c r="J503" t="s">
        <v>255</v>
      </c>
      <c r="K503">
        <v>11.71</v>
      </c>
      <c r="L503">
        <v>40</v>
      </c>
      <c r="M503" t="s">
        <v>245</v>
      </c>
      <c r="N503">
        <v>5</v>
      </c>
      <c r="O503">
        <v>11.71</v>
      </c>
      <c r="P503">
        <v>1.75</v>
      </c>
      <c r="Q503">
        <v>20.4925</v>
      </c>
      <c r="R503">
        <v>25.4925</v>
      </c>
      <c r="S503">
        <v>5.5</v>
      </c>
      <c r="T503" s="90">
        <v>0</v>
      </c>
      <c r="U503" s="90">
        <v>5.5</v>
      </c>
      <c r="V503">
        <v>32.5</v>
      </c>
      <c r="W503">
        <v>0.66666666666666663</v>
      </c>
      <c r="X503">
        <v>21.666666666666664</v>
      </c>
      <c r="Y503" s="176">
        <v>3.8258000000000001</v>
      </c>
      <c r="Z503" t="s">
        <v>23</v>
      </c>
      <c r="AA503" t="b" cm="1">
        <f t="array" ref="AA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3">
        <f>Fares_Big_Star_Export[[#This Row],[Trip Time]]*Fares_Big_Star_Export[[#This Row],[HOURLY DATA]]/60</f>
        <v>21.666666666666668</v>
      </c>
      <c r="AE503"/>
    </row>
    <row r="504" spans="1:31" x14ac:dyDescent="0.25">
      <c r="A504" t="s">
        <v>136</v>
      </c>
      <c r="B504" t="s">
        <v>1003</v>
      </c>
      <c r="C504" t="s">
        <v>860</v>
      </c>
      <c r="D504" s="3">
        <v>0</v>
      </c>
      <c r="E504" t="s">
        <v>75</v>
      </c>
      <c r="F504" t="s">
        <v>226</v>
      </c>
      <c r="G504" s="2">
        <v>45748</v>
      </c>
      <c r="H504">
        <v>4104945</v>
      </c>
      <c r="I504" t="s">
        <v>58</v>
      </c>
      <c r="J504" t="s">
        <v>253</v>
      </c>
      <c r="K504">
        <v>31.58</v>
      </c>
      <c r="L504">
        <v>30</v>
      </c>
      <c r="M504" t="s">
        <v>245</v>
      </c>
      <c r="N504">
        <v>5</v>
      </c>
      <c r="O504">
        <v>31.58</v>
      </c>
      <c r="P504">
        <v>1.75</v>
      </c>
      <c r="Q504">
        <v>55.265000000000001</v>
      </c>
      <c r="R504">
        <v>60.265000000000001</v>
      </c>
      <c r="S504">
        <v>5.5</v>
      </c>
      <c r="T504" s="90">
        <v>0</v>
      </c>
      <c r="U504" s="90">
        <v>5.5</v>
      </c>
      <c r="V504">
        <v>32.5</v>
      </c>
      <c r="W504">
        <v>0.5</v>
      </c>
      <c r="X504">
        <v>16.25</v>
      </c>
      <c r="Y504" s="176">
        <v>44.015000000000001</v>
      </c>
      <c r="Z504" t="s">
        <v>23</v>
      </c>
      <c r="AA504" t="b" cm="1">
        <f t="array" ref="AA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4">
        <f>Fares_Big_Star_Export[[#This Row],[Trip Time]]*Fares_Big_Star_Export[[#This Row],[HOURLY DATA]]/60</f>
        <v>16.25</v>
      </c>
      <c r="AE504"/>
    </row>
    <row r="505" spans="1:31" x14ac:dyDescent="0.25">
      <c r="A505" t="s">
        <v>135</v>
      </c>
      <c r="B505" t="s">
        <v>819</v>
      </c>
      <c r="C505" t="s">
        <v>1023</v>
      </c>
      <c r="D505" s="3">
        <v>1</v>
      </c>
      <c r="E505" t="s">
        <v>75</v>
      </c>
      <c r="F505" t="s">
        <v>391</v>
      </c>
      <c r="G505" s="2">
        <v>45748</v>
      </c>
      <c r="H505">
        <v>4104946</v>
      </c>
      <c r="I505" t="s">
        <v>30</v>
      </c>
      <c r="J505" t="s">
        <v>253</v>
      </c>
      <c r="K505">
        <v>31.58</v>
      </c>
      <c r="L505">
        <v>55</v>
      </c>
      <c r="M505" t="s">
        <v>245</v>
      </c>
      <c r="N505">
        <v>5</v>
      </c>
      <c r="O505">
        <v>31.58</v>
      </c>
      <c r="P505">
        <v>1.75</v>
      </c>
      <c r="Q505">
        <v>55.265000000000001</v>
      </c>
      <c r="R505">
        <v>60.265000000000001</v>
      </c>
      <c r="S505">
        <v>3</v>
      </c>
      <c r="T505" s="90">
        <v>3</v>
      </c>
      <c r="U505" s="90">
        <v>0</v>
      </c>
      <c r="V505">
        <v>32.5</v>
      </c>
      <c r="W505">
        <v>0.91666666666666663</v>
      </c>
      <c r="X505">
        <v>29.791666666666664</v>
      </c>
      <c r="Y505" s="176">
        <v>30.473299999999998</v>
      </c>
      <c r="Z505" t="s">
        <v>23</v>
      </c>
      <c r="AA505" t="b" cm="1">
        <f t="array" ref="AA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5">
        <f>Fares_Big_Star_Export[[#This Row],[Trip Time]]*Fares_Big_Star_Export[[#This Row],[HOURLY DATA]]/60</f>
        <v>29.791666666666668</v>
      </c>
      <c r="AE505"/>
    </row>
    <row r="506" spans="1:31" x14ac:dyDescent="0.25">
      <c r="A506" t="s">
        <v>21</v>
      </c>
      <c r="B506" t="s">
        <v>1093</v>
      </c>
      <c r="C506" t="s">
        <v>916</v>
      </c>
      <c r="D506" s="3">
        <v>0</v>
      </c>
      <c r="E506" t="s">
        <v>75</v>
      </c>
      <c r="F506" t="s">
        <v>229</v>
      </c>
      <c r="G506" s="2">
        <v>45748</v>
      </c>
      <c r="H506">
        <v>4100922</v>
      </c>
      <c r="I506" t="s">
        <v>230</v>
      </c>
      <c r="J506" t="s">
        <v>251</v>
      </c>
      <c r="K506">
        <v>19.12</v>
      </c>
      <c r="L506">
        <v>57</v>
      </c>
      <c r="M506" t="s">
        <v>245</v>
      </c>
      <c r="N506">
        <v>5</v>
      </c>
      <c r="O506">
        <v>19.12</v>
      </c>
      <c r="P506">
        <v>1.75</v>
      </c>
      <c r="Q506">
        <v>33.46</v>
      </c>
      <c r="R506">
        <v>38.46</v>
      </c>
      <c r="S506">
        <v>5.5</v>
      </c>
      <c r="T506" s="90">
        <v>0</v>
      </c>
      <c r="U506" s="90">
        <v>5.5</v>
      </c>
      <c r="V506">
        <v>32.5</v>
      </c>
      <c r="W506">
        <v>0.95</v>
      </c>
      <c r="X506">
        <v>30.875</v>
      </c>
      <c r="Y506" s="176">
        <v>7.585</v>
      </c>
      <c r="Z506" t="s">
        <v>23</v>
      </c>
      <c r="AA506" t="b" cm="1">
        <f t="array" ref="AA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6">
        <f>Fares_Big_Star_Export[[#This Row],[Trip Time]]*Fares_Big_Star_Export[[#This Row],[HOURLY DATA]]/60</f>
        <v>30.875</v>
      </c>
      <c r="AE506"/>
    </row>
    <row r="507" spans="1:31" x14ac:dyDescent="0.25">
      <c r="A507" t="s">
        <v>21</v>
      </c>
      <c r="B507" t="s">
        <v>764</v>
      </c>
      <c r="C507" t="s">
        <v>832</v>
      </c>
      <c r="D507" s="3">
        <v>0</v>
      </c>
      <c r="E507" t="s">
        <v>75</v>
      </c>
      <c r="F507" t="s">
        <v>229</v>
      </c>
      <c r="G507" s="2">
        <v>45748</v>
      </c>
      <c r="H507">
        <v>4100923</v>
      </c>
      <c r="I507" t="s">
        <v>230</v>
      </c>
      <c r="J507" t="s">
        <v>251</v>
      </c>
      <c r="K507">
        <v>19.12</v>
      </c>
      <c r="L507">
        <v>47</v>
      </c>
      <c r="M507" t="s">
        <v>245</v>
      </c>
      <c r="N507">
        <v>5</v>
      </c>
      <c r="O507">
        <v>19.12</v>
      </c>
      <c r="P507">
        <v>1.75</v>
      </c>
      <c r="Q507">
        <v>33.46</v>
      </c>
      <c r="R507">
        <v>38.46</v>
      </c>
      <c r="S507">
        <v>5</v>
      </c>
      <c r="T507" s="90">
        <v>0</v>
      </c>
      <c r="U507" s="90">
        <v>5</v>
      </c>
      <c r="V507">
        <v>32.5</v>
      </c>
      <c r="W507">
        <v>0.78333333333333333</v>
      </c>
      <c r="X507">
        <v>25.458333333333332</v>
      </c>
      <c r="Y507" s="176">
        <v>13.0017</v>
      </c>
      <c r="Z507" t="s">
        <v>23</v>
      </c>
      <c r="AA507" t="b" cm="1">
        <f t="array" ref="AA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7">
        <f>Fares_Big_Star_Export[[#This Row],[Trip Time]]*Fares_Big_Star_Export[[#This Row],[HOURLY DATA]]/60</f>
        <v>25.458333333333332</v>
      </c>
      <c r="AE507"/>
    </row>
    <row r="508" spans="1:31" x14ac:dyDescent="0.25">
      <c r="A508" t="s">
        <v>18</v>
      </c>
      <c r="B508" t="s">
        <v>921</v>
      </c>
      <c r="C508" t="s">
        <v>442</v>
      </c>
      <c r="D508" s="3">
        <v>0</v>
      </c>
      <c r="E508" t="s">
        <v>75</v>
      </c>
      <c r="F508" t="s">
        <v>390</v>
      </c>
      <c r="G508" s="2">
        <v>45748</v>
      </c>
      <c r="H508">
        <v>4100900</v>
      </c>
      <c r="I508" t="s">
        <v>376</v>
      </c>
      <c r="J508" t="s">
        <v>251</v>
      </c>
      <c r="K508">
        <v>8.27</v>
      </c>
      <c r="L508">
        <v>35</v>
      </c>
      <c r="M508" t="s">
        <v>245</v>
      </c>
      <c r="N508">
        <v>6.5</v>
      </c>
      <c r="O508">
        <v>8.27</v>
      </c>
      <c r="P508">
        <v>2</v>
      </c>
      <c r="Q508">
        <v>16.54</v>
      </c>
      <c r="R508">
        <v>23.04</v>
      </c>
      <c r="S508">
        <v>0</v>
      </c>
      <c r="T508" s="90">
        <v>0</v>
      </c>
      <c r="U508" s="90">
        <v>0</v>
      </c>
      <c r="V508">
        <v>35.787500000000001</v>
      </c>
      <c r="W508">
        <v>0.58333333333333337</v>
      </c>
      <c r="X508">
        <v>20.876041666666669</v>
      </c>
      <c r="Y508" s="176">
        <v>2.1640000000000001</v>
      </c>
      <c r="Z508" t="s">
        <v>23</v>
      </c>
      <c r="AA508" t="b" cm="1">
        <f t="array" ref="AA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8">
        <f>Fares_Big_Star_Export[[#This Row],[Trip Time]]*Fares_Big_Star_Export[[#This Row],[HOURLY DATA]]/60</f>
        <v>20.876041666666666</v>
      </c>
      <c r="AE508"/>
    </row>
    <row r="509" spans="1:31" x14ac:dyDescent="0.25">
      <c r="A509" t="s">
        <v>137</v>
      </c>
      <c r="B509" t="s">
        <v>623</v>
      </c>
      <c r="C509" t="s">
        <v>637</v>
      </c>
      <c r="D509" s="3">
        <v>0</v>
      </c>
      <c r="E509" t="s">
        <v>75</v>
      </c>
      <c r="F509" t="s">
        <v>387</v>
      </c>
      <c r="G509" s="2">
        <v>45748</v>
      </c>
      <c r="H509">
        <v>4100914</v>
      </c>
      <c r="I509" t="s">
        <v>28</v>
      </c>
      <c r="J509" t="s">
        <v>251</v>
      </c>
      <c r="K509">
        <v>17.43</v>
      </c>
      <c r="L509">
        <v>30</v>
      </c>
      <c r="M509" t="s">
        <v>245</v>
      </c>
      <c r="N509">
        <v>5</v>
      </c>
      <c r="O509">
        <v>17.43</v>
      </c>
      <c r="P509">
        <v>1.75</v>
      </c>
      <c r="Q509">
        <v>30.502499999999998</v>
      </c>
      <c r="R509">
        <v>35.502499999999998</v>
      </c>
      <c r="S509">
        <v>0</v>
      </c>
      <c r="T509" s="90">
        <v>0</v>
      </c>
      <c r="U509" s="90">
        <v>0</v>
      </c>
      <c r="V509">
        <v>32.5</v>
      </c>
      <c r="W509">
        <v>0.5</v>
      </c>
      <c r="X509">
        <v>16.25</v>
      </c>
      <c r="Y509" s="176">
        <v>19.252500000000001</v>
      </c>
      <c r="Z509" t="s">
        <v>23</v>
      </c>
      <c r="AA509" t="b" cm="1">
        <f t="array" ref="AA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9">
        <f>Fares_Big_Star_Export[[#This Row],[Trip Time]]*Fares_Big_Star_Export[[#This Row],[HOURLY DATA]]/60</f>
        <v>16.25</v>
      </c>
      <c r="AE509"/>
    </row>
    <row r="510" spans="1:31" x14ac:dyDescent="0.25">
      <c r="A510" t="s">
        <v>18</v>
      </c>
      <c r="B510" t="s">
        <v>785</v>
      </c>
      <c r="C510" t="s">
        <v>442</v>
      </c>
      <c r="D510" s="3">
        <v>0</v>
      </c>
      <c r="E510" t="s">
        <v>75</v>
      </c>
      <c r="F510" t="s">
        <v>390</v>
      </c>
      <c r="G510" s="2">
        <v>45748</v>
      </c>
      <c r="H510">
        <v>4101033</v>
      </c>
      <c r="I510" t="s">
        <v>376</v>
      </c>
      <c r="J510" t="s">
        <v>254</v>
      </c>
      <c r="K510">
        <v>4.88</v>
      </c>
      <c r="L510">
        <v>20</v>
      </c>
      <c r="M510" t="s">
        <v>246</v>
      </c>
      <c r="N510">
        <v>6.5</v>
      </c>
      <c r="O510">
        <v>4.88</v>
      </c>
      <c r="P510">
        <v>2</v>
      </c>
      <c r="Q510">
        <v>9.76</v>
      </c>
      <c r="R510">
        <v>16.259999999999998</v>
      </c>
      <c r="S510">
        <v>0</v>
      </c>
      <c r="T510" s="90">
        <v>0</v>
      </c>
      <c r="U510" s="90">
        <v>0</v>
      </c>
      <c r="V510">
        <v>35.787500000000001</v>
      </c>
      <c r="W510">
        <v>0.33333333333333331</v>
      </c>
      <c r="X510">
        <v>11.929166666666667</v>
      </c>
      <c r="Y510" s="176">
        <v>4.3308</v>
      </c>
      <c r="Z510" t="s">
        <v>23</v>
      </c>
      <c r="AA510" t="b" cm="1">
        <f t="array" ref="AA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0">
        <f>Fares_Big_Star_Export[[#This Row],[Trip Time]]*Fares_Big_Star_Export[[#This Row],[HOURLY DATA]]/60</f>
        <v>11.929166666666667</v>
      </c>
      <c r="AE510"/>
    </row>
    <row r="511" spans="1:31" x14ac:dyDescent="0.25">
      <c r="A511" t="s">
        <v>139</v>
      </c>
      <c r="B511" t="s">
        <v>496</v>
      </c>
      <c r="C511" t="s">
        <v>438</v>
      </c>
      <c r="D511" s="3">
        <v>0</v>
      </c>
      <c r="E511" t="s">
        <v>75</v>
      </c>
      <c r="F511" t="s">
        <v>381</v>
      </c>
      <c r="G511" s="2">
        <v>45748</v>
      </c>
      <c r="H511">
        <v>4104641</v>
      </c>
      <c r="I511" t="s">
        <v>43</v>
      </c>
      <c r="J511" t="s">
        <v>253</v>
      </c>
      <c r="K511">
        <v>21.16</v>
      </c>
      <c r="L511">
        <v>62</v>
      </c>
      <c r="M511" t="s">
        <v>245</v>
      </c>
      <c r="N511">
        <v>5</v>
      </c>
      <c r="O511">
        <v>21.16</v>
      </c>
      <c r="P511">
        <v>1.75</v>
      </c>
      <c r="Q511">
        <v>37.03</v>
      </c>
      <c r="R511">
        <v>42.03</v>
      </c>
      <c r="S511">
        <v>0</v>
      </c>
      <c r="T511" s="90">
        <v>0</v>
      </c>
      <c r="U511" s="90">
        <v>0</v>
      </c>
      <c r="V511">
        <v>29</v>
      </c>
      <c r="W511">
        <v>1.0333333333333334</v>
      </c>
      <c r="X511">
        <v>29.966666666666669</v>
      </c>
      <c r="Y511" s="176">
        <v>12.0633</v>
      </c>
      <c r="Z511" t="s">
        <v>37</v>
      </c>
      <c r="AA511" t="b" cm="1">
        <f t="array" ref="AA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1">
        <f>Fares_Big_Star_Export[[#This Row],[Trip Time]]*Fares_Big_Star_Export[[#This Row],[HOURLY DATA]]/60</f>
        <v>29.966666666666665</v>
      </c>
      <c r="AD511" s="90"/>
      <c r="AE511"/>
    </row>
    <row r="512" spans="1:31" x14ac:dyDescent="0.25">
      <c r="A512" t="s">
        <v>141</v>
      </c>
      <c r="B512" t="s">
        <v>547</v>
      </c>
      <c r="C512" t="s">
        <v>683</v>
      </c>
      <c r="D512" s="3">
        <v>0</v>
      </c>
      <c r="E512" t="s">
        <v>75</v>
      </c>
      <c r="F512" t="s">
        <v>395</v>
      </c>
      <c r="G512" s="2">
        <v>45748</v>
      </c>
      <c r="H512">
        <v>4101064</v>
      </c>
      <c r="I512" t="s">
        <v>66</v>
      </c>
      <c r="J512" t="s">
        <v>251</v>
      </c>
      <c r="K512">
        <v>8.24</v>
      </c>
      <c r="L512">
        <v>43</v>
      </c>
      <c r="M512" t="s">
        <v>245</v>
      </c>
      <c r="N512">
        <v>5</v>
      </c>
      <c r="O512">
        <v>8.24</v>
      </c>
      <c r="P512">
        <v>1.75</v>
      </c>
      <c r="Q512">
        <v>14.42</v>
      </c>
      <c r="R512">
        <v>19.420000000000002</v>
      </c>
      <c r="S512">
        <v>0</v>
      </c>
      <c r="T512" s="90">
        <v>0</v>
      </c>
      <c r="U512" s="90">
        <v>0</v>
      </c>
      <c r="V512">
        <v>32.5</v>
      </c>
      <c r="W512">
        <v>0.71666666666666667</v>
      </c>
      <c r="X512">
        <v>23.291666666666668</v>
      </c>
      <c r="Y512" s="176">
        <v>-3.8717000000000001</v>
      </c>
      <c r="Z512" t="s">
        <v>23</v>
      </c>
      <c r="AA512" t="b" cm="1">
        <f t="array" ref="AA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2">
        <f>Fares_Big_Star_Export[[#This Row],[Trip Time]]*Fares_Big_Star_Export[[#This Row],[HOURLY DATA]]/60</f>
        <v>23.291666666666668</v>
      </c>
      <c r="AD512" s="90"/>
      <c r="AE512"/>
    </row>
    <row r="513" spans="1:31" x14ac:dyDescent="0.25">
      <c r="A513" t="s">
        <v>143</v>
      </c>
      <c r="B513" t="s">
        <v>1100</v>
      </c>
      <c r="C513" t="s">
        <v>1101</v>
      </c>
      <c r="D513" s="3">
        <v>0</v>
      </c>
      <c r="E513" t="s">
        <v>75</v>
      </c>
      <c r="F513" t="s">
        <v>388</v>
      </c>
      <c r="G513" s="2">
        <v>45748</v>
      </c>
      <c r="H513">
        <v>4104760</v>
      </c>
      <c r="I513" t="s">
        <v>389</v>
      </c>
      <c r="J513" t="s">
        <v>253</v>
      </c>
      <c r="K513">
        <v>27.05</v>
      </c>
      <c r="L513">
        <v>44</v>
      </c>
      <c r="M513" t="s">
        <v>245</v>
      </c>
      <c r="N513">
        <v>5</v>
      </c>
      <c r="O513">
        <v>27.05</v>
      </c>
      <c r="P513">
        <v>1.75</v>
      </c>
      <c r="Q513">
        <v>47.337499999999999</v>
      </c>
      <c r="R513">
        <v>52.337499999999999</v>
      </c>
      <c r="S513">
        <v>5</v>
      </c>
      <c r="T513" s="90">
        <v>0</v>
      </c>
      <c r="U513" s="90">
        <v>5</v>
      </c>
      <c r="V513">
        <v>29</v>
      </c>
      <c r="W513">
        <v>0.73333333333333328</v>
      </c>
      <c r="X513">
        <v>21.266666666666666</v>
      </c>
      <c r="Y513" s="176">
        <v>31.070799999999998</v>
      </c>
      <c r="Z513" t="s">
        <v>37</v>
      </c>
      <c r="AA513" t="b" cm="1">
        <f t="array" ref="AA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3">
        <f>Fares_Big_Star_Export[[#This Row],[Trip Time]]*Fares_Big_Star_Export[[#This Row],[HOURLY DATA]]/60</f>
        <v>21.266666666666666</v>
      </c>
      <c r="AD513" s="90"/>
      <c r="AE513"/>
    </row>
    <row r="514" spans="1:31" x14ac:dyDescent="0.25">
      <c r="A514" t="s">
        <v>18</v>
      </c>
      <c r="B514" t="s">
        <v>622</v>
      </c>
      <c r="C514" t="s">
        <v>503</v>
      </c>
      <c r="D514" s="3">
        <v>0</v>
      </c>
      <c r="E514" t="s">
        <v>75</v>
      </c>
      <c r="F514" t="s">
        <v>390</v>
      </c>
      <c r="G514" s="2">
        <v>45748</v>
      </c>
      <c r="H514">
        <v>4104134</v>
      </c>
      <c r="I514" t="s">
        <v>376</v>
      </c>
      <c r="J514" t="s">
        <v>251</v>
      </c>
      <c r="K514">
        <v>13.71</v>
      </c>
      <c r="L514">
        <v>21</v>
      </c>
      <c r="M514" t="s">
        <v>245</v>
      </c>
      <c r="N514">
        <v>6.5</v>
      </c>
      <c r="O514">
        <v>13.71</v>
      </c>
      <c r="P514">
        <v>2</v>
      </c>
      <c r="Q514">
        <v>27.42</v>
      </c>
      <c r="R514">
        <v>33.92</v>
      </c>
      <c r="S514">
        <v>5</v>
      </c>
      <c r="T514" s="90">
        <v>0</v>
      </c>
      <c r="U514" s="90">
        <v>5</v>
      </c>
      <c r="V514">
        <v>35.787500000000001</v>
      </c>
      <c r="W514">
        <v>0.35</v>
      </c>
      <c r="X514">
        <v>12.525625</v>
      </c>
      <c r="Y514" s="176">
        <v>21.394400000000001</v>
      </c>
      <c r="Z514" t="s">
        <v>23</v>
      </c>
      <c r="AA514" t="b" cm="1">
        <f t="array" ref="AA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4">
        <f>Fares_Big_Star_Export[[#This Row],[Trip Time]]*Fares_Big_Star_Export[[#This Row],[HOURLY DATA]]/60</f>
        <v>12.525625</v>
      </c>
      <c r="AD514" s="90"/>
      <c r="AE514"/>
    </row>
    <row r="515" spans="1:31" x14ac:dyDescent="0.25">
      <c r="A515" t="s">
        <v>21</v>
      </c>
      <c r="B515" t="s">
        <v>486</v>
      </c>
      <c r="C515" t="s">
        <v>494</v>
      </c>
      <c r="D515" s="3">
        <v>0</v>
      </c>
      <c r="E515" t="s">
        <v>75</v>
      </c>
      <c r="F515" t="s">
        <v>229</v>
      </c>
      <c r="G515" s="2">
        <v>45748</v>
      </c>
      <c r="H515">
        <v>4104649</v>
      </c>
      <c r="I515" t="s">
        <v>230</v>
      </c>
      <c r="J515" t="s">
        <v>251</v>
      </c>
      <c r="K515">
        <v>9.57</v>
      </c>
      <c r="L515">
        <v>44</v>
      </c>
      <c r="M515" t="s">
        <v>245</v>
      </c>
      <c r="N515">
        <v>5</v>
      </c>
      <c r="O515">
        <v>9.57</v>
      </c>
      <c r="P515">
        <v>1.75</v>
      </c>
      <c r="Q515">
        <v>16.747500000000002</v>
      </c>
      <c r="R515">
        <v>21.747500000000002</v>
      </c>
      <c r="S515">
        <v>5</v>
      </c>
      <c r="T515" s="90">
        <v>0</v>
      </c>
      <c r="U515" s="90">
        <v>5</v>
      </c>
      <c r="V515">
        <v>32.5</v>
      </c>
      <c r="W515">
        <v>0.73333333333333328</v>
      </c>
      <c r="X515">
        <v>23.833333333333332</v>
      </c>
      <c r="Y515" s="176">
        <v>-2.0857999999999999</v>
      </c>
      <c r="Z515" t="s">
        <v>23</v>
      </c>
      <c r="AA515" t="b" cm="1">
        <f t="array" ref="AA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5">
        <f>Fares_Big_Star_Export[[#This Row],[Trip Time]]*Fares_Big_Star_Export[[#This Row],[HOURLY DATA]]/60</f>
        <v>23.833333333333332</v>
      </c>
      <c r="AD515" s="90"/>
      <c r="AE515"/>
    </row>
    <row r="516" spans="1:31" x14ac:dyDescent="0.25">
      <c r="A516" t="s">
        <v>18</v>
      </c>
      <c r="B516" t="s">
        <v>523</v>
      </c>
      <c r="C516" t="s">
        <v>976</v>
      </c>
      <c r="D516" s="3">
        <v>0</v>
      </c>
      <c r="E516" t="s">
        <v>75</v>
      </c>
      <c r="F516" t="s">
        <v>392</v>
      </c>
      <c r="G516" s="2">
        <v>45748</v>
      </c>
      <c r="H516">
        <v>4104690</v>
      </c>
      <c r="I516" t="s">
        <v>393</v>
      </c>
      <c r="J516" t="s">
        <v>251</v>
      </c>
      <c r="K516">
        <v>11.83</v>
      </c>
      <c r="L516">
        <v>20</v>
      </c>
      <c r="M516" t="s">
        <v>245</v>
      </c>
      <c r="N516">
        <v>6.5</v>
      </c>
      <c r="O516">
        <v>11.83</v>
      </c>
      <c r="P516">
        <v>2</v>
      </c>
      <c r="Q516">
        <v>23.66</v>
      </c>
      <c r="R516">
        <v>30.16</v>
      </c>
      <c r="S516">
        <v>0</v>
      </c>
      <c r="T516" s="90">
        <v>0</v>
      </c>
      <c r="U516" s="90">
        <v>0</v>
      </c>
      <c r="V516">
        <v>35.787500000000001</v>
      </c>
      <c r="W516">
        <v>0.33333333333333331</v>
      </c>
      <c r="X516">
        <v>11.929166666666667</v>
      </c>
      <c r="Y516" s="176">
        <v>18.230799999999999</v>
      </c>
      <c r="Z516" t="s">
        <v>23</v>
      </c>
      <c r="AA516" t="b" cm="1">
        <f t="array" ref="AA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6">
        <f>Fares_Big_Star_Export[[#This Row],[Trip Time]]*Fares_Big_Star_Export[[#This Row],[HOURLY DATA]]/60</f>
        <v>11.929166666666667</v>
      </c>
      <c r="AD516" s="90"/>
      <c r="AE516"/>
    </row>
    <row r="517" spans="1:31" x14ac:dyDescent="0.25">
      <c r="A517" t="s">
        <v>141</v>
      </c>
      <c r="B517" t="s">
        <v>649</v>
      </c>
      <c r="C517" t="s">
        <v>688</v>
      </c>
      <c r="D517" s="3">
        <v>0</v>
      </c>
      <c r="E517" t="s">
        <v>75</v>
      </c>
      <c r="F517" t="s">
        <v>395</v>
      </c>
      <c r="G517" s="2">
        <v>45748</v>
      </c>
      <c r="H517">
        <v>4104689</v>
      </c>
      <c r="I517" t="s">
        <v>66</v>
      </c>
      <c r="J517" t="s">
        <v>251</v>
      </c>
      <c r="K517">
        <v>11.83</v>
      </c>
      <c r="L517">
        <v>65</v>
      </c>
      <c r="M517" t="s">
        <v>245</v>
      </c>
      <c r="N517">
        <v>5</v>
      </c>
      <c r="O517">
        <v>11.83</v>
      </c>
      <c r="P517">
        <v>1.75</v>
      </c>
      <c r="Q517">
        <v>20.702500000000001</v>
      </c>
      <c r="R517">
        <v>25.702500000000001</v>
      </c>
      <c r="S517">
        <v>0</v>
      </c>
      <c r="T517" s="90">
        <v>0</v>
      </c>
      <c r="U517" s="90">
        <v>0</v>
      </c>
      <c r="V517">
        <v>32.5</v>
      </c>
      <c r="W517">
        <v>1.0833333333333333</v>
      </c>
      <c r="X517">
        <v>35.208333333333329</v>
      </c>
      <c r="Y517" s="176">
        <v>-9.5058000000000007</v>
      </c>
      <c r="Z517" t="s">
        <v>23</v>
      </c>
      <c r="AA517" t="b" cm="1">
        <f t="array" ref="AA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7">
        <f>Fares_Big_Star_Export[[#This Row],[Trip Time]]*Fares_Big_Star_Export[[#This Row],[HOURLY DATA]]/60</f>
        <v>35.208333333333336</v>
      </c>
      <c r="AD517" s="90"/>
      <c r="AE517"/>
    </row>
    <row r="518" spans="1:31" x14ac:dyDescent="0.25">
      <c r="A518" t="s">
        <v>18</v>
      </c>
      <c r="B518" t="s">
        <v>647</v>
      </c>
      <c r="C518" t="s">
        <v>720</v>
      </c>
      <c r="D518" s="3">
        <v>0</v>
      </c>
      <c r="E518" t="s">
        <v>75</v>
      </c>
      <c r="F518" t="s">
        <v>565</v>
      </c>
      <c r="G518" s="2">
        <v>45748</v>
      </c>
      <c r="H518">
        <v>4104672</v>
      </c>
      <c r="I518" t="s">
        <v>33</v>
      </c>
      <c r="J518" t="s">
        <v>256</v>
      </c>
      <c r="K518">
        <v>21.53</v>
      </c>
      <c r="L518">
        <v>75</v>
      </c>
      <c r="M518" t="s">
        <v>245</v>
      </c>
      <c r="N518">
        <v>6.5</v>
      </c>
      <c r="O518">
        <v>21.53</v>
      </c>
      <c r="P518">
        <v>2</v>
      </c>
      <c r="Q518">
        <v>43.06</v>
      </c>
      <c r="R518">
        <v>49.56</v>
      </c>
      <c r="S518">
        <v>5</v>
      </c>
      <c r="T518" s="90">
        <v>0</v>
      </c>
      <c r="U518" s="90">
        <v>5</v>
      </c>
      <c r="V518">
        <v>35.787500000000001</v>
      </c>
      <c r="W518">
        <v>1.25</v>
      </c>
      <c r="X518">
        <v>44.734375</v>
      </c>
      <c r="Y518" s="176">
        <v>4.8255999999999997</v>
      </c>
      <c r="Z518" t="s">
        <v>23</v>
      </c>
      <c r="AA518" t="b" cm="1">
        <f t="array" ref="AA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8">
        <f>Fares_Big_Star_Export[[#This Row],[Trip Time]]*Fares_Big_Star_Export[[#This Row],[HOURLY DATA]]/60</f>
        <v>44.734375</v>
      </c>
      <c r="AD518" s="90"/>
      <c r="AE518"/>
    </row>
    <row r="519" spans="1:31" x14ac:dyDescent="0.25">
      <c r="A519" t="s">
        <v>136</v>
      </c>
      <c r="B519" t="s">
        <v>1016</v>
      </c>
      <c r="C519" t="s">
        <v>401</v>
      </c>
      <c r="D519" s="3">
        <v>0</v>
      </c>
      <c r="E519" t="s">
        <v>75</v>
      </c>
      <c r="F519" t="s">
        <v>231</v>
      </c>
      <c r="G519" s="2">
        <v>45748</v>
      </c>
      <c r="H519">
        <v>4104654</v>
      </c>
      <c r="I519" t="s">
        <v>883</v>
      </c>
      <c r="J519" t="s">
        <v>253</v>
      </c>
      <c r="K519">
        <v>22.39</v>
      </c>
      <c r="L519">
        <v>30</v>
      </c>
      <c r="M519" t="s">
        <v>245</v>
      </c>
      <c r="N519">
        <v>5</v>
      </c>
      <c r="O519">
        <v>22.39</v>
      </c>
      <c r="P519">
        <v>1.75</v>
      </c>
      <c r="Q519">
        <v>39.182500000000005</v>
      </c>
      <c r="R519">
        <v>44.182500000000005</v>
      </c>
      <c r="S519">
        <v>5.5</v>
      </c>
      <c r="T519" s="90">
        <v>0</v>
      </c>
      <c r="U519" s="90">
        <v>5.5</v>
      </c>
      <c r="V519">
        <v>32.5</v>
      </c>
      <c r="W519">
        <v>0.5</v>
      </c>
      <c r="X519">
        <v>16.25</v>
      </c>
      <c r="Y519" s="176">
        <v>27.932500000000001</v>
      </c>
      <c r="Z519" t="s">
        <v>37</v>
      </c>
      <c r="AA519" t="b" cm="1">
        <f t="array" ref="AA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19">
        <f>Fares_Big_Star_Export[[#This Row],[Trip Time]]*Fares_Big_Star_Export[[#This Row],[HOURLY DATA]]/60</f>
        <v>16.25</v>
      </c>
      <c r="AD519" s="90"/>
      <c r="AE519"/>
    </row>
    <row r="520" spans="1:31" x14ac:dyDescent="0.25">
      <c r="A520" t="s">
        <v>136</v>
      </c>
      <c r="B520" t="s">
        <v>636</v>
      </c>
      <c r="C520" t="s">
        <v>780</v>
      </c>
      <c r="D520" s="3">
        <v>0</v>
      </c>
      <c r="E520" t="s">
        <v>75</v>
      </c>
      <c r="F520" t="s">
        <v>231</v>
      </c>
      <c r="G520" s="2">
        <v>45748</v>
      </c>
      <c r="H520">
        <v>4104757</v>
      </c>
      <c r="I520" t="s">
        <v>883</v>
      </c>
      <c r="J520" t="s">
        <v>253</v>
      </c>
      <c r="K520">
        <v>27.05</v>
      </c>
      <c r="L520">
        <v>28</v>
      </c>
      <c r="M520" t="s">
        <v>245</v>
      </c>
      <c r="N520">
        <v>5</v>
      </c>
      <c r="O520">
        <v>27.05</v>
      </c>
      <c r="P520">
        <v>1.75</v>
      </c>
      <c r="Q520">
        <v>47.337499999999999</v>
      </c>
      <c r="R520">
        <v>52.337499999999999</v>
      </c>
      <c r="S520">
        <v>0</v>
      </c>
      <c r="T520" s="90">
        <v>0</v>
      </c>
      <c r="U520" s="90">
        <v>0</v>
      </c>
      <c r="V520">
        <v>32.5</v>
      </c>
      <c r="W520">
        <v>0.46666666666666667</v>
      </c>
      <c r="X520">
        <v>15.166666666666666</v>
      </c>
      <c r="Y520" s="176">
        <v>37.1708</v>
      </c>
      <c r="Z520" t="s">
        <v>37</v>
      </c>
      <c r="AA520" t="b" cm="1">
        <f t="array" ref="AA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20">
        <f>Fares_Big_Star_Export[[#This Row],[Trip Time]]*Fares_Big_Star_Export[[#This Row],[HOURLY DATA]]/60</f>
        <v>15.166666666666666</v>
      </c>
      <c r="AD520" s="90"/>
      <c r="AE520"/>
    </row>
    <row r="521" spans="1:31" x14ac:dyDescent="0.25">
      <c r="A521" t="s">
        <v>141</v>
      </c>
      <c r="B521" t="s">
        <v>898</v>
      </c>
      <c r="C521" t="s">
        <v>574</v>
      </c>
      <c r="D521" s="3">
        <v>0</v>
      </c>
      <c r="E521" t="s">
        <v>75</v>
      </c>
      <c r="F521" t="s">
        <v>395</v>
      </c>
      <c r="G521" s="2">
        <v>45748</v>
      </c>
      <c r="H521">
        <v>4104652</v>
      </c>
      <c r="I521" t="s">
        <v>66</v>
      </c>
      <c r="J521" t="s">
        <v>253</v>
      </c>
      <c r="K521">
        <v>22.39</v>
      </c>
      <c r="L521">
        <v>29</v>
      </c>
      <c r="M521" t="s">
        <v>245</v>
      </c>
      <c r="N521">
        <v>5</v>
      </c>
      <c r="O521">
        <v>22.39</v>
      </c>
      <c r="P521">
        <v>1.75</v>
      </c>
      <c r="Q521">
        <v>39.182500000000005</v>
      </c>
      <c r="R521">
        <v>44.182500000000005</v>
      </c>
      <c r="S521">
        <v>5</v>
      </c>
      <c r="T521" s="90">
        <v>0</v>
      </c>
      <c r="U521" s="90">
        <v>5</v>
      </c>
      <c r="V521">
        <v>32.5</v>
      </c>
      <c r="W521">
        <v>0.48333333333333334</v>
      </c>
      <c r="X521">
        <v>15.708333333333334</v>
      </c>
      <c r="Y521" s="176">
        <v>28.4742</v>
      </c>
      <c r="Z521" t="s">
        <v>23</v>
      </c>
      <c r="AA521" t="b" cm="1">
        <f t="array" ref="AA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1">
        <f>Fares_Big_Star_Export[[#This Row],[Trip Time]]*Fares_Big_Star_Export[[#This Row],[HOURLY DATA]]/60</f>
        <v>15.708333333333334</v>
      </c>
      <c r="AD521" s="90"/>
      <c r="AE521"/>
    </row>
    <row r="522" spans="1:31" x14ac:dyDescent="0.25">
      <c r="A522" t="s">
        <v>142</v>
      </c>
      <c r="B522" t="s">
        <v>406</v>
      </c>
      <c r="C522" t="s">
        <v>595</v>
      </c>
      <c r="D522" s="3">
        <v>0</v>
      </c>
      <c r="E522" t="s">
        <v>75</v>
      </c>
      <c r="F522" t="s">
        <v>386</v>
      </c>
      <c r="G522" s="2">
        <v>45748</v>
      </c>
      <c r="H522">
        <v>4104093</v>
      </c>
      <c r="I522" t="s">
        <v>41</v>
      </c>
      <c r="J522" t="s">
        <v>255</v>
      </c>
      <c r="K522">
        <v>15.11</v>
      </c>
      <c r="L522">
        <v>70</v>
      </c>
      <c r="M522" t="s">
        <v>245</v>
      </c>
      <c r="N522">
        <v>5</v>
      </c>
      <c r="O522">
        <v>15.11</v>
      </c>
      <c r="P522">
        <v>1.75</v>
      </c>
      <c r="Q522">
        <v>26.442499999999999</v>
      </c>
      <c r="R522">
        <v>31.442499999999999</v>
      </c>
      <c r="S522">
        <v>5</v>
      </c>
      <c r="T522" s="90">
        <v>0</v>
      </c>
      <c r="U522" s="90">
        <v>5</v>
      </c>
      <c r="V522">
        <v>32.5</v>
      </c>
      <c r="W522">
        <v>1.1666666666666667</v>
      </c>
      <c r="X522">
        <v>37.916666666666671</v>
      </c>
      <c r="Y522" s="176">
        <v>-6.4741999999999997</v>
      </c>
      <c r="Z522" t="s">
        <v>23</v>
      </c>
      <c r="AA522" t="b" cm="1">
        <f t="array" ref="AA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2">
        <f>Fares_Big_Star_Export[[#This Row],[Trip Time]]*Fares_Big_Star_Export[[#This Row],[HOURLY DATA]]/60</f>
        <v>37.916666666666664</v>
      </c>
      <c r="AD522" s="90"/>
      <c r="AE522"/>
    </row>
    <row r="523" spans="1:31" x14ac:dyDescent="0.25">
      <c r="A523" t="s">
        <v>21</v>
      </c>
      <c r="B523" t="s">
        <v>458</v>
      </c>
      <c r="C523" t="s">
        <v>477</v>
      </c>
      <c r="D523" s="3">
        <v>0</v>
      </c>
      <c r="E523" t="s">
        <v>75</v>
      </c>
      <c r="F523" t="s">
        <v>229</v>
      </c>
      <c r="G523" s="2">
        <v>45748</v>
      </c>
      <c r="H523">
        <v>4104089</v>
      </c>
      <c r="I523" t="s">
        <v>230</v>
      </c>
      <c r="J523" t="s">
        <v>255</v>
      </c>
      <c r="K523">
        <v>17.309999999999999</v>
      </c>
      <c r="L523">
        <v>72</v>
      </c>
      <c r="M523" t="s">
        <v>245</v>
      </c>
      <c r="N523">
        <v>5</v>
      </c>
      <c r="O523">
        <v>17.309999999999999</v>
      </c>
      <c r="P523">
        <v>1.75</v>
      </c>
      <c r="Q523">
        <v>30.292499999999997</v>
      </c>
      <c r="R523">
        <v>35.292499999999997</v>
      </c>
      <c r="S523">
        <v>5.5</v>
      </c>
      <c r="T523" s="90">
        <v>0</v>
      </c>
      <c r="U523" s="90">
        <v>5.5</v>
      </c>
      <c r="V523">
        <v>32.5</v>
      </c>
      <c r="W523">
        <v>1.2</v>
      </c>
      <c r="X523">
        <v>39</v>
      </c>
      <c r="Y523" s="176">
        <v>-3.7075</v>
      </c>
      <c r="Z523" t="s">
        <v>23</v>
      </c>
      <c r="AA523" t="b" cm="1">
        <f t="array" ref="AA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3">
        <f>Fares_Big_Star_Export[[#This Row],[Trip Time]]*Fares_Big_Star_Export[[#This Row],[HOURLY DATA]]/60</f>
        <v>39</v>
      </c>
      <c r="AD523" s="90"/>
      <c r="AE523"/>
    </row>
    <row r="524" spans="1:31" x14ac:dyDescent="0.25">
      <c r="A524" t="s">
        <v>139</v>
      </c>
      <c r="B524" t="s">
        <v>809</v>
      </c>
      <c r="C524" t="s">
        <v>667</v>
      </c>
      <c r="D524" s="3">
        <v>0</v>
      </c>
      <c r="E524" t="s">
        <v>75</v>
      </c>
      <c r="F524" t="s">
        <v>381</v>
      </c>
      <c r="G524" s="2">
        <v>45748</v>
      </c>
      <c r="H524">
        <v>4102732</v>
      </c>
      <c r="I524" t="s">
        <v>43</v>
      </c>
      <c r="J524" t="s">
        <v>251</v>
      </c>
      <c r="K524">
        <v>11.69</v>
      </c>
      <c r="L524">
        <v>26</v>
      </c>
      <c r="M524" t="s">
        <v>245</v>
      </c>
      <c r="N524">
        <v>5</v>
      </c>
      <c r="O524">
        <v>11.69</v>
      </c>
      <c r="P524">
        <v>1.75</v>
      </c>
      <c r="Q524">
        <v>20.4575</v>
      </c>
      <c r="R524">
        <v>25.4575</v>
      </c>
      <c r="S524">
        <v>5</v>
      </c>
      <c r="T524" s="90">
        <v>0</v>
      </c>
      <c r="U524" s="90">
        <v>5</v>
      </c>
      <c r="V524">
        <v>29</v>
      </c>
      <c r="W524">
        <v>0.43333333333333335</v>
      </c>
      <c r="X524">
        <v>12.566666666666666</v>
      </c>
      <c r="Y524" s="176">
        <v>12.8908</v>
      </c>
      <c r="Z524" t="s">
        <v>37</v>
      </c>
      <c r="AA524" t="b" cm="1">
        <f t="array" ref="AA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4">
        <f>Fares_Big_Star_Export[[#This Row],[Trip Time]]*Fares_Big_Star_Export[[#This Row],[HOURLY DATA]]/60</f>
        <v>12.566666666666666</v>
      </c>
      <c r="AD524" s="90"/>
      <c r="AE524"/>
    </row>
    <row r="525" spans="1:31" x14ac:dyDescent="0.25">
      <c r="A525" t="s">
        <v>21</v>
      </c>
      <c r="B525" t="s">
        <v>452</v>
      </c>
      <c r="C525" t="s">
        <v>649</v>
      </c>
      <c r="D525" s="3">
        <v>0</v>
      </c>
      <c r="E525" t="s">
        <v>75</v>
      </c>
      <c r="F525" t="s">
        <v>229</v>
      </c>
      <c r="G525" s="2">
        <v>45748</v>
      </c>
      <c r="H525">
        <v>4101063</v>
      </c>
      <c r="I525" t="s">
        <v>230</v>
      </c>
      <c r="J525" t="s">
        <v>251</v>
      </c>
      <c r="K525">
        <v>8.24</v>
      </c>
      <c r="L525">
        <v>44</v>
      </c>
      <c r="M525" t="s">
        <v>245</v>
      </c>
      <c r="N525">
        <v>5</v>
      </c>
      <c r="O525">
        <v>8.24</v>
      </c>
      <c r="P525">
        <v>1.75</v>
      </c>
      <c r="Q525">
        <v>14.42</v>
      </c>
      <c r="R525">
        <v>19.420000000000002</v>
      </c>
      <c r="S525">
        <v>0</v>
      </c>
      <c r="T525" s="90">
        <v>0</v>
      </c>
      <c r="U525" s="90">
        <v>0</v>
      </c>
      <c r="V525">
        <v>32.5</v>
      </c>
      <c r="W525">
        <v>0.73333333333333328</v>
      </c>
      <c r="X525">
        <v>23.833333333333332</v>
      </c>
      <c r="Y525" s="176">
        <v>-4.4132999999999996</v>
      </c>
      <c r="Z525" t="s">
        <v>23</v>
      </c>
      <c r="AA525" t="b" cm="1">
        <f t="array" ref="AA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5">
        <f>Fares_Big_Star_Export[[#This Row],[Trip Time]]*Fares_Big_Star_Export[[#This Row],[HOURLY DATA]]/60</f>
        <v>23.833333333333332</v>
      </c>
      <c r="AD525" s="90"/>
      <c r="AE525"/>
    </row>
    <row r="526" spans="1:31" x14ac:dyDescent="0.25">
      <c r="A526" t="s">
        <v>141</v>
      </c>
      <c r="B526" t="s">
        <v>774</v>
      </c>
      <c r="C526" t="s">
        <v>688</v>
      </c>
      <c r="D526" s="3">
        <v>1</v>
      </c>
      <c r="E526" t="s">
        <v>75</v>
      </c>
      <c r="F526" t="s">
        <v>395</v>
      </c>
      <c r="G526" s="2">
        <v>45748</v>
      </c>
      <c r="H526">
        <v>4103364</v>
      </c>
      <c r="I526" t="s">
        <v>66</v>
      </c>
      <c r="J526" t="s">
        <v>250</v>
      </c>
      <c r="K526">
        <v>9.6</v>
      </c>
      <c r="L526">
        <v>90</v>
      </c>
      <c r="M526" t="s">
        <v>245</v>
      </c>
      <c r="N526">
        <v>5</v>
      </c>
      <c r="O526">
        <v>9.6</v>
      </c>
      <c r="P526">
        <v>1.75</v>
      </c>
      <c r="Q526">
        <v>16.8</v>
      </c>
      <c r="R526">
        <v>21.8</v>
      </c>
      <c r="S526">
        <v>5</v>
      </c>
      <c r="T526" s="90">
        <v>5</v>
      </c>
      <c r="U526" s="90">
        <v>0</v>
      </c>
      <c r="V526">
        <v>32.5</v>
      </c>
      <c r="W526">
        <v>1.5</v>
      </c>
      <c r="X526">
        <v>48.75</v>
      </c>
      <c r="Y526" s="176">
        <v>-26.95</v>
      </c>
      <c r="Z526" t="s">
        <v>23</v>
      </c>
      <c r="AA526" t="b" cm="1">
        <f t="array" ref="AA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6">
        <f>Fares_Big_Star_Export[[#This Row],[Trip Time]]*Fares_Big_Star_Export[[#This Row],[HOURLY DATA]]/60</f>
        <v>48.75</v>
      </c>
      <c r="AD526" s="90"/>
      <c r="AE526"/>
    </row>
    <row r="527" spans="1:31" x14ac:dyDescent="0.25">
      <c r="A527" t="s">
        <v>140</v>
      </c>
      <c r="B527" t="s">
        <v>1099</v>
      </c>
      <c r="C527" t="s">
        <v>871</v>
      </c>
      <c r="D527" s="3">
        <v>1</v>
      </c>
      <c r="E527" t="s">
        <v>75</v>
      </c>
      <c r="F527" t="s">
        <v>378</v>
      </c>
      <c r="G527" s="2">
        <v>45748</v>
      </c>
      <c r="H527">
        <v>4103633</v>
      </c>
      <c r="I527" t="s">
        <v>379</v>
      </c>
      <c r="J527" t="s">
        <v>256</v>
      </c>
      <c r="K527">
        <v>10.91</v>
      </c>
      <c r="L527">
        <v>25</v>
      </c>
      <c r="M527" t="s">
        <v>245</v>
      </c>
      <c r="N527">
        <v>5</v>
      </c>
      <c r="O527">
        <v>10.91</v>
      </c>
      <c r="P527">
        <v>1.75</v>
      </c>
      <c r="Q527">
        <v>19.092500000000001</v>
      </c>
      <c r="R527">
        <v>24.092500000000001</v>
      </c>
      <c r="S527">
        <v>5.5</v>
      </c>
      <c r="T527" s="90">
        <v>5.5</v>
      </c>
      <c r="U527" s="90">
        <v>0</v>
      </c>
      <c r="V527">
        <v>29</v>
      </c>
      <c r="W527">
        <v>0.41666666666666669</v>
      </c>
      <c r="X527">
        <v>12.083333333333334</v>
      </c>
      <c r="Y527" s="176">
        <v>12.0092</v>
      </c>
      <c r="Z527" t="s">
        <v>23</v>
      </c>
      <c r="AA527" t="b" cm="1">
        <f t="array" ref="AA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7">
        <f>Fares_Big_Star_Export[[#This Row],[Trip Time]]*Fares_Big_Star_Export[[#This Row],[HOURLY DATA]]/60</f>
        <v>12.083333333333334</v>
      </c>
      <c r="AD527" s="90"/>
      <c r="AE527"/>
    </row>
    <row r="528" spans="1:31" x14ac:dyDescent="0.25">
      <c r="A528" t="s">
        <v>140</v>
      </c>
      <c r="B528" t="s">
        <v>615</v>
      </c>
      <c r="C528" t="s">
        <v>795</v>
      </c>
      <c r="D528" s="3">
        <v>1</v>
      </c>
      <c r="E528" t="s">
        <v>75</v>
      </c>
      <c r="F528" t="s">
        <v>378</v>
      </c>
      <c r="G528" s="2">
        <v>45748</v>
      </c>
      <c r="H528">
        <v>4104133</v>
      </c>
      <c r="I528" t="s">
        <v>379</v>
      </c>
      <c r="J528" t="s">
        <v>251</v>
      </c>
      <c r="K528">
        <v>13.71</v>
      </c>
      <c r="L528">
        <v>52</v>
      </c>
      <c r="M528" t="s">
        <v>245</v>
      </c>
      <c r="N528">
        <v>5</v>
      </c>
      <c r="O528">
        <v>13.71</v>
      </c>
      <c r="P528">
        <v>1.75</v>
      </c>
      <c r="Q528">
        <v>23.9925</v>
      </c>
      <c r="R528">
        <v>28.9925</v>
      </c>
      <c r="S528">
        <v>5.5</v>
      </c>
      <c r="T528" s="90">
        <v>5.5</v>
      </c>
      <c r="U528" s="90">
        <v>0</v>
      </c>
      <c r="V528">
        <v>29</v>
      </c>
      <c r="W528">
        <v>0.8666666666666667</v>
      </c>
      <c r="X528">
        <v>25.133333333333333</v>
      </c>
      <c r="Y528" s="176">
        <v>3.8592</v>
      </c>
      <c r="Z528" t="s">
        <v>37</v>
      </c>
      <c r="AA528" t="b" cm="1">
        <f t="array" ref="AA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8">
        <f>Fares_Big_Star_Export[[#This Row],[Trip Time]]*Fares_Big_Star_Export[[#This Row],[HOURLY DATA]]/60</f>
        <v>25.133333333333333</v>
      </c>
      <c r="AD528" s="90"/>
      <c r="AE528"/>
    </row>
    <row r="529" spans="1:31" x14ac:dyDescent="0.25">
      <c r="A529" t="s">
        <v>143</v>
      </c>
      <c r="B529" t="s">
        <v>870</v>
      </c>
      <c r="C529" t="s">
        <v>1102</v>
      </c>
      <c r="D529" s="3">
        <v>0</v>
      </c>
      <c r="E529" t="s">
        <v>75</v>
      </c>
      <c r="F529" t="s">
        <v>388</v>
      </c>
      <c r="G529" s="2">
        <v>45748</v>
      </c>
      <c r="H529">
        <v>4104650</v>
      </c>
      <c r="I529" t="s">
        <v>389</v>
      </c>
      <c r="J529" t="s">
        <v>251</v>
      </c>
      <c r="K529">
        <v>30.76</v>
      </c>
      <c r="L529">
        <v>58</v>
      </c>
      <c r="M529" t="s">
        <v>245</v>
      </c>
      <c r="N529">
        <v>5</v>
      </c>
      <c r="O529">
        <v>30.76</v>
      </c>
      <c r="P529">
        <v>1.75</v>
      </c>
      <c r="Q529">
        <v>53.830000000000005</v>
      </c>
      <c r="R529">
        <v>58.830000000000005</v>
      </c>
      <c r="S529">
        <v>5.5</v>
      </c>
      <c r="T529" s="90">
        <v>0</v>
      </c>
      <c r="U529" s="90">
        <v>5.5</v>
      </c>
      <c r="V529">
        <v>29</v>
      </c>
      <c r="W529">
        <v>0.96666666666666667</v>
      </c>
      <c r="X529">
        <v>28.033333333333335</v>
      </c>
      <c r="Y529" s="176">
        <v>30.796700000000001</v>
      </c>
      <c r="Z529" t="s">
        <v>37</v>
      </c>
      <c r="AA529" t="b" cm="1">
        <f t="array" ref="AA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9">
        <f>Fares_Big_Star_Export[[#This Row],[Trip Time]]*Fares_Big_Star_Export[[#This Row],[HOURLY DATA]]/60</f>
        <v>28.033333333333335</v>
      </c>
      <c r="AD529" s="90"/>
      <c r="AE529"/>
    </row>
    <row r="530" spans="1:31" x14ac:dyDescent="0.25">
      <c r="A530" t="s">
        <v>140</v>
      </c>
      <c r="B530" t="s">
        <v>547</v>
      </c>
      <c r="C530" t="s">
        <v>1097</v>
      </c>
      <c r="D530" s="3">
        <v>0</v>
      </c>
      <c r="E530" t="s">
        <v>75</v>
      </c>
      <c r="F530" t="s">
        <v>378</v>
      </c>
      <c r="G530" s="2">
        <v>45748</v>
      </c>
      <c r="H530">
        <v>4104648</v>
      </c>
      <c r="I530" t="s">
        <v>379</v>
      </c>
      <c r="J530" t="s">
        <v>251</v>
      </c>
      <c r="K530">
        <v>30.76</v>
      </c>
      <c r="L530">
        <v>83</v>
      </c>
      <c r="M530" t="s">
        <v>245</v>
      </c>
      <c r="N530">
        <v>5</v>
      </c>
      <c r="O530">
        <v>30.76</v>
      </c>
      <c r="P530">
        <v>1.75</v>
      </c>
      <c r="Q530">
        <v>53.830000000000005</v>
      </c>
      <c r="R530">
        <v>58.830000000000005</v>
      </c>
      <c r="S530">
        <v>5</v>
      </c>
      <c r="T530" s="90">
        <v>0</v>
      </c>
      <c r="U530" s="90">
        <v>5</v>
      </c>
      <c r="V530">
        <v>29</v>
      </c>
      <c r="W530">
        <v>1.3833333333333333</v>
      </c>
      <c r="X530">
        <v>40.116666666666667</v>
      </c>
      <c r="Y530" s="176">
        <v>18.7133</v>
      </c>
      <c r="Z530" t="s">
        <v>37</v>
      </c>
      <c r="AA530" t="b" cm="1">
        <f t="array" ref="AA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0">
        <f>Fares_Big_Star_Export[[#This Row],[Trip Time]]*Fares_Big_Star_Export[[#This Row],[HOURLY DATA]]/60</f>
        <v>40.116666666666667</v>
      </c>
      <c r="AD530" s="90"/>
      <c r="AE530"/>
    </row>
    <row r="531" spans="1:31" x14ac:dyDescent="0.25">
      <c r="A531" t="s">
        <v>141</v>
      </c>
      <c r="B531" t="s">
        <v>822</v>
      </c>
      <c r="C531" t="s">
        <v>1098</v>
      </c>
      <c r="D531" s="3">
        <v>1</v>
      </c>
      <c r="E531" t="s">
        <v>75</v>
      </c>
      <c r="F531" t="s">
        <v>395</v>
      </c>
      <c r="G531" s="2">
        <v>45748</v>
      </c>
      <c r="H531">
        <v>4103365</v>
      </c>
      <c r="I531" t="s">
        <v>66</v>
      </c>
      <c r="J531" t="s">
        <v>250</v>
      </c>
      <c r="K531">
        <v>9.6</v>
      </c>
      <c r="L531">
        <v>21</v>
      </c>
      <c r="M531" t="s">
        <v>245</v>
      </c>
      <c r="N531">
        <v>5</v>
      </c>
      <c r="O531">
        <v>9.6</v>
      </c>
      <c r="P531">
        <v>1.75</v>
      </c>
      <c r="Q531">
        <v>16.8</v>
      </c>
      <c r="R531">
        <v>21.8</v>
      </c>
      <c r="S531">
        <v>5.5</v>
      </c>
      <c r="T531" s="90">
        <v>5.5</v>
      </c>
      <c r="U531" s="90">
        <v>0</v>
      </c>
      <c r="V531">
        <v>32.5</v>
      </c>
      <c r="W531">
        <v>0.35</v>
      </c>
      <c r="X531">
        <v>11.375</v>
      </c>
      <c r="Y531" s="176">
        <v>10.425000000000001</v>
      </c>
      <c r="Z531" t="s">
        <v>23</v>
      </c>
      <c r="AA531" t="b" cm="1">
        <f t="array" ref="AA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1">
        <f>Fares_Big_Star_Export[[#This Row],[Trip Time]]*Fares_Big_Star_Export[[#This Row],[HOURLY DATA]]/60</f>
        <v>11.375</v>
      </c>
      <c r="AD531" s="90"/>
      <c r="AE531"/>
    </row>
    <row r="532" spans="1:31" x14ac:dyDescent="0.25">
      <c r="A532" t="s">
        <v>141</v>
      </c>
      <c r="B532" t="s">
        <v>1091</v>
      </c>
      <c r="C532" t="s">
        <v>653</v>
      </c>
      <c r="D532" s="3">
        <v>0</v>
      </c>
      <c r="E532" t="s">
        <v>75</v>
      </c>
      <c r="F532" t="s">
        <v>395</v>
      </c>
      <c r="G532" s="2">
        <v>45748</v>
      </c>
      <c r="H532">
        <v>4103411</v>
      </c>
      <c r="I532" t="s">
        <v>66</v>
      </c>
      <c r="J532" t="s">
        <v>251</v>
      </c>
      <c r="K532">
        <v>14.12</v>
      </c>
      <c r="L532">
        <v>38</v>
      </c>
      <c r="M532" t="s">
        <v>245</v>
      </c>
      <c r="N532">
        <v>5</v>
      </c>
      <c r="O532">
        <v>14.12</v>
      </c>
      <c r="P532">
        <v>1.75</v>
      </c>
      <c r="Q532">
        <v>24.709999999999997</v>
      </c>
      <c r="R532">
        <v>29.709999999999997</v>
      </c>
      <c r="S532">
        <v>0</v>
      </c>
      <c r="T532" s="90">
        <v>0</v>
      </c>
      <c r="U532" s="90">
        <v>0</v>
      </c>
      <c r="V532">
        <v>32.5</v>
      </c>
      <c r="W532">
        <v>0.6333333333333333</v>
      </c>
      <c r="X532">
        <v>20.583333333333332</v>
      </c>
      <c r="Y532" s="176">
        <v>9.1266999999999996</v>
      </c>
      <c r="Z532" t="s">
        <v>23</v>
      </c>
      <c r="AA532" t="b" cm="1">
        <f t="array" ref="AA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2">
        <f>Fares_Big_Star_Export[[#This Row],[Trip Time]]*Fares_Big_Star_Export[[#This Row],[HOURLY DATA]]/60</f>
        <v>20.583333333333332</v>
      </c>
      <c r="AD532" s="90"/>
      <c r="AE532"/>
    </row>
    <row r="533" spans="1:31" x14ac:dyDescent="0.25">
      <c r="A533" t="s">
        <v>140</v>
      </c>
      <c r="B533" t="s">
        <v>966</v>
      </c>
      <c r="C533" t="s">
        <v>1090</v>
      </c>
      <c r="D533" s="3">
        <v>0</v>
      </c>
      <c r="E533" t="s">
        <v>75</v>
      </c>
      <c r="F533" t="s">
        <v>378</v>
      </c>
      <c r="G533" s="2">
        <v>45748</v>
      </c>
      <c r="H533">
        <v>4101034</v>
      </c>
      <c r="I533" t="s">
        <v>379</v>
      </c>
      <c r="J533" t="s">
        <v>254</v>
      </c>
      <c r="K533">
        <v>4.88</v>
      </c>
      <c r="L533">
        <v>22</v>
      </c>
      <c r="M533" t="s">
        <v>246</v>
      </c>
      <c r="N533">
        <v>6.5</v>
      </c>
      <c r="O533">
        <v>4.88</v>
      </c>
      <c r="P533">
        <v>2</v>
      </c>
      <c r="Q533">
        <v>9.76</v>
      </c>
      <c r="R533">
        <v>16.259999999999998</v>
      </c>
      <c r="S533">
        <v>0</v>
      </c>
      <c r="T533" s="90">
        <v>0</v>
      </c>
      <c r="U533" s="90">
        <v>0</v>
      </c>
      <c r="V533">
        <v>29</v>
      </c>
      <c r="W533">
        <v>0.36666666666666664</v>
      </c>
      <c r="X533">
        <v>10.633333333333333</v>
      </c>
      <c r="Y533" s="176">
        <v>5.6266999999999996</v>
      </c>
      <c r="Z533" t="s">
        <v>37</v>
      </c>
      <c r="AA533" t="b" cm="1">
        <f t="array" ref="AA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3">
        <f>Fares_Big_Star_Export[[#This Row],[Trip Time]]*Fares_Big_Star_Export[[#This Row],[HOURLY DATA]]/60</f>
        <v>10.633333333333333</v>
      </c>
      <c r="AD533" s="90"/>
      <c r="AE533"/>
    </row>
    <row r="534" spans="1:31" x14ac:dyDescent="0.25">
      <c r="A534" t="s">
        <v>141</v>
      </c>
      <c r="B534" t="s">
        <v>547</v>
      </c>
      <c r="C534" t="s">
        <v>1076</v>
      </c>
      <c r="D534" s="3">
        <v>0</v>
      </c>
      <c r="E534" t="s">
        <v>75</v>
      </c>
      <c r="F534" t="s">
        <v>395</v>
      </c>
      <c r="G534" s="2">
        <v>45748</v>
      </c>
      <c r="H534">
        <v>4101037</v>
      </c>
      <c r="I534" t="s">
        <v>66</v>
      </c>
      <c r="J534" t="s">
        <v>251</v>
      </c>
      <c r="K534">
        <v>17.3</v>
      </c>
      <c r="L534">
        <v>95</v>
      </c>
      <c r="M534" t="s">
        <v>245</v>
      </c>
      <c r="N534">
        <v>5</v>
      </c>
      <c r="O534">
        <v>17.3</v>
      </c>
      <c r="P534">
        <v>1.75</v>
      </c>
      <c r="Q534">
        <v>30.275000000000002</v>
      </c>
      <c r="R534">
        <v>35.275000000000006</v>
      </c>
      <c r="S534">
        <v>0</v>
      </c>
      <c r="T534" s="90">
        <v>0</v>
      </c>
      <c r="U534" s="90">
        <v>0</v>
      </c>
      <c r="V534">
        <v>32.5</v>
      </c>
      <c r="W534">
        <v>1.5833333333333333</v>
      </c>
      <c r="X534">
        <v>51.458333333333329</v>
      </c>
      <c r="Y534" s="176">
        <v>-16.183299999999999</v>
      </c>
      <c r="Z534" t="s">
        <v>23</v>
      </c>
      <c r="AA534" t="b" cm="1">
        <f t="array" ref="AA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4">
        <f>Fares_Big_Star_Export[[#This Row],[Trip Time]]*Fares_Big_Star_Export[[#This Row],[HOURLY DATA]]/60</f>
        <v>51.458333333333336</v>
      </c>
      <c r="AD534" s="90"/>
      <c r="AE534"/>
    </row>
    <row r="535" spans="1:31" x14ac:dyDescent="0.25">
      <c r="A535" t="s">
        <v>18</v>
      </c>
      <c r="B535" t="s">
        <v>414</v>
      </c>
      <c r="C535" t="s">
        <v>655</v>
      </c>
      <c r="D535" s="3">
        <v>0</v>
      </c>
      <c r="E535" t="s">
        <v>75</v>
      </c>
      <c r="F535" t="s">
        <v>565</v>
      </c>
      <c r="G535" s="2">
        <v>45748</v>
      </c>
      <c r="H535">
        <v>4101038</v>
      </c>
      <c r="I535" t="s">
        <v>33</v>
      </c>
      <c r="J535" t="s">
        <v>252</v>
      </c>
      <c r="K535">
        <v>15.66</v>
      </c>
      <c r="L535">
        <v>72</v>
      </c>
      <c r="M535" t="s">
        <v>245</v>
      </c>
      <c r="N535">
        <v>6.5</v>
      </c>
      <c r="O535">
        <v>15.66</v>
      </c>
      <c r="P535">
        <v>2</v>
      </c>
      <c r="Q535">
        <v>31.32</v>
      </c>
      <c r="R535">
        <v>37.82</v>
      </c>
      <c r="S535">
        <v>0</v>
      </c>
      <c r="T535" s="90">
        <v>0</v>
      </c>
      <c r="U535" s="90">
        <v>0</v>
      </c>
      <c r="V535">
        <v>35.787500000000001</v>
      </c>
      <c r="W535">
        <v>1.2</v>
      </c>
      <c r="X535">
        <v>42.945</v>
      </c>
      <c r="Y535" s="176">
        <v>-5.125</v>
      </c>
      <c r="Z535" t="s">
        <v>23</v>
      </c>
      <c r="AA535" t="b" cm="1">
        <f t="array" ref="AA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5">
        <f>Fares_Big_Star_Export[[#This Row],[Trip Time]]*Fares_Big_Star_Export[[#This Row],[HOURLY DATA]]/60</f>
        <v>42.945000000000007</v>
      </c>
      <c r="AD535" s="90"/>
      <c r="AE535"/>
    </row>
    <row r="536" spans="1:31" x14ac:dyDescent="0.25">
      <c r="A536" t="s">
        <v>143</v>
      </c>
      <c r="B536" t="s">
        <v>561</v>
      </c>
      <c r="C536" t="s">
        <v>703</v>
      </c>
      <c r="D536" s="3">
        <v>0</v>
      </c>
      <c r="E536" t="s">
        <v>75</v>
      </c>
      <c r="F536" t="s">
        <v>388</v>
      </c>
      <c r="G536" s="2">
        <v>45748</v>
      </c>
      <c r="H536">
        <v>4101039</v>
      </c>
      <c r="I536" t="s">
        <v>389</v>
      </c>
      <c r="J536" t="s">
        <v>252</v>
      </c>
      <c r="K536">
        <v>15.66</v>
      </c>
      <c r="L536">
        <v>40</v>
      </c>
      <c r="M536" t="s">
        <v>245</v>
      </c>
      <c r="N536">
        <v>5</v>
      </c>
      <c r="O536">
        <v>15.66</v>
      </c>
      <c r="P536">
        <v>1.75</v>
      </c>
      <c r="Q536">
        <v>27.405000000000001</v>
      </c>
      <c r="R536">
        <v>32.405000000000001</v>
      </c>
      <c r="S536">
        <v>0</v>
      </c>
      <c r="T536" s="90">
        <v>0</v>
      </c>
      <c r="U536" s="90">
        <v>0</v>
      </c>
      <c r="V536">
        <v>29</v>
      </c>
      <c r="W536">
        <v>0.66666666666666663</v>
      </c>
      <c r="X536">
        <v>19.333333333333332</v>
      </c>
      <c r="Y536" s="176">
        <v>13.0717</v>
      </c>
      <c r="Z536" t="s">
        <v>37</v>
      </c>
      <c r="AA536" t="b" cm="1">
        <f t="array" ref="AA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6">
        <f>Fares_Big_Star_Export[[#This Row],[Trip Time]]*Fares_Big_Star_Export[[#This Row],[HOURLY DATA]]/60</f>
        <v>19.333333333333332</v>
      </c>
      <c r="AD536" s="90"/>
      <c r="AE536"/>
    </row>
    <row r="537" spans="1:31" x14ac:dyDescent="0.25">
      <c r="A537" t="s">
        <v>143</v>
      </c>
      <c r="B537" t="s">
        <v>561</v>
      </c>
      <c r="C537" t="s">
        <v>556</v>
      </c>
      <c r="D537" s="3">
        <v>0</v>
      </c>
      <c r="E537" t="s">
        <v>75</v>
      </c>
      <c r="F537" t="s">
        <v>388</v>
      </c>
      <c r="G537" s="2">
        <v>45748</v>
      </c>
      <c r="H537">
        <v>4103416</v>
      </c>
      <c r="I537" t="s">
        <v>389</v>
      </c>
      <c r="J537" t="s">
        <v>251</v>
      </c>
      <c r="K537">
        <v>14.12</v>
      </c>
      <c r="L537">
        <v>27</v>
      </c>
      <c r="M537" t="s">
        <v>245</v>
      </c>
      <c r="N537">
        <v>5</v>
      </c>
      <c r="O537">
        <v>14.12</v>
      </c>
      <c r="P537">
        <v>1.75</v>
      </c>
      <c r="Q537">
        <v>24.709999999999997</v>
      </c>
      <c r="R537">
        <v>29.709999999999997</v>
      </c>
      <c r="S537">
        <v>0</v>
      </c>
      <c r="T537" s="90">
        <v>0</v>
      </c>
      <c r="U537" s="90">
        <v>0</v>
      </c>
      <c r="V537">
        <v>29</v>
      </c>
      <c r="W537">
        <v>0.45</v>
      </c>
      <c r="X537">
        <v>13.05</v>
      </c>
      <c r="Y537" s="176">
        <v>16.66</v>
      </c>
      <c r="Z537" t="s">
        <v>37</v>
      </c>
      <c r="AA537" t="b" cm="1">
        <f t="array" ref="AA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7">
        <f>Fares_Big_Star_Export[[#This Row],[Trip Time]]*Fares_Big_Star_Export[[#This Row],[HOURLY DATA]]/60</f>
        <v>13.05</v>
      </c>
      <c r="AD537" s="90"/>
      <c r="AE537"/>
    </row>
    <row r="538" spans="1:31" x14ac:dyDescent="0.25">
      <c r="A538" t="s">
        <v>141</v>
      </c>
      <c r="B538" t="s">
        <v>1072</v>
      </c>
      <c r="C538" t="s">
        <v>790</v>
      </c>
      <c r="D538" s="3">
        <v>0</v>
      </c>
      <c r="E538" t="s">
        <v>75</v>
      </c>
      <c r="F538" t="s">
        <v>395</v>
      </c>
      <c r="G538" s="2">
        <v>45748</v>
      </c>
      <c r="H538">
        <v>4104770</v>
      </c>
      <c r="I538" t="s">
        <v>66</v>
      </c>
      <c r="J538" t="s">
        <v>252</v>
      </c>
      <c r="K538">
        <v>10.06</v>
      </c>
      <c r="L538">
        <v>19</v>
      </c>
      <c r="M538" t="s">
        <v>245</v>
      </c>
      <c r="N538">
        <v>5</v>
      </c>
      <c r="O538">
        <v>10.06</v>
      </c>
      <c r="P538">
        <v>1.75</v>
      </c>
      <c r="Q538">
        <v>17.605</v>
      </c>
      <c r="R538">
        <v>22.605</v>
      </c>
      <c r="S538">
        <v>5</v>
      </c>
      <c r="T538" s="90">
        <v>0</v>
      </c>
      <c r="U538" s="90">
        <v>5</v>
      </c>
      <c r="V538">
        <v>32.5</v>
      </c>
      <c r="W538">
        <v>0.31666666666666665</v>
      </c>
      <c r="X538">
        <v>10.291666666666666</v>
      </c>
      <c r="Y538" s="176">
        <v>12.3133</v>
      </c>
      <c r="Z538" t="s">
        <v>23</v>
      </c>
      <c r="AA538" t="b" cm="1">
        <f t="array" ref="AA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8">
        <f>Fares_Big_Star_Export[[#This Row],[Trip Time]]*Fares_Big_Star_Export[[#This Row],[HOURLY DATA]]/60</f>
        <v>10.291666666666666</v>
      </c>
      <c r="AD538" s="90"/>
      <c r="AE538"/>
    </row>
    <row r="539" spans="1:31" x14ac:dyDescent="0.25">
      <c r="A539" t="s">
        <v>142</v>
      </c>
      <c r="B539" t="s">
        <v>607</v>
      </c>
      <c r="C539" t="s">
        <v>719</v>
      </c>
      <c r="D539" s="3">
        <v>0</v>
      </c>
      <c r="E539" t="s">
        <v>75</v>
      </c>
      <c r="F539" t="s">
        <v>386</v>
      </c>
      <c r="G539" s="2">
        <v>45748</v>
      </c>
      <c r="H539">
        <v>4102884</v>
      </c>
      <c r="I539" t="s">
        <v>41</v>
      </c>
      <c r="J539" t="s">
        <v>251</v>
      </c>
      <c r="K539">
        <v>8.19</v>
      </c>
      <c r="L539">
        <v>19</v>
      </c>
      <c r="M539" t="s">
        <v>245</v>
      </c>
      <c r="N539">
        <v>5</v>
      </c>
      <c r="O539">
        <v>8.19</v>
      </c>
      <c r="P539">
        <v>1.75</v>
      </c>
      <c r="Q539">
        <v>14.3325</v>
      </c>
      <c r="R539">
        <v>19.3325</v>
      </c>
      <c r="S539">
        <v>3</v>
      </c>
      <c r="T539" s="90">
        <v>0</v>
      </c>
      <c r="U539" s="90">
        <v>3</v>
      </c>
      <c r="V539">
        <v>32.5</v>
      </c>
      <c r="W539">
        <v>0.31666666666666665</v>
      </c>
      <c r="X539">
        <v>10.291666666666666</v>
      </c>
      <c r="Y539" s="176">
        <v>9.0408000000000008</v>
      </c>
      <c r="Z539" t="s">
        <v>23</v>
      </c>
      <c r="AA539" t="b" cm="1">
        <f t="array" ref="AA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9">
        <f>Fares_Big_Star_Export[[#This Row],[Trip Time]]*Fares_Big_Star_Export[[#This Row],[HOURLY DATA]]/60</f>
        <v>10.291666666666666</v>
      </c>
      <c r="AD539" s="90"/>
      <c r="AE539"/>
    </row>
    <row r="540" spans="1:31" x14ac:dyDescent="0.25">
      <c r="A540" t="s">
        <v>21</v>
      </c>
      <c r="B540" t="s">
        <v>1094</v>
      </c>
      <c r="C540" t="s">
        <v>1095</v>
      </c>
      <c r="D540" s="3">
        <v>0</v>
      </c>
      <c r="E540" t="s">
        <v>75</v>
      </c>
      <c r="F540" t="s">
        <v>227</v>
      </c>
      <c r="G540" s="2">
        <v>45748</v>
      </c>
      <c r="H540">
        <v>4102885</v>
      </c>
      <c r="I540" t="s">
        <v>228</v>
      </c>
      <c r="J540" t="s">
        <v>251</v>
      </c>
      <c r="K540">
        <v>8.19</v>
      </c>
      <c r="L540">
        <v>21</v>
      </c>
      <c r="M540" t="s">
        <v>245</v>
      </c>
      <c r="N540">
        <v>5</v>
      </c>
      <c r="O540">
        <v>8.19</v>
      </c>
      <c r="P540">
        <v>1.75</v>
      </c>
      <c r="Q540">
        <v>14.3325</v>
      </c>
      <c r="R540">
        <v>19.3325</v>
      </c>
      <c r="S540">
        <v>3</v>
      </c>
      <c r="T540" s="90">
        <v>0</v>
      </c>
      <c r="U540" s="90">
        <v>3</v>
      </c>
      <c r="V540">
        <v>32.5</v>
      </c>
      <c r="W540">
        <v>0.35</v>
      </c>
      <c r="X540">
        <v>11.375</v>
      </c>
      <c r="Y540" s="176">
        <v>7.9574999999999996</v>
      </c>
      <c r="Z540" t="s">
        <v>23</v>
      </c>
      <c r="AA540" t="b" cm="1">
        <f t="array" ref="AA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0">
        <f>Fares_Big_Star_Export[[#This Row],[Trip Time]]*Fares_Big_Star_Export[[#This Row],[HOURLY DATA]]/60</f>
        <v>11.375</v>
      </c>
      <c r="AD540" s="90"/>
      <c r="AE540"/>
    </row>
    <row r="541" spans="1:31" x14ac:dyDescent="0.25">
      <c r="A541" t="s">
        <v>18</v>
      </c>
      <c r="B541" t="s">
        <v>483</v>
      </c>
      <c r="C541" t="s">
        <v>655</v>
      </c>
      <c r="D541" s="3">
        <v>0</v>
      </c>
      <c r="E541" t="s">
        <v>75</v>
      </c>
      <c r="F541" t="s">
        <v>565</v>
      </c>
      <c r="G541" s="2">
        <v>45748</v>
      </c>
      <c r="H541">
        <v>4101036</v>
      </c>
      <c r="I541" t="s">
        <v>33</v>
      </c>
      <c r="J541" t="s">
        <v>251</v>
      </c>
      <c r="K541">
        <v>17.3</v>
      </c>
      <c r="L541">
        <v>56</v>
      </c>
      <c r="M541" t="s">
        <v>245</v>
      </c>
      <c r="N541">
        <v>6.5</v>
      </c>
      <c r="O541">
        <v>17.3</v>
      </c>
      <c r="P541">
        <v>2</v>
      </c>
      <c r="Q541">
        <v>34.6</v>
      </c>
      <c r="R541">
        <v>41.1</v>
      </c>
      <c r="S541">
        <v>0</v>
      </c>
      <c r="T541" s="90">
        <v>0</v>
      </c>
      <c r="U541" s="90">
        <v>0</v>
      </c>
      <c r="V541">
        <v>35.787500000000001</v>
      </c>
      <c r="W541">
        <v>0.93333333333333335</v>
      </c>
      <c r="X541">
        <v>33.401666666666671</v>
      </c>
      <c r="Y541" s="176">
        <v>7.6982999999999997</v>
      </c>
      <c r="Z541" t="s">
        <v>23</v>
      </c>
      <c r="AA541" t="b" cm="1">
        <f t="array" ref="AA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1">
        <f>Fares_Big_Star_Export[[#This Row],[Trip Time]]*Fares_Big_Star_Export[[#This Row],[HOURLY DATA]]/60</f>
        <v>33.401666666666671</v>
      </c>
      <c r="AD541" s="90"/>
      <c r="AE541"/>
    </row>
    <row r="542" spans="1:31" x14ac:dyDescent="0.25">
      <c r="A542" t="s">
        <v>21</v>
      </c>
      <c r="B542" t="s">
        <v>575</v>
      </c>
      <c r="C542" t="s">
        <v>494</v>
      </c>
      <c r="D542" s="3">
        <v>0</v>
      </c>
      <c r="E542" t="s">
        <v>75</v>
      </c>
      <c r="F542" t="s">
        <v>229</v>
      </c>
      <c r="G542" s="2">
        <v>45748</v>
      </c>
      <c r="H542">
        <v>4102111</v>
      </c>
      <c r="I542" t="s">
        <v>230</v>
      </c>
      <c r="J542" t="s">
        <v>251</v>
      </c>
      <c r="K542">
        <v>7.52</v>
      </c>
      <c r="L542">
        <v>23</v>
      </c>
      <c r="M542" t="s">
        <v>245</v>
      </c>
      <c r="N542">
        <v>5</v>
      </c>
      <c r="O542">
        <v>7.52</v>
      </c>
      <c r="P542">
        <v>1.75</v>
      </c>
      <c r="Q542">
        <v>13.16</v>
      </c>
      <c r="R542">
        <v>18.16</v>
      </c>
      <c r="S542">
        <v>5</v>
      </c>
      <c r="T542" s="90">
        <v>0</v>
      </c>
      <c r="U542" s="90">
        <v>5</v>
      </c>
      <c r="V542">
        <v>32.5</v>
      </c>
      <c r="W542">
        <v>0.38333333333333336</v>
      </c>
      <c r="X542">
        <v>12.458333333333334</v>
      </c>
      <c r="Y542" s="176">
        <v>5.7016999999999998</v>
      </c>
      <c r="Z542" t="s">
        <v>23</v>
      </c>
      <c r="AA542" t="b" cm="1">
        <f t="array" ref="AA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2">
        <f>Fares_Big_Star_Export[[#This Row],[Trip Time]]*Fares_Big_Star_Export[[#This Row],[HOURLY DATA]]/60</f>
        <v>12.458333333333334</v>
      </c>
      <c r="AD542" s="90"/>
      <c r="AE542"/>
    </row>
    <row r="543" spans="1:31" x14ac:dyDescent="0.25">
      <c r="A543" t="s">
        <v>18</v>
      </c>
      <c r="B543" t="s">
        <v>571</v>
      </c>
      <c r="C543" t="s">
        <v>604</v>
      </c>
      <c r="D543" s="3">
        <v>0</v>
      </c>
      <c r="E543" t="s">
        <v>75</v>
      </c>
      <c r="F543" t="s">
        <v>385</v>
      </c>
      <c r="G543" s="2">
        <v>45748</v>
      </c>
      <c r="H543">
        <v>4102113</v>
      </c>
      <c r="I543" t="s">
        <v>24</v>
      </c>
      <c r="J543" t="s">
        <v>251</v>
      </c>
      <c r="K543">
        <v>7.52</v>
      </c>
      <c r="L543">
        <v>21</v>
      </c>
      <c r="M543" t="s">
        <v>245</v>
      </c>
      <c r="N543">
        <v>6.5</v>
      </c>
      <c r="O543">
        <v>7.52</v>
      </c>
      <c r="P543">
        <v>2</v>
      </c>
      <c r="Q543">
        <v>15.04</v>
      </c>
      <c r="R543">
        <v>21.54</v>
      </c>
      <c r="S543">
        <v>5.5</v>
      </c>
      <c r="T543" s="90">
        <v>0</v>
      </c>
      <c r="U543" s="90">
        <v>5.5</v>
      </c>
      <c r="V543">
        <v>35.787500000000001</v>
      </c>
      <c r="W543">
        <v>0.35</v>
      </c>
      <c r="X543">
        <v>12.525625</v>
      </c>
      <c r="Y543" s="176">
        <v>9.0144000000000002</v>
      </c>
      <c r="Z543" t="s">
        <v>23</v>
      </c>
      <c r="AA543" t="b" cm="1">
        <f t="array" ref="AA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3">
        <f>Fares_Big_Star_Export[[#This Row],[Trip Time]]*Fares_Big_Star_Export[[#This Row],[HOURLY DATA]]/60</f>
        <v>12.525625</v>
      </c>
      <c r="AD543" s="90"/>
      <c r="AE543"/>
    </row>
    <row r="544" spans="1:31" x14ac:dyDescent="0.25">
      <c r="A544" t="s">
        <v>21</v>
      </c>
      <c r="B544" t="s">
        <v>1092</v>
      </c>
      <c r="C544" t="s">
        <v>769</v>
      </c>
      <c r="D544" s="3">
        <v>0</v>
      </c>
      <c r="E544" t="s">
        <v>75</v>
      </c>
      <c r="F544" t="s">
        <v>229</v>
      </c>
      <c r="G544" s="2">
        <v>45748</v>
      </c>
      <c r="H544">
        <v>4103621</v>
      </c>
      <c r="I544" t="s">
        <v>230</v>
      </c>
      <c r="J544" t="s">
        <v>251</v>
      </c>
      <c r="K544">
        <v>29.88</v>
      </c>
      <c r="L544">
        <v>103</v>
      </c>
      <c r="M544" t="s">
        <v>245</v>
      </c>
      <c r="N544">
        <v>5</v>
      </c>
      <c r="O544">
        <v>29.88</v>
      </c>
      <c r="P544">
        <v>1.75</v>
      </c>
      <c r="Q544">
        <v>52.29</v>
      </c>
      <c r="R544">
        <v>57.29</v>
      </c>
      <c r="S544">
        <v>5.5</v>
      </c>
      <c r="T544" s="90">
        <v>0</v>
      </c>
      <c r="U544" s="90">
        <v>5.5</v>
      </c>
      <c r="V544">
        <v>32.5</v>
      </c>
      <c r="W544">
        <v>1.7166666666666666</v>
      </c>
      <c r="X544">
        <v>55.791666666666664</v>
      </c>
      <c r="Y544" s="176">
        <v>1.4983</v>
      </c>
      <c r="Z544" t="s">
        <v>23</v>
      </c>
      <c r="AA544" t="b" cm="1">
        <f t="array" ref="AA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4">
        <f>Fares_Big_Star_Export[[#This Row],[Trip Time]]*Fares_Big_Star_Export[[#This Row],[HOURLY DATA]]/60</f>
        <v>55.791666666666664</v>
      </c>
      <c r="AD544" s="90"/>
      <c r="AE544"/>
    </row>
    <row r="545" spans="1:31" x14ac:dyDescent="0.25">
      <c r="A545" t="s">
        <v>140</v>
      </c>
      <c r="B545" t="s">
        <v>491</v>
      </c>
      <c r="C545" t="s">
        <v>510</v>
      </c>
      <c r="D545" s="3">
        <v>0</v>
      </c>
      <c r="E545" t="s">
        <v>75</v>
      </c>
      <c r="F545" t="s">
        <v>378</v>
      </c>
      <c r="G545" s="2">
        <v>45748</v>
      </c>
      <c r="H545">
        <v>4103623</v>
      </c>
      <c r="I545" t="s">
        <v>379</v>
      </c>
      <c r="J545" t="s">
        <v>251</v>
      </c>
      <c r="K545">
        <v>26.78</v>
      </c>
      <c r="L545">
        <v>29</v>
      </c>
      <c r="M545" t="s">
        <v>245</v>
      </c>
      <c r="N545">
        <v>5</v>
      </c>
      <c r="O545">
        <v>26.78</v>
      </c>
      <c r="P545">
        <v>1.75</v>
      </c>
      <c r="Q545">
        <v>46.865000000000002</v>
      </c>
      <c r="R545">
        <v>51.865000000000002</v>
      </c>
      <c r="S545">
        <v>0</v>
      </c>
      <c r="T545" s="90">
        <v>0</v>
      </c>
      <c r="U545" s="90">
        <v>0</v>
      </c>
      <c r="V545">
        <v>29</v>
      </c>
      <c r="W545">
        <v>0.48333333333333334</v>
      </c>
      <c r="X545">
        <v>14.016666666666667</v>
      </c>
      <c r="Y545" s="176">
        <v>37.848300000000002</v>
      </c>
      <c r="Z545" t="s">
        <v>37</v>
      </c>
      <c r="AA545" t="b" cm="1">
        <f t="array" ref="AA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5">
        <f>Fares_Big_Star_Export[[#This Row],[Trip Time]]*Fares_Big_Star_Export[[#This Row],[HOURLY DATA]]/60</f>
        <v>14.016666666666667</v>
      </c>
      <c r="AD545" s="90"/>
      <c r="AE545"/>
    </row>
    <row r="546" spans="1:31" x14ac:dyDescent="0.25">
      <c r="A546" t="s">
        <v>18</v>
      </c>
      <c r="B546" t="s">
        <v>497</v>
      </c>
      <c r="C546" t="s">
        <v>627</v>
      </c>
      <c r="D546" s="3">
        <v>0</v>
      </c>
      <c r="E546" t="s">
        <v>75</v>
      </c>
      <c r="F546" t="s">
        <v>385</v>
      </c>
      <c r="G546" s="2">
        <v>45748</v>
      </c>
      <c r="H546">
        <v>4104005</v>
      </c>
      <c r="I546" t="s">
        <v>24</v>
      </c>
      <c r="J546" t="s">
        <v>251</v>
      </c>
      <c r="K546">
        <v>13.9</v>
      </c>
      <c r="L546">
        <v>32</v>
      </c>
      <c r="M546" t="s">
        <v>245</v>
      </c>
      <c r="N546">
        <v>6.5</v>
      </c>
      <c r="O546">
        <v>13.9</v>
      </c>
      <c r="P546">
        <v>2</v>
      </c>
      <c r="Q546">
        <v>27.8</v>
      </c>
      <c r="R546">
        <v>34.299999999999997</v>
      </c>
      <c r="S546">
        <v>0</v>
      </c>
      <c r="T546" s="90">
        <v>0</v>
      </c>
      <c r="U546" s="90">
        <v>0</v>
      </c>
      <c r="V546">
        <v>35.787500000000001</v>
      </c>
      <c r="W546">
        <v>0.53333333333333333</v>
      </c>
      <c r="X546">
        <v>19.086666666666666</v>
      </c>
      <c r="Y546" s="176">
        <v>15.2133</v>
      </c>
      <c r="Z546" t="s">
        <v>23</v>
      </c>
      <c r="AA546" t="b" cm="1">
        <f t="array" ref="AA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6">
        <f>Fares_Big_Star_Export[[#This Row],[Trip Time]]*Fares_Big_Star_Export[[#This Row],[HOURLY DATA]]/60</f>
        <v>19.086666666666666</v>
      </c>
      <c r="AD546" s="90"/>
      <c r="AE546"/>
    </row>
    <row r="547" spans="1:31" x14ac:dyDescent="0.25">
      <c r="A547" t="s">
        <v>18</v>
      </c>
      <c r="B547" t="s">
        <v>500</v>
      </c>
      <c r="C547" t="s">
        <v>856</v>
      </c>
      <c r="D547" s="3">
        <v>0</v>
      </c>
      <c r="E547" t="s">
        <v>75</v>
      </c>
      <c r="F547" t="s">
        <v>382</v>
      </c>
      <c r="G547" s="2">
        <v>45748</v>
      </c>
      <c r="H547">
        <v>4103634</v>
      </c>
      <c r="I547" t="s">
        <v>19</v>
      </c>
      <c r="J547" t="s">
        <v>256</v>
      </c>
      <c r="K547">
        <v>10.91</v>
      </c>
      <c r="L547">
        <v>22</v>
      </c>
      <c r="M547" t="s">
        <v>245</v>
      </c>
      <c r="N547">
        <v>6.5</v>
      </c>
      <c r="O547">
        <v>10.91</v>
      </c>
      <c r="P547">
        <v>2</v>
      </c>
      <c r="Q547">
        <v>21.82</v>
      </c>
      <c r="R547">
        <v>28.32</v>
      </c>
      <c r="S547">
        <v>5</v>
      </c>
      <c r="T547" s="90">
        <v>0</v>
      </c>
      <c r="U547" s="90">
        <v>5</v>
      </c>
      <c r="V547">
        <v>35.787500000000001</v>
      </c>
      <c r="W547">
        <v>0.36666666666666664</v>
      </c>
      <c r="X547">
        <v>13.122083333333332</v>
      </c>
      <c r="Y547" s="176">
        <v>15.197900000000001</v>
      </c>
      <c r="Z547" t="s">
        <v>20</v>
      </c>
      <c r="AA547" t="b" cm="1">
        <f t="array" ref="AA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7">
        <f>Fares_Big_Star_Export[[#This Row],[Trip Time]]*Fares_Big_Star_Export[[#This Row],[HOURLY DATA]]/60</f>
        <v>13.122083333333334</v>
      </c>
      <c r="AD547" s="90"/>
      <c r="AE547"/>
    </row>
    <row r="548" spans="1:31" x14ac:dyDescent="0.25">
      <c r="A548" t="s">
        <v>18</v>
      </c>
      <c r="B548" t="s">
        <v>637</v>
      </c>
      <c r="C548" t="s">
        <v>649</v>
      </c>
      <c r="D548" s="3">
        <v>0</v>
      </c>
      <c r="E548" t="s">
        <v>75</v>
      </c>
      <c r="F548" t="s">
        <v>380</v>
      </c>
      <c r="G548" s="2">
        <v>45748</v>
      </c>
      <c r="H548">
        <v>4103653</v>
      </c>
      <c r="I548" t="s">
        <v>31</v>
      </c>
      <c r="J548" t="s">
        <v>251</v>
      </c>
      <c r="K548">
        <v>11.57</v>
      </c>
      <c r="L548">
        <v>54</v>
      </c>
      <c r="M548" t="s">
        <v>245</v>
      </c>
      <c r="N548">
        <v>6.5</v>
      </c>
      <c r="O548">
        <v>11.57</v>
      </c>
      <c r="P548">
        <v>2</v>
      </c>
      <c r="Q548">
        <v>23.14</v>
      </c>
      <c r="R548">
        <v>29.64</v>
      </c>
      <c r="S548">
        <v>5</v>
      </c>
      <c r="T548" s="90">
        <v>0</v>
      </c>
      <c r="U548" s="90">
        <v>5</v>
      </c>
      <c r="V548">
        <v>35.787500000000001</v>
      </c>
      <c r="W548">
        <v>0.9</v>
      </c>
      <c r="X548">
        <v>32.208750000000002</v>
      </c>
      <c r="Y548" s="176">
        <v>-2.5688</v>
      </c>
      <c r="Z548" t="s">
        <v>23</v>
      </c>
      <c r="AA548" t="b" cm="1">
        <f t="array" ref="AA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8">
        <f>Fares_Big_Star_Export[[#This Row],[Trip Time]]*Fares_Big_Star_Export[[#This Row],[HOURLY DATA]]/60</f>
        <v>32.208750000000002</v>
      </c>
      <c r="AD548" s="90"/>
      <c r="AE548"/>
    </row>
    <row r="549" spans="1:31" x14ac:dyDescent="0.25">
      <c r="A549" t="s">
        <v>141</v>
      </c>
      <c r="B549" t="s">
        <v>816</v>
      </c>
      <c r="C549" t="s">
        <v>771</v>
      </c>
      <c r="D549" s="3">
        <v>0</v>
      </c>
      <c r="E549" t="s">
        <v>75</v>
      </c>
      <c r="F549" t="s">
        <v>395</v>
      </c>
      <c r="G549" s="2">
        <v>45748</v>
      </c>
      <c r="H549">
        <v>4104010</v>
      </c>
      <c r="I549" t="s">
        <v>66</v>
      </c>
      <c r="J549" t="s">
        <v>251</v>
      </c>
      <c r="K549">
        <v>13.9</v>
      </c>
      <c r="L549">
        <v>60</v>
      </c>
      <c r="M549" t="s">
        <v>245</v>
      </c>
      <c r="N549">
        <v>5</v>
      </c>
      <c r="O549">
        <v>13.9</v>
      </c>
      <c r="P549">
        <v>1.75</v>
      </c>
      <c r="Q549">
        <v>24.324999999999999</v>
      </c>
      <c r="R549">
        <v>29.324999999999999</v>
      </c>
      <c r="S549">
        <v>0</v>
      </c>
      <c r="T549" s="90">
        <v>0</v>
      </c>
      <c r="U549" s="90">
        <v>0</v>
      </c>
      <c r="V549">
        <v>32.5</v>
      </c>
      <c r="W549">
        <v>1</v>
      </c>
      <c r="X549">
        <v>32.5</v>
      </c>
      <c r="Y549" s="176">
        <v>-3.1749999999999998</v>
      </c>
      <c r="Z549" t="s">
        <v>23</v>
      </c>
      <c r="AA549" t="b" cm="1">
        <f t="array" ref="AA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9">
        <f>Fares_Big_Star_Export[[#This Row],[Trip Time]]*Fares_Big_Star_Export[[#This Row],[HOURLY DATA]]/60</f>
        <v>32.5</v>
      </c>
      <c r="AD549" s="90"/>
      <c r="AE549"/>
    </row>
    <row r="550" spans="1:31" x14ac:dyDescent="0.25">
      <c r="A550" t="s">
        <v>133</v>
      </c>
      <c r="B550" t="s">
        <v>1019</v>
      </c>
      <c r="C550" t="s">
        <v>799</v>
      </c>
      <c r="D550" s="3">
        <v>0</v>
      </c>
      <c r="E550" t="s">
        <v>75</v>
      </c>
      <c r="F550" t="s">
        <v>394</v>
      </c>
      <c r="G550" s="2">
        <v>45749</v>
      </c>
      <c r="H550">
        <v>4101936</v>
      </c>
      <c r="I550" t="s">
        <v>64</v>
      </c>
      <c r="J550" t="s">
        <v>251</v>
      </c>
      <c r="K550">
        <v>8.08</v>
      </c>
      <c r="L550">
        <v>118</v>
      </c>
      <c r="M550" t="s">
        <v>245</v>
      </c>
      <c r="N550">
        <v>5</v>
      </c>
      <c r="O550">
        <v>8.08</v>
      </c>
      <c r="P550">
        <v>1.75</v>
      </c>
      <c r="Q550">
        <v>14.14</v>
      </c>
      <c r="R550">
        <v>19.14</v>
      </c>
      <c r="S550">
        <v>0</v>
      </c>
      <c r="T550" s="90">
        <v>0</v>
      </c>
      <c r="U550" s="90">
        <v>0</v>
      </c>
      <c r="V550">
        <v>32.5</v>
      </c>
      <c r="W550">
        <v>1.9666666666666666</v>
      </c>
      <c r="X550">
        <v>63.916666666666664</v>
      </c>
      <c r="Y550" s="176">
        <v>-44.776699999999998</v>
      </c>
      <c r="Z550" t="s">
        <v>23</v>
      </c>
      <c r="AA550" t="b" cm="1">
        <f t="array" ref="AA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0">
        <f>Fares_Big_Star_Export[[#This Row],[Trip Time]]*Fares_Big_Star_Export[[#This Row],[HOURLY DATA]]/60</f>
        <v>63.916666666666664</v>
      </c>
      <c r="AD550" s="90"/>
      <c r="AE550"/>
    </row>
    <row r="551" spans="1:31" x14ac:dyDescent="0.25">
      <c r="A551" t="s">
        <v>18</v>
      </c>
      <c r="B551" t="s">
        <v>741</v>
      </c>
      <c r="C551" t="s">
        <v>741</v>
      </c>
      <c r="D551" s="3">
        <v>0</v>
      </c>
      <c r="E551" t="s">
        <v>75</v>
      </c>
      <c r="F551" t="s">
        <v>390</v>
      </c>
      <c r="G551" s="2">
        <v>45749</v>
      </c>
      <c r="H551">
        <v>4101783</v>
      </c>
      <c r="I551" t="s">
        <v>376</v>
      </c>
      <c r="J551" t="s">
        <v>251</v>
      </c>
      <c r="K551">
        <v>7.27</v>
      </c>
      <c r="L551">
        <v>0</v>
      </c>
      <c r="M551" t="s">
        <v>245</v>
      </c>
      <c r="N551">
        <v>6.5</v>
      </c>
      <c r="O551">
        <v>7.27</v>
      </c>
      <c r="P551">
        <v>2</v>
      </c>
      <c r="Q551">
        <v>14.54</v>
      </c>
      <c r="R551">
        <v>21.04</v>
      </c>
      <c r="S551">
        <v>0</v>
      </c>
      <c r="T551" s="90">
        <v>0</v>
      </c>
      <c r="U551" s="90">
        <v>0</v>
      </c>
      <c r="V551">
        <v>35.787500000000001</v>
      </c>
      <c r="W551">
        <v>0</v>
      </c>
      <c r="X551">
        <v>0</v>
      </c>
      <c r="Y551" s="176">
        <v>21.04</v>
      </c>
      <c r="Z551" t="s">
        <v>23</v>
      </c>
      <c r="AA551" t="b" cm="1">
        <f t="array" ref="AA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1">
        <f>Fares_Big_Star_Export[[#This Row],[Trip Time]]*Fares_Big_Star_Export[[#This Row],[HOURLY DATA]]/60</f>
        <v>0</v>
      </c>
      <c r="AD551" s="90"/>
      <c r="AE551"/>
    </row>
    <row r="552" spans="1:31" x14ac:dyDescent="0.25">
      <c r="A552" t="s">
        <v>141</v>
      </c>
      <c r="B552" t="s">
        <v>429</v>
      </c>
      <c r="C552" t="s">
        <v>483</v>
      </c>
      <c r="D552" s="3">
        <v>0</v>
      </c>
      <c r="E552" t="s">
        <v>75</v>
      </c>
      <c r="F552" t="s">
        <v>395</v>
      </c>
      <c r="G552" s="2">
        <v>45749</v>
      </c>
      <c r="H552">
        <v>4101790</v>
      </c>
      <c r="I552" t="s">
        <v>66</v>
      </c>
      <c r="J552" t="s">
        <v>251</v>
      </c>
      <c r="K552">
        <v>10.039999999999999</v>
      </c>
      <c r="L552">
        <v>22</v>
      </c>
      <c r="M552" t="s">
        <v>245</v>
      </c>
      <c r="N552">
        <v>5</v>
      </c>
      <c r="O552">
        <v>10.039999999999999</v>
      </c>
      <c r="P552">
        <v>1.75</v>
      </c>
      <c r="Q552">
        <v>17.57</v>
      </c>
      <c r="R552">
        <v>22.57</v>
      </c>
      <c r="S552">
        <v>0</v>
      </c>
      <c r="T552" s="90">
        <v>0</v>
      </c>
      <c r="U552" s="90">
        <v>0</v>
      </c>
      <c r="V552">
        <v>32.5</v>
      </c>
      <c r="W552">
        <v>0.36666666666666664</v>
      </c>
      <c r="X552">
        <v>11.916666666666666</v>
      </c>
      <c r="Y552" s="176">
        <v>10.6533</v>
      </c>
      <c r="Z552" t="s">
        <v>23</v>
      </c>
      <c r="AA552" t="b" cm="1">
        <f t="array" ref="AA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2">
        <f>Fares_Big_Star_Export[[#This Row],[Trip Time]]*Fares_Big_Star_Export[[#This Row],[HOURLY DATA]]/60</f>
        <v>11.916666666666666</v>
      </c>
      <c r="AD552" s="90"/>
      <c r="AE552"/>
    </row>
    <row r="553" spans="1:31" x14ac:dyDescent="0.25">
      <c r="A553" t="s">
        <v>138</v>
      </c>
      <c r="B553" t="s">
        <v>1004</v>
      </c>
      <c r="C553" t="s">
        <v>554</v>
      </c>
      <c r="D553" s="3">
        <v>0</v>
      </c>
      <c r="E553" t="s">
        <v>75</v>
      </c>
      <c r="F553" t="s">
        <v>377</v>
      </c>
      <c r="G553" s="2">
        <v>45749</v>
      </c>
      <c r="H553">
        <v>4101791</v>
      </c>
      <c r="I553" t="s">
        <v>36</v>
      </c>
      <c r="J553" t="s">
        <v>251</v>
      </c>
      <c r="K553">
        <v>10.039999999999999</v>
      </c>
      <c r="L553">
        <v>48</v>
      </c>
      <c r="M553" t="s">
        <v>245</v>
      </c>
      <c r="N553">
        <v>5</v>
      </c>
      <c r="O553">
        <v>10.039999999999999</v>
      </c>
      <c r="P553">
        <v>1.75</v>
      </c>
      <c r="Q553">
        <v>17.57</v>
      </c>
      <c r="R553">
        <v>22.57</v>
      </c>
      <c r="S553">
        <v>0</v>
      </c>
      <c r="T553" s="90">
        <v>0</v>
      </c>
      <c r="U553" s="90">
        <v>0</v>
      </c>
      <c r="V553">
        <v>29</v>
      </c>
      <c r="W553">
        <v>0.8</v>
      </c>
      <c r="X553">
        <v>23.200000000000003</v>
      </c>
      <c r="Y553" s="176">
        <v>-0.63</v>
      </c>
      <c r="Z553" t="s">
        <v>37</v>
      </c>
      <c r="AA553" t="b" cm="1">
        <f t="array" ref="AA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3">
        <f>Fares_Big_Star_Export[[#This Row],[Trip Time]]*Fares_Big_Star_Export[[#This Row],[HOURLY DATA]]/60</f>
        <v>23.2</v>
      </c>
      <c r="AD553" s="90"/>
      <c r="AE553"/>
    </row>
    <row r="554" spans="1:31" x14ac:dyDescent="0.25">
      <c r="A554" t="s">
        <v>138</v>
      </c>
      <c r="B554" t="s">
        <v>421</v>
      </c>
      <c r="C554" t="s">
        <v>960</v>
      </c>
      <c r="D554" s="3">
        <v>0</v>
      </c>
      <c r="E554" t="s">
        <v>75</v>
      </c>
      <c r="F554" t="s">
        <v>377</v>
      </c>
      <c r="G554" s="2">
        <v>45749</v>
      </c>
      <c r="H554">
        <v>4101837</v>
      </c>
      <c r="I554" t="s">
        <v>36</v>
      </c>
      <c r="J554" t="s">
        <v>251</v>
      </c>
      <c r="K554">
        <v>8.24</v>
      </c>
      <c r="L554">
        <v>78</v>
      </c>
      <c r="M554" t="s">
        <v>245</v>
      </c>
      <c r="N554">
        <v>5</v>
      </c>
      <c r="O554">
        <v>8.24</v>
      </c>
      <c r="P554">
        <v>1.75</v>
      </c>
      <c r="Q554">
        <v>14.42</v>
      </c>
      <c r="R554">
        <v>19.420000000000002</v>
      </c>
      <c r="S554">
        <v>0</v>
      </c>
      <c r="T554" s="90">
        <v>0</v>
      </c>
      <c r="U554" s="90">
        <v>0</v>
      </c>
      <c r="V554">
        <v>29</v>
      </c>
      <c r="W554">
        <v>1.3</v>
      </c>
      <c r="X554">
        <v>37.700000000000003</v>
      </c>
      <c r="Y554" s="176">
        <v>-18.28</v>
      </c>
      <c r="Z554" t="s">
        <v>37</v>
      </c>
      <c r="AA554" t="b" cm="1">
        <f t="array" ref="AA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4">
        <f>Fares_Big_Star_Export[[#This Row],[Trip Time]]*Fares_Big_Star_Export[[#This Row],[HOURLY DATA]]/60</f>
        <v>37.700000000000003</v>
      </c>
      <c r="AD554" s="90"/>
      <c r="AE554"/>
    </row>
    <row r="555" spans="1:31" x14ac:dyDescent="0.25">
      <c r="A555" t="s">
        <v>136</v>
      </c>
      <c r="B555" t="s">
        <v>411</v>
      </c>
      <c r="C555" t="s">
        <v>590</v>
      </c>
      <c r="D555" s="3">
        <v>0</v>
      </c>
      <c r="E555" t="s">
        <v>75</v>
      </c>
      <c r="F555" t="s">
        <v>231</v>
      </c>
      <c r="G555" s="2">
        <v>45749</v>
      </c>
      <c r="H555">
        <v>4101838</v>
      </c>
      <c r="I555" t="s">
        <v>883</v>
      </c>
      <c r="J555" t="s">
        <v>251</v>
      </c>
      <c r="K555">
        <v>8.24</v>
      </c>
      <c r="L555">
        <v>93</v>
      </c>
      <c r="M555" t="s">
        <v>245</v>
      </c>
      <c r="N555">
        <v>5</v>
      </c>
      <c r="O555">
        <v>8.24</v>
      </c>
      <c r="P555">
        <v>1.75</v>
      </c>
      <c r="Q555">
        <v>14.42</v>
      </c>
      <c r="R555">
        <v>19.420000000000002</v>
      </c>
      <c r="S555">
        <v>0</v>
      </c>
      <c r="T555" s="90">
        <v>0</v>
      </c>
      <c r="U555" s="90">
        <v>0</v>
      </c>
      <c r="V555">
        <v>32.5</v>
      </c>
      <c r="W555">
        <v>1.55</v>
      </c>
      <c r="X555">
        <v>50.375</v>
      </c>
      <c r="Y555" s="176">
        <v>-30.954999999999998</v>
      </c>
      <c r="Z555" t="s">
        <v>37</v>
      </c>
      <c r="AA555" t="b" cm="1">
        <f t="array" ref="AA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55">
        <f>Fares_Big_Star_Export[[#This Row],[Trip Time]]*Fares_Big_Star_Export[[#This Row],[HOURLY DATA]]/60</f>
        <v>50.375</v>
      </c>
      <c r="AD555" s="90"/>
      <c r="AE555"/>
    </row>
    <row r="556" spans="1:31" x14ac:dyDescent="0.25">
      <c r="A556" t="s">
        <v>138</v>
      </c>
      <c r="B556" t="s">
        <v>466</v>
      </c>
      <c r="C556" t="s">
        <v>546</v>
      </c>
      <c r="D556" s="3">
        <v>0</v>
      </c>
      <c r="E556" t="s">
        <v>75</v>
      </c>
      <c r="F556" t="s">
        <v>377</v>
      </c>
      <c r="G556" s="2">
        <v>45749</v>
      </c>
      <c r="H556">
        <v>4101806</v>
      </c>
      <c r="I556" t="s">
        <v>36</v>
      </c>
      <c r="J556" t="s">
        <v>251</v>
      </c>
      <c r="K556">
        <v>4.38</v>
      </c>
      <c r="L556">
        <v>32</v>
      </c>
      <c r="M556" t="s">
        <v>245</v>
      </c>
      <c r="N556">
        <v>5</v>
      </c>
      <c r="O556">
        <v>4.38</v>
      </c>
      <c r="P556">
        <v>1.75</v>
      </c>
      <c r="Q556">
        <v>7.665</v>
      </c>
      <c r="R556">
        <v>12.664999999999999</v>
      </c>
      <c r="S556">
        <v>5.5</v>
      </c>
      <c r="T556" s="90">
        <v>0</v>
      </c>
      <c r="U556" s="90">
        <v>5.5</v>
      </c>
      <c r="V556">
        <v>29</v>
      </c>
      <c r="W556">
        <v>0.53333333333333333</v>
      </c>
      <c r="X556">
        <v>15.466666666666667</v>
      </c>
      <c r="Y556" s="176">
        <v>-2.8016999999999999</v>
      </c>
      <c r="Z556" t="s">
        <v>37</v>
      </c>
      <c r="AA556" t="b" cm="1">
        <f t="array" ref="AA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6">
        <f>Fares_Big_Star_Export[[#This Row],[Trip Time]]*Fares_Big_Star_Export[[#This Row],[HOURLY DATA]]/60</f>
        <v>15.466666666666667</v>
      </c>
      <c r="AD556" s="90"/>
      <c r="AE556"/>
    </row>
    <row r="557" spans="1:31" x14ac:dyDescent="0.25">
      <c r="A557" t="s">
        <v>137</v>
      </c>
      <c r="B557" t="s">
        <v>447</v>
      </c>
      <c r="C557" t="s">
        <v>431</v>
      </c>
      <c r="D557" s="3">
        <v>0</v>
      </c>
      <c r="E557" t="s">
        <v>75</v>
      </c>
      <c r="F557" t="s">
        <v>387</v>
      </c>
      <c r="G557" s="2">
        <v>45749</v>
      </c>
      <c r="H557">
        <v>4101804</v>
      </c>
      <c r="I557" t="s">
        <v>28</v>
      </c>
      <c r="J557" t="s">
        <v>254</v>
      </c>
      <c r="K557">
        <v>4.88</v>
      </c>
      <c r="L557">
        <v>18</v>
      </c>
      <c r="M557" t="s">
        <v>246</v>
      </c>
      <c r="N557">
        <v>6.5</v>
      </c>
      <c r="O557">
        <v>4.88</v>
      </c>
      <c r="P557">
        <v>2</v>
      </c>
      <c r="Q557">
        <v>9.76</v>
      </c>
      <c r="R557">
        <v>16.259999999999998</v>
      </c>
      <c r="S557">
        <v>0</v>
      </c>
      <c r="T557" s="90">
        <v>0</v>
      </c>
      <c r="U557" s="90">
        <v>0</v>
      </c>
      <c r="V557">
        <v>32.5</v>
      </c>
      <c r="W557">
        <v>0.3</v>
      </c>
      <c r="X557">
        <v>9.75</v>
      </c>
      <c r="Y557" s="176">
        <v>6.51</v>
      </c>
      <c r="Z557" t="s">
        <v>23</v>
      </c>
      <c r="AA557" t="b" cm="1">
        <f t="array" ref="AA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7">
        <f>Fares_Big_Star_Export[[#This Row],[Trip Time]]*Fares_Big_Star_Export[[#This Row],[HOURLY DATA]]/60</f>
        <v>9.75</v>
      </c>
      <c r="AD557" s="90"/>
      <c r="AE557"/>
    </row>
    <row r="558" spans="1:31" x14ac:dyDescent="0.25">
      <c r="A558" t="s">
        <v>137</v>
      </c>
      <c r="B558" t="s">
        <v>399</v>
      </c>
      <c r="C558" t="s">
        <v>868</v>
      </c>
      <c r="D558" s="3">
        <v>0</v>
      </c>
      <c r="E558" t="s">
        <v>75</v>
      </c>
      <c r="F558" t="s">
        <v>387</v>
      </c>
      <c r="G558" s="2">
        <v>45749</v>
      </c>
      <c r="H558">
        <v>4101805</v>
      </c>
      <c r="I558" t="s">
        <v>28</v>
      </c>
      <c r="J558" t="s">
        <v>254</v>
      </c>
      <c r="K558">
        <v>17.72</v>
      </c>
      <c r="L558">
        <v>26</v>
      </c>
      <c r="M558" t="s">
        <v>246</v>
      </c>
      <c r="N558">
        <v>6.5</v>
      </c>
      <c r="O558">
        <v>17.72</v>
      </c>
      <c r="P558">
        <v>2</v>
      </c>
      <c r="Q558">
        <v>35.44</v>
      </c>
      <c r="R558">
        <v>41.94</v>
      </c>
      <c r="S558">
        <v>0</v>
      </c>
      <c r="T558" s="90">
        <v>0</v>
      </c>
      <c r="U558" s="90">
        <v>0</v>
      </c>
      <c r="V558">
        <v>32.5</v>
      </c>
      <c r="W558">
        <v>0.43333333333333335</v>
      </c>
      <c r="X558">
        <v>14.083333333333334</v>
      </c>
      <c r="Y558" s="176">
        <v>27.8567</v>
      </c>
      <c r="Z558" t="s">
        <v>23</v>
      </c>
      <c r="AA558" t="b" cm="1">
        <f t="array" ref="AA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8">
        <f>Fares_Big_Star_Export[[#This Row],[Trip Time]]*Fares_Big_Star_Export[[#This Row],[HOURLY DATA]]/60</f>
        <v>14.083333333333334</v>
      </c>
      <c r="AD558" s="90"/>
      <c r="AE558"/>
    </row>
    <row r="559" spans="1:31" x14ac:dyDescent="0.25">
      <c r="A559" t="s">
        <v>136</v>
      </c>
      <c r="B559" t="s">
        <v>451</v>
      </c>
      <c r="C559" t="s">
        <v>911</v>
      </c>
      <c r="D559" s="3">
        <v>0</v>
      </c>
      <c r="E559" t="s">
        <v>75</v>
      </c>
      <c r="F559" t="s">
        <v>226</v>
      </c>
      <c r="G559" s="2">
        <v>45749</v>
      </c>
      <c r="H559">
        <v>4101807</v>
      </c>
      <c r="I559" t="s">
        <v>58</v>
      </c>
      <c r="J559" t="s">
        <v>251</v>
      </c>
      <c r="K559">
        <v>17.3</v>
      </c>
      <c r="L559">
        <v>33</v>
      </c>
      <c r="M559" t="s">
        <v>245</v>
      </c>
      <c r="N559">
        <v>5</v>
      </c>
      <c r="O559">
        <v>17.3</v>
      </c>
      <c r="P559">
        <v>1.75</v>
      </c>
      <c r="Q559">
        <v>30.275000000000002</v>
      </c>
      <c r="R559">
        <v>35.275000000000006</v>
      </c>
      <c r="S559">
        <v>0</v>
      </c>
      <c r="T559" s="90">
        <v>0</v>
      </c>
      <c r="U559" s="90">
        <v>0</v>
      </c>
      <c r="V559">
        <v>32.5</v>
      </c>
      <c r="W559">
        <v>0.55000000000000004</v>
      </c>
      <c r="X559">
        <v>17.875</v>
      </c>
      <c r="Y559" s="176">
        <v>17.399999999999999</v>
      </c>
      <c r="Z559" t="s">
        <v>23</v>
      </c>
      <c r="AA559" t="b" cm="1">
        <f t="array" ref="AA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9">
        <f>Fares_Big_Star_Export[[#This Row],[Trip Time]]*Fares_Big_Star_Export[[#This Row],[HOURLY DATA]]/60</f>
        <v>17.875</v>
      </c>
      <c r="AD559" s="90"/>
      <c r="AE559"/>
    </row>
    <row r="560" spans="1:31" x14ac:dyDescent="0.25">
      <c r="A560" t="s">
        <v>136</v>
      </c>
      <c r="B560" t="s">
        <v>411</v>
      </c>
      <c r="C560" t="s">
        <v>435</v>
      </c>
      <c r="D560" s="3">
        <v>0</v>
      </c>
      <c r="E560" t="s">
        <v>75</v>
      </c>
      <c r="F560" t="s">
        <v>231</v>
      </c>
      <c r="G560" s="2">
        <v>45749</v>
      </c>
      <c r="H560">
        <v>4101808</v>
      </c>
      <c r="I560" t="s">
        <v>883</v>
      </c>
      <c r="J560" t="s">
        <v>251</v>
      </c>
      <c r="K560">
        <v>17.3</v>
      </c>
      <c r="L560">
        <v>57</v>
      </c>
      <c r="M560" t="s">
        <v>245</v>
      </c>
      <c r="N560">
        <v>5</v>
      </c>
      <c r="O560">
        <v>17.3</v>
      </c>
      <c r="P560">
        <v>1.75</v>
      </c>
      <c r="Q560">
        <v>30.275000000000002</v>
      </c>
      <c r="R560">
        <v>35.275000000000006</v>
      </c>
      <c r="S560">
        <v>0</v>
      </c>
      <c r="T560" s="90">
        <v>0</v>
      </c>
      <c r="U560" s="90">
        <v>0</v>
      </c>
      <c r="V560">
        <v>32.5</v>
      </c>
      <c r="W560">
        <v>0.95</v>
      </c>
      <c r="X560">
        <v>30.875</v>
      </c>
      <c r="Y560" s="176">
        <v>4.4000000000000004</v>
      </c>
      <c r="Z560" t="s">
        <v>37</v>
      </c>
      <c r="AA560" t="b" cm="1">
        <f t="array" ref="AA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60">
        <f>Fares_Big_Star_Export[[#This Row],[Trip Time]]*Fares_Big_Star_Export[[#This Row],[HOURLY DATA]]/60</f>
        <v>30.875</v>
      </c>
      <c r="AD560" s="90"/>
      <c r="AE560"/>
    </row>
    <row r="561" spans="1:31" x14ac:dyDescent="0.25">
      <c r="A561" t="s">
        <v>136</v>
      </c>
      <c r="B561" t="s">
        <v>957</v>
      </c>
      <c r="C561" t="s">
        <v>649</v>
      </c>
      <c r="D561" s="3">
        <v>0</v>
      </c>
      <c r="E561" t="s">
        <v>75</v>
      </c>
      <c r="F561" t="s">
        <v>226</v>
      </c>
      <c r="G561" s="2">
        <v>45749</v>
      </c>
      <c r="H561">
        <v>4101809</v>
      </c>
      <c r="I561" t="s">
        <v>58</v>
      </c>
      <c r="J561" t="s">
        <v>252</v>
      </c>
      <c r="K561">
        <v>15.66</v>
      </c>
      <c r="L561">
        <v>62</v>
      </c>
      <c r="M561" t="s">
        <v>245</v>
      </c>
      <c r="N561">
        <v>5</v>
      </c>
      <c r="O561">
        <v>15.66</v>
      </c>
      <c r="P561">
        <v>1.75</v>
      </c>
      <c r="Q561">
        <v>27.405000000000001</v>
      </c>
      <c r="R561">
        <v>32.405000000000001</v>
      </c>
      <c r="S561">
        <v>0</v>
      </c>
      <c r="T561" s="90">
        <v>0</v>
      </c>
      <c r="U561" s="90">
        <v>0</v>
      </c>
      <c r="V561">
        <v>32.5</v>
      </c>
      <c r="W561">
        <v>1.0333333333333334</v>
      </c>
      <c r="X561">
        <v>33.583333333333336</v>
      </c>
      <c r="Y561" s="176">
        <v>-1.1782999999999999</v>
      </c>
      <c r="Z561" t="s">
        <v>23</v>
      </c>
      <c r="AA561" t="b" cm="1">
        <f t="array" ref="AA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1">
        <f>Fares_Big_Star_Export[[#This Row],[Trip Time]]*Fares_Big_Star_Export[[#This Row],[HOURLY DATA]]/60</f>
        <v>33.583333333333336</v>
      </c>
      <c r="AD561" s="90"/>
      <c r="AE561"/>
    </row>
    <row r="562" spans="1:31" x14ac:dyDescent="0.25">
      <c r="A562" t="s">
        <v>140</v>
      </c>
      <c r="B562" t="s">
        <v>521</v>
      </c>
      <c r="C562" t="s">
        <v>505</v>
      </c>
      <c r="D562" s="3">
        <v>0</v>
      </c>
      <c r="E562" t="s">
        <v>75</v>
      </c>
      <c r="F562" t="s">
        <v>378</v>
      </c>
      <c r="G562" s="2">
        <v>45749</v>
      </c>
      <c r="H562">
        <v>4101935</v>
      </c>
      <c r="I562" t="s">
        <v>379</v>
      </c>
      <c r="J562" t="s">
        <v>251</v>
      </c>
      <c r="K562">
        <v>8.08</v>
      </c>
      <c r="L562">
        <v>54</v>
      </c>
      <c r="M562" t="s">
        <v>245</v>
      </c>
      <c r="N562">
        <v>5</v>
      </c>
      <c r="O562">
        <v>8.08</v>
      </c>
      <c r="P562">
        <v>1.75</v>
      </c>
      <c r="Q562">
        <v>14.14</v>
      </c>
      <c r="R562">
        <v>19.14</v>
      </c>
      <c r="S562">
        <v>0</v>
      </c>
      <c r="T562" s="90">
        <v>0</v>
      </c>
      <c r="U562" s="90">
        <v>0</v>
      </c>
      <c r="V562">
        <v>29</v>
      </c>
      <c r="W562">
        <v>0.9</v>
      </c>
      <c r="X562">
        <v>26.1</v>
      </c>
      <c r="Y562" s="176">
        <v>-6.96</v>
      </c>
      <c r="Z562" t="s">
        <v>23</v>
      </c>
      <c r="AA562" t="b" cm="1">
        <f t="array" ref="AA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2">
        <f>Fares_Big_Star_Export[[#This Row],[Trip Time]]*Fares_Big_Star_Export[[#This Row],[HOURLY DATA]]/60</f>
        <v>26.1</v>
      </c>
      <c r="AD562" s="90"/>
      <c r="AE562"/>
    </row>
    <row r="563" spans="1:31" x14ac:dyDescent="0.25">
      <c r="A563" t="s">
        <v>136</v>
      </c>
      <c r="B563" t="s">
        <v>977</v>
      </c>
      <c r="C563" t="s">
        <v>1108</v>
      </c>
      <c r="D563" s="3">
        <v>0</v>
      </c>
      <c r="E563" t="s">
        <v>75</v>
      </c>
      <c r="F563" t="s">
        <v>231</v>
      </c>
      <c r="G563" s="2">
        <v>45749</v>
      </c>
      <c r="H563">
        <v>4101801</v>
      </c>
      <c r="I563" t="s">
        <v>883</v>
      </c>
      <c r="J563" t="s">
        <v>251</v>
      </c>
      <c r="K563">
        <v>12.29</v>
      </c>
      <c r="L563">
        <v>47</v>
      </c>
      <c r="M563" t="s">
        <v>245</v>
      </c>
      <c r="N563">
        <v>5</v>
      </c>
      <c r="O563">
        <v>12.29</v>
      </c>
      <c r="P563">
        <v>1.75</v>
      </c>
      <c r="Q563">
        <v>21.5075</v>
      </c>
      <c r="R563">
        <v>26.5075</v>
      </c>
      <c r="S563">
        <v>5</v>
      </c>
      <c r="T563" s="90">
        <v>0</v>
      </c>
      <c r="U563" s="90">
        <v>5</v>
      </c>
      <c r="V563">
        <v>32.5</v>
      </c>
      <c r="W563">
        <v>0.78333333333333333</v>
      </c>
      <c r="X563">
        <v>25.458333333333332</v>
      </c>
      <c r="Y563" s="176">
        <v>1.0491999999999999</v>
      </c>
      <c r="Z563" t="s">
        <v>23</v>
      </c>
      <c r="AA563" t="b" cm="1">
        <f t="array" ref="AA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3">
        <f>Fares_Big_Star_Export[[#This Row],[Trip Time]]*Fares_Big_Star_Export[[#This Row],[HOURLY DATA]]/60</f>
        <v>25.458333333333332</v>
      </c>
      <c r="AD563" s="90"/>
      <c r="AE563"/>
    </row>
    <row r="564" spans="1:31" x14ac:dyDescent="0.25">
      <c r="A564" t="s">
        <v>141</v>
      </c>
      <c r="B564" t="s">
        <v>839</v>
      </c>
      <c r="C564" t="s">
        <v>516</v>
      </c>
      <c r="D564" s="3">
        <v>0</v>
      </c>
      <c r="E564" t="s">
        <v>75</v>
      </c>
      <c r="F564" t="s">
        <v>395</v>
      </c>
      <c r="G564" s="2">
        <v>45749</v>
      </c>
      <c r="H564">
        <v>4102098</v>
      </c>
      <c r="I564" t="s">
        <v>66</v>
      </c>
      <c r="J564" t="s">
        <v>251</v>
      </c>
      <c r="K564">
        <v>17.059999999999999</v>
      </c>
      <c r="L564">
        <v>44</v>
      </c>
      <c r="M564" t="s">
        <v>245</v>
      </c>
      <c r="N564">
        <v>5</v>
      </c>
      <c r="O564">
        <v>17.059999999999999</v>
      </c>
      <c r="P564">
        <v>1.75</v>
      </c>
      <c r="Q564">
        <v>29.854999999999997</v>
      </c>
      <c r="R564">
        <v>34.854999999999997</v>
      </c>
      <c r="S564">
        <v>5</v>
      </c>
      <c r="T564" s="90">
        <v>0</v>
      </c>
      <c r="U564" s="90">
        <v>5</v>
      </c>
      <c r="V564">
        <v>32.5</v>
      </c>
      <c r="W564">
        <v>0.73333333333333328</v>
      </c>
      <c r="X564">
        <v>23.833333333333332</v>
      </c>
      <c r="Y564" s="176">
        <v>11.021699999999999</v>
      </c>
      <c r="Z564" t="s">
        <v>23</v>
      </c>
      <c r="AA564" t="b" cm="1">
        <f t="array" ref="AA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4">
        <f>Fares_Big_Star_Export[[#This Row],[Trip Time]]*Fares_Big_Star_Export[[#This Row],[HOURLY DATA]]/60</f>
        <v>23.833333333333332</v>
      </c>
      <c r="AD564" s="90"/>
      <c r="AE564"/>
    </row>
    <row r="565" spans="1:31" x14ac:dyDescent="0.25">
      <c r="A565" t="s">
        <v>140</v>
      </c>
      <c r="B565" t="s">
        <v>952</v>
      </c>
      <c r="C565" t="s">
        <v>737</v>
      </c>
      <c r="D565" s="3">
        <v>0</v>
      </c>
      <c r="E565" t="s">
        <v>75</v>
      </c>
      <c r="F565" t="s">
        <v>378</v>
      </c>
      <c r="G565" s="2">
        <v>45749</v>
      </c>
      <c r="H565">
        <v>4101652</v>
      </c>
      <c r="I565" t="s">
        <v>379</v>
      </c>
      <c r="J565" t="s">
        <v>253</v>
      </c>
      <c r="K565">
        <v>6.92</v>
      </c>
      <c r="L565">
        <v>21</v>
      </c>
      <c r="M565" t="s">
        <v>245</v>
      </c>
      <c r="N565">
        <v>5</v>
      </c>
      <c r="O565">
        <v>6.92</v>
      </c>
      <c r="P565">
        <v>1.75</v>
      </c>
      <c r="Q565">
        <v>12.11</v>
      </c>
      <c r="R565">
        <v>17.11</v>
      </c>
      <c r="S565">
        <v>3.75</v>
      </c>
      <c r="T565" s="90">
        <v>0</v>
      </c>
      <c r="U565" s="90">
        <v>3.75</v>
      </c>
      <c r="V565">
        <v>29</v>
      </c>
      <c r="W565">
        <v>0.35</v>
      </c>
      <c r="X565">
        <v>10.149999999999999</v>
      </c>
      <c r="Y565" s="176">
        <v>6.96</v>
      </c>
      <c r="Z565" t="s">
        <v>23</v>
      </c>
      <c r="AA565" t="b" cm="1">
        <f t="array" ref="AA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5">
        <f>Fares_Big_Star_Export[[#This Row],[Trip Time]]*Fares_Big_Star_Export[[#This Row],[HOURLY DATA]]/60</f>
        <v>10.15</v>
      </c>
      <c r="AD565" s="90"/>
      <c r="AE565"/>
    </row>
    <row r="566" spans="1:31" x14ac:dyDescent="0.25">
      <c r="A566" t="s">
        <v>18</v>
      </c>
      <c r="B566" t="s">
        <v>628</v>
      </c>
      <c r="C566" t="s">
        <v>835</v>
      </c>
      <c r="D566" s="3">
        <v>0</v>
      </c>
      <c r="E566" t="s">
        <v>75</v>
      </c>
      <c r="F566" t="s">
        <v>382</v>
      </c>
      <c r="G566" s="2">
        <v>45749</v>
      </c>
      <c r="H566">
        <v>4102070</v>
      </c>
      <c r="I566" t="s">
        <v>19</v>
      </c>
      <c r="J566" t="s">
        <v>251</v>
      </c>
      <c r="K566">
        <v>16.13</v>
      </c>
      <c r="L566">
        <v>34</v>
      </c>
      <c r="M566" t="s">
        <v>245</v>
      </c>
      <c r="N566">
        <v>6.5</v>
      </c>
      <c r="O566">
        <v>16.13</v>
      </c>
      <c r="P566">
        <v>2</v>
      </c>
      <c r="Q566">
        <v>32.26</v>
      </c>
      <c r="R566">
        <v>38.76</v>
      </c>
      <c r="S566">
        <v>5.5</v>
      </c>
      <c r="T566" s="90">
        <v>0</v>
      </c>
      <c r="U566" s="90">
        <v>5.5</v>
      </c>
      <c r="V566">
        <v>35.787500000000001</v>
      </c>
      <c r="W566">
        <v>0.56666666666666665</v>
      </c>
      <c r="X566">
        <v>20.279583333333335</v>
      </c>
      <c r="Y566" s="176">
        <v>18.480399999999999</v>
      </c>
      <c r="Z566" t="s">
        <v>20</v>
      </c>
      <c r="AA566" t="b" cm="1">
        <f t="array" ref="AA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6">
        <f>Fares_Big_Star_Export[[#This Row],[Trip Time]]*Fares_Big_Star_Export[[#This Row],[HOURLY DATA]]/60</f>
        <v>20.279583333333335</v>
      </c>
      <c r="AD566" s="90"/>
      <c r="AE566"/>
    </row>
    <row r="567" spans="1:31" x14ac:dyDescent="0.25">
      <c r="A567" t="s">
        <v>18</v>
      </c>
      <c r="B567" t="s">
        <v>738</v>
      </c>
      <c r="C567" t="s">
        <v>1018</v>
      </c>
      <c r="D567" s="3">
        <v>1</v>
      </c>
      <c r="E567" t="s">
        <v>75</v>
      </c>
      <c r="F567" t="s">
        <v>392</v>
      </c>
      <c r="G567" s="2">
        <v>45749</v>
      </c>
      <c r="H567">
        <v>4101643</v>
      </c>
      <c r="I567" t="s">
        <v>393</v>
      </c>
      <c r="J567" t="s">
        <v>254</v>
      </c>
      <c r="K567">
        <v>5.55</v>
      </c>
      <c r="L567">
        <v>34</v>
      </c>
      <c r="M567" t="s">
        <v>246</v>
      </c>
      <c r="N567">
        <v>6.5</v>
      </c>
      <c r="O567">
        <v>5.55</v>
      </c>
      <c r="P567">
        <v>2</v>
      </c>
      <c r="Q567">
        <v>11.1</v>
      </c>
      <c r="R567">
        <v>17.600000000000001</v>
      </c>
      <c r="S567">
        <v>5.5</v>
      </c>
      <c r="T567" s="90">
        <v>5.5</v>
      </c>
      <c r="U567" s="90">
        <v>0</v>
      </c>
      <c r="V567">
        <v>35.787500000000001</v>
      </c>
      <c r="W567">
        <v>0.56666666666666665</v>
      </c>
      <c r="X567">
        <v>20.279583333333335</v>
      </c>
      <c r="Y567" s="176">
        <v>-2.6796000000000002</v>
      </c>
      <c r="Z567" t="s">
        <v>23</v>
      </c>
      <c r="AA567" t="b" cm="1">
        <f t="array" ref="AA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7">
        <f>Fares_Big_Star_Export[[#This Row],[Trip Time]]*Fares_Big_Star_Export[[#This Row],[HOURLY DATA]]/60</f>
        <v>20.279583333333335</v>
      </c>
      <c r="AD567" s="90"/>
      <c r="AE567"/>
    </row>
    <row r="568" spans="1:31" x14ac:dyDescent="0.25">
      <c r="A568" t="s">
        <v>18</v>
      </c>
      <c r="B568" t="s">
        <v>741</v>
      </c>
      <c r="C568" t="s">
        <v>502</v>
      </c>
      <c r="D568" s="3">
        <v>0</v>
      </c>
      <c r="E568" t="s">
        <v>75</v>
      </c>
      <c r="F568" t="s">
        <v>390</v>
      </c>
      <c r="G568" s="2">
        <v>45749</v>
      </c>
      <c r="H568">
        <v>4101567</v>
      </c>
      <c r="I568" t="s">
        <v>376</v>
      </c>
      <c r="J568" t="s">
        <v>251</v>
      </c>
      <c r="K568">
        <v>20.329999999999998</v>
      </c>
      <c r="L568">
        <v>22</v>
      </c>
      <c r="M568" t="s">
        <v>245</v>
      </c>
      <c r="N568">
        <v>6.5</v>
      </c>
      <c r="O568">
        <v>20.329999999999998</v>
      </c>
      <c r="P568">
        <v>2</v>
      </c>
      <c r="Q568">
        <v>40.659999999999997</v>
      </c>
      <c r="R568">
        <v>47.16</v>
      </c>
      <c r="S568">
        <v>0</v>
      </c>
      <c r="T568" s="90">
        <v>0</v>
      </c>
      <c r="U568" s="90">
        <v>0</v>
      </c>
      <c r="V568">
        <v>35.787500000000001</v>
      </c>
      <c r="W568">
        <v>0.36666666666666664</v>
      </c>
      <c r="X568">
        <v>13.122083333333332</v>
      </c>
      <c r="Y568" s="176">
        <v>34.0379</v>
      </c>
      <c r="Z568" t="s">
        <v>23</v>
      </c>
      <c r="AA568" t="b" cm="1">
        <f t="array" ref="AA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8">
        <f>Fares_Big_Star_Export[[#This Row],[Trip Time]]*Fares_Big_Star_Export[[#This Row],[HOURLY DATA]]/60</f>
        <v>13.122083333333334</v>
      </c>
      <c r="AD568" s="90"/>
      <c r="AE568"/>
    </row>
    <row r="569" spans="1:31" x14ac:dyDescent="0.25">
      <c r="A569" t="s">
        <v>133</v>
      </c>
      <c r="B569" t="s">
        <v>489</v>
      </c>
      <c r="C569" t="s">
        <v>682</v>
      </c>
      <c r="D569" s="3">
        <v>0</v>
      </c>
      <c r="E569" t="s">
        <v>75</v>
      </c>
      <c r="F569" t="s">
        <v>394</v>
      </c>
      <c r="G569" s="2">
        <v>45749</v>
      </c>
      <c r="H569">
        <v>4101644</v>
      </c>
      <c r="I569" t="s">
        <v>64</v>
      </c>
      <c r="J569" t="s">
        <v>254</v>
      </c>
      <c r="K569">
        <v>5.55</v>
      </c>
      <c r="L569">
        <v>120</v>
      </c>
      <c r="M569" t="s">
        <v>246</v>
      </c>
      <c r="N569">
        <v>6.5</v>
      </c>
      <c r="O569">
        <v>5.55</v>
      </c>
      <c r="P569">
        <v>2</v>
      </c>
      <c r="Q569">
        <v>11.1</v>
      </c>
      <c r="R569">
        <v>17.600000000000001</v>
      </c>
      <c r="S569">
        <v>0</v>
      </c>
      <c r="T569" s="90">
        <v>0</v>
      </c>
      <c r="U569" s="90">
        <v>0</v>
      </c>
      <c r="V569">
        <v>32.5</v>
      </c>
      <c r="W569">
        <v>2</v>
      </c>
      <c r="X569">
        <v>65</v>
      </c>
      <c r="Y569" s="176">
        <v>-47.4</v>
      </c>
      <c r="Z569" t="s">
        <v>23</v>
      </c>
      <c r="AA569" t="b" cm="1">
        <f t="array" ref="AA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9">
        <f>Fares_Big_Star_Export[[#This Row],[Trip Time]]*Fares_Big_Star_Export[[#This Row],[HOURLY DATA]]/60</f>
        <v>65</v>
      </c>
      <c r="AD569" s="90"/>
      <c r="AE569"/>
    </row>
    <row r="570" spans="1:31" x14ac:dyDescent="0.25">
      <c r="A570" t="s">
        <v>18</v>
      </c>
      <c r="B570" t="s">
        <v>741</v>
      </c>
      <c r="C570" t="s">
        <v>408</v>
      </c>
      <c r="D570" s="3">
        <v>0</v>
      </c>
      <c r="E570" t="s">
        <v>75</v>
      </c>
      <c r="F570" t="s">
        <v>565</v>
      </c>
      <c r="G570" s="2">
        <v>45749</v>
      </c>
      <c r="H570">
        <v>4101642</v>
      </c>
      <c r="I570" t="s">
        <v>33</v>
      </c>
      <c r="J570" t="s">
        <v>251</v>
      </c>
      <c r="K570">
        <v>10.39</v>
      </c>
      <c r="L570">
        <v>33</v>
      </c>
      <c r="M570" t="s">
        <v>245</v>
      </c>
      <c r="N570">
        <v>6.5</v>
      </c>
      <c r="O570">
        <v>10.39</v>
      </c>
      <c r="P570">
        <v>2</v>
      </c>
      <c r="Q570">
        <v>20.78</v>
      </c>
      <c r="R570">
        <v>27.28</v>
      </c>
      <c r="S570">
        <v>0</v>
      </c>
      <c r="T570" s="90">
        <v>0</v>
      </c>
      <c r="U570" s="90">
        <v>0</v>
      </c>
      <c r="V570">
        <v>35.787500000000001</v>
      </c>
      <c r="W570">
        <v>0.55000000000000004</v>
      </c>
      <c r="X570">
        <v>19.683125000000004</v>
      </c>
      <c r="Y570" s="176">
        <v>7.5968999999999998</v>
      </c>
      <c r="Z570" t="s">
        <v>23</v>
      </c>
      <c r="AA570" t="b" cm="1">
        <f t="array" ref="AA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0">
        <f>Fares_Big_Star_Export[[#This Row],[Trip Time]]*Fares_Big_Star_Export[[#This Row],[HOURLY DATA]]/60</f>
        <v>19.683125</v>
      </c>
      <c r="AD570" s="90"/>
      <c r="AE570"/>
    </row>
    <row r="571" spans="1:31" x14ac:dyDescent="0.25">
      <c r="A571" t="s">
        <v>141</v>
      </c>
      <c r="B571" t="s">
        <v>496</v>
      </c>
      <c r="C571" t="s">
        <v>911</v>
      </c>
      <c r="D571" s="3">
        <v>0</v>
      </c>
      <c r="E571" t="s">
        <v>75</v>
      </c>
      <c r="F571" t="s">
        <v>395</v>
      </c>
      <c r="G571" s="2">
        <v>45749</v>
      </c>
      <c r="H571">
        <v>4101563</v>
      </c>
      <c r="I571" t="s">
        <v>66</v>
      </c>
      <c r="J571" t="s">
        <v>251</v>
      </c>
      <c r="K571">
        <v>13.14</v>
      </c>
      <c r="L571">
        <v>88</v>
      </c>
      <c r="M571" t="s">
        <v>245</v>
      </c>
      <c r="N571">
        <v>5</v>
      </c>
      <c r="O571">
        <v>13.14</v>
      </c>
      <c r="P571">
        <v>1.75</v>
      </c>
      <c r="Q571">
        <v>22.995000000000001</v>
      </c>
      <c r="R571">
        <v>27.995000000000001</v>
      </c>
      <c r="S571">
        <v>0</v>
      </c>
      <c r="T571" s="90">
        <v>0</v>
      </c>
      <c r="U571" s="90">
        <v>0</v>
      </c>
      <c r="V571">
        <v>32.5</v>
      </c>
      <c r="W571">
        <v>1.4666666666666666</v>
      </c>
      <c r="X571">
        <v>47.666666666666664</v>
      </c>
      <c r="Y571" s="176">
        <v>-19.671700000000001</v>
      </c>
      <c r="Z571" t="s">
        <v>23</v>
      </c>
      <c r="AA571" t="b" cm="1">
        <f t="array" ref="AA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1">
        <f>Fares_Big_Star_Export[[#This Row],[Trip Time]]*Fares_Big_Star_Export[[#This Row],[HOURLY DATA]]/60</f>
        <v>47.666666666666664</v>
      </c>
      <c r="AD571" s="90"/>
      <c r="AE571"/>
    </row>
    <row r="572" spans="1:31" x14ac:dyDescent="0.25">
      <c r="A572" t="s">
        <v>137</v>
      </c>
      <c r="B572" t="s">
        <v>841</v>
      </c>
      <c r="C572" t="s">
        <v>561</v>
      </c>
      <c r="D572" s="3">
        <v>0</v>
      </c>
      <c r="E572" t="s">
        <v>75</v>
      </c>
      <c r="F572" t="s">
        <v>387</v>
      </c>
      <c r="G572" s="2">
        <v>45749</v>
      </c>
      <c r="H572">
        <v>4101541</v>
      </c>
      <c r="I572" t="s">
        <v>28</v>
      </c>
      <c r="J572" t="s">
        <v>251</v>
      </c>
      <c r="K572">
        <v>11.47</v>
      </c>
      <c r="L572">
        <v>62</v>
      </c>
      <c r="M572" t="s">
        <v>245</v>
      </c>
      <c r="N572">
        <v>5</v>
      </c>
      <c r="O572">
        <v>11.47</v>
      </c>
      <c r="P572">
        <v>1.75</v>
      </c>
      <c r="Q572">
        <v>20.072500000000002</v>
      </c>
      <c r="R572">
        <v>25.072500000000002</v>
      </c>
      <c r="S572">
        <v>0</v>
      </c>
      <c r="T572" s="90">
        <v>0</v>
      </c>
      <c r="U572" s="90">
        <v>0</v>
      </c>
      <c r="V572">
        <v>32.5</v>
      </c>
      <c r="W572">
        <v>1.0333333333333334</v>
      </c>
      <c r="X572">
        <v>33.583333333333336</v>
      </c>
      <c r="Y572" s="176">
        <v>-8.5107999999999997</v>
      </c>
      <c r="Z572" t="s">
        <v>23</v>
      </c>
      <c r="AA572" t="b" cm="1">
        <f t="array" ref="AA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2">
        <f>Fares_Big_Star_Export[[#This Row],[Trip Time]]*Fares_Big_Star_Export[[#This Row],[HOURLY DATA]]/60</f>
        <v>33.583333333333336</v>
      </c>
      <c r="AD572" s="90"/>
      <c r="AE572"/>
    </row>
    <row r="573" spans="1:31" x14ac:dyDescent="0.25">
      <c r="A573" t="s">
        <v>133</v>
      </c>
      <c r="B573" t="s">
        <v>726</v>
      </c>
      <c r="C573" t="s">
        <v>904</v>
      </c>
      <c r="D573" s="3">
        <v>0</v>
      </c>
      <c r="E573" t="s">
        <v>75</v>
      </c>
      <c r="F573" t="s">
        <v>394</v>
      </c>
      <c r="G573" s="2">
        <v>45749</v>
      </c>
      <c r="H573">
        <v>4102095</v>
      </c>
      <c r="I573" t="s">
        <v>64</v>
      </c>
      <c r="J573" t="s">
        <v>251</v>
      </c>
      <c r="K573">
        <v>17.059999999999999</v>
      </c>
      <c r="L573">
        <v>39</v>
      </c>
      <c r="M573" t="s">
        <v>245</v>
      </c>
      <c r="N573">
        <v>5</v>
      </c>
      <c r="O573">
        <v>17.059999999999999</v>
      </c>
      <c r="P573">
        <v>1.75</v>
      </c>
      <c r="Q573">
        <v>29.854999999999997</v>
      </c>
      <c r="R573">
        <v>34.854999999999997</v>
      </c>
      <c r="S573">
        <v>3</v>
      </c>
      <c r="T573" s="90">
        <v>0</v>
      </c>
      <c r="U573" s="90">
        <v>3</v>
      </c>
      <c r="V573">
        <v>32.5</v>
      </c>
      <c r="W573">
        <v>0.65</v>
      </c>
      <c r="X573">
        <v>21.125</v>
      </c>
      <c r="Y573" s="176">
        <v>13.73</v>
      </c>
      <c r="Z573" t="s">
        <v>23</v>
      </c>
      <c r="AA573" t="b" cm="1">
        <f t="array" ref="AA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3">
        <f>Fares_Big_Star_Export[[#This Row],[Trip Time]]*Fares_Big_Star_Export[[#This Row],[HOURLY DATA]]/60</f>
        <v>21.125</v>
      </c>
      <c r="AD573" s="90"/>
      <c r="AE573"/>
    </row>
    <row r="574" spans="1:31" x14ac:dyDescent="0.25">
      <c r="A574" t="s">
        <v>136</v>
      </c>
      <c r="B574" t="s">
        <v>402</v>
      </c>
      <c r="C574" t="s">
        <v>463</v>
      </c>
      <c r="D574" s="3">
        <v>0</v>
      </c>
      <c r="E574" t="s">
        <v>75</v>
      </c>
      <c r="F574" t="s">
        <v>231</v>
      </c>
      <c r="G574" s="2">
        <v>45749</v>
      </c>
      <c r="H574">
        <v>4101540</v>
      </c>
      <c r="I574" t="s">
        <v>883</v>
      </c>
      <c r="J574" t="s">
        <v>251</v>
      </c>
      <c r="K574">
        <v>11.47</v>
      </c>
      <c r="L574">
        <v>30</v>
      </c>
      <c r="M574" t="s">
        <v>245</v>
      </c>
      <c r="N574">
        <v>5</v>
      </c>
      <c r="O574">
        <v>11.47</v>
      </c>
      <c r="P574">
        <v>1.75</v>
      </c>
      <c r="Q574">
        <v>20.072500000000002</v>
      </c>
      <c r="R574">
        <v>25.072500000000002</v>
      </c>
      <c r="S574">
        <v>0</v>
      </c>
      <c r="T574" s="90">
        <v>0</v>
      </c>
      <c r="U574" s="90">
        <v>0</v>
      </c>
      <c r="V574">
        <v>32.5</v>
      </c>
      <c r="W574">
        <v>0.5</v>
      </c>
      <c r="X574">
        <v>16.25</v>
      </c>
      <c r="Y574" s="176">
        <v>8.8224999999999998</v>
      </c>
      <c r="Z574" t="s">
        <v>23</v>
      </c>
      <c r="AA574" t="b" cm="1">
        <f t="array" ref="AA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4">
        <f>Fares_Big_Star_Export[[#This Row],[Trip Time]]*Fares_Big_Star_Export[[#This Row],[HOURLY DATA]]/60</f>
        <v>16.25</v>
      </c>
      <c r="AD574" s="90"/>
      <c r="AE574"/>
    </row>
    <row r="575" spans="1:31" x14ac:dyDescent="0.25">
      <c r="A575" t="s">
        <v>141</v>
      </c>
      <c r="B575" t="s">
        <v>488</v>
      </c>
      <c r="C575" t="s">
        <v>577</v>
      </c>
      <c r="D575" s="3">
        <v>0</v>
      </c>
      <c r="E575" t="s">
        <v>75</v>
      </c>
      <c r="F575" t="s">
        <v>395</v>
      </c>
      <c r="G575" s="2">
        <v>45749</v>
      </c>
      <c r="H575">
        <v>4101641</v>
      </c>
      <c r="I575" t="s">
        <v>66</v>
      </c>
      <c r="J575" t="s">
        <v>251</v>
      </c>
      <c r="K575">
        <v>10.39</v>
      </c>
      <c r="L575">
        <v>53</v>
      </c>
      <c r="M575" t="s">
        <v>245</v>
      </c>
      <c r="N575">
        <v>5</v>
      </c>
      <c r="O575">
        <v>10.39</v>
      </c>
      <c r="P575">
        <v>1.75</v>
      </c>
      <c r="Q575">
        <v>18.182500000000001</v>
      </c>
      <c r="R575">
        <v>23.182500000000001</v>
      </c>
      <c r="S575">
        <v>5.5</v>
      </c>
      <c r="T575" s="90">
        <v>0</v>
      </c>
      <c r="U575" s="90">
        <v>5.5</v>
      </c>
      <c r="V575">
        <v>32.5</v>
      </c>
      <c r="W575">
        <v>0.8833333333333333</v>
      </c>
      <c r="X575">
        <v>28.708333333333332</v>
      </c>
      <c r="Y575" s="176">
        <v>-5.5258000000000003</v>
      </c>
      <c r="Z575" t="s">
        <v>23</v>
      </c>
      <c r="AA575" t="b" cm="1">
        <f t="array" ref="AA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5">
        <f>Fares_Big_Star_Export[[#This Row],[Trip Time]]*Fares_Big_Star_Export[[#This Row],[HOURLY DATA]]/60</f>
        <v>28.708333333333332</v>
      </c>
      <c r="AD575" s="90"/>
      <c r="AE575"/>
    </row>
    <row r="576" spans="1:31" x14ac:dyDescent="0.25">
      <c r="A576" t="s">
        <v>136</v>
      </c>
      <c r="B576" t="s">
        <v>444</v>
      </c>
      <c r="C576" t="s">
        <v>421</v>
      </c>
      <c r="D576" s="3">
        <v>0</v>
      </c>
      <c r="E576" t="s">
        <v>75</v>
      </c>
      <c r="F576" t="s">
        <v>888</v>
      </c>
      <c r="G576" s="2">
        <v>45749</v>
      </c>
      <c r="H576">
        <v>4101684</v>
      </c>
      <c r="I576" t="s">
        <v>537</v>
      </c>
      <c r="J576" t="s">
        <v>254</v>
      </c>
      <c r="K576">
        <v>15.16</v>
      </c>
      <c r="L576">
        <v>34</v>
      </c>
      <c r="M576" t="s">
        <v>246</v>
      </c>
      <c r="N576">
        <v>6.5</v>
      </c>
      <c r="O576">
        <v>15.16</v>
      </c>
      <c r="P576">
        <v>2</v>
      </c>
      <c r="Q576">
        <v>30.32</v>
      </c>
      <c r="R576">
        <v>36.82</v>
      </c>
      <c r="S576">
        <v>5</v>
      </c>
      <c r="T576" s="90">
        <v>0</v>
      </c>
      <c r="U576" s="90">
        <v>5</v>
      </c>
      <c r="V576">
        <v>32.5</v>
      </c>
      <c r="W576">
        <v>0.56666666666666665</v>
      </c>
      <c r="X576">
        <v>18.416666666666668</v>
      </c>
      <c r="Y576" s="176">
        <v>18.403300000000002</v>
      </c>
      <c r="Z576" t="s">
        <v>23</v>
      </c>
      <c r="AA576" t="b" cm="1">
        <f t="array" ref="AA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6">
        <f>Fares_Big_Star_Export[[#This Row],[Trip Time]]*Fares_Big_Star_Export[[#This Row],[HOURLY DATA]]/60</f>
        <v>18.416666666666668</v>
      </c>
      <c r="AD576" s="90"/>
      <c r="AE576"/>
    </row>
    <row r="577" spans="1:31" x14ac:dyDescent="0.25">
      <c r="A577" t="s">
        <v>18</v>
      </c>
      <c r="B577" t="s">
        <v>741</v>
      </c>
      <c r="C577" t="s">
        <v>519</v>
      </c>
      <c r="D577" s="3">
        <v>0</v>
      </c>
      <c r="E577" t="s">
        <v>75</v>
      </c>
      <c r="F577" t="s">
        <v>390</v>
      </c>
      <c r="G577" s="2">
        <v>45749</v>
      </c>
      <c r="H577">
        <v>4101673</v>
      </c>
      <c r="I577" t="s">
        <v>376</v>
      </c>
      <c r="J577" t="s">
        <v>251</v>
      </c>
      <c r="K577">
        <v>17.43</v>
      </c>
      <c r="L577">
        <v>39</v>
      </c>
      <c r="M577" t="s">
        <v>245</v>
      </c>
      <c r="N577">
        <v>6.5</v>
      </c>
      <c r="O577">
        <v>17.43</v>
      </c>
      <c r="P577">
        <v>2</v>
      </c>
      <c r="Q577">
        <v>34.86</v>
      </c>
      <c r="R577">
        <v>41.36</v>
      </c>
      <c r="S577">
        <v>0</v>
      </c>
      <c r="T577" s="90">
        <v>0</v>
      </c>
      <c r="U577" s="90">
        <v>0</v>
      </c>
      <c r="V577">
        <v>35.787500000000001</v>
      </c>
      <c r="W577">
        <v>0.65</v>
      </c>
      <c r="X577">
        <v>23.261875000000003</v>
      </c>
      <c r="Y577" s="176">
        <v>18.098099999999999</v>
      </c>
      <c r="Z577" t="s">
        <v>23</v>
      </c>
      <c r="AA577" t="b" cm="1">
        <f t="array" ref="AA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7">
        <f>Fares_Big_Star_Export[[#This Row],[Trip Time]]*Fares_Big_Star_Export[[#This Row],[HOURLY DATA]]/60</f>
        <v>23.261875</v>
      </c>
      <c r="AD577" s="90"/>
      <c r="AE577"/>
    </row>
    <row r="578" spans="1:31" x14ac:dyDescent="0.25">
      <c r="A578" t="s">
        <v>21</v>
      </c>
      <c r="B578" t="s">
        <v>975</v>
      </c>
      <c r="C578" t="s">
        <v>1104</v>
      </c>
      <c r="D578" s="3">
        <v>0</v>
      </c>
      <c r="E578" t="s">
        <v>75</v>
      </c>
      <c r="F578" t="s">
        <v>229</v>
      </c>
      <c r="G578" s="2">
        <v>45749</v>
      </c>
      <c r="H578">
        <v>4101686</v>
      </c>
      <c r="I578" t="s">
        <v>230</v>
      </c>
      <c r="J578" t="s">
        <v>251</v>
      </c>
      <c r="K578">
        <v>19.12</v>
      </c>
      <c r="L578">
        <v>57</v>
      </c>
      <c r="M578" t="s">
        <v>245</v>
      </c>
      <c r="N578">
        <v>5</v>
      </c>
      <c r="O578">
        <v>19.12</v>
      </c>
      <c r="P578">
        <v>1.75</v>
      </c>
      <c r="Q578">
        <v>33.46</v>
      </c>
      <c r="R578">
        <v>38.46</v>
      </c>
      <c r="S578">
        <v>5.5</v>
      </c>
      <c r="T578" s="90">
        <v>0</v>
      </c>
      <c r="U578" s="90">
        <v>5.5</v>
      </c>
      <c r="V578">
        <v>32.5</v>
      </c>
      <c r="W578">
        <v>0.95</v>
      </c>
      <c r="X578">
        <v>30.875</v>
      </c>
      <c r="Y578" s="176">
        <v>7.585</v>
      </c>
      <c r="Z578" t="s">
        <v>23</v>
      </c>
      <c r="AA578" t="b" cm="1">
        <f t="array" ref="AA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8">
        <f>Fares_Big_Star_Export[[#This Row],[Trip Time]]*Fares_Big_Star_Export[[#This Row],[HOURLY DATA]]/60</f>
        <v>30.875</v>
      </c>
      <c r="AD578" s="90"/>
      <c r="AE578"/>
    </row>
    <row r="579" spans="1:31" x14ac:dyDescent="0.25">
      <c r="A579" t="s">
        <v>138</v>
      </c>
      <c r="B579" t="s">
        <v>619</v>
      </c>
      <c r="C579" t="s">
        <v>751</v>
      </c>
      <c r="D579" s="3">
        <v>0</v>
      </c>
      <c r="E579" t="s">
        <v>75</v>
      </c>
      <c r="F579" t="s">
        <v>377</v>
      </c>
      <c r="G579" s="2">
        <v>45749</v>
      </c>
      <c r="H579">
        <v>4101687</v>
      </c>
      <c r="I579" t="s">
        <v>36</v>
      </c>
      <c r="J579" t="s">
        <v>251</v>
      </c>
      <c r="K579">
        <v>19.12</v>
      </c>
      <c r="L579">
        <v>49</v>
      </c>
      <c r="M579" t="s">
        <v>245</v>
      </c>
      <c r="N579">
        <v>5</v>
      </c>
      <c r="O579">
        <v>19.12</v>
      </c>
      <c r="P579">
        <v>1.75</v>
      </c>
      <c r="Q579">
        <v>33.46</v>
      </c>
      <c r="R579">
        <v>38.46</v>
      </c>
      <c r="S579">
        <v>5</v>
      </c>
      <c r="T579" s="90">
        <v>0</v>
      </c>
      <c r="U579" s="90">
        <v>5</v>
      </c>
      <c r="V579">
        <v>29</v>
      </c>
      <c r="W579">
        <v>0.81666666666666665</v>
      </c>
      <c r="X579">
        <v>23.683333333333334</v>
      </c>
      <c r="Y579" s="176">
        <v>14.7767</v>
      </c>
      <c r="Z579" t="s">
        <v>37</v>
      </c>
      <c r="AA579" t="b" cm="1">
        <f t="array" ref="AA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9">
        <f>Fares_Big_Star_Export[[#This Row],[Trip Time]]*Fares_Big_Star_Export[[#This Row],[HOURLY DATA]]/60</f>
        <v>23.683333333333334</v>
      </c>
      <c r="AD579" s="90"/>
      <c r="AE579"/>
    </row>
    <row r="580" spans="1:31" x14ac:dyDescent="0.25">
      <c r="A580" t="s">
        <v>143</v>
      </c>
      <c r="B580" t="s">
        <v>692</v>
      </c>
      <c r="C580" t="s">
        <v>489</v>
      </c>
      <c r="D580" s="3">
        <v>0</v>
      </c>
      <c r="E580" t="s">
        <v>75</v>
      </c>
      <c r="F580" t="s">
        <v>388</v>
      </c>
      <c r="G580" s="2">
        <v>45749</v>
      </c>
      <c r="H580">
        <v>4102072</v>
      </c>
      <c r="I580" t="s">
        <v>389</v>
      </c>
      <c r="J580" t="s">
        <v>251</v>
      </c>
      <c r="K580">
        <v>16.13</v>
      </c>
      <c r="L580">
        <v>33</v>
      </c>
      <c r="M580" t="s">
        <v>245</v>
      </c>
      <c r="N580">
        <v>5</v>
      </c>
      <c r="O580">
        <v>16.13</v>
      </c>
      <c r="P580">
        <v>1.75</v>
      </c>
      <c r="Q580">
        <v>28.227499999999999</v>
      </c>
      <c r="R580">
        <v>33.227499999999999</v>
      </c>
      <c r="S580">
        <v>5</v>
      </c>
      <c r="T580" s="90">
        <v>0</v>
      </c>
      <c r="U580" s="90">
        <v>5</v>
      </c>
      <c r="V580">
        <v>29</v>
      </c>
      <c r="W580">
        <v>0.55000000000000004</v>
      </c>
      <c r="X580">
        <v>15.950000000000001</v>
      </c>
      <c r="Y580" s="176">
        <v>17.2775</v>
      </c>
      <c r="Z580" t="s">
        <v>37</v>
      </c>
      <c r="AA580" t="b" cm="1">
        <f t="array" ref="AA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0">
        <f>Fares_Big_Star_Export[[#This Row],[Trip Time]]*Fares_Big_Star_Export[[#This Row],[HOURLY DATA]]/60</f>
        <v>15.95</v>
      </c>
      <c r="AD580" s="90"/>
      <c r="AE580"/>
    </row>
    <row r="581" spans="1:31" x14ac:dyDescent="0.25">
      <c r="A581" t="s">
        <v>137</v>
      </c>
      <c r="B581" t="s">
        <v>701</v>
      </c>
      <c r="C581" t="s">
        <v>842</v>
      </c>
      <c r="D581" s="3">
        <v>1</v>
      </c>
      <c r="E581" t="s">
        <v>75</v>
      </c>
      <c r="F581" t="s">
        <v>387</v>
      </c>
      <c r="G581" s="2">
        <v>45749</v>
      </c>
      <c r="H581">
        <v>4105550</v>
      </c>
      <c r="I581" t="s">
        <v>28</v>
      </c>
      <c r="J581" t="s">
        <v>251</v>
      </c>
      <c r="K581">
        <v>25.36</v>
      </c>
      <c r="L581">
        <v>50</v>
      </c>
      <c r="M581" t="s">
        <v>245</v>
      </c>
      <c r="N581">
        <v>5</v>
      </c>
      <c r="O581">
        <v>25.36</v>
      </c>
      <c r="P581">
        <v>1.75</v>
      </c>
      <c r="Q581">
        <v>44.379999999999995</v>
      </c>
      <c r="R581">
        <v>49.379999999999995</v>
      </c>
      <c r="S581">
        <v>5</v>
      </c>
      <c r="T581" s="90">
        <v>5</v>
      </c>
      <c r="U581" s="90">
        <v>0</v>
      </c>
      <c r="V581">
        <v>32.5</v>
      </c>
      <c r="W581">
        <v>0.83333333333333337</v>
      </c>
      <c r="X581">
        <v>27.083333333333336</v>
      </c>
      <c r="Y581" s="176">
        <v>22.296700000000001</v>
      </c>
      <c r="Z581" t="s">
        <v>23</v>
      </c>
      <c r="AA581" t="b" cm="1">
        <f t="array" ref="AA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1">
        <f>Fares_Big_Star_Export[[#This Row],[Trip Time]]*Fares_Big_Star_Export[[#This Row],[HOURLY DATA]]/60</f>
        <v>27.083333333333332</v>
      </c>
      <c r="AD581" s="90"/>
      <c r="AE581"/>
    </row>
    <row r="582" spans="1:31" x14ac:dyDescent="0.25">
      <c r="A582" t="s">
        <v>141</v>
      </c>
      <c r="B582" t="s">
        <v>546</v>
      </c>
      <c r="C582" t="s">
        <v>869</v>
      </c>
      <c r="D582" s="3">
        <v>0</v>
      </c>
      <c r="E582" t="s">
        <v>75</v>
      </c>
      <c r="F582" t="s">
        <v>395</v>
      </c>
      <c r="G582" s="2">
        <v>45749</v>
      </c>
      <c r="H582">
        <v>4101892</v>
      </c>
      <c r="I582" t="s">
        <v>66</v>
      </c>
      <c r="J582" t="s">
        <v>252</v>
      </c>
      <c r="K582">
        <v>15.66</v>
      </c>
      <c r="L582">
        <v>37</v>
      </c>
      <c r="M582" t="s">
        <v>245</v>
      </c>
      <c r="N582">
        <v>5</v>
      </c>
      <c r="O582">
        <v>15.66</v>
      </c>
      <c r="P582">
        <v>1.75</v>
      </c>
      <c r="Q582">
        <v>27.405000000000001</v>
      </c>
      <c r="R582">
        <v>32.405000000000001</v>
      </c>
      <c r="S582">
        <v>0</v>
      </c>
      <c r="T582" s="90">
        <v>0</v>
      </c>
      <c r="U582" s="90">
        <v>0</v>
      </c>
      <c r="V582">
        <v>32.5</v>
      </c>
      <c r="W582">
        <v>0.6166666666666667</v>
      </c>
      <c r="X582">
        <v>20.041666666666668</v>
      </c>
      <c r="Y582" s="176">
        <v>12.363300000000001</v>
      </c>
      <c r="Z582" t="s">
        <v>23</v>
      </c>
      <c r="AA582" t="b" cm="1">
        <f t="array" ref="AA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2">
        <f>Fares_Big_Star_Export[[#This Row],[Trip Time]]*Fares_Big_Star_Export[[#This Row],[HOURLY DATA]]/60</f>
        <v>20.041666666666668</v>
      </c>
      <c r="AD582" s="90"/>
      <c r="AE582"/>
    </row>
    <row r="583" spans="1:31" x14ac:dyDescent="0.25">
      <c r="A583" t="s">
        <v>135</v>
      </c>
      <c r="B583" t="s">
        <v>1079</v>
      </c>
      <c r="C583" t="s">
        <v>1103</v>
      </c>
      <c r="D583" s="3">
        <v>0</v>
      </c>
      <c r="E583" t="s">
        <v>75</v>
      </c>
      <c r="F583" t="s">
        <v>391</v>
      </c>
      <c r="G583" s="2">
        <v>45749</v>
      </c>
      <c r="H583">
        <v>4105511</v>
      </c>
      <c r="I583" t="s">
        <v>30</v>
      </c>
      <c r="J583" t="s">
        <v>251</v>
      </c>
      <c r="K583">
        <v>17.97</v>
      </c>
      <c r="L583">
        <v>66</v>
      </c>
      <c r="M583" t="s">
        <v>245</v>
      </c>
      <c r="N583">
        <v>5</v>
      </c>
      <c r="O583">
        <v>17.97</v>
      </c>
      <c r="P583">
        <v>1.75</v>
      </c>
      <c r="Q583">
        <v>31.447499999999998</v>
      </c>
      <c r="R583">
        <v>36.447499999999998</v>
      </c>
      <c r="S583">
        <v>5</v>
      </c>
      <c r="T583" s="90">
        <v>0</v>
      </c>
      <c r="U583" s="90">
        <v>5</v>
      </c>
      <c r="V583">
        <v>32.5</v>
      </c>
      <c r="W583">
        <v>1.1000000000000001</v>
      </c>
      <c r="X583">
        <v>35.75</v>
      </c>
      <c r="Y583" s="176">
        <v>0.69750000000000001</v>
      </c>
      <c r="Z583" t="s">
        <v>23</v>
      </c>
      <c r="AA583" t="b" cm="1">
        <f t="array" ref="AA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3">
        <f>Fares_Big_Star_Export[[#This Row],[Trip Time]]*Fares_Big_Star_Export[[#This Row],[HOURLY DATA]]/60</f>
        <v>35.75</v>
      </c>
      <c r="AD583" s="90"/>
      <c r="AE583"/>
    </row>
    <row r="584" spans="1:31" x14ac:dyDescent="0.25">
      <c r="A584" t="s">
        <v>138</v>
      </c>
      <c r="B584" t="s">
        <v>474</v>
      </c>
      <c r="C584" t="s">
        <v>891</v>
      </c>
      <c r="D584" s="3">
        <v>0</v>
      </c>
      <c r="E584" t="s">
        <v>75</v>
      </c>
      <c r="F584" t="s">
        <v>377</v>
      </c>
      <c r="G584" s="2">
        <v>45749</v>
      </c>
      <c r="H584">
        <v>4103417</v>
      </c>
      <c r="I584" t="s">
        <v>36</v>
      </c>
      <c r="J584" t="s">
        <v>251</v>
      </c>
      <c r="K584">
        <v>14.12</v>
      </c>
      <c r="L584">
        <v>45</v>
      </c>
      <c r="M584" t="s">
        <v>245</v>
      </c>
      <c r="N584">
        <v>5</v>
      </c>
      <c r="O584">
        <v>14.12</v>
      </c>
      <c r="P584">
        <v>1.75</v>
      </c>
      <c r="Q584">
        <v>24.709999999999997</v>
      </c>
      <c r="R584">
        <v>29.709999999999997</v>
      </c>
      <c r="S584">
        <v>0</v>
      </c>
      <c r="T584" s="90">
        <v>0</v>
      </c>
      <c r="U584" s="90">
        <v>0</v>
      </c>
      <c r="V584">
        <v>29</v>
      </c>
      <c r="W584">
        <v>0.75</v>
      </c>
      <c r="X584">
        <v>21.75</v>
      </c>
      <c r="Y584" s="176">
        <v>7.96</v>
      </c>
      <c r="Z584" t="s">
        <v>37</v>
      </c>
      <c r="AA584" t="b" cm="1">
        <f t="array" ref="AA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4">
        <f>Fares_Big_Star_Export[[#This Row],[Trip Time]]*Fares_Big_Star_Export[[#This Row],[HOURLY DATA]]/60</f>
        <v>21.75</v>
      </c>
      <c r="AD584" s="90"/>
      <c r="AE584"/>
    </row>
    <row r="585" spans="1:31" x14ac:dyDescent="0.25">
      <c r="A585" t="s">
        <v>137</v>
      </c>
      <c r="B585" t="s">
        <v>899</v>
      </c>
      <c r="C585" t="s">
        <v>490</v>
      </c>
      <c r="D585" s="3">
        <v>0</v>
      </c>
      <c r="E585" t="s">
        <v>75</v>
      </c>
      <c r="F585" t="s">
        <v>387</v>
      </c>
      <c r="G585" s="2">
        <v>45749</v>
      </c>
      <c r="H585">
        <v>4103412</v>
      </c>
      <c r="I585" t="s">
        <v>28</v>
      </c>
      <c r="J585" t="s">
        <v>251</v>
      </c>
      <c r="K585">
        <v>14.12</v>
      </c>
      <c r="L585">
        <v>63</v>
      </c>
      <c r="M585" t="s">
        <v>245</v>
      </c>
      <c r="N585">
        <v>5</v>
      </c>
      <c r="O585">
        <v>14.12</v>
      </c>
      <c r="P585">
        <v>1.75</v>
      </c>
      <c r="Q585">
        <v>24.709999999999997</v>
      </c>
      <c r="R585">
        <v>29.709999999999997</v>
      </c>
      <c r="S585">
        <v>0</v>
      </c>
      <c r="T585" s="90">
        <v>0</v>
      </c>
      <c r="U585" s="90">
        <v>0</v>
      </c>
      <c r="V585">
        <v>32.5</v>
      </c>
      <c r="W585">
        <v>1.05</v>
      </c>
      <c r="X585">
        <v>34.125</v>
      </c>
      <c r="Y585" s="176">
        <v>-4.415</v>
      </c>
      <c r="Z585" t="s">
        <v>23</v>
      </c>
      <c r="AA585" t="b" cm="1">
        <f t="array" ref="AA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5">
        <f>Fares_Big_Star_Export[[#This Row],[Trip Time]]*Fares_Big_Star_Export[[#This Row],[HOURLY DATA]]/60</f>
        <v>34.125</v>
      </c>
      <c r="AD585" s="90"/>
      <c r="AE585"/>
    </row>
    <row r="586" spans="1:31" x14ac:dyDescent="0.25">
      <c r="A586" t="s">
        <v>21</v>
      </c>
      <c r="B586" t="s">
        <v>863</v>
      </c>
      <c r="C586" t="s">
        <v>1028</v>
      </c>
      <c r="D586" s="3">
        <v>0</v>
      </c>
      <c r="E586" t="s">
        <v>75</v>
      </c>
      <c r="F586" t="s">
        <v>227</v>
      </c>
      <c r="G586" s="2">
        <v>45749</v>
      </c>
      <c r="H586">
        <v>4104943</v>
      </c>
      <c r="I586" t="s">
        <v>228</v>
      </c>
      <c r="J586" t="s">
        <v>253</v>
      </c>
      <c r="K586">
        <v>31.58</v>
      </c>
      <c r="L586">
        <v>49</v>
      </c>
      <c r="M586" t="s">
        <v>245</v>
      </c>
      <c r="N586">
        <v>5</v>
      </c>
      <c r="O586">
        <v>31.58</v>
      </c>
      <c r="P586">
        <v>1.75</v>
      </c>
      <c r="Q586">
        <v>55.265000000000001</v>
      </c>
      <c r="R586">
        <v>60.265000000000001</v>
      </c>
      <c r="S586">
        <v>3</v>
      </c>
      <c r="T586" s="90">
        <v>0</v>
      </c>
      <c r="U586" s="90">
        <v>3</v>
      </c>
      <c r="V586">
        <v>32.5</v>
      </c>
      <c r="W586">
        <v>0.81666666666666665</v>
      </c>
      <c r="X586">
        <v>26.541666666666668</v>
      </c>
      <c r="Y586" s="176">
        <v>33.723300000000002</v>
      </c>
      <c r="Z586" t="s">
        <v>23</v>
      </c>
      <c r="AA586" t="b" cm="1">
        <f t="array" ref="AA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6">
        <f>Fares_Big_Star_Export[[#This Row],[Trip Time]]*Fares_Big_Star_Export[[#This Row],[HOURLY DATA]]/60</f>
        <v>26.541666666666668</v>
      </c>
      <c r="AD586" s="90"/>
      <c r="AE586"/>
    </row>
    <row r="587" spans="1:31" x14ac:dyDescent="0.25">
      <c r="A587" t="s">
        <v>133</v>
      </c>
      <c r="B587" t="s">
        <v>877</v>
      </c>
      <c r="C587" t="s">
        <v>713</v>
      </c>
      <c r="D587" s="3">
        <v>0</v>
      </c>
      <c r="E587" t="s">
        <v>75</v>
      </c>
      <c r="F587" t="s">
        <v>394</v>
      </c>
      <c r="G587" s="2">
        <v>45749</v>
      </c>
      <c r="H587">
        <v>4104941</v>
      </c>
      <c r="I587" t="s">
        <v>64</v>
      </c>
      <c r="J587" t="s">
        <v>253</v>
      </c>
      <c r="K587">
        <v>31.58</v>
      </c>
      <c r="L587">
        <v>52</v>
      </c>
      <c r="M587" t="s">
        <v>245</v>
      </c>
      <c r="N587">
        <v>5</v>
      </c>
      <c r="O587">
        <v>31.58</v>
      </c>
      <c r="P587">
        <v>1.75</v>
      </c>
      <c r="Q587">
        <v>55.265000000000001</v>
      </c>
      <c r="R587">
        <v>60.265000000000001</v>
      </c>
      <c r="S587">
        <v>5.5</v>
      </c>
      <c r="T587" s="90">
        <v>0</v>
      </c>
      <c r="U587" s="90">
        <v>5.5</v>
      </c>
      <c r="V587">
        <v>32.5</v>
      </c>
      <c r="W587">
        <v>0.8666666666666667</v>
      </c>
      <c r="X587">
        <v>28.166666666666668</v>
      </c>
      <c r="Y587" s="176">
        <v>32.098300000000002</v>
      </c>
      <c r="Z587" t="s">
        <v>23</v>
      </c>
      <c r="AA587" t="b" cm="1">
        <f t="array" ref="AA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7">
        <f>Fares_Big_Star_Export[[#This Row],[Trip Time]]*Fares_Big_Star_Export[[#This Row],[HOURLY DATA]]/60</f>
        <v>28.166666666666668</v>
      </c>
      <c r="AD587" s="90"/>
      <c r="AE587"/>
    </row>
    <row r="588" spans="1:31" x14ac:dyDescent="0.25">
      <c r="A588" t="s">
        <v>21</v>
      </c>
      <c r="B588" t="s">
        <v>1106</v>
      </c>
      <c r="C588" t="s">
        <v>1107</v>
      </c>
      <c r="D588" s="3">
        <v>0</v>
      </c>
      <c r="E588" t="s">
        <v>75</v>
      </c>
      <c r="F588" t="s">
        <v>229</v>
      </c>
      <c r="G588" s="2">
        <v>45749</v>
      </c>
      <c r="H588">
        <v>4104129</v>
      </c>
      <c r="I588" t="s">
        <v>230</v>
      </c>
      <c r="J588" t="s">
        <v>252</v>
      </c>
      <c r="K588">
        <v>25.07</v>
      </c>
      <c r="L588">
        <v>48</v>
      </c>
      <c r="M588" t="s">
        <v>245</v>
      </c>
      <c r="N588">
        <v>5</v>
      </c>
      <c r="O588">
        <v>25.07</v>
      </c>
      <c r="P588">
        <v>1.75</v>
      </c>
      <c r="Q588">
        <v>43.872500000000002</v>
      </c>
      <c r="R588">
        <v>48.872500000000002</v>
      </c>
      <c r="S588">
        <v>5.5</v>
      </c>
      <c r="T588" s="90">
        <v>0</v>
      </c>
      <c r="U588" s="90">
        <v>5.5</v>
      </c>
      <c r="V588">
        <v>32.5</v>
      </c>
      <c r="W588">
        <v>0.8</v>
      </c>
      <c r="X588">
        <v>26</v>
      </c>
      <c r="Y588" s="176">
        <v>22.872499999999999</v>
      </c>
      <c r="Z588" t="s">
        <v>23</v>
      </c>
      <c r="AA588" t="b" cm="1">
        <f t="array" ref="AA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8">
        <f>Fares_Big_Star_Export[[#This Row],[Trip Time]]*Fares_Big_Star_Export[[#This Row],[HOURLY DATA]]/60</f>
        <v>26</v>
      </c>
      <c r="AD588" s="90"/>
      <c r="AE588"/>
    </row>
    <row r="589" spans="1:31" x14ac:dyDescent="0.25">
      <c r="A589" t="s">
        <v>136</v>
      </c>
      <c r="B589" t="s">
        <v>801</v>
      </c>
      <c r="C589" t="s">
        <v>974</v>
      </c>
      <c r="D589" s="3">
        <v>0</v>
      </c>
      <c r="E589" t="s">
        <v>75</v>
      </c>
      <c r="F589" t="s">
        <v>757</v>
      </c>
      <c r="G589" s="2">
        <v>45749</v>
      </c>
      <c r="H589">
        <v>4104130</v>
      </c>
      <c r="I589" t="s">
        <v>536</v>
      </c>
      <c r="J589" t="s">
        <v>251</v>
      </c>
      <c r="K589">
        <v>25.07</v>
      </c>
      <c r="L589">
        <v>60</v>
      </c>
      <c r="M589" t="s">
        <v>245</v>
      </c>
      <c r="N589">
        <v>5</v>
      </c>
      <c r="O589">
        <v>25.07</v>
      </c>
      <c r="P589">
        <v>1.75</v>
      </c>
      <c r="Q589">
        <v>43.872500000000002</v>
      </c>
      <c r="R589">
        <v>48.872500000000002</v>
      </c>
      <c r="S589">
        <v>0</v>
      </c>
      <c r="T589" s="90">
        <v>0</v>
      </c>
      <c r="U589" s="90">
        <v>0</v>
      </c>
      <c r="V589">
        <v>32.5</v>
      </c>
      <c r="W589">
        <v>1</v>
      </c>
      <c r="X589">
        <v>32.5</v>
      </c>
      <c r="Y589" s="176">
        <v>16.372499999999999</v>
      </c>
      <c r="Z589" t="s">
        <v>37</v>
      </c>
      <c r="AA589" t="b" cm="1">
        <f t="array" ref="AA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89">
        <f>Fares_Big_Star_Export[[#This Row],[Trip Time]]*Fares_Big_Star_Export[[#This Row],[HOURLY DATA]]/60</f>
        <v>32.5</v>
      </c>
      <c r="AD589" s="90"/>
      <c r="AE589"/>
    </row>
    <row r="590" spans="1:31" x14ac:dyDescent="0.25">
      <c r="A590" t="s">
        <v>140</v>
      </c>
      <c r="B590" t="s">
        <v>1085</v>
      </c>
      <c r="C590" t="s">
        <v>1071</v>
      </c>
      <c r="D590" s="3">
        <v>0</v>
      </c>
      <c r="E590" t="s">
        <v>75</v>
      </c>
      <c r="F590" t="s">
        <v>378</v>
      </c>
      <c r="G590" s="2">
        <v>45749</v>
      </c>
      <c r="H590">
        <v>4104748</v>
      </c>
      <c r="I590" t="s">
        <v>379</v>
      </c>
      <c r="J590" t="s">
        <v>254</v>
      </c>
      <c r="K590">
        <v>6.02</v>
      </c>
      <c r="L590">
        <v>18</v>
      </c>
      <c r="M590" t="s">
        <v>246</v>
      </c>
      <c r="N590">
        <v>6.5</v>
      </c>
      <c r="O590">
        <v>6.02</v>
      </c>
      <c r="P590">
        <v>2</v>
      </c>
      <c r="Q590">
        <v>12.04</v>
      </c>
      <c r="R590">
        <v>18.54</v>
      </c>
      <c r="S590">
        <v>0</v>
      </c>
      <c r="T590" s="90">
        <v>0</v>
      </c>
      <c r="U590" s="90">
        <v>0</v>
      </c>
      <c r="V590">
        <v>29</v>
      </c>
      <c r="W590">
        <v>0.3</v>
      </c>
      <c r="X590">
        <v>8.6999999999999993</v>
      </c>
      <c r="Y590" s="176">
        <v>9.84</v>
      </c>
      <c r="Z590" t="s">
        <v>23</v>
      </c>
      <c r="AA590" t="b" cm="1">
        <f t="array" ref="AA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0">
        <f>Fares_Big_Star_Export[[#This Row],[Trip Time]]*Fares_Big_Star_Export[[#This Row],[HOURLY DATA]]/60</f>
        <v>8.6999999999999993</v>
      </c>
      <c r="AD590" s="90"/>
      <c r="AE590"/>
    </row>
    <row r="591" spans="1:31" x14ac:dyDescent="0.25">
      <c r="A591" t="s">
        <v>18</v>
      </c>
      <c r="B591" t="s">
        <v>605</v>
      </c>
      <c r="C591" t="s">
        <v>869</v>
      </c>
      <c r="D591" s="3">
        <v>0</v>
      </c>
      <c r="E591" t="s">
        <v>75</v>
      </c>
      <c r="F591" t="s">
        <v>382</v>
      </c>
      <c r="G591" s="2">
        <v>45749</v>
      </c>
      <c r="H591">
        <v>4104826</v>
      </c>
      <c r="I591" t="s">
        <v>19</v>
      </c>
      <c r="J591" t="s">
        <v>251</v>
      </c>
      <c r="K591">
        <v>21.39</v>
      </c>
      <c r="L591">
        <v>49</v>
      </c>
      <c r="M591" t="s">
        <v>245</v>
      </c>
      <c r="N591">
        <v>6.5</v>
      </c>
      <c r="O591">
        <v>21.39</v>
      </c>
      <c r="P591">
        <v>2</v>
      </c>
      <c r="Q591">
        <v>42.78</v>
      </c>
      <c r="R591">
        <v>49.28</v>
      </c>
      <c r="S591">
        <v>5</v>
      </c>
      <c r="T591" s="90">
        <v>0</v>
      </c>
      <c r="U591" s="90">
        <v>5</v>
      </c>
      <c r="V591">
        <v>35.787500000000001</v>
      </c>
      <c r="W591">
        <v>0.81666666666666665</v>
      </c>
      <c r="X591">
        <v>29.226458333333333</v>
      </c>
      <c r="Y591" s="176">
        <v>20.0535</v>
      </c>
      <c r="Z591" t="s">
        <v>20</v>
      </c>
      <c r="AA591" t="b" cm="1">
        <f t="array" ref="AA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1">
        <f>Fares_Big_Star_Export[[#This Row],[Trip Time]]*Fares_Big_Star_Export[[#This Row],[HOURLY DATA]]/60</f>
        <v>29.226458333333333</v>
      </c>
      <c r="AD591" s="90"/>
      <c r="AE591"/>
    </row>
    <row r="592" spans="1:31" x14ac:dyDescent="0.25">
      <c r="A592" t="s">
        <v>137</v>
      </c>
      <c r="B592" t="s">
        <v>731</v>
      </c>
      <c r="C592" t="s">
        <v>922</v>
      </c>
      <c r="D592" s="3">
        <v>0</v>
      </c>
      <c r="E592" t="s">
        <v>75</v>
      </c>
      <c r="F592" t="s">
        <v>387</v>
      </c>
      <c r="G592" s="2">
        <v>45749</v>
      </c>
      <c r="H592">
        <v>4104824</v>
      </c>
      <c r="I592" t="s">
        <v>28</v>
      </c>
      <c r="J592" t="s">
        <v>251</v>
      </c>
      <c r="K592">
        <v>21.39</v>
      </c>
      <c r="L592">
        <v>42</v>
      </c>
      <c r="M592" t="s">
        <v>245</v>
      </c>
      <c r="N592">
        <v>5</v>
      </c>
      <c r="O592">
        <v>21.39</v>
      </c>
      <c r="P592">
        <v>1.75</v>
      </c>
      <c r="Q592">
        <v>37.432500000000005</v>
      </c>
      <c r="R592">
        <v>42.432500000000005</v>
      </c>
      <c r="S592">
        <v>5.5</v>
      </c>
      <c r="T592" s="90">
        <v>0</v>
      </c>
      <c r="U592" s="90">
        <v>5.5</v>
      </c>
      <c r="V592">
        <v>32.5</v>
      </c>
      <c r="W592">
        <v>0.7</v>
      </c>
      <c r="X592">
        <v>22.75</v>
      </c>
      <c r="Y592" s="176">
        <v>19.682500000000001</v>
      </c>
      <c r="Z592" t="s">
        <v>23</v>
      </c>
      <c r="AA592" t="b" cm="1">
        <f t="array" ref="AA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2">
        <f>Fares_Big_Star_Export[[#This Row],[Trip Time]]*Fares_Big_Star_Export[[#This Row],[HOURLY DATA]]/60</f>
        <v>22.75</v>
      </c>
      <c r="AD592" s="90"/>
      <c r="AE592"/>
    </row>
    <row r="593" spans="1:31" x14ac:dyDescent="0.25">
      <c r="A593" t="s">
        <v>140</v>
      </c>
      <c r="B593" t="s">
        <v>973</v>
      </c>
      <c r="C593" t="s">
        <v>644</v>
      </c>
      <c r="D593" s="3">
        <v>0</v>
      </c>
      <c r="E593" t="s">
        <v>75</v>
      </c>
      <c r="F593" t="s">
        <v>378</v>
      </c>
      <c r="G593" s="2">
        <v>45749</v>
      </c>
      <c r="H593">
        <v>4104670</v>
      </c>
      <c r="I593" t="s">
        <v>379</v>
      </c>
      <c r="J593" t="s">
        <v>254</v>
      </c>
      <c r="K593">
        <v>9.58</v>
      </c>
      <c r="L593">
        <v>27</v>
      </c>
      <c r="M593" t="s">
        <v>246</v>
      </c>
      <c r="N593">
        <v>6.5</v>
      </c>
      <c r="O593">
        <v>9.58</v>
      </c>
      <c r="P593">
        <v>2</v>
      </c>
      <c r="Q593">
        <v>19.16</v>
      </c>
      <c r="R593">
        <v>25.66</v>
      </c>
      <c r="S593">
        <v>5</v>
      </c>
      <c r="T593" s="90">
        <v>0</v>
      </c>
      <c r="U593" s="90">
        <v>5</v>
      </c>
      <c r="V593">
        <v>29</v>
      </c>
      <c r="W593">
        <v>0.45</v>
      </c>
      <c r="X593">
        <v>13.05</v>
      </c>
      <c r="Y593" s="176">
        <v>12.61</v>
      </c>
      <c r="Z593" t="s">
        <v>23</v>
      </c>
      <c r="AA593" t="b" cm="1">
        <f t="array" ref="AA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3">
        <f>Fares_Big_Star_Export[[#This Row],[Trip Time]]*Fares_Big_Star_Export[[#This Row],[HOURLY DATA]]/60</f>
        <v>13.05</v>
      </c>
      <c r="AD593" s="90"/>
      <c r="AE593"/>
    </row>
    <row r="594" spans="1:31" x14ac:dyDescent="0.25">
      <c r="A594" t="s">
        <v>18</v>
      </c>
      <c r="B594" t="s">
        <v>709</v>
      </c>
      <c r="C594" t="s">
        <v>1016</v>
      </c>
      <c r="D594" s="3">
        <v>0</v>
      </c>
      <c r="E594" t="s">
        <v>75</v>
      </c>
      <c r="F594" t="s">
        <v>565</v>
      </c>
      <c r="G594" s="2">
        <v>45749</v>
      </c>
      <c r="H594">
        <v>4104663</v>
      </c>
      <c r="I594" t="s">
        <v>33</v>
      </c>
      <c r="J594" t="s">
        <v>251</v>
      </c>
      <c r="K594">
        <v>4.1500000000000004</v>
      </c>
      <c r="L594">
        <v>13</v>
      </c>
      <c r="M594" t="s">
        <v>245</v>
      </c>
      <c r="N594">
        <v>6.5</v>
      </c>
      <c r="O594">
        <v>4.1500000000000004</v>
      </c>
      <c r="P594">
        <v>2</v>
      </c>
      <c r="Q594">
        <v>8.3000000000000007</v>
      </c>
      <c r="R594">
        <v>14.8</v>
      </c>
      <c r="S594">
        <v>3.75</v>
      </c>
      <c r="T594" s="90">
        <v>0</v>
      </c>
      <c r="U594" s="90">
        <v>3.75</v>
      </c>
      <c r="V594">
        <v>35.787500000000001</v>
      </c>
      <c r="W594">
        <v>0.21666666666666667</v>
      </c>
      <c r="X594">
        <v>7.7539583333333342</v>
      </c>
      <c r="Y594" s="176">
        <v>7.0460000000000003</v>
      </c>
      <c r="Z594" t="s">
        <v>23</v>
      </c>
      <c r="AA594" t="b" cm="1">
        <f t="array" ref="AA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4">
        <f>Fares_Big_Star_Export[[#This Row],[Trip Time]]*Fares_Big_Star_Export[[#This Row],[HOURLY DATA]]/60</f>
        <v>7.7539583333333333</v>
      </c>
      <c r="AD594" s="90"/>
      <c r="AE594"/>
    </row>
    <row r="595" spans="1:31" x14ac:dyDescent="0.25">
      <c r="A595" t="s">
        <v>18</v>
      </c>
      <c r="B595" t="s">
        <v>645</v>
      </c>
      <c r="C595" t="s">
        <v>873</v>
      </c>
      <c r="D595" s="3">
        <v>0</v>
      </c>
      <c r="E595" t="s">
        <v>75</v>
      </c>
      <c r="F595" t="s">
        <v>390</v>
      </c>
      <c r="G595" s="2">
        <v>45749</v>
      </c>
      <c r="H595">
        <v>4104669</v>
      </c>
      <c r="I595" t="s">
        <v>376</v>
      </c>
      <c r="J595" t="s">
        <v>254</v>
      </c>
      <c r="K595">
        <v>10.210000000000001</v>
      </c>
      <c r="L595">
        <v>35</v>
      </c>
      <c r="M595" t="s">
        <v>246</v>
      </c>
      <c r="N595">
        <v>6.5</v>
      </c>
      <c r="O595">
        <v>10.210000000000001</v>
      </c>
      <c r="P595">
        <v>2</v>
      </c>
      <c r="Q595">
        <v>20.420000000000002</v>
      </c>
      <c r="R595">
        <v>26.92</v>
      </c>
      <c r="S595">
        <v>5.5</v>
      </c>
      <c r="T595" s="90">
        <v>0</v>
      </c>
      <c r="U595" s="90">
        <v>5.5</v>
      </c>
      <c r="V595">
        <v>35.787500000000001</v>
      </c>
      <c r="W595">
        <v>0.58333333333333337</v>
      </c>
      <c r="X595">
        <v>20.876041666666669</v>
      </c>
      <c r="Y595" s="176">
        <v>6.0439999999999996</v>
      </c>
      <c r="Z595" t="s">
        <v>23</v>
      </c>
      <c r="AA595" t="b" cm="1">
        <f t="array" ref="AA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5">
        <f>Fares_Big_Star_Export[[#This Row],[Trip Time]]*Fares_Big_Star_Export[[#This Row],[HOURLY DATA]]/60</f>
        <v>20.876041666666666</v>
      </c>
      <c r="AD595" s="90"/>
      <c r="AE595"/>
    </row>
    <row r="596" spans="1:31" x14ac:dyDescent="0.25">
      <c r="A596" t="s">
        <v>21</v>
      </c>
      <c r="B596" t="s">
        <v>739</v>
      </c>
      <c r="C596" t="s">
        <v>609</v>
      </c>
      <c r="D596" s="3">
        <v>0</v>
      </c>
      <c r="E596" t="s">
        <v>75</v>
      </c>
      <c r="F596" t="s">
        <v>227</v>
      </c>
      <c r="G596" s="2">
        <v>45749</v>
      </c>
      <c r="H596">
        <v>4105549</v>
      </c>
      <c r="I596" t="s">
        <v>228</v>
      </c>
      <c r="J596" t="s">
        <v>251</v>
      </c>
      <c r="K596">
        <v>25.36</v>
      </c>
      <c r="L596">
        <v>20</v>
      </c>
      <c r="M596" t="s">
        <v>245</v>
      </c>
      <c r="N596">
        <v>5</v>
      </c>
      <c r="O596">
        <v>25.36</v>
      </c>
      <c r="P596">
        <v>1.75</v>
      </c>
      <c r="Q596">
        <v>44.379999999999995</v>
      </c>
      <c r="R596">
        <v>49.379999999999995</v>
      </c>
      <c r="S596">
        <v>5.5</v>
      </c>
      <c r="T596" s="90">
        <v>0</v>
      </c>
      <c r="U596" s="90">
        <v>5.5</v>
      </c>
      <c r="V596">
        <v>32.5</v>
      </c>
      <c r="W596">
        <v>0.33333333333333331</v>
      </c>
      <c r="X596">
        <v>10.833333333333332</v>
      </c>
      <c r="Y596" s="176">
        <v>38.546700000000001</v>
      </c>
      <c r="Z596" t="s">
        <v>23</v>
      </c>
      <c r="AA596" t="b" cm="1">
        <f t="array" ref="AA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6">
        <f>Fares_Big_Star_Export[[#This Row],[Trip Time]]*Fares_Big_Star_Export[[#This Row],[HOURLY DATA]]/60</f>
        <v>10.833333333333334</v>
      </c>
      <c r="AD596" s="90"/>
      <c r="AE596"/>
    </row>
    <row r="597" spans="1:31" x14ac:dyDescent="0.25">
      <c r="A597" t="s">
        <v>141</v>
      </c>
      <c r="B597" t="s">
        <v>851</v>
      </c>
      <c r="C597" t="s">
        <v>513</v>
      </c>
      <c r="D597" s="3">
        <v>0</v>
      </c>
      <c r="E597" t="s">
        <v>75</v>
      </c>
      <c r="F597" t="s">
        <v>395</v>
      </c>
      <c r="G597" s="2">
        <v>45749</v>
      </c>
      <c r="H597">
        <v>4104006</v>
      </c>
      <c r="I597" t="s">
        <v>66</v>
      </c>
      <c r="J597" t="s">
        <v>251</v>
      </c>
      <c r="K597">
        <v>13.9</v>
      </c>
      <c r="L597">
        <v>84</v>
      </c>
      <c r="M597" t="s">
        <v>245</v>
      </c>
      <c r="N597">
        <v>5</v>
      </c>
      <c r="O597">
        <v>13.9</v>
      </c>
      <c r="P597">
        <v>1.75</v>
      </c>
      <c r="Q597">
        <v>24.324999999999999</v>
      </c>
      <c r="R597">
        <v>29.324999999999999</v>
      </c>
      <c r="S597">
        <v>0</v>
      </c>
      <c r="T597" s="90">
        <v>0</v>
      </c>
      <c r="U597" s="90">
        <v>0</v>
      </c>
      <c r="V597">
        <v>32.5</v>
      </c>
      <c r="W597">
        <v>1.4</v>
      </c>
      <c r="X597">
        <v>45.5</v>
      </c>
      <c r="Y597" s="176">
        <v>-16.175000000000001</v>
      </c>
      <c r="Z597" t="s">
        <v>23</v>
      </c>
      <c r="AA597" t="b" cm="1">
        <f t="array" ref="AA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7">
        <f>Fares_Big_Star_Export[[#This Row],[Trip Time]]*Fares_Big_Star_Export[[#This Row],[HOURLY DATA]]/60</f>
        <v>45.5</v>
      </c>
      <c r="AD597" s="90"/>
      <c r="AE597"/>
    </row>
    <row r="598" spans="1:31" x14ac:dyDescent="0.25">
      <c r="A598" t="s">
        <v>18</v>
      </c>
      <c r="B598" t="s">
        <v>858</v>
      </c>
      <c r="C598" t="s">
        <v>903</v>
      </c>
      <c r="D598" s="3">
        <v>1</v>
      </c>
      <c r="E598" t="s">
        <v>75</v>
      </c>
      <c r="F598" t="s">
        <v>380</v>
      </c>
      <c r="G598" s="2">
        <v>45749</v>
      </c>
      <c r="H598">
        <v>4105471</v>
      </c>
      <c r="I598" t="s">
        <v>31</v>
      </c>
      <c r="J598" t="s">
        <v>251</v>
      </c>
      <c r="K598">
        <v>9.59</v>
      </c>
      <c r="L598">
        <v>24</v>
      </c>
      <c r="M598" t="s">
        <v>245</v>
      </c>
      <c r="N598">
        <v>6.5</v>
      </c>
      <c r="O598">
        <v>9.59</v>
      </c>
      <c r="P598">
        <v>2</v>
      </c>
      <c r="Q598">
        <v>19.18</v>
      </c>
      <c r="R598">
        <v>25.68</v>
      </c>
      <c r="S598">
        <v>5.5</v>
      </c>
      <c r="T598" s="90">
        <v>5.5</v>
      </c>
      <c r="U598" s="90">
        <v>0</v>
      </c>
      <c r="V598">
        <v>35.787500000000001</v>
      </c>
      <c r="W598">
        <v>0.4</v>
      </c>
      <c r="X598">
        <v>14.315000000000001</v>
      </c>
      <c r="Y598" s="176">
        <v>11.365</v>
      </c>
      <c r="Z598" t="s">
        <v>23</v>
      </c>
      <c r="AA598" t="b" cm="1">
        <f t="array" ref="AA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8">
        <f>Fares_Big_Star_Export[[#This Row],[Trip Time]]*Fares_Big_Star_Export[[#This Row],[HOURLY DATA]]/60</f>
        <v>14.315000000000001</v>
      </c>
      <c r="AD598" s="90"/>
      <c r="AE598"/>
    </row>
    <row r="599" spans="1:31" x14ac:dyDescent="0.25">
      <c r="A599" t="s">
        <v>137</v>
      </c>
      <c r="B599" t="s">
        <v>779</v>
      </c>
      <c r="C599" t="s">
        <v>792</v>
      </c>
      <c r="D599" s="3">
        <v>0</v>
      </c>
      <c r="E599" t="s">
        <v>75</v>
      </c>
      <c r="F599" t="s">
        <v>387</v>
      </c>
      <c r="G599" s="2">
        <v>45749</v>
      </c>
      <c r="H599">
        <v>4104744</v>
      </c>
      <c r="I599" t="s">
        <v>28</v>
      </c>
      <c r="J599" t="s">
        <v>254</v>
      </c>
      <c r="K599">
        <v>17.72</v>
      </c>
      <c r="L599">
        <v>60</v>
      </c>
      <c r="M599" t="s">
        <v>246</v>
      </c>
      <c r="N599">
        <v>6.5</v>
      </c>
      <c r="O599">
        <v>17.72</v>
      </c>
      <c r="P599">
        <v>2</v>
      </c>
      <c r="Q599">
        <v>35.44</v>
      </c>
      <c r="R599">
        <v>41.94</v>
      </c>
      <c r="S599">
        <v>0</v>
      </c>
      <c r="T599" s="90">
        <v>0</v>
      </c>
      <c r="U599" s="90">
        <v>0</v>
      </c>
      <c r="V599">
        <v>32.5</v>
      </c>
      <c r="W599">
        <v>1</v>
      </c>
      <c r="X599">
        <v>32.5</v>
      </c>
      <c r="Y599" s="176">
        <v>9.44</v>
      </c>
      <c r="Z599" t="s">
        <v>23</v>
      </c>
      <c r="AA599" t="b" cm="1">
        <f t="array" ref="AA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9">
        <f>Fares_Big_Star_Export[[#This Row],[Trip Time]]*Fares_Big_Star_Export[[#This Row],[HOURLY DATA]]/60</f>
        <v>32.5</v>
      </c>
      <c r="AD599" s="90"/>
      <c r="AE599"/>
    </row>
    <row r="600" spans="1:31" x14ac:dyDescent="0.25">
      <c r="A600" t="s">
        <v>136</v>
      </c>
      <c r="B600" t="s">
        <v>697</v>
      </c>
      <c r="C600" t="s">
        <v>853</v>
      </c>
      <c r="D600" s="3">
        <v>0</v>
      </c>
      <c r="E600" t="s">
        <v>75</v>
      </c>
      <c r="F600" t="s">
        <v>231</v>
      </c>
      <c r="G600" s="2">
        <v>45749</v>
      </c>
      <c r="H600">
        <v>4105655</v>
      </c>
      <c r="I600" t="s">
        <v>883</v>
      </c>
      <c r="J600" t="s">
        <v>252</v>
      </c>
      <c r="K600">
        <v>19.989999999999998</v>
      </c>
      <c r="L600">
        <v>24</v>
      </c>
      <c r="M600" t="s">
        <v>245</v>
      </c>
      <c r="N600">
        <v>5</v>
      </c>
      <c r="O600">
        <v>19.989999999999998</v>
      </c>
      <c r="P600">
        <v>1.75</v>
      </c>
      <c r="Q600">
        <v>34.982499999999995</v>
      </c>
      <c r="R600">
        <v>39.982499999999995</v>
      </c>
      <c r="S600">
        <v>5</v>
      </c>
      <c r="T600" s="90">
        <v>0</v>
      </c>
      <c r="U600" s="90">
        <v>5</v>
      </c>
      <c r="V600">
        <v>32.5</v>
      </c>
      <c r="W600">
        <v>0.4</v>
      </c>
      <c r="X600">
        <v>13</v>
      </c>
      <c r="Y600" s="176">
        <v>26.982500000000002</v>
      </c>
      <c r="Z600" t="s">
        <v>37</v>
      </c>
      <c r="AA600" t="b" cm="1">
        <f t="array" ref="AA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00">
        <f>Fares_Big_Star_Export[[#This Row],[Trip Time]]*Fares_Big_Star_Export[[#This Row],[HOURLY DATA]]/60</f>
        <v>13</v>
      </c>
      <c r="AD600" s="90"/>
      <c r="AE600"/>
    </row>
    <row r="601" spans="1:31" x14ac:dyDescent="0.25">
      <c r="A601" t="s">
        <v>136</v>
      </c>
      <c r="B601" t="s">
        <v>868</v>
      </c>
      <c r="C601" t="s">
        <v>834</v>
      </c>
      <c r="D601" s="3">
        <v>0</v>
      </c>
      <c r="E601" t="s">
        <v>75</v>
      </c>
      <c r="F601" t="s">
        <v>888</v>
      </c>
      <c r="G601" s="2">
        <v>45749</v>
      </c>
      <c r="H601">
        <v>4105663</v>
      </c>
      <c r="I601" t="s">
        <v>537</v>
      </c>
      <c r="J601" t="s">
        <v>251</v>
      </c>
      <c r="K601">
        <v>16.29</v>
      </c>
      <c r="L601">
        <v>34</v>
      </c>
      <c r="M601" t="s">
        <v>245</v>
      </c>
      <c r="N601">
        <v>5</v>
      </c>
      <c r="O601">
        <v>16.29</v>
      </c>
      <c r="P601">
        <v>1.75</v>
      </c>
      <c r="Q601">
        <v>28.5075</v>
      </c>
      <c r="R601">
        <v>33.5075</v>
      </c>
      <c r="S601">
        <v>5.5</v>
      </c>
      <c r="T601" s="90">
        <v>0</v>
      </c>
      <c r="U601" s="90">
        <v>5.5</v>
      </c>
      <c r="V601">
        <v>32.5</v>
      </c>
      <c r="W601">
        <v>0.56666666666666665</v>
      </c>
      <c r="X601">
        <v>18.416666666666668</v>
      </c>
      <c r="Y601" s="176">
        <v>15.0908</v>
      </c>
      <c r="Z601" t="s">
        <v>23</v>
      </c>
      <c r="AA601" t="b" cm="1">
        <f t="array" ref="AA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1">
        <f>Fares_Big_Star_Export[[#This Row],[Trip Time]]*Fares_Big_Star_Export[[#This Row],[HOURLY DATA]]/60</f>
        <v>18.416666666666668</v>
      </c>
      <c r="AD601" s="90"/>
      <c r="AE601"/>
    </row>
    <row r="602" spans="1:31" x14ac:dyDescent="0.25">
      <c r="A602" t="s">
        <v>135</v>
      </c>
      <c r="B602" t="s">
        <v>803</v>
      </c>
      <c r="C602" t="s">
        <v>866</v>
      </c>
      <c r="D602" s="3">
        <v>0</v>
      </c>
      <c r="E602" t="s">
        <v>75</v>
      </c>
      <c r="F602" t="s">
        <v>391</v>
      </c>
      <c r="G602" s="2">
        <v>45749</v>
      </c>
      <c r="H602">
        <v>4104096</v>
      </c>
      <c r="I602" t="s">
        <v>30</v>
      </c>
      <c r="J602" t="s">
        <v>255</v>
      </c>
      <c r="K602">
        <v>7.3</v>
      </c>
      <c r="L602">
        <v>21</v>
      </c>
      <c r="M602" t="s">
        <v>245</v>
      </c>
      <c r="N602">
        <v>5</v>
      </c>
      <c r="O602">
        <v>7.3</v>
      </c>
      <c r="P602">
        <v>1.75</v>
      </c>
      <c r="Q602">
        <v>12.775</v>
      </c>
      <c r="R602">
        <v>17.774999999999999</v>
      </c>
      <c r="S602">
        <v>5</v>
      </c>
      <c r="T602" s="90">
        <v>0</v>
      </c>
      <c r="U602" s="90">
        <v>5</v>
      </c>
      <c r="V602">
        <v>32.5</v>
      </c>
      <c r="W602">
        <v>0.35</v>
      </c>
      <c r="X602">
        <v>11.375</v>
      </c>
      <c r="Y602" s="176">
        <v>6.4</v>
      </c>
      <c r="Z602" t="s">
        <v>23</v>
      </c>
      <c r="AA602" t="b" cm="1">
        <f t="array" ref="AA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2">
        <f>Fares_Big_Star_Export[[#This Row],[Trip Time]]*Fares_Big_Star_Export[[#This Row],[HOURLY DATA]]/60</f>
        <v>11.375</v>
      </c>
      <c r="AD602" s="90"/>
      <c r="AE602"/>
    </row>
    <row r="603" spans="1:31" x14ac:dyDescent="0.25">
      <c r="A603" t="s">
        <v>143</v>
      </c>
      <c r="B603" t="s">
        <v>1105</v>
      </c>
      <c r="C603" t="s">
        <v>1037</v>
      </c>
      <c r="D603" s="3">
        <v>0</v>
      </c>
      <c r="E603" t="s">
        <v>75</v>
      </c>
      <c r="F603" t="s">
        <v>388</v>
      </c>
      <c r="G603" s="2">
        <v>45749</v>
      </c>
      <c r="H603">
        <v>4105479</v>
      </c>
      <c r="I603" t="s">
        <v>389</v>
      </c>
      <c r="J603" t="s">
        <v>251</v>
      </c>
      <c r="K603">
        <v>9.59</v>
      </c>
      <c r="L603">
        <v>18</v>
      </c>
      <c r="M603" t="s">
        <v>245</v>
      </c>
      <c r="N603">
        <v>5</v>
      </c>
      <c r="O603">
        <v>9.59</v>
      </c>
      <c r="P603">
        <v>1.75</v>
      </c>
      <c r="Q603">
        <v>16.782499999999999</v>
      </c>
      <c r="R603">
        <v>21.782499999999999</v>
      </c>
      <c r="S603">
        <v>5.5</v>
      </c>
      <c r="T603" s="90">
        <v>0</v>
      </c>
      <c r="U603" s="90">
        <v>5.5</v>
      </c>
      <c r="V603">
        <v>29</v>
      </c>
      <c r="W603">
        <v>0.3</v>
      </c>
      <c r="X603">
        <v>8.6999999999999993</v>
      </c>
      <c r="Y603" s="176">
        <v>13.0825</v>
      </c>
      <c r="Z603" t="s">
        <v>37</v>
      </c>
      <c r="AA603" t="b" cm="1">
        <f t="array" ref="AA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3">
        <f>Fares_Big_Star_Export[[#This Row],[Trip Time]]*Fares_Big_Star_Export[[#This Row],[HOURLY DATA]]/60</f>
        <v>8.6999999999999993</v>
      </c>
      <c r="AD603" s="90"/>
      <c r="AE603"/>
    </row>
    <row r="604" spans="1:31" x14ac:dyDescent="0.25">
      <c r="A604" t="s">
        <v>136</v>
      </c>
      <c r="B604" t="s">
        <v>567</v>
      </c>
      <c r="C604" t="s">
        <v>764</v>
      </c>
      <c r="D604" s="3">
        <v>0</v>
      </c>
      <c r="E604" t="s">
        <v>75</v>
      </c>
      <c r="F604" t="s">
        <v>888</v>
      </c>
      <c r="G604" s="2">
        <v>45749</v>
      </c>
      <c r="H604">
        <v>4105512</v>
      </c>
      <c r="I604" t="s">
        <v>537</v>
      </c>
      <c r="J604" t="s">
        <v>251</v>
      </c>
      <c r="K604">
        <v>17.22</v>
      </c>
      <c r="L604">
        <v>61</v>
      </c>
      <c r="M604" t="s">
        <v>245</v>
      </c>
      <c r="N604">
        <v>5</v>
      </c>
      <c r="O604">
        <v>17.22</v>
      </c>
      <c r="P604">
        <v>1.75</v>
      </c>
      <c r="Q604">
        <v>30.134999999999998</v>
      </c>
      <c r="R604">
        <v>35.134999999999998</v>
      </c>
      <c r="S604">
        <v>5.5</v>
      </c>
      <c r="T604" s="90">
        <v>0</v>
      </c>
      <c r="U604" s="90">
        <v>5.5</v>
      </c>
      <c r="V604">
        <v>32.5</v>
      </c>
      <c r="W604">
        <v>1.0166666666666666</v>
      </c>
      <c r="X604">
        <v>33.041666666666664</v>
      </c>
      <c r="Y604" s="176">
        <v>2.0933000000000002</v>
      </c>
      <c r="Z604" t="s">
        <v>23</v>
      </c>
      <c r="AA604" t="b" cm="1">
        <f t="array" ref="AA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4">
        <f>Fares_Big_Star_Export[[#This Row],[Trip Time]]*Fares_Big_Star_Export[[#This Row],[HOURLY DATA]]/60</f>
        <v>33.041666666666664</v>
      </c>
      <c r="AD604" s="90"/>
      <c r="AE604"/>
    </row>
    <row r="605" spans="1:31" x14ac:dyDescent="0.25">
      <c r="A605" t="s">
        <v>18</v>
      </c>
      <c r="B605" t="s">
        <v>924</v>
      </c>
      <c r="C605" t="s">
        <v>941</v>
      </c>
      <c r="D605" s="3">
        <v>0</v>
      </c>
      <c r="E605" t="s">
        <v>75</v>
      </c>
      <c r="F605" t="s">
        <v>565</v>
      </c>
      <c r="G605" s="2">
        <v>45749</v>
      </c>
      <c r="H605">
        <v>4105513</v>
      </c>
      <c r="I605" t="s">
        <v>33</v>
      </c>
      <c r="J605" t="s">
        <v>251</v>
      </c>
      <c r="K605">
        <v>17.22</v>
      </c>
      <c r="L605">
        <v>49</v>
      </c>
      <c r="M605" t="s">
        <v>245</v>
      </c>
      <c r="N605">
        <v>6.5</v>
      </c>
      <c r="O605">
        <v>17.22</v>
      </c>
      <c r="P605">
        <v>2</v>
      </c>
      <c r="Q605">
        <v>34.44</v>
      </c>
      <c r="R605">
        <v>40.94</v>
      </c>
      <c r="S605">
        <v>5</v>
      </c>
      <c r="T605" s="90">
        <v>0</v>
      </c>
      <c r="U605" s="90">
        <v>5</v>
      </c>
      <c r="V605">
        <v>35.787500000000001</v>
      </c>
      <c r="W605">
        <v>0.81666666666666665</v>
      </c>
      <c r="X605">
        <v>29.226458333333333</v>
      </c>
      <c r="Y605" s="176">
        <v>11.7135</v>
      </c>
      <c r="Z605" t="s">
        <v>23</v>
      </c>
      <c r="AA605" t="b" cm="1">
        <f t="array" ref="AA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5">
        <f>Fares_Big_Star_Export[[#This Row],[Trip Time]]*Fares_Big_Star_Export[[#This Row],[HOURLY DATA]]/60</f>
        <v>29.226458333333333</v>
      </c>
      <c r="AD605" s="90"/>
      <c r="AE605"/>
    </row>
    <row r="606" spans="1:31" x14ac:dyDescent="0.25">
      <c r="A606" t="s">
        <v>18</v>
      </c>
      <c r="B606" t="s">
        <v>455</v>
      </c>
      <c r="C606" t="s">
        <v>1018</v>
      </c>
      <c r="D606" s="3">
        <v>0</v>
      </c>
      <c r="E606" t="s">
        <v>75</v>
      </c>
      <c r="F606" t="s">
        <v>392</v>
      </c>
      <c r="G606" s="2">
        <v>45749</v>
      </c>
      <c r="H606">
        <v>4105609</v>
      </c>
      <c r="I606" t="s">
        <v>393</v>
      </c>
      <c r="J606" t="s">
        <v>253</v>
      </c>
      <c r="K606">
        <v>17.89</v>
      </c>
      <c r="L606">
        <v>62</v>
      </c>
      <c r="M606" t="s">
        <v>245</v>
      </c>
      <c r="N606">
        <v>6.5</v>
      </c>
      <c r="O606">
        <v>17.89</v>
      </c>
      <c r="P606">
        <v>2</v>
      </c>
      <c r="Q606">
        <v>35.78</v>
      </c>
      <c r="R606">
        <v>42.28</v>
      </c>
      <c r="S606">
        <v>5</v>
      </c>
      <c r="T606" s="90">
        <v>0</v>
      </c>
      <c r="U606" s="90">
        <v>5</v>
      </c>
      <c r="V606">
        <v>35.787500000000001</v>
      </c>
      <c r="W606">
        <v>1.0333333333333334</v>
      </c>
      <c r="X606">
        <v>36.98041666666667</v>
      </c>
      <c r="Y606" s="176">
        <v>5.2995999999999999</v>
      </c>
      <c r="Z606" t="s">
        <v>23</v>
      </c>
      <c r="AA606" t="b" cm="1">
        <f t="array" ref="AA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6">
        <f>Fares_Big_Star_Export[[#This Row],[Trip Time]]*Fares_Big_Star_Export[[#This Row],[HOURLY DATA]]/60</f>
        <v>36.98041666666667</v>
      </c>
      <c r="AD606" s="90"/>
      <c r="AE606"/>
    </row>
    <row r="607" spans="1:31" x14ac:dyDescent="0.25">
      <c r="A607" t="s">
        <v>18</v>
      </c>
      <c r="B607" t="s">
        <v>850</v>
      </c>
      <c r="C607" t="s">
        <v>646</v>
      </c>
      <c r="D607" s="3">
        <v>0</v>
      </c>
      <c r="E607" t="s">
        <v>75</v>
      </c>
      <c r="F607" t="s">
        <v>380</v>
      </c>
      <c r="G607" s="2">
        <v>45749</v>
      </c>
      <c r="H607">
        <v>4105610</v>
      </c>
      <c r="I607" t="s">
        <v>31</v>
      </c>
      <c r="J607" t="s">
        <v>253</v>
      </c>
      <c r="K607">
        <v>17.89</v>
      </c>
      <c r="L607">
        <v>29</v>
      </c>
      <c r="M607" t="s">
        <v>245</v>
      </c>
      <c r="N607">
        <v>6.5</v>
      </c>
      <c r="O607">
        <v>17.89</v>
      </c>
      <c r="P607">
        <v>2</v>
      </c>
      <c r="Q607">
        <v>35.78</v>
      </c>
      <c r="R607">
        <v>42.28</v>
      </c>
      <c r="S607">
        <v>5</v>
      </c>
      <c r="T607" s="90">
        <v>0</v>
      </c>
      <c r="U607" s="90">
        <v>5</v>
      </c>
      <c r="V607">
        <v>35.787500000000001</v>
      </c>
      <c r="W607">
        <v>0.48333333333333334</v>
      </c>
      <c r="X607">
        <v>17.297291666666666</v>
      </c>
      <c r="Y607" s="176">
        <v>24.982700000000001</v>
      </c>
      <c r="Z607" t="s">
        <v>23</v>
      </c>
      <c r="AA607" t="b" cm="1">
        <f t="array" ref="AA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7">
        <f>Fares_Big_Star_Export[[#This Row],[Trip Time]]*Fares_Big_Star_Export[[#This Row],[HOURLY DATA]]/60</f>
        <v>17.29729166666667</v>
      </c>
      <c r="AD607" s="90"/>
      <c r="AE607"/>
    </row>
    <row r="608" spans="1:31" x14ac:dyDescent="0.25">
      <c r="A608" t="s">
        <v>141</v>
      </c>
      <c r="B608" t="s">
        <v>678</v>
      </c>
      <c r="C608" t="s">
        <v>848</v>
      </c>
      <c r="D608" s="3">
        <v>1</v>
      </c>
      <c r="E608" t="s">
        <v>75</v>
      </c>
      <c r="F608" t="s">
        <v>395</v>
      </c>
      <c r="G608" s="2">
        <v>45749</v>
      </c>
      <c r="H608">
        <v>4105540</v>
      </c>
      <c r="I608" t="s">
        <v>66</v>
      </c>
      <c r="J608" t="s">
        <v>253</v>
      </c>
      <c r="K608">
        <v>22.28</v>
      </c>
      <c r="L608">
        <v>43</v>
      </c>
      <c r="M608" t="s">
        <v>245</v>
      </c>
      <c r="N608">
        <v>5</v>
      </c>
      <c r="O608">
        <v>22.28</v>
      </c>
      <c r="P608">
        <v>1.75</v>
      </c>
      <c r="Q608">
        <v>38.99</v>
      </c>
      <c r="R608">
        <v>43.99</v>
      </c>
      <c r="S608">
        <v>5.5</v>
      </c>
      <c r="T608" s="90">
        <v>5.5</v>
      </c>
      <c r="U608" s="90">
        <v>0</v>
      </c>
      <c r="V608">
        <v>32.5</v>
      </c>
      <c r="W608">
        <v>0.71666666666666667</v>
      </c>
      <c r="X608">
        <v>23.291666666666668</v>
      </c>
      <c r="Y608" s="176">
        <v>20.6983</v>
      </c>
      <c r="Z608" t="s">
        <v>23</v>
      </c>
      <c r="AA608" t="b" cm="1">
        <f t="array" ref="AA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8">
        <f>Fares_Big_Star_Export[[#This Row],[Trip Time]]*Fares_Big_Star_Export[[#This Row],[HOURLY DATA]]/60</f>
        <v>23.291666666666668</v>
      </c>
      <c r="AD608" s="90"/>
      <c r="AE608"/>
    </row>
    <row r="609" spans="1:31" x14ac:dyDescent="0.25">
      <c r="A609" t="s">
        <v>136</v>
      </c>
      <c r="B609" t="s">
        <v>878</v>
      </c>
      <c r="C609" t="s">
        <v>1046</v>
      </c>
      <c r="D609" s="3">
        <v>0</v>
      </c>
      <c r="E609" t="s">
        <v>75</v>
      </c>
      <c r="F609" t="s">
        <v>888</v>
      </c>
      <c r="G609" s="2">
        <v>45749</v>
      </c>
      <c r="H609">
        <v>4103698</v>
      </c>
      <c r="I609" t="s">
        <v>537</v>
      </c>
      <c r="J609" t="s">
        <v>251</v>
      </c>
      <c r="K609">
        <v>24.87</v>
      </c>
      <c r="L609">
        <v>31</v>
      </c>
      <c r="M609" t="s">
        <v>245</v>
      </c>
      <c r="N609">
        <v>5</v>
      </c>
      <c r="O609">
        <v>24.87</v>
      </c>
      <c r="P609">
        <v>1.75</v>
      </c>
      <c r="Q609">
        <v>43.522500000000001</v>
      </c>
      <c r="R609">
        <v>48.522500000000001</v>
      </c>
      <c r="S609">
        <v>5</v>
      </c>
      <c r="T609" s="90">
        <v>0</v>
      </c>
      <c r="U609" s="90">
        <v>5</v>
      </c>
      <c r="V609">
        <v>32.5</v>
      </c>
      <c r="W609">
        <v>0.51666666666666672</v>
      </c>
      <c r="X609">
        <v>16.791666666666668</v>
      </c>
      <c r="Y609" s="176">
        <v>31.730799999999999</v>
      </c>
      <c r="Z609" t="s">
        <v>23</v>
      </c>
      <c r="AA609" t="b" cm="1">
        <f t="array" ref="AA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9">
        <f>Fares_Big_Star_Export[[#This Row],[Trip Time]]*Fares_Big_Star_Export[[#This Row],[HOURLY DATA]]/60</f>
        <v>16.791666666666668</v>
      </c>
      <c r="AD609" s="90"/>
      <c r="AE609"/>
    </row>
    <row r="610" spans="1:31" x14ac:dyDescent="0.25">
      <c r="A610" t="s">
        <v>21</v>
      </c>
      <c r="B610" t="s">
        <v>840</v>
      </c>
      <c r="C610" t="s">
        <v>543</v>
      </c>
      <c r="D610" s="3">
        <v>0</v>
      </c>
      <c r="E610" t="s">
        <v>75</v>
      </c>
      <c r="F610" t="s">
        <v>227</v>
      </c>
      <c r="G610" s="2">
        <v>45749</v>
      </c>
      <c r="H610">
        <v>4106307</v>
      </c>
      <c r="I610" t="s">
        <v>228</v>
      </c>
      <c r="J610" t="s">
        <v>253</v>
      </c>
      <c r="K610">
        <v>17.7</v>
      </c>
      <c r="L610">
        <v>29</v>
      </c>
      <c r="M610" t="s">
        <v>245</v>
      </c>
      <c r="N610">
        <v>5</v>
      </c>
      <c r="O610">
        <v>17.7</v>
      </c>
      <c r="P610">
        <v>1.75</v>
      </c>
      <c r="Q610">
        <v>30.974999999999998</v>
      </c>
      <c r="R610">
        <v>35.974999999999994</v>
      </c>
      <c r="S610">
        <v>5.5</v>
      </c>
      <c r="T610" s="90">
        <v>0</v>
      </c>
      <c r="U610" s="90">
        <v>5.5</v>
      </c>
      <c r="V610">
        <v>32.5</v>
      </c>
      <c r="W610">
        <v>0.48333333333333334</v>
      </c>
      <c r="X610">
        <v>15.708333333333334</v>
      </c>
      <c r="Y610" s="176">
        <v>20.2667</v>
      </c>
      <c r="Z610" t="s">
        <v>23</v>
      </c>
      <c r="AA610" t="b" cm="1">
        <f t="array" ref="AA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0">
        <f>Fares_Big_Star_Export[[#This Row],[Trip Time]]*Fares_Big_Star_Export[[#This Row],[HOURLY DATA]]/60</f>
        <v>15.708333333333334</v>
      </c>
      <c r="AD610" s="90"/>
      <c r="AE610"/>
    </row>
    <row r="611" spans="1:31" x14ac:dyDescent="0.25">
      <c r="A611" t="s">
        <v>21</v>
      </c>
      <c r="B611" t="s">
        <v>933</v>
      </c>
      <c r="C611" t="s">
        <v>796</v>
      </c>
      <c r="D611" s="3">
        <v>0</v>
      </c>
      <c r="E611" t="s">
        <v>75</v>
      </c>
      <c r="F611" t="s">
        <v>229</v>
      </c>
      <c r="G611" s="2">
        <v>45749</v>
      </c>
      <c r="H611">
        <v>4106206</v>
      </c>
      <c r="I611" t="s">
        <v>230</v>
      </c>
      <c r="J611" t="s">
        <v>251</v>
      </c>
      <c r="K611">
        <v>11.38</v>
      </c>
      <c r="L611">
        <v>19</v>
      </c>
      <c r="M611" t="s">
        <v>245</v>
      </c>
      <c r="N611">
        <v>5</v>
      </c>
      <c r="O611">
        <v>11.38</v>
      </c>
      <c r="P611">
        <v>1.75</v>
      </c>
      <c r="Q611">
        <v>19.915000000000003</v>
      </c>
      <c r="R611">
        <v>24.915000000000003</v>
      </c>
      <c r="S611">
        <v>5</v>
      </c>
      <c r="T611" s="90">
        <v>0</v>
      </c>
      <c r="U611" s="90">
        <v>5</v>
      </c>
      <c r="V611">
        <v>32.5</v>
      </c>
      <c r="W611">
        <v>0.31666666666666665</v>
      </c>
      <c r="X611">
        <v>10.291666666666666</v>
      </c>
      <c r="Y611" s="176">
        <v>14.6233</v>
      </c>
      <c r="Z611" t="s">
        <v>23</v>
      </c>
      <c r="AA611" t="b" cm="1">
        <f t="array" ref="AA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1">
        <f>Fares_Big_Star_Export[[#This Row],[Trip Time]]*Fares_Big_Star_Export[[#This Row],[HOURLY DATA]]/60</f>
        <v>10.291666666666666</v>
      </c>
      <c r="AD611" s="90"/>
      <c r="AE611"/>
    </row>
    <row r="612" spans="1:31" x14ac:dyDescent="0.25">
      <c r="A612" t="s">
        <v>136</v>
      </c>
      <c r="B612" t="s">
        <v>862</v>
      </c>
      <c r="C612" t="s">
        <v>802</v>
      </c>
      <c r="D612" s="3">
        <v>0</v>
      </c>
      <c r="E612" t="s">
        <v>75</v>
      </c>
      <c r="F612" t="s">
        <v>231</v>
      </c>
      <c r="G612" s="2">
        <v>45749</v>
      </c>
      <c r="H612">
        <v>4103627</v>
      </c>
      <c r="I612" t="s">
        <v>883</v>
      </c>
      <c r="J612" t="s">
        <v>251</v>
      </c>
      <c r="K612">
        <v>29.88</v>
      </c>
      <c r="L612">
        <v>99</v>
      </c>
      <c r="M612" t="s">
        <v>245</v>
      </c>
      <c r="N612">
        <v>5</v>
      </c>
      <c r="O612">
        <v>29.88</v>
      </c>
      <c r="P612">
        <v>1.75</v>
      </c>
      <c r="Q612">
        <v>52.29</v>
      </c>
      <c r="R612">
        <v>57.29</v>
      </c>
      <c r="S612">
        <v>0</v>
      </c>
      <c r="T612" s="90">
        <v>0</v>
      </c>
      <c r="U612" s="90">
        <v>0</v>
      </c>
      <c r="V612">
        <v>32.5</v>
      </c>
      <c r="W612">
        <v>1.65</v>
      </c>
      <c r="X612">
        <v>53.625</v>
      </c>
      <c r="Y612" s="176">
        <v>3.665</v>
      </c>
      <c r="Z612" t="s">
        <v>23</v>
      </c>
      <c r="AA612" t="b" cm="1">
        <f t="array" ref="AA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2">
        <f>Fares_Big_Star_Export[[#This Row],[Trip Time]]*Fares_Big_Star_Export[[#This Row],[HOURLY DATA]]/60</f>
        <v>53.625</v>
      </c>
      <c r="AD612" s="90"/>
      <c r="AE612"/>
    </row>
    <row r="613" spans="1:31" x14ac:dyDescent="0.25">
      <c r="A613" t="s">
        <v>136</v>
      </c>
      <c r="B613" t="s">
        <v>450</v>
      </c>
      <c r="C613" t="s">
        <v>1026</v>
      </c>
      <c r="D613" s="3">
        <v>0</v>
      </c>
      <c r="E613" t="s">
        <v>75</v>
      </c>
      <c r="F613" t="s">
        <v>231</v>
      </c>
      <c r="G613" s="2">
        <v>45749</v>
      </c>
      <c r="H613">
        <v>4104011</v>
      </c>
      <c r="I613" t="s">
        <v>883</v>
      </c>
      <c r="J613" t="s">
        <v>251</v>
      </c>
      <c r="K613">
        <v>13.9</v>
      </c>
      <c r="L613">
        <v>50</v>
      </c>
      <c r="M613" t="s">
        <v>245</v>
      </c>
      <c r="N613">
        <v>5</v>
      </c>
      <c r="O613">
        <v>13.9</v>
      </c>
      <c r="P613">
        <v>1.75</v>
      </c>
      <c r="Q613">
        <v>24.324999999999999</v>
      </c>
      <c r="R613">
        <v>29.324999999999999</v>
      </c>
      <c r="S613">
        <v>0</v>
      </c>
      <c r="T613" s="90">
        <v>0</v>
      </c>
      <c r="U613" s="90">
        <v>0</v>
      </c>
      <c r="V613">
        <v>32.5</v>
      </c>
      <c r="W613">
        <v>0.83333333333333337</v>
      </c>
      <c r="X613">
        <v>27.083333333333336</v>
      </c>
      <c r="Y613" s="176">
        <v>2.2416999999999998</v>
      </c>
      <c r="Z613" t="s">
        <v>23</v>
      </c>
      <c r="AA613" t="b" cm="1">
        <f t="array" ref="AA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3">
        <f>Fares_Big_Star_Export[[#This Row],[Trip Time]]*Fares_Big_Star_Export[[#This Row],[HOURLY DATA]]/60</f>
        <v>27.083333333333332</v>
      </c>
      <c r="AD613" s="90"/>
      <c r="AE613"/>
    </row>
    <row r="614" spans="1:31" x14ac:dyDescent="0.25">
      <c r="A614" t="s">
        <v>138</v>
      </c>
      <c r="B614" t="s">
        <v>678</v>
      </c>
      <c r="C614" t="s">
        <v>962</v>
      </c>
      <c r="D614" s="3">
        <v>0</v>
      </c>
      <c r="E614" t="s">
        <v>75</v>
      </c>
      <c r="F614" t="s">
        <v>377</v>
      </c>
      <c r="G614" s="2">
        <v>45749</v>
      </c>
      <c r="H614">
        <v>4105654</v>
      </c>
      <c r="I614" t="s">
        <v>36</v>
      </c>
      <c r="J614" t="s">
        <v>252</v>
      </c>
      <c r="K614">
        <v>19.989999999999998</v>
      </c>
      <c r="L614">
        <v>46</v>
      </c>
      <c r="M614" t="s">
        <v>245</v>
      </c>
      <c r="N614">
        <v>5</v>
      </c>
      <c r="O614">
        <v>19.989999999999998</v>
      </c>
      <c r="P614">
        <v>1.75</v>
      </c>
      <c r="Q614">
        <v>34.982499999999995</v>
      </c>
      <c r="R614">
        <v>39.982499999999995</v>
      </c>
      <c r="S614">
        <v>5.5</v>
      </c>
      <c r="T614" s="90">
        <v>0</v>
      </c>
      <c r="U614" s="90">
        <v>5.5</v>
      </c>
      <c r="V614">
        <v>29</v>
      </c>
      <c r="W614">
        <v>0.76666666666666672</v>
      </c>
      <c r="X614">
        <v>22.233333333333334</v>
      </c>
      <c r="Y614" s="176">
        <v>17.749199999999998</v>
      </c>
      <c r="Z614" t="s">
        <v>37</v>
      </c>
      <c r="AA614" t="b" cm="1">
        <f t="array" ref="AA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4">
        <f>Fares_Big_Star_Export[[#This Row],[Trip Time]]*Fares_Big_Star_Export[[#This Row],[HOURLY DATA]]/60</f>
        <v>22.233333333333334</v>
      </c>
      <c r="AD614" s="90"/>
      <c r="AE614"/>
    </row>
    <row r="615" spans="1:31" x14ac:dyDescent="0.25">
      <c r="A615" t="s">
        <v>140</v>
      </c>
      <c r="B615" t="s">
        <v>743</v>
      </c>
      <c r="C615" t="s">
        <v>831</v>
      </c>
      <c r="D615" s="3">
        <v>0</v>
      </c>
      <c r="E615" t="s">
        <v>75</v>
      </c>
      <c r="F615" t="s">
        <v>378</v>
      </c>
      <c r="G615" s="2">
        <v>45750</v>
      </c>
      <c r="H615">
        <v>4102529</v>
      </c>
      <c r="I615" t="s">
        <v>379</v>
      </c>
      <c r="J615" t="s">
        <v>254</v>
      </c>
      <c r="K615">
        <v>4.88</v>
      </c>
      <c r="L615">
        <v>19</v>
      </c>
      <c r="M615" t="s">
        <v>246</v>
      </c>
      <c r="N615">
        <v>6.5</v>
      </c>
      <c r="O615">
        <v>4.88</v>
      </c>
      <c r="P615">
        <v>2</v>
      </c>
      <c r="Q615">
        <v>9.76</v>
      </c>
      <c r="R615">
        <v>16.259999999999998</v>
      </c>
      <c r="S615">
        <v>0</v>
      </c>
      <c r="T615" s="90">
        <v>0</v>
      </c>
      <c r="U615" s="90">
        <v>0</v>
      </c>
      <c r="V615">
        <v>29</v>
      </c>
      <c r="W615">
        <v>0.31666666666666665</v>
      </c>
      <c r="X615">
        <v>9.1833333333333336</v>
      </c>
      <c r="Y615" s="176">
        <v>7.0766999999999998</v>
      </c>
      <c r="Z615" t="s">
        <v>23</v>
      </c>
      <c r="AA615" t="b" cm="1">
        <f t="array" ref="AA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5">
        <f>Fares_Big_Star_Export[[#This Row],[Trip Time]]*Fares_Big_Star_Export[[#This Row],[HOURLY DATA]]/60</f>
        <v>9.1833333333333336</v>
      </c>
      <c r="AD615" s="90"/>
      <c r="AE615"/>
    </row>
    <row r="616" spans="1:31" x14ac:dyDescent="0.25">
      <c r="A616" t="s">
        <v>141</v>
      </c>
      <c r="B616" t="s">
        <v>490</v>
      </c>
      <c r="C616" t="s">
        <v>521</v>
      </c>
      <c r="D616" s="3">
        <v>0</v>
      </c>
      <c r="E616" t="s">
        <v>75</v>
      </c>
      <c r="F616" t="s">
        <v>395</v>
      </c>
      <c r="G616" s="2">
        <v>45750</v>
      </c>
      <c r="H616">
        <v>4102516</v>
      </c>
      <c r="I616" t="s">
        <v>66</v>
      </c>
      <c r="J616" t="s">
        <v>251</v>
      </c>
      <c r="K616">
        <v>10.039999999999999</v>
      </c>
      <c r="L616">
        <v>3</v>
      </c>
      <c r="M616" t="s">
        <v>245</v>
      </c>
      <c r="N616">
        <v>5</v>
      </c>
      <c r="O616">
        <v>10.039999999999999</v>
      </c>
      <c r="P616">
        <v>1.75</v>
      </c>
      <c r="Q616">
        <v>17.57</v>
      </c>
      <c r="R616">
        <v>22.57</v>
      </c>
      <c r="S616">
        <v>0</v>
      </c>
      <c r="T616" s="90">
        <v>0</v>
      </c>
      <c r="U616" s="90">
        <v>0</v>
      </c>
      <c r="V616">
        <v>32.5</v>
      </c>
      <c r="W616">
        <v>0.05</v>
      </c>
      <c r="X616">
        <v>1.625</v>
      </c>
      <c r="Y616" s="176">
        <v>20.945</v>
      </c>
      <c r="Z616" t="s">
        <v>23</v>
      </c>
      <c r="AA616" t="b" cm="1">
        <f t="array" ref="AA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6">
        <f>Fares_Big_Star_Export[[#This Row],[Trip Time]]*Fares_Big_Star_Export[[#This Row],[HOURLY DATA]]/60</f>
        <v>1.625</v>
      </c>
      <c r="AD616" s="90"/>
      <c r="AE616"/>
    </row>
    <row r="617" spans="1:31" x14ac:dyDescent="0.25">
      <c r="A617" t="s">
        <v>139</v>
      </c>
      <c r="B617" t="s">
        <v>514</v>
      </c>
      <c r="C617" t="s">
        <v>908</v>
      </c>
      <c r="D617" s="3">
        <v>0</v>
      </c>
      <c r="E617" t="s">
        <v>75</v>
      </c>
      <c r="F617" t="s">
        <v>381</v>
      </c>
      <c r="G617" s="2">
        <v>45750</v>
      </c>
      <c r="H617">
        <v>4102524</v>
      </c>
      <c r="I617" t="s">
        <v>43</v>
      </c>
      <c r="J617" t="s">
        <v>253</v>
      </c>
      <c r="K617">
        <v>12.08</v>
      </c>
      <c r="L617">
        <v>42</v>
      </c>
      <c r="M617" t="s">
        <v>245</v>
      </c>
      <c r="N617">
        <v>5</v>
      </c>
      <c r="O617">
        <v>12.08</v>
      </c>
      <c r="P617">
        <v>1.75</v>
      </c>
      <c r="Q617">
        <v>21.14</v>
      </c>
      <c r="R617">
        <v>26.14</v>
      </c>
      <c r="S617">
        <v>5.5</v>
      </c>
      <c r="T617" s="90">
        <v>0</v>
      </c>
      <c r="U617" s="90">
        <v>5.5</v>
      </c>
      <c r="V617">
        <v>29</v>
      </c>
      <c r="W617">
        <v>0.7</v>
      </c>
      <c r="X617">
        <v>20.299999999999997</v>
      </c>
      <c r="Y617" s="176">
        <v>5.84</v>
      </c>
      <c r="Z617" t="s">
        <v>37</v>
      </c>
      <c r="AA617" t="b" cm="1">
        <f t="array" ref="AA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7">
        <f>Fares_Big_Star_Export[[#This Row],[Trip Time]]*Fares_Big_Star_Export[[#This Row],[HOURLY DATA]]/60</f>
        <v>20.3</v>
      </c>
      <c r="AD617" s="90"/>
      <c r="AE617"/>
    </row>
    <row r="618" spans="1:31" x14ac:dyDescent="0.25">
      <c r="A618" t="s">
        <v>18</v>
      </c>
      <c r="B618" t="s">
        <v>467</v>
      </c>
      <c r="C618" t="s">
        <v>695</v>
      </c>
      <c r="D618" s="3">
        <v>0</v>
      </c>
      <c r="E618" t="s">
        <v>75</v>
      </c>
      <c r="F618" t="s">
        <v>374</v>
      </c>
      <c r="G618" s="2">
        <v>45750</v>
      </c>
      <c r="H618">
        <v>4102525</v>
      </c>
      <c r="I618" t="s">
        <v>69</v>
      </c>
      <c r="J618" t="s">
        <v>253</v>
      </c>
      <c r="K618">
        <v>12.08</v>
      </c>
      <c r="L618">
        <v>92</v>
      </c>
      <c r="M618" t="s">
        <v>245</v>
      </c>
      <c r="N618">
        <v>6.5</v>
      </c>
      <c r="O618">
        <v>12.08</v>
      </c>
      <c r="P618">
        <v>2</v>
      </c>
      <c r="Q618">
        <v>24.16</v>
      </c>
      <c r="R618">
        <v>30.66</v>
      </c>
      <c r="S618">
        <v>5</v>
      </c>
      <c r="T618" s="90">
        <v>0</v>
      </c>
      <c r="U618" s="90">
        <v>5</v>
      </c>
      <c r="V618">
        <v>35.787500000000001</v>
      </c>
      <c r="W618">
        <v>1.5333333333333334</v>
      </c>
      <c r="X618">
        <v>54.874166666666675</v>
      </c>
      <c r="Y618" s="176">
        <v>-24.214200000000002</v>
      </c>
      <c r="Z618" t="s">
        <v>23</v>
      </c>
      <c r="AA618" t="b" cm="1">
        <f t="array" ref="AA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8">
        <f>Fares_Big_Star_Export[[#This Row],[Trip Time]]*Fares_Big_Star_Export[[#This Row],[HOURLY DATA]]/60</f>
        <v>54.874166666666675</v>
      </c>
      <c r="AD618" s="90"/>
      <c r="AE618"/>
    </row>
    <row r="619" spans="1:31" x14ac:dyDescent="0.25">
      <c r="A619" t="s">
        <v>18</v>
      </c>
      <c r="B619" t="s">
        <v>653</v>
      </c>
      <c r="C619" t="s">
        <v>575</v>
      </c>
      <c r="D619" s="3">
        <v>0</v>
      </c>
      <c r="E619" t="s">
        <v>75</v>
      </c>
      <c r="F619" t="s">
        <v>380</v>
      </c>
      <c r="G619" s="2">
        <v>45750</v>
      </c>
      <c r="H619">
        <v>4102528</v>
      </c>
      <c r="I619" t="s">
        <v>31</v>
      </c>
      <c r="J619" t="s">
        <v>254</v>
      </c>
      <c r="K619">
        <v>4.88</v>
      </c>
      <c r="L619">
        <v>19</v>
      </c>
      <c r="M619" t="s">
        <v>246</v>
      </c>
      <c r="N619">
        <v>6.5</v>
      </c>
      <c r="O619">
        <v>4.88</v>
      </c>
      <c r="P619">
        <v>2</v>
      </c>
      <c r="Q619">
        <v>9.76</v>
      </c>
      <c r="R619">
        <v>16.259999999999998</v>
      </c>
      <c r="S619">
        <v>0</v>
      </c>
      <c r="T619" s="90">
        <v>0</v>
      </c>
      <c r="U619" s="90">
        <v>0</v>
      </c>
      <c r="V619">
        <v>35.787500000000001</v>
      </c>
      <c r="W619">
        <v>0.31666666666666665</v>
      </c>
      <c r="X619">
        <v>11.332708333333333</v>
      </c>
      <c r="Y619" s="176">
        <v>4.9272999999999998</v>
      </c>
      <c r="Z619" t="s">
        <v>23</v>
      </c>
      <c r="AA619" t="b" cm="1">
        <f t="array" ref="AA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9">
        <f>Fares_Big_Star_Export[[#This Row],[Trip Time]]*Fares_Big_Star_Export[[#This Row],[HOURLY DATA]]/60</f>
        <v>11.332708333333333</v>
      </c>
      <c r="AD619" s="90"/>
      <c r="AE619"/>
    </row>
    <row r="620" spans="1:31" x14ac:dyDescent="0.25">
      <c r="A620" t="s">
        <v>137</v>
      </c>
      <c r="B620" t="s">
        <v>672</v>
      </c>
      <c r="C620" t="s">
        <v>627</v>
      </c>
      <c r="D620" s="3">
        <v>0</v>
      </c>
      <c r="E620" t="s">
        <v>75</v>
      </c>
      <c r="F620" t="s">
        <v>387</v>
      </c>
      <c r="G620" s="2">
        <v>45750</v>
      </c>
      <c r="H620">
        <v>4102682</v>
      </c>
      <c r="I620" t="s">
        <v>28</v>
      </c>
      <c r="J620" t="s">
        <v>254</v>
      </c>
      <c r="K620">
        <v>8.86</v>
      </c>
      <c r="L620">
        <v>46</v>
      </c>
      <c r="M620" t="s">
        <v>246</v>
      </c>
      <c r="N620">
        <v>6.5</v>
      </c>
      <c r="O620">
        <v>8.86</v>
      </c>
      <c r="P620">
        <v>2</v>
      </c>
      <c r="Q620">
        <v>17.72</v>
      </c>
      <c r="R620">
        <v>24.22</v>
      </c>
      <c r="S620">
        <v>5</v>
      </c>
      <c r="T620" s="90">
        <v>0</v>
      </c>
      <c r="U620" s="90">
        <v>5</v>
      </c>
      <c r="V620">
        <v>32.5</v>
      </c>
      <c r="W620">
        <v>0.76666666666666672</v>
      </c>
      <c r="X620">
        <v>24.916666666666668</v>
      </c>
      <c r="Y620" s="176">
        <v>-0.69669999999999999</v>
      </c>
      <c r="Z620" t="s">
        <v>23</v>
      </c>
      <c r="AA620" t="b" cm="1">
        <f t="array" ref="AA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0">
        <f>Fares_Big_Star_Export[[#This Row],[Trip Time]]*Fares_Big_Star_Export[[#This Row],[HOURLY DATA]]/60</f>
        <v>24.916666666666668</v>
      </c>
      <c r="AD620" s="90"/>
      <c r="AE620"/>
    </row>
    <row r="621" spans="1:31" x14ac:dyDescent="0.25">
      <c r="A621" t="s">
        <v>140</v>
      </c>
      <c r="B621" t="s">
        <v>839</v>
      </c>
      <c r="C621" t="s">
        <v>418</v>
      </c>
      <c r="D621" s="3">
        <v>0</v>
      </c>
      <c r="E621" t="s">
        <v>75</v>
      </c>
      <c r="F621" t="s">
        <v>378</v>
      </c>
      <c r="G621" s="2">
        <v>45750</v>
      </c>
      <c r="H621">
        <v>4102517</v>
      </c>
      <c r="I621" t="s">
        <v>379</v>
      </c>
      <c r="J621" t="s">
        <v>251</v>
      </c>
      <c r="K621">
        <v>10.039999999999999</v>
      </c>
      <c r="L621">
        <v>39</v>
      </c>
      <c r="M621" t="s">
        <v>245</v>
      </c>
      <c r="N621">
        <v>5</v>
      </c>
      <c r="O621">
        <v>10.039999999999999</v>
      </c>
      <c r="P621">
        <v>1.75</v>
      </c>
      <c r="Q621">
        <v>17.57</v>
      </c>
      <c r="R621">
        <v>22.57</v>
      </c>
      <c r="S621">
        <v>0</v>
      </c>
      <c r="T621" s="90">
        <v>0</v>
      </c>
      <c r="U621" s="90">
        <v>0</v>
      </c>
      <c r="V621">
        <v>29</v>
      </c>
      <c r="W621">
        <v>0.65</v>
      </c>
      <c r="X621">
        <v>18.850000000000001</v>
      </c>
      <c r="Y621" s="176">
        <v>3.72</v>
      </c>
      <c r="Z621" t="s">
        <v>37</v>
      </c>
      <c r="AA621" t="b" cm="1">
        <f t="array" ref="AA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1">
        <f>Fares_Big_Star_Export[[#This Row],[Trip Time]]*Fares_Big_Star_Export[[#This Row],[HOURLY DATA]]/60</f>
        <v>18.850000000000001</v>
      </c>
      <c r="AD621" s="90"/>
      <c r="AE621"/>
    </row>
    <row r="622" spans="1:31" x14ac:dyDescent="0.25">
      <c r="A622" t="s">
        <v>139</v>
      </c>
      <c r="B622" t="s">
        <v>853</v>
      </c>
      <c r="C622" t="s">
        <v>1010</v>
      </c>
      <c r="D622" s="3">
        <v>0</v>
      </c>
      <c r="E622" t="s">
        <v>75</v>
      </c>
      <c r="F622" t="s">
        <v>381</v>
      </c>
      <c r="G622" s="2">
        <v>45750</v>
      </c>
      <c r="H622">
        <v>4106281</v>
      </c>
      <c r="I622" t="s">
        <v>43</v>
      </c>
      <c r="J622" t="s">
        <v>251</v>
      </c>
      <c r="K622">
        <v>10.9</v>
      </c>
      <c r="L622">
        <v>22</v>
      </c>
      <c r="M622" t="s">
        <v>245</v>
      </c>
      <c r="N622">
        <v>5</v>
      </c>
      <c r="O622">
        <v>10.9</v>
      </c>
      <c r="P622">
        <v>1.75</v>
      </c>
      <c r="Q622">
        <v>19.074999999999999</v>
      </c>
      <c r="R622">
        <v>24.074999999999999</v>
      </c>
      <c r="S622">
        <v>5</v>
      </c>
      <c r="T622" s="90">
        <v>0</v>
      </c>
      <c r="U622" s="90">
        <v>5</v>
      </c>
      <c r="V622">
        <v>29</v>
      </c>
      <c r="W622">
        <v>0.36666666666666664</v>
      </c>
      <c r="X622">
        <v>10.633333333333333</v>
      </c>
      <c r="Y622" s="176">
        <v>13.441700000000001</v>
      </c>
      <c r="Z622" t="s">
        <v>37</v>
      </c>
      <c r="AA622" t="b" cm="1">
        <f t="array" ref="AA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2">
        <f>Fares_Big_Star_Export[[#This Row],[Trip Time]]*Fares_Big_Star_Export[[#This Row],[HOURLY DATA]]/60</f>
        <v>10.633333333333333</v>
      </c>
      <c r="AD622" s="90"/>
      <c r="AE622"/>
    </row>
    <row r="623" spans="1:31" x14ac:dyDescent="0.25">
      <c r="A623" t="s">
        <v>139</v>
      </c>
      <c r="B623" t="s">
        <v>1114</v>
      </c>
      <c r="C623" t="s">
        <v>971</v>
      </c>
      <c r="D623" s="3">
        <v>0</v>
      </c>
      <c r="E623" t="s">
        <v>75</v>
      </c>
      <c r="F623" t="s">
        <v>381</v>
      </c>
      <c r="G623" s="2">
        <v>45750</v>
      </c>
      <c r="H623">
        <v>4106280</v>
      </c>
      <c r="I623" t="s">
        <v>43</v>
      </c>
      <c r="J623" t="s">
        <v>251</v>
      </c>
      <c r="K623">
        <v>10.9</v>
      </c>
      <c r="L623">
        <v>20</v>
      </c>
      <c r="M623" t="s">
        <v>245</v>
      </c>
      <c r="N623">
        <v>5</v>
      </c>
      <c r="O623">
        <v>10.9</v>
      </c>
      <c r="P623">
        <v>1.75</v>
      </c>
      <c r="Q623">
        <v>19.074999999999999</v>
      </c>
      <c r="R623">
        <v>24.074999999999999</v>
      </c>
      <c r="S623">
        <v>5.5</v>
      </c>
      <c r="T623" s="90">
        <v>0</v>
      </c>
      <c r="U623" s="90">
        <v>5.5</v>
      </c>
      <c r="V623">
        <v>29</v>
      </c>
      <c r="W623">
        <v>0.33333333333333331</v>
      </c>
      <c r="X623">
        <v>9.6666666666666661</v>
      </c>
      <c r="Y623" s="176">
        <v>14.408300000000001</v>
      </c>
      <c r="Z623" t="s">
        <v>37</v>
      </c>
      <c r="AA623" t="b" cm="1">
        <f t="array" ref="AA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3">
        <f>Fares_Big_Star_Export[[#This Row],[Trip Time]]*Fares_Big_Star_Export[[#This Row],[HOURLY DATA]]/60</f>
        <v>9.6666666666666661</v>
      </c>
      <c r="AD623" s="90"/>
      <c r="AE623"/>
    </row>
    <row r="624" spans="1:31" x14ac:dyDescent="0.25">
      <c r="A624" t="s">
        <v>18</v>
      </c>
      <c r="B624" t="s">
        <v>1072</v>
      </c>
      <c r="C624" t="s">
        <v>762</v>
      </c>
      <c r="D624" s="3">
        <v>0</v>
      </c>
      <c r="E624" t="s">
        <v>75</v>
      </c>
      <c r="F624" t="s">
        <v>390</v>
      </c>
      <c r="G624" s="2">
        <v>45750</v>
      </c>
      <c r="H624">
        <v>4106220</v>
      </c>
      <c r="I624" t="s">
        <v>376</v>
      </c>
      <c r="J624" t="s">
        <v>252</v>
      </c>
      <c r="K624">
        <v>25.07</v>
      </c>
      <c r="L624">
        <v>44</v>
      </c>
      <c r="M624" t="s">
        <v>245</v>
      </c>
      <c r="N624">
        <v>6.5</v>
      </c>
      <c r="O624">
        <v>25.07</v>
      </c>
      <c r="P624">
        <v>2</v>
      </c>
      <c r="Q624">
        <v>50.14</v>
      </c>
      <c r="R624">
        <v>56.64</v>
      </c>
      <c r="S624">
        <v>5.5</v>
      </c>
      <c r="T624" s="90">
        <v>0</v>
      </c>
      <c r="U624" s="90">
        <v>5.5</v>
      </c>
      <c r="V624">
        <v>35.787500000000001</v>
      </c>
      <c r="W624">
        <v>0.73333333333333328</v>
      </c>
      <c r="X624">
        <v>26.244166666666665</v>
      </c>
      <c r="Y624" s="176">
        <v>30.395800000000001</v>
      </c>
      <c r="Z624" t="s">
        <v>23</v>
      </c>
      <c r="AA624" t="b" cm="1">
        <f t="array" ref="AA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4">
        <f>Fares_Big_Star_Export[[#This Row],[Trip Time]]*Fares_Big_Star_Export[[#This Row],[HOURLY DATA]]/60</f>
        <v>26.244166666666668</v>
      </c>
      <c r="AD624" s="90"/>
      <c r="AE624"/>
    </row>
    <row r="625" spans="1:31" x14ac:dyDescent="0.25">
      <c r="A625" t="s">
        <v>141</v>
      </c>
      <c r="B625" t="s">
        <v>516</v>
      </c>
      <c r="C625" t="s">
        <v>562</v>
      </c>
      <c r="D625" s="3">
        <v>0</v>
      </c>
      <c r="E625" t="s">
        <v>75</v>
      </c>
      <c r="F625" t="s">
        <v>395</v>
      </c>
      <c r="G625" s="2">
        <v>45750</v>
      </c>
      <c r="H625">
        <v>4105691</v>
      </c>
      <c r="I625" t="s">
        <v>66</v>
      </c>
      <c r="J625" t="s">
        <v>254</v>
      </c>
      <c r="K625">
        <v>25.12</v>
      </c>
      <c r="L625">
        <v>66</v>
      </c>
      <c r="M625" t="s">
        <v>246</v>
      </c>
      <c r="N625">
        <v>6.5</v>
      </c>
      <c r="O625">
        <v>25.12</v>
      </c>
      <c r="P625">
        <v>2</v>
      </c>
      <c r="Q625">
        <v>50.24</v>
      </c>
      <c r="R625">
        <v>56.74</v>
      </c>
      <c r="S625">
        <v>5</v>
      </c>
      <c r="T625" s="90">
        <v>0</v>
      </c>
      <c r="U625" s="90">
        <v>5</v>
      </c>
      <c r="V625">
        <v>32.5</v>
      </c>
      <c r="W625">
        <v>1.1000000000000001</v>
      </c>
      <c r="X625">
        <v>35.75</v>
      </c>
      <c r="Y625" s="176">
        <v>20.99</v>
      </c>
      <c r="Z625" t="s">
        <v>23</v>
      </c>
      <c r="AA625" t="b" cm="1">
        <f t="array" ref="AA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5">
        <f>Fares_Big_Star_Export[[#This Row],[Trip Time]]*Fares_Big_Star_Export[[#This Row],[HOURLY DATA]]/60</f>
        <v>35.75</v>
      </c>
      <c r="AD625" s="90"/>
      <c r="AE625"/>
    </row>
    <row r="626" spans="1:31" x14ac:dyDescent="0.25">
      <c r="A626" t="s">
        <v>18</v>
      </c>
      <c r="B626" t="s">
        <v>562</v>
      </c>
      <c r="C626" t="s">
        <v>677</v>
      </c>
      <c r="D626" s="3">
        <v>0</v>
      </c>
      <c r="E626" t="s">
        <v>75</v>
      </c>
      <c r="F626" t="s">
        <v>382</v>
      </c>
      <c r="G626" s="2">
        <v>45750</v>
      </c>
      <c r="H626">
        <v>4106198</v>
      </c>
      <c r="I626" t="s">
        <v>19</v>
      </c>
      <c r="J626" t="s">
        <v>256</v>
      </c>
      <c r="K626">
        <v>10.11</v>
      </c>
      <c r="L626">
        <v>21</v>
      </c>
      <c r="M626" t="s">
        <v>245</v>
      </c>
      <c r="N626">
        <v>6.5</v>
      </c>
      <c r="O626">
        <v>10.11</v>
      </c>
      <c r="P626">
        <v>2</v>
      </c>
      <c r="Q626">
        <v>20.22</v>
      </c>
      <c r="R626">
        <v>26.72</v>
      </c>
      <c r="S626">
        <v>3.75</v>
      </c>
      <c r="T626" s="90">
        <v>0</v>
      </c>
      <c r="U626" s="90">
        <v>3.75</v>
      </c>
      <c r="V626">
        <v>35.787500000000001</v>
      </c>
      <c r="W626">
        <v>0.35</v>
      </c>
      <c r="X626">
        <v>12.525625</v>
      </c>
      <c r="Y626" s="176">
        <v>14.1944</v>
      </c>
      <c r="Z626" t="s">
        <v>20</v>
      </c>
      <c r="AA626" t="b" cm="1">
        <f t="array" ref="AA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6">
        <f>Fares_Big_Star_Export[[#This Row],[Trip Time]]*Fares_Big_Star_Export[[#This Row],[HOURLY DATA]]/60</f>
        <v>12.525625</v>
      </c>
      <c r="AD626" s="90"/>
      <c r="AE626"/>
    </row>
    <row r="627" spans="1:31" x14ac:dyDescent="0.25">
      <c r="A627" t="s">
        <v>21</v>
      </c>
      <c r="B627" t="s">
        <v>851</v>
      </c>
      <c r="C627" t="s">
        <v>451</v>
      </c>
      <c r="D627" s="3">
        <v>0</v>
      </c>
      <c r="E627" t="s">
        <v>75</v>
      </c>
      <c r="F627" t="s">
        <v>229</v>
      </c>
      <c r="G627" s="2">
        <v>45750</v>
      </c>
      <c r="H627">
        <v>4106201</v>
      </c>
      <c r="I627" t="s">
        <v>230</v>
      </c>
      <c r="J627" t="s">
        <v>251</v>
      </c>
      <c r="K627">
        <v>11.95</v>
      </c>
      <c r="L627">
        <v>69</v>
      </c>
      <c r="M627" t="s">
        <v>245</v>
      </c>
      <c r="N627">
        <v>5</v>
      </c>
      <c r="O627">
        <v>11.95</v>
      </c>
      <c r="P627">
        <v>1.75</v>
      </c>
      <c r="Q627">
        <v>20.912499999999998</v>
      </c>
      <c r="R627">
        <v>25.912499999999998</v>
      </c>
      <c r="S627">
        <v>5.5</v>
      </c>
      <c r="T627" s="90">
        <v>0</v>
      </c>
      <c r="U627" s="90">
        <v>5.5</v>
      </c>
      <c r="V627">
        <v>32.5</v>
      </c>
      <c r="W627">
        <v>1.1499999999999999</v>
      </c>
      <c r="X627">
        <v>37.375</v>
      </c>
      <c r="Y627" s="176">
        <v>-11.4625</v>
      </c>
      <c r="Z627" t="s">
        <v>23</v>
      </c>
      <c r="AA627" t="b" cm="1">
        <f t="array" ref="AA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7">
        <f>Fares_Big_Star_Export[[#This Row],[Trip Time]]*Fares_Big_Star_Export[[#This Row],[HOURLY DATA]]/60</f>
        <v>37.375</v>
      </c>
      <c r="AD627" s="90"/>
      <c r="AE627"/>
    </row>
    <row r="628" spans="1:31" x14ac:dyDescent="0.25">
      <c r="A628" t="s">
        <v>142</v>
      </c>
      <c r="B628" t="s">
        <v>549</v>
      </c>
      <c r="C628" t="s">
        <v>657</v>
      </c>
      <c r="D628" s="3">
        <v>0</v>
      </c>
      <c r="E628" t="s">
        <v>75</v>
      </c>
      <c r="F628" t="s">
        <v>386</v>
      </c>
      <c r="G628" s="2">
        <v>45750</v>
      </c>
      <c r="H628">
        <v>4106203</v>
      </c>
      <c r="I628" t="s">
        <v>41</v>
      </c>
      <c r="J628" t="s">
        <v>251</v>
      </c>
      <c r="K628">
        <v>11.95</v>
      </c>
      <c r="L628">
        <v>37</v>
      </c>
      <c r="M628" t="s">
        <v>245</v>
      </c>
      <c r="N628">
        <v>5</v>
      </c>
      <c r="O628">
        <v>11.95</v>
      </c>
      <c r="P628">
        <v>1.75</v>
      </c>
      <c r="Q628">
        <v>20.912499999999998</v>
      </c>
      <c r="R628">
        <v>25.912499999999998</v>
      </c>
      <c r="S628">
        <v>5</v>
      </c>
      <c r="T628" s="90">
        <v>0</v>
      </c>
      <c r="U628" s="90">
        <v>5</v>
      </c>
      <c r="V628">
        <v>32.5</v>
      </c>
      <c r="W628">
        <v>0.6166666666666667</v>
      </c>
      <c r="X628">
        <v>20.041666666666668</v>
      </c>
      <c r="Y628" s="176">
        <v>5.8708</v>
      </c>
      <c r="Z628" t="s">
        <v>23</v>
      </c>
      <c r="AA628" t="b" cm="1">
        <f t="array" ref="AA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8">
        <f>Fares_Big_Star_Export[[#This Row],[Trip Time]]*Fares_Big_Star_Export[[#This Row],[HOURLY DATA]]/60</f>
        <v>20.041666666666668</v>
      </c>
      <c r="AD628" s="90"/>
      <c r="AE628"/>
    </row>
    <row r="629" spans="1:31" x14ac:dyDescent="0.25">
      <c r="A629" t="s">
        <v>139</v>
      </c>
      <c r="B629" t="s">
        <v>599</v>
      </c>
      <c r="C629" t="s">
        <v>426</v>
      </c>
      <c r="D629" s="3">
        <v>0</v>
      </c>
      <c r="E629" t="s">
        <v>75</v>
      </c>
      <c r="F629" t="s">
        <v>381</v>
      </c>
      <c r="G629" s="2">
        <v>45750</v>
      </c>
      <c r="H629">
        <v>4102506</v>
      </c>
      <c r="I629" t="s">
        <v>43</v>
      </c>
      <c r="J629" t="s">
        <v>251</v>
      </c>
      <c r="K629">
        <v>7.27</v>
      </c>
      <c r="L629">
        <v>20</v>
      </c>
      <c r="M629" t="s">
        <v>245</v>
      </c>
      <c r="N629">
        <v>5</v>
      </c>
      <c r="O629">
        <v>7.27</v>
      </c>
      <c r="P629">
        <v>1.75</v>
      </c>
      <c r="Q629">
        <v>12.7225</v>
      </c>
      <c r="R629">
        <v>17.7225</v>
      </c>
      <c r="S629">
        <v>0</v>
      </c>
      <c r="T629" s="90">
        <v>0</v>
      </c>
      <c r="U629" s="90">
        <v>0</v>
      </c>
      <c r="V629">
        <v>29</v>
      </c>
      <c r="W629">
        <v>0.33333333333333331</v>
      </c>
      <c r="X629">
        <v>9.6666666666666661</v>
      </c>
      <c r="Y629" s="176">
        <v>8.0557999999999996</v>
      </c>
      <c r="Z629" t="s">
        <v>37</v>
      </c>
      <c r="AA629" t="b" cm="1">
        <f t="array" ref="AA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9">
        <f>Fares_Big_Star_Export[[#This Row],[Trip Time]]*Fares_Big_Star_Export[[#This Row],[HOURLY DATA]]/60</f>
        <v>9.6666666666666661</v>
      </c>
      <c r="AD629" s="90"/>
      <c r="AE629"/>
    </row>
    <row r="630" spans="1:31" x14ac:dyDescent="0.25">
      <c r="A630" t="s">
        <v>136</v>
      </c>
      <c r="B630" t="s">
        <v>1049</v>
      </c>
      <c r="C630" t="s">
        <v>1115</v>
      </c>
      <c r="D630" s="3">
        <v>0</v>
      </c>
      <c r="E630" t="s">
        <v>75</v>
      </c>
      <c r="F630" t="s">
        <v>757</v>
      </c>
      <c r="G630" s="2">
        <v>45750</v>
      </c>
      <c r="H630">
        <v>4106221</v>
      </c>
      <c r="I630" t="s">
        <v>536</v>
      </c>
      <c r="J630" t="s">
        <v>252</v>
      </c>
      <c r="K630">
        <v>25.07</v>
      </c>
      <c r="L630">
        <v>31</v>
      </c>
      <c r="M630" t="s">
        <v>245</v>
      </c>
      <c r="N630">
        <v>5</v>
      </c>
      <c r="O630">
        <v>25.07</v>
      </c>
      <c r="P630">
        <v>1.75</v>
      </c>
      <c r="Q630">
        <v>43.872500000000002</v>
      </c>
      <c r="R630">
        <v>48.872500000000002</v>
      </c>
      <c r="S630">
        <v>0</v>
      </c>
      <c r="T630" s="90">
        <v>0</v>
      </c>
      <c r="U630" s="90">
        <v>0</v>
      </c>
      <c r="V630">
        <v>32.5</v>
      </c>
      <c r="W630">
        <v>0.51666666666666672</v>
      </c>
      <c r="X630">
        <v>16.791666666666668</v>
      </c>
      <c r="Y630" s="176">
        <v>32.080800000000004</v>
      </c>
      <c r="Z630" t="s">
        <v>37</v>
      </c>
      <c r="AA630" t="b" cm="1">
        <f t="array" ref="AA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30">
        <f>Fares_Big_Star_Export[[#This Row],[Trip Time]]*Fares_Big_Star_Export[[#This Row],[HOURLY DATA]]/60</f>
        <v>16.791666666666668</v>
      </c>
      <c r="AD630" s="90"/>
      <c r="AE630"/>
    </row>
    <row r="631" spans="1:31" x14ac:dyDescent="0.25">
      <c r="A631" t="s">
        <v>136</v>
      </c>
      <c r="B631" t="s">
        <v>514</v>
      </c>
      <c r="C631" t="s">
        <v>456</v>
      </c>
      <c r="D631" s="3">
        <v>0</v>
      </c>
      <c r="E631" t="s">
        <v>75</v>
      </c>
      <c r="F631" t="s">
        <v>231</v>
      </c>
      <c r="G631" s="2">
        <v>45750</v>
      </c>
      <c r="H631">
        <v>4102690</v>
      </c>
      <c r="I631" t="s">
        <v>883</v>
      </c>
      <c r="J631" t="s">
        <v>251</v>
      </c>
      <c r="K631">
        <v>6.33</v>
      </c>
      <c r="L631">
        <v>20</v>
      </c>
      <c r="M631" t="s">
        <v>245</v>
      </c>
      <c r="N631">
        <v>5</v>
      </c>
      <c r="O631">
        <v>6.33</v>
      </c>
      <c r="P631">
        <v>1.75</v>
      </c>
      <c r="Q631">
        <v>11.077500000000001</v>
      </c>
      <c r="R631">
        <v>16.077500000000001</v>
      </c>
      <c r="S631">
        <v>0</v>
      </c>
      <c r="T631" s="90">
        <v>0</v>
      </c>
      <c r="U631" s="90">
        <v>0</v>
      </c>
      <c r="V631">
        <v>32.5</v>
      </c>
      <c r="W631">
        <v>0.33333333333333331</v>
      </c>
      <c r="X631">
        <v>10.833333333333332</v>
      </c>
      <c r="Y631" s="176">
        <v>5.2442000000000002</v>
      </c>
      <c r="Z631" t="s">
        <v>37</v>
      </c>
      <c r="AA631" t="b" cm="1">
        <f t="array" ref="AA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31">
        <f>Fares_Big_Star_Export[[#This Row],[Trip Time]]*Fares_Big_Star_Export[[#This Row],[HOURLY DATA]]/60</f>
        <v>10.833333333333334</v>
      </c>
      <c r="AD631" s="90"/>
      <c r="AE631"/>
    </row>
    <row r="632" spans="1:31" x14ac:dyDescent="0.25">
      <c r="A632" t="s">
        <v>139</v>
      </c>
      <c r="B632" t="s">
        <v>400</v>
      </c>
      <c r="C632" t="s">
        <v>642</v>
      </c>
      <c r="D632" s="3">
        <v>0</v>
      </c>
      <c r="E632" t="s">
        <v>75</v>
      </c>
      <c r="F632" t="s">
        <v>381</v>
      </c>
      <c r="G632" s="2">
        <v>45750</v>
      </c>
      <c r="H632">
        <v>4103418</v>
      </c>
      <c r="I632" t="s">
        <v>43</v>
      </c>
      <c r="J632" t="s">
        <v>251</v>
      </c>
      <c r="K632">
        <v>14.12</v>
      </c>
      <c r="L632">
        <v>27</v>
      </c>
      <c r="M632" t="s">
        <v>245</v>
      </c>
      <c r="N632">
        <v>5</v>
      </c>
      <c r="O632">
        <v>14.12</v>
      </c>
      <c r="P632">
        <v>1.75</v>
      </c>
      <c r="Q632">
        <v>24.709999999999997</v>
      </c>
      <c r="R632">
        <v>29.709999999999997</v>
      </c>
      <c r="S632">
        <v>0</v>
      </c>
      <c r="T632" s="90">
        <v>0</v>
      </c>
      <c r="U632" s="90">
        <v>0</v>
      </c>
      <c r="V632">
        <v>29</v>
      </c>
      <c r="W632">
        <v>0.45</v>
      </c>
      <c r="X632">
        <v>13.05</v>
      </c>
      <c r="Y632" s="176">
        <v>16.66</v>
      </c>
      <c r="Z632" t="s">
        <v>37</v>
      </c>
      <c r="AA632" t="b" cm="1">
        <f t="array" ref="AA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2">
        <f>Fares_Big_Star_Export[[#This Row],[Trip Time]]*Fares_Big_Star_Export[[#This Row],[HOURLY DATA]]/60</f>
        <v>13.05</v>
      </c>
      <c r="AD632" s="90"/>
      <c r="AE632"/>
    </row>
    <row r="633" spans="1:31" x14ac:dyDescent="0.25">
      <c r="A633" t="s">
        <v>142</v>
      </c>
      <c r="B633" t="s">
        <v>408</v>
      </c>
      <c r="C633" t="s">
        <v>882</v>
      </c>
      <c r="D633" s="3">
        <v>0</v>
      </c>
      <c r="E633" t="s">
        <v>75</v>
      </c>
      <c r="F633" t="s">
        <v>386</v>
      </c>
      <c r="G633" s="2">
        <v>45750</v>
      </c>
      <c r="H633">
        <v>4102681</v>
      </c>
      <c r="I633" t="s">
        <v>41</v>
      </c>
      <c r="J633" t="s">
        <v>251</v>
      </c>
      <c r="K633">
        <v>8.08</v>
      </c>
      <c r="L633">
        <v>75</v>
      </c>
      <c r="M633" t="s">
        <v>245</v>
      </c>
      <c r="N633">
        <v>5</v>
      </c>
      <c r="O633">
        <v>8.08</v>
      </c>
      <c r="P633">
        <v>1.75</v>
      </c>
      <c r="Q633">
        <v>14.14</v>
      </c>
      <c r="R633">
        <v>19.14</v>
      </c>
      <c r="S633">
        <v>0</v>
      </c>
      <c r="T633" s="90">
        <v>0</v>
      </c>
      <c r="U633" s="90">
        <v>0</v>
      </c>
      <c r="V633">
        <v>32.5</v>
      </c>
      <c r="W633">
        <v>1.25</v>
      </c>
      <c r="X633">
        <v>40.625</v>
      </c>
      <c r="Y633" s="176">
        <v>-21.484999999999999</v>
      </c>
      <c r="Z633" t="s">
        <v>23</v>
      </c>
      <c r="AA633" t="b" cm="1">
        <f t="array" ref="AA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3">
        <f>Fares_Big_Star_Export[[#This Row],[Trip Time]]*Fares_Big_Star_Export[[#This Row],[HOURLY DATA]]/60</f>
        <v>40.625</v>
      </c>
      <c r="AD633" s="90"/>
      <c r="AE633"/>
    </row>
    <row r="634" spans="1:31" x14ac:dyDescent="0.25">
      <c r="A634" t="s">
        <v>133</v>
      </c>
      <c r="B634" t="s">
        <v>945</v>
      </c>
      <c r="C634" t="s">
        <v>1111</v>
      </c>
      <c r="D634" s="3">
        <v>0</v>
      </c>
      <c r="E634" t="s">
        <v>75</v>
      </c>
      <c r="F634" t="s">
        <v>394</v>
      </c>
      <c r="G634" s="2">
        <v>45750</v>
      </c>
      <c r="H634">
        <v>4102458</v>
      </c>
      <c r="I634" t="s">
        <v>64</v>
      </c>
      <c r="J634" t="s">
        <v>251</v>
      </c>
      <c r="K634">
        <v>19.39</v>
      </c>
      <c r="L634">
        <v>50</v>
      </c>
      <c r="M634" t="s">
        <v>245</v>
      </c>
      <c r="N634">
        <v>5</v>
      </c>
      <c r="O634">
        <v>19.39</v>
      </c>
      <c r="P634">
        <v>1.75</v>
      </c>
      <c r="Q634">
        <v>33.932500000000005</v>
      </c>
      <c r="R634">
        <v>38.932500000000005</v>
      </c>
      <c r="S634">
        <v>5.5</v>
      </c>
      <c r="T634" s="90">
        <v>0</v>
      </c>
      <c r="U634" s="90">
        <v>5.5</v>
      </c>
      <c r="V634">
        <v>32.5</v>
      </c>
      <c r="W634">
        <v>0.83333333333333337</v>
      </c>
      <c r="X634">
        <v>27.083333333333336</v>
      </c>
      <c r="Y634" s="176">
        <v>11.8492</v>
      </c>
      <c r="Z634" t="s">
        <v>23</v>
      </c>
      <c r="AA634" t="b" cm="1">
        <f t="array" ref="AA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4">
        <f>Fares_Big_Star_Export[[#This Row],[Trip Time]]*Fares_Big_Star_Export[[#This Row],[HOURLY DATA]]/60</f>
        <v>27.083333333333332</v>
      </c>
      <c r="AD634" s="90"/>
      <c r="AE634"/>
    </row>
    <row r="635" spans="1:31" x14ac:dyDescent="0.25">
      <c r="A635" t="s">
        <v>21</v>
      </c>
      <c r="B635" t="s">
        <v>967</v>
      </c>
      <c r="C635" t="s">
        <v>707</v>
      </c>
      <c r="D635" s="3">
        <v>0</v>
      </c>
      <c r="E635" t="s">
        <v>75</v>
      </c>
      <c r="F635" t="s">
        <v>229</v>
      </c>
      <c r="G635" s="2">
        <v>45750</v>
      </c>
      <c r="H635">
        <v>4106282</v>
      </c>
      <c r="I635" t="s">
        <v>230</v>
      </c>
      <c r="J635" t="s">
        <v>251</v>
      </c>
      <c r="K635">
        <v>10.039999999999999</v>
      </c>
      <c r="L635">
        <v>21</v>
      </c>
      <c r="M635" t="s">
        <v>245</v>
      </c>
      <c r="N635">
        <v>5</v>
      </c>
      <c r="O635">
        <v>10.039999999999999</v>
      </c>
      <c r="P635">
        <v>1.75</v>
      </c>
      <c r="Q635">
        <v>17.57</v>
      </c>
      <c r="R635">
        <v>22.57</v>
      </c>
      <c r="S635">
        <v>3</v>
      </c>
      <c r="T635" s="90">
        <v>0</v>
      </c>
      <c r="U635" s="90">
        <v>3</v>
      </c>
      <c r="V635">
        <v>32.5</v>
      </c>
      <c r="W635">
        <v>0.35</v>
      </c>
      <c r="X635">
        <v>11.375</v>
      </c>
      <c r="Y635" s="176">
        <v>11.195</v>
      </c>
      <c r="Z635" t="s">
        <v>23</v>
      </c>
      <c r="AA635" t="b" cm="1">
        <f t="array" ref="AA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5">
        <f>Fares_Big_Star_Export[[#This Row],[Trip Time]]*Fares_Big_Star_Export[[#This Row],[HOURLY DATA]]/60</f>
        <v>11.375</v>
      </c>
      <c r="AD635" s="90"/>
      <c r="AE635"/>
    </row>
    <row r="636" spans="1:31" x14ac:dyDescent="0.25">
      <c r="A636" t="s">
        <v>133</v>
      </c>
      <c r="B636" t="s">
        <v>915</v>
      </c>
      <c r="C636" t="s">
        <v>473</v>
      </c>
      <c r="D636" s="3">
        <v>0</v>
      </c>
      <c r="E636" t="s">
        <v>75</v>
      </c>
      <c r="F636" t="s">
        <v>394</v>
      </c>
      <c r="G636" s="2">
        <v>45750</v>
      </c>
      <c r="H636">
        <v>4103413</v>
      </c>
      <c r="I636" t="s">
        <v>64</v>
      </c>
      <c r="J636" t="s">
        <v>251</v>
      </c>
      <c r="K636">
        <v>14.12</v>
      </c>
      <c r="L636">
        <v>49</v>
      </c>
      <c r="M636" t="s">
        <v>245</v>
      </c>
      <c r="N636">
        <v>5</v>
      </c>
      <c r="O636">
        <v>14.12</v>
      </c>
      <c r="P636">
        <v>1.75</v>
      </c>
      <c r="Q636">
        <v>24.709999999999997</v>
      </c>
      <c r="R636">
        <v>29.709999999999997</v>
      </c>
      <c r="S636">
        <v>0</v>
      </c>
      <c r="T636" s="90">
        <v>0</v>
      </c>
      <c r="U636" s="90">
        <v>0</v>
      </c>
      <c r="V636">
        <v>32.5</v>
      </c>
      <c r="W636">
        <v>0.81666666666666665</v>
      </c>
      <c r="X636">
        <v>26.541666666666668</v>
      </c>
      <c r="Y636" s="176">
        <v>3.1682999999999999</v>
      </c>
      <c r="Z636" t="s">
        <v>23</v>
      </c>
      <c r="AA636" t="b" cm="1">
        <f t="array" ref="AA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6">
        <f>Fares_Big_Star_Export[[#This Row],[Trip Time]]*Fares_Big_Star_Export[[#This Row],[HOURLY DATA]]/60</f>
        <v>26.541666666666668</v>
      </c>
      <c r="AD636" s="90"/>
      <c r="AE636"/>
    </row>
    <row r="637" spans="1:31" x14ac:dyDescent="0.25">
      <c r="A637" t="s">
        <v>140</v>
      </c>
      <c r="B637" t="s">
        <v>839</v>
      </c>
      <c r="C637" t="s">
        <v>941</v>
      </c>
      <c r="D637" s="3">
        <v>0</v>
      </c>
      <c r="E637" t="s">
        <v>75</v>
      </c>
      <c r="F637" t="s">
        <v>378</v>
      </c>
      <c r="G637" s="2">
        <v>45750</v>
      </c>
      <c r="H637">
        <v>4102530</v>
      </c>
      <c r="I637" t="s">
        <v>379</v>
      </c>
      <c r="J637" t="s">
        <v>251</v>
      </c>
      <c r="K637">
        <v>4.38</v>
      </c>
      <c r="L637">
        <v>18</v>
      </c>
      <c r="M637" t="s">
        <v>245</v>
      </c>
      <c r="N637">
        <v>5</v>
      </c>
      <c r="O637">
        <v>4.38</v>
      </c>
      <c r="P637">
        <v>1.75</v>
      </c>
      <c r="Q637">
        <v>7.665</v>
      </c>
      <c r="R637">
        <v>12.664999999999999</v>
      </c>
      <c r="S637">
        <v>5.5</v>
      </c>
      <c r="T637" s="90">
        <v>0</v>
      </c>
      <c r="U637" s="90">
        <v>5.5</v>
      </c>
      <c r="V637">
        <v>29</v>
      </c>
      <c r="W637">
        <v>0.3</v>
      </c>
      <c r="X637">
        <v>8.6999999999999993</v>
      </c>
      <c r="Y637" s="176">
        <v>3.9649999999999999</v>
      </c>
      <c r="Z637" t="s">
        <v>37</v>
      </c>
      <c r="AA637" t="b" cm="1">
        <f t="array" ref="AA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7">
        <f>Fares_Big_Star_Export[[#This Row],[Trip Time]]*Fares_Big_Star_Export[[#This Row],[HOURLY DATA]]/60</f>
        <v>8.6999999999999993</v>
      </c>
      <c r="AD637" s="90"/>
      <c r="AE637"/>
    </row>
    <row r="638" spans="1:31" x14ac:dyDescent="0.25">
      <c r="A638" t="s">
        <v>138</v>
      </c>
      <c r="B638" t="s">
        <v>471</v>
      </c>
      <c r="C638" t="s">
        <v>515</v>
      </c>
      <c r="D638" s="3">
        <v>0</v>
      </c>
      <c r="E638" t="s">
        <v>75</v>
      </c>
      <c r="F638" t="s">
        <v>377</v>
      </c>
      <c r="G638" s="2">
        <v>45750</v>
      </c>
      <c r="H638">
        <v>4102531</v>
      </c>
      <c r="I638" t="s">
        <v>36</v>
      </c>
      <c r="J638" t="s">
        <v>251</v>
      </c>
      <c r="K638">
        <v>17.3</v>
      </c>
      <c r="L638">
        <v>48</v>
      </c>
      <c r="M638" t="s">
        <v>245</v>
      </c>
      <c r="N638">
        <v>5</v>
      </c>
      <c r="O638">
        <v>17.3</v>
      </c>
      <c r="P638">
        <v>1.75</v>
      </c>
      <c r="Q638">
        <v>30.275000000000002</v>
      </c>
      <c r="R638">
        <v>35.275000000000006</v>
      </c>
      <c r="S638">
        <v>0</v>
      </c>
      <c r="T638" s="90">
        <v>0</v>
      </c>
      <c r="U638" s="90">
        <v>0</v>
      </c>
      <c r="V638">
        <v>29</v>
      </c>
      <c r="W638">
        <v>0.8</v>
      </c>
      <c r="X638">
        <v>23.200000000000003</v>
      </c>
      <c r="Y638" s="176">
        <v>12.074999999999999</v>
      </c>
      <c r="Z638" t="s">
        <v>37</v>
      </c>
      <c r="AA638" t="b" cm="1">
        <f t="array" ref="AA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8">
        <f>Fares_Big_Star_Export[[#This Row],[Trip Time]]*Fares_Big_Star_Export[[#This Row],[HOURLY DATA]]/60</f>
        <v>23.2</v>
      </c>
      <c r="AD638" s="90"/>
      <c r="AE638"/>
    </row>
    <row r="639" spans="1:31" x14ac:dyDescent="0.25">
      <c r="A639" t="s">
        <v>18</v>
      </c>
      <c r="B639" t="s">
        <v>594</v>
      </c>
      <c r="C639" t="s">
        <v>561</v>
      </c>
      <c r="D639" s="3">
        <v>0</v>
      </c>
      <c r="E639" t="s">
        <v>75</v>
      </c>
      <c r="F639" t="s">
        <v>390</v>
      </c>
      <c r="G639" s="2">
        <v>45750</v>
      </c>
      <c r="H639">
        <v>4102532</v>
      </c>
      <c r="I639" t="s">
        <v>376</v>
      </c>
      <c r="J639" t="s">
        <v>251</v>
      </c>
      <c r="K639">
        <v>17.3</v>
      </c>
      <c r="L639">
        <v>55</v>
      </c>
      <c r="M639" t="s">
        <v>245</v>
      </c>
      <c r="N639">
        <v>6.5</v>
      </c>
      <c r="O639">
        <v>17.3</v>
      </c>
      <c r="P639">
        <v>2</v>
      </c>
      <c r="Q639">
        <v>34.6</v>
      </c>
      <c r="R639">
        <v>41.1</v>
      </c>
      <c r="S639">
        <v>0</v>
      </c>
      <c r="T639" s="90">
        <v>0</v>
      </c>
      <c r="U639" s="90">
        <v>0</v>
      </c>
      <c r="V639">
        <v>35.787500000000001</v>
      </c>
      <c r="W639">
        <v>0.91666666666666663</v>
      </c>
      <c r="X639">
        <v>32.805208333333333</v>
      </c>
      <c r="Y639" s="176">
        <v>8.2948000000000004</v>
      </c>
      <c r="Z639" t="s">
        <v>23</v>
      </c>
      <c r="AA639" t="b" cm="1">
        <f t="array" ref="AA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9">
        <f>Fares_Big_Star_Export[[#This Row],[Trip Time]]*Fares_Big_Star_Export[[#This Row],[HOURLY DATA]]/60</f>
        <v>32.805208333333333</v>
      </c>
      <c r="AD639" s="90"/>
      <c r="AE639"/>
    </row>
    <row r="640" spans="1:31" x14ac:dyDescent="0.25">
      <c r="A640" t="s">
        <v>138</v>
      </c>
      <c r="B640" t="s">
        <v>662</v>
      </c>
      <c r="C640" t="s">
        <v>420</v>
      </c>
      <c r="D640" s="3">
        <v>0</v>
      </c>
      <c r="E640" t="s">
        <v>75</v>
      </c>
      <c r="F640" t="s">
        <v>377</v>
      </c>
      <c r="G640" s="2">
        <v>45750</v>
      </c>
      <c r="H640">
        <v>4102533</v>
      </c>
      <c r="I640" t="s">
        <v>36</v>
      </c>
      <c r="J640" t="s">
        <v>252</v>
      </c>
      <c r="K640">
        <v>15.66</v>
      </c>
      <c r="L640">
        <v>69</v>
      </c>
      <c r="M640" t="s">
        <v>245</v>
      </c>
      <c r="N640">
        <v>5</v>
      </c>
      <c r="O640">
        <v>15.66</v>
      </c>
      <c r="P640">
        <v>1.75</v>
      </c>
      <c r="Q640">
        <v>27.405000000000001</v>
      </c>
      <c r="R640">
        <v>32.405000000000001</v>
      </c>
      <c r="S640">
        <v>0</v>
      </c>
      <c r="T640" s="90">
        <v>0</v>
      </c>
      <c r="U640" s="90">
        <v>0</v>
      </c>
      <c r="V640">
        <v>29</v>
      </c>
      <c r="W640">
        <v>1.1499999999999999</v>
      </c>
      <c r="X640">
        <v>33.349999999999994</v>
      </c>
      <c r="Y640" s="176">
        <v>-0.94499999999999995</v>
      </c>
      <c r="Z640" t="s">
        <v>37</v>
      </c>
      <c r="AA640" t="b" cm="1">
        <f t="array" ref="AA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0">
        <f>Fares_Big_Star_Export[[#This Row],[Trip Time]]*Fares_Big_Star_Export[[#This Row],[HOURLY DATA]]/60</f>
        <v>33.35</v>
      </c>
      <c r="AD640" s="90"/>
      <c r="AE640"/>
    </row>
    <row r="641" spans="1:31" x14ac:dyDescent="0.25">
      <c r="A641" t="s">
        <v>137</v>
      </c>
      <c r="B641" t="s">
        <v>909</v>
      </c>
      <c r="C641" t="s">
        <v>954</v>
      </c>
      <c r="D641" s="3">
        <v>0</v>
      </c>
      <c r="E641" t="s">
        <v>75</v>
      </c>
      <c r="F641" t="s">
        <v>387</v>
      </c>
      <c r="G641" s="2">
        <v>45750</v>
      </c>
      <c r="H641">
        <v>4102534</v>
      </c>
      <c r="I641" t="s">
        <v>28</v>
      </c>
      <c r="J641" t="s">
        <v>252</v>
      </c>
      <c r="K641">
        <v>15.66</v>
      </c>
      <c r="L641">
        <v>64</v>
      </c>
      <c r="M641" t="s">
        <v>245</v>
      </c>
      <c r="N641">
        <v>5</v>
      </c>
      <c r="O641">
        <v>15.66</v>
      </c>
      <c r="P641">
        <v>1.75</v>
      </c>
      <c r="Q641">
        <v>27.405000000000001</v>
      </c>
      <c r="R641">
        <v>32.405000000000001</v>
      </c>
      <c r="S641">
        <v>0</v>
      </c>
      <c r="T641" s="90">
        <v>0</v>
      </c>
      <c r="U641" s="90">
        <v>0</v>
      </c>
      <c r="V641">
        <v>32.5</v>
      </c>
      <c r="W641">
        <v>1.0666666666666667</v>
      </c>
      <c r="X641">
        <v>34.666666666666664</v>
      </c>
      <c r="Y641" s="176">
        <v>-2.2616999999999998</v>
      </c>
      <c r="Z641" t="s">
        <v>23</v>
      </c>
      <c r="AA641" t="b" cm="1">
        <f t="array" ref="AA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1">
        <f>Fares_Big_Star_Export[[#This Row],[Trip Time]]*Fares_Big_Star_Export[[#This Row],[HOURLY DATA]]/60</f>
        <v>34.666666666666664</v>
      </c>
      <c r="AD641" s="90"/>
      <c r="AE641"/>
    </row>
    <row r="642" spans="1:31" x14ac:dyDescent="0.25">
      <c r="A642" t="s">
        <v>140</v>
      </c>
      <c r="B642" t="s">
        <v>397</v>
      </c>
      <c r="C642" t="s">
        <v>505</v>
      </c>
      <c r="D642" s="3">
        <v>0</v>
      </c>
      <c r="E642" t="s">
        <v>75</v>
      </c>
      <c r="F642" t="s">
        <v>378</v>
      </c>
      <c r="G642" s="2">
        <v>45750</v>
      </c>
      <c r="H642">
        <v>4102556</v>
      </c>
      <c r="I642" t="s">
        <v>379</v>
      </c>
      <c r="J642" t="s">
        <v>251</v>
      </c>
      <c r="K642">
        <v>8.24</v>
      </c>
      <c r="L642">
        <v>22</v>
      </c>
      <c r="M642" t="s">
        <v>245</v>
      </c>
      <c r="N642">
        <v>5</v>
      </c>
      <c r="O642">
        <v>8.24</v>
      </c>
      <c r="P642">
        <v>1.75</v>
      </c>
      <c r="Q642">
        <v>14.42</v>
      </c>
      <c r="R642">
        <v>19.420000000000002</v>
      </c>
      <c r="S642">
        <v>0</v>
      </c>
      <c r="T642" s="90">
        <v>0</v>
      </c>
      <c r="U642" s="90">
        <v>0</v>
      </c>
      <c r="V642">
        <v>29</v>
      </c>
      <c r="W642">
        <v>0.36666666666666664</v>
      </c>
      <c r="X642">
        <v>10.633333333333333</v>
      </c>
      <c r="Y642" s="176">
        <v>8.7866999999999997</v>
      </c>
      <c r="Z642" t="s">
        <v>37</v>
      </c>
      <c r="AA642" t="b" cm="1">
        <f t="array" ref="AA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2">
        <f>Fares_Big_Star_Export[[#This Row],[Trip Time]]*Fares_Big_Star_Export[[#This Row],[HOURLY DATA]]/60</f>
        <v>10.633333333333333</v>
      </c>
      <c r="AD642" s="90"/>
      <c r="AE642"/>
    </row>
    <row r="643" spans="1:31" x14ac:dyDescent="0.25">
      <c r="A643" t="s">
        <v>18</v>
      </c>
      <c r="B643" t="s">
        <v>594</v>
      </c>
      <c r="C643" t="s">
        <v>770</v>
      </c>
      <c r="D643" s="3">
        <v>0</v>
      </c>
      <c r="E643" t="s">
        <v>75</v>
      </c>
      <c r="F643" t="s">
        <v>390</v>
      </c>
      <c r="G643" s="2">
        <v>45750</v>
      </c>
      <c r="H643">
        <v>4102557</v>
      </c>
      <c r="I643" t="s">
        <v>376</v>
      </c>
      <c r="J643" t="s">
        <v>251</v>
      </c>
      <c r="K643">
        <v>8.24</v>
      </c>
      <c r="L643">
        <v>23</v>
      </c>
      <c r="M643" t="s">
        <v>245</v>
      </c>
      <c r="N643">
        <v>6.5</v>
      </c>
      <c r="O643">
        <v>8.24</v>
      </c>
      <c r="P643">
        <v>2</v>
      </c>
      <c r="Q643">
        <v>16.48</v>
      </c>
      <c r="R643">
        <v>22.98</v>
      </c>
      <c r="S643">
        <v>0</v>
      </c>
      <c r="T643" s="90">
        <v>0</v>
      </c>
      <c r="U643" s="90">
        <v>0</v>
      </c>
      <c r="V643">
        <v>35.787500000000001</v>
      </c>
      <c r="W643">
        <v>0.38333333333333336</v>
      </c>
      <c r="X643">
        <v>13.718541666666669</v>
      </c>
      <c r="Y643" s="176">
        <v>9.2614999999999998</v>
      </c>
      <c r="Z643" t="s">
        <v>23</v>
      </c>
      <c r="AA643" t="b" cm="1">
        <f t="array" ref="AA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3">
        <f>Fares_Big_Star_Export[[#This Row],[Trip Time]]*Fares_Big_Star_Export[[#This Row],[HOURLY DATA]]/60</f>
        <v>13.718541666666669</v>
      </c>
      <c r="AD643" s="90"/>
      <c r="AE643"/>
    </row>
    <row r="644" spans="1:31" x14ac:dyDescent="0.25">
      <c r="A644" t="s">
        <v>142</v>
      </c>
      <c r="B644" t="s">
        <v>718</v>
      </c>
      <c r="C644" t="s">
        <v>869</v>
      </c>
      <c r="D644" s="3">
        <v>0</v>
      </c>
      <c r="E644" t="s">
        <v>75</v>
      </c>
      <c r="F644" t="s">
        <v>386</v>
      </c>
      <c r="G644" s="2">
        <v>45750</v>
      </c>
      <c r="H644">
        <v>4102578</v>
      </c>
      <c r="I644" t="s">
        <v>41</v>
      </c>
      <c r="J644" t="s">
        <v>251</v>
      </c>
      <c r="K644">
        <v>19.39</v>
      </c>
      <c r="L644">
        <v>59</v>
      </c>
      <c r="M644" t="s">
        <v>245</v>
      </c>
      <c r="N644">
        <v>5</v>
      </c>
      <c r="O644">
        <v>19.39</v>
      </c>
      <c r="P644">
        <v>1.75</v>
      </c>
      <c r="Q644">
        <v>33.932500000000005</v>
      </c>
      <c r="R644">
        <v>38.932500000000005</v>
      </c>
      <c r="S644">
        <v>5</v>
      </c>
      <c r="T644" s="90">
        <v>0</v>
      </c>
      <c r="U644" s="90">
        <v>5</v>
      </c>
      <c r="V644">
        <v>32.5</v>
      </c>
      <c r="W644">
        <v>0.98333333333333328</v>
      </c>
      <c r="X644">
        <v>31.958333333333332</v>
      </c>
      <c r="Y644" s="176">
        <v>6.9741999999999997</v>
      </c>
      <c r="Z644" t="s">
        <v>23</v>
      </c>
      <c r="AA644" t="b" cm="1">
        <f t="array" ref="AA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4">
        <f>Fares_Big_Star_Export[[#This Row],[Trip Time]]*Fares_Big_Star_Export[[#This Row],[HOURLY DATA]]/60</f>
        <v>31.958333333333332</v>
      </c>
      <c r="AD644" s="90"/>
      <c r="AE644"/>
    </row>
    <row r="645" spans="1:31" x14ac:dyDescent="0.25">
      <c r="A645" t="s">
        <v>18</v>
      </c>
      <c r="B645" t="s">
        <v>972</v>
      </c>
      <c r="C645" t="s">
        <v>489</v>
      </c>
      <c r="D645" s="3">
        <v>0</v>
      </c>
      <c r="E645" t="s">
        <v>75</v>
      </c>
      <c r="F645" t="s">
        <v>382</v>
      </c>
      <c r="G645" s="2">
        <v>45750</v>
      </c>
      <c r="H645">
        <v>4102595</v>
      </c>
      <c r="I645" t="s">
        <v>19</v>
      </c>
      <c r="J645" t="s">
        <v>383</v>
      </c>
      <c r="K645">
        <v>20.73</v>
      </c>
      <c r="L645">
        <v>62</v>
      </c>
      <c r="M645" t="s">
        <v>245</v>
      </c>
      <c r="N645">
        <v>6.5</v>
      </c>
      <c r="O645">
        <v>20.73</v>
      </c>
      <c r="P645">
        <v>2</v>
      </c>
      <c r="Q645">
        <v>41.46</v>
      </c>
      <c r="R645">
        <v>47.96</v>
      </c>
      <c r="S645">
        <v>5.5</v>
      </c>
      <c r="T645" s="90">
        <v>0</v>
      </c>
      <c r="U645" s="90">
        <v>5.5</v>
      </c>
      <c r="V645">
        <v>35.787500000000001</v>
      </c>
      <c r="W645">
        <v>1.0333333333333334</v>
      </c>
      <c r="X645">
        <v>36.98041666666667</v>
      </c>
      <c r="Y645" s="176">
        <v>10.9796</v>
      </c>
      <c r="Z645" t="s">
        <v>20</v>
      </c>
      <c r="AA645" t="b" cm="1">
        <f t="array" ref="AA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5">
        <f>Fares_Big_Star_Export[[#This Row],[Trip Time]]*Fares_Big_Star_Export[[#This Row],[HOURLY DATA]]/60</f>
        <v>36.98041666666667</v>
      </c>
      <c r="AD645" s="90"/>
      <c r="AE645"/>
    </row>
    <row r="646" spans="1:31" x14ac:dyDescent="0.25">
      <c r="A646" t="s">
        <v>18</v>
      </c>
      <c r="B646" t="s">
        <v>1109</v>
      </c>
      <c r="C646" t="s">
        <v>1110</v>
      </c>
      <c r="D646" s="3">
        <v>0</v>
      </c>
      <c r="E646" t="s">
        <v>75</v>
      </c>
      <c r="F646" t="s">
        <v>382</v>
      </c>
      <c r="G646" s="2">
        <v>45750</v>
      </c>
      <c r="H646">
        <v>4102596</v>
      </c>
      <c r="I646" t="s">
        <v>19</v>
      </c>
      <c r="J646" t="s">
        <v>383</v>
      </c>
      <c r="K646">
        <v>20.73</v>
      </c>
      <c r="L646">
        <v>95</v>
      </c>
      <c r="M646" t="s">
        <v>245</v>
      </c>
      <c r="N646">
        <v>6.5</v>
      </c>
      <c r="O646">
        <v>20.73</v>
      </c>
      <c r="P646">
        <v>2</v>
      </c>
      <c r="Q646">
        <v>41.46</v>
      </c>
      <c r="R646">
        <v>47.96</v>
      </c>
      <c r="S646">
        <v>5</v>
      </c>
      <c r="T646" s="90">
        <v>0</v>
      </c>
      <c r="U646" s="90">
        <v>5</v>
      </c>
      <c r="V646">
        <v>35.787500000000001</v>
      </c>
      <c r="W646">
        <v>1.5833333333333333</v>
      </c>
      <c r="X646">
        <v>56.663541666666667</v>
      </c>
      <c r="Y646" s="176">
        <v>-8.7035</v>
      </c>
      <c r="Z646" t="s">
        <v>20</v>
      </c>
      <c r="AA646" t="b" cm="1">
        <f t="array" ref="AA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6">
        <f>Fares_Big_Star_Export[[#This Row],[Trip Time]]*Fares_Big_Star_Export[[#This Row],[HOURLY DATA]]/60</f>
        <v>56.663541666666667</v>
      </c>
      <c r="AD646" s="90"/>
      <c r="AE646"/>
    </row>
    <row r="647" spans="1:31" x14ac:dyDescent="0.25">
      <c r="A647" t="s">
        <v>136</v>
      </c>
      <c r="B647" t="s">
        <v>621</v>
      </c>
      <c r="C647" t="s">
        <v>596</v>
      </c>
      <c r="D647" s="3">
        <v>0</v>
      </c>
      <c r="E647" t="s">
        <v>75</v>
      </c>
      <c r="F647" t="s">
        <v>231</v>
      </c>
      <c r="G647" s="2">
        <v>45750</v>
      </c>
      <c r="H647">
        <v>4102507</v>
      </c>
      <c r="I647" t="s">
        <v>883</v>
      </c>
      <c r="J647" t="s">
        <v>251</v>
      </c>
      <c r="K647">
        <v>7.27</v>
      </c>
      <c r="L647">
        <v>16</v>
      </c>
      <c r="M647" t="s">
        <v>245</v>
      </c>
      <c r="N647">
        <v>5</v>
      </c>
      <c r="O647">
        <v>7.27</v>
      </c>
      <c r="P647">
        <v>1.75</v>
      </c>
      <c r="Q647">
        <v>12.7225</v>
      </c>
      <c r="R647">
        <v>17.7225</v>
      </c>
      <c r="S647">
        <v>0</v>
      </c>
      <c r="T647" s="90">
        <v>0</v>
      </c>
      <c r="U647" s="90">
        <v>0</v>
      </c>
      <c r="V647">
        <v>32.5</v>
      </c>
      <c r="W647">
        <v>0.26666666666666666</v>
      </c>
      <c r="X647">
        <v>8.6666666666666661</v>
      </c>
      <c r="Y647" s="176">
        <v>9.0557999999999996</v>
      </c>
      <c r="Z647" t="s">
        <v>37</v>
      </c>
      <c r="AA647" t="b" cm="1">
        <f t="array" ref="AA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47">
        <f>Fares_Big_Star_Export[[#This Row],[Trip Time]]*Fares_Big_Star_Export[[#This Row],[HOURLY DATA]]/60</f>
        <v>8.6666666666666661</v>
      </c>
      <c r="AD647" s="90"/>
      <c r="AE647"/>
    </row>
    <row r="648" spans="1:31" x14ac:dyDescent="0.25">
      <c r="A648" t="s">
        <v>21</v>
      </c>
      <c r="B648" t="s">
        <v>446</v>
      </c>
      <c r="C648" t="s">
        <v>723</v>
      </c>
      <c r="D648" s="3">
        <v>0</v>
      </c>
      <c r="E648" t="s">
        <v>75</v>
      </c>
      <c r="F648" t="s">
        <v>229</v>
      </c>
      <c r="G648" s="2">
        <v>45750</v>
      </c>
      <c r="H648">
        <v>4102680</v>
      </c>
      <c r="I648" t="s">
        <v>230</v>
      </c>
      <c r="J648" t="s">
        <v>251</v>
      </c>
      <c r="K648">
        <v>8.08</v>
      </c>
      <c r="L648">
        <v>63</v>
      </c>
      <c r="M648" t="s">
        <v>245</v>
      </c>
      <c r="N648">
        <v>5</v>
      </c>
      <c r="O648">
        <v>8.08</v>
      </c>
      <c r="P648">
        <v>1.75</v>
      </c>
      <c r="Q648">
        <v>14.14</v>
      </c>
      <c r="R648">
        <v>19.14</v>
      </c>
      <c r="S648">
        <v>0</v>
      </c>
      <c r="T648" s="90">
        <v>0</v>
      </c>
      <c r="U648" s="90">
        <v>0</v>
      </c>
      <c r="V648">
        <v>32.5</v>
      </c>
      <c r="W648">
        <v>1.05</v>
      </c>
      <c r="X648">
        <v>34.125</v>
      </c>
      <c r="Y648" s="176">
        <v>-14.984999999999999</v>
      </c>
      <c r="Z648" t="s">
        <v>23</v>
      </c>
      <c r="AA648" t="b" cm="1">
        <f t="array" ref="AA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8">
        <f>Fares_Big_Star_Export[[#This Row],[Trip Time]]*Fares_Big_Star_Export[[#This Row],[HOURLY DATA]]/60</f>
        <v>34.125</v>
      </c>
      <c r="AD648" s="90"/>
      <c r="AE648"/>
    </row>
    <row r="649" spans="1:31" x14ac:dyDescent="0.25">
      <c r="A649" t="s">
        <v>138</v>
      </c>
      <c r="B649" t="s">
        <v>1020</v>
      </c>
      <c r="C649" t="s">
        <v>584</v>
      </c>
      <c r="D649" s="3">
        <v>0</v>
      </c>
      <c r="E649" t="s">
        <v>75</v>
      </c>
      <c r="F649" t="s">
        <v>377</v>
      </c>
      <c r="G649" s="2">
        <v>45750</v>
      </c>
      <c r="H649">
        <v>4102691</v>
      </c>
      <c r="I649" t="s">
        <v>36</v>
      </c>
      <c r="J649" t="s">
        <v>251</v>
      </c>
      <c r="K649">
        <v>6.33</v>
      </c>
      <c r="L649">
        <v>40</v>
      </c>
      <c r="M649" t="s">
        <v>245</v>
      </c>
      <c r="N649">
        <v>5</v>
      </c>
      <c r="O649">
        <v>6.33</v>
      </c>
      <c r="P649">
        <v>1.75</v>
      </c>
      <c r="Q649">
        <v>11.077500000000001</v>
      </c>
      <c r="R649">
        <v>16.077500000000001</v>
      </c>
      <c r="S649">
        <v>0</v>
      </c>
      <c r="T649" s="90">
        <v>0</v>
      </c>
      <c r="U649" s="90">
        <v>0</v>
      </c>
      <c r="V649">
        <v>29</v>
      </c>
      <c r="W649">
        <v>0.66666666666666663</v>
      </c>
      <c r="X649">
        <v>19.333333333333332</v>
      </c>
      <c r="Y649" s="176">
        <v>-3.2557999999999998</v>
      </c>
      <c r="Z649" t="s">
        <v>37</v>
      </c>
      <c r="AA649" t="b" cm="1">
        <f t="array" ref="AA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9">
        <f>Fares_Big_Star_Export[[#This Row],[Trip Time]]*Fares_Big_Star_Export[[#This Row],[HOURLY DATA]]/60</f>
        <v>19.333333333333332</v>
      </c>
      <c r="AD649" s="90"/>
      <c r="AE649"/>
    </row>
    <row r="650" spans="1:31" x14ac:dyDescent="0.25">
      <c r="A650" t="s">
        <v>138</v>
      </c>
      <c r="B650" t="s">
        <v>590</v>
      </c>
      <c r="C650" t="s">
        <v>759</v>
      </c>
      <c r="D650" s="3">
        <v>1</v>
      </c>
      <c r="E650" t="s">
        <v>75</v>
      </c>
      <c r="F650" t="s">
        <v>377</v>
      </c>
      <c r="G650" s="2">
        <v>45750</v>
      </c>
      <c r="H650">
        <v>4106321</v>
      </c>
      <c r="I650" t="s">
        <v>36</v>
      </c>
      <c r="J650" t="s">
        <v>251</v>
      </c>
      <c r="K650">
        <v>16.170000000000002</v>
      </c>
      <c r="L650">
        <v>40</v>
      </c>
      <c r="M650" t="s">
        <v>245</v>
      </c>
      <c r="N650">
        <v>5</v>
      </c>
      <c r="O650">
        <v>16.170000000000002</v>
      </c>
      <c r="P650">
        <v>1.75</v>
      </c>
      <c r="Q650">
        <v>28.297500000000003</v>
      </c>
      <c r="R650">
        <v>33.297499999999999</v>
      </c>
      <c r="S650">
        <v>5.5</v>
      </c>
      <c r="T650" s="90">
        <v>5.5</v>
      </c>
      <c r="U650" s="90">
        <v>0</v>
      </c>
      <c r="V650">
        <v>29</v>
      </c>
      <c r="W650">
        <v>0.66666666666666663</v>
      </c>
      <c r="X650">
        <v>19.333333333333332</v>
      </c>
      <c r="Y650" s="176">
        <v>13.9642</v>
      </c>
      <c r="Z650" t="s">
        <v>37</v>
      </c>
      <c r="AA650" t="b" cm="1">
        <f t="array" ref="AA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0">
        <f>Fares_Big_Star_Export[[#This Row],[Trip Time]]*Fares_Big_Star_Export[[#This Row],[HOURLY DATA]]/60</f>
        <v>19.333333333333332</v>
      </c>
      <c r="AD650" s="90"/>
      <c r="AE650"/>
    </row>
    <row r="651" spans="1:31" x14ac:dyDescent="0.25">
      <c r="A651" t="s">
        <v>18</v>
      </c>
      <c r="B651" t="s">
        <v>1032</v>
      </c>
      <c r="C651" t="s">
        <v>1113</v>
      </c>
      <c r="D651" s="3">
        <v>0</v>
      </c>
      <c r="E651" t="s">
        <v>75</v>
      </c>
      <c r="F651" t="s">
        <v>392</v>
      </c>
      <c r="G651" s="2">
        <v>45750</v>
      </c>
      <c r="H651">
        <v>4106320</v>
      </c>
      <c r="I651" t="s">
        <v>393</v>
      </c>
      <c r="J651" t="s">
        <v>251</v>
      </c>
      <c r="K651">
        <v>16.170000000000002</v>
      </c>
      <c r="L651">
        <v>27</v>
      </c>
      <c r="M651" t="s">
        <v>245</v>
      </c>
      <c r="N651">
        <v>6.5</v>
      </c>
      <c r="O651">
        <v>16.170000000000002</v>
      </c>
      <c r="P651">
        <v>2</v>
      </c>
      <c r="Q651">
        <v>32.340000000000003</v>
      </c>
      <c r="R651">
        <v>38.840000000000003</v>
      </c>
      <c r="S651">
        <v>5.5</v>
      </c>
      <c r="T651" s="90">
        <v>0</v>
      </c>
      <c r="U651" s="90">
        <v>5.5</v>
      </c>
      <c r="V651">
        <v>35.787500000000001</v>
      </c>
      <c r="W651">
        <v>0.45</v>
      </c>
      <c r="X651">
        <v>16.104375000000001</v>
      </c>
      <c r="Y651" s="176">
        <v>22.735600000000002</v>
      </c>
      <c r="Z651" t="s">
        <v>23</v>
      </c>
      <c r="AA651" t="b" cm="1">
        <f t="array" ref="AA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1">
        <f>Fares_Big_Star_Export[[#This Row],[Trip Time]]*Fares_Big_Star_Export[[#This Row],[HOURLY DATA]]/60</f>
        <v>16.104375000000001</v>
      </c>
      <c r="AD651" s="90"/>
      <c r="AE651"/>
    </row>
    <row r="652" spans="1:31" x14ac:dyDescent="0.25">
      <c r="A652" t="s">
        <v>18</v>
      </c>
      <c r="B652" t="s">
        <v>721</v>
      </c>
      <c r="C652" t="s">
        <v>1117</v>
      </c>
      <c r="D652" s="3">
        <v>0</v>
      </c>
      <c r="E652" t="s">
        <v>75</v>
      </c>
      <c r="F652" t="s">
        <v>374</v>
      </c>
      <c r="G652" s="2">
        <v>45750</v>
      </c>
      <c r="H652">
        <v>4104012</v>
      </c>
      <c r="I652" t="s">
        <v>69</v>
      </c>
      <c r="J652" t="s">
        <v>251</v>
      </c>
      <c r="K652">
        <v>13.9</v>
      </c>
      <c r="L652">
        <v>43</v>
      </c>
      <c r="M652" t="s">
        <v>245</v>
      </c>
      <c r="N652">
        <v>6.5</v>
      </c>
      <c r="O652">
        <v>13.9</v>
      </c>
      <c r="P652">
        <v>2</v>
      </c>
      <c r="Q652">
        <v>27.8</v>
      </c>
      <c r="R652">
        <v>34.299999999999997</v>
      </c>
      <c r="S652">
        <v>0</v>
      </c>
      <c r="T652" s="90">
        <v>0</v>
      </c>
      <c r="U652" s="90">
        <v>0</v>
      </c>
      <c r="V652">
        <v>35.787500000000001</v>
      </c>
      <c r="W652">
        <v>0.71666666666666667</v>
      </c>
      <c r="X652">
        <v>25.647708333333334</v>
      </c>
      <c r="Y652" s="176">
        <v>8.6523000000000003</v>
      </c>
      <c r="Z652" t="s">
        <v>23</v>
      </c>
      <c r="AA652" t="b" cm="1">
        <f t="array" ref="AA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2">
        <f>Fares_Big_Star_Export[[#This Row],[Trip Time]]*Fares_Big_Star_Export[[#This Row],[HOURLY DATA]]/60</f>
        <v>25.647708333333334</v>
      </c>
      <c r="AD652" s="90"/>
      <c r="AE652"/>
    </row>
    <row r="653" spans="1:31" x14ac:dyDescent="0.25">
      <c r="A653" t="s">
        <v>139</v>
      </c>
      <c r="B653" t="s">
        <v>575</v>
      </c>
      <c r="C653" t="s">
        <v>426</v>
      </c>
      <c r="D653" s="3">
        <v>0</v>
      </c>
      <c r="E653" t="s">
        <v>75</v>
      </c>
      <c r="F653" t="s">
        <v>381</v>
      </c>
      <c r="G653" s="2">
        <v>45750</v>
      </c>
      <c r="H653">
        <v>4102300</v>
      </c>
      <c r="I653" t="s">
        <v>43</v>
      </c>
      <c r="J653" t="s">
        <v>251</v>
      </c>
      <c r="K653">
        <v>20.329999999999998</v>
      </c>
      <c r="L653">
        <v>60</v>
      </c>
      <c r="M653" t="s">
        <v>245</v>
      </c>
      <c r="N653">
        <v>5</v>
      </c>
      <c r="O653">
        <v>20.329999999999998</v>
      </c>
      <c r="P653">
        <v>1.75</v>
      </c>
      <c r="Q653">
        <v>35.577500000000001</v>
      </c>
      <c r="R653">
        <v>40.577500000000001</v>
      </c>
      <c r="S653">
        <v>0</v>
      </c>
      <c r="T653" s="90">
        <v>0</v>
      </c>
      <c r="U653" s="90">
        <v>0</v>
      </c>
      <c r="V653">
        <v>29</v>
      </c>
      <c r="W653">
        <v>1</v>
      </c>
      <c r="X653">
        <v>29</v>
      </c>
      <c r="Y653" s="176">
        <v>11.577500000000001</v>
      </c>
      <c r="Z653" t="s">
        <v>37</v>
      </c>
      <c r="AA653" t="b" cm="1">
        <f t="array" ref="AA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3">
        <f>Fares_Big_Star_Export[[#This Row],[Trip Time]]*Fares_Big_Star_Export[[#This Row],[HOURLY DATA]]/60</f>
        <v>29</v>
      </c>
      <c r="AD653" s="90"/>
      <c r="AE653"/>
    </row>
    <row r="654" spans="1:31" x14ac:dyDescent="0.25">
      <c r="A654" t="s">
        <v>136</v>
      </c>
      <c r="B654" t="s">
        <v>621</v>
      </c>
      <c r="C654" t="s">
        <v>408</v>
      </c>
      <c r="D654" s="3">
        <v>0</v>
      </c>
      <c r="E654" t="s">
        <v>75</v>
      </c>
      <c r="F654" t="s">
        <v>231</v>
      </c>
      <c r="G654" s="2">
        <v>45750</v>
      </c>
      <c r="H654">
        <v>4102301</v>
      </c>
      <c r="I654" t="s">
        <v>883</v>
      </c>
      <c r="J654" t="s">
        <v>251</v>
      </c>
      <c r="K654">
        <v>20.329999999999998</v>
      </c>
      <c r="L654">
        <v>55</v>
      </c>
      <c r="M654" t="s">
        <v>245</v>
      </c>
      <c r="N654">
        <v>5</v>
      </c>
      <c r="O654">
        <v>20.329999999999998</v>
      </c>
      <c r="P654">
        <v>1.75</v>
      </c>
      <c r="Q654">
        <v>35.577500000000001</v>
      </c>
      <c r="R654">
        <v>40.577500000000001</v>
      </c>
      <c r="S654">
        <v>0</v>
      </c>
      <c r="T654" s="90">
        <v>0</v>
      </c>
      <c r="U654" s="90">
        <v>0</v>
      </c>
      <c r="V654">
        <v>32.5</v>
      </c>
      <c r="W654">
        <v>0.91666666666666663</v>
      </c>
      <c r="X654">
        <v>29.791666666666664</v>
      </c>
      <c r="Y654" s="176">
        <v>10.7858</v>
      </c>
      <c r="Z654" t="s">
        <v>23</v>
      </c>
      <c r="AA654" t="b" cm="1">
        <f t="array" ref="AA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4">
        <f>Fares_Big_Star_Export[[#This Row],[Trip Time]]*Fares_Big_Star_Export[[#This Row],[HOURLY DATA]]/60</f>
        <v>29.791666666666668</v>
      </c>
      <c r="AD654" s="90"/>
      <c r="AE654"/>
    </row>
    <row r="655" spans="1:31" x14ac:dyDescent="0.25">
      <c r="A655" t="s">
        <v>18</v>
      </c>
      <c r="B655" t="s">
        <v>442</v>
      </c>
      <c r="C655" t="s">
        <v>445</v>
      </c>
      <c r="D655" s="3">
        <v>0</v>
      </c>
      <c r="E655" t="s">
        <v>75</v>
      </c>
      <c r="F655" t="s">
        <v>392</v>
      </c>
      <c r="G655" s="2">
        <v>45750</v>
      </c>
      <c r="H655">
        <v>4102392</v>
      </c>
      <c r="I655" t="s">
        <v>393</v>
      </c>
      <c r="J655" t="s">
        <v>251</v>
      </c>
      <c r="K655">
        <v>11.22</v>
      </c>
      <c r="L655">
        <v>62</v>
      </c>
      <c r="M655" t="s">
        <v>245</v>
      </c>
      <c r="N655">
        <v>6.5</v>
      </c>
      <c r="O655">
        <v>11.22</v>
      </c>
      <c r="P655">
        <v>2</v>
      </c>
      <c r="Q655">
        <v>22.44</v>
      </c>
      <c r="R655">
        <v>28.94</v>
      </c>
      <c r="S655">
        <v>0</v>
      </c>
      <c r="T655" s="90">
        <v>0</v>
      </c>
      <c r="U655" s="90">
        <v>0</v>
      </c>
      <c r="V655">
        <v>35.787500000000001</v>
      </c>
      <c r="W655">
        <v>1.0333333333333334</v>
      </c>
      <c r="X655">
        <v>36.98041666666667</v>
      </c>
      <c r="Y655" s="176">
        <v>-8.0404</v>
      </c>
      <c r="Z655" t="s">
        <v>23</v>
      </c>
      <c r="AA655" t="b" cm="1">
        <f t="array" ref="AA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5">
        <f>Fares_Big_Star_Export[[#This Row],[Trip Time]]*Fares_Big_Star_Export[[#This Row],[HOURLY DATA]]/60</f>
        <v>36.98041666666667</v>
      </c>
      <c r="AD655" s="90"/>
      <c r="AE655"/>
    </row>
    <row r="656" spans="1:31" x14ac:dyDescent="0.25">
      <c r="A656" t="s">
        <v>18</v>
      </c>
      <c r="B656" t="s">
        <v>1052</v>
      </c>
      <c r="C656" t="s">
        <v>575</v>
      </c>
      <c r="D656" s="3">
        <v>0</v>
      </c>
      <c r="E656" t="s">
        <v>75</v>
      </c>
      <c r="F656" t="s">
        <v>380</v>
      </c>
      <c r="G656" s="2">
        <v>45750</v>
      </c>
      <c r="H656">
        <v>4102394</v>
      </c>
      <c r="I656" t="s">
        <v>31</v>
      </c>
      <c r="J656" t="s">
        <v>251</v>
      </c>
      <c r="K656">
        <v>8.27</v>
      </c>
      <c r="L656">
        <v>36</v>
      </c>
      <c r="M656" t="s">
        <v>245</v>
      </c>
      <c r="N656">
        <v>6.5</v>
      </c>
      <c r="O656">
        <v>8.27</v>
      </c>
      <c r="P656">
        <v>2</v>
      </c>
      <c r="Q656">
        <v>16.54</v>
      </c>
      <c r="R656">
        <v>23.04</v>
      </c>
      <c r="S656">
        <v>0</v>
      </c>
      <c r="T656" s="90">
        <v>0</v>
      </c>
      <c r="U656" s="90">
        <v>0</v>
      </c>
      <c r="V656">
        <v>35.787500000000001</v>
      </c>
      <c r="W656">
        <v>0.6</v>
      </c>
      <c r="X656">
        <v>21.4725</v>
      </c>
      <c r="Y656" s="176">
        <v>1.5674999999999999</v>
      </c>
      <c r="Z656" t="s">
        <v>23</v>
      </c>
      <c r="AA656" t="b" cm="1">
        <f t="array" ref="AA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6">
        <f>Fares_Big_Star_Export[[#This Row],[Trip Time]]*Fares_Big_Star_Export[[#This Row],[HOURLY DATA]]/60</f>
        <v>21.472500000000004</v>
      </c>
      <c r="AD656" s="90"/>
      <c r="AE656"/>
    </row>
    <row r="657" spans="1:31" x14ac:dyDescent="0.25">
      <c r="A657" t="s">
        <v>139</v>
      </c>
      <c r="B657" t="s">
        <v>752</v>
      </c>
      <c r="C657" t="s">
        <v>1084</v>
      </c>
      <c r="D657" s="3">
        <v>0</v>
      </c>
      <c r="E657" t="s">
        <v>75</v>
      </c>
      <c r="F657" t="s">
        <v>381</v>
      </c>
      <c r="G657" s="2">
        <v>45750</v>
      </c>
      <c r="H657">
        <v>4102395</v>
      </c>
      <c r="I657" t="s">
        <v>43</v>
      </c>
      <c r="J657" t="s">
        <v>251</v>
      </c>
      <c r="K657">
        <v>7.08</v>
      </c>
      <c r="L657">
        <v>20</v>
      </c>
      <c r="M657" t="s">
        <v>245</v>
      </c>
      <c r="N657">
        <v>5</v>
      </c>
      <c r="O657">
        <v>7.08</v>
      </c>
      <c r="P657">
        <v>1.75</v>
      </c>
      <c r="Q657">
        <v>12.39</v>
      </c>
      <c r="R657">
        <v>17.39</v>
      </c>
      <c r="S657">
        <v>0</v>
      </c>
      <c r="T657" s="90">
        <v>0</v>
      </c>
      <c r="U657" s="90">
        <v>0</v>
      </c>
      <c r="V657">
        <v>29</v>
      </c>
      <c r="W657">
        <v>0.33333333333333331</v>
      </c>
      <c r="X657">
        <v>9.6666666666666661</v>
      </c>
      <c r="Y657" s="176">
        <v>7.7233000000000001</v>
      </c>
      <c r="Z657" t="s">
        <v>37</v>
      </c>
      <c r="AA657" t="b" cm="1">
        <f t="array" ref="AA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7">
        <f>Fares_Big_Star_Export[[#This Row],[Trip Time]]*Fares_Big_Star_Export[[#This Row],[HOURLY DATA]]/60</f>
        <v>9.6666666666666661</v>
      </c>
      <c r="AD657" s="90"/>
      <c r="AE657"/>
    </row>
    <row r="658" spans="1:31" x14ac:dyDescent="0.25">
      <c r="A658" t="s">
        <v>136</v>
      </c>
      <c r="B658" t="s">
        <v>621</v>
      </c>
      <c r="C658" t="s">
        <v>1009</v>
      </c>
      <c r="D658" s="3">
        <v>0</v>
      </c>
      <c r="E658" t="s">
        <v>75</v>
      </c>
      <c r="F658" t="s">
        <v>231</v>
      </c>
      <c r="G658" s="2">
        <v>45750</v>
      </c>
      <c r="H658">
        <v>4102409</v>
      </c>
      <c r="I658" t="s">
        <v>883</v>
      </c>
      <c r="J658" t="s">
        <v>251</v>
      </c>
      <c r="K658">
        <v>17.43</v>
      </c>
      <c r="L658">
        <v>34</v>
      </c>
      <c r="M658" t="s">
        <v>245</v>
      </c>
      <c r="N658">
        <v>5</v>
      </c>
      <c r="O658">
        <v>17.43</v>
      </c>
      <c r="P658">
        <v>1.75</v>
      </c>
      <c r="Q658">
        <v>30.502499999999998</v>
      </c>
      <c r="R658">
        <v>35.502499999999998</v>
      </c>
      <c r="S658">
        <v>0</v>
      </c>
      <c r="T658" s="90">
        <v>0</v>
      </c>
      <c r="U658" s="90">
        <v>0</v>
      </c>
      <c r="V658">
        <v>32.5</v>
      </c>
      <c r="W658">
        <v>0.56666666666666665</v>
      </c>
      <c r="X658">
        <v>18.416666666666668</v>
      </c>
      <c r="Y658" s="176">
        <v>17.085799999999999</v>
      </c>
      <c r="Z658" t="s">
        <v>23</v>
      </c>
      <c r="AA658" t="b" cm="1">
        <f t="array" ref="AA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8">
        <f>Fares_Big_Star_Export[[#This Row],[Trip Time]]*Fares_Big_Star_Export[[#This Row],[HOURLY DATA]]/60</f>
        <v>18.416666666666668</v>
      </c>
      <c r="AD658" s="90"/>
      <c r="AE658"/>
    </row>
    <row r="659" spans="1:31" x14ac:dyDescent="0.25">
      <c r="A659" t="s">
        <v>141</v>
      </c>
      <c r="B659" t="s">
        <v>488</v>
      </c>
      <c r="C659" t="s">
        <v>821</v>
      </c>
      <c r="D659" s="3">
        <v>0</v>
      </c>
      <c r="E659" t="s">
        <v>75</v>
      </c>
      <c r="F659" t="s">
        <v>395</v>
      </c>
      <c r="G659" s="2">
        <v>45750</v>
      </c>
      <c r="H659">
        <v>4102371</v>
      </c>
      <c r="I659" t="s">
        <v>66</v>
      </c>
      <c r="J659" t="s">
        <v>251</v>
      </c>
      <c r="K659">
        <v>10.39</v>
      </c>
      <c r="L659">
        <v>47</v>
      </c>
      <c r="M659" t="s">
        <v>245</v>
      </c>
      <c r="N659">
        <v>5</v>
      </c>
      <c r="O659">
        <v>10.39</v>
      </c>
      <c r="P659">
        <v>1.75</v>
      </c>
      <c r="Q659">
        <v>18.182500000000001</v>
      </c>
      <c r="R659">
        <v>23.182500000000001</v>
      </c>
      <c r="S659">
        <v>5.5</v>
      </c>
      <c r="T659" s="90">
        <v>0</v>
      </c>
      <c r="U659" s="90">
        <v>5.5</v>
      </c>
      <c r="V659">
        <v>32.5</v>
      </c>
      <c r="W659">
        <v>0.78333333333333333</v>
      </c>
      <c r="X659">
        <v>25.458333333333332</v>
      </c>
      <c r="Y659" s="176">
        <v>-2.2757999999999998</v>
      </c>
      <c r="Z659" t="s">
        <v>23</v>
      </c>
      <c r="AA659" t="b" cm="1">
        <f t="array" ref="AA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9">
        <f>Fares_Big_Star_Export[[#This Row],[Trip Time]]*Fares_Big_Star_Export[[#This Row],[HOURLY DATA]]/60</f>
        <v>25.458333333333332</v>
      </c>
      <c r="AD659" s="90"/>
      <c r="AE659"/>
    </row>
    <row r="660" spans="1:31" x14ac:dyDescent="0.25">
      <c r="A660" t="s">
        <v>138</v>
      </c>
      <c r="B660" t="s">
        <v>626</v>
      </c>
      <c r="C660" t="s">
        <v>419</v>
      </c>
      <c r="D660" s="3">
        <v>0</v>
      </c>
      <c r="E660" t="s">
        <v>75</v>
      </c>
      <c r="F660" t="s">
        <v>377</v>
      </c>
      <c r="G660" s="2">
        <v>45750</v>
      </c>
      <c r="H660">
        <v>4102372</v>
      </c>
      <c r="I660" t="s">
        <v>36</v>
      </c>
      <c r="J660" t="s">
        <v>251</v>
      </c>
      <c r="K660">
        <v>10.39</v>
      </c>
      <c r="L660">
        <v>46</v>
      </c>
      <c r="M660" t="s">
        <v>245</v>
      </c>
      <c r="N660">
        <v>5</v>
      </c>
      <c r="O660">
        <v>10.39</v>
      </c>
      <c r="P660">
        <v>1.75</v>
      </c>
      <c r="Q660">
        <v>18.182500000000001</v>
      </c>
      <c r="R660">
        <v>23.182500000000001</v>
      </c>
      <c r="S660">
        <v>0</v>
      </c>
      <c r="T660" s="90">
        <v>0</v>
      </c>
      <c r="U660" s="90">
        <v>0</v>
      </c>
      <c r="V660">
        <v>29</v>
      </c>
      <c r="W660">
        <v>0.76666666666666672</v>
      </c>
      <c r="X660">
        <v>22.233333333333334</v>
      </c>
      <c r="Y660" s="176">
        <v>0.94920000000000004</v>
      </c>
      <c r="Z660" t="s">
        <v>37</v>
      </c>
      <c r="AA660" t="b" cm="1">
        <f t="array" ref="AA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0">
        <f>Fares_Big_Star_Export[[#This Row],[Trip Time]]*Fares_Big_Star_Export[[#This Row],[HOURLY DATA]]/60</f>
        <v>22.233333333333334</v>
      </c>
      <c r="AD660" s="90"/>
      <c r="AE660"/>
    </row>
    <row r="661" spans="1:31" x14ac:dyDescent="0.25">
      <c r="A661" t="s">
        <v>136</v>
      </c>
      <c r="B661" t="s">
        <v>446</v>
      </c>
      <c r="C661" t="s">
        <v>650</v>
      </c>
      <c r="D661" s="3">
        <v>0</v>
      </c>
      <c r="E661" t="s">
        <v>75</v>
      </c>
      <c r="F661" t="s">
        <v>888</v>
      </c>
      <c r="G661" s="2">
        <v>45750</v>
      </c>
      <c r="H661">
        <v>4103707</v>
      </c>
      <c r="I661" t="s">
        <v>537</v>
      </c>
      <c r="J661" t="s">
        <v>251</v>
      </c>
      <c r="K661">
        <v>24.73</v>
      </c>
      <c r="L661">
        <v>52</v>
      </c>
      <c r="M661" t="s">
        <v>245</v>
      </c>
      <c r="N661">
        <v>5</v>
      </c>
      <c r="O661">
        <v>24.73</v>
      </c>
      <c r="P661">
        <v>1.75</v>
      </c>
      <c r="Q661">
        <v>43.277500000000003</v>
      </c>
      <c r="R661">
        <v>48.277500000000003</v>
      </c>
      <c r="S661">
        <v>3.75</v>
      </c>
      <c r="T661" s="90">
        <v>0</v>
      </c>
      <c r="U661" s="90">
        <v>3.75</v>
      </c>
      <c r="V661">
        <v>32.5</v>
      </c>
      <c r="W661">
        <v>0.8666666666666667</v>
      </c>
      <c r="X661">
        <v>28.166666666666668</v>
      </c>
      <c r="Y661" s="176">
        <v>20.110800000000001</v>
      </c>
      <c r="Z661" t="s">
        <v>23</v>
      </c>
      <c r="AA661" t="b" cm="1">
        <f t="array" ref="AA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1">
        <f>Fares_Big_Star_Export[[#This Row],[Trip Time]]*Fares_Big_Star_Export[[#This Row],[HOURLY DATA]]/60</f>
        <v>28.166666666666668</v>
      </c>
      <c r="AD661" s="90"/>
      <c r="AE661"/>
    </row>
    <row r="662" spans="1:31" x14ac:dyDescent="0.25">
      <c r="A662" t="s">
        <v>136</v>
      </c>
      <c r="B662" t="s">
        <v>877</v>
      </c>
      <c r="C662" t="s">
        <v>1116</v>
      </c>
      <c r="D662" s="3">
        <v>0</v>
      </c>
      <c r="E662" t="s">
        <v>75</v>
      </c>
      <c r="F662" t="s">
        <v>888</v>
      </c>
      <c r="G662" s="2">
        <v>45750</v>
      </c>
      <c r="H662">
        <v>4103699</v>
      </c>
      <c r="I662" t="s">
        <v>537</v>
      </c>
      <c r="J662" t="s">
        <v>251</v>
      </c>
      <c r="K662">
        <v>24.87</v>
      </c>
      <c r="L662">
        <v>34</v>
      </c>
      <c r="M662" t="s">
        <v>245</v>
      </c>
      <c r="N662">
        <v>5</v>
      </c>
      <c r="O662">
        <v>24.87</v>
      </c>
      <c r="P662">
        <v>1.75</v>
      </c>
      <c r="Q662">
        <v>43.522500000000001</v>
      </c>
      <c r="R662">
        <v>48.522500000000001</v>
      </c>
      <c r="S662">
        <v>5</v>
      </c>
      <c r="T662" s="90">
        <v>0</v>
      </c>
      <c r="U662" s="90">
        <v>5</v>
      </c>
      <c r="V662">
        <v>32.5</v>
      </c>
      <c r="W662">
        <v>0.56666666666666665</v>
      </c>
      <c r="X662">
        <v>18.416666666666668</v>
      </c>
      <c r="Y662" s="176">
        <v>30.105799999999999</v>
      </c>
      <c r="Z662" t="s">
        <v>23</v>
      </c>
      <c r="AA662" t="b" cm="1">
        <f t="array" ref="AA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2">
        <f>Fares_Big_Star_Export[[#This Row],[Trip Time]]*Fares_Big_Star_Export[[#This Row],[HOURLY DATA]]/60</f>
        <v>18.416666666666668</v>
      </c>
      <c r="AD662" s="90"/>
      <c r="AE662"/>
    </row>
    <row r="663" spans="1:31" x14ac:dyDescent="0.25">
      <c r="A663" t="s">
        <v>18</v>
      </c>
      <c r="B663" t="s">
        <v>641</v>
      </c>
      <c r="C663" t="s">
        <v>649</v>
      </c>
      <c r="D663" s="3">
        <v>0</v>
      </c>
      <c r="E663" t="s">
        <v>75</v>
      </c>
      <c r="F663" t="s">
        <v>392</v>
      </c>
      <c r="G663" s="2">
        <v>45750</v>
      </c>
      <c r="H663">
        <v>4102271</v>
      </c>
      <c r="I663" t="s">
        <v>393</v>
      </c>
      <c r="J663" t="s">
        <v>251</v>
      </c>
      <c r="K663">
        <v>11.47</v>
      </c>
      <c r="L663">
        <v>68</v>
      </c>
      <c r="M663" t="s">
        <v>245</v>
      </c>
      <c r="N663">
        <v>6.5</v>
      </c>
      <c r="O663">
        <v>11.47</v>
      </c>
      <c r="P663">
        <v>2</v>
      </c>
      <c r="Q663">
        <v>22.94</v>
      </c>
      <c r="R663">
        <v>29.44</v>
      </c>
      <c r="S663">
        <v>0</v>
      </c>
      <c r="T663" s="90">
        <v>0</v>
      </c>
      <c r="U663" s="90">
        <v>0</v>
      </c>
      <c r="V663">
        <v>35.787500000000001</v>
      </c>
      <c r="W663">
        <v>1.1333333333333333</v>
      </c>
      <c r="X663">
        <v>40.55916666666667</v>
      </c>
      <c r="Y663" s="176">
        <v>-11.119199999999999</v>
      </c>
      <c r="Z663" t="s">
        <v>23</v>
      </c>
      <c r="AA663" t="b" cm="1">
        <f t="array" ref="AA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3">
        <f>Fares_Big_Star_Export[[#This Row],[Trip Time]]*Fares_Big_Star_Export[[#This Row],[HOURLY DATA]]/60</f>
        <v>40.55916666666667</v>
      </c>
      <c r="AD663" s="90"/>
      <c r="AE663"/>
    </row>
    <row r="664" spans="1:31" x14ac:dyDescent="0.25">
      <c r="A664" t="s">
        <v>133</v>
      </c>
      <c r="B664" t="s">
        <v>851</v>
      </c>
      <c r="C664" t="s">
        <v>637</v>
      </c>
      <c r="D664" s="3">
        <v>0</v>
      </c>
      <c r="E664" t="s">
        <v>75</v>
      </c>
      <c r="F664" t="s">
        <v>394</v>
      </c>
      <c r="G664" s="2">
        <v>45750</v>
      </c>
      <c r="H664">
        <v>4104007</v>
      </c>
      <c r="I664" t="s">
        <v>64</v>
      </c>
      <c r="J664" t="s">
        <v>251</v>
      </c>
      <c r="K664">
        <v>13.9</v>
      </c>
      <c r="L664">
        <v>54</v>
      </c>
      <c r="M664" t="s">
        <v>245</v>
      </c>
      <c r="N664">
        <v>5</v>
      </c>
      <c r="O664">
        <v>13.9</v>
      </c>
      <c r="P664">
        <v>1.75</v>
      </c>
      <c r="Q664">
        <v>24.324999999999999</v>
      </c>
      <c r="R664">
        <v>29.324999999999999</v>
      </c>
      <c r="S664">
        <v>0</v>
      </c>
      <c r="T664" s="90">
        <v>0</v>
      </c>
      <c r="U664" s="90">
        <v>0</v>
      </c>
      <c r="V664">
        <v>32.5</v>
      </c>
      <c r="W664">
        <v>0.9</v>
      </c>
      <c r="X664">
        <v>29.25</v>
      </c>
      <c r="Y664" s="176">
        <v>7.4999999999999997E-2</v>
      </c>
      <c r="Z664" t="s">
        <v>23</v>
      </c>
      <c r="AA664" t="b" cm="1">
        <f t="array" ref="AA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4">
        <f>Fares_Big_Star_Export[[#This Row],[Trip Time]]*Fares_Big_Star_Export[[#This Row],[HOURLY DATA]]/60</f>
        <v>29.25</v>
      </c>
      <c r="AD664" s="90"/>
      <c r="AE664"/>
    </row>
    <row r="665" spans="1:31" x14ac:dyDescent="0.25">
      <c r="A665" t="s">
        <v>135</v>
      </c>
      <c r="B665" t="s">
        <v>504</v>
      </c>
      <c r="C665" t="s">
        <v>660</v>
      </c>
      <c r="D665" s="3">
        <v>0</v>
      </c>
      <c r="E665" t="s">
        <v>75</v>
      </c>
      <c r="F665" t="s">
        <v>391</v>
      </c>
      <c r="G665" s="2">
        <v>45750</v>
      </c>
      <c r="H665">
        <v>4106353</v>
      </c>
      <c r="I665" t="s">
        <v>30</v>
      </c>
      <c r="J665" t="s">
        <v>251</v>
      </c>
      <c r="K665">
        <v>17.489999999999998</v>
      </c>
      <c r="L665">
        <v>31</v>
      </c>
      <c r="M665" t="s">
        <v>245</v>
      </c>
      <c r="N665">
        <v>5</v>
      </c>
      <c r="O665">
        <v>17.489999999999998</v>
      </c>
      <c r="P665">
        <v>1.75</v>
      </c>
      <c r="Q665">
        <v>30.607499999999998</v>
      </c>
      <c r="R665">
        <v>35.607500000000002</v>
      </c>
      <c r="S665">
        <v>5.5</v>
      </c>
      <c r="T665" s="90">
        <v>0</v>
      </c>
      <c r="U665" s="90">
        <v>5.5</v>
      </c>
      <c r="V665">
        <v>32.5</v>
      </c>
      <c r="W665">
        <v>0.51666666666666672</v>
      </c>
      <c r="X665">
        <v>16.791666666666668</v>
      </c>
      <c r="Y665" s="176">
        <v>18.815799999999999</v>
      </c>
      <c r="Z665" t="s">
        <v>23</v>
      </c>
      <c r="AA665" t="b" cm="1">
        <f t="array" ref="AA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5">
        <f>Fares_Big_Star_Export[[#This Row],[Trip Time]]*Fares_Big_Star_Export[[#This Row],[HOURLY DATA]]/60</f>
        <v>16.791666666666668</v>
      </c>
      <c r="AD665" s="90"/>
      <c r="AE665"/>
    </row>
    <row r="666" spans="1:31" x14ac:dyDescent="0.25">
      <c r="A666" t="s">
        <v>18</v>
      </c>
      <c r="B666" t="s">
        <v>525</v>
      </c>
      <c r="C666" t="s">
        <v>753</v>
      </c>
      <c r="D666" s="3">
        <v>0</v>
      </c>
      <c r="E666" t="s">
        <v>75</v>
      </c>
      <c r="F666" t="s">
        <v>380</v>
      </c>
      <c r="G666" s="2">
        <v>45750</v>
      </c>
      <c r="H666">
        <v>4105690</v>
      </c>
      <c r="I666" t="s">
        <v>31</v>
      </c>
      <c r="J666" t="s">
        <v>254</v>
      </c>
      <c r="K666">
        <v>25.12</v>
      </c>
      <c r="L666">
        <v>30</v>
      </c>
      <c r="M666" t="s">
        <v>246</v>
      </c>
      <c r="N666">
        <v>6.5</v>
      </c>
      <c r="O666">
        <v>25.12</v>
      </c>
      <c r="P666">
        <v>2</v>
      </c>
      <c r="Q666">
        <v>50.24</v>
      </c>
      <c r="R666">
        <v>56.74</v>
      </c>
      <c r="S666">
        <v>0</v>
      </c>
      <c r="T666" s="90">
        <v>0</v>
      </c>
      <c r="U666" s="90">
        <v>0</v>
      </c>
      <c r="V666">
        <v>35.787500000000001</v>
      </c>
      <c r="W666">
        <v>0.5</v>
      </c>
      <c r="X666">
        <v>17.893750000000001</v>
      </c>
      <c r="Y666" s="176">
        <v>38.846200000000003</v>
      </c>
      <c r="Z666" t="s">
        <v>23</v>
      </c>
      <c r="AA666" t="b" cm="1">
        <f t="array" ref="AA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6">
        <f>Fares_Big_Star_Export[[#This Row],[Trip Time]]*Fares_Big_Star_Export[[#This Row],[HOURLY DATA]]/60</f>
        <v>17.893750000000001</v>
      </c>
      <c r="AD666" s="90"/>
      <c r="AE666"/>
    </row>
    <row r="667" spans="1:31" x14ac:dyDescent="0.25">
      <c r="A667" t="s">
        <v>136</v>
      </c>
      <c r="B667" t="s">
        <v>659</v>
      </c>
      <c r="C667" t="s">
        <v>555</v>
      </c>
      <c r="D667" s="3">
        <v>0</v>
      </c>
      <c r="E667" t="s">
        <v>75</v>
      </c>
      <c r="F667" t="s">
        <v>231</v>
      </c>
      <c r="G667" s="2">
        <v>45750</v>
      </c>
      <c r="H667">
        <v>4106354</v>
      </c>
      <c r="I667" t="s">
        <v>883</v>
      </c>
      <c r="J667" t="s">
        <v>251</v>
      </c>
      <c r="K667">
        <v>17.489999999999998</v>
      </c>
      <c r="L667">
        <v>29</v>
      </c>
      <c r="M667" t="s">
        <v>245</v>
      </c>
      <c r="N667">
        <v>5</v>
      </c>
      <c r="O667">
        <v>17.489999999999998</v>
      </c>
      <c r="P667">
        <v>1.75</v>
      </c>
      <c r="Q667">
        <v>30.607499999999998</v>
      </c>
      <c r="R667">
        <v>35.607500000000002</v>
      </c>
      <c r="S667">
        <v>5</v>
      </c>
      <c r="T667" s="90">
        <v>0</v>
      </c>
      <c r="U667" s="90">
        <v>5</v>
      </c>
      <c r="V667">
        <v>32.5</v>
      </c>
      <c r="W667">
        <v>0.48333333333333334</v>
      </c>
      <c r="X667">
        <v>15.708333333333334</v>
      </c>
      <c r="Y667" s="176">
        <v>19.8992</v>
      </c>
      <c r="Z667" t="s">
        <v>37</v>
      </c>
      <c r="AA667" t="b" cm="1">
        <f t="array" ref="AA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67">
        <f>Fares_Big_Star_Export[[#This Row],[Trip Time]]*Fares_Big_Star_Export[[#This Row],[HOURLY DATA]]/60</f>
        <v>15.708333333333334</v>
      </c>
      <c r="AD667" s="90"/>
      <c r="AE667"/>
    </row>
    <row r="668" spans="1:31" x14ac:dyDescent="0.25">
      <c r="A668" t="s">
        <v>139</v>
      </c>
      <c r="B668" t="s">
        <v>1019</v>
      </c>
      <c r="C668" t="s">
        <v>597</v>
      </c>
      <c r="D668" s="3">
        <v>0</v>
      </c>
      <c r="E668" t="s">
        <v>75</v>
      </c>
      <c r="F668" t="s">
        <v>381</v>
      </c>
      <c r="G668" s="2">
        <v>45750</v>
      </c>
      <c r="H668">
        <v>4102297</v>
      </c>
      <c r="I668" t="s">
        <v>43</v>
      </c>
      <c r="J668" t="s">
        <v>251</v>
      </c>
      <c r="K668">
        <v>13.14</v>
      </c>
      <c r="L668">
        <v>55</v>
      </c>
      <c r="M668" t="s">
        <v>245</v>
      </c>
      <c r="N668">
        <v>5</v>
      </c>
      <c r="O668">
        <v>13.14</v>
      </c>
      <c r="P668">
        <v>1.75</v>
      </c>
      <c r="Q668">
        <v>22.995000000000001</v>
      </c>
      <c r="R668">
        <v>27.995000000000001</v>
      </c>
      <c r="S668">
        <v>0</v>
      </c>
      <c r="T668" s="90">
        <v>0</v>
      </c>
      <c r="U668" s="90">
        <v>0</v>
      </c>
      <c r="V668">
        <v>29</v>
      </c>
      <c r="W668">
        <v>0.91666666666666663</v>
      </c>
      <c r="X668">
        <v>26.583333333333332</v>
      </c>
      <c r="Y668" s="176">
        <v>1.4117</v>
      </c>
      <c r="Z668" t="s">
        <v>37</v>
      </c>
      <c r="AA668" t="b" cm="1">
        <f t="array" ref="AA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8">
        <f>Fares_Big_Star_Export[[#This Row],[Trip Time]]*Fares_Big_Star_Export[[#This Row],[HOURLY DATA]]/60</f>
        <v>26.583333333333332</v>
      </c>
      <c r="AD668" s="90"/>
      <c r="AE668"/>
    </row>
    <row r="669" spans="1:31" x14ac:dyDescent="0.25">
      <c r="A669" t="s">
        <v>141</v>
      </c>
      <c r="B669" t="s">
        <v>1112</v>
      </c>
      <c r="C669" t="s">
        <v>809</v>
      </c>
      <c r="D669" s="3">
        <v>0</v>
      </c>
      <c r="E669" t="s">
        <v>75</v>
      </c>
      <c r="F669" t="s">
        <v>395</v>
      </c>
      <c r="G669" s="2">
        <v>45750</v>
      </c>
      <c r="H669">
        <v>4102296</v>
      </c>
      <c r="I669" t="s">
        <v>66</v>
      </c>
      <c r="J669" t="s">
        <v>251</v>
      </c>
      <c r="K669">
        <v>13.14</v>
      </c>
      <c r="L669">
        <v>79</v>
      </c>
      <c r="M669" t="s">
        <v>245</v>
      </c>
      <c r="N669">
        <v>5</v>
      </c>
      <c r="O669">
        <v>13.14</v>
      </c>
      <c r="P669">
        <v>1.75</v>
      </c>
      <c r="Q669">
        <v>22.995000000000001</v>
      </c>
      <c r="R669">
        <v>27.995000000000001</v>
      </c>
      <c r="S669">
        <v>0</v>
      </c>
      <c r="T669" s="90">
        <v>0</v>
      </c>
      <c r="U669" s="90">
        <v>0</v>
      </c>
      <c r="V669">
        <v>32.5</v>
      </c>
      <c r="W669">
        <v>1.3166666666666667</v>
      </c>
      <c r="X669">
        <v>42.791666666666664</v>
      </c>
      <c r="Y669" s="176">
        <v>-14.7967</v>
      </c>
      <c r="Z669" t="s">
        <v>23</v>
      </c>
      <c r="AA669" t="b" cm="1">
        <f t="array" ref="AA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9">
        <f>Fares_Big_Star_Export[[#This Row],[Trip Time]]*Fares_Big_Star_Export[[#This Row],[HOURLY DATA]]/60</f>
        <v>42.791666666666664</v>
      </c>
      <c r="AD669" s="90"/>
      <c r="AE669"/>
    </row>
    <row r="670" spans="1:31" x14ac:dyDescent="0.25">
      <c r="A670" t="s">
        <v>139</v>
      </c>
      <c r="B670" t="s">
        <v>648</v>
      </c>
      <c r="C670" t="s">
        <v>426</v>
      </c>
      <c r="D670" s="3">
        <v>0</v>
      </c>
      <c r="E670" t="s">
        <v>75</v>
      </c>
      <c r="F670" t="s">
        <v>381</v>
      </c>
      <c r="G670" s="2">
        <v>45750</v>
      </c>
      <c r="H670">
        <v>4102408</v>
      </c>
      <c r="I670" t="s">
        <v>43</v>
      </c>
      <c r="J670" t="s">
        <v>251</v>
      </c>
      <c r="K670">
        <v>17.43</v>
      </c>
      <c r="L670">
        <v>43</v>
      </c>
      <c r="M670" t="s">
        <v>245</v>
      </c>
      <c r="N670">
        <v>5</v>
      </c>
      <c r="O670">
        <v>17.43</v>
      </c>
      <c r="P670">
        <v>1.75</v>
      </c>
      <c r="Q670">
        <v>30.502499999999998</v>
      </c>
      <c r="R670">
        <v>35.502499999999998</v>
      </c>
      <c r="S670">
        <v>0</v>
      </c>
      <c r="T670" s="90">
        <v>0</v>
      </c>
      <c r="U670" s="90">
        <v>0</v>
      </c>
      <c r="V670">
        <v>29</v>
      </c>
      <c r="W670">
        <v>0.71666666666666667</v>
      </c>
      <c r="X670">
        <v>20.783333333333335</v>
      </c>
      <c r="Y670" s="176">
        <v>14.719200000000001</v>
      </c>
      <c r="Z670" t="s">
        <v>37</v>
      </c>
      <c r="AA670" t="b" cm="1">
        <f t="array" ref="AA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0">
        <f>Fares_Big_Star_Export[[#This Row],[Trip Time]]*Fares_Big_Star_Export[[#This Row],[HOURLY DATA]]/60</f>
        <v>20.783333333333335</v>
      </c>
      <c r="AD670" s="90"/>
      <c r="AE670"/>
    </row>
    <row r="671" spans="1:31" x14ac:dyDescent="0.25">
      <c r="A671" t="s">
        <v>138</v>
      </c>
      <c r="B671" t="s">
        <v>579</v>
      </c>
      <c r="C671" t="s">
        <v>1098</v>
      </c>
      <c r="D671" s="3">
        <v>0</v>
      </c>
      <c r="E671" t="s">
        <v>75</v>
      </c>
      <c r="F671" t="s">
        <v>377</v>
      </c>
      <c r="G671" s="2">
        <v>45750</v>
      </c>
      <c r="H671">
        <v>4105627</v>
      </c>
      <c r="I671" t="s">
        <v>36</v>
      </c>
      <c r="J671" t="s">
        <v>251</v>
      </c>
      <c r="K671">
        <v>21.14</v>
      </c>
      <c r="L671">
        <v>34</v>
      </c>
      <c r="M671" t="s">
        <v>245</v>
      </c>
      <c r="N671">
        <v>5</v>
      </c>
      <c r="O671">
        <v>21.14</v>
      </c>
      <c r="P671">
        <v>1.75</v>
      </c>
      <c r="Q671">
        <v>36.995000000000005</v>
      </c>
      <c r="R671">
        <v>41.995000000000005</v>
      </c>
      <c r="S671">
        <v>5.5</v>
      </c>
      <c r="T671" s="90">
        <v>0</v>
      </c>
      <c r="U671" s="90">
        <v>5.5</v>
      </c>
      <c r="V671">
        <v>29</v>
      </c>
      <c r="W671">
        <v>0.56666666666666665</v>
      </c>
      <c r="X671">
        <v>16.433333333333334</v>
      </c>
      <c r="Y671" s="176">
        <v>25.561699999999998</v>
      </c>
      <c r="Z671" t="s">
        <v>37</v>
      </c>
      <c r="AA671" t="b" cm="1">
        <f t="array" ref="AA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1">
        <f>Fares_Big_Star_Export[[#This Row],[Trip Time]]*Fares_Big_Star_Export[[#This Row],[HOURLY DATA]]/60</f>
        <v>16.433333333333334</v>
      </c>
      <c r="AD671" s="90"/>
      <c r="AE671"/>
    </row>
    <row r="672" spans="1:31" x14ac:dyDescent="0.25">
      <c r="A672" t="s">
        <v>18</v>
      </c>
      <c r="B672" t="s">
        <v>841</v>
      </c>
      <c r="C672" t="s">
        <v>929</v>
      </c>
      <c r="D672" s="3">
        <v>0</v>
      </c>
      <c r="E672" t="s">
        <v>75</v>
      </c>
      <c r="F672" t="s">
        <v>392</v>
      </c>
      <c r="G672" s="2">
        <v>45750</v>
      </c>
      <c r="H672">
        <v>4102272</v>
      </c>
      <c r="I672" t="s">
        <v>393</v>
      </c>
      <c r="J672" t="s">
        <v>251</v>
      </c>
      <c r="K672">
        <v>11.47</v>
      </c>
      <c r="L672">
        <v>50</v>
      </c>
      <c r="M672" t="s">
        <v>245</v>
      </c>
      <c r="N672">
        <v>6.5</v>
      </c>
      <c r="O672">
        <v>11.47</v>
      </c>
      <c r="P672">
        <v>2</v>
      </c>
      <c r="Q672">
        <v>22.94</v>
      </c>
      <c r="R672">
        <v>29.44</v>
      </c>
      <c r="S672">
        <v>0</v>
      </c>
      <c r="T672" s="90">
        <v>0</v>
      </c>
      <c r="U672" s="90">
        <v>0</v>
      </c>
      <c r="V672">
        <v>35.787500000000001</v>
      </c>
      <c r="W672">
        <v>0.83333333333333337</v>
      </c>
      <c r="X672">
        <v>29.822916666666668</v>
      </c>
      <c r="Y672" s="176">
        <v>-0.38290000000000002</v>
      </c>
      <c r="Z672" t="s">
        <v>23</v>
      </c>
      <c r="AA672" t="b" cm="1">
        <f t="array" ref="AA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2">
        <f>Fares_Big_Star_Export[[#This Row],[Trip Time]]*Fares_Big_Star_Export[[#This Row],[HOURLY DATA]]/60</f>
        <v>29.822916666666668</v>
      </c>
      <c r="AD672" s="90"/>
      <c r="AE672"/>
    </row>
    <row r="673" spans="1:31" x14ac:dyDescent="0.25">
      <c r="A673" t="s">
        <v>137</v>
      </c>
      <c r="B673" t="s">
        <v>661</v>
      </c>
      <c r="C673" t="s">
        <v>715</v>
      </c>
      <c r="D673" s="3">
        <v>0</v>
      </c>
      <c r="E673" t="s">
        <v>75</v>
      </c>
      <c r="F673" t="s">
        <v>387</v>
      </c>
      <c r="G673" s="2">
        <v>45750</v>
      </c>
      <c r="H673">
        <v>4105506</v>
      </c>
      <c r="I673" t="s">
        <v>28</v>
      </c>
      <c r="J673" t="s">
        <v>251</v>
      </c>
      <c r="K673">
        <v>26.71</v>
      </c>
      <c r="L673">
        <v>104</v>
      </c>
      <c r="M673" t="s">
        <v>245</v>
      </c>
      <c r="N673">
        <v>5</v>
      </c>
      <c r="O673">
        <v>26.71</v>
      </c>
      <c r="P673">
        <v>1.75</v>
      </c>
      <c r="Q673">
        <v>46.7425</v>
      </c>
      <c r="R673">
        <v>51.7425</v>
      </c>
      <c r="S673">
        <v>5</v>
      </c>
      <c r="T673" s="90">
        <v>0</v>
      </c>
      <c r="U673" s="90">
        <v>5</v>
      </c>
      <c r="V673">
        <v>32.5</v>
      </c>
      <c r="W673">
        <v>1.7333333333333334</v>
      </c>
      <c r="X673">
        <v>56.333333333333336</v>
      </c>
      <c r="Y673" s="176">
        <v>-4.5907999999999998</v>
      </c>
      <c r="Z673" t="s">
        <v>23</v>
      </c>
      <c r="AA673" t="b" cm="1">
        <f t="array" ref="AA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3">
        <f>Fares_Big_Star_Export[[#This Row],[Trip Time]]*Fares_Big_Star_Export[[#This Row],[HOURLY DATA]]/60</f>
        <v>56.333333333333336</v>
      </c>
      <c r="AD673" s="90"/>
      <c r="AE673"/>
    </row>
    <row r="674" spans="1:31" x14ac:dyDescent="0.25">
      <c r="A674" t="s">
        <v>18</v>
      </c>
      <c r="B674" t="s">
        <v>580</v>
      </c>
      <c r="C674" t="s">
        <v>924</v>
      </c>
      <c r="D674" s="3">
        <v>1</v>
      </c>
      <c r="E674" t="s">
        <v>75</v>
      </c>
      <c r="F674" t="s">
        <v>374</v>
      </c>
      <c r="G674" s="2">
        <v>45750</v>
      </c>
      <c r="H674">
        <v>4105508</v>
      </c>
      <c r="I674" t="s">
        <v>69</v>
      </c>
      <c r="J674" t="s">
        <v>251</v>
      </c>
      <c r="K674">
        <v>16.25</v>
      </c>
      <c r="L674">
        <v>41</v>
      </c>
      <c r="M674" t="s">
        <v>245</v>
      </c>
      <c r="N674">
        <v>6.5</v>
      </c>
      <c r="O674">
        <v>16.25</v>
      </c>
      <c r="P674">
        <v>2</v>
      </c>
      <c r="Q674">
        <v>32.5</v>
      </c>
      <c r="R674">
        <v>39</v>
      </c>
      <c r="S674">
        <v>5.5</v>
      </c>
      <c r="T674" s="90">
        <v>5.5</v>
      </c>
      <c r="U674" s="90">
        <v>0</v>
      </c>
      <c r="V674">
        <v>35.787500000000001</v>
      </c>
      <c r="W674">
        <v>0.68333333333333335</v>
      </c>
      <c r="X674">
        <v>24.454791666666669</v>
      </c>
      <c r="Y674" s="176">
        <v>14.545199999999999</v>
      </c>
      <c r="Z674" t="s">
        <v>23</v>
      </c>
      <c r="AA674" t="b" cm="1">
        <f t="array" ref="AA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4">
        <f>Fares_Big_Star_Export[[#This Row],[Trip Time]]*Fares_Big_Star_Export[[#This Row],[HOURLY DATA]]/60</f>
        <v>24.454791666666669</v>
      </c>
      <c r="AD674" s="90"/>
      <c r="AE674"/>
    </row>
    <row r="675" spans="1:31" x14ac:dyDescent="0.25">
      <c r="A675" t="s">
        <v>139</v>
      </c>
      <c r="B675" t="s">
        <v>657</v>
      </c>
      <c r="C675" t="s">
        <v>744</v>
      </c>
      <c r="D675" s="3">
        <v>0</v>
      </c>
      <c r="E675" t="s">
        <v>75</v>
      </c>
      <c r="F675" t="s">
        <v>381</v>
      </c>
      <c r="G675" s="2">
        <v>45750</v>
      </c>
      <c r="H675">
        <v>4105509</v>
      </c>
      <c r="I675" t="s">
        <v>43</v>
      </c>
      <c r="J675" t="s">
        <v>251</v>
      </c>
      <c r="K675">
        <v>16.25</v>
      </c>
      <c r="L675">
        <v>42</v>
      </c>
      <c r="M675" t="s">
        <v>245</v>
      </c>
      <c r="N675">
        <v>5</v>
      </c>
      <c r="O675">
        <v>16.25</v>
      </c>
      <c r="P675">
        <v>1.75</v>
      </c>
      <c r="Q675">
        <v>28.4375</v>
      </c>
      <c r="R675">
        <v>33.4375</v>
      </c>
      <c r="S675">
        <v>5</v>
      </c>
      <c r="T675" s="90">
        <v>0</v>
      </c>
      <c r="U675" s="90">
        <v>5</v>
      </c>
      <c r="V675">
        <v>29</v>
      </c>
      <c r="W675">
        <v>0.7</v>
      </c>
      <c r="X675">
        <v>20.299999999999997</v>
      </c>
      <c r="Y675" s="176">
        <v>13.137499999999999</v>
      </c>
      <c r="Z675" t="s">
        <v>37</v>
      </c>
      <c r="AA675" t="b" cm="1">
        <f t="array" ref="AA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5">
        <f>Fares_Big_Star_Export[[#This Row],[Trip Time]]*Fares_Big_Star_Export[[#This Row],[HOURLY DATA]]/60</f>
        <v>20.3</v>
      </c>
      <c r="AD675" s="90"/>
      <c r="AE675"/>
    </row>
    <row r="676" spans="1:31" x14ac:dyDescent="0.25">
      <c r="A676" t="s">
        <v>18</v>
      </c>
      <c r="B676" t="s">
        <v>848</v>
      </c>
      <c r="C676" t="s">
        <v>764</v>
      </c>
      <c r="D676" s="3">
        <v>0</v>
      </c>
      <c r="E676" t="s">
        <v>75</v>
      </c>
      <c r="F676" t="s">
        <v>382</v>
      </c>
      <c r="G676" s="2">
        <v>45750</v>
      </c>
      <c r="H676">
        <v>4104827</v>
      </c>
      <c r="I676" t="s">
        <v>19</v>
      </c>
      <c r="J676" t="s">
        <v>251</v>
      </c>
      <c r="K676">
        <v>21.39</v>
      </c>
      <c r="L676">
        <v>45</v>
      </c>
      <c r="M676" t="s">
        <v>245</v>
      </c>
      <c r="N676">
        <v>6.5</v>
      </c>
      <c r="O676">
        <v>21.39</v>
      </c>
      <c r="P676">
        <v>2</v>
      </c>
      <c r="Q676">
        <v>42.78</v>
      </c>
      <c r="R676">
        <v>49.28</v>
      </c>
      <c r="S676">
        <v>5.5</v>
      </c>
      <c r="T676" s="90">
        <v>0</v>
      </c>
      <c r="U676" s="90">
        <v>5.5</v>
      </c>
      <c r="V676">
        <v>35.787500000000001</v>
      </c>
      <c r="W676">
        <v>0.75</v>
      </c>
      <c r="X676">
        <v>26.840625000000003</v>
      </c>
      <c r="Y676" s="176">
        <v>22.439399999999999</v>
      </c>
      <c r="Z676" t="s">
        <v>20</v>
      </c>
      <c r="AA676" t="b" cm="1">
        <f t="array" ref="AA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6">
        <f>Fares_Big_Star_Export[[#This Row],[Trip Time]]*Fares_Big_Star_Export[[#This Row],[HOURLY DATA]]/60</f>
        <v>26.840624999999999</v>
      </c>
      <c r="AD676" s="90"/>
      <c r="AE676"/>
    </row>
    <row r="677" spans="1:31" x14ac:dyDescent="0.25">
      <c r="A677" t="s">
        <v>18</v>
      </c>
      <c r="B677" t="s">
        <v>423</v>
      </c>
      <c r="C677" t="s">
        <v>1022</v>
      </c>
      <c r="D677" s="3">
        <v>1</v>
      </c>
      <c r="E677" t="s">
        <v>75</v>
      </c>
      <c r="F677" t="s">
        <v>374</v>
      </c>
      <c r="G677" s="2">
        <v>45750</v>
      </c>
      <c r="H677">
        <v>4104911</v>
      </c>
      <c r="I677" t="s">
        <v>69</v>
      </c>
      <c r="J677" t="s">
        <v>252</v>
      </c>
      <c r="K677">
        <v>17.57</v>
      </c>
      <c r="L677">
        <v>45</v>
      </c>
      <c r="M677" t="s">
        <v>245</v>
      </c>
      <c r="N677">
        <v>6.5</v>
      </c>
      <c r="O677">
        <v>17.57</v>
      </c>
      <c r="P677">
        <v>2</v>
      </c>
      <c r="Q677">
        <v>35.14</v>
      </c>
      <c r="R677">
        <v>41.64</v>
      </c>
      <c r="S677">
        <v>5</v>
      </c>
      <c r="T677" s="90">
        <v>5</v>
      </c>
      <c r="U677" s="90">
        <v>0</v>
      </c>
      <c r="V677">
        <v>35.787500000000001</v>
      </c>
      <c r="W677">
        <v>0.75</v>
      </c>
      <c r="X677">
        <v>26.840625000000003</v>
      </c>
      <c r="Y677" s="176">
        <v>14.7994</v>
      </c>
      <c r="Z677" t="s">
        <v>23</v>
      </c>
      <c r="AA677" t="b" cm="1">
        <f t="array" ref="AA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7">
        <f>Fares_Big_Star_Export[[#This Row],[Trip Time]]*Fares_Big_Star_Export[[#This Row],[HOURLY DATA]]/60</f>
        <v>26.840624999999999</v>
      </c>
      <c r="AD677" s="90"/>
      <c r="AE677"/>
    </row>
    <row r="678" spans="1:31" x14ac:dyDescent="0.25">
      <c r="A678" t="s">
        <v>135</v>
      </c>
      <c r="B678" t="s">
        <v>756</v>
      </c>
      <c r="C678" t="s">
        <v>950</v>
      </c>
      <c r="D678" s="3">
        <v>1</v>
      </c>
      <c r="E678" t="s">
        <v>75</v>
      </c>
      <c r="F678" t="s">
        <v>391</v>
      </c>
      <c r="G678" s="2">
        <v>45750</v>
      </c>
      <c r="H678">
        <v>4104907</v>
      </c>
      <c r="I678" t="s">
        <v>30</v>
      </c>
      <c r="J678" t="s">
        <v>252</v>
      </c>
      <c r="K678">
        <v>17.57</v>
      </c>
      <c r="L678">
        <v>24</v>
      </c>
      <c r="M678" t="s">
        <v>245</v>
      </c>
      <c r="N678">
        <v>5</v>
      </c>
      <c r="O678">
        <v>17.57</v>
      </c>
      <c r="P678">
        <v>1.75</v>
      </c>
      <c r="Q678">
        <v>30.747500000000002</v>
      </c>
      <c r="R678">
        <v>35.747500000000002</v>
      </c>
      <c r="S678">
        <v>5.5</v>
      </c>
      <c r="T678" s="90">
        <v>5.5</v>
      </c>
      <c r="U678" s="90">
        <v>0</v>
      </c>
      <c r="V678">
        <v>32.5</v>
      </c>
      <c r="W678">
        <v>0.4</v>
      </c>
      <c r="X678">
        <v>13</v>
      </c>
      <c r="Y678" s="176">
        <v>22.747499999999999</v>
      </c>
      <c r="Z678" t="s">
        <v>23</v>
      </c>
      <c r="AA678" t="b" cm="1">
        <f t="array" ref="AA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8">
        <f>Fares_Big_Star_Export[[#This Row],[Trip Time]]*Fares_Big_Star_Export[[#This Row],[HOURLY DATA]]/60</f>
        <v>13</v>
      </c>
      <c r="AD678" s="90"/>
      <c r="AE678"/>
    </row>
    <row r="679" spans="1:31" x14ac:dyDescent="0.25">
      <c r="A679" t="s">
        <v>18</v>
      </c>
      <c r="B679" t="s">
        <v>702</v>
      </c>
      <c r="C679" t="s">
        <v>660</v>
      </c>
      <c r="D679" s="3">
        <v>0</v>
      </c>
      <c r="E679" t="s">
        <v>75</v>
      </c>
      <c r="F679" t="s">
        <v>374</v>
      </c>
      <c r="G679" s="2">
        <v>45750</v>
      </c>
      <c r="H679">
        <v>4104830</v>
      </c>
      <c r="I679" t="s">
        <v>69</v>
      </c>
      <c r="J679" t="s">
        <v>251</v>
      </c>
      <c r="K679">
        <v>21.39</v>
      </c>
      <c r="L679">
        <v>40</v>
      </c>
      <c r="M679" t="s">
        <v>245</v>
      </c>
      <c r="N679">
        <v>6.5</v>
      </c>
      <c r="O679">
        <v>21.39</v>
      </c>
      <c r="P679">
        <v>2</v>
      </c>
      <c r="Q679">
        <v>42.78</v>
      </c>
      <c r="R679">
        <v>49.28</v>
      </c>
      <c r="S679">
        <v>5</v>
      </c>
      <c r="T679" s="90">
        <v>0</v>
      </c>
      <c r="U679" s="90">
        <v>5</v>
      </c>
      <c r="V679">
        <v>35.787500000000001</v>
      </c>
      <c r="W679">
        <v>0.66666666666666663</v>
      </c>
      <c r="X679">
        <v>23.858333333333334</v>
      </c>
      <c r="Y679" s="176">
        <v>25.421700000000001</v>
      </c>
      <c r="Z679" t="s">
        <v>23</v>
      </c>
      <c r="AA679" t="b" cm="1">
        <f t="array" ref="AA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9">
        <f>Fares_Big_Star_Export[[#This Row],[Trip Time]]*Fares_Big_Star_Export[[#This Row],[HOURLY DATA]]/60</f>
        <v>23.858333333333334</v>
      </c>
      <c r="AD679" s="90"/>
      <c r="AE679"/>
    </row>
    <row r="680" spans="1:31" x14ac:dyDescent="0.25">
      <c r="A680" t="s">
        <v>18</v>
      </c>
      <c r="B680" t="s">
        <v>581</v>
      </c>
      <c r="C680" t="s">
        <v>598</v>
      </c>
      <c r="D680" s="3">
        <v>0</v>
      </c>
      <c r="E680" t="s">
        <v>75</v>
      </c>
      <c r="F680" t="s">
        <v>565</v>
      </c>
      <c r="G680" s="2">
        <v>45750</v>
      </c>
      <c r="H680">
        <v>4105505</v>
      </c>
      <c r="I680" t="s">
        <v>33</v>
      </c>
      <c r="J680" t="s">
        <v>251</v>
      </c>
      <c r="K680">
        <v>26.71</v>
      </c>
      <c r="L680">
        <v>48</v>
      </c>
      <c r="M680" t="s">
        <v>245</v>
      </c>
      <c r="N680">
        <v>6.5</v>
      </c>
      <c r="O680">
        <v>26.71</v>
      </c>
      <c r="P680">
        <v>2</v>
      </c>
      <c r="Q680">
        <v>53.42</v>
      </c>
      <c r="R680">
        <v>59.92</v>
      </c>
      <c r="S680">
        <v>5.5</v>
      </c>
      <c r="T680" s="90">
        <v>0</v>
      </c>
      <c r="U680" s="90">
        <v>5.5</v>
      </c>
      <c r="V680">
        <v>35.787500000000001</v>
      </c>
      <c r="W680">
        <v>0.8</v>
      </c>
      <c r="X680">
        <v>28.630000000000003</v>
      </c>
      <c r="Y680" s="176">
        <v>31.29</v>
      </c>
      <c r="Z680" t="s">
        <v>23</v>
      </c>
      <c r="AA680" t="b" cm="1">
        <f t="array" ref="AA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0">
        <f>Fares_Big_Star_Export[[#This Row],[Trip Time]]*Fares_Big_Star_Export[[#This Row],[HOURLY DATA]]/60</f>
        <v>28.630000000000003</v>
      </c>
      <c r="AD680" s="90"/>
      <c r="AE680"/>
    </row>
    <row r="681" spans="1:31" x14ac:dyDescent="0.25">
      <c r="A681" t="s">
        <v>143</v>
      </c>
      <c r="B681" t="s">
        <v>670</v>
      </c>
      <c r="C681" t="s">
        <v>588</v>
      </c>
      <c r="D681" s="3">
        <v>0</v>
      </c>
      <c r="E681" t="s">
        <v>75</v>
      </c>
      <c r="F681" t="s">
        <v>388</v>
      </c>
      <c r="G681" s="2">
        <v>45750</v>
      </c>
      <c r="H681">
        <v>4105465</v>
      </c>
      <c r="I681" t="s">
        <v>389</v>
      </c>
      <c r="J681" t="s">
        <v>251</v>
      </c>
      <c r="K681">
        <v>10.02</v>
      </c>
      <c r="L681">
        <v>22</v>
      </c>
      <c r="M681" t="s">
        <v>245</v>
      </c>
      <c r="N681">
        <v>5</v>
      </c>
      <c r="O681">
        <v>10.02</v>
      </c>
      <c r="P681">
        <v>1.75</v>
      </c>
      <c r="Q681">
        <v>17.535</v>
      </c>
      <c r="R681">
        <v>22.535</v>
      </c>
      <c r="S681">
        <v>0</v>
      </c>
      <c r="T681" s="90">
        <v>0</v>
      </c>
      <c r="U681" s="90">
        <v>0</v>
      </c>
      <c r="V681">
        <v>29</v>
      </c>
      <c r="W681">
        <v>0.36666666666666664</v>
      </c>
      <c r="X681">
        <v>10.633333333333333</v>
      </c>
      <c r="Y681" s="176">
        <v>11.9017</v>
      </c>
      <c r="Z681" t="s">
        <v>37</v>
      </c>
      <c r="AA681" t="b" cm="1">
        <f t="array" ref="AA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1">
        <f>Fares_Big_Star_Export[[#This Row],[Trip Time]]*Fares_Big_Star_Export[[#This Row],[HOURLY DATA]]/60</f>
        <v>10.633333333333333</v>
      </c>
      <c r="AD681" s="90"/>
      <c r="AE681"/>
    </row>
    <row r="682" spans="1:31" x14ac:dyDescent="0.25">
      <c r="A682" t="s">
        <v>137</v>
      </c>
      <c r="B682" t="s">
        <v>772</v>
      </c>
      <c r="C682" t="s">
        <v>795</v>
      </c>
      <c r="D682" s="3">
        <v>0</v>
      </c>
      <c r="E682" t="s">
        <v>75</v>
      </c>
      <c r="F682" t="s">
        <v>387</v>
      </c>
      <c r="G682" s="2">
        <v>45750</v>
      </c>
      <c r="H682">
        <v>4105522</v>
      </c>
      <c r="I682" t="s">
        <v>28</v>
      </c>
      <c r="J682" t="s">
        <v>256</v>
      </c>
      <c r="K682">
        <v>9.92</v>
      </c>
      <c r="L682">
        <v>16</v>
      </c>
      <c r="M682" t="s">
        <v>245</v>
      </c>
      <c r="N682">
        <v>5</v>
      </c>
      <c r="O682">
        <v>9.92</v>
      </c>
      <c r="P682">
        <v>1.75</v>
      </c>
      <c r="Q682">
        <v>17.36</v>
      </c>
      <c r="R682">
        <v>22.36</v>
      </c>
      <c r="S682">
        <v>0</v>
      </c>
      <c r="T682" s="90">
        <v>0</v>
      </c>
      <c r="U682" s="90">
        <v>0</v>
      </c>
      <c r="V682">
        <v>32.5</v>
      </c>
      <c r="W682">
        <v>0.26666666666666666</v>
      </c>
      <c r="X682">
        <v>8.6666666666666661</v>
      </c>
      <c r="Y682" s="176">
        <v>13.693300000000001</v>
      </c>
      <c r="Z682" t="s">
        <v>23</v>
      </c>
      <c r="AA682" t="b" cm="1">
        <f t="array" ref="AA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2">
        <f>Fares_Big_Star_Export[[#This Row],[Trip Time]]*Fares_Big_Star_Export[[#This Row],[HOURLY DATA]]/60</f>
        <v>8.6666666666666661</v>
      </c>
      <c r="AD682" s="90"/>
      <c r="AE682"/>
    </row>
    <row r="683" spans="1:31" x14ac:dyDescent="0.25">
      <c r="A683" t="s">
        <v>21</v>
      </c>
      <c r="B683" t="s">
        <v>708</v>
      </c>
      <c r="C683" t="s">
        <v>1075</v>
      </c>
      <c r="D683" s="3">
        <v>0</v>
      </c>
      <c r="E683" t="s">
        <v>75</v>
      </c>
      <c r="F683" t="s">
        <v>229</v>
      </c>
      <c r="G683" s="2">
        <v>45750</v>
      </c>
      <c r="H683">
        <v>4105680</v>
      </c>
      <c r="I683" t="s">
        <v>230</v>
      </c>
      <c r="J683" t="s">
        <v>251</v>
      </c>
      <c r="K683">
        <v>24.95</v>
      </c>
      <c r="L683">
        <v>39</v>
      </c>
      <c r="M683" t="s">
        <v>245</v>
      </c>
      <c r="N683">
        <v>5</v>
      </c>
      <c r="O683">
        <v>24.95</v>
      </c>
      <c r="P683">
        <v>1.75</v>
      </c>
      <c r="Q683">
        <v>43.662500000000001</v>
      </c>
      <c r="R683">
        <v>48.662500000000001</v>
      </c>
      <c r="S683">
        <v>0</v>
      </c>
      <c r="T683" s="90">
        <v>0</v>
      </c>
      <c r="U683" s="90">
        <v>0</v>
      </c>
      <c r="V683">
        <v>32.5</v>
      </c>
      <c r="W683">
        <v>0.65</v>
      </c>
      <c r="X683">
        <v>21.125</v>
      </c>
      <c r="Y683" s="176">
        <v>27.537500000000001</v>
      </c>
      <c r="Z683" t="s">
        <v>23</v>
      </c>
      <c r="AA683" t="b" cm="1">
        <f t="array" ref="AA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3">
        <f>Fares_Big_Star_Export[[#This Row],[Trip Time]]*Fares_Big_Star_Export[[#This Row],[HOURLY DATA]]/60</f>
        <v>21.125</v>
      </c>
      <c r="AD683" s="90"/>
      <c r="AE683"/>
    </row>
    <row r="684" spans="1:31" x14ac:dyDescent="0.25">
      <c r="A684" t="s">
        <v>133</v>
      </c>
      <c r="B684" t="s">
        <v>719</v>
      </c>
      <c r="C684" t="s">
        <v>647</v>
      </c>
      <c r="D684" s="3">
        <v>0</v>
      </c>
      <c r="E684" t="s">
        <v>75</v>
      </c>
      <c r="F684" t="s">
        <v>394</v>
      </c>
      <c r="G684" s="2">
        <v>45750</v>
      </c>
      <c r="H684">
        <v>4105681</v>
      </c>
      <c r="I684" t="s">
        <v>64</v>
      </c>
      <c r="J684" t="s">
        <v>251</v>
      </c>
      <c r="K684">
        <v>24.95</v>
      </c>
      <c r="L684">
        <v>43</v>
      </c>
      <c r="M684" t="s">
        <v>245</v>
      </c>
      <c r="N684">
        <v>5</v>
      </c>
      <c r="O684">
        <v>24.95</v>
      </c>
      <c r="P684">
        <v>1.75</v>
      </c>
      <c r="Q684">
        <v>43.662500000000001</v>
      </c>
      <c r="R684">
        <v>48.662500000000001</v>
      </c>
      <c r="S684">
        <v>5</v>
      </c>
      <c r="T684" s="90">
        <v>0</v>
      </c>
      <c r="U684" s="90">
        <v>5</v>
      </c>
      <c r="V684">
        <v>32.5</v>
      </c>
      <c r="W684">
        <v>0.71666666666666667</v>
      </c>
      <c r="X684">
        <v>23.291666666666668</v>
      </c>
      <c r="Y684" s="176">
        <v>25.370799999999999</v>
      </c>
      <c r="Z684" t="s">
        <v>23</v>
      </c>
      <c r="AA684" t="b" cm="1">
        <f t="array" ref="AA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4">
        <f>Fares_Big_Star_Export[[#This Row],[Trip Time]]*Fares_Big_Star_Export[[#This Row],[HOURLY DATA]]/60</f>
        <v>23.291666666666668</v>
      </c>
      <c r="AD684" s="90"/>
      <c r="AE684"/>
    </row>
    <row r="685" spans="1:31" x14ac:dyDescent="0.25">
      <c r="A685" t="s">
        <v>137</v>
      </c>
      <c r="B685" t="s">
        <v>596</v>
      </c>
      <c r="C685" t="s">
        <v>583</v>
      </c>
      <c r="D685" s="3">
        <v>0</v>
      </c>
      <c r="E685" t="s">
        <v>75</v>
      </c>
      <c r="F685" t="s">
        <v>387</v>
      </c>
      <c r="G685" s="2">
        <v>45750</v>
      </c>
      <c r="H685">
        <v>4105532</v>
      </c>
      <c r="I685" t="s">
        <v>28</v>
      </c>
      <c r="J685" t="s">
        <v>396</v>
      </c>
      <c r="K685">
        <v>10.97</v>
      </c>
      <c r="L685">
        <v>34</v>
      </c>
      <c r="M685" t="s">
        <v>245</v>
      </c>
      <c r="N685">
        <v>5</v>
      </c>
      <c r="O685">
        <v>10.97</v>
      </c>
      <c r="P685">
        <v>1.75</v>
      </c>
      <c r="Q685">
        <v>19.197500000000002</v>
      </c>
      <c r="R685">
        <v>24.197500000000002</v>
      </c>
      <c r="S685">
        <v>5.5</v>
      </c>
      <c r="T685" s="90">
        <v>0</v>
      </c>
      <c r="U685" s="90">
        <v>5.5</v>
      </c>
      <c r="V685">
        <v>32.5</v>
      </c>
      <c r="W685">
        <v>0.56666666666666665</v>
      </c>
      <c r="X685">
        <v>18.416666666666668</v>
      </c>
      <c r="Y685" s="176">
        <v>5.7808000000000002</v>
      </c>
      <c r="Z685" t="s">
        <v>23</v>
      </c>
      <c r="AA685" t="b" cm="1">
        <f t="array" ref="AA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5">
        <f>Fares_Big_Star_Export[[#This Row],[Trip Time]]*Fares_Big_Star_Export[[#This Row],[HOURLY DATA]]/60</f>
        <v>18.416666666666668</v>
      </c>
      <c r="AD685" s="90"/>
      <c r="AE685"/>
    </row>
    <row r="686" spans="1:31" x14ac:dyDescent="0.25">
      <c r="A686" t="s">
        <v>135</v>
      </c>
      <c r="B686" t="s">
        <v>996</v>
      </c>
      <c r="C686" t="s">
        <v>1027</v>
      </c>
      <c r="D686" s="3">
        <v>0</v>
      </c>
      <c r="E686" t="s">
        <v>75</v>
      </c>
      <c r="F686" t="s">
        <v>391</v>
      </c>
      <c r="G686" s="2">
        <v>45750</v>
      </c>
      <c r="H686">
        <v>4105533</v>
      </c>
      <c r="I686" t="s">
        <v>30</v>
      </c>
      <c r="J686" t="s">
        <v>396</v>
      </c>
      <c r="K686">
        <v>10.91</v>
      </c>
      <c r="L686">
        <v>18</v>
      </c>
      <c r="M686" t="s">
        <v>245</v>
      </c>
      <c r="N686">
        <v>5</v>
      </c>
      <c r="O686">
        <v>10.91</v>
      </c>
      <c r="P686">
        <v>1.75</v>
      </c>
      <c r="Q686">
        <v>19.092500000000001</v>
      </c>
      <c r="R686">
        <v>24.092500000000001</v>
      </c>
      <c r="S686">
        <v>5</v>
      </c>
      <c r="T686" s="90">
        <v>0</v>
      </c>
      <c r="U686" s="90">
        <v>5</v>
      </c>
      <c r="V686">
        <v>32.5</v>
      </c>
      <c r="W686">
        <v>0.3</v>
      </c>
      <c r="X686">
        <v>9.75</v>
      </c>
      <c r="Y686" s="176">
        <v>14.342499999999999</v>
      </c>
      <c r="Z686" t="s">
        <v>23</v>
      </c>
      <c r="AA686" t="b" cm="1">
        <f t="array" ref="AA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6">
        <f>Fares_Big_Star_Export[[#This Row],[Trip Time]]*Fares_Big_Star_Export[[#This Row],[HOURLY DATA]]/60</f>
        <v>9.75</v>
      </c>
      <c r="AD686" s="90"/>
      <c r="AE686"/>
    </row>
    <row r="687" spans="1:31" x14ac:dyDescent="0.25">
      <c r="A687" t="s">
        <v>137</v>
      </c>
      <c r="B687" t="s">
        <v>864</v>
      </c>
      <c r="C687" t="s">
        <v>424</v>
      </c>
      <c r="D687" s="3">
        <v>0</v>
      </c>
      <c r="E687" t="s">
        <v>75</v>
      </c>
      <c r="F687" t="s">
        <v>387</v>
      </c>
      <c r="G687" s="2">
        <v>45750</v>
      </c>
      <c r="H687">
        <v>4105462</v>
      </c>
      <c r="I687" t="s">
        <v>28</v>
      </c>
      <c r="J687" t="s">
        <v>251</v>
      </c>
      <c r="K687">
        <v>12.94</v>
      </c>
      <c r="L687">
        <v>56</v>
      </c>
      <c r="M687" t="s">
        <v>245</v>
      </c>
      <c r="N687">
        <v>5</v>
      </c>
      <c r="O687">
        <v>12.94</v>
      </c>
      <c r="P687">
        <v>1.75</v>
      </c>
      <c r="Q687">
        <v>22.645</v>
      </c>
      <c r="R687">
        <v>27.645</v>
      </c>
      <c r="S687">
        <v>0</v>
      </c>
      <c r="T687" s="90">
        <v>0</v>
      </c>
      <c r="U687" s="90">
        <v>0</v>
      </c>
      <c r="V687">
        <v>32.5</v>
      </c>
      <c r="W687">
        <v>0.93333333333333335</v>
      </c>
      <c r="X687">
        <v>30.333333333333332</v>
      </c>
      <c r="Y687" s="176">
        <v>-2.6882999999999999</v>
      </c>
      <c r="Z687" t="s">
        <v>23</v>
      </c>
      <c r="AA687" t="b" cm="1">
        <f t="array" ref="AA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7">
        <f>Fares_Big_Star_Export[[#This Row],[Trip Time]]*Fares_Big_Star_Export[[#This Row],[HOURLY DATA]]/60</f>
        <v>30.333333333333332</v>
      </c>
      <c r="AD687" s="90"/>
      <c r="AE687"/>
    </row>
    <row r="688" spans="1:31" x14ac:dyDescent="0.25">
      <c r="A688" t="s">
        <v>139</v>
      </c>
      <c r="B688" t="s">
        <v>634</v>
      </c>
      <c r="C688" t="s">
        <v>722</v>
      </c>
      <c r="D688" s="3">
        <v>0</v>
      </c>
      <c r="E688" t="s">
        <v>75</v>
      </c>
      <c r="F688" t="s">
        <v>381</v>
      </c>
      <c r="G688" s="2">
        <v>45751</v>
      </c>
      <c r="H688">
        <v>4103419</v>
      </c>
      <c r="I688" t="s">
        <v>43</v>
      </c>
      <c r="J688" t="s">
        <v>251</v>
      </c>
      <c r="K688">
        <v>14.12</v>
      </c>
      <c r="L688">
        <v>53</v>
      </c>
      <c r="M688" t="s">
        <v>245</v>
      </c>
      <c r="N688">
        <v>5</v>
      </c>
      <c r="O688">
        <v>14.12</v>
      </c>
      <c r="P688">
        <v>1.75</v>
      </c>
      <c r="Q688">
        <v>24.709999999999997</v>
      </c>
      <c r="R688">
        <v>29.709999999999997</v>
      </c>
      <c r="S688">
        <v>0</v>
      </c>
      <c r="T688" s="90">
        <v>0</v>
      </c>
      <c r="U688" s="90">
        <v>0</v>
      </c>
      <c r="V688">
        <v>29</v>
      </c>
      <c r="W688">
        <v>0.8833333333333333</v>
      </c>
      <c r="X688">
        <v>25.616666666666667</v>
      </c>
      <c r="Y688" s="176">
        <v>4.0933000000000002</v>
      </c>
      <c r="Z688" t="s">
        <v>37</v>
      </c>
      <c r="AA688" t="b" cm="1">
        <f t="array" ref="AA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8">
        <f>Fares_Big_Star_Export[[#This Row],[Trip Time]]*Fares_Big_Star_Export[[#This Row],[HOURLY DATA]]/60</f>
        <v>25.616666666666667</v>
      </c>
      <c r="AD688" s="90"/>
      <c r="AE688"/>
    </row>
    <row r="689" spans="1:31" x14ac:dyDescent="0.25">
      <c r="A689" t="s">
        <v>141</v>
      </c>
      <c r="B689" t="s">
        <v>581</v>
      </c>
      <c r="C689" t="s">
        <v>397</v>
      </c>
      <c r="D689" s="3">
        <v>0</v>
      </c>
      <c r="E689" t="s">
        <v>75</v>
      </c>
      <c r="F689" t="s">
        <v>395</v>
      </c>
      <c r="G689" s="2">
        <v>45751</v>
      </c>
      <c r="H689">
        <v>4104008</v>
      </c>
      <c r="I689" t="s">
        <v>66</v>
      </c>
      <c r="J689" t="s">
        <v>251</v>
      </c>
      <c r="K689">
        <v>13.9</v>
      </c>
      <c r="L689">
        <v>75</v>
      </c>
      <c r="M689" t="s">
        <v>245</v>
      </c>
      <c r="N689">
        <v>5</v>
      </c>
      <c r="O689">
        <v>13.9</v>
      </c>
      <c r="P689">
        <v>1.75</v>
      </c>
      <c r="Q689">
        <v>24.324999999999999</v>
      </c>
      <c r="R689">
        <v>29.324999999999999</v>
      </c>
      <c r="S689">
        <v>0</v>
      </c>
      <c r="T689" s="90">
        <v>0</v>
      </c>
      <c r="U689" s="90">
        <v>0</v>
      </c>
      <c r="V689">
        <v>32.5</v>
      </c>
      <c r="W689">
        <v>1.25</v>
      </c>
      <c r="X689">
        <v>40.625</v>
      </c>
      <c r="Y689" s="176">
        <v>-11.3</v>
      </c>
      <c r="Z689" t="s">
        <v>23</v>
      </c>
      <c r="AA689" t="b" cm="1">
        <f t="array" ref="AA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9">
        <f>Fares_Big_Star_Export[[#This Row],[Trip Time]]*Fares_Big_Star_Export[[#This Row],[HOURLY DATA]]/60</f>
        <v>40.625</v>
      </c>
      <c r="AD689" s="90"/>
      <c r="AE689"/>
    </row>
    <row r="690" spans="1:31" x14ac:dyDescent="0.25">
      <c r="A690" t="s">
        <v>18</v>
      </c>
      <c r="B690" t="s">
        <v>796</v>
      </c>
      <c r="C690" t="s">
        <v>689</v>
      </c>
      <c r="D690" s="3">
        <v>0</v>
      </c>
      <c r="E690" t="s">
        <v>75</v>
      </c>
      <c r="F690" t="s">
        <v>385</v>
      </c>
      <c r="G690" s="2">
        <v>45751</v>
      </c>
      <c r="H690">
        <v>4103440</v>
      </c>
      <c r="I690" t="s">
        <v>24</v>
      </c>
      <c r="J690" t="s">
        <v>251</v>
      </c>
      <c r="K690">
        <v>20.64</v>
      </c>
      <c r="L690">
        <v>34</v>
      </c>
      <c r="M690" t="s">
        <v>245</v>
      </c>
      <c r="N690">
        <v>6.5</v>
      </c>
      <c r="O690">
        <v>20.64</v>
      </c>
      <c r="P690">
        <v>2</v>
      </c>
      <c r="Q690">
        <v>41.28</v>
      </c>
      <c r="R690">
        <v>47.78</v>
      </c>
      <c r="S690">
        <v>3</v>
      </c>
      <c r="T690" s="90">
        <v>0</v>
      </c>
      <c r="U690" s="90">
        <v>3</v>
      </c>
      <c r="V690">
        <v>35.787500000000001</v>
      </c>
      <c r="W690">
        <v>0.56666666666666665</v>
      </c>
      <c r="X690">
        <v>20.279583333333335</v>
      </c>
      <c r="Y690" s="176">
        <v>27.500399999999999</v>
      </c>
      <c r="Z690" t="s">
        <v>23</v>
      </c>
      <c r="AA690" t="b" cm="1">
        <f t="array" ref="AA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0">
        <f>Fares_Big_Star_Export[[#This Row],[Trip Time]]*Fares_Big_Star_Export[[#This Row],[HOURLY DATA]]/60</f>
        <v>20.279583333333335</v>
      </c>
      <c r="AD690" s="90"/>
      <c r="AE690"/>
    </row>
    <row r="691" spans="1:31" x14ac:dyDescent="0.25">
      <c r="A691" t="s">
        <v>139</v>
      </c>
      <c r="B691" t="s">
        <v>419</v>
      </c>
      <c r="C691" t="s">
        <v>609</v>
      </c>
      <c r="D691" s="3">
        <v>0</v>
      </c>
      <c r="E691" t="s">
        <v>75</v>
      </c>
      <c r="F691" t="s">
        <v>381</v>
      </c>
      <c r="G691" s="2">
        <v>45751</v>
      </c>
      <c r="H691">
        <v>4104013</v>
      </c>
      <c r="I691" t="s">
        <v>43</v>
      </c>
      <c r="J691" t="s">
        <v>251</v>
      </c>
      <c r="K691">
        <v>13.9</v>
      </c>
      <c r="L691">
        <v>64</v>
      </c>
      <c r="M691" t="s">
        <v>245</v>
      </c>
      <c r="N691">
        <v>5</v>
      </c>
      <c r="O691">
        <v>13.9</v>
      </c>
      <c r="P691">
        <v>1.75</v>
      </c>
      <c r="Q691">
        <v>24.324999999999999</v>
      </c>
      <c r="R691">
        <v>29.324999999999999</v>
      </c>
      <c r="S691">
        <v>0</v>
      </c>
      <c r="T691" s="90">
        <v>0</v>
      </c>
      <c r="U691" s="90">
        <v>0</v>
      </c>
      <c r="V691">
        <v>29</v>
      </c>
      <c r="W691">
        <v>1.0666666666666667</v>
      </c>
      <c r="X691">
        <v>30.933333333333334</v>
      </c>
      <c r="Y691" s="176">
        <v>-1.6083000000000001</v>
      </c>
      <c r="Z691" t="s">
        <v>37</v>
      </c>
      <c r="AA691" t="b" cm="1">
        <f t="array" ref="AA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1">
        <f>Fares_Big_Star_Export[[#This Row],[Trip Time]]*Fares_Big_Star_Export[[#This Row],[HOURLY DATA]]/60</f>
        <v>30.933333333333334</v>
      </c>
      <c r="AD691" s="90"/>
      <c r="AE691"/>
    </row>
    <row r="692" spans="1:31" x14ac:dyDescent="0.25">
      <c r="A692" t="s">
        <v>21</v>
      </c>
      <c r="B692" t="s">
        <v>669</v>
      </c>
      <c r="C692" t="s">
        <v>927</v>
      </c>
      <c r="D692" s="3">
        <v>0</v>
      </c>
      <c r="E692" t="s">
        <v>75</v>
      </c>
      <c r="F692" t="s">
        <v>227</v>
      </c>
      <c r="G692" s="2">
        <v>45751</v>
      </c>
      <c r="H692">
        <v>4103441</v>
      </c>
      <c r="I692" t="s">
        <v>228</v>
      </c>
      <c r="J692" t="s">
        <v>251</v>
      </c>
      <c r="K692">
        <v>20.64</v>
      </c>
      <c r="L692">
        <v>72</v>
      </c>
      <c r="M692" t="s">
        <v>245</v>
      </c>
      <c r="N692">
        <v>5</v>
      </c>
      <c r="O692">
        <v>20.64</v>
      </c>
      <c r="P692">
        <v>1.75</v>
      </c>
      <c r="Q692">
        <v>36.120000000000005</v>
      </c>
      <c r="R692">
        <v>41.120000000000005</v>
      </c>
      <c r="S692">
        <v>5</v>
      </c>
      <c r="T692" s="90">
        <v>0</v>
      </c>
      <c r="U692" s="90">
        <v>5</v>
      </c>
      <c r="V692">
        <v>32.5</v>
      </c>
      <c r="W692">
        <v>1.2</v>
      </c>
      <c r="X692">
        <v>39</v>
      </c>
      <c r="Y692" s="176">
        <v>2.12</v>
      </c>
      <c r="Z692" t="s">
        <v>23</v>
      </c>
      <c r="AA692" t="b" cm="1">
        <f t="array" ref="AA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2">
        <f>Fares_Big_Star_Export[[#This Row],[Trip Time]]*Fares_Big_Star_Export[[#This Row],[HOURLY DATA]]/60</f>
        <v>39</v>
      </c>
      <c r="AD692" s="90"/>
      <c r="AE692"/>
    </row>
    <row r="693" spans="1:31" x14ac:dyDescent="0.25">
      <c r="A693" t="s">
        <v>140</v>
      </c>
      <c r="B693" t="s">
        <v>970</v>
      </c>
      <c r="C693" t="s">
        <v>669</v>
      </c>
      <c r="D693" s="3">
        <v>0</v>
      </c>
      <c r="E693" t="s">
        <v>75</v>
      </c>
      <c r="F693" t="s">
        <v>378</v>
      </c>
      <c r="G693" s="2">
        <v>45751</v>
      </c>
      <c r="H693">
        <v>4103637</v>
      </c>
      <c r="I693" t="s">
        <v>379</v>
      </c>
      <c r="J693" t="s">
        <v>252</v>
      </c>
      <c r="K693">
        <v>19.920000000000002</v>
      </c>
      <c r="L693">
        <v>35</v>
      </c>
      <c r="M693" t="s">
        <v>245</v>
      </c>
      <c r="N693">
        <v>5</v>
      </c>
      <c r="O693">
        <v>19.920000000000002</v>
      </c>
      <c r="P693">
        <v>1.75</v>
      </c>
      <c r="Q693">
        <v>34.86</v>
      </c>
      <c r="R693">
        <v>39.86</v>
      </c>
      <c r="S693">
        <v>5.5</v>
      </c>
      <c r="T693" s="90">
        <v>0</v>
      </c>
      <c r="U693" s="90">
        <v>5.5</v>
      </c>
      <c r="V693">
        <v>29</v>
      </c>
      <c r="W693">
        <v>0.58333333333333337</v>
      </c>
      <c r="X693">
        <v>16.916666666666668</v>
      </c>
      <c r="Y693" s="176">
        <v>22.943300000000001</v>
      </c>
      <c r="Z693" t="s">
        <v>37</v>
      </c>
      <c r="AA693" t="b" cm="1">
        <f t="array" ref="AA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3">
        <f>Fares_Big_Star_Export[[#This Row],[Trip Time]]*Fares_Big_Star_Export[[#This Row],[HOURLY DATA]]/60</f>
        <v>16.916666666666668</v>
      </c>
      <c r="AD693" s="90"/>
      <c r="AE693"/>
    </row>
    <row r="694" spans="1:31" x14ac:dyDescent="0.25">
      <c r="A694" t="s">
        <v>18</v>
      </c>
      <c r="B694" t="s">
        <v>503</v>
      </c>
      <c r="C694" t="s">
        <v>692</v>
      </c>
      <c r="D694" s="3">
        <v>0</v>
      </c>
      <c r="E694" t="s">
        <v>75</v>
      </c>
      <c r="F694" t="s">
        <v>380</v>
      </c>
      <c r="G694" s="2">
        <v>45751</v>
      </c>
      <c r="H694">
        <v>4103635</v>
      </c>
      <c r="I694" t="s">
        <v>31</v>
      </c>
      <c r="J694" t="s">
        <v>252</v>
      </c>
      <c r="K694">
        <v>19.920000000000002</v>
      </c>
      <c r="L694">
        <v>35</v>
      </c>
      <c r="M694" t="s">
        <v>245</v>
      </c>
      <c r="N694">
        <v>6.5</v>
      </c>
      <c r="O694">
        <v>19.920000000000002</v>
      </c>
      <c r="P694">
        <v>2</v>
      </c>
      <c r="Q694">
        <v>39.840000000000003</v>
      </c>
      <c r="R694">
        <v>46.34</v>
      </c>
      <c r="S694">
        <v>5.5</v>
      </c>
      <c r="T694" s="90">
        <v>0</v>
      </c>
      <c r="U694" s="90">
        <v>5.5</v>
      </c>
      <c r="V694">
        <v>35.787500000000001</v>
      </c>
      <c r="W694">
        <v>0.58333333333333337</v>
      </c>
      <c r="X694">
        <v>20.876041666666669</v>
      </c>
      <c r="Y694" s="176">
        <v>25.463999999999999</v>
      </c>
      <c r="Z694" t="s">
        <v>23</v>
      </c>
      <c r="AA694" t="b" cm="1">
        <f t="array" ref="AA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4">
        <f>Fares_Big_Star_Export[[#This Row],[Trip Time]]*Fares_Big_Star_Export[[#This Row],[HOURLY DATA]]/60</f>
        <v>20.876041666666666</v>
      </c>
      <c r="AD694" s="90"/>
      <c r="AE694"/>
    </row>
    <row r="695" spans="1:31" x14ac:dyDescent="0.25">
      <c r="A695" t="s">
        <v>141</v>
      </c>
      <c r="B695" t="s">
        <v>654</v>
      </c>
      <c r="C695" t="s">
        <v>459</v>
      </c>
      <c r="D695" s="3">
        <v>0</v>
      </c>
      <c r="E695" t="s">
        <v>75</v>
      </c>
      <c r="F695" t="s">
        <v>395</v>
      </c>
      <c r="G695" s="2">
        <v>45751</v>
      </c>
      <c r="H695">
        <v>4104099</v>
      </c>
      <c r="I695" t="s">
        <v>66</v>
      </c>
      <c r="J695" t="s">
        <v>256</v>
      </c>
      <c r="K695">
        <v>14.41</v>
      </c>
      <c r="L695">
        <v>33</v>
      </c>
      <c r="M695" t="s">
        <v>245</v>
      </c>
      <c r="N695">
        <v>5</v>
      </c>
      <c r="O695">
        <v>14.41</v>
      </c>
      <c r="P695">
        <v>1.75</v>
      </c>
      <c r="Q695">
        <v>25.217500000000001</v>
      </c>
      <c r="R695">
        <v>30.217500000000001</v>
      </c>
      <c r="S695">
        <v>5.5</v>
      </c>
      <c r="T695" s="90">
        <v>0</v>
      </c>
      <c r="U695" s="90">
        <v>5.5</v>
      </c>
      <c r="V695">
        <v>32.5</v>
      </c>
      <c r="W695">
        <v>0.55000000000000004</v>
      </c>
      <c r="X695">
        <v>17.875</v>
      </c>
      <c r="Y695" s="176">
        <v>12.342499999999999</v>
      </c>
      <c r="Z695" t="s">
        <v>23</v>
      </c>
      <c r="AA695" t="b" cm="1">
        <f t="array" ref="AA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5">
        <f>Fares_Big_Star_Export[[#This Row],[Trip Time]]*Fares_Big_Star_Export[[#This Row],[HOURLY DATA]]/60</f>
        <v>17.875</v>
      </c>
      <c r="AD695" s="90"/>
      <c r="AE695"/>
    </row>
    <row r="696" spans="1:31" x14ac:dyDescent="0.25">
      <c r="A696" t="s">
        <v>136</v>
      </c>
      <c r="B696" t="s">
        <v>729</v>
      </c>
      <c r="C696" t="s">
        <v>961</v>
      </c>
      <c r="D696" s="3">
        <v>0</v>
      </c>
      <c r="E696" t="s">
        <v>75</v>
      </c>
      <c r="F696" t="s">
        <v>757</v>
      </c>
      <c r="G696" s="2">
        <v>45751</v>
      </c>
      <c r="H696">
        <v>4103700</v>
      </c>
      <c r="I696" t="s">
        <v>58</v>
      </c>
      <c r="J696" t="s">
        <v>251</v>
      </c>
      <c r="K696">
        <v>24.87</v>
      </c>
      <c r="L696">
        <v>31</v>
      </c>
      <c r="M696" t="s">
        <v>245</v>
      </c>
      <c r="N696">
        <v>5</v>
      </c>
      <c r="O696">
        <v>24.87</v>
      </c>
      <c r="P696">
        <v>1.75</v>
      </c>
      <c r="Q696">
        <v>43.522500000000001</v>
      </c>
      <c r="R696">
        <v>48.522500000000001</v>
      </c>
      <c r="S696">
        <v>5</v>
      </c>
      <c r="T696" s="90">
        <v>0</v>
      </c>
      <c r="U696" s="90">
        <v>5</v>
      </c>
      <c r="V696">
        <v>32.5</v>
      </c>
      <c r="W696">
        <v>0.51666666666666672</v>
      </c>
      <c r="X696">
        <v>16.791666666666668</v>
      </c>
      <c r="Y696" s="176">
        <v>31.730799999999999</v>
      </c>
      <c r="Z696" t="s">
        <v>37</v>
      </c>
      <c r="AA696" t="b" cm="1">
        <f t="array" ref="AA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96">
        <f>Fares_Big_Star_Export[[#This Row],[Trip Time]]*Fares_Big_Star_Export[[#This Row],[HOURLY DATA]]/60</f>
        <v>16.791666666666668</v>
      </c>
      <c r="AD696" s="90"/>
      <c r="AE696"/>
    </row>
    <row r="697" spans="1:31" x14ac:dyDescent="0.25">
      <c r="A697" t="s">
        <v>140</v>
      </c>
      <c r="B697" t="s">
        <v>704</v>
      </c>
      <c r="C697" t="s">
        <v>879</v>
      </c>
      <c r="D697" s="3">
        <v>0</v>
      </c>
      <c r="E697" t="s">
        <v>75</v>
      </c>
      <c r="F697" t="s">
        <v>378</v>
      </c>
      <c r="G697" s="2">
        <v>45751</v>
      </c>
      <c r="H697">
        <v>4104097</v>
      </c>
      <c r="I697" t="s">
        <v>379</v>
      </c>
      <c r="J697" t="s">
        <v>255</v>
      </c>
      <c r="K697">
        <v>7.3</v>
      </c>
      <c r="L697">
        <v>20</v>
      </c>
      <c r="M697" t="s">
        <v>245</v>
      </c>
      <c r="N697">
        <v>5</v>
      </c>
      <c r="O697">
        <v>7.3</v>
      </c>
      <c r="P697">
        <v>1.75</v>
      </c>
      <c r="Q697">
        <v>12.775</v>
      </c>
      <c r="R697">
        <v>17.774999999999999</v>
      </c>
      <c r="S697">
        <v>5</v>
      </c>
      <c r="T697" s="90">
        <v>0</v>
      </c>
      <c r="U697" s="90">
        <v>5</v>
      </c>
      <c r="V697">
        <v>29</v>
      </c>
      <c r="W697">
        <v>0.33333333333333331</v>
      </c>
      <c r="X697">
        <v>9.6666666666666661</v>
      </c>
      <c r="Y697" s="176">
        <v>8.1082999999999998</v>
      </c>
      <c r="Z697" t="s">
        <v>23</v>
      </c>
      <c r="AA697" t="b" cm="1">
        <f t="array" ref="AA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7">
        <f>Fares_Big_Star_Export[[#This Row],[Trip Time]]*Fares_Big_Star_Export[[#This Row],[HOURLY DATA]]/60</f>
        <v>9.6666666666666661</v>
      </c>
      <c r="AD697" s="90"/>
      <c r="AE697"/>
    </row>
    <row r="698" spans="1:31" x14ac:dyDescent="0.25">
      <c r="A698" t="s">
        <v>141</v>
      </c>
      <c r="B698" t="s">
        <v>469</v>
      </c>
      <c r="C698" t="s">
        <v>943</v>
      </c>
      <c r="D698" s="3">
        <v>1</v>
      </c>
      <c r="E698" t="s">
        <v>75</v>
      </c>
      <c r="F698" t="s">
        <v>395</v>
      </c>
      <c r="G698" s="2">
        <v>45751</v>
      </c>
      <c r="H698">
        <v>4104095</v>
      </c>
      <c r="I698" t="s">
        <v>66</v>
      </c>
      <c r="J698" t="s">
        <v>255</v>
      </c>
      <c r="K698">
        <v>7.3</v>
      </c>
      <c r="L698">
        <v>58</v>
      </c>
      <c r="M698" t="s">
        <v>245</v>
      </c>
      <c r="N698">
        <v>5</v>
      </c>
      <c r="O698">
        <v>7.3</v>
      </c>
      <c r="P698">
        <v>1.75</v>
      </c>
      <c r="Q698">
        <v>12.775</v>
      </c>
      <c r="R698">
        <v>17.774999999999999</v>
      </c>
      <c r="S698">
        <v>5.5</v>
      </c>
      <c r="T698" s="90">
        <v>5.5</v>
      </c>
      <c r="U698" s="90">
        <v>0</v>
      </c>
      <c r="V698">
        <v>32.5</v>
      </c>
      <c r="W698">
        <v>0.96666666666666667</v>
      </c>
      <c r="X698">
        <v>31.416666666666668</v>
      </c>
      <c r="Y698" s="176">
        <v>-13.6417</v>
      </c>
      <c r="Z698" t="s">
        <v>23</v>
      </c>
      <c r="AA698" t="b" cm="1">
        <f t="array" ref="AA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8">
        <f>Fares_Big_Star_Export[[#This Row],[Trip Time]]*Fares_Big_Star_Export[[#This Row],[HOURLY DATA]]/60</f>
        <v>31.416666666666668</v>
      </c>
      <c r="AD698" s="90"/>
      <c r="AE698"/>
    </row>
    <row r="699" spans="1:31" x14ac:dyDescent="0.25">
      <c r="A699" t="s">
        <v>18</v>
      </c>
      <c r="B699" t="s">
        <v>770</v>
      </c>
      <c r="C699" t="s">
        <v>1120</v>
      </c>
      <c r="D699" s="3">
        <v>0</v>
      </c>
      <c r="E699" t="s">
        <v>75</v>
      </c>
      <c r="F699" t="s">
        <v>374</v>
      </c>
      <c r="G699" s="2">
        <v>45751</v>
      </c>
      <c r="H699">
        <v>4103319</v>
      </c>
      <c r="I699" t="s">
        <v>69</v>
      </c>
      <c r="J699" t="s">
        <v>251</v>
      </c>
      <c r="K699">
        <v>8.08</v>
      </c>
      <c r="L699">
        <v>100</v>
      </c>
      <c r="M699" t="s">
        <v>245</v>
      </c>
      <c r="N699">
        <v>6.5</v>
      </c>
      <c r="O699">
        <v>8.08</v>
      </c>
      <c r="P699">
        <v>2</v>
      </c>
      <c r="Q699">
        <v>16.16</v>
      </c>
      <c r="R699">
        <v>22.66</v>
      </c>
      <c r="S699">
        <v>0</v>
      </c>
      <c r="T699" s="90">
        <v>0</v>
      </c>
      <c r="U699" s="90">
        <v>0</v>
      </c>
      <c r="V699">
        <v>35.787500000000001</v>
      </c>
      <c r="W699">
        <v>1.6666666666666667</v>
      </c>
      <c r="X699">
        <v>59.645833333333336</v>
      </c>
      <c r="Y699" s="176">
        <v>-36.985799999999998</v>
      </c>
      <c r="Z699" t="s">
        <v>23</v>
      </c>
      <c r="AA699" t="b" cm="1">
        <f t="array" ref="AA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9">
        <f>Fares_Big_Star_Export[[#This Row],[Trip Time]]*Fares_Big_Star_Export[[#This Row],[HOURLY DATA]]/60</f>
        <v>59.645833333333336</v>
      </c>
      <c r="AD699" s="90"/>
      <c r="AE699"/>
    </row>
    <row r="700" spans="1:31" x14ac:dyDescent="0.25">
      <c r="A700" t="s">
        <v>142</v>
      </c>
      <c r="B700" t="s">
        <v>895</v>
      </c>
      <c r="C700" t="s">
        <v>559</v>
      </c>
      <c r="D700" s="3">
        <v>1</v>
      </c>
      <c r="E700" t="s">
        <v>75</v>
      </c>
      <c r="F700" t="s">
        <v>386</v>
      </c>
      <c r="G700" s="2">
        <v>45751</v>
      </c>
      <c r="H700">
        <v>4106244</v>
      </c>
      <c r="I700" t="s">
        <v>41</v>
      </c>
      <c r="J700" t="s">
        <v>254</v>
      </c>
      <c r="K700">
        <v>4.9400000000000004</v>
      </c>
      <c r="L700">
        <v>20</v>
      </c>
      <c r="M700" t="s">
        <v>246</v>
      </c>
      <c r="N700">
        <v>6.5</v>
      </c>
      <c r="O700">
        <v>4.9400000000000004</v>
      </c>
      <c r="P700">
        <v>2</v>
      </c>
      <c r="Q700">
        <v>9.8800000000000008</v>
      </c>
      <c r="R700">
        <v>16.380000000000003</v>
      </c>
      <c r="S700">
        <v>0</v>
      </c>
      <c r="T700" s="90">
        <v>0</v>
      </c>
      <c r="U700" s="90">
        <v>0</v>
      </c>
      <c r="V700">
        <v>32.5</v>
      </c>
      <c r="W700">
        <v>0.33333333333333331</v>
      </c>
      <c r="X700">
        <v>10.833333333333332</v>
      </c>
      <c r="Y700" s="176">
        <v>5.5467000000000004</v>
      </c>
      <c r="Z700" t="s">
        <v>23</v>
      </c>
      <c r="AA700" t="b" cm="1">
        <f t="array" ref="AA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0">
        <f>Fares_Big_Star_Export[[#This Row],[Trip Time]]*Fares_Big_Star_Export[[#This Row],[HOURLY DATA]]/60</f>
        <v>10.833333333333334</v>
      </c>
      <c r="AD700" s="90"/>
      <c r="AE700"/>
    </row>
    <row r="701" spans="1:31" x14ac:dyDescent="0.25">
      <c r="A701" t="s">
        <v>18</v>
      </c>
      <c r="B701" t="s">
        <v>899</v>
      </c>
      <c r="C701" t="s">
        <v>476</v>
      </c>
      <c r="D701" s="3">
        <v>0</v>
      </c>
      <c r="E701" t="s">
        <v>75</v>
      </c>
      <c r="F701" t="s">
        <v>385</v>
      </c>
      <c r="G701" s="2">
        <v>45751</v>
      </c>
      <c r="H701">
        <v>4103414</v>
      </c>
      <c r="I701" t="s">
        <v>24</v>
      </c>
      <c r="J701" t="s">
        <v>251</v>
      </c>
      <c r="K701">
        <v>14.12</v>
      </c>
      <c r="L701">
        <v>36</v>
      </c>
      <c r="M701" t="s">
        <v>245</v>
      </c>
      <c r="N701">
        <v>6.5</v>
      </c>
      <c r="O701">
        <v>14.12</v>
      </c>
      <c r="P701">
        <v>2</v>
      </c>
      <c r="Q701">
        <v>28.24</v>
      </c>
      <c r="R701">
        <v>34.739999999999995</v>
      </c>
      <c r="S701">
        <v>0</v>
      </c>
      <c r="T701" s="90">
        <v>0</v>
      </c>
      <c r="U701" s="90">
        <v>0</v>
      </c>
      <c r="V701">
        <v>35.787500000000001</v>
      </c>
      <c r="W701">
        <v>0.6</v>
      </c>
      <c r="X701">
        <v>21.4725</v>
      </c>
      <c r="Y701" s="176">
        <v>13.2675</v>
      </c>
      <c r="Z701" t="s">
        <v>23</v>
      </c>
      <c r="AA701" t="b" cm="1">
        <f t="array" ref="AA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1">
        <f>Fares_Big_Star_Export[[#This Row],[Trip Time]]*Fares_Big_Star_Export[[#This Row],[HOURLY DATA]]/60</f>
        <v>21.472500000000004</v>
      </c>
      <c r="AD701" s="90"/>
      <c r="AE701"/>
    </row>
    <row r="702" spans="1:31" x14ac:dyDescent="0.25">
      <c r="A702" t="s">
        <v>18</v>
      </c>
      <c r="B702" t="s">
        <v>774</v>
      </c>
      <c r="C702" t="s">
        <v>655</v>
      </c>
      <c r="D702" s="3">
        <v>0</v>
      </c>
      <c r="E702" t="s">
        <v>75</v>
      </c>
      <c r="F702" t="s">
        <v>380</v>
      </c>
      <c r="G702" s="2">
        <v>45751</v>
      </c>
      <c r="H702">
        <v>4103703</v>
      </c>
      <c r="I702" t="s">
        <v>31</v>
      </c>
      <c r="J702" t="s">
        <v>251</v>
      </c>
      <c r="K702">
        <v>24.87</v>
      </c>
      <c r="L702">
        <v>28</v>
      </c>
      <c r="M702" t="s">
        <v>245</v>
      </c>
      <c r="N702">
        <v>6.5</v>
      </c>
      <c r="O702">
        <v>24.87</v>
      </c>
      <c r="P702">
        <v>2</v>
      </c>
      <c r="Q702">
        <v>49.74</v>
      </c>
      <c r="R702">
        <v>56.24</v>
      </c>
      <c r="S702">
        <v>3.75</v>
      </c>
      <c r="T702" s="90">
        <v>0</v>
      </c>
      <c r="U702" s="90">
        <v>3.75</v>
      </c>
      <c r="V702">
        <v>35.787500000000001</v>
      </c>
      <c r="W702">
        <v>0.46666666666666667</v>
      </c>
      <c r="X702">
        <v>16.700833333333335</v>
      </c>
      <c r="Y702" s="176">
        <v>39.539200000000001</v>
      </c>
      <c r="Z702" t="s">
        <v>23</v>
      </c>
      <c r="AA702" t="b" cm="1">
        <f t="array" ref="AA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2">
        <f>Fares_Big_Star_Export[[#This Row],[Trip Time]]*Fares_Big_Star_Export[[#This Row],[HOURLY DATA]]/60</f>
        <v>16.700833333333335</v>
      </c>
      <c r="AD702" s="90"/>
      <c r="AE702"/>
    </row>
    <row r="703" spans="1:31" x14ac:dyDescent="0.25">
      <c r="A703" t="s">
        <v>138</v>
      </c>
      <c r="B703" t="s">
        <v>611</v>
      </c>
      <c r="C703" t="s">
        <v>621</v>
      </c>
      <c r="D703" s="3">
        <v>0</v>
      </c>
      <c r="E703" t="s">
        <v>75</v>
      </c>
      <c r="F703" t="s">
        <v>377</v>
      </c>
      <c r="G703" s="2">
        <v>45751</v>
      </c>
      <c r="H703">
        <v>4103489</v>
      </c>
      <c r="I703" t="s">
        <v>36</v>
      </c>
      <c r="J703" t="s">
        <v>251</v>
      </c>
      <c r="K703">
        <v>16.13</v>
      </c>
      <c r="L703">
        <v>32</v>
      </c>
      <c r="M703" t="s">
        <v>245</v>
      </c>
      <c r="N703">
        <v>5</v>
      </c>
      <c r="O703">
        <v>16.13</v>
      </c>
      <c r="P703">
        <v>1.75</v>
      </c>
      <c r="Q703">
        <v>28.227499999999999</v>
      </c>
      <c r="R703">
        <v>33.227499999999999</v>
      </c>
      <c r="S703">
        <v>5.5</v>
      </c>
      <c r="T703" s="90">
        <v>0</v>
      </c>
      <c r="U703" s="90">
        <v>5.5</v>
      </c>
      <c r="V703">
        <v>29</v>
      </c>
      <c r="W703">
        <v>0.53333333333333333</v>
      </c>
      <c r="X703">
        <v>15.466666666666667</v>
      </c>
      <c r="Y703" s="176">
        <v>17.7608</v>
      </c>
      <c r="Z703" t="s">
        <v>37</v>
      </c>
      <c r="AA703" t="b" cm="1">
        <f t="array" ref="AA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3">
        <f>Fares_Big_Star_Export[[#This Row],[Trip Time]]*Fares_Big_Star_Export[[#This Row],[HOURLY DATA]]/60</f>
        <v>15.466666666666667</v>
      </c>
      <c r="AD703" s="90"/>
      <c r="AE703"/>
    </row>
    <row r="704" spans="1:31" x14ac:dyDescent="0.25">
      <c r="A704" t="s">
        <v>18</v>
      </c>
      <c r="B704" t="s">
        <v>930</v>
      </c>
      <c r="C704" t="s">
        <v>749</v>
      </c>
      <c r="D704" s="3">
        <v>0</v>
      </c>
      <c r="E704" t="s">
        <v>75</v>
      </c>
      <c r="F704" t="s">
        <v>565</v>
      </c>
      <c r="G704" s="2">
        <v>45751</v>
      </c>
      <c r="H704">
        <v>4106348</v>
      </c>
      <c r="I704" t="s">
        <v>33</v>
      </c>
      <c r="J704" t="s">
        <v>251</v>
      </c>
      <c r="K704">
        <v>14.46</v>
      </c>
      <c r="L704">
        <v>23</v>
      </c>
      <c r="M704" t="s">
        <v>245</v>
      </c>
      <c r="N704">
        <v>6.5</v>
      </c>
      <c r="O704">
        <v>14.46</v>
      </c>
      <c r="P704">
        <v>2</v>
      </c>
      <c r="Q704">
        <v>28.92</v>
      </c>
      <c r="R704">
        <v>35.42</v>
      </c>
      <c r="S704">
        <v>3.75</v>
      </c>
      <c r="T704" s="90">
        <v>0</v>
      </c>
      <c r="U704" s="90">
        <v>3.75</v>
      </c>
      <c r="V704">
        <v>35.787500000000001</v>
      </c>
      <c r="W704">
        <v>0.38333333333333336</v>
      </c>
      <c r="X704">
        <v>13.718541666666669</v>
      </c>
      <c r="Y704" s="176">
        <v>21.701499999999999</v>
      </c>
      <c r="Z704" t="s">
        <v>23</v>
      </c>
      <c r="AA704" t="b" cm="1">
        <f t="array" ref="AA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4">
        <f>Fares_Big_Star_Export[[#This Row],[Trip Time]]*Fares_Big_Star_Export[[#This Row],[HOURLY DATA]]/60</f>
        <v>13.718541666666669</v>
      </c>
      <c r="AD704" s="90"/>
      <c r="AE704"/>
    </row>
    <row r="705" spans="1:31" x14ac:dyDescent="0.25">
      <c r="A705" t="s">
        <v>18</v>
      </c>
      <c r="B705" t="s">
        <v>583</v>
      </c>
      <c r="C705" t="s">
        <v>492</v>
      </c>
      <c r="D705" s="3">
        <v>0</v>
      </c>
      <c r="E705" t="s">
        <v>75</v>
      </c>
      <c r="F705" t="s">
        <v>385</v>
      </c>
      <c r="G705" s="2">
        <v>45751</v>
      </c>
      <c r="H705">
        <v>4103194</v>
      </c>
      <c r="I705" t="s">
        <v>24</v>
      </c>
      <c r="J705" t="s">
        <v>251</v>
      </c>
      <c r="K705">
        <v>17.3</v>
      </c>
      <c r="L705">
        <v>56</v>
      </c>
      <c r="M705" t="s">
        <v>245</v>
      </c>
      <c r="N705">
        <v>6.5</v>
      </c>
      <c r="O705">
        <v>17.3</v>
      </c>
      <c r="P705">
        <v>2</v>
      </c>
      <c r="Q705">
        <v>34.6</v>
      </c>
      <c r="R705">
        <v>41.1</v>
      </c>
      <c r="S705">
        <v>0</v>
      </c>
      <c r="T705" s="90">
        <v>0</v>
      </c>
      <c r="U705" s="90">
        <v>0</v>
      </c>
      <c r="V705">
        <v>35.787500000000001</v>
      </c>
      <c r="W705">
        <v>0.93333333333333335</v>
      </c>
      <c r="X705">
        <v>33.401666666666671</v>
      </c>
      <c r="Y705" s="176">
        <v>7.6982999999999997</v>
      </c>
      <c r="Z705" t="s">
        <v>23</v>
      </c>
      <c r="AA705" t="b" cm="1">
        <f t="array" ref="AA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5">
        <f>Fares_Big_Star_Export[[#This Row],[Trip Time]]*Fares_Big_Star_Export[[#This Row],[HOURLY DATA]]/60</f>
        <v>33.401666666666671</v>
      </c>
      <c r="AD705" s="90"/>
      <c r="AE705"/>
    </row>
    <row r="706" spans="1:31" x14ac:dyDescent="0.25">
      <c r="A706" t="s">
        <v>18</v>
      </c>
      <c r="B706" t="s">
        <v>690</v>
      </c>
      <c r="C706" t="s">
        <v>1020</v>
      </c>
      <c r="D706" s="3">
        <v>0</v>
      </c>
      <c r="E706" t="s">
        <v>75</v>
      </c>
      <c r="F706" t="s">
        <v>390</v>
      </c>
      <c r="G706" s="2">
        <v>45751</v>
      </c>
      <c r="H706">
        <v>4103171</v>
      </c>
      <c r="I706" t="s">
        <v>376</v>
      </c>
      <c r="J706" t="s">
        <v>251</v>
      </c>
      <c r="K706">
        <v>7.27</v>
      </c>
      <c r="L706">
        <v>0</v>
      </c>
      <c r="M706" t="s">
        <v>245</v>
      </c>
      <c r="N706">
        <v>6.5</v>
      </c>
      <c r="O706">
        <v>7.27</v>
      </c>
      <c r="P706">
        <v>2</v>
      </c>
      <c r="Q706">
        <v>14.54</v>
      </c>
      <c r="R706">
        <v>21.04</v>
      </c>
      <c r="S706">
        <v>0</v>
      </c>
      <c r="T706" s="90">
        <v>0</v>
      </c>
      <c r="U706" s="90">
        <v>0</v>
      </c>
      <c r="V706">
        <v>35.787500000000001</v>
      </c>
      <c r="W706">
        <v>0</v>
      </c>
      <c r="X706">
        <v>0</v>
      </c>
      <c r="Y706" s="176">
        <v>21.04</v>
      </c>
      <c r="Z706" t="s">
        <v>23</v>
      </c>
      <c r="AA706" t="b" cm="1">
        <f t="array" ref="AA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6">
        <f>Fares_Big_Star_Export[[#This Row],[Trip Time]]*Fares_Big_Star_Export[[#This Row],[HOURLY DATA]]/60</f>
        <v>0</v>
      </c>
      <c r="AD706" s="90"/>
      <c r="AE706"/>
    </row>
    <row r="707" spans="1:31" x14ac:dyDescent="0.25">
      <c r="A707" t="s">
        <v>18</v>
      </c>
      <c r="B707" t="s">
        <v>762</v>
      </c>
      <c r="C707" t="s">
        <v>611</v>
      </c>
      <c r="D707" s="3">
        <v>0</v>
      </c>
      <c r="E707" t="s">
        <v>75</v>
      </c>
      <c r="F707" t="s">
        <v>565</v>
      </c>
      <c r="G707" s="2">
        <v>45751</v>
      </c>
      <c r="H707">
        <v>4104831</v>
      </c>
      <c r="I707" t="s">
        <v>33</v>
      </c>
      <c r="J707" t="s">
        <v>251</v>
      </c>
      <c r="K707">
        <v>21.39</v>
      </c>
      <c r="L707">
        <v>36</v>
      </c>
      <c r="M707" t="s">
        <v>245</v>
      </c>
      <c r="N707">
        <v>6.5</v>
      </c>
      <c r="O707">
        <v>21.39</v>
      </c>
      <c r="P707">
        <v>2</v>
      </c>
      <c r="Q707">
        <v>42.78</v>
      </c>
      <c r="R707">
        <v>49.28</v>
      </c>
      <c r="S707">
        <v>5</v>
      </c>
      <c r="T707" s="90">
        <v>0</v>
      </c>
      <c r="U707" s="90">
        <v>5</v>
      </c>
      <c r="V707">
        <v>35.787500000000001</v>
      </c>
      <c r="W707">
        <v>0.6</v>
      </c>
      <c r="X707">
        <v>21.4725</v>
      </c>
      <c r="Y707" s="176">
        <v>27.807500000000001</v>
      </c>
      <c r="Z707" t="s">
        <v>23</v>
      </c>
      <c r="AA707" t="b" cm="1">
        <f t="array" ref="AA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7">
        <f>Fares_Big_Star_Export[[#This Row],[Trip Time]]*Fares_Big_Star_Export[[#This Row],[HOURLY DATA]]/60</f>
        <v>21.472500000000004</v>
      </c>
      <c r="AD707" s="90"/>
      <c r="AE707"/>
    </row>
    <row r="708" spans="1:31" x14ac:dyDescent="0.25">
      <c r="A708" t="s">
        <v>18</v>
      </c>
      <c r="B708" t="s">
        <v>803</v>
      </c>
      <c r="C708" t="s">
        <v>866</v>
      </c>
      <c r="D708" s="3">
        <v>0</v>
      </c>
      <c r="E708" t="s">
        <v>75</v>
      </c>
      <c r="F708" t="s">
        <v>374</v>
      </c>
      <c r="G708" s="2">
        <v>45751</v>
      </c>
      <c r="H708">
        <v>4103191</v>
      </c>
      <c r="I708" t="s">
        <v>69</v>
      </c>
      <c r="J708" t="s">
        <v>254</v>
      </c>
      <c r="K708">
        <v>4.88</v>
      </c>
      <c r="L708">
        <v>22</v>
      </c>
      <c r="M708" t="s">
        <v>246</v>
      </c>
      <c r="N708">
        <v>6.5</v>
      </c>
      <c r="O708">
        <v>4.88</v>
      </c>
      <c r="P708">
        <v>2</v>
      </c>
      <c r="Q708">
        <v>9.76</v>
      </c>
      <c r="R708">
        <v>16.259999999999998</v>
      </c>
      <c r="S708">
        <v>0</v>
      </c>
      <c r="T708" s="90">
        <v>0</v>
      </c>
      <c r="U708" s="90">
        <v>0</v>
      </c>
      <c r="V708">
        <v>35.787500000000001</v>
      </c>
      <c r="W708">
        <v>0.36666666666666664</v>
      </c>
      <c r="X708">
        <v>13.122083333333332</v>
      </c>
      <c r="Y708" s="176">
        <v>3.1379000000000001</v>
      </c>
      <c r="Z708" t="s">
        <v>23</v>
      </c>
      <c r="AA708" t="b" cm="1">
        <f t="array" ref="AA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8">
        <f>Fares_Big_Star_Export[[#This Row],[Trip Time]]*Fares_Big_Star_Export[[#This Row],[HOURLY DATA]]/60</f>
        <v>13.122083333333334</v>
      </c>
      <c r="AD708" s="90"/>
      <c r="AE708"/>
    </row>
    <row r="709" spans="1:31" x14ac:dyDescent="0.25">
      <c r="A709" t="s">
        <v>136</v>
      </c>
      <c r="B709" t="s">
        <v>650</v>
      </c>
      <c r="C709" t="s">
        <v>706</v>
      </c>
      <c r="D709" s="3">
        <v>0</v>
      </c>
      <c r="E709" t="s">
        <v>75</v>
      </c>
      <c r="F709" t="s">
        <v>757</v>
      </c>
      <c r="G709" s="2">
        <v>45751</v>
      </c>
      <c r="H709">
        <v>4103193</v>
      </c>
      <c r="I709" t="s">
        <v>58</v>
      </c>
      <c r="J709" t="s">
        <v>251</v>
      </c>
      <c r="K709">
        <v>17.3</v>
      </c>
      <c r="L709">
        <v>38</v>
      </c>
      <c r="M709" t="s">
        <v>245</v>
      </c>
      <c r="N709">
        <v>5</v>
      </c>
      <c r="O709">
        <v>17.3</v>
      </c>
      <c r="P709">
        <v>1.75</v>
      </c>
      <c r="Q709">
        <v>30.275000000000002</v>
      </c>
      <c r="R709">
        <v>35.275000000000006</v>
      </c>
      <c r="S709">
        <v>0</v>
      </c>
      <c r="T709" s="90">
        <v>0</v>
      </c>
      <c r="U709" s="90">
        <v>0</v>
      </c>
      <c r="V709">
        <v>32.5</v>
      </c>
      <c r="W709">
        <v>0.6333333333333333</v>
      </c>
      <c r="X709">
        <v>20.583333333333332</v>
      </c>
      <c r="Y709" s="176">
        <v>14.691700000000001</v>
      </c>
      <c r="Z709" t="s">
        <v>37</v>
      </c>
      <c r="AA709" t="b" cm="1">
        <f t="array" ref="AA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709">
        <f>Fares_Big_Star_Export[[#This Row],[Trip Time]]*Fares_Big_Star_Export[[#This Row],[HOURLY DATA]]/60</f>
        <v>20.583333333333332</v>
      </c>
      <c r="AD709" s="90"/>
      <c r="AE709"/>
    </row>
    <row r="710" spans="1:31" x14ac:dyDescent="0.25">
      <c r="A710" t="s">
        <v>139</v>
      </c>
      <c r="B710" t="s">
        <v>457</v>
      </c>
      <c r="C710" t="s">
        <v>453</v>
      </c>
      <c r="D710" s="3">
        <v>0</v>
      </c>
      <c r="E710" t="s">
        <v>75</v>
      </c>
      <c r="F710" t="s">
        <v>381</v>
      </c>
      <c r="G710" s="2">
        <v>45751</v>
      </c>
      <c r="H710">
        <v>4103170</v>
      </c>
      <c r="I710" t="s">
        <v>43</v>
      </c>
      <c r="J710" t="s">
        <v>251</v>
      </c>
      <c r="K710">
        <v>7.27</v>
      </c>
      <c r="L710">
        <v>17</v>
      </c>
      <c r="M710" t="s">
        <v>245</v>
      </c>
      <c r="N710">
        <v>5</v>
      </c>
      <c r="O710">
        <v>7.27</v>
      </c>
      <c r="P710">
        <v>1.75</v>
      </c>
      <c r="Q710">
        <v>12.7225</v>
      </c>
      <c r="R710">
        <v>17.7225</v>
      </c>
      <c r="S710">
        <v>0</v>
      </c>
      <c r="T710" s="90">
        <v>0</v>
      </c>
      <c r="U710" s="90">
        <v>0</v>
      </c>
      <c r="V710">
        <v>29</v>
      </c>
      <c r="W710">
        <v>0.28333333333333333</v>
      </c>
      <c r="X710">
        <v>8.2166666666666668</v>
      </c>
      <c r="Y710" s="176">
        <v>9.5058000000000007</v>
      </c>
      <c r="Z710" t="s">
        <v>37</v>
      </c>
      <c r="AA710" t="b" cm="1">
        <f t="array" ref="AA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0">
        <f>Fares_Big_Star_Export[[#This Row],[Trip Time]]*Fares_Big_Star_Export[[#This Row],[HOURLY DATA]]/60</f>
        <v>8.2166666666666668</v>
      </c>
      <c r="AD710" s="90"/>
      <c r="AE710"/>
    </row>
    <row r="711" spans="1:31" x14ac:dyDescent="0.25">
      <c r="A711" t="s">
        <v>138</v>
      </c>
      <c r="B711" t="s">
        <v>552</v>
      </c>
      <c r="C711" t="s">
        <v>467</v>
      </c>
      <c r="D711" s="3">
        <v>0</v>
      </c>
      <c r="E711" t="s">
        <v>75</v>
      </c>
      <c r="F711" t="s">
        <v>377</v>
      </c>
      <c r="G711" s="2">
        <v>45751</v>
      </c>
      <c r="H711">
        <v>4103192</v>
      </c>
      <c r="I711" t="s">
        <v>36</v>
      </c>
      <c r="J711" t="s">
        <v>251</v>
      </c>
      <c r="K711">
        <v>4.38</v>
      </c>
      <c r="L711">
        <v>17</v>
      </c>
      <c r="M711" t="s">
        <v>245</v>
      </c>
      <c r="N711">
        <v>5</v>
      </c>
      <c r="O711">
        <v>4.38</v>
      </c>
      <c r="P711">
        <v>1.75</v>
      </c>
      <c r="Q711">
        <v>7.665</v>
      </c>
      <c r="R711">
        <v>12.664999999999999</v>
      </c>
      <c r="S711">
        <v>5.5</v>
      </c>
      <c r="T711" s="90">
        <v>0</v>
      </c>
      <c r="U711" s="90">
        <v>5.5</v>
      </c>
      <c r="V711">
        <v>29</v>
      </c>
      <c r="W711">
        <v>0.28333333333333333</v>
      </c>
      <c r="X711">
        <v>8.2166666666666668</v>
      </c>
      <c r="Y711" s="176">
        <v>4.4482999999999997</v>
      </c>
      <c r="Z711" t="s">
        <v>37</v>
      </c>
      <c r="AA711" t="b" cm="1">
        <f t="array" ref="AA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1">
        <f>Fares_Big_Star_Export[[#This Row],[Trip Time]]*Fares_Big_Star_Export[[#This Row],[HOURLY DATA]]/60</f>
        <v>8.2166666666666668</v>
      </c>
      <c r="AD711" s="90"/>
      <c r="AE711"/>
    </row>
    <row r="712" spans="1:31" x14ac:dyDescent="0.25">
      <c r="A712" t="s">
        <v>135</v>
      </c>
      <c r="B712" t="s">
        <v>1121</v>
      </c>
      <c r="C712" t="s">
        <v>937</v>
      </c>
      <c r="D712" s="3">
        <v>0</v>
      </c>
      <c r="E712" t="s">
        <v>75</v>
      </c>
      <c r="F712" t="s">
        <v>391</v>
      </c>
      <c r="G712" s="2">
        <v>45751</v>
      </c>
      <c r="H712">
        <v>4103874</v>
      </c>
      <c r="I712" t="s">
        <v>30</v>
      </c>
      <c r="J712" t="s">
        <v>251</v>
      </c>
      <c r="K712">
        <v>7.6</v>
      </c>
      <c r="L712">
        <v>59</v>
      </c>
      <c r="M712" t="s">
        <v>245</v>
      </c>
      <c r="N712">
        <v>5</v>
      </c>
      <c r="O712">
        <v>7.6</v>
      </c>
      <c r="P712">
        <v>1.75</v>
      </c>
      <c r="Q712">
        <v>13.299999999999999</v>
      </c>
      <c r="R712">
        <v>18.299999999999997</v>
      </c>
      <c r="S712">
        <v>5</v>
      </c>
      <c r="T712" s="90">
        <v>0</v>
      </c>
      <c r="U712" s="90">
        <v>5</v>
      </c>
      <c r="V712">
        <v>32.5</v>
      </c>
      <c r="W712">
        <v>0.98333333333333328</v>
      </c>
      <c r="X712">
        <v>31.958333333333332</v>
      </c>
      <c r="Y712" s="176">
        <v>-13.658300000000001</v>
      </c>
      <c r="Z712" t="s">
        <v>23</v>
      </c>
      <c r="AA712" t="b" cm="1">
        <f t="array" ref="AA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2">
        <f>Fares_Big_Star_Export[[#This Row],[Trip Time]]*Fares_Big_Star_Export[[#This Row],[HOURLY DATA]]/60</f>
        <v>31.958333333333332</v>
      </c>
      <c r="AD712" s="90"/>
      <c r="AE712"/>
    </row>
    <row r="713" spans="1:31" x14ac:dyDescent="0.25">
      <c r="A713" t="s">
        <v>136</v>
      </c>
      <c r="B713" t="s">
        <v>962</v>
      </c>
      <c r="C713" t="s">
        <v>830</v>
      </c>
      <c r="D713" s="3">
        <v>0</v>
      </c>
      <c r="E713" t="s">
        <v>75</v>
      </c>
      <c r="F713" t="s">
        <v>225</v>
      </c>
      <c r="G713" s="2">
        <v>45751</v>
      </c>
      <c r="H713">
        <v>4104828</v>
      </c>
      <c r="I713" t="s">
        <v>537</v>
      </c>
      <c r="J713" t="s">
        <v>251</v>
      </c>
      <c r="K713">
        <v>21.39</v>
      </c>
      <c r="L713">
        <v>37</v>
      </c>
      <c r="M713" t="s">
        <v>245</v>
      </c>
      <c r="N713">
        <v>5</v>
      </c>
      <c r="O713">
        <v>21.39</v>
      </c>
      <c r="P713">
        <v>1.75</v>
      </c>
      <c r="Q713">
        <v>37.432500000000005</v>
      </c>
      <c r="R713">
        <v>42.432500000000005</v>
      </c>
      <c r="S713">
        <v>5.5</v>
      </c>
      <c r="T713" s="90">
        <v>0</v>
      </c>
      <c r="U713" s="90">
        <v>5.5</v>
      </c>
      <c r="V713">
        <v>32.5</v>
      </c>
      <c r="W713">
        <v>0.6166666666666667</v>
      </c>
      <c r="X713">
        <v>20.041666666666668</v>
      </c>
      <c r="Y713" s="176">
        <v>22.390799999999999</v>
      </c>
      <c r="Z713" t="s">
        <v>23</v>
      </c>
      <c r="AA713" t="b" cm="1">
        <f t="array" ref="AA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3">
        <f>Fares_Big_Star_Export[[#This Row],[Trip Time]]*Fares_Big_Star_Export[[#This Row],[HOURLY DATA]]/60</f>
        <v>20.041666666666668</v>
      </c>
      <c r="AD713" s="90"/>
      <c r="AE713"/>
    </row>
    <row r="714" spans="1:31" x14ac:dyDescent="0.25">
      <c r="A714" t="s">
        <v>136</v>
      </c>
      <c r="B714" t="s">
        <v>402</v>
      </c>
      <c r="C714" t="s">
        <v>522</v>
      </c>
      <c r="D714" s="3">
        <v>0</v>
      </c>
      <c r="E714" t="s">
        <v>75</v>
      </c>
      <c r="F714" t="s">
        <v>757</v>
      </c>
      <c r="G714" s="2">
        <v>45751</v>
      </c>
      <c r="H714">
        <v>4103195</v>
      </c>
      <c r="I714" t="s">
        <v>58</v>
      </c>
      <c r="J714" t="s">
        <v>252</v>
      </c>
      <c r="K714">
        <v>15.66</v>
      </c>
      <c r="L714">
        <v>39</v>
      </c>
      <c r="M714" t="s">
        <v>245</v>
      </c>
      <c r="N714">
        <v>5</v>
      </c>
      <c r="O714">
        <v>15.66</v>
      </c>
      <c r="P714">
        <v>1.75</v>
      </c>
      <c r="Q714">
        <v>27.405000000000001</v>
      </c>
      <c r="R714">
        <v>32.405000000000001</v>
      </c>
      <c r="S714">
        <v>0</v>
      </c>
      <c r="T714" s="90">
        <v>0</v>
      </c>
      <c r="U714" s="90">
        <v>0</v>
      </c>
      <c r="V714">
        <v>32.5</v>
      </c>
      <c r="W714">
        <v>0.65</v>
      </c>
      <c r="X714">
        <v>21.125</v>
      </c>
      <c r="Y714" s="176">
        <v>11.28</v>
      </c>
      <c r="Z714" t="s">
        <v>37</v>
      </c>
      <c r="AA714" t="b" cm="1">
        <f t="array" ref="AA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714">
        <f>Fares_Big_Star_Export[[#This Row],[Trip Time]]*Fares_Big_Star_Export[[#This Row],[HOURLY DATA]]/60</f>
        <v>21.125</v>
      </c>
      <c r="AD714" s="90"/>
      <c r="AE714"/>
    </row>
    <row r="715" spans="1:31" x14ac:dyDescent="0.25">
      <c r="A715" t="s">
        <v>141</v>
      </c>
      <c r="B715" t="s">
        <v>516</v>
      </c>
      <c r="C715" t="s">
        <v>801</v>
      </c>
      <c r="D715" s="3">
        <v>0</v>
      </c>
      <c r="E715" t="s">
        <v>75</v>
      </c>
      <c r="F715" t="s">
        <v>395</v>
      </c>
      <c r="G715" s="2">
        <v>45751</v>
      </c>
      <c r="H715">
        <v>4103196</v>
      </c>
      <c r="I715" t="s">
        <v>66</v>
      </c>
      <c r="J715" t="s">
        <v>252</v>
      </c>
      <c r="K715">
        <v>15.66</v>
      </c>
      <c r="L715">
        <v>39</v>
      </c>
      <c r="M715" t="s">
        <v>245</v>
      </c>
      <c r="N715">
        <v>5</v>
      </c>
      <c r="O715">
        <v>15.66</v>
      </c>
      <c r="P715">
        <v>1.75</v>
      </c>
      <c r="Q715">
        <v>27.405000000000001</v>
      </c>
      <c r="R715">
        <v>32.405000000000001</v>
      </c>
      <c r="S715">
        <v>0</v>
      </c>
      <c r="T715" s="90">
        <v>0</v>
      </c>
      <c r="U715" s="90">
        <v>0</v>
      </c>
      <c r="V715">
        <v>32.5</v>
      </c>
      <c r="W715">
        <v>0.65</v>
      </c>
      <c r="X715">
        <v>21.125</v>
      </c>
      <c r="Y715" s="176">
        <v>11.28</v>
      </c>
      <c r="Z715" t="s">
        <v>23</v>
      </c>
      <c r="AA715" t="b" cm="1">
        <f t="array" ref="AA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5">
        <f>Fares_Big_Star_Export[[#This Row],[Trip Time]]*Fares_Big_Star_Export[[#This Row],[HOURLY DATA]]/60</f>
        <v>21.125</v>
      </c>
      <c r="AD715" s="90"/>
      <c r="AE715"/>
    </row>
    <row r="716" spans="1:31" x14ac:dyDescent="0.25">
      <c r="A716" t="s">
        <v>138</v>
      </c>
      <c r="B716" t="s">
        <v>451</v>
      </c>
      <c r="C716" t="s">
        <v>896</v>
      </c>
      <c r="D716" s="3">
        <v>0</v>
      </c>
      <c r="E716" t="s">
        <v>75</v>
      </c>
      <c r="F716" t="s">
        <v>377</v>
      </c>
      <c r="G716" s="2">
        <v>45751</v>
      </c>
      <c r="H716">
        <v>4103222</v>
      </c>
      <c r="I716" t="s">
        <v>36</v>
      </c>
      <c r="J716" t="s">
        <v>251</v>
      </c>
      <c r="K716">
        <v>8.24</v>
      </c>
      <c r="L716">
        <v>25</v>
      </c>
      <c r="M716" t="s">
        <v>245</v>
      </c>
      <c r="N716">
        <v>5</v>
      </c>
      <c r="O716">
        <v>8.24</v>
      </c>
      <c r="P716">
        <v>1.75</v>
      </c>
      <c r="Q716">
        <v>14.42</v>
      </c>
      <c r="R716">
        <v>19.420000000000002</v>
      </c>
      <c r="S716">
        <v>0</v>
      </c>
      <c r="T716" s="90">
        <v>0</v>
      </c>
      <c r="U716" s="90">
        <v>0</v>
      </c>
      <c r="V716">
        <v>29</v>
      </c>
      <c r="W716">
        <v>0.41666666666666669</v>
      </c>
      <c r="X716">
        <v>12.083333333333334</v>
      </c>
      <c r="Y716" s="176">
        <v>7.3367000000000004</v>
      </c>
      <c r="Z716" t="s">
        <v>37</v>
      </c>
      <c r="AA716" t="b" cm="1">
        <f t="array" ref="AA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6">
        <f>Fares_Big_Star_Export[[#This Row],[Trip Time]]*Fares_Big_Star_Export[[#This Row],[HOURLY DATA]]/60</f>
        <v>12.083333333333334</v>
      </c>
      <c r="AD716" s="90"/>
      <c r="AE716"/>
    </row>
    <row r="717" spans="1:31" x14ac:dyDescent="0.25">
      <c r="A717" t="s">
        <v>18</v>
      </c>
      <c r="B717" t="s">
        <v>583</v>
      </c>
      <c r="C717" t="s">
        <v>419</v>
      </c>
      <c r="D717" s="3">
        <v>0</v>
      </c>
      <c r="E717" t="s">
        <v>75</v>
      </c>
      <c r="F717" t="s">
        <v>385</v>
      </c>
      <c r="G717" s="2">
        <v>45751</v>
      </c>
      <c r="H717">
        <v>4103223</v>
      </c>
      <c r="I717" t="s">
        <v>24</v>
      </c>
      <c r="J717" t="s">
        <v>251</v>
      </c>
      <c r="K717">
        <v>8.24</v>
      </c>
      <c r="L717">
        <v>25</v>
      </c>
      <c r="M717" t="s">
        <v>245</v>
      </c>
      <c r="N717">
        <v>6.5</v>
      </c>
      <c r="O717">
        <v>8.24</v>
      </c>
      <c r="P717">
        <v>2</v>
      </c>
      <c r="Q717">
        <v>16.48</v>
      </c>
      <c r="R717">
        <v>22.98</v>
      </c>
      <c r="S717">
        <v>0</v>
      </c>
      <c r="T717" s="90">
        <v>0</v>
      </c>
      <c r="U717" s="90">
        <v>0</v>
      </c>
      <c r="V717">
        <v>35.787500000000001</v>
      </c>
      <c r="W717">
        <v>0.41666666666666669</v>
      </c>
      <c r="X717">
        <v>14.911458333333334</v>
      </c>
      <c r="Y717" s="176">
        <v>8.0685000000000002</v>
      </c>
      <c r="Z717" t="s">
        <v>23</v>
      </c>
      <c r="AA717" t="b" cm="1">
        <f t="array" ref="AA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7">
        <f>Fares_Big_Star_Export[[#This Row],[Trip Time]]*Fares_Big_Star_Export[[#This Row],[HOURLY DATA]]/60</f>
        <v>14.911458333333334</v>
      </c>
      <c r="AD717" s="90"/>
      <c r="AE717"/>
    </row>
    <row r="718" spans="1:31" x14ac:dyDescent="0.25">
      <c r="A718" t="s">
        <v>18</v>
      </c>
      <c r="B718" t="s">
        <v>473</v>
      </c>
      <c r="C718" t="s">
        <v>809</v>
      </c>
      <c r="D718" s="3">
        <v>0</v>
      </c>
      <c r="E718" t="s">
        <v>75</v>
      </c>
      <c r="F718" t="s">
        <v>565</v>
      </c>
      <c r="G718" s="2">
        <v>45751</v>
      </c>
      <c r="H718">
        <v>4103180</v>
      </c>
      <c r="I718" t="s">
        <v>33</v>
      </c>
      <c r="J718" t="s">
        <v>251</v>
      </c>
      <c r="K718">
        <v>10.039999999999999</v>
      </c>
      <c r="L718">
        <v>27</v>
      </c>
      <c r="M718" t="s">
        <v>245</v>
      </c>
      <c r="N718">
        <v>6.5</v>
      </c>
      <c r="O718">
        <v>10.039999999999999</v>
      </c>
      <c r="P718">
        <v>2</v>
      </c>
      <c r="Q718">
        <v>20.079999999999998</v>
      </c>
      <c r="R718">
        <v>26.58</v>
      </c>
      <c r="S718">
        <v>0</v>
      </c>
      <c r="T718" s="90">
        <v>0</v>
      </c>
      <c r="U718" s="90">
        <v>0</v>
      </c>
      <c r="V718">
        <v>35.787500000000001</v>
      </c>
      <c r="W718">
        <v>0.45</v>
      </c>
      <c r="X718">
        <v>16.104375000000001</v>
      </c>
      <c r="Y718" s="176">
        <v>10.4756</v>
      </c>
      <c r="Z718" t="s">
        <v>23</v>
      </c>
      <c r="AA718" t="b" cm="1">
        <f t="array" ref="AA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8">
        <f>Fares_Big_Star_Export[[#This Row],[Trip Time]]*Fares_Big_Star_Export[[#This Row],[HOURLY DATA]]/60</f>
        <v>16.104375000000001</v>
      </c>
      <c r="AD718" s="90"/>
      <c r="AE718"/>
    </row>
    <row r="719" spans="1:31" x14ac:dyDescent="0.25">
      <c r="A719" t="s">
        <v>137</v>
      </c>
      <c r="B719" t="s">
        <v>728</v>
      </c>
      <c r="C719" t="s">
        <v>765</v>
      </c>
      <c r="D719" s="3">
        <v>0</v>
      </c>
      <c r="E719" t="s">
        <v>75</v>
      </c>
      <c r="F719" t="s">
        <v>387</v>
      </c>
      <c r="G719" s="2">
        <v>45751</v>
      </c>
      <c r="H719">
        <v>4103190</v>
      </c>
      <c r="I719" t="s">
        <v>28</v>
      </c>
      <c r="J719" t="s">
        <v>254</v>
      </c>
      <c r="K719">
        <v>4.88</v>
      </c>
      <c r="L719">
        <v>17</v>
      </c>
      <c r="M719" t="s">
        <v>246</v>
      </c>
      <c r="N719">
        <v>6.5</v>
      </c>
      <c r="O719">
        <v>4.88</v>
      </c>
      <c r="P719">
        <v>2</v>
      </c>
      <c r="Q719">
        <v>9.76</v>
      </c>
      <c r="R719">
        <v>16.259999999999998</v>
      </c>
      <c r="S719">
        <v>0</v>
      </c>
      <c r="T719" s="90">
        <v>0</v>
      </c>
      <c r="U719" s="90">
        <v>0</v>
      </c>
      <c r="V719">
        <v>32.5</v>
      </c>
      <c r="W719">
        <v>0.28333333333333333</v>
      </c>
      <c r="X719">
        <v>9.2083333333333339</v>
      </c>
      <c r="Y719" s="176">
        <v>7.0517000000000003</v>
      </c>
      <c r="Z719" t="s">
        <v>23</v>
      </c>
      <c r="AA719" t="b" cm="1">
        <f t="array" ref="AA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9">
        <f>Fares_Big_Star_Export[[#This Row],[Trip Time]]*Fares_Big_Star_Export[[#This Row],[HOURLY DATA]]/60</f>
        <v>9.2083333333333339</v>
      </c>
      <c r="AD719" s="90"/>
      <c r="AE719"/>
    </row>
    <row r="720" spans="1:31" x14ac:dyDescent="0.25">
      <c r="A720" t="s">
        <v>138</v>
      </c>
      <c r="B720" t="s">
        <v>552</v>
      </c>
      <c r="C720" t="s">
        <v>568</v>
      </c>
      <c r="D720" s="3">
        <v>0</v>
      </c>
      <c r="E720" t="s">
        <v>75</v>
      </c>
      <c r="F720" t="s">
        <v>377</v>
      </c>
      <c r="G720" s="2">
        <v>45751</v>
      </c>
      <c r="H720">
        <v>4103181</v>
      </c>
      <c r="I720" t="s">
        <v>36</v>
      </c>
      <c r="J720" t="s">
        <v>251</v>
      </c>
      <c r="K720">
        <v>10.039999999999999</v>
      </c>
      <c r="L720">
        <v>30</v>
      </c>
      <c r="M720" t="s">
        <v>245</v>
      </c>
      <c r="N720">
        <v>5</v>
      </c>
      <c r="O720">
        <v>10.039999999999999</v>
      </c>
      <c r="P720">
        <v>1.75</v>
      </c>
      <c r="Q720">
        <v>17.57</v>
      </c>
      <c r="R720">
        <v>22.57</v>
      </c>
      <c r="S720">
        <v>0</v>
      </c>
      <c r="T720" s="90">
        <v>0</v>
      </c>
      <c r="U720" s="90">
        <v>0</v>
      </c>
      <c r="V720">
        <v>29</v>
      </c>
      <c r="W720">
        <v>0.5</v>
      </c>
      <c r="X720">
        <v>14.5</v>
      </c>
      <c r="Y720" s="176">
        <v>8.07</v>
      </c>
      <c r="Z720" t="s">
        <v>37</v>
      </c>
      <c r="AA720" t="b" cm="1">
        <f t="array" ref="AA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0">
        <f>Fares_Big_Star_Export[[#This Row],[Trip Time]]*Fares_Big_Star_Export[[#This Row],[HOURLY DATA]]/60</f>
        <v>14.5</v>
      </c>
      <c r="AD720" s="90"/>
      <c r="AE720"/>
    </row>
    <row r="721" spans="1:31" x14ac:dyDescent="0.25">
      <c r="A721" t="s">
        <v>133</v>
      </c>
      <c r="B721" t="s">
        <v>815</v>
      </c>
      <c r="C721" t="s">
        <v>722</v>
      </c>
      <c r="D721" s="3">
        <v>0</v>
      </c>
      <c r="E721" t="s">
        <v>75</v>
      </c>
      <c r="F721" t="s">
        <v>394</v>
      </c>
      <c r="G721" s="2">
        <v>45751</v>
      </c>
      <c r="H721">
        <v>4106337</v>
      </c>
      <c r="I721" t="s">
        <v>64</v>
      </c>
      <c r="J721" t="s">
        <v>254</v>
      </c>
      <c r="K721">
        <v>17.28</v>
      </c>
      <c r="L721">
        <v>43</v>
      </c>
      <c r="M721" t="s">
        <v>246</v>
      </c>
      <c r="N721">
        <v>6.5</v>
      </c>
      <c r="O721">
        <v>17.28</v>
      </c>
      <c r="P721">
        <v>2</v>
      </c>
      <c r="Q721">
        <v>34.56</v>
      </c>
      <c r="R721">
        <v>41.06</v>
      </c>
      <c r="S721">
        <v>0</v>
      </c>
      <c r="T721" s="90">
        <v>0</v>
      </c>
      <c r="U721" s="90">
        <v>0</v>
      </c>
      <c r="V721">
        <v>32.5</v>
      </c>
      <c r="W721">
        <v>0.71666666666666667</v>
      </c>
      <c r="X721">
        <v>23.291666666666668</v>
      </c>
      <c r="Y721" s="176">
        <v>17.7683</v>
      </c>
      <c r="Z721" t="s">
        <v>23</v>
      </c>
      <c r="AA721" t="b" cm="1">
        <f t="array" ref="AA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1">
        <f>Fares_Big_Star_Export[[#This Row],[Trip Time]]*Fares_Big_Star_Export[[#This Row],[HOURLY DATA]]/60</f>
        <v>23.291666666666668</v>
      </c>
      <c r="AD721" s="90"/>
      <c r="AE721"/>
    </row>
    <row r="722" spans="1:31" x14ac:dyDescent="0.25">
      <c r="A722" t="s">
        <v>142</v>
      </c>
      <c r="B722" t="s">
        <v>777</v>
      </c>
      <c r="C722" t="s">
        <v>837</v>
      </c>
      <c r="D722" s="3">
        <v>0</v>
      </c>
      <c r="E722" t="s">
        <v>75</v>
      </c>
      <c r="F722" t="s">
        <v>386</v>
      </c>
      <c r="G722" s="2">
        <v>45751</v>
      </c>
      <c r="H722">
        <v>4105615</v>
      </c>
      <c r="I722" t="s">
        <v>41</v>
      </c>
      <c r="J722" t="s">
        <v>251</v>
      </c>
      <c r="K722">
        <v>5.23</v>
      </c>
      <c r="L722">
        <v>15</v>
      </c>
      <c r="M722" t="s">
        <v>245</v>
      </c>
      <c r="N722">
        <v>5</v>
      </c>
      <c r="O722">
        <v>5.23</v>
      </c>
      <c r="P722">
        <v>1.75</v>
      </c>
      <c r="Q722">
        <v>9.1524999999999999</v>
      </c>
      <c r="R722">
        <v>14.1525</v>
      </c>
      <c r="S722">
        <v>0</v>
      </c>
      <c r="T722" s="90">
        <v>0</v>
      </c>
      <c r="U722" s="90">
        <v>0</v>
      </c>
      <c r="V722">
        <v>32.5</v>
      </c>
      <c r="W722">
        <v>0.25</v>
      </c>
      <c r="X722">
        <v>8.125</v>
      </c>
      <c r="Y722" s="176">
        <v>6.0274999999999999</v>
      </c>
      <c r="Z722" t="s">
        <v>23</v>
      </c>
      <c r="AA722" t="b" cm="1">
        <f t="array" ref="AA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2">
        <f>Fares_Big_Star_Export[[#This Row],[Trip Time]]*Fares_Big_Star_Export[[#This Row],[HOURLY DATA]]/60</f>
        <v>8.125</v>
      </c>
      <c r="AD722" s="90"/>
      <c r="AE722"/>
    </row>
    <row r="723" spans="1:31" x14ac:dyDescent="0.25">
      <c r="A723" t="s">
        <v>136</v>
      </c>
      <c r="B723" t="s">
        <v>1123</v>
      </c>
      <c r="C723" t="s">
        <v>1124</v>
      </c>
      <c r="D723" s="3">
        <v>0</v>
      </c>
      <c r="E723" t="s">
        <v>75</v>
      </c>
      <c r="F723" t="s">
        <v>226</v>
      </c>
      <c r="G723" s="2">
        <v>45751</v>
      </c>
      <c r="H723">
        <v>4106335</v>
      </c>
      <c r="I723" t="s">
        <v>536</v>
      </c>
      <c r="J723" t="s">
        <v>251</v>
      </c>
      <c r="K723">
        <v>30.76</v>
      </c>
      <c r="L723">
        <v>49</v>
      </c>
      <c r="M723" t="s">
        <v>245</v>
      </c>
      <c r="N723">
        <v>5</v>
      </c>
      <c r="O723">
        <v>30.76</v>
      </c>
      <c r="P723">
        <v>1.75</v>
      </c>
      <c r="Q723">
        <v>53.830000000000005</v>
      </c>
      <c r="R723">
        <v>58.830000000000005</v>
      </c>
      <c r="S723">
        <v>5.5</v>
      </c>
      <c r="T723" s="90">
        <v>0</v>
      </c>
      <c r="U723" s="90">
        <v>5.5</v>
      </c>
      <c r="V723">
        <v>32.5</v>
      </c>
      <c r="W723">
        <v>0.81666666666666665</v>
      </c>
      <c r="X723">
        <v>26.541666666666668</v>
      </c>
      <c r="Y723" s="176">
        <v>32.2883</v>
      </c>
      <c r="Z723" t="s">
        <v>23</v>
      </c>
      <c r="AA723" t="b" cm="1">
        <f t="array" ref="AA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3">
        <f>Fares_Big_Star_Export[[#This Row],[Trip Time]]*Fares_Big_Star_Export[[#This Row],[HOURLY DATA]]/60</f>
        <v>26.541666666666668</v>
      </c>
      <c r="AD723" s="90"/>
      <c r="AE723"/>
    </row>
    <row r="724" spans="1:31" x14ac:dyDescent="0.25">
      <c r="A724" t="s">
        <v>18</v>
      </c>
      <c r="B724" t="s">
        <v>493</v>
      </c>
      <c r="C724" t="s">
        <v>410</v>
      </c>
      <c r="D724" s="3">
        <v>0</v>
      </c>
      <c r="E724" t="s">
        <v>75</v>
      </c>
      <c r="F724" t="s">
        <v>565</v>
      </c>
      <c r="G724" s="2">
        <v>45751</v>
      </c>
      <c r="H724">
        <v>4106336</v>
      </c>
      <c r="I724" t="s">
        <v>33</v>
      </c>
      <c r="J724" t="s">
        <v>254</v>
      </c>
      <c r="K724">
        <v>17.28</v>
      </c>
      <c r="L724">
        <v>79</v>
      </c>
      <c r="M724" t="s">
        <v>246</v>
      </c>
      <c r="N724">
        <v>6.5</v>
      </c>
      <c r="O724">
        <v>17.28</v>
      </c>
      <c r="P724">
        <v>2</v>
      </c>
      <c r="Q724">
        <v>34.56</v>
      </c>
      <c r="R724">
        <v>41.06</v>
      </c>
      <c r="S724">
        <v>0</v>
      </c>
      <c r="T724" s="90">
        <v>0</v>
      </c>
      <c r="U724" s="90">
        <v>0</v>
      </c>
      <c r="V724">
        <v>35.787500000000001</v>
      </c>
      <c r="W724">
        <v>1.3166666666666667</v>
      </c>
      <c r="X724">
        <v>47.120208333333338</v>
      </c>
      <c r="Y724" s="176">
        <v>-6.0602</v>
      </c>
      <c r="Z724" t="s">
        <v>23</v>
      </c>
      <c r="AA724" t="b" cm="1">
        <f t="array" ref="AA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4">
        <f>Fares_Big_Star_Export[[#This Row],[Trip Time]]*Fares_Big_Star_Export[[#This Row],[HOURLY DATA]]/60</f>
        <v>47.120208333333338</v>
      </c>
      <c r="AD724" s="90"/>
      <c r="AE724"/>
    </row>
    <row r="725" spans="1:31" x14ac:dyDescent="0.25">
      <c r="A725" t="s">
        <v>136</v>
      </c>
      <c r="B725" t="s">
        <v>755</v>
      </c>
      <c r="C725" t="s">
        <v>493</v>
      </c>
      <c r="D725" s="3">
        <v>0</v>
      </c>
      <c r="E725" t="s">
        <v>75</v>
      </c>
      <c r="F725" t="s">
        <v>225</v>
      </c>
      <c r="G725" s="2">
        <v>45751</v>
      </c>
      <c r="H725">
        <v>4103038</v>
      </c>
      <c r="I725" t="s">
        <v>537</v>
      </c>
      <c r="J725" t="s">
        <v>253</v>
      </c>
      <c r="K725">
        <v>6.92</v>
      </c>
      <c r="L725">
        <v>31</v>
      </c>
      <c r="M725" t="s">
        <v>245</v>
      </c>
      <c r="N725">
        <v>5</v>
      </c>
      <c r="O725">
        <v>6.92</v>
      </c>
      <c r="P725">
        <v>1.75</v>
      </c>
      <c r="Q725">
        <v>12.11</v>
      </c>
      <c r="R725">
        <v>17.11</v>
      </c>
      <c r="S725">
        <v>5</v>
      </c>
      <c r="T725" s="90">
        <v>0</v>
      </c>
      <c r="U725" s="90">
        <v>5</v>
      </c>
      <c r="V725">
        <v>32.5</v>
      </c>
      <c r="W725">
        <v>0.51666666666666672</v>
      </c>
      <c r="X725">
        <v>16.791666666666668</v>
      </c>
      <c r="Y725" s="176">
        <v>0.31830000000000003</v>
      </c>
      <c r="Z725" t="s">
        <v>23</v>
      </c>
      <c r="AA725" t="b" cm="1">
        <f t="array" ref="AA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5">
        <f>Fares_Big_Star_Export[[#This Row],[Trip Time]]*Fares_Big_Star_Export[[#This Row],[HOURLY DATA]]/60</f>
        <v>16.791666666666668</v>
      </c>
      <c r="AD725" s="90"/>
      <c r="AE725"/>
    </row>
    <row r="726" spans="1:31" x14ac:dyDescent="0.25">
      <c r="A726" t="s">
        <v>142</v>
      </c>
      <c r="B726" t="s">
        <v>872</v>
      </c>
      <c r="C726" t="s">
        <v>707</v>
      </c>
      <c r="D726" s="3">
        <v>0</v>
      </c>
      <c r="E726" t="s">
        <v>75</v>
      </c>
      <c r="F726" t="s">
        <v>386</v>
      </c>
      <c r="G726" s="2">
        <v>45751</v>
      </c>
      <c r="H726">
        <v>4103039</v>
      </c>
      <c r="I726" t="s">
        <v>41</v>
      </c>
      <c r="J726" t="s">
        <v>253</v>
      </c>
      <c r="K726">
        <v>6.92</v>
      </c>
      <c r="L726">
        <v>19</v>
      </c>
      <c r="M726" t="s">
        <v>245</v>
      </c>
      <c r="N726">
        <v>5</v>
      </c>
      <c r="O726">
        <v>6.92</v>
      </c>
      <c r="P726">
        <v>1.75</v>
      </c>
      <c r="Q726">
        <v>12.11</v>
      </c>
      <c r="R726">
        <v>17.11</v>
      </c>
      <c r="S726">
        <v>3.75</v>
      </c>
      <c r="T726" s="90">
        <v>0</v>
      </c>
      <c r="U726" s="90">
        <v>3.75</v>
      </c>
      <c r="V726">
        <v>32.5</v>
      </c>
      <c r="W726">
        <v>0.31666666666666665</v>
      </c>
      <c r="X726">
        <v>10.291666666666666</v>
      </c>
      <c r="Y726" s="176">
        <v>6.8182999999999998</v>
      </c>
      <c r="Z726" t="s">
        <v>23</v>
      </c>
      <c r="AA726" t="b" cm="1">
        <f t="array" ref="AA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6">
        <f>Fares_Big_Star_Export[[#This Row],[Trip Time]]*Fares_Big_Star_Export[[#This Row],[HOURLY DATA]]/60</f>
        <v>10.291666666666666</v>
      </c>
      <c r="AD726" s="90"/>
      <c r="AE726"/>
    </row>
    <row r="727" spans="1:31" x14ac:dyDescent="0.25">
      <c r="A727" t="s">
        <v>140</v>
      </c>
      <c r="B727" t="s">
        <v>409</v>
      </c>
      <c r="C727" t="s">
        <v>469</v>
      </c>
      <c r="D727" s="3">
        <v>0</v>
      </c>
      <c r="E727" t="s">
        <v>75</v>
      </c>
      <c r="F727" t="s">
        <v>378</v>
      </c>
      <c r="G727" s="2">
        <v>45751</v>
      </c>
      <c r="H727">
        <v>4103050</v>
      </c>
      <c r="I727" t="s">
        <v>379</v>
      </c>
      <c r="J727" t="s">
        <v>251</v>
      </c>
      <c r="K727">
        <v>11.22</v>
      </c>
      <c r="L727">
        <v>51</v>
      </c>
      <c r="M727" t="s">
        <v>245</v>
      </c>
      <c r="N727">
        <v>5</v>
      </c>
      <c r="O727">
        <v>11.22</v>
      </c>
      <c r="P727">
        <v>1.75</v>
      </c>
      <c r="Q727">
        <v>19.635000000000002</v>
      </c>
      <c r="R727">
        <v>24.635000000000002</v>
      </c>
      <c r="S727">
        <v>0</v>
      </c>
      <c r="T727" s="90">
        <v>0</v>
      </c>
      <c r="U727" s="90">
        <v>0</v>
      </c>
      <c r="V727">
        <v>29</v>
      </c>
      <c r="W727">
        <v>0.85</v>
      </c>
      <c r="X727">
        <v>24.65</v>
      </c>
      <c r="Y727" s="176">
        <v>-1.4999999999999999E-2</v>
      </c>
      <c r="Z727" t="s">
        <v>37</v>
      </c>
      <c r="AA727" t="b" cm="1">
        <f t="array" ref="AA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7">
        <f>Fares_Big_Star_Export[[#This Row],[Trip Time]]*Fares_Big_Star_Export[[#This Row],[HOURLY DATA]]/60</f>
        <v>24.65</v>
      </c>
      <c r="AD727" s="90"/>
      <c r="AE727"/>
    </row>
    <row r="728" spans="1:31" x14ac:dyDescent="0.25">
      <c r="A728" t="s">
        <v>18</v>
      </c>
      <c r="B728" t="s">
        <v>425</v>
      </c>
      <c r="C728" t="s">
        <v>568</v>
      </c>
      <c r="D728" s="3">
        <v>0</v>
      </c>
      <c r="E728" t="s">
        <v>75</v>
      </c>
      <c r="F728" t="s">
        <v>565</v>
      </c>
      <c r="G728" s="2">
        <v>45751</v>
      </c>
      <c r="H728">
        <v>4103031</v>
      </c>
      <c r="I728" t="s">
        <v>33</v>
      </c>
      <c r="J728" t="s">
        <v>254</v>
      </c>
      <c r="K728">
        <v>5.55</v>
      </c>
      <c r="L728">
        <v>55</v>
      </c>
      <c r="M728" t="s">
        <v>246</v>
      </c>
      <c r="N728">
        <v>6.5</v>
      </c>
      <c r="O728">
        <v>5.55</v>
      </c>
      <c r="P728">
        <v>2</v>
      </c>
      <c r="Q728">
        <v>11.1</v>
      </c>
      <c r="R728">
        <v>17.600000000000001</v>
      </c>
      <c r="S728">
        <v>0</v>
      </c>
      <c r="T728" s="90">
        <v>0</v>
      </c>
      <c r="U728" s="90">
        <v>0</v>
      </c>
      <c r="V728">
        <v>35.787500000000001</v>
      </c>
      <c r="W728">
        <v>0.91666666666666663</v>
      </c>
      <c r="X728">
        <v>32.805208333333333</v>
      </c>
      <c r="Y728" s="176">
        <v>-15.2052</v>
      </c>
      <c r="Z728" t="s">
        <v>23</v>
      </c>
      <c r="AA728" t="b" cm="1">
        <f t="array" ref="AA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8">
        <f>Fares_Big_Star_Export[[#This Row],[Trip Time]]*Fares_Big_Star_Export[[#This Row],[HOURLY DATA]]/60</f>
        <v>32.805208333333333</v>
      </c>
      <c r="AD728" s="90"/>
      <c r="AE728"/>
    </row>
    <row r="729" spans="1:31" x14ac:dyDescent="0.25">
      <c r="A729" t="s">
        <v>141</v>
      </c>
      <c r="B729" t="s">
        <v>1061</v>
      </c>
      <c r="C729" t="s">
        <v>1008</v>
      </c>
      <c r="D729" s="3">
        <v>0</v>
      </c>
      <c r="E729" t="s">
        <v>75</v>
      </c>
      <c r="F729" t="s">
        <v>395</v>
      </c>
      <c r="G729" s="2">
        <v>45751</v>
      </c>
      <c r="H729">
        <v>4103030</v>
      </c>
      <c r="I729" t="s">
        <v>66</v>
      </c>
      <c r="J729" t="s">
        <v>254</v>
      </c>
      <c r="K729">
        <v>5.55</v>
      </c>
      <c r="L729">
        <v>24</v>
      </c>
      <c r="M729" t="s">
        <v>246</v>
      </c>
      <c r="N729">
        <v>6.5</v>
      </c>
      <c r="O729">
        <v>5.55</v>
      </c>
      <c r="P729">
        <v>2</v>
      </c>
      <c r="Q729">
        <v>11.1</v>
      </c>
      <c r="R729">
        <v>17.600000000000001</v>
      </c>
      <c r="S729">
        <v>5.5</v>
      </c>
      <c r="T729" s="90">
        <v>0</v>
      </c>
      <c r="U729" s="90">
        <v>5.5</v>
      </c>
      <c r="V729">
        <v>32.5</v>
      </c>
      <c r="W729">
        <v>0.4</v>
      </c>
      <c r="X729">
        <v>13</v>
      </c>
      <c r="Y729" s="176">
        <v>4.5999999999999996</v>
      </c>
      <c r="Z729" t="s">
        <v>23</v>
      </c>
      <c r="AA729" t="b" cm="1">
        <f t="array" ref="AA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9">
        <f>Fares_Big_Star_Export[[#This Row],[Trip Time]]*Fares_Big_Star_Export[[#This Row],[HOURLY DATA]]/60</f>
        <v>13</v>
      </c>
      <c r="AD729" s="90"/>
      <c r="AE729"/>
    </row>
    <row r="730" spans="1:31" x14ac:dyDescent="0.25">
      <c r="A730" t="s">
        <v>138</v>
      </c>
      <c r="B730" t="s">
        <v>626</v>
      </c>
      <c r="C730" t="s">
        <v>789</v>
      </c>
      <c r="D730" s="3">
        <v>0</v>
      </c>
      <c r="E730" t="s">
        <v>75</v>
      </c>
      <c r="F730" t="s">
        <v>377</v>
      </c>
      <c r="G730" s="2">
        <v>45751</v>
      </c>
      <c r="H730">
        <v>4103029</v>
      </c>
      <c r="I730" t="s">
        <v>36</v>
      </c>
      <c r="J730" t="s">
        <v>251</v>
      </c>
      <c r="K730">
        <v>10.39</v>
      </c>
      <c r="L730">
        <v>78</v>
      </c>
      <c r="M730" t="s">
        <v>245</v>
      </c>
      <c r="N730">
        <v>5</v>
      </c>
      <c r="O730">
        <v>10.39</v>
      </c>
      <c r="P730">
        <v>1.75</v>
      </c>
      <c r="Q730">
        <v>18.182500000000001</v>
      </c>
      <c r="R730">
        <v>23.182500000000001</v>
      </c>
      <c r="S730">
        <v>0</v>
      </c>
      <c r="T730" s="90">
        <v>0</v>
      </c>
      <c r="U730" s="90">
        <v>0</v>
      </c>
      <c r="V730">
        <v>29</v>
      </c>
      <c r="W730">
        <v>1.3</v>
      </c>
      <c r="X730">
        <v>37.700000000000003</v>
      </c>
      <c r="Y730" s="176">
        <v>-14.5175</v>
      </c>
      <c r="Z730" t="s">
        <v>37</v>
      </c>
      <c r="AA730" t="b" cm="1">
        <f t="array" ref="AA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0">
        <f>Fares_Big_Star_Export[[#This Row],[Trip Time]]*Fares_Big_Star_Export[[#This Row],[HOURLY DATA]]/60</f>
        <v>37.700000000000003</v>
      </c>
      <c r="AD730" s="90"/>
      <c r="AE730"/>
    </row>
    <row r="731" spans="1:31" x14ac:dyDescent="0.25">
      <c r="A731" t="s">
        <v>141</v>
      </c>
      <c r="B731" t="s">
        <v>480</v>
      </c>
      <c r="C731" t="s">
        <v>438</v>
      </c>
      <c r="D731" s="3">
        <v>0</v>
      </c>
      <c r="E731" t="s">
        <v>75</v>
      </c>
      <c r="F731" t="s">
        <v>395</v>
      </c>
      <c r="G731" s="2">
        <v>45751</v>
      </c>
      <c r="H731">
        <v>4103028</v>
      </c>
      <c r="I731" t="s">
        <v>66</v>
      </c>
      <c r="J731" t="s">
        <v>251</v>
      </c>
      <c r="K731">
        <v>10.39</v>
      </c>
      <c r="L731">
        <v>49</v>
      </c>
      <c r="M731" t="s">
        <v>245</v>
      </c>
      <c r="N731">
        <v>5</v>
      </c>
      <c r="O731">
        <v>10.39</v>
      </c>
      <c r="P731">
        <v>1.75</v>
      </c>
      <c r="Q731">
        <v>18.182500000000001</v>
      </c>
      <c r="R731">
        <v>23.182500000000001</v>
      </c>
      <c r="S731">
        <v>5.5</v>
      </c>
      <c r="T731" s="90">
        <v>0</v>
      </c>
      <c r="U731" s="90">
        <v>5.5</v>
      </c>
      <c r="V731">
        <v>32.5</v>
      </c>
      <c r="W731">
        <v>0.81666666666666665</v>
      </c>
      <c r="X731">
        <v>26.541666666666668</v>
      </c>
      <c r="Y731" s="176">
        <v>-3.3592</v>
      </c>
      <c r="Z731" t="s">
        <v>23</v>
      </c>
      <c r="AA731" t="b" cm="1">
        <f t="array" ref="AA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1">
        <f>Fares_Big_Star_Export[[#This Row],[Trip Time]]*Fares_Big_Star_Export[[#This Row],[HOURLY DATA]]/60</f>
        <v>26.541666666666668</v>
      </c>
      <c r="AD731" s="90"/>
      <c r="AE731"/>
    </row>
    <row r="732" spans="1:31" x14ac:dyDescent="0.25">
      <c r="A732" t="s">
        <v>142</v>
      </c>
      <c r="B732" t="s">
        <v>647</v>
      </c>
      <c r="C732" t="s">
        <v>461</v>
      </c>
      <c r="D732" s="3">
        <v>0</v>
      </c>
      <c r="E732" t="s">
        <v>75</v>
      </c>
      <c r="F732" t="s">
        <v>386</v>
      </c>
      <c r="G732" s="2">
        <v>45751</v>
      </c>
      <c r="H732">
        <v>4105616</v>
      </c>
      <c r="I732" t="s">
        <v>41</v>
      </c>
      <c r="J732" t="s">
        <v>251</v>
      </c>
      <c r="K732">
        <v>5.23</v>
      </c>
      <c r="L732">
        <v>57</v>
      </c>
      <c r="M732" t="s">
        <v>245</v>
      </c>
      <c r="N732">
        <v>5</v>
      </c>
      <c r="O732">
        <v>5.23</v>
      </c>
      <c r="P732">
        <v>1.75</v>
      </c>
      <c r="Q732">
        <v>9.1524999999999999</v>
      </c>
      <c r="R732">
        <v>14.1525</v>
      </c>
      <c r="S732">
        <v>0</v>
      </c>
      <c r="T732" s="90">
        <v>0</v>
      </c>
      <c r="U732" s="90">
        <v>0</v>
      </c>
      <c r="V732">
        <v>32.5</v>
      </c>
      <c r="W732">
        <v>0.95</v>
      </c>
      <c r="X732">
        <v>30.875</v>
      </c>
      <c r="Y732" s="176">
        <v>-16.7225</v>
      </c>
      <c r="Z732" t="s">
        <v>23</v>
      </c>
      <c r="AA732" t="b" cm="1">
        <f t="array" ref="AA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2">
        <f>Fares_Big_Star_Export[[#This Row],[Trip Time]]*Fares_Big_Star_Export[[#This Row],[HOURLY DATA]]/60</f>
        <v>30.875</v>
      </c>
      <c r="AD732" s="90"/>
      <c r="AE732"/>
    </row>
    <row r="733" spans="1:31" x14ac:dyDescent="0.25">
      <c r="A733" t="s">
        <v>136</v>
      </c>
      <c r="B733" t="s">
        <v>439</v>
      </c>
      <c r="C733" t="s">
        <v>774</v>
      </c>
      <c r="D733" s="3">
        <v>0</v>
      </c>
      <c r="E733" t="s">
        <v>75</v>
      </c>
      <c r="F733" t="s">
        <v>225</v>
      </c>
      <c r="G733" s="2">
        <v>45751</v>
      </c>
      <c r="H733">
        <v>4103071</v>
      </c>
      <c r="I733" t="s">
        <v>537</v>
      </c>
      <c r="J733" t="s">
        <v>254</v>
      </c>
      <c r="K733">
        <v>15.16</v>
      </c>
      <c r="L733">
        <v>27</v>
      </c>
      <c r="M733" t="s">
        <v>246</v>
      </c>
      <c r="N733">
        <v>6.5</v>
      </c>
      <c r="O733">
        <v>15.16</v>
      </c>
      <c r="P733">
        <v>2</v>
      </c>
      <c r="Q733">
        <v>30.32</v>
      </c>
      <c r="R733">
        <v>36.82</v>
      </c>
      <c r="S733">
        <v>5</v>
      </c>
      <c r="T733" s="90">
        <v>0</v>
      </c>
      <c r="U733" s="90">
        <v>5</v>
      </c>
      <c r="V733">
        <v>32.5</v>
      </c>
      <c r="W733">
        <v>0.45</v>
      </c>
      <c r="X733">
        <v>14.625</v>
      </c>
      <c r="Y733" s="176">
        <v>22.195</v>
      </c>
      <c r="Z733" t="s">
        <v>23</v>
      </c>
      <c r="AA733" t="b" cm="1">
        <f t="array" ref="AA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3">
        <f>Fares_Big_Star_Export[[#This Row],[Trip Time]]*Fares_Big_Star_Export[[#This Row],[HOURLY DATA]]/60</f>
        <v>14.625</v>
      </c>
      <c r="AD733" s="90"/>
      <c r="AE733"/>
    </row>
    <row r="734" spans="1:31" x14ac:dyDescent="0.25">
      <c r="A734" t="s">
        <v>143</v>
      </c>
      <c r="B734" t="s">
        <v>818</v>
      </c>
      <c r="C734" t="s">
        <v>1122</v>
      </c>
      <c r="D734" s="3">
        <v>0</v>
      </c>
      <c r="E734" t="s">
        <v>75</v>
      </c>
      <c r="F734" t="s">
        <v>388</v>
      </c>
      <c r="G734" s="2">
        <v>45751</v>
      </c>
      <c r="H734">
        <v>4105480</v>
      </c>
      <c r="I734" t="s">
        <v>389</v>
      </c>
      <c r="J734" t="s">
        <v>251</v>
      </c>
      <c r="K734">
        <v>9.59</v>
      </c>
      <c r="L734">
        <v>13</v>
      </c>
      <c r="M734" t="s">
        <v>245</v>
      </c>
      <c r="N734">
        <v>5</v>
      </c>
      <c r="O734">
        <v>9.59</v>
      </c>
      <c r="P734">
        <v>1.75</v>
      </c>
      <c r="Q734">
        <v>16.782499999999999</v>
      </c>
      <c r="R734">
        <v>21.782499999999999</v>
      </c>
      <c r="S734">
        <v>5.5</v>
      </c>
      <c r="T734" s="90">
        <v>0</v>
      </c>
      <c r="U734" s="90">
        <v>5.5</v>
      </c>
      <c r="V734">
        <v>29</v>
      </c>
      <c r="W734">
        <v>0.21666666666666667</v>
      </c>
      <c r="X734">
        <v>6.2833333333333332</v>
      </c>
      <c r="Y734" s="176">
        <v>15.4992</v>
      </c>
      <c r="Z734" t="s">
        <v>37</v>
      </c>
      <c r="AA734" t="b" cm="1">
        <f t="array" ref="AA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4">
        <f>Fares_Big_Star_Export[[#This Row],[Trip Time]]*Fares_Big_Star_Export[[#This Row],[HOURLY DATA]]/60</f>
        <v>6.2833333333333332</v>
      </c>
      <c r="AD734" s="90"/>
      <c r="AE734"/>
    </row>
    <row r="735" spans="1:31" x14ac:dyDescent="0.25">
      <c r="A735" t="s">
        <v>135</v>
      </c>
      <c r="B735" t="s">
        <v>730</v>
      </c>
      <c r="C735" t="s">
        <v>903</v>
      </c>
      <c r="D735" s="3">
        <v>0</v>
      </c>
      <c r="E735" t="s">
        <v>75</v>
      </c>
      <c r="F735" t="s">
        <v>391</v>
      </c>
      <c r="G735" s="2">
        <v>45751</v>
      </c>
      <c r="H735">
        <v>4105472</v>
      </c>
      <c r="I735" t="s">
        <v>30</v>
      </c>
      <c r="J735" t="s">
        <v>251</v>
      </c>
      <c r="K735">
        <v>9.59</v>
      </c>
      <c r="L735">
        <v>18</v>
      </c>
      <c r="M735" t="s">
        <v>245</v>
      </c>
      <c r="N735">
        <v>5</v>
      </c>
      <c r="O735">
        <v>9.59</v>
      </c>
      <c r="P735">
        <v>1.75</v>
      </c>
      <c r="Q735">
        <v>16.782499999999999</v>
      </c>
      <c r="R735">
        <v>21.782499999999999</v>
      </c>
      <c r="S735">
        <v>5.5</v>
      </c>
      <c r="T735" s="90">
        <v>0</v>
      </c>
      <c r="U735" s="90">
        <v>5.5</v>
      </c>
      <c r="V735">
        <v>32.5</v>
      </c>
      <c r="W735">
        <v>0.3</v>
      </c>
      <c r="X735">
        <v>9.75</v>
      </c>
      <c r="Y735" s="176">
        <v>12.032500000000001</v>
      </c>
      <c r="Z735" t="s">
        <v>23</v>
      </c>
      <c r="AA735" t="b" cm="1">
        <f t="array" ref="AA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5">
        <f>Fares_Big_Star_Export[[#This Row],[Trip Time]]*Fares_Big_Star_Export[[#This Row],[HOURLY DATA]]/60</f>
        <v>9.75</v>
      </c>
      <c r="AD735" s="90"/>
      <c r="AE735"/>
    </row>
    <row r="736" spans="1:31" x14ac:dyDescent="0.25">
      <c r="A736" t="s">
        <v>141</v>
      </c>
      <c r="B736" t="s">
        <v>1054</v>
      </c>
      <c r="C736" t="s">
        <v>894</v>
      </c>
      <c r="D736" s="3">
        <v>1</v>
      </c>
      <c r="E736" t="s">
        <v>75</v>
      </c>
      <c r="F736" t="s">
        <v>395</v>
      </c>
      <c r="G736" s="2">
        <v>45751</v>
      </c>
      <c r="H736">
        <v>4104942</v>
      </c>
      <c r="I736" t="s">
        <v>66</v>
      </c>
      <c r="J736" t="s">
        <v>253</v>
      </c>
      <c r="K736">
        <v>31.58</v>
      </c>
      <c r="L736">
        <v>41</v>
      </c>
      <c r="M736" t="s">
        <v>245</v>
      </c>
      <c r="N736">
        <v>5</v>
      </c>
      <c r="O736">
        <v>31.58</v>
      </c>
      <c r="P736">
        <v>1.75</v>
      </c>
      <c r="Q736">
        <v>55.265000000000001</v>
      </c>
      <c r="R736">
        <v>60.265000000000001</v>
      </c>
      <c r="S736">
        <v>5.5</v>
      </c>
      <c r="T736" s="90">
        <v>5.5</v>
      </c>
      <c r="U736" s="90">
        <v>0</v>
      </c>
      <c r="V736">
        <v>32.5</v>
      </c>
      <c r="W736">
        <v>0.68333333333333335</v>
      </c>
      <c r="X736">
        <v>22.208333333333332</v>
      </c>
      <c r="Y736" s="176">
        <v>38.056699999999999</v>
      </c>
      <c r="Z736" t="s">
        <v>23</v>
      </c>
      <c r="AA736" t="b" cm="1">
        <f t="array" ref="AA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6">
        <f>Fares_Big_Star_Export[[#This Row],[Trip Time]]*Fares_Big_Star_Export[[#This Row],[HOURLY DATA]]/60</f>
        <v>22.208333333333332</v>
      </c>
      <c r="AD736" s="90"/>
      <c r="AE736"/>
    </row>
    <row r="737" spans="1:31" x14ac:dyDescent="0.25">
      <c r="A737" t="s">
        <v>139</v>
      </c>
      <c r="B737" t="s">
        <v>460</v>
      </c>
      <c r="C737" t="s">
        <v>453</v>
      </c>
      <c r="D737" s="3">
        <v>0</v>
      </c>
      <c r="E737" t="s">
        <v>75</v>
      </c>
      <c r="F737" t="s">
        <v>381</v>
      </c>
      <c r="G737" s="2">
        <v>45751</v>
      </c>
      <c r="H737">
        <v>4103059</v>
      </c>
      <c r="I737" t="s">
        <v>43</v>
      </c>
      <c r="J737" t="s">
        <v>251</v>
      </c>
      <c r="K737">
        <v>17.43</v>
      </c>
      <c r="L737">
        <v>37</v>
      </c>
      <c r="M737" t="s">
        <v>245</v>
      </c>
      <c r="N737">
        <v>5</v>
      </c>
      <c r="O737">
        <v>17.43</v>
      </c>
      <c r="P737">
        <v>1.75</v>
      </c>
      <c r="Q737">
        <v>30.502499999999998</v>
      </c>
      <c r="R737">
        <v>35.502499999999998</v>
      </c>
      <c r="S737">
        <v>0</v>
      </c>
      <c r="T737" s="90">
        <v>0</v>
      </c>
      <c r="U737" s="90">
        <v>0</v>
      </c>
      <c r="V737">
        <v>29</v>
      </c>
      <c r="W737">
        <v>0.6166666666666667</v>
      </c>
      <c r="X737">
        <v>17.883333333333333</v>
      </c>
      <c r="Y737" s="176">
        <v>17.619199999999999</v>
      </c>
      <c r="Z737" t="s">
        <v>37</v>
      </c>
      <c r="AA737" t="b" cm="1">
        <f t="array" ref="AA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7">
        <f>Fares_Big_Star_Export[[#This Row],[Trip Time]]*Fares_Big_Star_Export[[#This Row],[HOURLY DATA]]/60</f>
        <v>17.883333333333333</v>
      </c>
      <c r="AD737" s="90"/>
      <c r="AE737"/>
    </row>
    <row r="738" spans="1:31" x14ac:dyDescent="0.25">
      <c r="A738" t="s">
        <v>18</v>
      </c>
      <c r="B738" t="s">
        <v>429</v>
      </c>
      <c r="C738" t="s">
        <v>616</v>
      </c>
      <c r="D738" s="3">
        <v>0</v>
      </c>
      <c r="E738" t="s">
        <v>75</v>
      </c>
      <c r="F738" t="s">
        <v>380</v>
      </c>
      <c r="G738" s="2">
        <v>45751</v>
      </c>
      <c r="H738">
        <v>4105463</v>
      </c>
      <c r="I738" t="s">
        <v>31</v>
      </c>
      <c r="J738" t="s">
        <v>251</v>
      </c>
      <c r="K738">
        <v>12.94</v>
      </c>
      <c r="L738">
        <v>36</v>
      </c>
      <c r="M738" t="s">
        <v>245</v>
      </c>
      <c r="N738">
        <v>6.5</v>
      </c>
      <c r="O738">
        <v>12.94</v>
      </c>
      <c r="P738">
        <v>2</v>
      </c>
      <c r="Q738">
        <v>25.88</v>
      </c>
      <c r="R738">
        <v>32.379999999999995</v>
      </c>
      <c r="S738">
        <v>0</v>
      </c>
      <c r="T738" s="90">
        <v>0</v>
      </c>
      <c r="U738" s="90">
        <v>0</v>
      </c>
      <c r="V738">
        <v>35.787500000000001</v>
      </c>
      <c r="W738">
        <v>0.6</v>
      </c>
      <c r="X738">
        <v>21.4725</v>
      </c>
      <c r="Y738" s="176">
        <v>10.907500000000001</v>
      </c>
      <c r="Z738" t="s">
        <v>23</v>
      </c>
      <c r="AA738" t="b" cm="1">
        <f t="array" ref="AA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8">
        <f>Fares_Big_Star_Export[[#This Row],[Trip Time]]*Fares_Big_Star_Export[[#This Row],[HOURLY DATA]]/60</f>
        <v>21.472500000000004</v>
      </c>
      <c r="AD738" s="90"/>
      <c r="AE738"/>
    </row>
    <row r="739" spans="1:31" x14ac:dyDescent="0.25">
      <c r="A739" t="s">
        <v>18</v>
      </c>
      <c r="B739" t="s">
        <v>690</v>
      </c>
      <c r="C739" t="s">
        <v>489</v>
      </c>
      <c r="D739" s="3">
        <v>0</v>
      </c>
      <c r="E739" t="s">
        <v>75</v>
      </c>
      <c r="F739" t="s">
        <v>390</v>
      </c>
      <c r="G739" s="2">
        <v>45751</v>
      </c>
      <c r="H739">
        <v>4103060</v>
      </c>
      <c r="I739" t="s">
        <v>376</v>
      </c>
      <c r="J739" t="s">
        <v>251</v>
      </c>
      <c r="K739">
        <v>17.43</v>
      </c>
      <c r="L739">
        <v>17</v>
      </c>
      <c r="M739" t="s">
        <v>245</v>
      </c>
      <c r="N739">
        <v>6.5</v>
      </c>
      <c r="O739">
        <v>17.43</v>
      </c>
      <c r="P739">
        <v>2</v>
      </c>
      <c r="Q739">
        <v>34.86</v>
      </c>
      <c r="R739">
        <v>41.36</v>
      </c>
      <c r="S739">
        <v>0</v>
      </c>
      <c r="T739" s="90">
        <v>0</v>
      </c>
      <c r="U739" s="90">
        <v>0</v>
      </c>
      <c r="V739">
        <v>35.787500000000001</v>
      </c>
      <c r="W739">
        <v>0.28333333333333333</v>
      </c>
      <c r="X739">
        <v>10.139791666666667</v>
      </c>
      <c r="Y739" s="176">
        <v>31.220199999999998</v>
      </c>
      <c r="Z739" t="s">
        <v>23</v>
      </c>
      <c r="AA739" t="b" cm="1">
        <f t="array" ref="AA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9">
        <f>Fares_Big_Star_Export[[#This Row],[Trip Time]]*Fares_Big_Star_Export[[#This Row],[HOURLY DATA]]/60</f>
        <v>10.139791666666667</v>
      </c>
      <c r="AD739" s="90"/>
      <c r="AE739"/>
    </row>
    <row r="740" spans="1:31" x14ac:dyDescent="0.25">
      <c r="A740" t="s">
        <v>18</v>
      </c>
      <c r="B740" t="s">
        <v>785</v>
      </c>
      <c r="C740" t="s">
        <v>409</v>
      </c>
      <c r="D740" s="3">
        <v>0</v>
      </c>
      <c r="E740" t="s">
        <v>75</v>
      </c>
      <c r="F740" t="s">
        <v>390</v>
      </c>
      <c r="G740" s="2">
        <v>45751</v>
      </c>
      <c r="H740">
        <v>4105659</v>
      </c>
      <c r="I740" t="s">
        <v>376</v>
      </c>
      <c r="J740" t="s">
        <v>251</v>
      </c>
      <c r="K740">
        <v>10.86</v>
      </c>
      <c r="L740">
        <v>60</v>
      </c>
      <c r="M740" t="s">
        <v>245</v>
      </c>
      <c r="N740">
        <v>6.5</v>
      </c>
      <c r="O740">
        <v>10.86</v>
      </c>
      <c r="P740">
        <v>2</v>
      </c>
      <c r="Q740">
        <v>21.72</v>
      </c>
      <c r="R740">
        <v>28.22</v>
      </c>
      <c r="S740">
        <v>0</v>
      </c>
      <c r="T740" s="90">
        <v>0</v>
      </c>
      <c r="U740" s="90">
        <v>0</v>
      </c>
      <c r="V740">
        <v>35.787500000000001</v>
      </c>
      <c r="W740">
        <v>1</v>
      </c>
      <c r="X740">
        <v>35.787500000000001</v>
      </c>
      <c r="Y740" s="176">
        <v>-7.5674999999999999</v>
      </c>
      <c r="Z740" t="s">
        <v>23</v>
      </c>
      <c r="AA740" t="b" cm="1">
        <f t="array" ref="AA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0">
        <f>Fares_Big_Star_Export[[#This Row],[Trip Time]]*Fares_Big_Star_Export[[#This Row],[HOURLY DATA]]/60</f>
        <v>35.787500000000001</v>
      </c>
      <c r="AD740" s="90"/>
      <c r="AE740"/>
    </row>
    <row r="741" spans="1:31" x14ac:dyDescent="0.25">
      <c r="A741" t="s">
        <v>142</v>
      </c>
      <c r="B741" t="s">
        <v>869</v>
      </c>
      <c r="C741" t="s">
        <v>944</v>
      </c>
      <c r="D741" s="3">
        <v>0</v>
      </c>
      <c r="E741" t="s">
        <v>75</v>
      </c>
      <c r="F741" t="s">
        <v>386</v>
      </c>
      <c r="G741" s="2">
        <v>45751</v>
      </c>
      <c r="H741">
        <v>4106334</v>
      </c>
      <c r="I741" t="s">
        <v>41</v>
      </c>
      <c r="J741" t="s">
        <v>251</v>
      </c>
      <c r="K741">
        <v>30.76</v>
      </c>
      <c r="L741">
        <v>70</v>
      </c>
      <c r="M741" t="s">
        <v>245</v>
      </c>
      <c r="N741">
        <v>5</v>
      </c>
      <c r="O741">
        <v>30.76</v>
      </c>
      <c r="P741">
        <v>1.75</v>
      </c>
      <c r="Q741">
        <v>53.830000000000005</v>
      </c>
      <c r="R741">
        <v>58.830000000000005</v>
      </c>
      <c r="S741">
        <v>5</v>
      </c>
      <c r="T741" s="90">
        <v>0</v>
      </c>
      <c r="U741" s="90">
        <v>5</v>
      </c>
      <c r="V741">
        <v>32.5</v>
      </c>
      <c r="W741">
        <v>1.1666666666666667</v>
      </c>
      <c r="X741">
        <v>37.916666666666671</v>
      </c>
      <c r="Y741" s="176">
        <v>20.9133</v>
      </c>
      <c r="Z741" t="s">
        <v>23</v>
      </c>
      <c r="AA741" t="b" cm="1">
        <f t="array" ref="AA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1">
        <f>Fares_Big_Star_Export[[#This Row],[Trip Time]]*Fares_Big_Star_Export[[#This Row],[HOURLY DATA]]/60</f>
        <v>37.916666666666664</v>
      </c>
      <c r="AD741" s="90"/>
      <c r="AE741"/>
    </row>
    <row r="742" spans="1:31" x14ac:dyDescent="0.25">
      <c r="A742" t="s">
        <v>135</v>
      </c>
      <c r="B742" t="s">
        <v>715</v>
      </c>
      <c r="C742" t="s">
        <v>715</v>
      </c>
      <c r="D742" s="3">
        <v>1</v>
      </c>
      <c r="E742" t="s">
        <v>75</v>
      </c>
      <c r="F742" t="s">
        <v>391</v>
      </c>
      <c r="G742" s="2">
        <v>45751</v>
      </c>
      <c r="H742">
        <v>4104944</v>
      </c>
      <c r="I742" t="s">
        <v>30</v>
      </c>
      <c r="J742" t="s">
        <v>253</v>
      </c>
      <c r="K742">
        <v>31.58</v>
      </c>
      <c r="L742">
        <v>0</v>
      </c>
      <c r="M742" t="s">
        <v>245</v>
      </c>
      <c r="N742">
        <v>5</v>
      </c>
      <c r="O742">
        <v>31.58</v>
      </c>
      <c r="P742">
        <v>1.75</v>
      </c>
      <c r="Q742">
        <v>55.265000000000001</v>
      </c>
      <c r="R742">
        <v>60.265000000000001</v>
      </c>
      <c r="S742">
        <v>3</v>
      </c>
      <c r="T742" s="90">
        <v>3</v>
      </c>
      <c r="U742" s="90">
        <v>0</v>
      </c>
      <c r="V742">
        <v>32.5</v>
      </c>
      <c r="W742">
        <v>0</v>
      </c>
      <c r="X742">
        <v>0</v>
      </c>
      <c r="Y742" s="176">
        <v>60.265000000000001</v>
      </c>
      <c r="Z742" t="s">
        <v>23</v>
      </c>
      <c r="AA742" t="b" cm="1">
        <f t="array" ref="AA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2">
        <f>Fares_Big_Star_Export[[#This Row],[Trip Time]]*Fares_Big_Star_Export[[#This Row],[HOURLY DATA]]/60</f>
        <v>0</v>
      </c>
      <c r="AD742" s="90"/>
      <c r="AE742"/>
    </row>
    <row r="743" spans="1:31" x14ac:dyDescent="0.25">
      <c r="A743" t="s">
        <v>137</v>
      </c>
      <c r="B743" t="s">
        <v>589</v>
      </c>
      <c r="C743" t="s">
        <v>555</v>
      </c>
      <c r="D743" s="3">
        <v>0</v>
      </c>
      <c r="E743" t="s">
        <v>75</v>
      </c>
      <c r="F743" t="s">
        <v>387</v>
      </c>
      <c r="G743" s="2">
        <v>45751</v>
      </c>
      <c r="H743">
        <v>4102929</v>
      </c>
      <c r="I743" t="s">
        <v>28</v>
      </c>
      <c r="J743" t="s">
        <v>251</v>
      </c>
      <c r="K743">
        <v>11.47</v>
      </c>
      <c r="L743">
        <v>59</v>
      </c>
      <c r="M743" t="s">
        <v>245</v>
      </c>
      <c r="N743">
        <v>5</v>
      </c>
      <c r="O743">
        <v>11.47</v>
      </c>
      <c r="P743">
        <v>1.75</v>
      </c>
      <c r="Q743">
        <v>20.072500000000002</v>
      </c>
      <c r="R743">
        <v>25.072500000000002</v>
      </c>
      <c r="S743">
        <v>0</v>
      </c>
      <c r="T743" s="90">
        <v>0</v>
      </c>
      <c r="U743" s="90">
        <v>0</v>
      </c>
      <c r="V743">
        <v>32.5</v>
      </c>
      <c r="W743">
        <v>0.98333333333333328</v>
      </c>
      <c r="X743">
        <v>31.958333333333332</v>
      </c>
      <c r="Y743" s="176">
        <v>-6.8857999999999997</v>
      </c>
      <c r="Z743" t="s">
        <v>23</v>
      </c>
      <c r="AA743" t="b" cm="1">
        <f t="array" ref="AA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3">
        <f>Fares_Big_Star_Export[[#This Row],[Trip Time]]*Fares_Big_Star_Export[[#This Row],[HOURLY DATA]]/60</f>
        <v>31.958333333333332</v>
      </c>
      <c r="AD743" s="90"/>
      <c r="AE743"/>
    </row>
    <row r="744" spans="1:31" x14ac:dyDescent="0.25">
      <c r="A744" t="s">
        <v>141</v>
      </c>
      <c r="B744" t="s">
        <v>550</v>
      </c>
      <c r="C744" t="s">
        <v>809</v>
      </c>
      <c r="D744" s="3">
        <v>0</v>
      </c>
      <c r="E744" t="s">
        <v>75</v>
      </c>
      <c r="F744" t="s">
        <v>395</v>
      </c>
      <c r="G744" s="2">
        <v>45751</v>
      </c>
      <c r="H744">
        <v>4102952</v>
      </c>
      <c r="I744" t="s">
        <v>66</v>
      </c>
      <c r="J744" t="s">
        <v>251</v>
      </c>
      <c r="K744">
        <v>13.14</v>
      </c>
      <c r="L744">
        <v>82</v>
      </c>
      <c r="M744" t="s">
        <v>245</v>
      </c>
      <c r="N744">
        <v>5</v>
      </c>
      <c r="O744">
        <v>13.14</v>
      </c>
      <c r="P744">
        <v>1.75</v>
      </c>
      <c r="Q744">
        <v>22.995000000000001</v>
      </c>
      <c r="R744">
        <v>27.995000000000001</v>
      </c>
      <c r="S744">
        <v>0</v>
      </c>
      <c r="T744" s="90">
        <v>0</v>
      </c>
      <c r="U744" s="90">
        <v>0</v>
      </c>
      <c r="V744">
        <v>32.5</v>
      </c>
      <c r="W744">
        <v>1.3666666666666667</v>
      </c>
      <c r="X744">
        <v>44.416666666666664</v>
      </c>
      <c r="Y744" s="176">
        <v>-16.421700000000001</v>
      </c>
      <c r="Z744" t="s">
        <v>23</v>
      </c>
      <c r="AA744" t="b" cm="1">
        <f t="array" ref="AA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4">
        <f>Fares_Big_Star_Export[[#This Row],[Trip Time]]*Fares_Big_Star_Export[[#This Row],[HOURLY DATA]]/60</f>
        <v>44.416666666666664</v>
      </c>
      <c r="AD744" s="90"/>
      <c r="AE744"/>
    </row>
    <row r="745" spans="1:31" x14ac:dyDescent="0.25">
      <c r="A745" t="s">
        <v>18</v>
      </c>
      <c r="B745" t="s">
        <v>839</v>
      </c>
      <c r="C745" t="s">
        <v>568</v>
      </c>
      <c r="D745" s="3">
        <v>0</v>
      </c>
      <c r="E745" t="s">
        <v>75</v>
      </c>
      <c r="F745" t="s">
        <v>565</v>
      </c>
      <c r="G745" s="2">
        <v>45751</v>
      </c>
      <c r="H745">
        <v>4102953</v>
      </c>
      <c r="I745" t="s">
        <v>33</v>
      </c>
      <c r="J745" t="s">
        <v>251</v>
      </c>
      <c r="K745">
        <v>13.14</v>
      </c>
      <c r="L745">
        <v>44</v>
      </c>
      <c r="M745" t="s">
        <v>245</v>
      </c>
      <c r="N745">
        <v>6.5</v>
      </c>
      <c r="O745">
        <v>13.14</v>
      </c>
      <c r="P745">
        <v>2</v>
      </c>
      <c r="Q745">
        <v>26.28</v>
      </c>
      <c r="R745">
        <v>32.78</v>
      </c>
      <c r="S745">
        <v>0</v>
      </c>
      <c r="T745" s="90">
        <v>0</v>
      </c>
      <c r="U745" s="90">
        <v>0</v>
      </c>
      <c r="V745">
        <v>35.787500000000001</v>
      </c>
      <c r="W745">
        <v>0.73333333333333328</v>
      </c>
      <c r="X745">
        <v>26.244166666666665</v>
      </c>
      <c r="Y745" s="176">
        <v>6.5358000000000001</v>
      </c>
      <c r="Z745" t="s">
        <v>23</v>
      </c>
      <c r="AA745" t="b" cm="1">
        <f t="array" ref="AA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5">
        <f>Fares_Big_Star_Export[[#This Row],[Trip Time]]*Fares_Big_Star_Export[[#This Row],[HOURLY DATA]]/60</f>
        <v>26.244166666666668</v>
      </c>
      <c r="AD745" s="90"/>
      <c r="AE745"/>
    </row>
    <row r="746" spans="1:31" x14ac:dyDescent="0.25">
      <c r="A746" t="s">
        <v>133</v>
      </c>
      <c r="B746" t="s">
        <v>845</v>
      </c>
      <c r="C746" t="s">
        <v>573</v>
      </c>
      <c r="D746" s="3">
        <v>0</v>
      </c>
      <c r="E746" t="s">
        <v>75</v>
      </c>
      <c r="F746" t="s">
        <v>394</v>
      </c>
      <c r="G746" s="2">
        <v>45751</v>
      </c>
      <c r="H746">
        <v>4106200</v>
      </c>
      <c r="I746" t="s">
        <v>64</v>
      </c>
      <c r="J746" t="s">
        <v>256</v>
      </c>
      <c r="K746">
        <v>17.190000000000001</v>
      </c>
      <c r="L746">
        <v>35</v>
      </c>
      <c r="M746" t="s">
        <v>245</v>
      </c>
      <c r="N746">
        <v>5</v>
      </c>
      <c r="O746">
        <v>17.190000000000001</v>
      </c>
      <c r="P746">
        <v>1.75</v>
      </c>
      <c r="Q746">
        <v>30.082500000000003</v>
      </c>
      <c r="R746">
        <v>35.082500000000003</v>
      </c>
      <c r="S746">
        <v>5.5</v>
      </c>
      <c r="T746" s="90">
        <v>0</v>
      </c>
      <c r="U746" s="90">
        <v>5.5</v>
      </c>
      <c r="V746">
        <v>32.5</v>
      </c>
      <c r="W746">
        <v>0.58333333333333337</v>
      </c>
      <c r="X746">
        <v>18.958333333333336</v>
      </c>
      <c r="Y746" s="176">
        <v>16.124199999999998</v>
      </c>
      <c r="Z746" t="s">
        <v>23</v>
      </c>
      <c r="AA746" t="b" cm="1">
        <f t="array" ref="AA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6">
        <f>Fares_Big_Star_Export[[#This Row],[Trip Time]]*Fares_Big_Star_Export[[#This Row],[HOURLY DATA]]/60</f>
        <v>18.958333333333332</v>
      </c>
      <c r="AD746" s="90"/>
      <c r="AE746"/>
    </row>
    <row r="747" spans="1:31" x14ac:dyDescent="0.25">
      <c r="A747" t="s">
        <v>133</v>
      </c>
      <c r="B747" t="s">
        <v>939</v>
      </c>
      <c r="C747" t="s">
        <v>1111</v>
      </c>
      <c r="D747" s="3">
        <v>0</v>
      </c>
      <c r="E747" t="s">
        <v>75</v>
      </c>
      <c r="F747" t="s">
        <v>394</v>
      </c>
      <c r="G747" s="2">
        <v>45751</v>
      </c>
      <c r="H747">
        <v>4106199</v>
      </c>
      <c r="I747" t="s">
        <v>64</v>
      </c>
      <c r="J747" t="s">
        <v>256</v>
      </c>
      <c r="K747">
        <v>17.190000000000001</v>
      </c>
      <c r="L747">
        <v>36</v>
      </c>
      <c r="M747" t="s">
        <v>245</v>
      </c>
      <c r="N747">
        <v>5</v>
      </c>
      <c r="O747">
        <v>17.190000000000001</v>
      </c>
      <c r="P747">
        <v>1.75</v>
      </c>
      <c r="Q747">
        <v>30.082500000000003</v>
      </c>
      <c r="R747">
        <v>35.082500000000003</v>
      </c>
      <c r="S747">
        <v>5.5</v>
      </c>
      <c r="T747" s="90">
        <v>0</v>
      </c>
      <c r="U747" s="90">
        <v>5.5</v>
      </c>
      <c r="V747">
        <v>32.5</v>
      </c>
      <c r="W747">
        <v>0.6</v>
      </c>
      <c r="X747">
        <v>19.5</v>
      </c>
      <c r="Y747" s="176">
        <v>15.5825</v>
      </c>
      <c r="Z747" t="s">
        <v>23</v>
      </c>
      <c r="AA747" t="b" cm="1">
        <f t="array" ref="AA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7">
        <f>Fares_Big_Star_Export[[#This Row],[Trip Time]]*Fares_Big_Star_Export[[#This Row],[HOURLY DATA]]/60</f>
        <v>19.5</v>
      </c>
      <c r="AD747" s="90"/>
      <c r="AE747"/>
    </row>
    <row r="748" spans="1:31" x14ac:dyDescent="0.25">
      <c r="A748" t="s">
        <v>140</v>
      </c>
      <c r="B748" t="s">
        <v>616</v>
      </c>
      <c r="C748" t="s">
        <v>1060</v>
      </c>
      <c r="D748" s="3">
        <v>0</v>
      </c>
      <c r="E748" t="s">
        <v>75</v>
      </c>
      <c r="F748" t="s">
        <v>378</v>
      </c>
      <c r="G748" s="2">
        <v>45751</v>
      </c>
      <c r="H748">
        <v>4102928</v>
      </c>
      <c r="I748" t="s">
        <v>379</v>
      </c>
      <c r="J748" t="s">
        <v>251</v>
      </c>
      <c r="K748">
        <v>11.47</v>
      </c>
      <c r="L748">
        <v>28</v>
      </c>
      <c r="M748" t="s">
        <v>245</v>
      </c>
      <c r="N748">
        <v>5</v>
      </c>
      <c r="O748">
        <v>11.47</v>
      </c>
      <c r="P748">
        <v>1.75</v>
      </c>
      <c r="Q748">
        <v>20.072500000000002</v>
      </c>
      <c r="R748">
        <v>25.072500000000002</v>
      </c>
      <c r="S748">
        <v>0</v>
      </c>
      <c r="T748" s="90">
        <v>0</v>
      </c>
      <c r="U748" s="90">
        <v>0</v>
      </c>
      <c r="V748">
        <v>29</v>
      </c>
      <c r="W748">
        <v>0.46666666666666667</v>
      </c>
      <c r="X748">
        <v>13.533333333333333</v>
      </c>
      <c r="Y748" s="176">
        <v>11.539199999999999</v>
      </c>
      <c r="Z748" t="s">
        <v>37</v>
      </c>
      <c r="AA748" t="b" cm="1">
        <f t="array" ref="AA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8">
        <f>Fares_Big_Star_Export[[#This Row],[Trip Time]]*Fares_Big_Star_Export[[#This Row],[HOURLY DATA]]/60</f>
        <v>13.533333333333333</v>
      </c>
      <c r="AD748" s="90"/>
      <c r="AE748"/>
    </row>
    <row r="749" spans="1:31" x14ac:dyDescent="0.25">
      <c r="A749" t="s">
        <v>138</v>
      </c>
      <c r="B749" t="s">
        <v>677</v>
      </c>
      <c r="C749" t="s">
        <v>548</v>
      </c>
      <c r="D749" s="3">
        <v>0</v>
      </c>
      <c r="E749" t="s">
        <v>75</v>
      </c>
      <c r="F749" t="s">
        <v>377</v>
      </c>
      <c r="G749" s="2">
        <v>45751</v>
      </c>
      <c r="H749">
        <v>4107046</v>
      </c>
      <c r="I749" t="s">
        <v>36</v>
      </c>
      <c r="J749" t="s">
        <v>251</v>
      </c>
      <c r="K749">
        <v>12.98</v>
      </c>
      <c r="L749">
        <v>32</v>
      </c>
      <c r="M749" t="s">
        <v>245</v>
      </c>
      <c r="N749">
        <v>5</v>
      </c>
      <c r="O749">
        <v>12.98</v>
      </c>
      <c r="P749">
        <v>1.75</v>
      </c>
      <c r="Q749">
        <v>22.715</v>
      </c>
      <c r="R749">
        <v>27.715</v>
      </c>
      <c r="S749">
        <v>5.5</v>
      </c>
      <c r="T749" s="90">
        <v>0</v>
      </c>
      <c r="U749" s="90">
        <v>5.5</v>
      </c>
      <c r="V749">
        <v>29</v>
      </c>
      <c r="W749">
        <v>0.53333333333333333</v>
      </c>
      <c r="X749">
        <v>15.466666666666667</v>
      </c>
      <c r="Y749" s="176">
        <v>12.2483</v>
      </c>
      <c r="Z749" t="s">
        <v>37</v>
      </c>
      <c r="AA749" t="b" cm="1">
        <f t="array" ref="AA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9">
        <f>Fares_Big_Star_Export[[#This Row],[Trip Time]]*Fares_Big_Star_Export[[#This Row],[HOURLY DATA]]/60</f>
        <v>15.466666666666667</v>
      </c>
      <c r="AD749" s="90"/>
      <c r="AE749"/>
    </row>
    <row r="750" spans="1:31" x14ac:dyDescent="0.25">
      <c r="A750" t="s">
        <v>142</v>
      </c>
      <c r="B750" t="s">
        <v>593</v>
      </c>
      <c r="C750" t="s">
        <v>461</v>
      </c>
      <c r="D750" s="3">
        <v>1</v>
      </c>
      <c r="E750" t="s">
        <v>75</v>
      </c>
      <c r="F750" t="s">
        <v>386</v>
      </c>
      <c r="G750" s="2">
        <v>45751</v>
      </c>
      <c r="H750">
        <v>4107017</v>
      </c>
      <c r="I750" t="s">
        <v>41</v>
      </c>
      <c r="J750" t="s">
        <v>251</v>
      </c>
      <c r="K750">
        <v>1.1100000000000001</v>
      </c>
      <c r="L750">
        <v>45</v>
      </c>
      <c r="M750" t="s">
        <v>245</v>
      </c>
      <c r="N750">
        <v>5</v>
      </c>
      <c r="O750">
        <v>1.1100000000000001</v>
      </c>
      <c r="P750">
        <v>1.75</v>
      </c>
      <c r="Q750">
        <v>1.9425000000000001</v>
      </c>
      <c r="R750">
        <v>6.9424999999999999</v>
      </c>
      <c r="S750">
        <v>5</v>
      </c>
      <c r="T750" s="90">
        <v>5</v>
      </c>
      <c r="U750" s="90">
        <v>0</v>
      </c>
      <c r="V750">
        <v>32.5</v>
      </c>
      <c r="W750">
        <v>0.75</v>
      </c>
      <c r="X750">
        <v>24.375</v>
      </c>
      <c r="Y750" s="176">
        <v>-17.432500000000001</v>
      </c>
      <c r="Z750" t="s">
        <v>23</v>
      </c>
      <c r="AA750" t="b" cm="1">
        <f t="array" ref="AA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50">
        <f>Fares_Big_Star_Export[[#This Row],[Trip Time]]*Fares_Big_Star_Export[[#This Row],[HOURLY DATA]]/60</f>
        <v>24.375</v>
      </c>
      <c r="AD750" s="90"/>
      <c r="AE750"/>
    </row>
    <row r="751" spans="1:31" x14ac:dyDescent="0.25">
      <c r="A751" t="s">
        <v>142</v>
      </c>
      <c r="B751" t="s">
        <v>795</v>
      </c>
      <c r="C751" t="s">
        <v>783</v>
      </c>
      <c r="D751" s="3">
        <v>1</v>
      </c>
      <c r="E751" t="s">
        <v>75</v>
      </c>
      <c r="F751" t="s">
        <v>386</v>
      </c>
      <c r="G751" s="2">
        <v>45751</v>
      </c>
      <c r="H751">
        <v>4107015</v>
      </c>
      <c r="I751" t="s">
        <v>41</v>
      </c>
      <c r="J751" t="s">
        <v>251</v>
      </c>
      <c r="K751">
        <v>1.1100000000000001</v>
      </c>
      <c r="L751">
        <v>6</v>
      </c>
      <c r="M751" t="s">
        <v>245</v>
      </c>
      <c r="N751">
        <v>5</v>
      </c>
      <c r="O751">
        <v>1.1100000000000001</v>
      </c>
      <c r="P751">
        <v>1.75</v>
      </c>
      <c r="Q751">
        <v>1.9425000000000001</v>
      </c>
      <c r="R751">
        <v>6.9424999999999999</v>
      </c>
      <c r="S751">
        <v>5</v>
      </c>
      <c r="T751" s="90">
        <v>5</v>
      </c>
      <c r="U751" s="90">
        <v>0</v>
      </c>
      <c r="V751">
        <v>32.5</v>
      </c>
      <c r="W751">
        <v>0.1</v>
      </c>
      <c r="X751">
        <v>3.25</v>
      </c>
      <c r="Y751" s="176">
        <v>3.6924999999999999</v>
      </c>
      <c r="Z751" t="s">
        <v>23</v>
      </c>
      <c r="AA751" t="b" cm="1">
        <f t="array" ref="AA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51">
        <f>Fares_Big_Star_Export[[#This Row],[Trip Time]]*Fares_Big_Star_Export[[#This Row],[HOURLY DATA]]/60</f>
        <v>3.25</v>
      </c>
      <c r="AD751" s="90"/>
      <c r="AE751"/>
    </row>
    <row r="752" spans="1:31" x14ac:dyDescent="0.25">
      <c r="A752" t="s">
        <v>133</v>
      </c>
      <c r="B752" t="s">
        <v>607</v>
      </c>
      <c r="C752" t="s">
        <v>611</v>
      </c>
      <c r="D752" s="3">
        <v>0</v>
      </c>
      <c r="E752" t="s">
        <v>75</v>
      </c>
      <c r="F752" t="s">
        <v>394</v>
      </c>
      <c r="G752" s="2">
        <v>45751</v>
      </c>
      <c r="H752">
        <v>4107737</v>
      </c>
      <c r="I752" t="s">
        <v>64</v>
      </c>
      <c r="J752" t="s">
        <v>251</v>
      </c>
      <c r="K752">
        <v>14.46</v>
      </c>
      <c r="L752">
        <v>36</v>
      </c>
      <c r="M752" t="s">
        <v>245</v>
      </c>
      <c r="N752">
        <v>5</v>
      </c>
      <c r="O752">
        <v>14.46</v>
      </c>
      <c r="P752">
        <v>1.75</v>
      </c>
      <c r="Q752">
        <v>25.305</v>
      </c>
      <c r="R752">
        <v>30.305</v>
      </c>
      <c r="S752">
        <v>5</v>
      </c>
      <c r="T752" s="90">
        <v>0</v>
      </c>
      <c r="U752" s="90">
        <v>5</v>
      </c>
      <c r="V752">
        <v>32.5</v>
      </c>
      <c r="W752">
        <v>0.6</v>
      </c>
      <c r="X752">
        <v>19.5</v>
      </c>
      <c r="Y752" s="176">
        <v>10.805</v>
      </c>
      <c r="Z752" t="s">
        <v>23</v>
      </c>
      <c r="AA752" t="b" cm="1">
        <f t="array" ref="AA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52">
        <f>Fares_Big_Star_Export[[#This Row],[Trip Time]]*Fares_Big_Star_Export[[#This Row],[HOURLY DATA]]/60</f>
        <v>19.5</v>
      </c>
      <c r="AD752" s="90"/>
      <c r="AE752"/>
    </row>
    <row r="753" spans="1:31" x14ac:dyDescent="0.25">
      <c r="A753" t="s">
        <v>18</v>
      </c>
      <c r="B753" t="s">
        <v>485</v>
      </c>
      <c r="C753" t="s">
        <v>544</v>
      </c>
      <c r="D753" s="3">
        <v>0</v>
      </c>
      <c r="E753" t="s">
        <v>75</v>
      </c>
      <c r="F753" t="s">
        <v>380</v>
      </c>
      <c r="G753" s="2">
        <v>45751</v>
      </c>
      <c r="H753">
        <v>4106929</v>
      </c>
      <c r="I753" t="s">
        <v>31</v>
      </c>
      <c r="J753" t="s">
        <v>986</v>
      </c>
      <c r="K753">
        <v>29.46</v>
      </c>
      <c r="L753">
        <v>34</v>
      </c>
      <c r="M753" t="s">
        <v>245</v>
      </c>
      <c r="N753">
        <v>6.5</v>
      </c>
      <c r="O753">
        <v>29.46</v>
      </c>
      <c r="P753">
        <v>2</v>
      </c>
      <c r="Q753">
        <v>58.92</v>
      </c>
      <c r="R753">
        <v>65.42</v>
      </c>
      <c r="S753">
        <v>0</v>
      </c>
      <c r="T753" s="90">
        <v>0</v>
      </c>
      <c r="U753" s="90">
        <v>0</v>
      </c>
      <c r="V753">
        <v>35.787500000000001</v>
      </c>
      <c r="W753">
        <v>0.56666666666666665</v>
      </c>
      <c r="X753">
        <v>20.279583333333335</v>
      </c>
      <c r="Y753" s="176">
        <v>45.1404</v>
      </c>
      <c r="Z753" t="s">
        <v>23</v>
      </c>
      <c r="AA753" t="b" cm="1">
        <f t="array" ref="AA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53">
        <f>Fares_Big_Star_Export[[#This Row],[Trip Time]]*Fares_Big_Star_Export[[#This Row],[HOURLY DATA]]/60</f>
        <v>20.279583333333335</v>
      </c>
      <c r="AD753" s="90"/>
      <c r="AE753"/>
    </row>
    <row r="754" spans="1:31" x14ac:dyDescent="0.25">
      <c r="A754" t="s">
        <v>139</v>
      </c>
      <c r="B754" t="s">
        <v>703</v>
      </c>
      <c r="C754" t="s">
        <v>644</v>
      </c>
      <c r="D754" s="3">
        <v>0</v>
      </c>
      <c r="E754" t="s">
        <v>75</v>
      </c>
      <c r="F754" t="s">
        <v>381</v>
      </c>
      <c r="G754" s="2">
        <v>45751</v>
      </c>
      <c r="H754">
        <v>4106368</v>
      </c>
      <c r="I754" t="s">
        <v>43</v>
      </c>
      <c r="J754" t="s">
        <v>251</v>
      </c>
      <c r="K754">
        <v>6.19</v>
      </c>
      <c r="L754">
        <v>19</v>
      </c>
      <c r="M754" t="s">
        <v>245</v>
      </c>
      <c r="N754">
        <v>5</v>
      </c>
      <c r="O754">
        <v>6.19</v>
      </c>
      <c r="P754">
        <v>1.75</v>
      </c>
      <c r="Q754">
        <v>10.832500000000001</v>
      </c>
      <c r="R754">
        <v>15.832500000000001</v>
      </c>
      <c r="S754">
        <v>5.5</v>
      </c>
      <c r="T754" s="90">
        <v>0</v>
      </c>
      <c r="U754" s="90">
        <v>5.5</v>
      </c>
      <c r="V754">
        <v>29</v>
      </c>
      <c r="W754">
        <v>0.31666666666666665</v>
      </c>
      <c r="X754">
        <v>9.1833333333333336</v>
      </c>
      <c r="Y754" s="176">
        <v>6.6492000000000004</v>
      </c>
      <c r="Z754" t="s">
        <v>37</v>
      </c>
      <c r="AA754" t="b" cm="1">
        <f t="array" ref="AA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54">
        <f>Fares_Big_Star_Export[[#This Row],[Trip Time]]*Fares_Big_Star_Export[[#This Row],[HOURLY DATA]]/60</f>
        <v>9.1833333333333336</v>
      </c>
      <c r="AD754" s="90"/>
      <c r="AE754"/>
    </row>
    <row r="755" spans="1:31" x14ac:dyDescent="0.25">
      <c r="A755" t="s">
        <v>21</v>
      </c>
      <c r="B755" t="s">
        <v>1118</v>
      </c>
      <c r="C755" t="s">
        <v>1119</v>
      </c>
      <c r="D755" s="3">
        <v>0</v>
      </c>
      <c r="E755" t="s">
        <v>75</v>
      </c>
      <c r="F755" t="s">
        <v>227</v>
      </c>
      <c r="G755" s="2">
        <v>45751</v>
      </c>
      <c r="H755">
        <v>4106934</v>
      </c>
      <c r="I755" t="s">
        <v>228</v>
      </c>
      <c r="J755" t="s">
        <v>986</v>
      </c>
      <c r="K755">
        <v>27.9</v>
      </c>
      <c r="L755">
        <v>37</v>
      </c>
      <c r="M755" t="s">
        <v>245</v>
      </c>
      <c r="N755">
        <v>5</v>
      </c>
      <c r="O755">
        <v>27.9</v>
      </c>
      <c r="P755">
        <v>1.75</v>
      </c>
      <c r="Q755">
        <v>48.824999999999996</v>
      </c>
      <c r="R755">
        <v>53.824999999999996</v>
      </c>
      <c r="S755">
        <v>10</v>
      </c>
      <c r="T755" s="90">
        <v>0</v>
      </c>
      <c r="U755" s="90">
        <v>10</v>
      </c>
      <c r="V755">
        <v>32.5</v>
      </c>
      <c r="W755">
        <v>0.6166666666666667</v>
      </c>
      <c r="X755">
        <v>20.041666666666668</v>
      </c>
      <c r="Y755" s="176">
        <v>33.783299999999997</v>
      </c>
      <c r="Z755" t="s">
        <v>23</v>
      </c>
      <c r="AA755" t="b" cm="1">
        <f t="array" ref="AA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55">
        <f>Fares_Big_Star_Export[[#This Row],[Trip Time]]*Fares_Big_Star_Export[[#This Row],[HOURLY DATA]]/60</f>
        <v>20.041666666666668</v>
      </c>
      <c r="AD755" s="90"/>
      <c r="AE755"/>
    </row>
    <row r="756" spans="1:31" x14ac:dyDescent="0.25">
      <c r="A756" t="s">
        <v>141</v>
      </c>
      <c r="B756" t="s">
        <v>1052</v>
      </c>
      <c r="C756" t="s">
        <v>496</v>
      </c>
      <c r="D756" s="3">
        <v>0</v>
      </c>
      <c r="E756" t="s">
        <v>75</v>
      </c>
      <c r="F756" t="s">
        <v>395</v>
      </c>
      <c r="G756" s="2">
        <v>45752</v>
      </c>
      <c r="H756">
        <v>4107640</v>
      </c>
      <c r="I756" t="s">
        <v>66</v>
      </c>
      <c r="J756" t="s">
        <v>254</v>
      </c>
      <c r="K756">
        <v>6.02</v>
      </c>
      <c r="L756">
        <v>12</v>
      </c>
      <c r="M756" t="s">
        <v>246</v>
      </c>
      <c r="N756">
        <v>6.5</v>
      </c>
      <c r="O756">
        <v>6.02</v>
      </c>
      <c r="P756">
        <v>2</v>
      </c>
      <c r="Q756">
        <v>12.04</v>
      </c>
      <c r="R756">
        <v>18.54</v>
      </c>
      <c r="S756">
        <v>0</v>
      </c>
      <c r="T756" s="90">
        <v>0</v>
      </c>
      <c r="U756" s="90">
        <v>0</v>
      </c>
      <c r="V756">
        <v>32.5</v>
      </c>
      <c r="W756">
        <v>0.2</v>
      </c>
      <c r="X756">
        <v>6.5</v>
      </c>
      <c r="Y756" s="176">
        <v>12.04</v>
      </c>
      <c r="Z756" t="s">
        <v>23</v>
      </c>
      <c r="AA756" t="b" cm="1">
        <f t="array" ref="AA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56">
        <f>Fares_Big_Star_Export[[#This Row],[Trip Time]]*Fares_Big_Star_Export[[#This Row],[HOURLY DATA]]/60</f>
        <v>6.5</v>
      </c>
      <c r="AD756" s="90"/>
      <c r="AE756"/>
    </row>
    <row r="757" spans="1:31" x14ac:dyDescent="0.25">
      <c r="A757" t="s">
        <v>136</v>
      </c>
      <c r="B757" t="s">
        <v>491</v>
      </c>
      <c r="C757" t="s">
        <v>1127</v>
      </c>
      <c r="D757" s="3">
        <v>0</v>
      </c>
      <c r="E757" t="s">
        <v>75</v>
      </c>
      <c r="F757" t="s">
        <v>384</v>
      </c>
      <c r="G757" s="2">
        <v>45752</v>
      </c>
      <c r="H757">
        <v>4107746</v>
      </c>
      <c r="I757" t="s">
        <v>806</v>
      </c>
      <c r="J757" t="s">
        <v>251</v>
      </c>
      <c r="K757">
        <v>8.19</v>
      </c>
      <c r="L757">
        <v>20</v>
      </c>
      <c r="M757" t="s">
        <v>245</v>
      </c>
      <c r="N757">
        <v>5</v>
      </c>
      <c r="O757">
        <v>8.19</v>
      </c>
      <c r="P757">
        <v>1.75</v>
      </c>
      <c r="Q757">
        <v>14.3325</v>
      </c>
      <c r="R757">
        <v>19.3325</v>
      </c>
      <c r="S757">
        <v>3</v>
      </c>
      <c r="T757" s="90">
        <v>0</v>
      </c>
      <c r="U757" s="90">
        <v>3</v>
      </c>
      <c r="V757">
        <v>32.5</v>
      </c>
      <c r="W757">
        <v>0.33333333333333331</v>
      </c>
      <c r="X757">
        <v>10.833333333333332</v>
      </c>
      <c r="Y757" s="176">
        <v>8.4992000000000001</v>
      </c>
      <c r="Z757" t="s">
        <v>37</v>
      </c>
      <c r="AA757" t="b" cm="1">
        <f t="array" ref="AA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757">
        <f>Fares_Big_Star_Export[[#This Row],[Trip Time]]*Fares_Big_Star_Export[[#This Row],[HOURLY DATA]]/60</f>
        <v>10.833333333333334</v>
      </c>
      <c r="AD757" s="90"/>
      <c r="AE757"/>
    </row>
    <row r="758" spans="1:31" x14ac:dyDescent="0.25">
      <c r="A758" t="s">
        <v>18</v>
      </c>
      <c r="B758" t="s">
        <v>511</v>
      </c>
      <c r="C758" t="s">
        <v>694</v>
      </c>
      <c r="D758" s="3">
        <v>0</v>
      </c>
      <c r="E758" t="s">
        <v>75</v>
      </c>
      <c r="F758" t="s">
        <v>374</v>
      </c>
      <c r="G758" s="2">
        <v>45752</v>
      </c>
      <c r="H758">
        <v>4104837</v>
      </c>
      <c r="I758" t="s">
        <v>69</v>
      </c>
      <c r="J758" t="s">
        <v>251</v>
      </c>
      <c r="K758">
        <v>15.03</v>
      </c>
      <c r="L758">
        <v>31</v>
      </c>
      <c r="M758" t="s">
        <v>245</v>
      </c>
      <c r="N758">
        <v>6.5</v>
      </c>
      <c r="O758">
        <v>15.03</v>
      </c>
      <c r="P758">
        <v>2</v>
      </c>
      <c r="Q758">
        <v>30.06</v>
      </c>
      <c r="R758">
        <v>36.56</v>
      </c>
      <c r="S758">
        <v>0</v>
      </c>
      <c r="T758" s="90">
        <v>0</v>
      </c>
      <c r="U758" s="90">
        <v>0</v>
      </c>
      <c r="V758">
        <v>35.787500000000001</v>
      </c>
      <c r="W758">
        <v>0.51666666666666672</v>
      </c>
      <c r="X758">
        <v>18.490208333333335</v>
      </c>
      <c r="Y758" s="176">
        <v>18.069800000000001</v>
      </c>
      <c r="Z758" t="s">
        <v>23</v>
      </c>
      <c r="AA758" t="b" cm="1">
        <f t="array" ref="AA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58">
        <f>Fares_Big_Star_Export[[#This Row],[Trip Time]]*Fares_Big_Star_Export[[#This Row],[HOURLY DATA]]/60</f>
        <v>18.490208333333335</v>
      </c>
      <c r="AD758" s="90"/>
      <c r="AE758"/>
    </row>
    <row r="759" spans="1:31" x14ac:dyDescent="0.25">
      <c r="A759" t="s">
        <v>133</v>
      </c>
      <c r="B759" t="s">
        <v>836</v>
      </c>
      <c r="C759" t="s">
        <v>761</v>
      </c>
      <c r="D759" s="3">
        <v>0</v>
      </c>
      <c r="E759" t="s">
        <v>75</v>
      </c>
      <c r="F759" t="s">
        <v>394</v>
      </c>
      <c r="G759" s="2">
        <v>45752</v>
      </c>
      <c r="H759">
        <v>4104838</v>
      </c>
      <c r="I759" t="s">
        <v>64</v>
      </c>
      <c r="J759" t="s">
        <v>251</v>
      </c>
      <c r="K759">
        <v>15.03</v>
      </c>
      <c r="L759">
        <v>46</v>
      </c>
      <c r="M759" t="s">
        <v>245</v>
      </c>
      <c r="N759">
        <v>5</v>
      </c>
      <c r="O759">
        <v>15.03</v>
      </c>
      <c r="P759">
        <v>1.75</v>
      </c>
      <c r="Q759">
        <v>26.302499999999998</v>
      </c>
      <c r="R759">
        <v>31.302499999999998</v>
      </c>
      <c r="S759">
        <v>0</v>
      </c>
      <c r="T759" s="90">
        <v>0</v>
      </c>
      <c r="U759" s="90">
        <v>0</v>
      </c>
      <c r="V759">
        <v>32.5</v>
      </c>
      <c r="W759">
        <v>0.76666666666666672</v>
      </c>
      <c r="X759">
        <v>24.916666666666668</v>
      </c>
      <c r="Y759" s="176">
        <v>6.3857999999999997</v>
      </c>
      <c r="Z759" t="s">
        <v>23</v>
      </c>
      <c r="AA759" t="b" cm="1">
        <f t="array" ref="AA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59">
        <f>Fares_Big_Star_Export[[#This Row],[Trip Time]]*Fares_Big_Star_Export[[#This Row],[HOURLY DATA]]/60</f>
        <v>24.916666666666668</v>
      </c>
      <c r="AD759" s="90"/>
      <c r="AE759"/>
    </row>
    <row r="760" spans="1:31" x14ac:dyDescent="0.25">
      <c r="A760" t="s">
        <v>18</v>
      </c>
      <c r="B760" t="s">
        <v>736</v>
      </c>
      <c r="C760" t="s">
        <v>401</v>
      </c>
      <c r="D760" s="3">
        <v>0</v>
      </c>
      <c r="E760" t="s">
        <v>75</v>
      </c>
      <c r="F760" t="s">
        <v>385</v>
      </c>
      <c r="G760" s="2">
        <v>45752</v>
      </c>
      <c r="H760">
        <v>4105620</v>
      </c>
      <c r="I760" t="s">
        <v>24</v>
      </c>
      <c r="J760" t="s">
        <v>251</v>
      </c>
      <c r="K760">
        <v>16.95</v>
      </c>
      <c r="L760">
        <v>30</v>
      </c>
      <c r="M760" t="s">
        <v>245</v>
      </c>
      <c r="N760">
        <v>6.5</v>
      </c>
      <c r="O760">
        <v>16.95</v>
      </c>
      <c r="P760">
        <v>2</v>
      </c>
      <c r="Q760">
        <v>33.9</v>
      </c>
      <c r="R760">
        <v>40.4</v>
      </c>
      <c r="S760">
        <v>5</v>
      </c>
      <c r="T760" s="90">
        <v>0</v>
      </c>
      <c r="U760" s="90">
        <v>5</v>
      </c>
      <c r="V760">
        <v>35.787500000000001</v>
      </c>
      <c r="W760">
        <v>0.5</v>
      </c>
      <c r="X760">
        <v>17.893750000000001</v>
      </c>
      <c r="Y760" s="176">
        <v>22.5062</v>
      </c>
      <c r="Z760" t="s">
        <v>23</v>
      </c>
      <c r="AA760" t="b" cm="1">
        <f t="array" ref="AA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60">
        <f>Fares_Big_Star_Export[[#This Row],[Trip Time]]*Fares_Big_Star_Export[[#This Row],[HOURLY DATA]]/60</f>
        <v>17.893750000000001</v>
      </c>
      <c r="AD760" s="90"/>
      <c r="AE760"/>
    </row>
    <row r="761" spans="1:31" x14ac:dyDescent="0.25">
      <c r="A761" t="s">
        <v>141</v>
      </c>
      <c r="B761" t="s">
        <v>857</v>
      </c>
      <c r="C761" t="s">
        <v>913</v>
      </c>
      <c r="D761" s="3">
        <v>1</v>
      </c>
      <c r="E761" t="s">
        <v>75</v>
      </c>
      <c r="F761" t="s">
        <v>395</v>
      </c>
      <c r="G761" s="2">
        <v>45752</v>
      </c>
      <c r="H761">
        <v>4105619</v>
      </c>
      <c r="I761" t="s">
        <v>66</v>
      </c>
      <c r="J761" t="s">
        <v>251</v>
      </c>
      <c r="K761">
        <v>16.95</v>
      </c>
      <c r="L761">
        <v>22</v>
      </c>
      <c r="M761" t="s">
        <v>245</v>
      </c>
      <c r="N761">
        <v>5</v>
      </c>
      <c r="O761">
        <v>16.95</v>
      </c>
      <c r="P761">
        <v>1.75</v>
      </c>
      <c r="Q761">
        <v>29.662499999999998</v>
      </c>
      <c r="R761">
        <v>34.662499999999994</v>
      </c>
      <c r="S761">
        <v>5.5</v>
      </c>
      <c r="T761" s="90">
        <v>5.5</v>
      </c>
      <c r="U761" s="90">
        <v>0</v>
      </c>
      <c r="V761">
        <v>32.5</v>
      </c>
      <c r="W761">
        <v>0.36666666666666664</v>
      </c>
      <c r="X761">
        <v>11.916666666666666</v>
      </c>
      <c r="Y761" s="176">
        <v>22.745799999999999</v>
      </c>
      <c r="Z761" t="s">
        <v>23</v>
      </c>
      <c r="AA761" t="b" cm="1">
        <f t="array" ref="AA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61">
        <f>Fares_Big_Star_Export[[#This Row],[Trip Time]]*Fares_Big_Star_Export[[#This Row],[HOURLY DATA]]/60</f>
        <v>11.916666666666666</v>
      </c>
      <c r="AD761" s="90"/>
      <c r="AE761"/>
    </row>
    <row r="762" spans="1:31" x14ac:dyDescent="0.25">
      <c r="A762" t="s">
        <v>18</v>
      </c>
      <c r="B762" t="s">
        <v>775</v>
      </c>
      <c r="C762" t="s">
        <v>484</v>
      </c>
      <c r="D762" s="3">
        <v>0</v>
      </c>
      <c r="E762" t="s">
        <v>75</v>
      </c>
      <c r="F762" t="s">
        <v>385</v>
      </c>
      <c r="G762" s="2">
        <v>45752</v>
      </c>
      <c r="H762">
        <v>4106969</v>
      </c>
      <c r="I762" t="s">
        <v>24</v>
      </c>
      <c r="J762" t="s">
        <v>396</v>
      </c>
      <c r="K762">
        <v>6.07</v>
      </c>
      <c r="L762">
        <v>59</v>
      </c>
      <c r="M762" t="s">
        <v>245</v>
      </c>
      <c r="N762">
        <v>6.5</v>
      </c>
      <c r="O762">
        <v>6.07</v>
      </c>
      <c r="P762">
        <v>2</v>
      </c>
      <c r="Q762">
        <v>12.14</v>
      </c>
      <c r="R762">
        <v>18.64</v>
      </c>
      <c r="S762">
        <v>3</v>
      </c>
      <c r="T762" s="90">
        <v>0</v>
      </c>
      <c r="U762" s="90">
        <v>3</v>
      </c>
      <c r="V762">
        <v>35.787500000000001</v>
      </c>
      <c r="W762">
        <v>0.98333333333333328</v>
      </c>
      <c r="X762">
        <v>35.191041666666663</v>
      </c>
      <c r="Y762" s="176">
        <v>-16.550999999999998</v>
      </c>
      <c r="Z762" t="s">
        <v>23</v>
      </c>
      <c r="AA762" t="b" cm="1">
        <f t="array" ref="AA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62">
        <f>Fares_Big_Star_Export[[#This Row],[Trip Time]]*Fares_Big_Star_Export[[#This Row],[HOURLY DATA]]/60</f>
        <v>35.191041666666671</v>
      </c>
      <c r="AD762" s="90"/>
      <c r="AE762"/>
    </row>
    <row r="763" spans="1:31" x14ac:dyDescent="0.25">
      <c r="A763" t="s">
        <v>136</v>
      </c>
      <c r="B763" t="s">
        <v>764</v>
      </c>
      <c r="C763" t="s">
        <v>1042</v>
      </c>
      <c r="D763" s="3">
        <v>0</v>
      </c>
      <c r="E763" t="s">
        <v>75</v>
      </c>
      <c r="F763" t="s">
        <v>384</v>
      </c>
      <c r="G763" s="2">
        <v>45752</v>
      </c>
      <c r="H763">
        <v>4106970</v>
      </c>
      <c r="I763" t="s">
        <v>806</v>
      </c>
      <c r="J763" t="s">
        <v>396</v>
      </c>
      <c r="K763">
        <v>6.07</v>
      </c>
      <c r="L763">
        <v>22</v>
      </c>
      <c r="M763" t="s">
        <v>245</v>
      </c>
      <c r="N763">
        <v>5</v>
      </c>
      <c r="O763">
        <v>6.07</v>
      </c>
      <c r="P763">
        <v>1.75</v>
      </c>
      <c r="Q763">
        <v>10.6225</v>
      </c>
      <c r="R763">
        <v>15.6225</v>
      </c>
      <c r="S763">
        <v>5</v>
      </c>
      <c r="T763" s="90">
        <v>0</v>
      </c>
      <c r="U763" s="90">
        <v>5</v>
      </c>
      <c r="V763">
        <v>32.5</v>
      </c>
      <c r="W763">
        <v>0.36666666666666664</v>
      </c>
      <c r="X763">
        <v>11.916666666666666</v>
      </c>
      <c r="Y763" s="176">
        <v>3.7058</v>
      </c>
      <c r="Z763" t="s">
        <v>37</v>
      </c>
      <c r="AA763" t="b" cm="1">
        <f t="array" ref="AA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763">
        <f>Fares_Big_Star_Export[[#This Row],[Trip Time]]*Fares_Big_Star_Export[[#This Row],[HOURLY DATA]]/60</f>
        <v>11.916666666666666</v>
      </c>
      <c r="AD763" s="90"/>
      <c r="AE763"/>
    </row>
    <row r="764" spans="1:31" x14ac:dyDescent="0.25">
      <c r="A764" t="s">
        <v>21</v>
      </c>
      <c r="B764" t="s">
        <v>571</v>
      </c>
      <c r="C764" t="s">
        <v>1002</v>
      </c>
      <c r="D764" s="3">
        <v>0</v>
      </c>
      <c r="E764" t="s">
        <v>75</v>
      </c>
      <c r="F764" t="s">
        <v>229</v>
      </c>
      <c r="G764" s="2">
        <v>45752</v>
      </c>
      <c r="H764">
        <v>4103770</v>
      </c>
      <c r="I764" t="s">
        <v>230</v>
      </c>
      <c r="J764" t="s">
        <v>254</v>
      </c>
      <c r="K764">
        <v>8.86</v>
      </c>
      <c r="L764">
        <v>28</v>
      </c>
      <c r="M764" t="s">
        <v>246</v>
      </c>
      <c r="N764">
        <v>6.5</v>
      </c>
      <c r="O764">
        <v>8.86</v>
      </c>
      <c r="P764">
        <v>2</v>
      </c>
      <c r="Q764">
        <v>17.72</v>
      </c>
      <c r="R764">
        <v>24.22</v>
      </c>
      <c r="S764">
        <v>3.75</v>
      </c>
      <c r="T764" s="90">
        <v>0</v>
      </c>
      <c r="U764" s="90">
        <v>3.75</v>
      </c>
      <c r="V764">
        <v>32.5</v>
      </c>
      <c r="W764">
        <v>0.46666666666666667</v>
      </c>
      <c r="X764">
        <v>15.166666666666666</v>
      </c>
      <c r="Y764" s="176">
        <v>9.0533000000000001</v>
      </c>
      <c r="Z764" t="s">
        <v>23</v>
      </c>
      <c r="AA764" t="b" cm="1">
        <f t="array" ref="AA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64">
        <f>Fares_Big_Star_Export[[#This Row],[Trip Time]]*Fares_Big_Star_Export[[#This Row],[HOURLY DATA]]/60</f>
        <v>15.166666666666666</v>
      </c>
      <c r="AD764" s="90"/>
      <c r="AE764"/>
    </row>
    <row r="765" spans="1:31" x14ac:dyDescent="0.25">
      <c r="A765" t="s">
        <v>133</v>
      </c>
      <c r="B765" t="s">
        <v>1125</v>
      </c>
      <c r="C765" t="s">
        <v>1125</v>
      </c>
      <c r="D765" s="3">
        <v>0</v>
      </c>
      <c r="E765" t="s">
        <v>75</v>
      </c>
      <c r="F765" t="s">
        <v>394</v>
      </c>
      <c r="G765" s="2">
        <v>45752</v>
      </c>
      <c r="H765">
        <v>4106930</v>
      </c>
      <c r="I765" t="s">
        <v>64</v>
      </c>
      <c r="J765" t="s">
        <v>251</v>
      </c>
      <c r="K765">
        <v>17.690000000000001</v>
      </c>
      <c r="L765">
        <v>0</v>
      </c>
      <c r="M765" t="s">
        <v>245</v>
      </c>
      <c r="N765">
        <v>5</v>
      </c>
      <c r="O765">
        <v>17.690000000000001</v>
      </c>
      <c r="P765">
        <v>1.75</v>
      </c>
      <c r="Q765">
        <v>30.957500000000003</v>
      </c>
      <c r="R765">
        <v>35.957500000000003</v>
      </c>
      <c r="S765">
        <v>5.5</v>
      </c>
      <c r="T765" s="90">
        <v>0</v>
      </c>
      <c r="U765" s="90">
        <v>5.5</v>
      </c>
      <c r="V765">
        <v>32.5</v>
      </c>
      <c r="W765">
        <v>0</v>
      </c>
      <c r="X765">
        <v>0</v>
      </c>
      <c r="Y765" s="176">
        <v>35.957500000000003</v>
      </c>
      <c r="Z765" t="s">
        <v>23</v>
      </c>
      <c r="AA765" t="b" cm="1">
        <f t="array" ref="AA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65">
        <f>Fares_Big_Star_Export[[#This Row],[Trip Time]]*Fares_Big_Star_Export[[#This Row],[HOURLY DATA]]/60</f>
        <v>0</v>
      </c>
      <c r="AD765" s="90"/>
      <c r="AE765"/>
    </row>
    <row r="766" spans="1:31" x14ac:dyDescent="0.25">
      <c r="A766" t="s">
        <v>133</v>
      </c>
      <c r="B766" t="s">
        <v>399</v>
      </c>
      <c r="C766" t="s">
        <v>709</v>
      </c>
      <c r="D766" s="3">
        <v>0</v>
      </c>
      <c r="E766" t="s">
        <v>75</v>
      </c>
      <c r="F766" t="s">
        <v>394</v>
      </c>
      <c r="G766" s="2">
        <v>45752</v>
      </c>
      <c r="H766">
        <v>4106936</v>
      </c>
      <c r="I766" t="s">
        <v>64</v>
      </c>
      <c r="J766" t="s">
        <v>251</v>
      </c>
      <c r="K766">
        <v>17.690000000000001</v>
      </c>
      <c r="L766">
        <v>29</v>
      </c>
      <c r="M766" t="s">
        <v>245</v>
      </c>
      <c r="N766">
        <v>5</v>
      </c>
      <c r="O766">
        <v>17.690000000000001</v>
      </c>
      <c r="P766">
        <v>1.75</v>
      </c>
      <c r="Q766">
        <v>30.957500000000003</v>
      </c>
      <c r="R766">
        <v>35.957500000000003</v>
      </c>
      <c r="S766">
        <v>5</v>
      </c>
      <c r="T766" s="90">
        <v>0</v>
      </c>
      <c r="U766" s="90">
        <v>5</v>
      </c>
      <c r="V766">
        <v>32.5</v>
      </c>
      <c r="W766">
        <v>0.48333333333333334</v>
      </c>
      <c r="X766">
        <v>15.708333333333334</v>
      </c>
      <c r="Y766" s="176">
        <v>20.249199999999998</v>
      </c>
      <c r="Z766" t="s">
        <v>23</v>
      </c>
      <c r="AA766" t="b" cm="1">
        <f t="array" ref="AA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66">
        <f>Fares_Big_Star_Export[[#This Row],[Trip Time]]*Fares_Big_Star_Export[[#This Row],[HOURLY DATA]]/60</f>
        <v>15.708333333333334</v>
      </c>
      <c r="AD766" s="90"/>
      <c r="AE766"/>
    </row>
    <row r="767" spans="1:31" x14ac:dyDescent="0.25">
      <c r="A767" t="s">
        <v>136</v>
      </c>
      <c r="B767" t="s">
        <v>652</v>
      </c>
      <c r="C767" t="s">
        <v>799</v>
      </c>
      <c r="D767" s="3">
        <v>0</v>
      </c>
      <c r="E767" t="s">
        <v>75</v>
      </c>
      <c r="F767" t="s">
        <v>226</v>
      </c>
      <c r="G767" s="2">
        <v>45752</v>
      </c>
      <c r="H767">
        <v>4107642</v>
      </c>
      <c r="I767" t="s">
        <v>536</v>
      </c>
      <c r="J767" t="s">
        <v>254</v>
      </c>
      <c r="K767">
        <v>10.94</v>
      </c>
      <c r="L767">
        <v>20</v>
      </c>
      <c r="M767" t="s">
        <v>246</v>
      </c>
      <c r="N767">
        <v>6.5</v>
      </c>
      <c r="O767">
        <v>10.94</v>
      </c>
      <c r="P767">
        <v>2</v>
      </c>
      <c r="Q767">
        <v>21.88</v>
      </c>
      <c r="R767">
        <v>28.38</v>
      </c>
      <c r="S767">
        <v>0</v>
      </c>
      <c r="T767" s="90">
        <v>0</v>
      </c>
      <c r="U767" s="90">
        <v>0</v>
      </c>
      <c r="V767">
        <v>32.5</v>
      </c>
      <c r="W767">
        <v>0.33333333333333331</v>
      </c>
      <c r="X767">
        <v>10.833333333333332</v>
      </c>
      <c r="Y767" s="176">
        <v>17.546700000000001</v>
      </c>
      <c r="Z767" t="s">
        <v>23</v>
      </c>
      <c r="AA767" t="b" cm="1">
        <f t="array" ref="AA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67">
        <f>Fares_Big_Star_Export[[#This Row],[Trip Time]]*Fares_Big_Star_Export[[#This Row],[HOURLY DATA]]/60</f>
        <v>10.833333333333334</v>
      </c>
      <c r="AD767" s="90"/>
      <c r="AE767"/>
    </row>
    <row r="768" spans="1:31" x14ac:dyDescent="0.25">
      <c r="A768" t="s">
        <v>21</v>
      </c>
      <c r="B768" t="s">
        <v>493</v>
      </c>
      <c r="C768" t="s">
        <v>402</v>
      </c>
      <c r="D768" s="3">
        <v>0</v>
      </c>
      <c r="E768" t="s">
        <v>75</v>
      </c>
      <c r="F768" t="s">
        <v>229</v>
      </c>
      <c r="G768" s="2">
        <v>45752</v>
      </c>
      <c r="H768">
        <v>4103769</v>
      </c>
      <c r="I768" t="s">
        <v>230</v>
      </c>
      <c r="J768" t="s">
        <v>254</v>
      </c>
      <c r="K768">
        <v>8.86</v>
      </c>
      <c r="L768">
        <v>52</v>
      </c>
      <c r="M768" t="s">
        <v>246</v>
      </c>
      <c r="N768">
        <v>6.5</v>
      </c>
      <c r="O768">
        <v>8.86</v>
      </c>
      <c r="P768">
        <v>2</v>
      </c>
      <c r="Q768">
        <v>17.72</v>
      </c>
      <c r="R768">
        <v>24.22</v>
      </c>
      <c r="S768">
        <v>5</v>
      </c>
      <c r="T768" s="90">
        <v>0</v>
      </c>
      <c r="U768" s="90">
        <v>5</v>
      </c>
      <c r="V768">
        <v>32.5</v>
      </c>
      <c r="W768">
        <v>0.8666666666666667</v>
      </c>
      <c r="X768">
        <v>28.166666666666668</v>
      </c>
      <c r="Y768" s="176">
        <v>-3.9466999999999999</v>
      </c>
      <c r="Z768" t="s">
        <v>23</v>
      </c>
      <c r="AA768" t="b" cm="1">
        <f t="array" ref="AA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68">
        <f>Fares_Big_Star_Export[[#This Row],[Trip Time]]*Fares_Big_Star_Export[[#This Row],[HOURLY DATA]]/60</f>
        <v>28.166666666666668</v>
      </c>
      <c r="AD768" s="90"/>
      <c r="AE768"/>
    </row>
    <row r="769" spans="1:31" x14ac:dyDescent="0.25">
      <c r="A769" t="s">
        <v>18</v>
      </c>
      <c r="B769" t="s">
        <v>908</v>
      </c>
      <c r="C769" t="s">
        <v>867</v>
      </c>
      <c r="D769" s="3">
        <v>0</v>
      </c>
      <c r="E769" t="s">
        <v>75</v>
      </c>
      <c r="F769" t="s">
        <v>374</v>
      </c>
      <c r="G769" s="2">
        <v>45752</v>
      </c>
      <c r="H769">
        <v>4107662</v>
      </c>
      <c r="I769" t="s">
        <v>69</v>
      </c>
      <c r="J769" t="s">
        <v>251</v>
      </c>
      <c r="K769">
        <v>17.22</v>
      </c>
      <c r="L769">
        <v>32</v>
      </c>
      <c r="M769" t="s">
        <v>245</v>
      </c>
      <c r="N769">
        <v>6.5</v>
      </c>
      <c r="O769">
        <v>17.22</v>
      </c>
      <c r="P769">
        <v>2</v>
      </c>
      <c r="Q769">
        <v>34.44</v>
      </c>
      <c r="R769">
        <v>40.94</v>
      </c>
      <c r="S769">
        <v>5</v>
      </c>
      <c r="T769" s="90">
        <v>0</v>
      </c>
      <c r="U769" s="90">
        <v>5</v>
      </c>
      <c r="V769">
        <v>35.787500000000001</v>
      </c>
      <c r="W769">
        <v>0.53333333333333333</v>
      </c>
      <c r="X769">
        <v>19.086666666666666</v>
      </c>
      <c r="Y769" s="176">
        <v>21.853300000000001</v>
      </c>
      <c r="Z769" t="s">
        <v>23</v>
      </c>
      <c r="AA769" t="b" cm="1">
        <f t="array" ref="AA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69">
        <f>Fares_Big_Star_Export[[#This Row],[Trip Time]]*Fares_Big_Star_Export[[#This Row],[HOURLY DATA]]/60</f>
        <v>19.086666666666666</v>
      </c>
      <c r="AD769" s="90"/>
      <c r="AE769"/>
    </row>
    <row r="770" spans="1:31" x14ac:dyDescent="0.25">
      <c r="A770" t="s">
        <v>136</v>
      </c>
      <c r="B770" t="s">
        <v>892</v>
      </c>
      <c r="C770" t="s">
        <v>1062</v>
      </c>
      <c r="D770" s="3">
        <v>0</v>
      </c>
      <c r="E770" t="s">
        <v>75</v>
      </c>
      <c r="F770" t="s">
        <v>226</v>
      </c>
      <c r="G770" s="2">
        <v>45752</v>
      </c>
      <c r="H770">
        <v>4107000</v>
      </c>
      <c r="I770" t="s">
        <v>536</v>
      </c>
      <c r="J770" t="s">
        <v>251</v>
      </c>
      <c r="K770">
        <v>29.81</v>
      </c>
      <c r="L770">
        <v>94</v>
      </c>
      <c r="M770" t="s">
        <v>245</v>
      </c>
      <c r="N770">
        <v>5</v>
      </c>
      <c r="O770">
        <v>29.81</v>
      </c>
      <c r="P770">
        <v>1.75</v>
      </c>
      <c r="Q770">
        <v>52.167499999999997</v>
      </c>
      <c r="R770">
        <v>57.167499999999997</v>
      </c>
      <c r="S770">
        <v>5.5</v>
      </c>
      <c r="T770" s="90">
        <v>0</v>
      </c>
      <c r="U770" s="90">
        <v>5.5</v>
      </c>
      <c r="V770">
        <v>32.5</v>
      </c>
      <c r="W770">
        <v>1.5666666666666667</v>
      </c>
      <c r="X770">
        <v>50.916666666666664</v>
      </c>
      <c r="Y770" s="176">
        <v>6.2507999999999999</v>
      </c>
      <c r="Z770" t="s">
        <v>23</v>
      </c>
      <c r="AA770" t="b" cm="1">
        <f t="array" ref="AA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0">
        <f>Fares_Big_Star_Export[[#This Row],[Trip Time]]*Fares_Big_Star_Export[[#This Row],[HOURLY DATA]]/60</f>
        <v>50.916666666666664</v>
      </c>
      <c r="AD770" s="90"/>
      <c r="AE770"/>
    </row>
    <row r="771" spans="1:31" x14ac:dyDescent="0.25">
      <c r="A771" t="s">
        <v>136</v>
      </c>
      <c r="B771" t="s">
        <v>760</v>
      </c>
      <c r="C771" t="s">
        <v>740</v>
      </c>
      <c r="D771" s="3">
        <v>0</v>
      </c>
      <c r="E771" t="s">
        <v>75</v>
      </c>
      <c r="F771" t="s">
        <v>384</v>
      </c>
      <c r="G771" s="2">
        <v>45752</v>
      </c>
      <c r="H771">
        <v>4107753</v>
      </c>
      <c r="I771" t="s">
        <v>806</v>
      </c>
      <c r="J771" t="s">
        <v>251</v>
      </c>
      <c r="K771">
        <v>8.19</v>
      </c>
      <c r="L771">
        <v>45</v>
      </c>
      <c r="M771" t="s">
        <v>245</v>
      </c>
      <c r="N771">
        <v>5</v>
      </c>
      <c r="O771">
        <v>8.19</v>
      </c>
      <c r="P771">
        <v>1.75</v>
      </c>
      <c r="Q771">
        <v>14.3325</v>
      </c>
      <c r="R771">
        <v>19.3325</v>
      </c>
      <c r="S771">
        <v>3</v>
      </c>
      <c r="T771" s="90">
        <v>0</v>
      </c>
      <c r="U771" s="90">
        <v>3</v>
      </c>
      <c r="V771">
        <v>32.5</v>
      </c>
      <c r="W771">
        <v>0.75</v>
      </c>
      <c r="X771">
        <v>24.375</v>
      </c>
      <c r="Y771" s="176">
        <v>-5.0425000000000004</v>
      </c>
      <c r="Z771" t="s">
        <v>23</v>
      </c>
      <c r="AA771" t="b" cm="1">
        <f t="array" ref="AA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1">
        <f>Fares_Big_Star_Export[[#This Row],[Trip Time]]*Fares_Big_Star_Export[[#This Row],[HOURLY DATA]]/60</f>
        <v>24.375</v>
      </c>
      <c r="AD771" s="90"/>
      <c r="AE771"/>
    </row>
    <row r="772" spans="1:31" x14ac:dyDescent="0.25">
      <c r="A772" t="s">
        <v>133</v>
      </c>
      <c r="B772" t="s">
        <v>487</v>
      </c>
      <c r="C772" t="s">
        <v>495</v>
      </c>
      <c r="D772" s="3">
        <v>0</v>
      </c>
      <c r="E772" t="s">
        <v>75</v>
      </c>
      <c r="F772" t="s">
        <v>394</v>
      </c>
      <c r="G772" s="2">
        <v>45752</v>
      </c>
      <c r="H772">
        <v>4107664</v>
      </c>
      <c r="I772" t="s">
        <v>64</v>
      </c>
      <c r="J772" t="s">
        <v>251</v>
      </c>
      <c r="K772">
        <v>17.22</v>
      </c>
      <c r="L772">
        <v>40</v>
      </c>
      <c r="M772" t="s">
        <v>245</v>
      </c>
      <c r="N772">
        <v>5</v>
      </c>
      <c r="O772">
        <v>17.22</v>
      </c>
      <c r="P772">
        <v>1.75</v>
      </c>
      <c r="Q772">
        <v>30.134999999999998</v>
      </c>
      <c r="R772">
        <v>35.134999999999998</v>
      </c>
      <c r="S772">
        <v>5</v>
      </c>
      <c r="T772" s="90">
        <v>0</v>
      </c>
      <c r="U772" s="90">
        <v>5</v>
      </c>
      <c r="V772">
        <v>32.5</v>
      </c>
      <c r="W772">
        <v>0.66666666666666663</v>
      </c>
      <c r="X772">
        <v>21.666666666666664</v>
      </c>
      <c r="Y772" s="176">
        <v>13.468299999999999</v>
      </c>
      <c r="Z772" t="s">
        <v>23</v>
      </c>
      <c r="AA772" t="b" cm="1">
        <f t="array" ref="AA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2">
        <f>Fares_Big_Star_Export[[#This Row],[Trip Time]]*Fares_Big_Star_Export[[#This Row],[HOURLY DATA]]/60</f>
        <v>21.666666666666668</v>
      </c>
      <c r="AD772" s="90"/>
      <c r="AE772"/>
    </row>
    <row r="773" spans="1:31" x14ac:dyDescent="0.25">
      <c r="A773" t="s">
        <v>18</v>
      </c>
      <c r="B773" t="s">
        <v>732</v>
      </c>
      <c r="C773" t="s">
        <v>823</v>
      </c>
      <c r="D773" s="3">
        <v>0</v>
      </c>
      <c r="E773" t="s">
        <v>75</v>
      </c>
      <c r="F773" t="s">
        <v>392</v>
      </c>
      <c r="G773" s="2">
        <v>45752</v>
      </c>
      <c r="H773">
        <v>4103735</v>
      </c>
      <c r="I773" t="s">
        <v>393</v>
      </c>
      <c r="J773" t="s">
        <v>253</v>
      </c>
      <c r="K773">
        <v>12.08</v>
      </c>
      <c r="L773">
        <v>21</v>
      </c>
      <c r="M773" t="s">
        <v>245</v>
      </c>
      <c r="N773">
        <v>6.5</v>
      </c>
      <c r="O773">
        <v>12.08</v>
      </c>
      <c r="P773">
        <v>2</v>
      </c>
      <c r="Q773">
        <v>24.16</v>
      </c>
      <c r="R773">
        <v>30.66</v>
      </c>
      <c r="S773">
        <v>5.5</v>
      </c>
      <c r="T773" s="90">
        <v>0</v>
      </c>
      <c r="U773" s="90">
        <v>5.5</v>
      </c>
      <c r="V773">
        <v>35.787500000000001</v>
      </c>
      <c r="W773">
        <v>0.35</v>
      </c>
      <c r="X773">
        <v>12.525625</v>
      </c>
      <c r="Y773" s="176">
        <v>18.134399999999999</v>
      </c>
      <c r="Z773" t="s">
        <v>23</v>
      </c>
      <c r="AA773" t="b" cm="1">
        <f t="array" ref="AA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3">
        <f>Fares_Big_Star_Export[[#This Row],[Trip Time]]*Fares_Big_Star_Export[[#This Row],[HOURLY DATA]]/60</f>
        <v>12.525625</v>
      </c>
      <c r="AD773" s="90"/>
      <c r="AE773"/>
    </row>
    <row r="774" spans="1:31" x14ac:dyDescent="0.25">
      <c r="A774" t="s">
        <v>141</v>
      </c>
      <c r="B774" t="s">
        <v>432</v>
      </c>
      <c r="C774" t="s">
        <v>788</v>
      </c>
      <c r="D774" s="3">
        <v>0</v>
      </c>
      <c r="E774" t="s">
        <v>75</v>
      </c>
      <c r="F774" t="s">
        <v>395</v>
      </c>
      <c r="G774" s="2">
        <v>45752</v>
      </c>
      <c r="H774">
        <v>4107097</v>
      </c>
      <c r="I774" t="s">
        <v>66</v>
      </c>
      <c r="J774" t="s">
        <v>251</v>
      </c>
      <c r="K774">
        <v>21.83</v>
      </c>
      <c r="L774">
        <v>28</v>
      </c>
      <c r="M774" t="s">
        <v>245</v>
      </c>
      <c r="N774">
        <v>5</v>
      </c>
      <c r="O774">
        <v>21.83</v>
      </c>
      <c r="P774">
        <v>1.75</v>
      </c>
      <c r="Q774">
        <v>38.202500000000001</v>
      </c>
      <c r="R774">
        <v>43.202500000000001</v>
      </c>
      <c r="S774">
        <v>0</v>
      </c>
      <c r="T774" s="90">
        <v>0</v>
      </c>
      <c r="U774" s="90">
        <v>0</v>
      </c>
      <c r="V774">
        <v>32.5</v>
      </c>
      <c r="W774">
        <v>0.46666666666666667</v>
      </c>
      <c r="X774">
        <v>15.166666666666666</v>
      </c>
      <c r="Y774" s="176">
        <v>28.035799999999998</v>
      </c>
      <c r="Z774" t="s">
        <v>23</v>
      </c>
      <c r="AA774" t="b" cm="1">
        <f t="array" ref="AA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4">
        <f>Fares_Big_Star_Export[[#This Row],[Trip Time]]*Fares_Big_Star_Export[[#This Row],[HOURLY DATA]]/60</f>
        <v>15.166666666666666</v>
      </c>
      <c r="AD774" s="90"/>
      <c r="AE774"/>
    </row>
    <row r="775" spans="1:31" x14ac:dyDescent="0.25">
      <c r="A775" t="s">
        <v>136</v>
      </c>
      <c r="B775" t="s">
        <v>947</v>
      </c>
      <c r="C775" t="s">
        <v>1062</v>
      </c>
      <c r="D775" s="3">
        <v>0</v>
      </c>
      <c r="E775" t="s">
        <v>75</v>
      </c>
      <c r="F775" t="s">
        <v>226</v>
      </c>
      <c r="G775" s="2">
        <v>45752</v>
      </c>
      <c r="H775">
        <v>4107099</v>
      </c>
      <c r="I775" t="s">
        <v>536</v>
      </c>
      <c r="J775" t="s">
        <v>251</v>
      </c>
      <c r="K775">
        <v>21.83</v>
      </c>
      <c r="L775">
        <v>65</v>
      </c>
      <c r="M775" t="s">
        <v>245</v>
      </c>
      <c r="N775">
        <v>5</v>
      </c>
      <c r="O775">
        <v>21.83</v>
      </c>
      <c r="P775">
        <v>1.75</v>
      </c>
      <c r="Q775">
        <v>38.202500000000001</v>
      </c>
      <c r="R775">
        <v>43.202500000000001</v>
      </c>
      <c r="S775">
        <v>5</v>
      </c>
      <c r="T775" s="90">
        <v>0</v>
      </c>
      <c r="U775" s="90">
        <v>5</v>
      </c>
      <c r="V775">
        <v>32.5</v>
      </c>
      <c r="W775">
        <v>1.0833333333333333</v>
      </c>
      <c r="X775">
        <v>35.208333333333329</v>
      </c>
      <c r="Y775" s="176">
        <v>7.9942000000000002</v>
      </c>
      <c r="Z775" t="s">
        <v>23</v>
      </c>
      <c r="AA775" t="b" cm="1">
        <f t="array" ref="AA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5">
        <f>Fares_Big_Star_Export[[#This Row],[Trip Time]]*Fares_Big_Star_Export[[#This Row],[HOURLY DATA]]/60</f>
        <v>35.208333333333336</v>
      </c>
      <c r="AD775" s="90"/>
      <c r="AE775"/>
    </row>
    <row r="776" spans="1:31" x14ac:dyDescent="0.25">
      <c r="A776" t="s">
        <v>135</v>
      </c>
      <c r="B776" t="s">
        <v>992</v>
      </c>
      <c r="C776" t="s">
        <v>992</v>
      </c>
      <c r="D776" s="3">
        <v>0</v>
      </c>
      <c r="E776" t="s">
        <v>75</v>
      </c>
      <c r="F776" t="s">
        <v>391</v>
      </c>
      <c r="G776" s="2">
        <v>45752</v>
      </c>
      <c r="H776">
        <v>4103738</v>
      </c>
      <c r="I776" t="s">
        <v>30</v>
      </c>
      <c r="J776" t="s">
        <v>251</v>
      </c>
      <c r="K776">
        <v>24.57</v>
      </c>
      <c r="L776">
        <v>0</v>
      </c>
      <c r="M776" t="s">
        <v>245</v>
      </c>
      <c r="N776">
        <v>5</v>
      </c>
      <c r="O776">
        <v>24.57</v>
      </c>
      <c r="P776">
        <v>1.75</v>
      </c>
      <c r="Q776">
        <v>42.997500000000002</v>
      </c>
      <c r="R776">
        <v>47.997500000000002</v>
      </c>
      <c r="S776">
        <v>5</v>
      </c>
      <c r="T776" s="90">
        <v>0</v>
      </c>
      <c r="U776" s="90">
        <v>5</v>
      </c>
      <c r="V776">
        <v>32.5</v>
      </c>
      <c r="W776">
        <v>0</v>
      </c>
      <c r="X776">
        <v>0</v>
      </c>
      <c r="Y776" s="176">
        <v>47.997500000000002</v>
      </c>
      <c r="Z776" t="s">
        <v>23</v>
      </c>
      <c r="AA776" t="b" cm="1">
        <f t="array" ref="AA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6">
        <f>Fares_Big_Star_Export[[#This Row],[Trip Time]]*Fares_Big_Star_Export[[#This Row],[HOURLY DATA]]/60</f>
        <v>0</v>
      </c>
      <c r="AD776" s="90"/>
      <c r="AE776"/>
    </row>
    <row r="777" spans="1:31" x14ac:dyDescent="0.25">
      <c r="A777" t="s">
        <v>139</v>
      </c>
      <c r="B777" t="s">
        <v>525</v>
      </c>
      <c r="C777" t="s">
        <v>868</v>
      </c>
      <c r="D777" s="3">
        <v>0</v>
      </c>
      <c r="E777" t="s">
        <v>75</v>
      </c>
      <c r="F777" t="s">
        <v>381</v>
      </c>
      <c r="G777" s="2">
        <v>45752</v>
      </c>
      <c r="H777">
        <v>4103737</v>
      </c>
      <c r="I777" t="s">
        <v>43</v>
      </c>
      <c r="J777" t="s">
        <v>251</v>
      </c>
      <c r="K777">
        <v>24.57</v>
      </c>
      <c r="L777">
        <v>24</v>
      </c>
      <c r="M777" t="s">
        <v>245</v>
      </c>
      <c r="N777">
        <v>5</v>
      </c>
      <c r="O777">
        <v>24.57</v>
      </c>
      <c r="P777">
        <v>1.75</v>
      </c>
      <c r="Q777">
        <v>42.997500000000002</v>
      </c>
      <c r="R777">
        <v>47.997500000000002</v>
      </c>
      <c r="S777">
        <v>5.5</v>
      </c>
      <c r="T777" s="90">
        <v>0</v>
      </c>
      <c r="U777" s="90">
        <v>5.5</v>
      </c>
      <c r="V777">
        <v>29</v>
      </c>
      <c r="W777">
        <v>0.4</v>
      </c>
      <c r="X777">
        <v>11.600000000000001</v>
      </c>
      <c r="Y777" s="176">
        <v>36.397500000000001</v>
      </c>
      <c r="Z777" t="s">
        <v>37</v>
      </c>
      <c r="AA777" t="b" cm="1">
        <f t="array" ref="AA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7">
        <f>Fares_Big_Star_Export[[#This Row],[Trip Time]]*Fares_Big_Star_Export[[#This Row],[HOURLY DATA]]/60</f>
        <v>11.6</v>
      </c>
      <c r="AD777" s="90"/>
      <c r="AE777"/>
    </row>
    <row r="778" spans="1:31" x14ac:dyDescent="0.25">
      <c r="A778" t="s">
        <v>136</v>
      </c>
      <c r="B778" t="s">
        <v>1128</v>
      </c>
      <c r="C778" t="s">
        <v>1128</v>
      </c>
      <c r="D778" s="3">
        <v>0</v>
      </c>
      <c r="E778" t="s">
        <v>75</v>
      </c>
      <c r="F778" t="s">
        <v>226</v>
      </c>
      <c r="G778" s="2">
        <v>45752</v>
      </c>
      <c r="H778">
        <v>4107056</v>
      </c>
      <c r="I778" t="s">
        <v>536</v>
      </c>
      <c r="J778" t="s">
        <v>253</v>
      </c>
      <c r="K778">
        <v>32.299999999999997</v>
      </c>
      <c r="L778">
        <v>0</v>
      </c>
      <c r="M778" t="s">
        <v>245</v>
      </c>
      <c r="N778">
        <v>5</v>
      </c>
      <c r="O778">
        <v>32.299999999999997</v>
      </c>
      <c r="P778">
        <v>1.75</v>
      </c>
      <c r="Q778">
        <v>56.524999999999991</v>
      </c>
      <c r="R778">
        <v>61.524999999999991</v>
      </c>
      <c r="S778">
        <v>3</v>
      </c>
      <c r="T778" s="90">
        <v>0</v>
      </c>
      <c r="U778" s="90">
        <v>3</v>
      </c>
      <c r="V778">
        <v>32.5</v>
      </c>
      <c r="W778">
        <v>0</v>
      </c>
      <c r="X778">
        <v>0</v>
      </c>
      <c r="Y778" s="176">
        <v>61.524999999999999</v>
      </c>
      <c r="Z778" t="s">
        <v>23</v>
      </c>
      <c r="AA778" t="b" cm="1">
        <f t="array" ref="AA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8">
        <f>Fares_Big_Star_Export[[#This Row],[Trip Time]]*Fares_Big_Star_Export[[#This Row],[HOURLY DATA]]/60</f>
        <v>0</v>
      </c>
      <c r="AD778" s="90"/>
      <c r="AE778"/>
    </row>
    <row r="779" spans="1:31" x14ac:dyDescent="0.25">
      <c r="A779" t="s">
        <v>141</v>
      </c>
      <c r="B779" t="s">
        <v>600</v>
      </c>
      <c r="C779" t="s">
        <v>514</v>
      </c>
      <c r="D779" s="3">
        <v>1</v>
      </c>
      <c r="E779" t="s">
        <v>75</v>
      </c>
      <c r="F779" t="s">
        <v>395</v>
      </c>
      <c r="G779" s="2">
        <v>45752</v>
      </c>
      <c r="H779">
        <v>4107054</v>
      </c>
      <c r="I779" t="s">
        <v>66</v>
      </c>
      <c r="J779" t="s">
        <v>253</v>
      </c>
      <c r="K779">
        <v>32.299999999999997</v>
      </c>
      <c r="L779">
        <v>60</v>
      </c>
      <c r="M779" t="s">
        <v>245</v>
      </c>
      <c r="N779">
        <v>5</v>
      </c>
      <c r="O779">
        <v>32.299999999999997</v>
      </c>
      <c r="P779">
        <v>1.75</v>
      </c>
      <c r="Q779">
        <v>56.524999999999991</v>
      </c>
      <c r="R779">
        <v>61.524999999999991</v>
      </c>
      <c r="S779">
        <v>5.5</v>
      </c>
      <c r="T779" s="90">
        <v>5.5</v>
      </c>
      <c r="U779" s="90">
        <v>0</v>
      </c>
      <c r="V779">
        <v>32.5</v>
      </c>
      <c r="W779">
        <v>1</v>
      </c>
      <c r="X779">
        <v>32.5</v>
      </c>
      <c r="Y779" s="176">
        <v>29.024999999999999</v>
      </c>
      <c r="Z779" t="s">
        <v>23</v>
      </c>
      <c r="AA779" t="b" cm="1">
        <f t="array" ref="AA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9">
        <f>Fares_Big_Star_Export[[#This Row],[Trip Time]]*Fares_Big_Star_Export[[#This Row],[HOURLY DATA]]/60</f>
        <v>32.5</v>
      </c>
      <c r="AD779" s="90"/>
      <c r="AE779"/>
    </row>
    <row r="780" spans="1:31" x14ac:dyDescent="0.25">
      <c r="A780" t="s">
        <v>136</v>
      </c>
      <c r="B780" t="s">
        <v>1126</v>
      </c>
      <c r="C780" t="s">
        <v>817</v>
      </c>
      <c r="D780" s="3">
        <v>0</v>
      </c>
      <c r="E780" t="s">
        <v>75</v>
      </c>
      <c r="F780" t="s">
        <v>384</v>
      </c>
      <c r="G780" s="2">
        <v>45752</v>
      </c>
      <c r="H780">
        <v>4105639</v>
      </c>
      <c r="I780" t="s">
        <v>806</v>
      </c>
      <c r="J780" t="s">
        <v>251</v>
      </c>
      <c r="K780">
        <v>15.59</v>
      </c>
      <c r="L780">
        <v>47</v>
      </c>
      <c r="M780" t="s">
        <v>245</v>
      </c>
      <c r="N780">
        <v>5</v>
      </c>
      <c r="O780">
        <v>15.59</v>
      </c>
      <c r="P780">
        <v>1.75</v>
      </c>
      <c r="Q780">
        <v>27.282499999999999</v>
      </c>
      <c r="R780">
        <v>32.282499999999999</v>
      </c>
      <c r="S780">
        <v>5</v>
      </c>
      <c r="T780" s="90">
        <v>0</v>
      </c>
      <c r="U780" s="90">
        <v>5</v>
      </c>
      <c r="V780">
        <v>32.5</v>
      </c>
      <c r="W780">
        <v>0.78333333333333333</v>
      </c>
      <c r="X780">
        <v>25.458333333333332</v>
      </c>
      <c r="Y780" s="176">
        <v>6.8242000000000003</v>
      </c>
      <c r="Z780" t="s">
        <v>37</v>
      </c>
      <c r="AA780" t="b" cm="1">
        <f t="array" ref="AA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780">
        <f>Fares_Big_Star_Export[[#This Row],[Trip Time]]*Fares_Big_Star_Export[[#This Row],[HOURLY DATA]]/60</f>
        <v>25.458333333333332</v>
      </c>
      <c r="AD780" s="90"/>
      <c r="AE780"/>
    </row>
    <row r="781" spans="1:31" x14ac:dyDescent="0.25">
      <c r="A781" t="s">
        <v>141</v>
      </c>
      <c r="B781" t="s">
        <v>679</v>
      </c>
      <c r="C781" t="s">
        <v>858</v>
      </c>
      <c r="D781" s="3">
        <v>0</v>
      </c>
      <c r="E781" t="s">
        <v>75</v>
      </c>
      <c r="F781" t="s">
        <v>395</v>
      </c>
      <c r="G781" s="2">
        <v>45752</v>
      </c>
      <c r="H781">
        <v>4107771</v>
      </c>
      <c r="I781" t="s">
        <v>66</v>
      </c>
      <c r="J781" t="s">
        <v>251</v>
      </c>
      <c r="K781">
        <v>26.08</v>
      </c>
      <c r="L781">
        <v>29</v>
      </c>
      <c r="M781" t="s">
        <v>245</v>
      </c>
      <c r="N781">
        <v>5</v>
      </c>
      <c r="O781">
        <v>26.08</v>
      </c>
      <c r="P781">
        <v>1.75</v>
      </c>
      <c r="Q781">
        <v>45.64</v>
      </c>
      <c r="R781">
        <v>50.64</v>
      </c>
      <c r="S781">
        <v>5.5</v>
      </c>
      <c r="T781" s="90">
        <v>0</v>
      </c>
      <c r="U781" s="90">
        <v>5.5</v>
      </c>
      <c r="V781">
        <v>32.5</v>
      </c>
      <c r="W781">
        <v>0.48333333333333334</v>
      </c>
      <c r="X781">
        <v>15.708333333333334</v>
      </c>
      <c r="Y781" s="176">
        <v>34.931699999999999</v>
      </c>
      <c r="Z781" t="s">
        <v>23</v>
      </c>
      <c r="AA781" t="b" cm="1">
        <f t="array" ref="AA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81">
        <f>Fares_Big_Star_Export[[#This Row],[Trip Time]]*Fares_Big_Star_Export[[#This Row],[HOURLY DATA]]/60</f>
        <v>15.708333333333334</v>
      </c>
      <c r="AD781" s="90"/>
      <c r="AE781"/>
    </row>
    <row r="782" spans="1:31" x14ac:dyDescent="0.25">
      <c r="A782" t="s">
        <v>139</v>
      </c>
      <c r="B782" t="s">
        <v>754</v>
      </c>
      <c r="C782" t="s">
        <v>934</v>
      </c>
      <c r="D782" s="3">
        <v>0</v>
      </c>
      <c r="E782" t="s">
        <v>75</v>
      </c>
      <c r="F782" t="s">
        <v>381</v>
      </c>
      <c r="G782" s="2">
        <v>45752</v>
      </c>
      <c r="H782">
        <v>4107768</v>
      </c>
      <c r="I782" t="s">
        <v>43</v>
      </c>
      <c r="J782" t="s">
        <v>251</v>
      </c>
      <c r="K782">
        <v>26.08</v>
      </c>
      <c r="L782">
        <v>30</v>
      </c>
      <c r="M782" t="s">
        <v>245</v>
      </c>
      <c r="N782">
        <v>5</v>
      </c>
      <c r="O782">
        <v>26.08</v>
      </c>
      <c r="P782">
        <v>1.75</v>
      </c>
      <c r="Q782">
        <v>45.64</v>
      </c>
      <c r="R782">
        <v>50.64</v>
      </c>
      <c r="S782">
        <v>3</v>
      </c>
      <c r="T782" s="90">
        <v>0</v>
      </c>
      <c r="U782" s="90">
        <v>3</v>
      </c>
      <c r="V782">
        <v>29</v>
      </c>
      <c r="W782">
        <v>0.5</v>
      </c>
      <c r="X782">
        <v>14.5</v>
      </c>
      <c r="Y782" s="176">
        <v>36.14</v>
      </c>
      <c r="Z782" t="s">
        <v>37</v>
      </c>
      <c r="AA782" t="b" cm="1">
        <f t="array" ref="AA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82">
        <f>Fares_Big_Star_Export[[#This Row],[Trip Time]]*Fares_Big_Star_Export[[#This Row],[HOURLY DATA]]/60</f>
        <v>14.5</v>
      </c>
      <c r="AD782" s="90"/>
      <c r="AE782"/>
    </row>
    <row r="783" spans="1:31" x14ac:dyDescent="0.25">
      <c r="A783" t="s">
        <v>136</v>
      </c>
      <c r="B783" t="s">
        <v>635</v>
      </c>
      <c r="C783" t="s">
        <v>922</v>
      </c>
      <c r="D783" s="3">
        <v>0</v>
      </c>
      <c r="E783" t="s">
        <v>75</v>
      </c>
      <c r="F783" t="s">
        <v>226</v>
      </c>
      <c r="G783" s="2">
        <v>45752</v>
      </c>
      <c r="H783">
        <v>4106999</v>
      </c>
      <c r="I783" t="s">
        <v>536</v>
      </c>
      <c r="J783" t="s">
        <v>252</v>
      </c>
      <c r="K783">
        <v>29.81</v>
      </c>
      <c r="L783">
        <v>42</v>
      </c>
      <c r="M783" t="s">
        <v>245</v>
      </c>
      <c r="N783">
        <v>5</v>
      </c>
      <c r="O783">
        <v>29.81</v>
      </c>
      <c r="P783">
        <v>1.75</v>
      </c>
      <c r="Q783">
        <v>52.167499999999997</v>
      </c>
      <c r="R783">
        <v>57.167499999999997</v>
      </c>
      <c r="S783">
        <v>0</v>
      </c>
      <c r="T783" s="90">
        <v>0</v>
      </c>
      <c r="U783" s="90">
        <v>0</v>
      </c>
      <c r="V783">
        <v>32.5</v>
      </c>
      <c r="W783">
        <v>0.7</v>
      </c>
      <c r="X783">
        <v>22.75</v>
      </c>
      <c r="Y783" s="176">
        <v>34.417499999999997</v>
      </c>
      <c r="Z783" t="s">
        <v>23</v>
      </c>
      <c r="AA783" t="b" cm="1">
        <f t="array" ref="AA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83">
        <f>Fares_Big_Star_Export[[#This Row],[Trip Time]]*Fares_Big_Star_Export[[#This Row],[HOURLY DATA]]/60</f>
        <v>22.75</v>
      </c>
      <c r="AD783" s="90"/>
      <c r="AE783"/>
    </row>
    <row r="784" spans="1:31" x14ac:dyDescent="0.25">
      <c r="A784" t="s">
        <v>136</v>
      </c>
      <c r="B784" t="s">
        <v>651</v>
      </c>
      <c r="C784" t="s">
        <v>838</v>
      </c>
      <c r="D784" s="3">
        <v>0</v>
      </c>
      <c r="E784" t="s">
        <v>75</v>
      </c>
      <c r="F784" t="s">
        <v>384</v>
      </c>
      <c r="G784" s="2">
        <v>45753</v>
      </c>
      <c r="H784">
        <v>4107616</v>
      </c>
      <c r="I784" t="s">
        <v>806</v>
      </c>
      <c r="J784" t="s">
        <v>253</v>
      </c>
      <c r="K784">
        <v>30.84</v>
      </c>
      <c r="L784">
        <v>53</v>
      </c>
      <c r="M784" t="s">
        <v>245</v>
      </c>
      <c r="N784">
        <v>5</v>
      </c>
      <c r="O784">
        <v>30.84</v>
      </c>
      <c r="P784">
        <v>1.75</v>
      </c>
      <c r="Q784">
        <v>53.97</v>
      </c>
      <c r="R784">
        <v>58.97</v>
      </c>
      <c r="S784">
        <v>5.5</v>
      </c>
      <c r="T784" s="90">
        <v>0</v>
      </c>
      <c r="U784" s="90">
        <v>5.5</v>
      </c>
      <c r="V784">
        <v>32.5</v>
      </c>
      <c r="W784">
        <v>0.8833333333333333</v>
      </c>
      <c r="X784">
        <v>28.708333333333332</v>
      </c>
      <c r="Y784" s="176">
        <v>30.261700000000001</v>
      </c>
      <c r="Z784" t="s">
        <v>23</v>
      </c>
      <c r="AA784" t="b" cm="1">
        <f t="array" ref="AA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84">
        <f>Fares_Big_Star_Export[[#This Row],[Trip Time]]*Fares_Big_Star_Export[[#This Row],[HOURLY DATA]]/60</f>
        <v>28.708333333333332</v>
      </c>
      <c r="AD784" s="90"/>
      <c r="AE784"/>
    </row>
    <row r="785" spans="1:31" x14ac:dyDescent="0.25">
      <c r="A785" t="s">
        <v>21</v>
      </c>
      <c r="B785" t="s">
        <v>897</v>
      </c>
      <c r="C785" t="s">
        <v>442</v>
      </c>
      <c r="D785" s="3">
        <v>0</v>
      </c>
      <c r="E785" t="s">
        <v>75</v>
      </c>
      <c r="F785" t="s">
        <v>227</v>
      </c>
      <c r="G785" s="2">
        <v>45753</v>
      </c>
      <c r="H785">
        <v>4106232</v>
      </c>
      <c r="I785" t="s">
        <v>228</v>
      </c>
      <c r="J785" t="s">
        <v>247</v>
      </c>
      <c r="K785">
        <v>22.96</v>
      </c>
      <c r="L785">
        <v>37</v>
      </c>
      <c r="M785" t="s">
        <v>246</v>
      </c>
      <c r="N785">
        <v>6.5</v>
      </c>
      <c r="O785">
        <v>22.96</v>
      </c>
      <c r="P785">
        <v>2</v>
      </c>
      <c r="Q785">
        <v>45.92</v>
      </c>
      <c r="R785">
        <v>52.42</v>
      </c>
      <c r="S785">
        <v>5.5</v>
      </c>
      <c r="T785" s="90">
        <v>0</v>
      </c>
      <c r="U785" s="90">
        <v>5.5</v>
      </c>
      <c r="V785">
        <v>32.5</v>
      </c>
      <c r="W785">
        <v>0.6166666666666667</v>
      </c>
      <c r="X785">
        <v>20.041666666666668</v>
      </c>
      <c r="Y785" s="176">
        <v>32.378300000000003</v>
      </c>
      <c r="Z785" t="s">
        <v>23</v>
      </c>
      <c r="AA785" t="b" cm="1">
        <f t="array" ref="AA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85">
        <f>Fares_Big_Star_Export[[#This Row],[Trip Time]]*Fares_Big_Star_Export[[#This Row],[HOURLY DATA]]/60</f>
        <v>20.041666666666668</v>
      </c>
      <c r="AD785" s="90"/>
      <c r="AE785"/>
    </row>
    <row r="786" spans="1:31" x14ac:dyDescent="0.25">
      <c r="A786" t="s">
        <v>136</v>
      </c>
      <c r="B786" t="s">
        <v>756</v>
      </c>
      <c r="C786" t="s">
        <v>919</v>
      </c>
      <c r="D786" s="3">
        <v>0</v>
      </c>
      <c r="E786" t="s">
        <v>75</v>
      </c>
      <c r="F786" t="s">
        <v>888</v>
      </c>
      <c r="G786" s="2">
        <v>45753</v>
      </c>
      <c r="H786">
        <v>4106233</v>
      </c>
      <c r="I786" t="s">
        <v>537</v>
      </c>
      <c r="J786" t="s">
        <v>247</v>
      </c>
      <c r="K786">
        <v>22.96</v>
      </c>
      <c r="L786">
        <v>35</v>
      </c>
      <c r="M786" t="s">
        <v>246</v>
      </c>
      <c r="N786">
        <v>6.5</v>
      </c>
      <c r="O786">
        <v>22.96</v>
      </c>
      <c r="P786">
        <v>2</v>
      </c>
      <c r="Q786">
        <v>45.92</v>
      </c>
      <c r="R786">
        <v>52.42</v>
      </c>
      <c r="S786">
        <v>5.5</v>
      </c>
      <c r="T786" s="90">
        <v>0</v>
      </c>
      <c r="U786" s="90">
        <v>5.5</v>
      </c>
      <c r="V786">
        <v>32.5</v>
      </c>
      <c r="W786">
        <v>0.58333333333333337</v>
      </c>
      <c r="X786">
        <v>18.958333333333336</v>
      </c>
      <c r="Y786" s="176">
        <v>33.4617</v>
      </c>
      <c r="Z786" t="s">
        <v>23</v>
      </c>
      <c r="AA786" t="b" cm="1">
        <f t="array" ref="AA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86">
        <f>Fares_Big_Star_Export[[#This Row],[Trip Time]]*Fares_Big_Star_Export[[#This Row],[HOURLY DATA]]/60</f>
        <v>18.958333333333332</v>
      </c>
      <c r="AD786" s="90"/>
      <c r="AE786"/>
    </row>
    <row r="787" spans="1:31" x14ac:dyDescent="0.25">
      <c r="A787" t="s">
        <v>18</v>
      </c>
      <c r="B787" t="s">
        <v>551</v>
      </c>
      <c r="C787" t="s">
        <v>779</v>
      </c>
      <c r="D787" s="3">
        <v>0</v>
      </c>
      <c r="E787" t="s">
        <v>75</v>
      </c>
      <c r="F787" t="s">
        <v>380</v>
      </c>
      <c r="G787" s="2">
        <v>45753</v>
      </c>
      <c r="H787">
        <v>4108184</v>
      </c>
      <c r="I787" t="s">
        <v>31</v>
      </c>
      <c r="J787" t="s">
        <v>254</v>
      </c>
      <c r="K787">
        <v>6.02</v>
      </c>
      <c r="L787">
        <v>14</v>
      </c>
      <c r="M787" t="s">
        <v>246</v>
      </c>
      <c r="N787">
        <v>6.5</v>
      </c>
      <c r="O787">
        <v>6.02</v>
      </c>
      <c r="P787">
        <v>2</v>
      </c>
      <c r="Q787">
        <v>12.04</v>
      </c>
      <c r="R787">
        <v>18.54</v>
      </c>
      <c r="S787">
        <v>0</v>
      </c>
      <c r="T787" s="90">
        <v>0</v>
      </c>
      <c r="U787" s="90">
        <v>0</v>
      </c>
      <c r="V787">
        <v>35.787500000000001</v>
      </c>
      <c r="W787">
        <v>0.23333333333333334</v>
      </c>
      <c r="X787">
        <v>8.3504166666666677</v>
      </c>
      <c r="Y787" s="176">
        <v>10.1896</v>
      </c>
      <c r="Z787" t="s">
        <v>23</v>
      </c>
      <c r="AA787" t="b" cm="1">
        <f t="array" ref="AA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87">
        <f>Fares_Big_Star_Export[[#This Row],[Trip Time]]*Fares_Big_Star_Export[[#This Row],[HOURLY DATA]]/60</f>
        <v>8.3504166666666677</v>
      </c>
      <c r="AD787" s="90"/>
      <c r="AE787"/>
    </row>
    <row r="788" spans="1:31" x14ac:dyDescent="0.25">
      <c r="A788" t="s">
        <v>136</v>
      </c>
      <c r="B788" t="s">
        <v>418</v>
      </c>
      <c r="C788" t="s">
        <v>562</v>
      </c>
      <c r="D788" s="3">
        <v>0</v>
      </c>
      <c r="E788" t="s">
        <v>75</v>
      </c>
      <c r="F788" t="s">
        <v>888</v>
      </c>
      <c r="G788" s="2">
        <v>45753</v>
      </c>
      <c r="H788">
        <v>4107051</v>
      </c>
      <c r="I788" t="s">
        <v>537</v>
      </c>
      <c r="J788" t="s">
        <v>253</v>
      </c>
      <c r="K788">
        <v>31.58</v>
      </c>
      <c r="L788">
        <v>40</v>
      </c>
      <c r="M788" t="s">
        <v>245</v>
      </c>
      <c r="N788">
        <v>5</v>
      </c>
      <c r="O788">
        <v>31.58</v>
      </c>
      <c r="P788">
        <v>1.75</v>
      </c>
      <c r="Q788">
        <v>55.265000000000001</v>
      </c>
      <c r="R788">
        <v>60.265000000000001</v>
      </c>
      <c r="S788">
        <v>3</v>
      </c>
      <c r="T788" s="90">
        <v>0</v>
      </c>
      <c r="U788" s="90">
        <v>3</v>
      </c>
      <c r="V788">
        <v>32.5</v>
      </c>
      <c r="W788">
        <v>0.66666666666666663</v>
      </c>
      <c r="X788">
        <v>21.666666666666664</v>
      </c>
      <c r="Y788" s="176">
        <v>38.598300000000002</v>
      </c>
      <c r="Z788" t="s">
        <v>23</v>
      </c>
      <c r="AA788" t="b" cm="1">
        <f t="array" ref="AA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88">
        <f>Fares_Big_Star_Export[[#This Row],[Trip Time]]*Fares_Big_Star_Export[[#This Row],[HOURLY DATA]]/60</f>
        <v>21.666666666666668</v>
      </c>
      <c r="AD788" s="90"/>
      <c r="AE788"/>
    </row>
    <row r="789" spans="1:31" x14ac:dyDescent="0.25">
      <c r="A789" t="s">
        <v>133</v>
      </c>
      <c r="B789" t="s">
        <v>1130</v>
      </c>
      <c r="C789" t="s">
        <v>1130</v>
      </c>
      <c r="D789" s="3">
        <v>0</v>
      </c>
      <c r="E789" t="s">
        <v>75</v>
      </c>
      <c r="F789" t="s">
        <v>394</v>
      </c>
      <c r="G789" s="2">
        <v>45753</v>
      </c>
      <c r="H789">
        <v>4107047</v>
      </c>
      <c r="I789" t="s">
        <v>64</v>
      </c>
      <c r="J789" t="s">
        <v>253</v>
      </c>
      <c r="K789">
        <v>31.58</v>
      </c>
      <c r="L789">
        <v>0</v>
      </c>
      <c r="M789" t="s">
        <v>245</v>
      </c>
      <c r="N789">
        <v>5</v>
      </c>
      <c r="O789">
        <v>31.58</v>
      </c>
      <c r="P789">
        <v>1.75</v>
      </c>
      <c r="Q789">
        <v>55.265000000000001</v>
      </c>
      <c r="R789">
        <v>60.265000000000001</v>
      </c>
      <c r="S789">
        <v>5.5</v>
      </c>
      <c r="T789" s="90">
        <v>0</v>
      </c>
      <c r="U789" s="90">
        <v>5.5</v>
      </c>
      <c r="V789">
        <v>32.5</v>
      </c>
      <c r="W789">
        <v>0</v>
      </c>
      <c r="X789">
        <v>0</v>
      </c>
      <c r="Y789" s="176">
        <v>60.265000000000001</v>
      </c>
      <c r="Z789" t="s">
        <v>23</v>
      </c>
      <c r="AA789" t="b" cm="1">
        <f t="array" ref="AA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89">
        <f>Fares_Big_Star_Export[[#This Row],[Trip Time]]*Fares_Big_Star_Export[[#This Row],[HOURLY DATA]]/60</f>
        <v>0</v>
      </c>
      <c r="AD789" s="90"/>
      <c r="AE789"/>
    </row>
    <row r="790" spans="1:31" x14ac:dyDescent="0.25">
      <c r="A790" t="s">
        <v>133</v>
      </c>
      <c r="B790" t="s">
        <v>841</v>
      </c>
      <c r="C790" t="s">
        <v>979</v>
      </c>
      <c r="D790" s="3">
        <v>0</v>
      </c>
      <c r="E790" t="s">
        <v>75</v>
      </c>
      <c r="F790" t="s">
        <v>394</v>
      </c>
      <c r="G790" s="2">
        <v>45753</v>
      </c>
      <c r="H790">
        <v>4107617</v>
      </c>
      <c r="I790" t="s">
        <v>64</v>
      </c>
      <c r="J790" t="s">
        <v>253</v>
      </c>
      <c r="K790">
        <v>30.84</v>
      </c>
      <c r="L790">
        <v>48</v>
      </c>
      <c r="M790" t="s">
        <v>245</v>
      </c>
      <c r="N790">
        <v>5</v>
      </c>
      <c r="O790">
        <v>30.84</v>
      </c>
      <c r="P790">
        <v>1.75</v>
      </c>
      <c r="Q790">
        <v>53.97</v>
      </c>
      <c r="R790">
        <v>58.97</v>
      </c>
      <c r="S790">
        <v>0</v>
      </c>
      <c r="T790" s="90">
        <v>0</v>
      </c>
      <c r="U790" s="90">
        <v>0</v>
      </c>
      <c r="V790">
        <v>32.5</v>
      </c>
      <c r="W790">
        <v>0.8</v>
      </c>
      <c r="X790">
        <v>26</v>
      </c>
      <c r="Y790" s="176">
        <v>32.97</v>
      </c>
      <c r="Z790" t="s">
        <v>23</v>
      </c>
      <c r="AA790" t="b" cm="1">
        <f t="array" ref="AA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0">
        <f>Fares_Big_Star_Export[[#This Row],[Trip Time]]*Fares_Big_Star_Export[[#This Row],[HOURLY DATA]]/60</f>
        <v>26</v>
      </c>
      <c r="AD790" s="90"/>
      <c r="AE790"/>
    </row>
    <row r="791" spans="1:31" x14ac:dyDescent="0.25">
      <c r="A791" t="s">
        <v>18</v>
      </c>
      <c r="B791" t="s">
        <v>787</v>
      </c>
      <c r="C791" t="s">
        <v>499</v>
      </c>
      <c r="D791" s="3">
        <v>0</v>
      </c>
      <c r="E791" t="s">
        <v>75</v>
      </c>
      <c r="F791" t="s">
        <v>382</v>
      </c>
      <c r="G791" s="2">
        <v>45753</v>
      </c>
      <c r="H791">
        <v>4107948</v>
      </c>
      <c r="I791" t="s">
        <v>19</v>
      </c>
      <c r="J791" t="s">
        <v>255</v>
      </c>
      <c r="K791">
        <v>11.71</v>
      </c>
      <c r="L791">
        <v>51</v>
      </c>
      <c r="M791" t="s">
        <v>245</v>
      </c>
      <c r="N791">
        <v>6.5</v>
      </c>
      <c r="O791">
        <v>11.71</v>
      </c>
      <c r="P791">
        <v>2</v>
      </c>
      <c r="Q791">
        <v>23.42</v>
      </c>
      <c r="R791">
        <v>29.92</v>
      </c>
      <c r="S791">
        <v>5</v>
      </c>
      <c r="T791" s="90">
        <v>0</v>
      </c>
      <c r="U791" s="90">
        <v>5</v>
      </c>
      <c r="V791">
        <v>35.787500000000001</v>
      </c>
      <c r="W791">
        <v>0.85</v>
      </c>
      <c r="X791">
        <v>30.419374999999999</v>
      </c>
      <c r="Y791" s="176">
        <v>-0.49940000000000001</v>
      </c>
      <c r="Z791" t="s">
        <v>20</v>
      </c>
      <c r="AA791" t="b" cm="1">
        <f t="array" ref="AA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1">
        <f>Fares_Big_Star_Export[[#This Row],[Trip Time]]*Fares_Big_Star_Export[[#This Row],[HOURLY DATA]]/60</f>
        <v>30.419375000000002</v>
      </c>
      <c r="AD791" s="90"/>
      <c r="AE791"/>
    </row>
    <row r="792" spans="1:31" x14ac:dyDescent="0.25">
      <c r="A792" t="s">
        <v>18</v>
      </c>
      <c r="B792" t="s">
        <v>1127</v>
      </c>
      <c r="C792" t="s">
        <v>730</v>
      </c>
      <c r="D792" s="3">
        <v>0</v>
      </c>
      <c r="E792" t="s">
        <v>75</v>
      </c>
      <c r="F792" t="s">
        <v>385</v>
      </c>
      <c r="G792" s="2">
        <v>45753</v>
      </c>
      <c r="H792">
        <v>4107619</v>
      </c>
      <c r="I792" t="s">
        <v>24</v>
      </c>
      <c r="J792" t="s">
        <v>251</v>
      </c>
      <c r="K792">
        <v>25.21</v>
      </c>
      <c r="L792">
        <v>26</v>
      </c>
      <c r="M792" t="s">
        <v>245</v>
      </c>
      <c r="N792">
        <v>6.5</v>
      </c>
      <c r="O792">
        <v>25.21</v>
      </c>
      <c r="P792">
        <v>2</v>
      </c>
      <c r="Q792">
        <v>50.42</v>
      </c>
      <c r="R792">
        <v>56.92</v>
      </c>
      <c r="S792">
        <v>0</v>
      </c>
      <c r="T792" s="90">
        <v>0</v>
      </c>
      <c r="U792" s="90">
        <v>0</v>
      </c>
      <c r="V792">
        <v>35.787500000000001</v>
      </c>
      <c r="W792">
        <v>0.43333333333333335</v>
      </c>
      <c r="X792">
        <v>15.507916666666668</v>
      </c>
      <c r="Y792" s="176">
        <v>41.412100000000002</v>
      </c>
      <c r="Z792" t="s">
        <v>23</v>
      </c>
      <c r="AA792" t="b" cm="1">
        <f t="array" ref="AA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2">
        <f>Fares_Big_Star_Export[[#This Row],[Trip Time]]*Fares_Big_Star_Export[[#This Row],[HOURLY DATA]]/60</f>
        <v>15.507916666666667</v>
      </c>
      <c r="AD792" s="90"/>
      <c r="AE792"/>
    </row>
    <row r="793" spans="1:31" x14ac:dyDescent="0.25">
      <c r="A793" t="s">
        <v>18</v>
      </c>
      <c r="B793" t="s">
        <v>911</v>
      </c>
      <c r="C793" t="s">
        <v>573</v>
      </c>
      <c r="D793" s="3">
        <v>0</v>
      </c>
      <c r="E793" t="s">
        <v>75</v>
      </c>
      <c r="F793" t="s">
        <v>385</v>
      </c>
      <c r="G793" s="2">
        <v>45753</v>
      </c>
      <c r="H793">
        <v>4107618</v>
      </c>
      <c r="I793" t="s">
        <v>24</v>
      </c>
      <c r="J793" t="s">
        <v>251</v>
      </c>
      <c r="K793">
        <v>25.21</v>
      </c>
      <c r="L793">
        <v>71</v>
      </c>
      <c r="M793" t="s">
        <v>245</v>
      </c>
      <c r="N793">
        <v>6.5</v>
      </c>
      <c r="O793">
        <v>25.21</v>
      </c>
      <c r="P793">
        <v>2</v>
      </c>
      <c r="Q793">
        <v>50.42</v>
      </c>
      <c r="R793">
        <v>56.92</v>
      </c>
      <c r="S793">
        <v>5.5</v>
      </c>
      <c r="T793" s="90">
        <v>0</v>
      </c>
      <c r="U793" s="90">
        <v>5.5</v>
      </c>
      <c r="V793">
        <v>35.787500000000001</v>
      </c>
      <c r="W793">
        <v>1.1833333333333333</v>
      </c>
      <c r="X793">
        <v>42.348541666666669</v>
      </c>
      <c r="Y793" s="176">
        <v>14.5715</v>
      </c>
      <c r="Z793" t="s">
        <v>23</v>
      </c>
      <c r="AA793" t="b" cm="1">
        <f t="array" ref="AA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3">
        <f>Fares_Big_Star_Export[[#This Row],[Trip Time]]*Fares_Big_Star_Export[[#This Row],[HOURLY DATA]]/60</f>
        <v>42.348541666666662</v>
      </c>
      <c r="AD793" s="90"/>
      <c r="AE793"/>
    </row>
    <row r="794" spans="1:31" x14ac:dyDescent="0.25">
      <c r="A794" t="s">
        <v>21</v>
      </c>
      <c r="B794" t="s">
        <v>569</v>
      </c>
      <c r="C794" t="s">
        <v>437</v>
      </c>
      <c r="D794" s="3">
        <v>0</v>
      </c>
      <c r="E794" t="s">
        <v>75</v>
      </c>
      <c r="F794" t="s">
        <v>227</v>
      </c>
      <c r="G794" s="2">
        <v>45753</v>
      </c>
      <c r="H794">
        <v>4107822</v>
      </c>
      <c r="I794" t="s">
        <v>228</v>
      </c>
      <c r="J794" t="s">
        <v>247</v>
      </c>
      <c r="K794">
        <v>28</v>
      </c>
      <c r="L794">
        <v>37</v>
      </c>
      <c r="M794" t="s">
        <v>246</v>
      </c>
      <c r="N794">
        <v>6.5</v>
      </c>
      <c r="O794">
        <v>28</v>
      </c>
      <c r="P794">
        <v>2</v>
      </c>
      <c r="Q794">
        <v>56</v>
      </c>
      <c r="R794">
        <v>62.5</v>
      </c>
      <c r="S794">
        <v>0</v>
      </c>
      <c r="T794" s="90">
        <v>0</v>
      </c>
      <c r="U794" s="90">
        <v>0</v>
      </c>
      <c r="V794">
        <v>32.5</v>
      </c>
      <c r="W794">
        <v>0.6166666666666667</v>
      </c>
      <c r="X794">
        <v>20.041666666666668</v>
      </c>
      <c r="Y794" s="176">
        <v>42.458300000000001</v>
      </c>
      <c r="Z794" t="s">
        <v>23</v>
      </c>
      <c r="AA794" t="b" cm="1">
        <f t="array" ref="AA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4">
        <f>Fares_Big_Star_Export[[#This Row],[Trip Time]]*Fares_Big_Star_Export[[#This Row],[HOURLY DATA]]/60</f>
        <v>20.041666666666668</v>
      </c>
      <c r="AD794" s="90"/>
      <c r="AE794"/>
    </row>
    <row r="795" spans="1:31" x14ac:dyDescent="0.25">
      <c r="A795" t="s">
        <v>136</v>
      </c>
      <c r="B795" t="s">
        <v>1103</v>
      </c>
      <c r="C795" t="s">
        <v>1133</v>
      </c>
      <c r="D795" s="3">
        <v>0</v>
      </c>
      <c r="E795" t="s">
        <v>75</v>
      </c>
      <c r="F795" t="s">
        <v>888</v>
      </c>
      <c r="G795" s="2">
        <v>45753</v>
      </c>
      <c r="H795">
        <v>4107981</v>
      </c>
      <c r="I795" t="s">
        <v>537</v>
      </c>
      <c r="J795" t="s">
        <v>251</v>
      </c>
      <c r="K795">
        <v>38.700000000000003</v>
      </c>
      <c r="L795">
        <v>81</v>
      </c>
      <c r="M795" t="s">
        <v>245</v>
      </c>
      <c r="N795">
        <v>5</v>
      </c>
      <c r="O795">
        <v>38.700000000000003</v>
      </c>
      <c r="P795">
        <v>1.75</v>
      </c>
      <c r="Q795">
        <v>67.725000000000009</v>
      </c>
      <c r="R795">
        <v>72.725000000000009</v>
      </c>
      <c r="S795">
        <v>0</v>
      </c>
      <c r="T795" s="90">
        <v>0</v>
      </c>
      <c r="U795" s="90">
        <v>0</v>
      </c>
      <c r="V795">
        <v>32.5</v>
      </c>
      <c r="W795">
        <v>1.35</v>
      </c>
      <c r="X795">
        <v>43.875</v>
      </c>
      <c r="Y795" s="176">
        <v>28.85</v>
      </c>
      <c r="Z795" t="s">
        <v>23</v>
      </c>
      <c r="AA795" t="b" cm="1">
        <f t="array" ref="AA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5">
        <f>Fares_Big_Star_Export[[#This Row],[Trip Time]]*Fares_Big_Star_Export[[#This Row],[HOURLY DATA]]/60</f>
        <v>43.875</v>
      </c>
      <c r="AD795" s="90"/>
      <c r="AE795"/>
    </row>
    <row r="796" spans="1:31" x14ac:dyDescent="0.25">
      <c r="A796" t="s">
        <v>18</v>
      </c>
      <c r="B796" t="s">
        <v>412</v>
      </c>
      <c r="C796" t="s">
        <v>460</v>
      </c>
      <c r="D796" s="3">
        <v>0</v>
      </c>
      <c r="E796" t="s">
        <v>75</v>
      </c>
      <c r="F796" t="s">
        <v>380</v>
      </c>
      <c r="G796" s="2">
        <v>45753</v>
      </c>
      <c r="H796">
        <v>4107960</v>
      </c>
      <c r="I796" t="s">
        <v>31</v>
      </c>
      <c r="J796" t="s">
        <v>251</v>
      </c>
      <c r="K796">
        <v>26.75</v>
      </c>
      <c r="L796">
        <v>33</v>
      </c>
      <c r="M796" t="s">
        <v>245</v>
      </c>
      <c r="N796">
        <v>6.5</v>
      </c>
      <c r="O796">
        <v>26.75</v>
      </c>
      <c r="P796">
        <v>2</v>
      </c>
      <c r="Q796">
        <v>53.5</v>
      </c>
      <c r="R796">
        <v>60</v>
      </c>
      <c r="S796">
        <v>5.5</v>
      </c>
      <c r="T796" s="90">
        <v>0</v>
      </c>
      <c r="U796" s="90">
        <v>5.5</v>
      </c>
      <c r="V796">
        <v>35.787500000000001</v>
      </c>
      <c r="W796">
        <v>0.55000000000000004</v>
      </c>
      <c r="X796">
        <v>19.683125000000004</v>
      </c>
      <c r="Y796" s="176">
        <v>40.316899999999997</v>
      </c>
      <c r="Z796" t="s">
        <v>23</v>
      </c>
      <c r="AA796" t="b" cm="1">
        <f t="array" ref="AA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6">
        <f>Fares_Big_Star_Export[[#This Row],[Trip Time]]*Fares_Big_Star_Export[[#This Row],[HOURLY DATA]]/60</f>
        <v>19.683125</v>
      </c>
      <c r="AD796" s="90"/>
      <c r="AE796"/>
    </row>
    <row r="797" spans="1:31" x14ac:dyDescent="0.25">
      <c r="A797" t="s">
        <v>18</v>
      </c>
      <c r="B797" t="s">
        <v>602</v>
      </c>
      <c r="C797" t="s">
        <v>814</v>
      </c>
      <c r="D797" s="3">
        <v>0</v>
      </c>
      <c r="E797" t="s">
        <v>75</v>
      </c>
      <c r="F797" t="s">
        <v>382</v>
      </c>
      <c r="G797" s="2">
        <v>45753</v>
      </c>
      <c r="H797">
        <v>4107823</v>
      </c>
      <c r="I797" t="s">
        <v>19</v>
      </c>
      <c r="J797" t="s">
        <v>247</v>
      </c>
      <c r="K797">
        <v>28</v>
      </c>
      <c r="L797">
        <v>37</v>
      </c>
      <c r="M797" t="s">
        <v>246</v>
      </c>
      <c r="N797">
        <v>6.5</v>
      </c>
      <c r="O797">
        <v>28</v>
      </c>
      <c r="P797">
        <v>2</v>
      </c>
      <c r="Q797">
        <v>56</v>
      </c>
      <c r="R797">
        <v>62.5</v>
      </c>
      <c r="S797">
        <v>0</v>
      </c>
      <c r="T797" s="90">
        <v>0</v>
      </c>
      <c r="U797" s="90">
        <v>0</v>
      </c>
      <c r="V797">
        <v>35.787500000000001</v>
      </c>
      <c r="W797">
        <v>0.6166666666666667</v>
      </c>
      <c r="X797">
        <v>22.068958333333335</v>
      </c>
      <c r="Y797" s="176">
        <v>40.430999999999997</v>
      </c>
      <c r="Z797" t="s">
        <v>20</v>
      </c>
      <c r="AA797" t="b" cm="1">
        <f t="array" ref="AA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7">
        <f>Fares_Big_Star_Export[[#This Row],[Trip Time]]*Fares_Big_Star_Export[[#This Row],[HOURLY DATA]]/60</f>
        <v>22.068958333333335</v>
      </c>
      <c r="AD797" s="90"/>
      <c r="AE797"/>
    </row>
    <row r="798" spans="1:31" x14ac:dyDescent="0.25">
      <c r="A798" t="s">
        <v>136</v>
      </c>
      <c r="B798" t="s">
        <v>1131</v>
      </c>
      <c r="C798" t="s">
        <v>1132</v>
      </c>
      <c r="D798" s="3">
        <v>0</v>
      </c>
      <c r="E798" t="s">
        <v>75</v>
      </c>
      <c r="F798" t="s">
        <v>888</v>
      </c>
      <c r="G798" s="2">
        <v>45753</v>
      </c>
      <c r="H798">
        <v>4106207</v>
      </c>
      <c r="I798" t="s">
        <v>537</v>
      </c>
      <c r="J798" t="s">
        <v>251</v>
      </c>
      <c r="K798">
        <v>13.41</v>
      </c>
      <c r="L798">
        <v>31</v>
      </c>
      <c r="M798" t="s">
        <v>245</v>
      </c>
      <c r="N798">
        <v>5</v>
      </c>
      <c r="O798">
        <v>13.41</v>
      </c>
      <c r="P798">
        <v>1.75</v>
      </c>
      <c r="Q798">
        <v>23.467500000000001</v>
      </c>
      <c r="R798">
        <v>28.467500000000001</v>
      </c>
      <c r="S798">
        <v>5.5</v>
      </c>
      <c r="T798" s="90">
        <v>0</v>
      </c>
      <c r="U798" s="90">
        <v>5.5</v>
      </c>
      <c r="V798">
        <v>32.5</v>
      </c>
      <c r="W798">
        <v>0.51666666666666672</v>
      </c>
      <c r="X798">
        <v>16.791666666666668</v>
      </c>
      <c r="Y798" s="176">
        <v>11.675800000000001</v>
      </c>
      <c r="Z798" t="s">
        <v>23</v>
      </c>
      <c r="AA798" t="b" cm="1">
        <f t="array" ref="AA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8">
        <f>Fares_Big_Star_Export[[#This Row],[Trip Time]]*Fares_Big_Star_Export[[#This Row],[HOURLY DATA]]/60</f>
        <v>16.791666666666668</v>
      </c>
      <c r="AD798" s="90"/>
      <c r="AE798"/>
    </row>
    <row r="799" spans="1:31" x14ac:dyDescent="0.25">
      <c r="A799" t="s">
        <v>136</v>
      </c>
      <c r="B799" t="s">
        <v>717</v>
      </c>
      <c r="C799" t="s">
        <v>1064</v>
      </c>
      <c r="D799" s="3">
        <v>0</v>
      </c>
      <c r="E799" t="s">
        <v>75</v>
      </c>
      <c r="F799" t="s">
        <v>384</v>
      </c>
      <c r="G799" s="2">
        <v>45753</v>
      </c>
      <c r="H799">
        <v>4106338</v>
      </c>
      <c r="I799" t="s">
        <v>806</v>
      </c>
      <c r="J799" t="s">
        <v>251</v>
      </c>
      <c r="K799">
        <v>7.68</v>
      </c>
      <c r="L799">
        <v>16</v>
      </c>
      <c r="M799" t="s">
        <v>245</v>
      </c>
      <c r="N799">
        <v>5</v>
      </c>
      <c r="O799">
        <v>7.68</v>
      </c>
      <c r="P799">
        <v>1.75</v>
      </c>
      <c r="Q799">
        <v>13.44</v>
      </c>
      <c r="R799">
        <v>18.439999999999998</v>
      </c>
      <c r="S799">
        <v>0</v>
      </c>
      <c r="T799" s="90">
        <v>0</v>
      </c>
      <c r="U799" s="90">
        <v>0</v>
      </c>
      <c r="V799">
        <v>32.5</v>
      </c>
      <c r="W799">
        <v>0.26666666666666666</v>
      </c>
      <c r="X799">
        <v>8.6666666666666661</v>
      </c>
      <c r="Y799" s="176">
        <v>9.7733000000000008</v>
      </c>
      <c r="Z799" t="s">
        <v>23</v>
      </c>
      <c r="AA799" t="b" cm="1">
        <f t="array" ref="AA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9">
        <f>Fares_Big_Star_Export[[#This Row],[Trip Time]]*Fares_Big_Star_Export[[#This Row],[HOURLY DATA]]/60</f>
        <v>8.6666666666666661</v>
      </c>
      <c r="AD799" s="90"/>
      <c r="AE799"/>
    </row>
    <row r="800" spans="1:31" x14ac:dyDescent="0.25">
      <c r="A800" t="s">
        <v>136</v>
      </c>
      <c r="B800" t="s">
        <v>1038</v>
      </c>
      <c r="C800" t="s">
        <v>1129</v>
      </c>
      <c r="D800" s="3">
        <v>0</v>
      </c>
      <c r="E800" t="s">
        <v>75</v>
      </c>
      <c r="F800" t="s">
        <v>888</v>
      </c>
      <c r="G800" s="2">
        <v>45753</v>
      </c>
      <c r="H800">
        <v>4107723</v>
      </c>
      <c r="I800" t="s">
        <v>537</v>
      </c>
      <c r="J800" t="s">
        <v>255</v>
      </c>
      <c r="K800">
        <v>11.71</v>
      </c>
      <c r="L800">
        <v>56</v>
      </c>
      <c r="M800" t="s">
        <v>245</v>
      </c>
      <c r="N800">
        <v>5</v>
      </c>
      <c r="O800">
        <v>11.71</v>
      </c>
      <c r="P800">
        <v>1.75</v>
      </c>
      <c r="Q800">
        <v>20.4925</v>
      </c>
      <c r="R800">
        <v>25.4925</v>
      </c>
      <c r="S800">
        <v>5.5</v>
      </c>
      <c r="T800" s="90">
        <v>0</v>
      </c>
      <c r="U800" s="90">
        <v>5.5</v>
      </c>
      <c r="V800">
        <v>32.5</v>
      </c>
      <c r="W800">
        <v>0.93333333333333335</v>
      </c>
      <c r="X800">
        <v>30.333333333333332</v>
      </c>
      <c r="Y800" s="176">
        <v>-4.8407999999999998</v>
      </c>
      <c r="Z800" t="s">
        <v>23</v>
      </c>
      <c r="AA800" t="b" cm="1">
        <f t="array" ref="AA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00">
        <f>Fares_Big_Star_Export[[#This Row],[Trip Time]]*Fares_Big_Star_Export[[#This Row],[HOURLY DATA]]/60</f>
        <v>30.333333333333332</v>
      </c>
      <c r="AD800" s="90"/>
      <c r="AE800"/>
    </row>
    <row r="801" spans="30:31" x14ac:dyDescent="0.25">
      <c r="AD801" s="90"/>
      <c r="AE801"/>
    </row>
    <row r="802" spans="30:31" x14ac:dyDescent="0.25">
      <c r="AD802" s="90"/>
      <c r="AE802"/>
    </row>
    <row r="803" spans="30:31" x14ac:dyDescent="0.25">
      <c r="AD803" s="90"/>
      <c r="AE803"/>
    </row>
    <row r="804" spans="30:31" x14ac:dyDescent="0.25">
      <c r="AD804" s="90"/>
      <c r="AE804"/>
    </row>
    <row r="805" spans="30:31" x14ac:dyDescent="0.25">
      <c r="AD805" s="90"/>
      <c r="AE805"/>
    </row>
    <row r="806" spans="30:31" x14ac:dyDescent="0.25">
      <c r="AD806" s="90"/>
      <c r="AE806"/>
    </row>
    <row r="807" spans="30:31" x14ac:dyDescent="0.25">
      <c r="AD807" s="90"/>
      <c r="AE807"/>
    </row>
    <row r="808" spans="30:31" x14ac:dyDescent="0.25">
      <c r="AD808" s="90"/>
      <c r="AE808"/>
    </row>
    <row r="809" spans="30:31" x14ac:dyDescent="0.25">
      <c r="AD809" s="90"/>
      <c r="AE809"/>
    </row>
    <row r="810" spans="30:31" x14ac:dyDescent="0.25">
      <c r="AD810" s="90"/>
      <c r="AE810"/>
    </row>
    <row r="811" spans="30:31" x14ac:dyDescent="0.25">
      <c r="AD811" s="90"/>
      <c r="AE811"/>
    </row>
    <row r="812" spans="30:31" x14ac:dyDescent="0.25">
      <c r="AD812" s="90"/>
      <c r="AE812"/>
    </row>
    <row r="813" spans="30:31" x14ac:dyDescent="0.25">
      <c r="AD813" s="90"/>
      <c r="AE813"/>
    </row>
    <row r="814" spans="30:31" x14ac:dyDescent="0.25">
      <c r="AD814" s="90"/>
      <c r="AE814"/>
    </row>
    <row r="815" spans="30:31" x14ac:dyDescent="0.25">
      <c r="AD815" s="90"/>
      <c r="AE815"/>
    </row>
    <row r="816" spans="30:31" x14ac:dyDescent="0.25">
      <c r="AD816" s="90"/>
      <c r="AE816"/>
    </row>
    <row r="817" spans="30:31" x14ac:dyDescent="0.25">
      <c r="AD817" s="90"/>
      <c r="AE817"/>
    </row>
    <row r="818" spans="30:31" x14ac:dyDescent="0.25">
      <c r="AD818" s="90"/>
      <c r="AE818"/>
    </row>
    <row r="819" spans="30:31" x14ac:dyDescent="0.25">
      <c r="AD819" s="90"/>
      <c r="AE819"/>
    </row>
    <row r="820" spans="30:31" x14ac:dyDescent="0.25">
      <c r="AD820" s="90"/>
      <c r="AE820"/>
    </row>
    <row r="821" spans="30:31" x14ac:dyDescent="0.25">
      <c r="AD821" s="90"/>
      <c r="AE821"/>
    </row>
    <row r="822" spans="30:31" x14ac:dyDescent="0.25">
      <c r="AD822" s="90"/>
      <c r="AE822"/>
    </row>
    <row r="823" spans="30:31" x14ac:dyDescent="0.25">
      <c r="AD823" s="90"/>
      <c r="AE823"/>
    </row>
    <row r="824" spans="30:31" x14ac:dyDescent="0.25">
      <c r="AD824" s="90"/>
      <c r="AE824"/>
    </row>
    <row r="825" spans="30:31" x14ac:dyDescent="0.25">
      <c r="AD825" s="90"/>
      <c r="AE825"/>
    </row>
    <row r="826" spans="30:31" x14ac:dyDescent="0.25">
      <c r="AD826" s="90"/>
      <c r="AE826"/>
    </row>
    <row r="827" spans="30:31" x14ac:dyDescent="0.25">
      <c r="AD827" s="90"/>
      <c r="AE827"/>
    </row>
    <row r="828" spans="30:31" x14ac:dyDescent="0.25">
      <c r="AD828" s="90"/>
      <c r="AE828"/>
    </row>
    <row r="829" spans="30:31" x14ac:dyDescent="0.25">
      <c r="AD829" s="90"/>
      <c r="AE829"/>
    </row>
    <row r="830" spans="30:31" x14ac:dyDescent="0.25">
      <c r="AD830" s="90"/>
      <c r="AE830"/>
    </row>
    <row r="831" spans="30:31" x14ac:dyDescent="0.25">
      <c r="AD831" s="90"/>
      <c r="AE831"/>
    </row>
    <row r="832" spans="30:31" x14ac:dyDescent="0.25">
      <c r="AD832" s="90"/>
      <c r="AE83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ColWidth="8.85546875"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42578125" style="68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79" customWidth="1"/>
    <col min="10" max="10" width="11" style="79" customWidth="1"/>
    <col min="11" max="11" width="9.28515625" style="84" customWidth="1"/>
    <col min="12" max="12" width="10.42578125" style="9" customWidth="1"/>
    <col min="13" max="13" width="10.7109375" style="92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147</v>
      </c>
      <c r="F1" s="71">
        <v>7755.02</v>
      </c>
      <c r="I1" s="247" t="s">
        <v>269</v>
      </c>
      <c r="J1" s="248"/>
      <c r="K1" s="249" t="s">
        <v>270</v>
      </c>
      <c r="L1" s="250"/>
    </row>
    <row r="2" spans="2:30" ht="19.5" thickBot="1" x14ac:dyDescent="0.35">
      <c r="B2" s="125" t="s">
        <v>148</v>
      </c>
      <c r="C2" s="129">
        <v>7517.43</v>
      </c>
      <c r="D2" s="2" t="s">
        <v>149</v>
      </c>
      <c r="F2" s="71">
        <v>7.5</v>
      </c>
      <c r="H2"/>
      <c r="I2" s="109" t="s">
        <v>150</v>
      </c>
      <c r="J2" s="110" t="s">
        <v>151</v>
      </c>
      <c r="K2" s="111" t="s">
        <v>150</v>
      </c>
      <c r="L2" s="112" t="s">
        <v>151</v>
      </c>
      <c r="M2" s="113" t="s">
        <v>152</v>
      </c>
      <c r="P2" s="1" t="s">
        <v>153</v>
      </c>
      <c r="R2" s="65">
        <v>2114.27</v>
      </c>
      <c r="T2" s="123" t="s">
        <v>154</v>
      </c>
      <c r="U2" s="126">
        <v>1020</v>
      </c>
      <c r="V2" s="4"/>
      <c r="W2" s="123" t="s">
        <v>155</v>
      </c>
      <c r="X2" s="126">
        <v>0</v>
      </c>
    </row>
    <row r="3" spans="2:30" ht="18.75" x14ac:dyDescent="0.3">
      <c r="B3" s="47"/>
      <c r="C3" s="8"/>
      <c r="D3" s="2" t="s">
        <v>156</v>
      </c>
      <c r="F3" s="71">
        <v>265</v>
      </c>
      <c r="H3" s="76" t="s">
        <v>23</v>
      </c>
      <c r="I3" s="115">
        <v>1333.43</v>
      </c>
      <c r="J3" s="116">
        <v>111.11916666666667</v>
      </c>
      <c r="K3" s="116">
        <v>1286.3869999999999</v>
      </c>
      <c r="L3" s="116">
        <v>107.19891666666668</v>
      </c>
      <c r="M3" s="114">
        <v>0</v>
      </c>
      <c r="P3" s="1" t="s">
        <v>157</v>
      </c>
      <c r="R3" s="65">
        <v>1352.85</v>
      </c>
      <c r="T3" s="66" t="s">
        <v>158</v>
      </c>
      <c r="U3" s="65">
        <v>0</v>
      </c>
      <c r="V3" s="4"/>
      <c r="W3" s="66" t="s">
        <v>159</v>
      </c>
      <c r="X3" s="65">
        <v>0</v>
      </c>
    </row>
    <row r="4" spans="2:30" ht="18.75" x14ac:dyDescent="0.3">
      <c r="D4" s="2" t="s">
        <v>160</v>
      </c>
      <c r="F4" s="71">
        <v>201.25</v>
      </c>
      <c r="G4" s="50"/>
      <c r="H4" s="76" t="s">
        <v>20</v>
      </c>
      <c r="I4" s="115">
        <v>0</v>
      </c>
      <c r="J4" s="116">
        <v>0</v>
      </c>
      <c r="K4" s="116">
        <v>0</v>
      </c>
      <c r="L4" s="116">
        <v>0</v>
      </c>
      <c r="M4" s="114">
        <v>0</v>
      </c>
      <c r="O4" s="6"/>
      <c r="P4" s="1" t="s">
        <v>161</v>
      </c>
      <c r="R4" s="169">
        <v>2799</v>
      </c>
      <c r="T4" s="66" t="s">
        <v>162</v>
      </c>
      <c r="U4" s="65">
        <v>1020</v>
      </c>
      <c r="V4" s="4"/>
      <c r="W4" s="66" t="s">
        <v>95</v>
      </c>
      <c r="X4" s="65">
        <v>0</v>
      </c>
    </row>
    <row r="5" spans="2:30" ht="18.75" x14ac:dyDescent="0.3">
      <c r="B5" s="34" t="s">
        <v>146</v>
      </c>
      <c r="C5" s="7"/>
      <c r="D5" s="48" t="s">
        <v>163</v>
      </c>
      <c r="F5" s="170">
        <v>473.75</v>
      </c>
      <c r="G5" s="4"/>
      <c r="H5" s="76" t="s">
        <v>37</v>
      </c>
      <c r="I5" s="115">
        <v>1038.874</v>
      </c>
      <c r="J5" s="116">
        <v>54.677578947368424</v>
      </c>
      <c r="K5" s="116">
        <v>1024.865</v>
      </c>
      <c r="L5" s="116">
        <v>53.940263157894734</v>
      </c>
      <c r="M5" s="114"/>
      <c r="P5" s="1" t="s">
        <v>164</v>
      </c>
      <c r="Q5" s="64"/>
      <c r="R5" s="51">
        <v>46.65</v>
      </c>
      <c r="T5" s="66" t="s">
        <v>165</v>
      </c>
      <c r="U5" s="65">
        <v>0</v>
      </c>
      <c r="V5" s="4"/>
      <c r="W5" s="66" t="s">
        <v>96</v>
      </c>
      <c r="X5" s="65">
        <v>0</v>
      </c>
    </row>
    <row r="6" spans="2:30" ht="19.5" thickBot="1" x14ac:dyDescent="0.35">
      <c r="B6" s="34"/>
      <c r="C6" s="7"/>
      <c r="D6" s="48" t="s">
        <v>166</v>
      </c>
      <c r="F6" s="130">
        <v>75.239999999999995</v>
      </c>
      <c r="G6" s="133"/>
      <c r="H6" s="77" t="s">
        <v>84</v>
      </c>
      <c r="I6" s="117">
        <v>2372.3040000000001</v>
      </c>
      <c r="J6" s="118">
        <v>165.7967456140351</v>
      </c>
      <c r="K6" s="118">
        <v>2311.252</v>
      </c>
      <c r="L6" s="118">
        <v>161.13917982456141</v>
      </c>
      <c r="M6" s="119">
        <v>0</v>
      </c>
      <c r="P6" s="1" t="s">
        <v>167</v>
      </c>
      <c r="Q6" s="5"/>
      <c r="R6" s="65">
        <v>1180.92</v>
      </c>
      <c r="T6" s="66" t="s">
        <v>168</v>
      </c>
      <c r="U6" s="65">
        <v>0</v>
      </c>
    </row>
    <row r="7" spans="2:30" ht="18.75" x14ac:dyDescent="0.3">
      <c r="B7" s="34"/>
      <c r="C7" s="7"/>
      <c r="F7" s="41"/>
      <c r="G7" s="251" t="s">
        <v>169</v>
      </c>
      <c r="H7" s="251"/>
      <c r="I7" s="132">
        <v>39.79</v>
      </c>
      <c r="K7" s="84">
        <v>35.450000000000003</v>
      </c>
      <c r="M7" s="131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8"/>
      <c r="M8" s="131"/>
      <c r="P8" s="1"/>
      <c r="Q8" s="5"/>
      <c r="R8" s="65"/>
    </row>
    <row r="9" spans="2:30" ht="16.5" thickBot="1" x14ac:dyDescent="0.3">
      <c r="B9" s="252" t="s">
        <v>136</v>
      </c>
      <c r="C9" s="252"/>
      <c r="D9" s="252"/>
      <c r="H9" s="41"/>
      <c r="J9" s="84"/>
    </row>
    <row r="10" spans="2:30" ht="23.45" customHeight="1" thickBot="1" x14ac:dyDescent="0.4">
      <c r="B10" s="253" t="s">
        <v>170</v>
      </c>
      <c r="C10" s="254"/>
      <c r="D10" s="254"/>
      <c r="E10" s="254"/>
      <c r="F10" s="254"/>
      <c r="G10" s="254"/>
      <c r="H10" s="254"/>
      <c r="I10" s="254"/>
      <c r="J10" s="254"/>
      <c r="K10" s="254"/>
      <c r="L10" s="254"/>
      <c r="M10" s="254"/>
      <c r="N10" s="255"/>
      <c r="P10" s="245" t="s">
        <v>171</v>
      </c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246"/>
      <c r="AC10" s="246"/>
    </row>
    <row r="11" spans="2:30" s="32" customFormat="1" ht="44.1" customHeight="1" thickBot="1" x14ac:dyDescent="0.3">
      <c r="B11" s="38" t="s">
        <v>6</v>
      </c>
      <c r="C11" s="39" t="s">
        <v>7</v>
      </c>
      <c r="D11" s="39" t="s">
        <v>172</v>
      </c>
      <c r="E11" s="40" t="s">
        <v>9</v>
      </c>
      <c r="F11" s="39" t="s">
        <v>10</v>
      </c>
      <c r="G11" s="39" t="s">
        <v>173</v>
      </c>
      <c r="H11" s="40" t="s">
        <v>15</v>
      </c>
      <c r="I11" s="80" t="s">
        <v>174</v>
      </c>
      <c r="J11" s="80" t="s">
        <v>175</v>
      </c>
      <c r="K11" s="80" t="s">
        <v>16</v>
      </c>
      <c r="L11" s="53" t="s">
        <v>176</v>
      </c>
      <c r="M11" s="93" t="s">
        <v>177</v>
      </c>
      <c r="N11" s="63" t="s">
        <v>178</v>
      </c>
      <c r="P11" s="42" t="s">
        <v>179</v>
      </c>
      <c r="Q11" s="43" t="s">
        <v>180</v>
      </c>
      <c r="R11" s="43" t="s">
        <v>6</v>
      </c>
      <c r="S11" s="43" t="s">
        <v>181</v>
      </c>
      <c r="T11" s="43" t="s">
        <v>182</v>
      </c>
      <c r="U11" s="43" t="s">
        <v>183</v>
      </c>
      <c r="V11" s="43" t="s">
        <v>184</v>
      </c>
      <c r="W11" s="43" t="s">
        <v>185</v>
      </c>
      <c r="X11" s="52" t="s">
        <v>186</v>
      </c>
      <c r="Y11" s="44" t="s">
        <v>187</v>
      </c>
      <c r="Z11" s="45" t="s">
        <v>188</v>
      </c>
      <c r="AA11" s="44" t="s">
        <v>189</v>
      </c>
      <c r="AB11" s="45" t="s">
        <v>190</v>
      </c>
      <c r="AC11" s="46" t="s">
        <v>191</v>
      </c>
    </row>
    <row r="12" spans="2:30" x14ac:dyDescent="0.25">
      <c r="B12" s="35">
        <v>45572</v>
      </c>
      <c r="C12" s="10" t="s">
        <v>17</v>
      </c>
      <c r="D12" s="11" t="s">
        <v>231</v>
      </c>
      <c r="E12" s="13">
        <v>220</v>
      </c>
      <c r="F12" s="13" t="s">
        <v>37</v>
      </c>
      <c r="G12" s="13">
        <v>11</v>
      </c>
      <c r="H12" s="13">
        <v>10.55</v>
      </c>
      <c r="I12" s="81">
        <v>0</v>
      </c>
      <c r="J12" s="81">
        <v>0.53300000000000003</v>
      </c>
      <c r="K12" s="85">
        <v>221.09899999999999</v>
      </c>
      <c r="L12" s="72">
        <v>29</v>
      </c>
      <c r="M12" s="94">
        <v>10.017000000000001</v>
      </c>
      <c r="N12" s="73">
        <v>290.49</v>
      </c>
      <c r="P12" s="14" t="s">
        <v>75</v>
      </c>
      <c r="Q12" s="11" t="s">
        <v>225</v>
      </c>
      <c r="R12" s="12">
        <v>45572</v>
      </c>
      <c r="S12" s="11">
        <v>3997367</v>
      </c>
      <c r="T12" s="13">
        <v>220</v>
      </c>
      <c r="U12" s="13" t="s">
        <v>251</v>
      </c>
      <c r="V12" s="11">
        <v>14.02</v>
      </c>
      <c r="W12" s="11">
        <v>46</v>
      </c>
      <c r="X12" s="11" t="s">
        <v>245</v>
      </c>
      <c r="Y12" s="13" t="s">
        <v>248</v>
      </c>
      <c r="Z12" s="159">
        <v>5</v>
      </c>
      <c r="AA12" s="173">
        <v>14.02</v>
      </c>
      <c r="AB12" s="174">
        <v>1.75</v>
      </c>
      <c r="AC12" s="174">
        <v>24.535</v>
      </c>
      <c r="AD12">
        <v>29.535</v>
      </c>
    </row>
    <row r="13" spans="2:30" x14ac:dyDescent="0.25">
      <c r="B13" s="36">
        <v>45572</v>
      </c>
      <c r="C13" s="15" t="s">
        <v>17</v>
      </c>
      <c r="D13" s="16" t="s">
        <v>226</v>
      </c>
      <c r="E13" s="18">
        <v>204</v>
      </c>
      <c r="F13" s="18" t="s">
        <v>23</v>
      </c>
      <c r="G13" s="18">
        <v>8</v>
      </c>
      <c r="H13" s="18">
        <v>10.417</v>
      </c>
      <c r="I13" s="82">
        <v>0</v>
      </c>
      <c r="J13" s="82">
        <v>0.5</v>
      </c>
      <c r="K13" s="86">
        <v>171.67099999999999</v>
      </c>
      <c r="L13" s="74">
        <v>32.5</v>
      </c>
      <c r="M13" s="95">
        <v>9.9169999999999998</v>
      </c>
      <c r="N13" s="75">
        <v>322.3</v>
      </c>
      <c r="P13" s="15" t="s">
        <v>75</v>
      </c>
      <c r="Q13" s="16" t="s">
        <v>225</v>
      </c>
      <c r="R13" s="17">
        <v>45572</v>
      </c>
      <c r="S13" s="16">
        <v>3997381</v>
      </c>
      <c r="T13" s="18">
        <v>220</v>
      </c>
      <c r="U13" s="18" t="s">
        <v>251</v>
      </c>
      <c r="V13" s="16">
        <v>4.38</v>
      </c>
      <c r="W13" s="16">
        <v>21</v>
      </c>
      <c r="X13" s="16" t="s">
        <v>245</v>
      </c>
      <c r="Y13" s="18" t="s">
        <v>248</v>
      </c>
      <c r="Z13" s="160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17</v>
      </c>
      <c r="D14" s="16" t="s">
        <v>226</v>
      </c>
      <c r="E14" s="18">
        <v>204</v>
      </c>
      <c r="F14" s="18" t="s">
        <v>23</v>
      </c>
      <c r="G14" s="18">
        <v>6</v>
      </c>
      <c r="H14" s="18">
        <v>10.516999999999999</v>
      </c>
      <c r="I14" s="82">
        <v>0</v>
      </c>
      <c r="J14" s="82">
        <v>0.45</v>
      </c>
      <c r="K14" s="86">
        <v>225.9</v>
      </c>
      <c r="L14" s="74">
        <v>32.5</v>
      </c>
      <c r="M14" s="95">
        <v>10.067</v>
      </c>
      <c r="N14" s="75">
        <v>327.18</v>
      </c>
      <c r="P14" s="15" t="s">
        <v>75</v>
      </c>
      <c r="Q14" s="16" t="s">
        <v>225</v>
      </c>
      <c r="R14" s="17">
        <v>45572</v>
      </c>
      <c r="S14" s="16">
        <v>3998452</v>
      </c>
      <c r="T14" s="18">
        <v>220</v>
      </c>
      <c r="U14" s="18" t="s">
        <v>271</v>
      </c>
      <c r="V14" s="16">
        <v>15.38</v>
      </c>
      <c r="W14" s="16">
        <v>53</v>
      </c>
      <c r="X14" s="16" t="s">
        <v>246</v>
      </c>
      <c r="Y14" s="18" t="s">
        <v>248</v>
      </c>
      <c r="Z14" s="160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17</v>
      </c>
      <c r="D15" s="16" t="s">
        <v>225</v>
      </c>
      <c r="E15" s="18">
        <v>220</v>
      </c>
      <c r="F15" s="18" t="s">
        <v>37</v>
      </c>
      <c r="G15" s="18">
        <v>13</v>
      </c>
      <c r="H15" s="18">
        <v>10.717000000000001</v>
      </c>
      <c r="I15" s="82">
        <v>0</v>
      </c>
      <c r="J15" s="82">
        <v>0.5</v>
      </c>
      <c r="K15" s="86">
        <v>261.02300000000002</v>
      </c>
      <c r="L15" s="74">
        <v>29</v>
      </c>
      <c r="M15" s="95">
        <v>10.217000000000001</v>
      </c>
      <c r="N15" s="75">
        <v>296.29000000000002</v>
      </c>
      <c r="P15" t="s">
        <v>75</v>
      </c>
      <c r="Q15" s="16" t="s">
        <v>225</v>
      </c>
      <c r="R15" s="17">
        <v>45572</v>
      </c>
      <c r="S15" s="16">
        <v>3998507</v>
      </c>
      <c r="T15" s="18">
        <v>220</v>
      </c>
      <c r="U15" s="18" t="s">
        <v>247</v>
      </c>
      <c r="V15" s="16">
        <v>24.21</v>
      </c>
      <c r="W15" s="16">
        <v>29</v>
      </c>
      <c r="X15" s="16" t="s">
        <v>246</v>
      </c>
      <c r="Y15" s="18" t="s">
        <v>248</v>
      </c>
      <c r="Z15" s="160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17</v>
      </c>
      <c r="D16" s="16" t="s">
        <v>226</v>
      </c>
      <c r="E16" s="18">
        <v>204</v>
      </c>
      <c r="F16" s="18" t="s">
        <v>23</v>
      </c>
      <c r="G16" s="18">
        <v>11</v>
      </c>
      <c r="H16" s="18">
        <v>11.233000000000001</v>
      </c>
      <c r="I16" s="82">
        <v>0</v>
      </c>
      <c r="J16" s="82">
        <v>0.45</v>
      </c>
      <c r="K16" s="86">
        <v>252.41800000000001</v>
      </c>
      <c r="L16" s="74">
        <v>32.5</v>
      </c>
      <c r="M16" s="95">
        <v>10.783000000000001</v>
      </c>
      <c r="N16" s="75">
        <v>350.45</v>
      </c>
      <c r="P16" s="15" t="s">
        <v>75</v>
      </c>
      <c r="Q16" s="16" t="s">
        <v>231</v>
      </c>
      <c r="R16" s="17">
        <v>45572</v>
      </c>
      <c r="S16" s="16">
        <v>3997256</v>
      </c>
      <c r="T16" s="18">
        <v>220</v>
      </c>
      <c r="U16" s="18" t="s">
        <v>253</v>
      </c>
      <c r="V16" s="16">
        <v>8.35</v>
      </c>
      <c r="W16" s="16">
        <v>20</v>
      </c>
      <c r="X16" s="16" t="s">
        <v>245</v>
      </c>
      <c r="Y16" s="18" t="s">
        <v>248</v>
      </c>
      <c r="Z16" s="160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17</v>
      </c>
      <c r="D17" s="16" t="s">
        <v>231</v>
      </c>
      <c r="E17" s="18">
        <v>220</v>
      </c>
      <c r="F17" s="18" t="s">
        <v>37</v>
      </c>
      <c r="G17" s="18">
        <v>8</v>
      </c>
      <c r="H17" s="18">
        <v>10.516999999999999</v>
      </c>
      <c r="I17" s="82">
        <v>0</v>
      </c>
      <c r="J17" s="82">
        <v>0.5</v>
      </c>
      <c r="K17" s="86">
        <v>223.88399999999999</v>
      </c>
      <c r="L17" s="74">
        <v>29</v>
      </c>
      <c r="M17" s="95">
        <v>10.016999999999999</v>
      </c>
      <c r="N17" s="75">
        <v>290.49</v>
      </c>
      <c r="P17" s="15" t="s">
        <v>75</v>
      </c>
      <c r="Q17" s="16" t="s">
        <v>231</v>
      </c>
      <c r="R17" s="17">
        <v>45572</v>
      </c>
      <c r="S17" s="16">
        <v>3997384</v>
      </c>
      <c r="T17" s="18">
        <v>220</v>
      </c>
      <c r="U17" s="18" t="s">
        <v>252</v>
      </c>
      <c r="V17" s="16">
        <v>15.66</v>
      </c>
      <c r="W17" s="16">
        <v>42</v>
      </c>
      <c r="X17" s="16" t="s">
        <v>245</v>
      </c>
      <c r="Y17" s="18" t="s">
        <v>248</v>
      </c>
      <c r="Z17" s="160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17</v>
      </c>
      <c r="D18" s="16" t="s">
        <v>231</v>
      </c>
      <c r="E18" s="18">
        <v>220</v>
      </c>
      <c r="F18" s="18" t="s">
        <v>37</v>
      </c>
      <c r="G18" s="18">
        <v>14</v>
      </c>
      <c r="H18" s="18">
        <v>10.617000000000001</v>
      </c>
      <c r="I18" s="82">
        <v>0</v>
      </c>
      <c r="J18" s="82">
        <v>0.56699999999999995</v>
      </c>
      <c r="K18" s="86">
        <v>183.827</v>
      </c>
      <c r="L18" s="74">
        <v>29</v>
      </c>
      <c r="M18" s="95">
        <v>10.050000000000001</v>
      </c>
      <c r="N18" s="75">
        <v>291.45</v>
      </c>
      <c r="P18" s="15" t="s">
        <v>75</v>
      </c>
      <c r="Q18" s="16" t="s">
        <v>231</v>
      </c>
      <c r="R18" s="17">
        <v>45572</v>
      </c>
      <c r="S18" s="16">
        <v>3997413</v>
      </c>
      <c r="T18" s="18">
        <v>220</v>
      </c>
      <c r="U18" s="18" t="s">
        <v>251</v>
      </c>
      <c r="V18" s="16">
        <v>8.24</v>
      </c>
      <c r="W18" s="16">
        <v>32</v>
      </c>
      <c r="X18" s="16" t="s">
        <v>245</v>
      </c>
      <c r="Y18" s="18" t="s">
        <v>248</v>
      </c>
      <c r="Z18" s="160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17</v>
      </c>
      <c r="D19" s="16" t="s">
        <v>226</v>
      </c>
      <c r="E19" s="18">
        <v>204</v>
      </c>
      <c r="F19" s="18" t="s">
        <v>23</v>
      </c>
      <c r="G19" s="18">
        <v>11</v>
      </c>
      <c r="H19" s="18">
        <v>10.567</v>
      </c>
      <c r="I19" s="82">
        <v>0</v>
      </c>
      <c r="J19" s="82">
        <v>0.4</v>
      </c>
      <c r="K19" s="86">
        <v>186.345</v>
      </c>
      <c r="L19" s="74">
        <v>32.5</v>
      </c>
      <c r="M19" s="95">
        <v>10.167</v>
      </c>
      <c r="N19" s="75">
        <v>330.43</v>
      </c>
      <c r="P19" s="15" t="s">
        <v>75</v>
      </c>
      <c r="Q19" s="16" t="s">
        <v>231</v>
      </c>
      <c r="R19" s="17">
        <v>45572</v>
      </c>
      <c r="S19" s="16">
        <v>3999942</v>
      </c>
      <c r="T19" s="18">
        <v>220</v>
      </c>
      <c r="U19" s="18" t="s">
        <v>253</v>
      </c>
      <c r="V19" s="16">
        <v>11.73</v>
      </c>
      <c r="W19" s="16">
        <v>17</v>
      </c>
      <c r="X19" s="16" t="s">
        <v>245</v>
      </c>
      <c r="Y19" s="18" t="s">
        <v>248</v>
      </c>
      <c r="Z19" s="160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17</v>
      </c>
      <c r="D20" s="16" t="s">
        <v>225</v>
      </c>
      <c r="E20" s="18">
        <v>220</v>
      </c>
      <c r="F20" s="18" t="s">
        <v>37</v>
      </c>
      <c r="G20" s="18">
        <v>12</v>
      </c>
      <c r="H20" s="18">
        <v>10.516999999999999</v>
      </c>
      <c r="I20" s="82">
        <v>0</v>
      </c>
      <c r="J20" s="82">
        <v>0.25</v>
      </c>
      <c r="K20" s="86">
        <v>149.041</v>
      </c>
      <c r="L20" s="74">
        <v>29</v>
      </c>
      <c r="M20" s="95">
        <v>10.266999999999999</v>
      </c>
      <c r="N20" s="75">
        <v>297.74</v>
      </c>
      <c r="P20" s="15" t="s">
        <v>75</v>
      </c>
      <c r="Q20" s="16" t="s">
        <v>231</v>
      </c>
      <c r="R20" s="17">
        <v>45572</v>
      </c>
      <c r="S20" s="16">
        <v>4001049</v>
      </c>
      <c r="T20" s="18">
        <v>220</v>
      </c>
      <c r="U20" s="18" t="s">
        <v>251</v>
      </c>
      <c r="V20" s="16">
        <v>17.97</v>
      </c>
      <c r="W20" s="16">
        <v>34</v>
      </c>
      <c r="X20" s="16" t="s">
        <v>245</v>
      </c>
      <c r="Y20" s="18" t="s">
        <v>248</v>
      </c>
      <c r="Z20" s="160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17</v>
      </c>
      <c r="D21" s="16" t="s">
        <v>226</v>
      </c>
      <c r="E21" s="18">
        <v>204</v>
      </c>
      <c r="F21" s="18" t="s">
        <v>23</v>
      </c>
      <c r="G21" s="18">
        <v>7</v>
      </c>
      <c r="H21" s="18">
        <v>10.5</v>
      </c>
      <c r="I21" s="82">
        <v>0</v>
      </c>
      <c r="J21" s="82">
        <v>0.36699999999999999</v>
      </c>
      <c r="K21" s="86">
        <v>155.60900000000001</v>
      </c>
      <c r="L21" s="74">
        <v>32.5</v>
      </c>
      <c r="M21" s="95">
        <v>10.132999999999999</v>
      </c>
      <c r="N21" s="75">
        <v>329.32</v>
      </c>
      <c r="P21" s="15" t="s">
        <v>75</v>
      </c>
      <c r="Q21" s="16" t="s">
        <v>231</v>
      </c>
      <c r="R21" s="17">
        <v>45572</v>
      </c>
      <c r="S21" s="16">
        <v>4001175</v>
      </c>
      <c r="T21" s="18">
        <v>220</v>
      </c>
      <c r="U21" s="18" t="s">
        <v>251</v>
      </c>
      <c r="V21" s="16">
        <v>25.33</v>
      </c>
      <c r="W21" s="16">
        <v>57</v>
      </c>
      <c r="X21" s="16" t="s">
        <v>245</v>
      </c>
      <c r="Y21" s="18" t="s">
        <v>248</v>
      </c>
      <c r="Z21" s="160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44</v>
      </c>
      <c r="D22" s="16" t="s">
        <v>226</v>
      </c>
      <c r="E22" s="18" t="s">
        <v>272</v>
      </c>
      <c r="F22" s="18" t="s">
        <v>23</v>
      </c>
      <c r="G22" s="18">
        <v>6</v>
      </c>
      <c r="H22" s="18">
        <v>11.65</v>
      </c>
      <c r="I22" s="82">
        <v>0</v>
      </c>
      <c r="J22" s="82">
        <v>0.45</v>
      </c>
      <c r="K22" s="86">
        <v>166.11500000000001</v>
      </c>
      <c r="L22" s="74">
        <v>37</v>
      </c>
      <c r="M22" s="95">
        <v>11.200000000000001</v>
      </c>
      <c r="N22" s="75">
        <v>414.4</v>
      </c>
      <c r="P22" s="15" t="s">
        <v>75</v>
      </c>
      <c r="Q22" s="16" t="s">
        <v>226</v>
      </c>
      <c r="R22" s="17">
        <v>45573</v>
      </c>
      <c r="S22" s="16">
        <v>3998201</v>
      </c>
      <c r="T22" s="18">
        <v>204</v>
      </c>
      <c r="U22" s="18" t="s">
        <v>254</v>
      </c>
      <c r="V22" s="16">
        <v>4.88</v>
      </c>
      <c r="W22" s="16">
        <v>20</v>
      </c>
      <c r="X22" s="16" t="s">
        <v>246</v>
      </c>
      <c r="Y22" s="18" t="s">
        <v>248</v>
      </c>
      <c r="Z22" s="160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17</v>
      </c>
      <c r="D23" s="16" t="s">
        <v>226</v>
      </c>
      <c r="E23" s="18">
        <v>204</v>
      </c>
      <c r="F23" s="18" t="s">
        <v>23</v>
      </c>
      <c r="G23" s="18">
        <v>6</v>
      </c>
      <c r="H23" s="18">
        <v>10.467000000000001</v>
      </c>
      <c r="I23" s="82">
        <v>0.16700000000000001</v>
      </c>
      <c r="J23" s="82">
        <v>0.45</v>
      </c>
      <c r="K23" s="86">
        <v>175.37200000000001</v>
      </c>
      <c r="L23" s="74">
        <v>34.5</v>
      </c>
      <c r="M23" s="95">
        <v>10.017000000000001</v>
      </c>
      <c r="N23" s="75">
        <v>345.59</v>
      </c>
      <c r="P23" s="15" t="s">
        <v>75</v>
      </c>
      <c r="Q23" s="16" t="s">
        <v>226</v>
      </c>
      <c r="R23" s="17">
        <v>45573</v>
      </c>
      <c r="S23" s="16">
        <v>4000925</v>
      </c>
      <c r="T23" s="18">
        <v>204</v>
      </c>
      <c r="U23" s="18" t="s">
        <v>253</v>
      </c>
      <c r="V23" s="16">
        <v>17.760000000000002</v>
      </c>
      <c r="W23" s="16">
        <v>58</v>
      </c>
      <c r="X23" s="16" t="s">
        <v>245</v>
      </c>
      <c r="Y23" s="18" t="s">
        <v>248</v>
      </c>
      <c r="Z23" s="160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17</v>
      </c>
      <c r="D24" s="16" t="s">
        <v>231</v>
      </c>
      <c r="E24" s="18">
        <v>220</v>
      </c>
      <c r="F24" s="18" t="s">
        <v>37</v>
      </c>
      <c r="G24" s="18">
        <v>10</v>
      </c>
      <c r="H24" s="18">
        <v>10.117000000000001</v>
      </c>
      <c r="I24" s="82">
        <v>0</v>
      </c>
      <c r="J24" s="82">
        <v>0.5</v>
      </c>
      <c r="K24" s="86">
        <v>247.09200000000001</v>
      </c>
      <c r="L24" s="74">
        <v>29</v>
      </c>
      <c r="M24" s="95">
        <v>9.6170000000000009</v>
      </c>
      <c r="N24" s="75">
        <v>278.89</v>
      </c>
      <c r="P24" s="15" t="s">
        <v>75</v>
      </c>
      <c r="Q24" s="16" t="s">
        <v>226</v>
      </c>
      <c r="R24" s="17">
        <v>45573</v>
      </c>
      <c r="S24" s="16">
        <v>4001685</v>
      </c>
      <c r="T24" s="18">
        <v>204</v>
      </c>
      <c r="U24" s="18" t="s">
        <v>251</v>
      </c>
      <c r="V24" s="16">
        <v>29.93</v>
      </c>
      <c r="W24" s="16">
        <v>40</v>
      </c>
      <c r="X24" s="16" t="s">
        <v>245</v>
      </c>
      <c r="Y24" s="18" t="s">
        <v>248</v>
      </c>
      <c r="Z24" s="160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17</v>
      </c>
      <c r="D25" s="16" t="s">
        <v>226</v>
      </c>
      <c r="E25" s="18">
        <v>204</v>
      </c>
      <c r="F25" s="18" t="s">
        <v>23</v>
      </c>
      <c r="G25" s="18">
        <v>9</v>
      </c>
      <c r="H25" s="18">
        <v>10.45</v>
      </c>
      <c r="I25" s="82">
        <v>0</v>
      </c>
      <c r="J25" s="82">
        <v>0.45</v>
      </c>
      <c r="K25" s="86">
        <v>219.01900000000001</v>
      </c>
      <c r="L25" s="74">
        <v>32.5</v>
      </c>
      <c r="M25" s="95">
        <v>10</v>
      </c>
      <c r="N25" s="75">
        <v>325</v>
      </c>
      <c r="P25" s="15" t="s">
        <v>75</v>
      </c>
      <c r="Q25" s="16" t="s">
        <v>226</v>
      </c>
      <c r="R25" s="17">
        <v>45573</v>
      </c>
      <c r="S25" s="16">
        <v>4001703</v>
      </c>
      <c r="T25" s="18">
        <v>204</v>
      </c>
      <c r="U25" s="18" t="s">
        <v>251</v>
      </c>
      <c r="V25" s="16">
        <v>14.39</v>
      </c>
      <c r="W25" s="16">
        <v>20</v>
      </c>
      <c r="X25" s="16" t="s">
        <v>245</v>
      </c>
      <c r="Y25" s="18" t="s">
        <v>248</v>
      </c>
      <c r="Z25" s="160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17</v>
      </c>
      <c r="D26" s="16" t="s">
        <v>226</v>
      </c>
      <c r="E26" s="18">
        <v>204</v>
      </c>
      <c r="F26" s="18" t="s">
        <v>23</v>
      </c>
      <c r="G26" s="18">
        <v>5</v>
      </c>
      <c r="H26" s="18">
        <v>6.55</v>
      </c>
      <c r="I26" s="82">
        <v>0.16700000000000001</v>
      </c>
      <c r="J26" s="82">
        <v>0</v>
      </c>
      <c r="K26" s="86">
        <v>162.00800000000001</v>
      </c>
      <c r="L26" s="74">
        <v>32.5</v>
      </c>
      <c r="M26" s="95">
        <v>6.55</v>
      </c>
      <c r="N26" s="75">
        <v>212.88</v>
      </c>
      <c r="P26" s="15" t="s">
        <v>75</v>
      </c>
      <c r="Q26" s="16" t="s">
        <v>231</v>
      </c>
      <c r="R26" s="17">
        <v>45573</v>
      </c>
      <c r="S26" s="16">
        <v>3998137</v>
      </c>
      <c r="T26" s="18">
        <v>220</v>
      </c>
      <c r="U26" s="18" t="s">
        <v>251</v>
      </c>
      <c r="V26" s="16">
        <v>27.26</v>
      </c>
      <c r="W26" s="16">
        <v>40</v>
      </c>
      <c r="X26" s="16" t="s">
        <v>245</v>
      </c>
      <c r="Y26" s="18" t="s">
        <v>248</v>
      </c>
      <c r="Z26" s="160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17</v>
      </c>
      <c r="D27" s="16" t="s">
        <v>231</v>
      </c>
      <c r="E27" s="18">
        <v>220</v>
      </c>
      <c r="F27" s="18" t="s">
        <v>37</v>
      </c>
      <c r="G27" s="18">
        <v>7</v>
      </c>
      <c r="H27" s="18">
        <v>10.483000000000001</v>
      </c>
      <c r="I27" s="82">
        <v>0</v>
      </c>
      <c r="J27" s="82">
        <v>0.5</v>
      </c>
      <c r="K27" s="86">
        <v>152.78100000000001</v>
      </c>
      <c r="L27" s="74">
        <v>29</v>
      </c>
      <c r="M27" s="95">
        <v>9.9830000000000005</v>
      </c>
      <c r="N27" s="75">
        <v>289.51</v>
      </c>
      <c r="P27" s="15" t="s">
        <v>75</v>
      </c>
      <c r="Q27" s="16" t="s">
        <v>231</v>
      </c>
      <c r="R27" s="17">
        <v>45573</v>
      </c>
      <c r="S27" s="16">
        <v>3998294</v>
      </c>
      <c r="T27" s="18">
        <v>220</v>
      </c>
      <c r="U27" s="18" t="s">
        <v>251</v>
      </c>
      <c r="V27" s="16">
        <v>8.81</v>
      </c>
      <c r="W27" s="16">
        <v>33</v>
      </c>
      <c r="X27" s="16" t="s">
        <v>245</v>
      </c>
      <c r="Y27" s="18" t="s">
        <v>248</v>
      </c>
      <c r="Z27" s="160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44</v>
      </c>
      <c r="D28" s="16" t="s">
        <v>226</v>
      </c>
      <c r="E28" s="18" t="s">
        <v>232</v>
      </c>
      <c r="F28" s="18" t="s">
        <v>23</v>
      </c>
      <c r="G28" s="18">
        <v>8</v>
      </c>
      <c r="H28" s="18">
        <v>3.9830000000000001</v>
      </c>
      <c r="I28" s="82">
        <v>0</v>
      </c>
      <c r="J28" s="82">
        <v>0</v>
      </c>
      <c r="K28" s="86">
        <v>65.388999999999996</v>
      </c>
      <c r="L28" s="74">
        <v>35</v>
      </c>
      <c r="M28" s="95">
        <v>3.9830000000000001</v>
      </c>
      <c r="N28" s="75">
        <v>139.41</v>
      </c>
      <c r="P28" s="15" t="s">
        <v>75</v>
      </c>
      <c r="Q28" s="16" t="s">
        <v>231</v>
      </c>
      <c r="R28" s="17">
        <v>45573</v>
      </c>
      <c r="S28" s="16">
        <v>3998491</v>
      </c>
      <c r="T28" s="18">
        <v>220</v>
      </c>
      <c r="U28" s="18" t="s">
        <v>250</v>
      </c>
      <c r="V28" s="16">
        <v>9.57</v>
      </c>
      <c r="W28" s="16">
        <v>18</v>
      </c>
      <c r="X28" s="16" t="s">
        <v>245</v>
      </c>
      <c r="Y28" s="18" t="s">
        <v>248</v>
      </c>
      <c r="Z28" s="160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17</v>
      </c>
      <c r="D29" s="16" t="s">
        <v>225</v>
      </c>
      <c r="E29" s="18">
        <v>220</v>
      </c>
      <c r="F29" s="18" t="s">
        <v>37</v>
      </c>
      <c r="G29" s="18">
        <v>12</v>
      </c>
      <c r="H29" s="18">
        <v>10.516999999999999</v>
      </c>
      <c r="I29" s="82">
        <v>0</v>
      </c>
      <c r="J29" s="82">
        <v>0.5</v>
      </c>
      <c r="K29" s="86">
        <v>216.828</v>
      </c>
      <c r="L29" s="74">
        <v>29</v>
      </c>
      <c r="M29" s="95">
        <v>10.016999999999999</v>
      </c>
      <c r="N29" s="75">
        <v>290.49</v>
      </c>
      <c r="P29" s="15" t="s">
        <v>75</v>
      </c>
      <c r="Q29" s="16" t="s">
        <v>231</v>
      </c>
      <c r="R29" s="17">
        <v>45573</v>
      </c>
      <c r="S29" s="16">
        <v>4000865</v>
      </c>
      <c r="T29" s="18">
        <v>220</v>
      </c>
      <c r="U29" s="18" t="s">
        <v>253</v>
      </c>
      <c r="V29" s="16">
        <v>13.7</v>
      </c>
      <c r="W29" s="16">
        <v>21</v>
      </c>
      <c r="X29" s="16" t="s">
        <v>245</v>
      </c>
      <c r="Y29" s="18" t="s">
        <v>248</v>
      </c>
      <c r="Z29" s="160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17</v>
      </c>
      <c r="D30" s="16" t="s">
        <v>226</v>
      </c>
      <c r="E30" s="18">
        <v>204</v>
      </c>
      <c r="F30" s="18" t="s">
        <v>23</v>
      </c>
      <c r="G30" s="18">
        <v>10</v>
      </c>
      <c r="H30" s="18">
        <v>10.516999999999999</v>
      </c>
      <c r="I30" s="82">
        <v>0</v>
      </c>
      <c r="J30" s="82">
        <v>0.26700000000000002</v>
      </c>
      <c r="K30" s="86">
        <v>144.16999999999999</v>
      </c>
      <c r="L30" s="74">
        <v>32.5</v>
      </c>
      <c r="M30" s="95">
        <v>10.25</v>
      </c>
      <c r="N30" s="75">
        <v>333.13</v>
      </c>
      <c r="P30" s="15" t="s">
        <v>75</v>
      </c>
      <c r="Q30" s="16" t="s">
        <v>231</v>
      </c>
      <c r="R30" s="17">
        <v>45573</v>
      </c>
      <c r="S30" s="16">
        <v>4001663</v>
      </c>
      <c r="T30" s="18">
        <v>220</v>
      </c>
      <c r="U30" s="18" t="s">
        <v>253</v>
      </c>
      <c r="V30" s="16">
        <v>18.010000000000002</v>
      </c>
      <c r="W30" s="16">
        <v>55</v>
      </c>
      <c r="X30" s="16" t="s">
        <v>245</v>
      </c>
      <c r="Y30" s="18" t="s">
        <v>248</v>
      </c>
      <c r="Z30" s="160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17</v>
      </c>
      <c r="D31" s="16" t="s">
        <v>231</v>
      </c>
      <c r="E31" s="18">
        <v>220</v>
      </c>
      <c r="F31" s="18" t="s">
        <v>37</v>
      </c>
      <c r="G31" s="18">
        <v>8</v>
      </c>
      <c r="H31" s="18">
        <v>11.282999999999999</v>
      </c>
      <c r="I31" s="82">
        <v>0</v>
      </c>
      <c r="J31" s="82">
        <v>0.5</v>
      </c>
      <c r="K31" s="86">
        <v>228.36</v>
      </c>
      <c r="L31" s="74">
        <v>29</v>
      </c>
      <c r="M31" s="95">
        <v>10.782999999999999</v>
      </c>
      <c r="N31" s="75">
        <v>312.70999999999998</v>
      </c>
      <c r="P31" s="15" t="s">
        <v>75</v>
      </c>
      <c r="Q31" s="16" t="s">
        <v>226</v>
      </c>
      <c r="R31" s="17">
        <v>45574</v>
      </c>
      <c r="S31" s="16">
        <v>4002561</v>
      </c>
      <c r="T31" s="18">
        <v>204</v>
      </c>
      <c r="U31" s="18" t="s">
        <v>255</v>
      </c>
      <c r="V31" s="16">
        <v>27.2</v>
      </c>
      <c r="W31" s="16">
        <v>52</v>
      </c>
      <c r="X31" s="16" t="s">
        <v>245</v>
      </c>
      <c r="Y31" s="18" t="s">
        <v>248</v>
      </c>
      <c r="Z31" s="160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17</v>
      </c>
      <c r="D32" s="16" t="s">
        <v>226</v>
      </c>
      <c r="E32" s="18">
        <v>204</v>
      </c>
      <c r="F32" s="18" t="s">
        <v>23</v>
      </c>
      <c r="G32" s="18">
        <v>10</v>
      </c>
      <c r="H32" s="18">
        <v>10.617000000000001</v>
      </c>
      <c r="I32" s="82">
        <v>0</v>
      </c>
      <c r="J32" s="82">
        <v>0.41699999999999998</v>
      </c>
      <c r="K32" s="86">
        <v>207.136</v>
      </c>
      <c r="L32" s="74">
        <v>32.5</v>
      </c>
      <c r="M32" s="95">
        <v>10.200000000000001</v>
      </c>
      <c r="N32" s="75">
        <v>331.5</v>
      </c>
      <c r="P32" s="15" t="s">
        <v>75</v>
      </c>
      <c r="Q32" s="16" t="s">
        <v>231</v>
      </c>
      <c r="R32" s="17">
        <v>45574</v>
      </c>
      <c r="S32" s="16">
        <v>3998810</v>
      </c>
      <c r="T32" s="18">
        <v>220</v>
      </c>
      <c r="U32" s="18" t="s">
        <v>253</v>
      </c>
      <c r="V32" s="16">
        <v>8.35</v>
      </c>
      <c r="W32" s="16">
        <v>37</v>
      </c>
      <c r="X32" s="16" t="s">
        <v>245</v>
      </c>
      <c r="Y32" s="18" t="s">
        <v>248</v>
      </c>
      <c r="Z32" s="160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17</v>
      </c>
      <c r="D33" s="16" t="s">
        <v>225</v>
      </c>
      <c r="E33" s="18">
        <v>220</v>
      </c>
      <c r="F33" s="18" t="s">
        <v>37</v>
      </c>
      <c r="G33" s="18">
        <v>10</v>
      </c>
      <c r="H33" s="18">
        <v>10.233000000000001</v>
      </c>
      <c r="I33" s="82">
        <v>0</v>
      </c>
      <c r="J33" s="82">
        <v>0.51700000000000002</v>
      </c>
      <c r="K33" s="86">
        <v>179.804</v>
      </c>
      <c r="L33" s="74">
        <v>29</v>
      </c>
      <c r="M33" s="95">
        <v>9.7160000000000011</v>
      </c>
      <c r="N33" s="75">
        <v>281.76</v>
      </c>
      <c r="P33" s="15" t="s">
        <v>75</v>
      </c>
      <c r="Q33" s="16" t="s">
        <v>231</v>
      </c>
      <c r="R33" s="17">
        <v>45574</v>
      </c>
      <c r="S33" s="16">
        <v>3998982</v>
      </c>
      <c r="T33" s="18">
        <v>220</v>
      </c>
      <c r="U33" s="18" t="s">
        <v>251</v>
      </c>
      <c r="V33" s="16">
        <v>8.24</v>
      </c>
      <c r="W33" s="16">
        <v>45</v>
      </c>
      <c r="X33" s="16" t="s">
        <v>245</v>
      </c>
      <c r="Y33" s="18" t="s">
        <v>248</v>
      </c>
      <c r="Z33" s="160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17</v>
      </c>
      <c r="D34" s="16" t="s">
        <v>226</v>
      </c>
      <c r="E34" s="18">
        <v>204</v>
      </c>
      <c r="F34" s="18" t="s">
        <v>23</v>
      </c>
      <c r="G34" s="18">
        <v>9</v>
      </c>
      <c r="H34" s="18">
        <v>10.45</v>
      </c>
      <c r="I34" s="82">
        <v>0</v>
      </c>
      <c r="J34" s="82">
        <v>0.433</v>
      </c>
      <c r="K34" s="86">
        <v>168.429</v>
      </c>
      <c r="L34" s="74">
        <v>32.5</v>
      </c>
      <c r="M34" s="95">
        <v>10.016999999999999</v>
      </c>
      <c r="N34" s="75">
        <v>325.55</v>
      </c>
      <c r="P34" s="15" t="s">
        <v>75</v>
      </c>
      <c r="Q34" s="16" t="s">
        <v>231</v>
      </c>
      <c r="R34" s="17">
        <v>45574</v>
      </c>
      <c r="S34" s="16">
        <v>4000455</v>
      </c>
      <c r="T34" s="18">
        <v>220</v>
      </c>
      <c r="U34" s="18" t="s">
        <v>251</v>
      </c>
      <c r="V34" s="16">
        <v>20.89</v>
      </c>
      <c r="W34" s="16">
        <v>72</v>
      </c>
      <c r="X34" s="16" t="s">
        <v>245</v>
      </c>
      <c r="Y34" s="18" t="s">
        <v>248</v>
      </c>
      <c r="Z34" s="160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17</v>
      </c>
      <c r="D35" s="16" t="s">
        <v>226</v>
      </c>
      <c r="E35" s="18">
        <v>204</v>
      </c>
      <c r="F35" s="18" t="s">
        <v>23</v>
      </c>
      <c r="G35" s="18">
        <v>6</v>
      </c>
      <c r="H35" s="18">
        <v>11.933</v>
      </c>
      <c r="I35" s="82">
        <v>0</v>
      </c>
      <c r="J35" s="82">
        <v>0.5</v>
      </c>
      <c r="K35" s="86">
        <v>102.90900000000001</v>
      </c>
      <c r="L35" s="74">
        <v>34.5</v>
      </c>
      <c r="M35" s="95">
        <v>11.433</v>
      </c>
      <c r="N35" s="75">
        <v>394.44</v>
      </c>
      <c r="P35" s="15" t="s">
        <v>75</v>
      </c>
      <c r="Q35" s="16" t="s">
        <v>231</v>
      </c>
      <c r="R35" s="17">
        <v>45574</v>
      </c>
      <c r="S35" s="16">
        <v>4001975</v>
      </c>
      <c r="T35" s="18">
        <v>220</v>
      </c>
      <c r="U35" s="18" t="s">
        <v>253</v>
      </c>
      <c r="V35" s="16">
        <v>28.54</v>
      </c>
      <c r="W35" s="16">
        <v>60</v>
      </c>
      <c r="X35" s="16" t="s">
        <v>245</v>
      </c>
      <c r="Y35" s="18" t="s">
        <v>248</v>
      </c>
      <c r="Z35" s="160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17</v>
      </c>
      <c r="D36" s="16" t="s">
        <v>226</v>
      </c>
      <c r="E36" s="18">
        <v>204</v>
      </c>
      <c r="F36" s="18" t="s">
        <v>23</v>
      </c>
      <c r="G36" s="18">
        <v>8</v>
      </c>
      <c r="H36" s="18">
        <v>10.766999999999999</v>
      </c>
      <c r="I36" s="82">
        <v>0</v>
      </c>
      <c r="J36" s="82">
        <v>0.51700000000000002</v>
      </c>
      <c r="K36" s="86">
        <v>217.327</v>
      </c>
      <c r="L36" s="74">
        <v>34.5</v>
      </c>
      <c r="M36" s="95">
        <v>10.25</v>
      </c>
      <c r="N36" s="75">
        <v>353.63</v>
      </c>
      <c r="P36" s="15" t="s">
        <v>75</v>
      </c>
      <c r="Q36" s="16" t="s">
        <v>226</v>
      </c>
      <c r="R36" s="17">
        <v>45575</v>
      </c>
      <c r="S36" s="16">
        <v>4000620</v>
      </c>
      <c r="T36" s="18">
        <v>204</v>
      </c>
      <c r="U36" s="18" t="s">
        <v>251</v>
      </c>
      <c r="V36" s="16">
        <v>14.12</v>
      </c>
      <c r="W36" s="16">
        <v>54</v>
      </c>
      <c r="X36" s="16" t="s">
        <v>245</v>
      </c>
      <c r="Y36" s="18" t="s">
        <v>248</v>
      </c>
      <c r="Z36" s="160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2"/>
      <c r="J37" s="82"/>
      <c r="K37" s="86"/>
      <c r="L37" s="74"/>
      <c r="M37" s="95"/>
      <c r="N37" s="75"/>
      <c r="P37" s="15" t="s">
        <v>75</v>
      </c>
      <c r="Q37" s="16" t="s">
        <v>226</v>
      </c>
      <c r="R37" s="17">
        <v>45575</v>
      </c>
      <c r="S37" s="16">
        <v>4003287</v>
      </c>
      <c r="T37" s="18">
        <v>204</v>
      </c>
      <c r="U37" s="18" t="s">
        <v>273</v>
      </c>
      <c r="V37" s="16">
        <v>8.36</v>
      </c>
      <c r="W37" s="16">
        <v>22</v>
      </c>
      <c r="X37" s="16" t="s">
        <v>245</v>
      </c>
      <c r="Y37" s="18" t="s">
        <v>248</v>
      </c>
      <c r="Z37" s="160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2"/>
      <c r="J38" s="82"/>
      <c r="K38" s="86"/>
      <c r="L38" s="74"/>
      <c r="M38" s="95"/>
      <c r="N38" s="75"/>
      <c r="P38" s="15" t="s">
        <v>75</v>
      </c>
      <c r="Q38" s="16" t="s">
        <v>226</v>
      </c>
      <c r="R38" s="17">
        <v>45575</v>
      </c>
      <c r="S38" s="16">
        <v>4003532</v>
      </c>
      <c r="T38" s="18">
        <v>204</v>
      </c>
      <c r="U38" s="18" t="s">
        <v>271</v>
      </c>
      <c r="V38" s="16">
        <v>15.43</v>
      </c>
      <c r="W38" s="16">
        <v>30</v>
      </c>
      <c r="X38" s="16" t="s">
        <v>246</v>
      </c>
      <c r="Y38" s="18" t="s">
        <v>248</v>
      </c>
      <c r="Z38" s="160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2"/>
      <c r="J39" s="82"/>
      <c r="K39" s="86"/>
      <c r="L39" s="74"/>
      <c r="M39" s="95"/>
      <c r="N39" s="75"/>
      <c r="P39" s="15" t="s">
        <v>75</v>
      </c>
      <c r="Q39" s="16" t="s">
        <v>231</v>
      </c>
      <c r="R39" s="17">
        <v>45575</v>
      </c>
      <c r="S39" s="16">
        <v>3999645</v>
      </c>
      <c r="T39" s="18">
        <v>220</v>
      </c>
      <c r="U39" s="18" t="s">
        <v>251</v>
      </c>
      <c r="V39" s="16">
        <v>8.24</v>
      </c>
      <c r="W39" s="16">
        <v>21</v>
      </c>
      <c r="X39" s="16" t="s">
        <v>245</v>
      </c>
      <c r="Y39" s="18" t="s">
        <v>248</v>
      </c>
      <c r="Z39" s="160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2"/>
      <c r="J40" s="82"/>
      <c r="K40" s="86"/>
      <c r="L40" s="74"/>
      <c r="M40" s="95"/>
      <c r="N40" s="75"/>
      <c r="P40" s="15" t="s">
        <v>75</v>
      </c>
      <c r="Q40" s="16" t="s">
        <v>231</v>
      </c>
      <c r="R40" s="17">
        <v>45575</v>
      </c>
      <c r="S40" s="16">
        <v>4002070</v>
      </c>
      <c r="T40" s="18">
        <v>220</v>
      </c>
      <c r="U40" s="18" t="s">
        <v>251</v>
      </c>
      <c r="V40" s="16">
        <v>7.93</v>
      </c>
      <c r="W40" s="16">
        <v>25</v>
      </c>
      <c r="X40" s="16" t="s">
        <v>245</v>
      </c>
      <c r="Y40" s="18" t="s">
        <v>248</v>
      </c>
      <c r="Z40" s="160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2"/>
      <c r="J41" s="82"/>
      <c r="K41" s="86"/>
      <c r="L41" s="74"/>
      <c r="M41" s="95"/>
      <c r="N41" s="75"/>
      <c r="P41" s="15" t="s">
        <v>75</v>
      </c>
      <c r="Q41" s="16" t="s">
        <v>226</v>
      </c>
      <c r="R41" s="17">
        <v>45576</v>
      </c>
      <c r="S41" s="16">
        <v>4000117</v>
      </c>
      <c r="T41" s="18">
        <v>204</v>
      </c>
      <c r="U41" s="18" t="s">
        <v>253</v>
      </c>
      <c r="V41" s="16">
        <v>6.92</v>
      </c>
      <c r="W41" s="16">
        <v>20</v>
      </c>
      <c r="X41" s="16" t="s">
        <v>245</v>
      </c>
      <c r="Y41" s="18" t="s">
        <v>248</v>
      </c>
      <c r="Z41" s="160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2"/>
      <c r="J42" s="82"/>
      <c r="K42" s="86"/>
      <c r="L42" s="74"/>
      <c r="M42" s="95"/>
      <c r="N42" s="75"/>
      <c r="P42" s="15" t="s">
        <v>75</v>
      </c>
      <c r="Q42" s="16" t="s">
        <v>226</v>
      </c>
      <c r="R42" s="17">
        <v>45576</v>
      </c>
      <c r="S42" s="16">
        <v>4003497</v>
      </c>
      <c r="T42" s="18">
        <v>204</v>
      </c>
      <c r="U42" s="18" t="s">
        <v>247</v>
      </c>
      <c r="V42" s="16">
        <v>5.7</v>
      </c>
      <c r="W42" s="16">
        <v>16</v>
      </c>
      <c r="X42" s="16" t="s">
        <v>246</v>
      </c>
      <c r="Y42" s="18" t="s">
        <v>248</v>
      </c>
      <c r="Z42" s="160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2"/>
      <c r="J43" s="82"/>
      <c r="K43" s="86"/>
      <c r="L43" s="74"/>
      <c r="M43" s="95"/>
      <c r="N43" s="75"/>
      <c r="P43" s="15" t="s">
        <v>75</v>
      </c>
      <c r="Q43" s="16" t="s">
        <v>226</v>
      </c>
      <c r="R43" s="17">
        <v>45576</v>
      </c>
      <c r="S43" s="16">
        <v>4004253</v>
      </c>
      <c r="T43" s="18">
        <v>204</v>
      </c>
      <c r="U43" s="18" t="s">
        <v>254</v>
      </c>
      <c r="V43" s="16">
        <v>17.399999999999999</v>
      </c>
      <c r="W43" s="16">
        <v>32</v>
      </c>
      <c r="X43" s="16" t="s">
        <v>246</v>
      </c>
      <c r="Y43" s="18" t="s">
        <v>248</v>
      </c>
      <c r="Z43" s="160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2"/>
      <c r="J44" s="82"/>
      <c r="K44" s="86"/>
      <c r="L44" s="74"/>
      <c r="M44" s="95"/>
      <c r="N44" s="75"/>
      <c r="P44" s="15" t="s">
        <v>75</v>
      </c>
      <c r="Q44" s="16" t="s">
        <v>226</v>
      </c>
      <c r="R44" s="17">
        <v>45577</v>
      </c>
      <c r="S44" s="16">
        <v>4000726</v>
      </c>
      <c r="T44" s="18">
        <v>204</v>
      </c>
      <c r="U44" s="18" t="s">
        <v>254</v>
      </c>
      <c r="V44" s="16">
        <v>3.5</v>
      </c>
      <c r="W44" s="16">
        <v>14</v>
      </c>
      <c r="X44" s="16" t="s">
        <v>246</v>
      </c>
      <c r="Y44" s="18" t="s">
        <v>248</v>
      </c>
      <c r="Z44" s="160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2"/>
      <c r="J45" s="82"/>
      <c r="K45" s="86"/>
      <c r="L45" s="74"/>
      <c r="M45" s="95"/>
      <c r="N45" s="75"/>
      <c r="P45" s="15" t="s">
        <v>75</v>
      </c>
      <c r="Q45" s="16" t="s">
        <v>226</v>
      </c>
      <c r="R45" s="17">
        <v>45577</v>
      </c>
      <c r="S45" s="16">
        <v>4000747</v>
      </c>
      <c r="T45" s="18">
        <v>204</v>
      </c>
      <c r="U45" s="18" t="s">
        <v>251</v>
      </c>
      <c r="V45" s="16">
        <v>23.24</v>
      </c>
      <c r="W45" s="16">
        <v>45</v>
      </c>
      <c r="X45" s="16" t="s">
        <v>245</v>
      </c>
      <c r="Y45" s="18" t="s">
        <v>248</v>
      </c>
      <c r="Z45" s="160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2"/>
      <c r="J46" s="82"/>
      <c r="K46" s="86"/>
      <c r="L46" s="74"/>
      <c r="M46" s="95"/>
      <c r="N46" s="75"/>
      <c r="P46" s="15" t="s">
        <v>75</v>
      </c>
      <c r="Q46" s="16" t="s">
        <v>226</v>
      </c>
      <c r="R46" s="17">
        <v>45577</v>
      </c>
      <c r="S46" s="16">
        <v>4004959</v>
      </c>
      <c r="T46" s="18">
        <v>204</v>
      </c>
      <c r="U46" s="18" t="s">
        <v>253</v>
      </c>
      <c r="V46" s="16">
        <v>36.29</v>
      </c>
      <c r="W46" s="16">
        <v>43</v>
      </c>
      <c r="X46" s="16" t="s">
        <v>245</v>
      </c>
      <c r="Y46" s="18" t="s">
        <v>248</v>
      </c>
      <c r="Z46" s="160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2"/>
      <c r="J47" s="82"/>
      <c r="K47" s="86"/>
      <c r="L47" s="74"/>
      <c r="M47" s="95"/>
      <c r="N47" s="75"/>
      <c r="P47" s="15" t="s">
        <v>75</v>
      </c>
      <c r="Q47" s="16" t="s">
        <v>225</v>
      </c>
      <c r="R47" s="17">
        <v>45578</v>
      </c>
      <c r="S47" s="16">
        <v>4000979</v>
      </c>
      <c r="T47" s="18">
        <v>220</v>
      </c>
      <c r="U47" s="18" t="s">
        <v>251</v>
      </c>
      <c r="V47" s="16">
        <v>23.24</v>
      </c>
      <c r="W47" s="16">
        <v>36</v>
      </c>
      <c r="X47" s="16" t="s">
        <v>245</v>
      </c>
      <c r="Y47" s="18" t="s">
        <v>248</v>
      </c>
      <c r="Z47" s="160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2"/>
      <c r="J48" s="82"/>
      <c r="K48" s="86"/>
      <c r="L48" s="74"/>
      <c r="M48" s="95"/>
      <c r="N48" s="75"/>
      <c r="P48" s="15" t="s">
        <v>75</v>
      </c>
      <c r="Q48" s="16" t="s">
        <v>225</v>
      </c>
      <c r="R48" s="17">
        <v>45578</v>
      </c>
      <c r="S48" s="16">
        <v>4003410</v>
      </c>
      <c r="T48" s="18">
        <v>220</v>
      </c>
      <c r="U48" s="18" t="s">
        <v>251</v>
      </c>
      <c r="V48" s="16">
        <v>23.23</v>
      </c>
      <c r="W48" s="16">
        <v>31</v>
      </c>
      <c r="X48" s="16" t="s">
        <v>245</v>
      </c>
      <c r="Y48" s="18" t="s">
        <v>248</v>
      </c>
      <c r="Z48" s="160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2"/>
      <c r="J49" s="82"/>
      <c r="K49" s="86"/>
      <c r="L49" s="74"/>
      <c r="M49" s="95"/>
      <c r="N49" s="75"/>
      <c r="P49" s="15" t="s">
        <v>75</v>
      </c>
      <c r="Q49" s="16" t="s">
        <v>225</v>
      </c>
      <c r="R49" s="17">
        <v>45579</v>
      </c>
      <c r="S49" s="16">
        <v>4005212</v>
      </c>
      <c r="T49" s="18">
        <v>220</v>
      </c>
      <c r="U49" s="18" t="s">
        <v>251</v>
      </c>
      <c r="V49" s="16">
        <v>14.08</v>
      </c>
      <c r="W49" s="16">
        <v>23</v>
      </c>
      <c r="X49" s="16" t="s">
        <v>245</v>
      </c>
      <c r="Y49" s="18" t="s">
        <v>248</v>
      </c>
      <c r="Z49" s="160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2"/>
      <c r="J50" s="82"/>
      <c r="K50" s="86"/>
      <c r="L50" s="74"/>
      <c r="M50" s="95"/>
      <c r="N50" s="75"/>
      <c r="P50" s="15" t="s">
        <v>75</v>
      </c>
      <c r="Q50" s="16" t="s">
        <v>225</v>
      </c>
      <c r="R50" s="17">
        <v>45579</v>
      </c>
      <c r="S50" s="16">
        <v>4005272</v>
      </c>
      <c r="T50" s="18">
        <v>220</v>
      </c>
      <c r="U50" s="18" t="s">
        <v>250</v>
      </c>
      <c r="V50" s="16">
        <v>31.27</v>
      </c>
      <c r="W50" s="16">
        <v>58</v>
      </c>
      <c r="X50" s="16" t="s">
        <v>245</v>
      </c>
      <c r="Y50" s="18" t="s">
        <v>248</v>
      </c>
      <c r="Z50" s="160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2"/>
      <c r="J51" s="82"/>
      <c r="K51" s="86"/>
      <c r="L51" s="74"/>
      <c r="M51" s="95"/>
      <c r="N51" s="75"/>
      <c r="P51" s="15" t="s">
        <v>75</v>
      </c>
      <c r="Q51" s="16" t="s">
        <v>231</v>
      </c>
      <c r="R51" s="17">
        <v>45579</v>
      </c>
      <c r="S51" s="16">
        <v>4001353</v>
      </c>
      <c r="T51" s="18">
        <v>220</v>
      </c>
      <c r="U51" s="18" t="s">
        <v>251</v>
      </c>
      <c r="V51" s="16">
        <v>10.39</v>
      </c>
      <c r="W51" s="16">
        <v>126</v>
      </c>
      <c r="X51" s="16" t="s">
        <v>245</v>
      </c>
      <c r="Y51" s="18" t="s">
        <v>248</v>
      </c>
      <c r="Z51" s="160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2"/>
      <c r="J52" s="82"/>
      <c r="K52" s="86"/>
      <c r="L52" s="74"/>
      <c r="M52" s="95"/>
      <c r="N52" s="75"/>
      <c r="P52" s="15" t="s">
        <v>75</v>
      </c>
      <c r="Q52" s="16" t="s">
        <v>231</v>
      </c>
      <c r="R52" s="17">
        <v>45579</v>
      </c>
      <c r="S52" s="16">
        <v>4001397</v>
      </c>
      <c r="T52" s="18">
        <v>220</v>
      </c>
      <c r="U52" s="18" t="s">
        <v>253</v>
      </c>
      <c r="V52" s="16">
        <v>8.35</v>
      </c>
      <c r="W52" s="16">
        <v>15</v>
      </c>
      <c r="X52" s="16" t="s">
        <v>245</v>
      </c>
      <c r="Y52" s="18" t="s">
        <v>248</v>
      </c>
      <c r="Z52" s="160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2"/>
      <c r="J53" s="82"/>
      <c r="K53" s="86"/>
      <c r="L53" s="74"/>
      <c r="M53" s="95"/>
      <c r="N53" s="175"/>
      <c r="P53" s="15" t="s">
        <v>75</v>
      </c>
      <c r="Q53" s="16" t="s">
        <v>231</v>
      </c>
      <c r="R53" s="17">
        <v>45579</v>
      </c>
      <c r="S53" s="16">
        <v>4001525</v>
      </c>
      <c r="T53" s="18">
        <v>220</v>
      </c>
      <c r="U53" s="18" t="s">
        <v>251</v>
      </c>
      <c r="V53" s="16">
        <v>17.3</v>
      </c>
      <c r="W53" s="16">
        <v>42</v>
      </c>
      <c r="X53" s="16" t="s">
        <v>245</v>
      </c>
      <c r="Y53" s="18" t="s">
        <v>248</v>
      </c>
      <c r="Z53" s="160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2"/>
      <c r="J54" s="82"/>
      <c r="K54" s="86"/>
      <c r="L54" s="74"/>
      <c r="M54" s="95"/>
      <c r="N54" s="175"/>
      <c r="P54" s="15" t="s">
        <v>75</v>
      </c>
      <c r="Q54" s="16" t="s">
        <v>231</v>
      </c>
      <c r="R54" s="17">
        <v>45579</v>
      </c>
      <c r="S54" s="16">
        <v>4001527</v>
      </c>
      <c r="T54" s="18">
        <v>220</v>
      </c>
      <c r="U54" s="18" t="s">
        <v>252</v>
      </c>
      <c r="V54" s="16">
        <v>15.66</v>
      </c>
      <c r="W54" s="16">
        <v>39</v>
      </c>
      <c r="X54" s="16" t="s">
        <v>245</v>
      </c>
      <c r="Y54" s="18" t="s">
        <v>248</v>
      </c>
      <c r="Z54" s="160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2"/>
      <c r="J55" s="82"/>
      <c r="K55" s="86"/>
      <c r="L55" s="74"/>
      <c r="M55" s="95"/>
      <c r="N55" s="175"/>
      <c r="P55" s="15" t="s">
        <v>75</v>
      </c>
      <c r="Q55" s="16" t="s">
        <v>231</v>
      </c>
      <c r="R55" s="17">
        <v>45579</v>
      </c>
      <c r="S55" s="16">
        <v>4005266</v>
      </c>
      <c r="T55" s="18">
        <v>220</v>
      </c>
      <c r="U55" s="18" t="s">
        <v>251</v>
      </c>
      <c r="V55" s="16">
        <v>29.35</v>
      </c>
      <c r="W55" s="16">
        <v>33</v>
      </c>
      <c r="X55" s="16" t="s">
        <v>245</v>
      </c>
      <c r="Y55" s="18" t="s">
        <v>248</v>
      </c>
      <c r="Z55" s="160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2"/>
      <c r="J56" s="82"/>
      <c r="K56" s="86"/>
      <c r="L56" s="74"/>
      <c r="M56" s="95"/>
      <c r="N56" s="175"/>
      <c r="P56" s="15" t="s">
        <v>75</v>
      </c>
      <c r="Q56" s="16" t="s">
        <v>226</v>
      </c>
      <c r="R56" s="17">
        <v>45580</v>
      </c>
      <c r="S56" s="16">
        <v>4005880</v>
      </c>
      <c r="T56" s="18">
        <v>204</v>
      </c>
      <c r="U56" s="18" t="s">
        <v>253</v>
      </c>
      <c r="V56" s="16">
        <v>31.58</v>
      </c>
      <c r="W56" s="16">
        <v>42</v>
      </c>
      <c r="X56" s="16" t="s">
        <v>245</v>
      </c>
      <c r="Y56" s="18" t="s">
        <v>248</v>
      </c>
      <c r="Z56" s="160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2"/>
      <c r="J57" s="82"/>
      <c r="K57" s="86"/>
      <c r="L57" s="74"/>
      <c r="M57" s="95"/>
      <c r="N57" s="175"/>
      <c r="P57" s="15" t="s">
        <v>75</v>
      </c>
      <c r="Q57" s="16" t="s">
        <v>231</v>
      </c>
      <c r="R57" s="17">
        <v>45580</v>
      </c>
      <c r="S57" s="16">
        <v>4002420</v>
      </c>
      <c r="T57" s="18">
        <v>220</v>
      </c>
      <c r="U57" s="18" t="s">
        <v>251</v>
      </c>
      <c r="V57" s="16">
        <v>17.3</v>
      </c>
      <c r="W57" s="16">
        <v>48</v>
      </c>
      <c r="X57" s="16" t="s">
        <v>245</v>
      </c>
      <c r="Y57" s="18" t="s">
        <v>248</v>
      </c>
      <c r="Z57" s="160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2"/>
      <c r="J58" s="82"/>
      <c r="K58" s="86"/>
      <c r="L58" s="74"/>
      <c r="M58" s="95"/>
      <c r="N58" s="175"/>
      <c r="P58" s="15" t="s">
        <v>75</v>
      </c>
      <c r="Q58" s="16" t="s">
        <v>231</v>
      </c>
      <c r="R58" s="17">
        <v>45580</v>
      </c>
      <c r="S58" s="16">
        <v>4002422</v>
      </c>
      <c r="T58" s="18">
        <v>220</v>
      </c>
      <c r="U58" s="18" t="s">
        <v>252</v>
      </c>
      <c r="V58" s="16">
        <v>15.66</v>
      </c>
      <c r="W58" s="16">
        <v>37</v>
      </c>
      <c r="X58" s="16" t="s">
        <v>245</v>
      </c>
      <c r="Y58" s="18" t="s">
        <v>248</v>
      </c>
      <c r="Z58" s="160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2"/>
      <c r="J59" s="82"/>
      <c r="K59" s="86"/>
      <c r="L59" s="74"/>
      <c r="M59" s="95"/>
      <c r="N59" s="175"/>
      <c r="P59" s="15" t="s">
        <v>75</v>
      </c>
      <c r="Q59" s="16" t="s">
        <v>231</v>
      </c>
      <c r="R59" s="17">
        <v>45580</v>
      </c>
      <c r="S59" s="16">
        <v>4002767</v>
      </c>
      <c r="T59" s="18">
        <v>220</v>
      </c>
      <c r="U59" s="18" t="s">
        <v>250</v>
      </c>
      <c r="V59" s="16">
        <v>9.6</v>
      </c>
      <c r="W59" s="16">
        <v>18</v>
      </c>
      <c r="X59" s="16" t="s">
        <v>245</v>
      </c>
      <c r="Y59" s="18" t="s">
        <v>248</v>
      </c>
      <c r="Z59" s="160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2"/>
      <c r="J60" s="82"/>
      <c r="K60" s="86"/>
      <c r="L60" s="74"/>
      <c r="M60" s="95"/>
      <c r="N60" s="175"/>
      <c r="P60" s="15" t="s">
        <v>75</v>
      </c>
      <c r="Q60" s="16" t="s">
        <v>226</v>
      </c>
      <c r="R60" s="17">
        <v>45581</v>
      </c>
      <c r="S60" s="16">
        <v>4003156</v>
      </c>
      <c r="T60" s="18">
        <v>204</v>
      </c>
      <c r="U60" s="18" t="s">
        <v>254</v>
      </c>
      <c r="V60" s="16">
        <v>4.88</v>
      </c>
      <c r="W60" s="16">
        <v>23</v>
      </c>
      <c r="X60" s="16" t="s">
        <v>246</v>
      </c>
      <c r="Y60" s="18" t="s">
        <v>248</v>
      </c>
      <c r="Z60" s="160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2"/>
      <c r="J61" s="82"/>
      <c r="K61" s="86"/>
      <c r="L61" s="74"/>
      <c r="M61" s="95"/>
      <c r="N61" s="175"/>
      <c r="P61" s="15" t="s">
        <v>75</v>
      </c>
      <c r="Q61" s="16" t="s">
        <v>226</v>
      </c>
      <c r="R61" s="17">
        <v>45581</v>
      </c>
      <c r="S61" s="16">
        <v>4005910</v>
      </c>
      <c r="T61" s="18">
        <v>204</v>
      </c>
      <c r="U61" s="18" t="s">
        <v>254</v>
      </c>
      <c r="V61" s="16">
        <v>9.58</v>
      </c>
      <c r="W61" s="16">
        <v>29</v>
      </c>
      <c r="X61" s="16" t="s">
        <v>246</v>
      </c>
      <c r="Y61" s="18" t="s">
        <v>248</v>
      </c>
      <c r="Z61" s="160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2"/>
      <c r="J62" s="82"/>
      <c r="K62" s="86"/>
      <c r="L62" s="74"/>
      <c r="M62" s="95"/>
      <c r="N62" s="175"/>
      <c r="P62" s="15" t="s">
        <v>75</v>
      </c>
      <c r="Q62" s="16" t="s">
        <v>231</v>
      </c>
      <c r="R62" s="17">
        <v>45581</v>
      </c>
      <c r="S62" s="16">
        <v>4003016</v>
      </c>
      <c r="T62" s="18">
        <v>220</v>
      </c>
      <c r="U62" s="18" t="s">
        <v>253</v>
      </c>
      <c r="V62" s="16">
        <v>8.35</v>
      </c>
      <c r="W62" s="16">
        <v>19</v>
      </c>
      <c r="X62" s="16" t="s">
        <v>245</v>
      </c>
      <c r="Y62" s="18" t="s">
        <v>248</v>
      </c>
      <c r="Z62" s="160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2"/>
      <c r="J63" s="82"/>
      <c r="K63" s="86"/>
      <c r="L63" s="74"/>
      <c r="M63" s="95"/>
      <c r="N63" s="175"/>
      <c r="P63" s="15" t="s">
        <v>75</v>
      </c>
      <c r="Q63" s="16" t="s">
        <v>231</v>
      </c>
      <c r="R63" s="17">
        <v>45581</v>
      </c>
      <c r="S63" s="16">
        <v>4003158</v>
      </c>
      <c r="T63" s="18">
        <v>220</v>
      </c>
      <c r="U63" s="18" t="s">
        <v>251</v>
      </c>
      <c r="V63" s="16">
        <v>17.3</v>
      </c>
      <c r="W63" s="16">
        <v>52</v>
      </c>
      <c r="X63" s="16" t="s">
        <v>245</v>
      </c>
      <c r="Y63" s="18" t="s">
        <v>248</v>
      </c>
      <c r="Z63" s="160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2"/>
      <c r="J64" s="82"/>
      <c r="K64" s="86"/>
      <c r="L64" s="74"/>
      <c r="M64" s="95"/>
      <c r="N64" s="175"/>
      <c r="P64" s="15" t="s">
        <v>75</v>
      </c>
      <c r="Q64" s="16" t="s">
        <v>231</v>
      </c>
      <c r="R64" s="17">
        <v>45581</v>
      </c>
      <c r="S64" s="16">
        <v>4003160</v>
      </c>
      <c r="T64" s="18">
        <v>220</v>
      </c>
      <c r="U64" s="18" t="s">
        <v>252</v>
      </c>
      <c r="V64" s="16">
        <v>15.66</v>
      </c>
      <c r="W64" s="16">
        <v>49</v>
      </c>
      <c r="X64" s="16" t="s">
        <v>245</v>
      </c>
      <c r="Y64" s="18" t="s">
        <v>248</v>
      </c>
      <c r="Z64" s="160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2"/>
      <c r="J65" s="82"/>
      <c r="K65" s="86"/>
      <c r="L65" s="74"/>
      <c r="M65" s="95"/>
      <c r="N65" s="175"/>
      <c r="P65" s="15" t="s">
        <v>75</v>
      </c>
      <c r="Q65" s="16" t="s">
        <v>231</v>
      </c>
      <c r="R65" s="17">
        <v>45581</v>
      </c>
      <c r="S65" s="16">
        <v>4006091</v>
      </c>
      <c r="T65" s="18">
        <v>220</v>
      </c>
      <c r="U65" s="18" t="s">
        <v>251</v>
      </c>
      <c r="V65" s="16">
        <v>25.29</v>
      </c>
      <c r="W65" s="16">
        <v>58</v>
      </c>
      <c r="X65" s="16" t="s">
        <v>245</v>
      </c>
      <c r="Y65" s="18" t="s">
        <v>248</v>
      </c>
      <c r="Z65" s="160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2"/>
      <c r="J66" s="82"/>
      <c r="K66" s="86"/>
      <c r="L66" s="74"/>
      <c r="M66" s="95"/>
      <c r="N66" s="175"/>
      <c r="P66" s="15" t="s">
        <v>75</v>
      </c>
      <c r="Q66" s="16" t="s">
        <v>231</v>
      </c>
      <c r="R66" s="17">
        <v>45581</v>
      </c>
      <c r="S66" s="16">
        <v>4006936</v>
      </c>
      <c r="T66" s="18">
        <v>220</v>
      </c>
      <c r="U66" s="18" t="s">
        <v>251</v>
      </c>
      <c r="V66" s="16">
        <v>13.8</v>
      </c>
      <c r="W66" s="16">
        <v>32</v>
      </c>
      <c r="X66" s="16" t="s">
        <v>245</v>
      </c>
      <c r="Y66" s="18" t="s">
        <v>248</v>
      </c>
      <c r="Z66" s="160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2"/>
      <c r="J67" s="82"/>
      <c r="K67" s="86"/>
      <c r="L67" s="74"/>
      <c r="M67" s="95"/>
      <c r="N67" s="175"/>
      <c r="P67" s="15" t="s">
        <v>75</v>
      </c>
      <c r="Q67" s="16" t="s">
        <v>226</v>
      </c>
      <c r="R67" s="17">
        <v>45582</v>
      </c>
      <c r="S67" s="16">
        <v>4004105</v>
      </c>
      <c r="T67" s="18">
        <v>204</v>
      </c>
      <c r="U67" s="18" t="s">
        <v>252</v>
      </c>
      <c r="V67" s="16">
        <v>15.95</v>
      </c>
      <c r="W67" s="16">
        <v>20</v>
      </c>
      <c r="X67" s="16" t="s">
        <v>245</v>
      </c>
      <c r="Y67" s="18" t="s">
        <v>248</v>
      </c>
      <c r="Z67" s="160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2"/>
      <c r="J68" s="82"/>
      <c r="K68" s="86"/>
      <c r="L68" s="74"/>
      <c r="M68" s="95"/>
      <c r="N68" s="175"/>
      <c r="P68" s="15" t="s">
        <v>75</v>
      </c>
      <c r="Q68" s="16" t="s">
        <v>226</v>
      </c>
      <c r="R68" s="17">
        <v>45582</v>
      </c>
      <c r="S68" s="16">
        <v>4006059</v>
      </c>
      <c r="T68" s="18">
        <v>204</v>
      </c>
      <c r="U68" s="18" t="s">
        <v>253</v>
      </c>
      <c r="V68" s="16">
        <v>17.760000000000002</v>
      </c>
      <c r="W68" s="16">
        <v>25</v>
      </c>
      <c r="X68" s="16" t="s">
        <v>245</v>
      </c>
      <c r="Y68" s="18" t="s">
        <v>248</v>
      </c>
      <c r="Z68" s="160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2"/>
      <c r="J69" s="82"/>
      <c r="K69" s="86"/>
      <c r="L69" s="74"/>
      <c r="M69" s="95"/>
      <c r="N69" s="175"/>
      <c r="P69" s="15" t="s">
        <v>75</v>
      </c>
      <c r="Q69" s="16" t="s">
        <v>231</v>
      </c>
      <c r="R69" s="17">
        <v>45582</v>
      </c>
      <c r="S69" s="16">
        <v>4003890</v>
      </c>
      <c r="T69" s="18">
        <v>220</v>
      </c>
      <c r="U69" s="18" t="s">
        <v>251</v>
      </c>
      <c r="V69" s="16">
        <v>17.3</v>
      </c>
      <c r="W69" s="16">
        <v>44</v>
      </c>
      <c r="X69" s="16" t="s">
        <v>245</v>
      </c>
      <c r="Y69" s="18" t="s">
        <v>248</v>
      </c>
      <c r="Z69" s="160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2"/>
      <c r="J70" s="82"/>
      <c r="K70" s="86"/>
      <c r="L70" s="74"/>
      <c r="M70" s="95"/>
      <c r="N70" s="175"/>
      <c r="P70" s="15" t="s">
        <v>75</v>
      </c>
      <c r="Q70" s="16" t="s">
        <v>231</v>
      </c>
      <c r="R70" s="17">
        <v>45582</v>
      </c>
      <c r="S70" s="16">
        <v>4003917</v>
      </c>
      <c r="T70" s="18">
        <v>220</v>
      </c>
      <c r="U70" s="18" t="s">
        <v>251</v>
      </c>
      <c r="V70" s="16">
        <v>8.24</v>
      </c>
      <c r="W70" s="16">
        <v>21</v>
      </c>
      <c r="X70" s="16" t="s">
        <v>245</v>
      </c>
      <c r="Y70" s="18" t="s">
        <v>248</v>
      </c>
      <c r="Z70" s="160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2"/>
      <c r="J71" s="82"/>
      <c r="K71" s="86"/>
      <c r="L71" s="74"/>
      <c r="M71" s="95"/>
      <c r="N71" s="175"/>
      <c r="P71" s="15" t="s">
        <v>75</v>
      </c>
      <c r="Q71" s="16" t="s">
        <v>231</v>
      </c>
      <c r="R71" s="17">
        <v>45582</v>
      </c>
      <c r="S71" s="16">
        <v>4004757</v>
      </c>
      <c r="T71" s="18">
        <v>220</v>
      </c>
      <c r="U71" s="18" t="s">
        <v>251</v>
      </c>
      <c r="V71" s="16">
        <v>26.9</v>
      </c>
      <c r="W71" s="16">
        <v>74</v>
      </c>
      <c r="X71" s="16" t="s">
        <v>245</v>
      </c>
      <c r="Y71" s="18" t="s">
        <v>248</v>
      </c>
      <c r="Z71" s="160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2"/>
      <c r="J72" s="82"/>
      <c r="K72" s="86"/>
      <c r="L72" s="74"/>
      <c r="M72" s="95"/>
      <c r="N72" s="175"/>
      <c r="P72" s="15" t="s">
        <v>75</v>
      </c>
      <c r="Q72" s="16" t="s">
        <v>231</v>
      </c>
      <c r="R72" s="17">
        <v>45582</v>
      </c>
      <c r="S72" s="16">
        <v>4006214</v>
      </c>
      <c r="T72" s="18">
        <v>220</v>
      </c>
      <c r="U72" s="18" t="s">
        <v>251</v>
      </c>
      <c r="V72" s="16">
        <v>18.03</v>
      </c>
      <c r="W72" s="16">
        <v>29</v>
      </c>
      <c r="X72" s="16" t="s">
        <v>245</v>
      </c>
      <c r="Y72" s="18" t="s">
        <v>248</v>
      </c>
      <c r="Z72" s="160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2"/>
      <c r="J73" s="82"/>
      <c r="K73" s="86"/>
      <c r="L73" s="74"/>
      <c r="M73" s="95"/>
      <c r="N73" s="175"/>
      <c r="P73" s="15" t="s">
        <v>75</v>
      </c>
      <c r="Q73" s="16" t="s">
        <v>231</v>
      </c>
      <c r="R73" s="17">
        <v>45582</v>
      </c>
      <c r="S73" s="16">
        <v>4007528</v>
      </c>
      <c r="T73" s="18">
        <v>220</v>
      </c>
      <c r="U73" s="18" t="s">
        <v>251</v>
      </c>
      <c r="V73" s="16">
        <v>12.2</v>
      </c>
      <c r="W73" s="16">
        <v>14</v>
      </c>
      <c r="X73" s="16" t="s">
        <v>245</v>
      </c>
      <c r="Y73" s="18" t="s">
        <v>248</v>
      </c>
      <c r="Z73" s="160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2"/>
      <c r="J74" s="82"/>
      <c r="K74" s="86"/>
      <c r="L74" s="74"/>
      <c r="M74" s="95"/>
      <c r="N74" s="175"/>
      <c r="P74" s="15" t="s">
        <v>75</v>
      </c>
      <c r="Q74" s="16" t="s">
        <v>226</v>
      </c>
      <c r="R74" s="17">
        <v>45583</v>
      </c>
      <c r="S74" s="16">
        <v>4004502</v>
      </c>
      <c r="T74" s="18">
        <v>204</v>
      </c>
      <c r="U74" s="18" t="s">
        <v>251</v>
      </c>
      <c r="V74" s="16">
        <v>13.63</v>
      </c>
      <c r="W74" s="16">
        <v>43</v>
      </c>
      <c r="X74" s="16" t="s">
        <v>245</v>
      </c>
      <c r="Y74" s="18" t="s">
        <v>248</v>
      </c>
      <c r="Z74" s="160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2"/>
      <c r="J75" s="82"/>
      <c r="K75" s="86"/>
      <c r="L75" s="74"/>
      <c r="M75" s="95"/>
      <c r="N75" s="175"/>
      <c r="P75" s="15" t="s">
        <v>75</v>
      </c>
      <c r="Q75" s="16" t="s">
        <v>226</v>
      </c>
      <c r="R75" s="17">
        <v>45583</v>
      </c>
      <c r="S75" s="16">
        <v>4004607</v>
      </c>
      <c r="T75" s="18">
        <v>204</v>
      </c>
      <c r="U75" s="18" t="s">
        <v>254</v>
      </c>
      <c r="V75" s="16">
        <v>4.88</v>
      </c>
      <c r="W75" s="16">
        <v>24</v>
      </c>
      <c r="X75" s="16" t="s">
        <v>246</v>
      </c>
      <c r="Y75" s="18" t="s">
        <v>248</v>
      </c>
      <c r="Z75" s="160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2"/>
      <c r="J76" s="82"/>
      <c r="K76" s="86"/>
      <c r="L76" s="74"/>
      <c r="M76" s="95"/>
      <c r="N76" s="175"/>
      <c r="P76" s="15" t="s">
        <v>75</v>
      </c>
      <c r="Q76" s="16" t="s">
        <v>231</v>
      </c>
      <c r="R76" s="17">
        <v>45583</v>
      </c>
      <c r="S76" s="16">
        <v>4004478</v>
      </c>
      <c r="T76" s="18">
        <v>220</v>
      </c>
      <c r="U76" s="18" t="s">
        <v>253</v>
      </c>
      <c r="V76" s="16">
        <v>8.35</v>
      </c>
      <c r="W76" s="16">
        <v>15</v>
      </c>
      <c r="X76" s="16" t="s">
        <v>245</v>
      </c>
      <c r="Y76" s="18" t="s">
        <v>248</v>
      </c>
      <c r="Z76" s="160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2"/>
      <c r="J77" s="82"/>
      <c r="K77" s="86"/>
      <c r="L77" s="74"/>
      <c r="M77" s="95"/>
      <c r="N77" s="175"/>
      <c r="P77" s="15" t="s">
        <v>75</v>
      </c>
      <c r="Q77" s="16" t="s">
        <v>231</v>
      </c>
      <c r="R77" s="17">
        <v>45583</v>
      </c>
      <c r="S77" s="16">
        <v>4004609</v>
      </c>
      <c r="T77" s="18">
        <v>220</v>
      </c>
      <c r="U77" s="18" t="s">
        <v>251</v>
      </c>
      <c r="V77" s="16">
        <v>17.3</v>
      </c>
      <c r="W77" s="16">
        <v>42</v>
      </c>
      <c r="X77" s="16" t="s">
        <v>245</v>
      </c>
      <c r="Y77" s="18" t="s">
        <v>248</v>
      </c>
      <c r="Z77" s="160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2"/>
      <c r="J78" s="82"/>
      <c r="K78" s="86"/>
      <c r="L78" s="74"/>
      <c r="M78" s="95"/>
      <c r="N78" s="175"/>
      <c r="P78" s="15" t="s">
        <v>75</v>
      </c>
      <c r="Q78" s="16" t="s">
        <v>231</v>
      </c>
      <c r="R78" s="17">
        <v>45583</v>
      </c>
      <c r="S78" s="16">
        <v>4004640</v>
      </c>
      <c r="T78" s="18">
        <v>220</v>
      </c>
      <c r="U78" s="18" t="s">
        <v>251</v>
      </c>
      <c r="V78" s="16">
        <v>8.24</v>
      </c>
      <c r="W78" s="16">
        <v>18</v>
      </c>
      <c r="X78" s="16" t="s">
        <v>245</v>
      </c>
      <c r="Y78" s="18" t="s">
        <v>248</v>
      </c>
      <c r="Z78" s="160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2"/>
      <c r="J79" s="82"/>
      <c r="K79" s="86"/>
      <c r="L79" s="74"/>
      <c r="M79" s="95"/>
      <c r="N79" s="175"/>
      <c r="P79" s="15" t="s">
        <v>75</v>
      </c>
      <c r="Q79" s="16" t="s">
        <v>231</v>
      </c>
      <c r="R79" s="17">
        <v>45583</v>
      </c>
      <c r="S79" s="16">
        <v>4008413</v>
      </c>
      <c r="T79" s="18">
        <v>220</v>
      </c>
      <c r="U79" s="18" t="s">
        <v>251</v>
      </c>
      <c r="V79" s="16">
        <v>12.97</v>
      </c>
      <c r="W79" s="16">
        <v>38</v>
      </c>
      <c r="X79" s="16" t="s">
        <v>245</v>
      </c>
      <c r="Y79" s="18" t="s">
        <v>248</v>
      </c>
      <c r="Z79" s="160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2"/>
      <c r="J80" s="82"/>
      <c r="K80" s="86"/>
      <c r="L80" s="74"/>
      <c r="M80" s="95"/>
      <c r="N80" s="175"/>
      <c r="P80" s="15" t="s">
        <v>75</v>
      </c>
      <c r="Q80" s="16" t="s">
        <v>226</v>
      </c>
      <c r="R80" s="17">
        <v>45584</v>
      </c>
      <c r="S80" s="16">
        <v>4005008</v>
      </c>
      <c r="T80" s="18">
        <v>204</v>
      </c>
      <c r="U80" s="18" t="s">
        <v>254</v>
      </c>
      <c r="V80" s="16">
        <v>9.02</v>
      </c>
      <c r="W80" s="16">
        <v>29</v>
      </c>
      <c r="X80" s="16" t="s">
        <v>246</v>
      </c>
      <c r="Y80" s="18" t="s">
        <v>248</v>
      </c>
      <c r="Z80" s="160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2"/>
      <c r="J81" s="82"/>
      <c r="K81" s="86"/>
      <c r="L81" s="74"/>
      <c r="M81" s="95"/>
      <c r="N81" s="175"/>
      <c r="P81" s="14" t="s">
        <v>75</v>
      </c>
      <c r="Q81" s="16" t="s">
        <v>226</v>
      </c>
      <c r="R81" s="17">
        <v>45584</v>
      </c>
      <c r="S81" s="16">
        <v>4005325</v>
      </c>
      <c r="T81" s="18">
        <v>204</v>
      </c>
      <c r="U81" s="18" t="s">
        <v>251</v>
      </c>
      <c r="V81" s="16">
        <v>5.17</v>
      </c>
      <c r="W81" s="16">
        <v>14</v>
      </c>
      <c r="X81" s="16" t="s">
        <v>245</v>
      </c>
      <c r="Y81" s="18" t="s">
        <v>248</v>
      </c>
      <c r="Z81" s="160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2"/>
      <c r="J82" s="82"/>
      <c r="K82" s="86"/>
      <c r="L82" s="74"/>
      <c r="M82" s="95"/>
      <c r="N82" s="175"/>
      <c r="P82" s="15" t="s">
        <v>75</v>
      </c>
      <c r="Q82" s="16" t="s">
        <v>226</v>
      </c>
      <c r="R82" s="17">
        <v>45584</v>
      </c>
      <c r="S82" s="16">
        <v>4008986</v>
      </c>
      <c r="T82" s="18">
        <v>204</v>
      </c>
      <c r="U82" s="18" t="s">
        <v>247</v>
      </c>
      <c r="V82" s="16">
        <v>1.92</v>
      </c>
      <c r="W82" s="16">
        <v>12</v>
      </c>
      <c r="X82" s="16" t="s">
        <v>246</v>
      </c>
      <c r="Y82" s="18" t="s">
        <v>248</v>
      </c>
      <c r="Z82" s="160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2"/>
      <c r="J83" s="82"/>
      <c r="K83" s="86"/>
      <c r="L83" s="74"/>
      <c r="M83" s="95"/>
      <c r="N83" s="175"/>
      <c r="P83" s="15" t="s">
        <v>75</v>
      </c>
      <c r="Q83" s="16" t="s">
        <v>226</v>
      </c>
      <c r="R83" s="17">
        <v>45584</v>
      </c>
      <c r="S83" s="16">
        <v>4009130</v>
      </c>
      <c r="T83" s="18">
        <v>204</v>
      </c>
      <c r="U83" s="18" t="s">
        <v>249</v>
      </c>
      <c r="V83" s="16">
        <v>3.03</v>
      </c>
      <c r="W83" s="16">
        <v>22</v>
      </c>
      <c r="X83" s="16" t="s">
        <v>245</v>
      </c>
      <c r="Y83" s="18" t="s">
        <v>248</v>
      </c>
      <c r="Z83" s="160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2"/>
      <c r="J84" s="82"/>
      <c r="K84" s="86"/>
      <c r="L84" s="74"/>
      <c r="M84" s="95"/>
      <c r="N84" s="175"/>
      <c r="P84" s="15" t="s">
        <v>75</v>
      </c>
      <c r="Q84" s="16" t="s">
        <v>226</v>
      </c>
      <c r="R84" s="17">
        <v>45584</v>
      </c>
      <c r="S84" s="16">
        <v>4009166</v>
      </c>
      <c r="T84" s="18">
        <v>204</v>
      </c>
      <c r="U84" s="18" t="s">
        <v>249</v>
      </c>
      <c r="V84" s="16">
        <v>3.03</v>
      </c>
      <c r="W84" s="16">
        <v>82</v>
      </c>
      <c r="X84" s="16" t="s">
        <v>245</v>
      </c>
      <c r="Y84" s="18" t="s">
        <v>248</v>
      </c>
      <c r="Z84" s="160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2"/>
      <c r="J85" s="82"/>
      <c r="K85" s="86"/>
      <c r="L85" s="74"/>
      <c r="M85" s="95"/>
      <c r="N85" s="175"/>
      <c r="P85" s="15" t="s">
        <v>75</v>
      </c>
      <c r="Q85" s="16" t="s">
        <v>225</v>
      </c>
      <c r="R85" s="17">
        <v>45585</v>
      </c>
      <c r="S85" s="16">
        <v>4007605</v>
      </c>
      <c r="T85" s="18">
        <v>220</v>
      </c>
      <c r="U85" s="18" t="s">
        <v>255</v>
      </c>
      <c r="V85" s="16">
        <v>11.71</v>
      </c>
      <c r="W85" s="16">
        <v>24</v>
      </c>
      <c r="X85" s="16" t="s">
        <v>245</v>
      </c>
      <c r="Y85" s="18" t="s">
        <v>248</v>
      </c>
      <c r="Z85" s="160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2"/>
      <c r="J86" s="82"/>
      <c r="K86" s="86"/>
      <c r="L86" s="74"/>
      <c r="M86" s="95"/>
      <c r="N86" s="175"/>
      <c r="P86" s="15" t="s">
        <v>75</v>
      </c>
      <c r="Q86" s="16" t="s">
        <v>225</v>
      </c>
      <c r="R86" s="17">
        <v>45585</v>
      </c>
      <c r="S86" s="16">
        <v>4008887</v>
      </c>
      <c r="T86" s="18">
        <v>220</v>
      </c>
      <c r="U86" s="18" t="s">
        <v>253</v>
      </c>
      <c r="V86" s="16">
        <v>14.64</v>
      </c>
      <c r="W86" s="16">
        <v>32</v>
      </c>
      <c r="X86" s="16" t="s">
        <v>245</v>
      </c>
      <c r="Y86" s="18" t="s">
        <v>248</v>
      </c>
      <c r="Z86" s="160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2"/>
      <c r="J87" s="82"/>
      <c r="K87" s="86"/>
      <c r="L87" s="74"/>
      <c r="M87" s="95"/>
      <c r="N87" s="175"/>
      <c r="P87" s="15" t="s">
        <v>75</v>
      </c>
      <c r="Q87" s="16" t="s">
        <v>225</v>
      </c>
      <c r="R87" s="17">
        <v>45585</v>
      </c>
      <c r="S87" s="16">
        <v>4008888</v>
      </c>
      <c r="T87" s="18">
        <v>220</v>
      </c>
      <c r="U87" s="18" t="s">
        <v>253</v>
      </c>
      <c r="V87" s="16">
        <v>14.64</v>
      </c>
      <c r="W87" s="16">
        <v>26</v>
      </c>
      <c r="X87" s="16" t="s">
        <v>245</v>
      </c>
      <c r="Y87" s="18" t="s">
        <v>248</v>
      </c>
      <c r="Z87" s="160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2"/>
      <c r="J88" s="82"/>
      <c r="K88" s="86"/>
      <c r="L88" s="74"/>
      <c r="M88" s="95"/>
      <c r="N88" s="175"/>
      <c r="P88" s="15" t="s">
        <v>75</v>
      </c>
      <c r="Q88" s="16" t="s">
        <v>225</v>
      </c>
      <c r="R88" s="17">
        <v>45585</v>
      </c>
      <c r="S88" s="16">
        <v>4009083</v>
      </c>
      <c r="T88" s="18">
        <v>220</v>
      </c>
      <c r="U88" s="18" t="s">
        <v>251</v>
      </c>
      <c r="V88" s="16">
        <v>14.75</v>
      </c>
      <c r="W88" s="16">
        <v>24</v>
      </c>
      <c r="X88" s="16" t="s">
        <v>245</v>
      </c>
      <c r="Y88" s="18" t="s">
        <v>248</v>
      </c>
      <c r="Z88" s="160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2"/>
      <c r="J89" s="82"/>
      <c r="K89" s="86"/>
      <c r="L89" s="74"/>
      <c r="M89" s="95"/>
      <c r="N89" s="175"/>
      <c r="P89" s="15" t="s">
        <v>75</v>
      </c>
      <c r="Q89" s="16" t="s">
        <v>225</v>
      </c>
      <c r="R89" s="17">
        <v>45585</v>
      </c>
      <c r="S89" s="16">
        <v>4009085</v>
      </c>
      <c r="T89" s="18">
        <v>220</v>
      </c>
      <c r="U89" s="18" t="s">
        <v>251</v>
      </c>
      <c r="V89" s="16">
        <v>14.75</v>
      </c>
      <c r="W89" s="16">
        <v>24</v>
      </c>
      <c r="X89" s="16" t="s">
        <v>245</v>
      </c>
      <c r="Y89" s="18" t="s">
        <v>248</v>
      </c>
      <c r="Z89" s="160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2"/>
      <c r="J90" s="82"/>
      <c r="K90" s="86"/>
      <c r="L90" s="74"/>
      <c r="M90" s="95"/>
      <c r="N90" s="175"/>
      <c r="P90" s="15" t="s">
        <v>75</v>
      </c>
      <c r="Q90" s="16" t="s">
        <v>225</v>
      </c>
      <c r="R90" s="17">
        <v>45585</v>
      </c>
      <c r="S90" s="16">
        <v>4009335</v>
      </c>
      <c r="T90" s="18">
        <v>220</v>
      </c>
      <c r="U90" s="18" t="s">
        <v>251</v>
      </c>
      <c r="V90" s="16">
        <v>27.25</v>
      </c>
      <c r="W90" s="16">
        <v>25</v>
      </c>
      <c r="X90" s="16" t="s">
        <v>245</v>
      </c>
      <c r="Y90" s="18" t="s">
        <v>248</v>
      </c>
      <c r="Z90" s="160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2"/>
      <c r="J91" s="82"/>
      <c r="K91" s="86"/>
      <c r="L91" s="74"/>
      <c r="M91" s="95"/>
      <c r="N91" s="175"/>
      <c r="P91" s="15" t="s">
        <v>75</v>
      </c>
      <c r="Q91" s="16" t="s">
        <v>225</v>
      </c>
      <c r="R91" s="17">
        <v>45585</v>
      </c>
      <c r="S91" s="16">
        <v>4009407</v>
      </c>
      <c r="T91" s="18">
        <v>220</v>
      </c>
      <c r="U91" s="18" t="s">
        <v>254</v>
      </c>
      <c r="V91" s="16">
        <v>15.76</v>
      </c>
      <c r="W91" s="16">
        <v>24</v>
      </c>
      <c r="X91" s="16" t="s">
        <v>246</v>
      </c>
      <c r="Y91" s="18" t="s">
        <v>248</v>
      </c>
      <c r="Z91" s="160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2"/>
      <c r="J92" s="82"/>
      <c r="K92" s="86"/>
      <c r="L92" s="74"/>
      <c r="M92" s="95"/>
      <c r="N92" s="175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0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2"/>
      <c r="J93" s="82"/>
      <c r="K93" s="86"/>
      <c r="L93" s="74"/>
      <c r="M93" s="95"/>
      <c r="N93" s="175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0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2"/>
      <c r="J94" s="82"/>
      <c r="K94" s="86"/>
      <c r="L94" s="74"/>
      <c r="M94" s="95"/>
      <c r="N94" s="175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0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2"/>
      <c r="J95" s="82"/>
      <c r="K95" s="86"/>
      <c r="L95" s="74"/>
      <c r="M95" s="95"/>
      <c r="N95" s="175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0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2"/>
      <c r="J96" s="82"/>
      <c r="K96" s="86"/>
      <c r="L96" s="74"/>
      <c r="M96" s="95"/>
      <c r="N96" s="175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0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2"/>
      <c r="J97" s="82"/>
      <c r="K97" s="86"/>
      <c r="L97" s="74"/>
      <c r="M97" s="95"/>
      <c r="N97" s="175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0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2"/>
      <c r="J98" s="82"/>
      <c r="K98" s="86"/>
      <c r="L98" s="74"/>
      <c r="M98" s="95"/>
      <c r="N98" s="175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0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2"/>
      <c r="J99" s="82"/>
      <c r="K99" s="86"/>
      <c r="L99" s="74"/>
      <c r="M99" s="95"/>
      <c r="N99" s="175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0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2"/>
      <c r="J100" s="82"/>
      <c r="K100" s="86"/>
      <c r="L100" s="74"/>
      <c r="M100" s="95"/>
      <c r="N100" s="175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0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2"/>
      <c r="J101" s="82"/>
      <c r="K101" s="86"/>
      <c r="L101" s="74"/>
      <c r="M101" s="95"/>
      <c r="N101" s="175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0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2"/>
      <c r="J102" s="82"/>
      <c r="K102" s="86"/>
      <c r="L102" s="74"/>
      <c r="M102" s="95"/>
      <c r="N102" s="175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0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2"/>
      <c r="J103" s="82"/>
      <c r="K103" s="86"/>
      <c r="L103" s="74"/>
      <c r="M103" s="95"/>
      <c r="N103" s="175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0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2"/>
      <c r="J104" s="82"/>
      <c r="K104" s="86"/>
      <c r="L104" s="74"/>
      <c r="M104" s="95"/>
      <c r="N104" s="175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0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2"/>
      <c r="J105" s="82"/>
      <c r="K105" s="86"/>
      <c r="L105" s="74"/>
      <c r="M105" s="95"/>
      <c r="N105" s="175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0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2"/>
      <c r="J106" s="82"/>
      <c r="K106" s="86"/>
      <c r="L106" s="74"/>
      <c r="M106" s="95"/>
      <c r="N106" s="175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0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2"/>
      <c r="J107" s="82"/>
      <c r="K107" s="86"/>
      <c r="L107" s="74"/>
      <c r="M107" s="95"/>
      <c r="N107" s="175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0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2"/>
      <c r="J108" s="82"/>
      <c r="K108" s="86"/>
      <c r="L108" s="74"/>
      <c r="M108" s="95"/>
      <c r="N108" s="175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0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2"/>
      <c r="J109" s="82"/>
      <c r="K109" s="86"/>
      <c r="L109" s="74"/>
      <c r="M109" s="95"/>
      <c r="N109" s="175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0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2"/>
      <c r="J110" s="82"/>
      <c r="K110" s="86"/>
      <c r="L110" s="74"/>
      <c r="M110" s="95"/>
      <c r="N110" s="175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0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2"/>
      <c r="J111" s="82"/>
      <c r="K111" s="86"/>
      <c r="L111" s="74"/>
      <c r="M111" s="95"/>
      <c r="N111" s="175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0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2"/>
      <c r="J112" s="82"/>
      <c r="K112" s="86"/>
      <c r="L112" s="74"/>
      <c r="M112" s="95"/>
      <c r="N112" s="175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0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2"/>
      <c r="J113" s="82"/>
      <c r="K113" s="86"/>
      <c r="L113" s="74"/>
      <c r="M113" s="95"/>
      <c r="N113" s="175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0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2"/>
      <c r="J114" s="82"/>
      <c r="K114" s="86"/>
      <c r="L114" s="74"/>
      <c r="M114" s="95"/>
      <c r="N114" s="175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0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2"/>
      <c r="J115" s="82"/>
      <c r="K115" s="86"/>
      <c r="L115" s="74"/>
      <c r="M115" s="95"/>
      <c r="N115" s="175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0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2"/>
      <c r="J116" s="82"/>
      <c r="K116" s="86"/>
      <c r="L116" s="74"/>
      <c r="M116" s="95"/>
      <c r="N116" s="175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0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2"/>
      <c r="J117" s="82"/>
      <c r="K117" s="86"/>
      <c r="L117" s="74"/>
      <c r="M117" s="95"/>
      <c r="N117" s="175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0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2"/>
      <c r="J118" s="82"/>
      <c r="K118" s="86"/>
      <c r="L118" s="74"/>
      <c r="M118" s="95"/>
      <c r="N118" s="175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0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2"/>
      <c r="J119" s="82"/>
      <c r="K119" s="86"/>
      <c r="L119" s="74"/>
      <c r="M119" s="95"/>
      <c r="N119" s="175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0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2"/>
      <c r="J120" s="82"/>
      <c r="K120" s="86"/>
      <c r="L120" s="74"/>
      <c r="M120" s="95"/>
      <c r="N120" s="175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0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2"/>
      <c r="J121" s="82"/>
      <c r="K121" s="86"/>
      <c r="L121" s="74"/>
      <c r="M121" s="95"/>
      <c r="N121" s="175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0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2"/>
      <c r="J122" s="82"/>
      <c r="K122" s="86"/>
      <c r="L122" s="74"/>
      <c r="M122" s="95"/>
      <c r="N122" s="175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0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2"/>
      <c r="J123" s="82"/>
      <c r="K123" s="86"/>
      <c r="L123" s="74"/>
      <c r="M123" s="95"/>
      <c r="N123" s="175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0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2"/>
      <c r="J124" s="82"/>
      <c r="K124" s="86"/>
      <c r="L124" s="56"/>
      <c r="M124" s="95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0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2"/>
      <c r="J125" s="82"/>
      <c r="K125" s="86"/>
      <c r="L125" s="56"/>
      <c r="M125" s="95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0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2"/>
      <c r="J126" s="82"/>
      <c r="K126" s="86"/>
      <c r="L126" s="56"/>
      <c r="M126" s="95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0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2"/>
      <c r="J127" s="82"/>
      <c r="K127" s="86"/>
      <c r="L127" s="56"/>
      <c r="M127" s="95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0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2"/>
      <c r="J128" s="82"/>
      <c r="K128" s="86"/>
      <c r="L128" s="56"/>
      <c r="M128" s="95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0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2"/>
      <c r="J129" s="82"/>
      <c r="K129" s="86"/>
      <c r="L129" s="56"/>
      <c r="M129" s="95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0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2"/>
      <c r="J130" s="82"/>
      <c r="K130" s="86"/>
      <c r="L130" s="56"/>
      <c r="M130" s="95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0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2"/>
      <c r="J131" s="82"/>
      <c r="K131" s="86"/>
      <c r="L131" s="56"/>
      <c r="M131" s="95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0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2"/>
      <c r="J132" s="82"/>
      <c r="K132" s="86"/>
      <c r="L132" s="56"/>
      <c r="M132" s="95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0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2"/>
      <c r="J133" s="82"/>
      <c r="K133" s="86"/>
      <c r="L133" s="56"/>
      <c r="M133" s="95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0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2"/>
      <c r="J134" s="82"/>
      <c r="K134" s="86"/>
      <c r="L134" s="56"/>
      <c r="M134" s="95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0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2"/>
      <c r="J135" s="82"/>
      <c r="K135" s="86"/>
      <c r="L135" s="56"/>
      <c r="M135" s="95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0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2"/>
      <c r="J136" s="82"/>
      <c r="K136" s="86"/>
      <c r="L136" s="56"/>
      <c r="M136" s="95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0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2"/>
      <c r="J137" s="82"/>
      <c r="K137" s="86"/>
      <c r="L137" s="56"/>
      <c r="M137" s="95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0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2"/>
      <c r="J138" s="82"/>
      <c r="K138" s="86"/>
      <c r="L138" s="56"/>
      <c r="M138" s="95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0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2"/>
      <c r="J139" s="82"/>
      <c r="K139" s="86"/>
      <c r="L139" s="56"/>
      <c r="M139" s="95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0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2"/>
      <c r="J140" s="82"/>
      <c r="K140" s="86"/>
      <c r="L140" s="56"/>
      <c r="M140" s="95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0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2"/>
      <c r="J141" s="82"/>
      <c r="K141" s="86"/>
      <c r="L141" s="56"/>
      <c r="M141" s="95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0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2"/>
      <c r="J142" s="82"/>
      <c r="K142" s="86"/>
      <c r="L142" s="56"/>
      <c r="M142" s="95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0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2"/>
      <c r="J143" s="82"/>
      <c r="K143" s="86"/>
      <c r="L143" s="56"/>
      <c r="M143" s="95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0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2"/>
      <c r="J144" s="82"/>
      <c r="K144" s="86"/>
      <c r="L144" s="56"/>
      <c r="M144" s="95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0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2"/>
      <c r="J145" s="82"/>
      <c r="K145" s="86"/>
      <c r="L145" s="56"/>
      <c r="M145" s="95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0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2"/>
      <c r="J146" s="82"/>
      <c r="K146" s="86"/>
      <c r="L146" s="56"/>
      <c r="M146" s="95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0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2"/>
      <c r="J147" s="82"/>
      <c r="K147" s="86"/>
      <c r="L147" s="56"/>
      <c r="M147" s="95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0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2"/>
      <c r="J148" s="82"/>
      <c r="K148" s="86"/>
      <c r="L148" s="56"/>
      <c r="M148" s="95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0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2"/>
      <c r="J149" s="82"/>
      <c r="K149" s="86"/>
      <c r="L149" s="56"/>
      <c r="M149" s="95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0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2"/>
      <c r="J150" s="82"/>
      <c r="K150" s="86"/>
      <c r="L150" s="56"/>
      <c r="M150" s="95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0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2"/>
      <c r="J151" s="82"/>
      <c r="K151" s="86"/>
      <c r="L151" s="56"/>
      <c r="M151" s="95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0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2"/>
      <c r="J152" s="82"/>
      <c r="K152" s="86"/>
      <c r="L152" s="56"/>
      <c r="M152" s="95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0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2"/>
      <c r="J153" s="82"/>
      <c r="K153" s="86"/>
      <c r="L153" s="56"/>
      <c r="M153" s="95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0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2"/>
      <c r="J154" s="82"/>
      <c r="K154" s="86"/>
      <c r="L154" s="56"/>
      <c r="M154" s="95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0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2"/>
      <c r="J155" s="82"/>
      <c r="K155" s="86"/>
      <c r="L155" s="56"/>
      <c r="M155" s="95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0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2"/>
      <c r="J156" s="82"/>
      <c r="K156" s="86"/>
      <c r="L156" s="56"/>
      <c r="M156" s="95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0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2"/>
      <c r="J157" s="82"/>
      <c r="K157" s="86"/>
      <c r="L157" s="56"/>
      <c r="M157" s="95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0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2"/>
      <c r="J158" s="82"/>
      <c r="K158" s="86"/>
      <c r="L158" s="56"/>
      <c r="M158" s="95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0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2"/>
      <c r="J159" s="82"/>
      <c r="K159" s="86"/>
      <c r="L159" s="56"/>
      <c r="M159" s="95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0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2"/>
      <c r="J160" s="82"/>
      <c r="K160" s="86"/>
      <c r="L160" s="56"/>
      <c r="M160" s="95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0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2"/>
      <c r="J161" s="82"/>
      <c r="K161" s="86"/>
      <c r="L161" s="56"/>
      <c r="M161" s="95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0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2"/>
      <c r="J162" s="82"/>
      <c r="K162" s="86"/>
      <c r="L162" s="56"/>
      <c r="M162" s="95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0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2"/>
      <c r="J163" s="82"/>
      <c r="K163" s="86"/>
      <c r="L163" s="56"/>
      <c r="M163" s="95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0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2"/>
      <c r="J164" s="82"/>
      <c r="K164" s="86"/>
      <c r="L164" s="56"/>
      <c r="M164" s="95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0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2"/>
      <c r="J165" s="82"/>
      <c r="K165" s="86"/>
      <c r="L165" s="56"/>
      <c r="M165" s="95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0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2"/>
      <c r="J166" s="82"/>
      <c r="K166" s="86"/>
      <c r="L166" s="56"/>
      <c r="M166" s="95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0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2"/>
      <c r="J167" s="82"/>
      <c r="K167" s="86"/>
      <c r="L167" s="56"/>
      <c r="M167" s="95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0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2"/>
      <c r="J168" s="82"/>
      <c r="K168" s="86"/>
      <c r="L168" s="56"/>
      <c r="M168" s="95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0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2"/>
      <c r="J169" s="82"/>
      <c r="K169" s="86"/>
      <c r="L169" s="56"/>
      <c r="M169" s="95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0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2"/>
      <c r="J170" s="82"/>
      <c r="K170" s="86"/>
      <c r="L170" s="56"/>
      <c r="M170" s="95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0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2"/>
      <c r="J171" s="82"/>
      <c r="K171" s="86"/>
      <c r="L171" s="56"/>
      <c r="M171" s="95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0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2"/>
      <c r="J172" s="82"/>
      <c r="K172" s="86"/>
      <c r="L172" s="56"/>
      <c r="M172" s="95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0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2"/>
      <c r="J173" s="82"/>
      <c r="K173" s="86"/>
      <c r="L173" s="56"/>
      <c r="M173" s="95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0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2"/>
      <c r="J174" s="82"/>
      <c r="K174" s="86"/>
      <c r="L174" s="56"/>
      <c r="M174" s="95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0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2"/>
      <c r="J175" s="82"/>
      <c r="K175" s="86"/>
      <c r="L175" s="56"/>
      <c r="M175" s="95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0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2"/>
      <c r="J176" s="82"/>
      <c r="K176" s="86"/>
      <c r="L176" s="56"/>
      <c r="M176" s="95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0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2"/>
      <c r="J177" s="82"/>
      <c r="K177" s="86"/>
      <c r="L177" s="56"/>
      <c r="M177" s="95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0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2"/>
      <c r="J178" s="82"/>
      <c r="K178" s="86"/>
      <c r="L178" s="56"/>
      <c r="M178" s="95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0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3"/>
      <c r="J179" s="83"/>
      <c r="K179" s="87"/>
      <c r="L179" s="59"/>
      <c r="M179" s="96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0"/>
      <c r="AA179" s="31"/>
      <c r="AB179" s="23"/>
    </row>
    <row r="180" spans="2:28" x14ac:dyDescent="0.25">
      <c r="E180" s="3"/>
      <c r="L180" s="61"/>
      <c r="M180" s="96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0"/>
      <c r="AA180" s="31"/>
      <c r="AB180" s="23"/>
    </row>
    <row r="181" spans="2:28" x14ac:dyDescent="0.25">
      <c r="E181" s="3"/>
      <c r="L181" s="61"/>
      <c r="M181" s="96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0"/>
      <c r="AA181" s="31"/>
      <c r="AB181" s="23"/>
    </row>
    <row r="182" spans="2:28" x14ac:dyDescent="0.25">
      <c r="E182" s="3"/>
      <c r="L182" s="61"/>
      <c r="M182" s="96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0"/>
      <c r="AA182" s="31"/>
      <c r="AB182" s="23"/>
    </row>
    <row r="183" spans="2:28" x14ac:dyDescent="0.25">
      <c r="E183" s="3"/>
      <c r="L183" s="61"/>
      <c r="M183" s="96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0"/>
      <c r="AA183" s="31"/>
      <c r="AB183" s="23"/>
    </row>
    <row r="184" spans="2:28" x14ac:dyDescent="0.25">
      <c r="E184" s="3"/>
      <c r="L184" s="61"/>
      <c r="M184" s="96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0"/>
      <c r="AA184" s="31"/>
      <c r="AB184" s="23"/>
    </row>
    <row r="185" spans="2:28" x14ac:dyDescent="0.25">
      <c r="E185" s="3"/>
      <c r="L185" s="61"/>
      <c r="M185" s="96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0"/>
      <c r="AA185" s="31"/>
      <c r="AB185" s="23"/>
    </row>
    <row r="186" spans="2:28" x14ac:dyDescent="0.25">
      <c r="E186" s="3"/>
      <c r="L186" s="61"/>
      <c r="M186" s="96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0"/>
      <c r="AA186" s="31"/>
      <c r="AB186" s="23"/>
    </row>
    <row r="187" spans="2:28" x14ac:dyDescent="0.25">
      <c r="E187" s="3"/>
      <c r="L187" s="61"/>
      <c r="M187" s="96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0"/>
      <c r="AA187" s="31"/>
      <c r="AB187" s="23"/>
    </row>
    <row r="188" spans="2:28" x14ac:dyDescent="0.25">
      <c r="E188" s="3"/>
      <c r="L188" s="61"/>
      <c r="M188" s="96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0"/>
      <c r="AA188" s="31"/>
      <c r="AB188" s="23"/>
    </row>
    <row r="189" spans="2:28" x14ac:dyDescent="0.25">
      <c r="E189" s="3"/>
      <c r="L189" s="61"/>
      <c r="M189" s="96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0"/>
      <c r="AA189" s="31"/>
      <c r="AB189" s="23"/>
    </row>
    <row r="190" spans="2:28" x14ac:dyDescent="0.25">
      <c r="E190" s="3"/>
      <c r="L190" s="61"/>
      <c r="M190" s="96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0"/>
      <c r="AA190" s="31"/>
      <c r="AB190" s="23"/>
    </row>
    <row r="191" spans="2:28" x14ac:dyDescent="0.25">
      <c r="E191" s="3"/>
      <c r="L191" s="61"/>
      <c r="M191" s="96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0"/>
      <c r="AA191" s="31"/>
      <c r="AB191" s="23"/>
    </row>
    <row r="192" spans="2:28" x14ac:dyDescent="0.25">
      <c r="E192" s="3"/>
      <c r="L192" s="61"/>
      <c r="M192" s="96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0"/>
      <c r="AA192" s="31"/>
      <c r="AB192" s="23"/>
    </row>
    <row r="193" spans="5:28" x14ac:dyDescent="0.25">
      <c r="E193" s="3"/>
      <c r="L193" s="61"/>
      <c r="M193" s="96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0"/>
      <c r="AA193" s="31"/>
      <c r="AB193" s="23"/>
    </row>
    <row r="194" spans="5:28" x14ac:dyDescent="0.25">
      <c r="E194" s="3"/>
      <c r="L194" s="61"/>
      <c r="M194" s="96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0"/>
      <c r="AA194" s="31"/>
      <c r="AB194" s="23"/>
    </row>
    <row r="195" spans="5:28" x14ac:dyDescent="0.25">
      <c r="E195" s="3"/>
      <c r="L195" s="61"/>
      <c r="M195" s="96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0"/>
      <c r="AA195" s="31"/>
      <c r="AB195" s="23"/>
    </row>
    <row r="196" spans="5:28" x14ac:dyDescent="0.25">
      <c r="E196" s="3"/>
      <c r="L196" s="61"/>
      <c r="M196" s="96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0"/>
      <c r="AA196" s="31"/>
      <c r="AB196" s="23"/>
    </row>
    <row r="197" spans="5:28" x14ac:dyDescent="0.25">
      <c r="E197" s="3"/>
      <c r="L197" s="61"/>
      <c r="M197" s="96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0"/>
      <c r="AA197" s="31"/>
      <c r="AB197" s="23"/>
    </row>
    <row r="198" spans="5:28" x14ac:dyDescent="0.25">
      <c r="E198" s="3"/>
      <c r="L198" s="61"/>
      <c r="M198" s="96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0"/>
      <c r="AA198" s="31"/>
      <c r="AB198" s="23"/>
    </row>
    <row r="199" spans="5:28" x14ac:dyDescent="0.25">
      <c r="E199" s="3"/>
      <c r="L199" s="61"/>
      <c r="M199" s="96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0"/>
      <c r="AA199" s="31"/>
      <c r="AB199" s="23"/>
    </row>
    <row r="200" spans="5:28" x14ac:dyDescent="0.25">
      <c r="E200" s="3"/>
      <c r="L200" s="61"/>
      <c r="M200" s="96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0"/>
      <c r="AA200" s="31"/>
      <c r="AB200" s="23"/>
    </row>
    <row r="201" spans="5:28" x14ac:dyDescent="0.25">
      <c r="E201" s="3"/>
      <c r="L201" s="61"/>
      <c r="M201" s="96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0"/>
      <c r="AA201" s="31"/>
      <c r="AB201" s="23"/>
    </row>
    <row r="202" spans="5:28" x14ac:dyDescent="0.25">
      <c r="E202" s="3"/>
      <c r="L202" s="61"/>
      <c r="M202" s="96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0"/>
      <c r="AA202" s="31"/>
      <c r="AB202" s="23"/>
    </row>
    <row r="203" spans="5:28" x14ac:dyDescent="0.25">
      <c r="E203" s="3"/>
      <c r="L203" s="61"/>
      <c r="M203" s="96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0"/>
      <c r="AA203" s="31"/>
      <c r="AB203" s="23"/>
    </row>
    <row r="204" spans="5:28" x14ac:dyDescent="0.25">
      <c r="E204" s="3"/>
      <c r="L204" s="61"/>
      <c r="M204" s="96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0"/>
      <c r="AA204" s="31"/>
      <c r="AB204" s="23"/>
    </row>
    <row r="205" spans="5:28" x14ac:dyDescent="0.25">
      <c r="E205" s="3"/>
      <c r="L205" s="61"/>
      <c r="M205" s="96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0"/>
      <c r="AA205" s="31"/>
      <c r="AB205" s="23"/>
    </row>
    <row r="206" spans="5:28" x14ac:dyDescent="0.25">
      <c r="E206" s="3"/>
      <c r="L206" s="61"/>
      <c r="M206" s="96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0"/>
      <c r="AA206" s="31"/>
      <c r="AB206" s="23"/>
    </row>
    <row r="207" spans="5:28" x14ac:dyDescent="0.25">
      <c r="E207" s="3"/>
      <c r="L207" s="61"/>
      <c r="M207" s="96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0"/>
      <c r="AA207" s="31"/>
      <c r="AB207" s="23"/>
    </row>
    <row r="208" spans="5:28" x14ac:dyDescent="0.25">
      <c r="E208" s="3"/>
      <c r="L208" s="61"/>
      <c r="M208" s="96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0"/>
      <c r="AA208" s="31"/>
      <c r="AB208" s="23"/>
    </row>
    <row r="209" spans="5:28" x14ac:dyDescent="0.25">
      <c r="E209" s="3"/>
      <c r="L209" s="61"/>
      <c r="M209" s="96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0"/>
      <c r="AA209" s="31"/>
      <c r="AB209" s="23"/>
    </row>
    <row r="210" spans="5:28" x14ac:dyDescent="0.25">
      <c r="E210" s="3"/>
      <c r="L210" s="61"/>
      <c r="M210" s="96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0"/>
      <c r="AA210" s="31"/>
      <c r="AB210" s="23"/>
    </row>
    <row r="211" spans="5:28" x14ac:dyDescent="0.25">
      <c r="E211" s="3"/>
      <c r="L211" s="61"/>
      <c r="M211" s="96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0"/>
      <c r="AA211" s="31"/>
      <c r="AB211" s="23"/>
    </row>
    <row r="212" spans="5:28" x14ac:dyDescent="0.25">
      <c r="E212" s="3"/>
      <c r="L212" s="61"/>
      <c r="M212" s="96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0"/>
      <c r="AA212" s="31"/>
      <c r="AB212" s="23"/>
    </row>
    <row r="213" spans="5:28" x14ac:dyDescent="0.25">
      <c r="E213" s="3"/>
      <c r="L213" s="61"/>
      <c r="M213" s="96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0"/>
      <c r="AA213" s="31"/>
      <c r="AB213" s="23"/>
    </row>
    <row r="214" spans="5:28" x14ac:dyDescent="0.25">
      <c r="E214" s="3"/>
      <c r="L214" s="61"/>
      <c r="M214" s="96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0"/>
      <c r="AA214" s="31"/>
      <c r="AB214" s="23"/>
    </row>
    <row r="215" spans="5:28" x14ac:dyDescent="0.25">
      <c r="E215" s="3"/>
      <c r="L215" s="61"/>
      <c r="M215" s="96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0"/>
      <c r="AA215" s="31"/>
      <c r="AB215" s="23"/>
    </row>
    <row r="216" spans="5:28" x14ac:dyDescent="0.25">
      <c r="E216" s="3"/>
      <c r="L216" s="61"/>
      <c r="M216" s="96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0"/>
      <c r="AA216" s="31"/>
      <c r="AB216" s="23"/>
    </row>
    <row r="217" spans="5:28" x14ac:dyDescent="0.25">
      <c r="E217" s="3"/>
      <c r="L217" s="61"/>
      <c r="M217" s="96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0"/>
      <c r="AA217" s="31"/>
      <c r="AB217" s="23"/>
    </row>
    <row r="218" spans="5:28" x14ac:dyDescent="0.25">
      <c r="E218" s="3"/>
      <c r="L218" s="61"/>
      <c r="M218" s="96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0"/>
      <c r="AA218" s="31"/>
      <c r="AB218" s="23"/>
    </row>
    <row r="219" spans="5:28" x14ac:dyDescent="0.25">
      <c r="E219" s="3"/>
      <c r="L219" s="61"/>
      <c r="M219" s="96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0"/>
      <c r="AA219" s="31"/>
      <c r="AB219" s="23"/>
    </row>
    <row r="220" spans="5:28" x14ac:dyDescent="0.25">
      <c r="E220" s="3"/>
      <c r="L220" s="61"/>
      <c r="M220" s="96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0"/>
      <c r="AA220" s="31"/>
      <c r="AB220" s="23"/>
    </row>
    <row r="221" spans="5:28" x14ac:dyDescent="0.25">
      <c r="E221" s="3"/>
      <c r="L221" s="61"/>
      <c r="M221" s="96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0"/>
      <c r="AA221" s="31"/>
      <c r="AB221" s="23"/>
    </row>
    <row r="222" spans="5:28" x14ac:dyDescent="0.25">
      <c r="E222" s="3"/>
      <c r="L222" s="61"/>
      <c r="M222" s="96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0"/>
      <c r="AA222" s="31"/>
      <c r="AB222" s="23"/>
    </row>
    <row r="223" spans="5:28" x14ac:dyDescent="0.25">
      <c r="E223" s="3"/>
      <c r="L223" s="61"/>
      <c r="M223" s="96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0"/>
      <c r="AA223" s="31"/>
      <c r="AB223" s="23"/>
    </row>
    <row r="224" spans="5:28" x14ac:dyDescent="0.25">
      <c r="E224" s="3"/>
      <c r="L224" s="61"/>
      <c r="M224" s="96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0"/>
      <c r="AA224" s="31"/>
      <c r="AB224" s="23"/>
    </row>
    <row r="225" spans="5:28" x14ac:dyDescent="0.25">
      <c r="E225" s="3"/>
      <c r="L225" s="61"/>
      <c r="M225" s="96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0"/>
      <c r="AA225" s="31"/>
      <c r="AB225" s="23"/>
    </row>
    <row r="226" spans="5:28" x14ac:dyDescent="0.25">
      <c r="E226" s="3"/>
      <c r="L226" s="61"/>
      <c r="M226" s="96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0"/>
      <c r="AA226" s="31"/>
      <c r="AB226" s="23"/>
    </row>
    <row r="227" spans="5:28" x14ac:dyDescent="0.25">
      <c r="E227" s="3"/>
      <c r="L227" s="61"/>
      <c r="M227" s="96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0"/>
      <c r="AA227" s="31"/>
      <c r="AB227" s="23"/>
    </row>
    <row r="228" spans="5:28" x14ac:dyDescent="0.25">
      <c r="E228" s="3"/>
      <c r="L228" s="61"/>
      <c r="M228" s="96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0"/>
      <c r="AA228" s="31"/>
      <c r="AB228" s="23"/>
    </row>
    <row r="229" spans="5:28" x14ac:dyDescent="0.25">
      <c r="E229" s="3"/>
      <c r="L229" s="61"/>
      <c r="M229" s="96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0"/>
      <c r="AA229" s="31"/>
      <c r="AB229" s="23"/>
    </row>
    <row r="230" spans="5:28" x14ac:dyDescent="0.25">
      <c r="E230" s="3"/>
      <c r="L230" s="61"/>
      <c r="M230" s="96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0"/>
      <c r="AA230" s="31"/>
      <c r="AB230" s="23"/>
    </row>
    <row r="231" spans="5:28" x14ac:dyDescent="0.25">
      <c r="E231" s="3"/>
      <c r="L231" s="61"/>
      <c r="M231" s="96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0"/>
      <c r="AA231" s="31"/>
      <c r="AB231" s="23"/>
    </row>
    <row r="232" spans="5:28" x14ac:dyDescent="0.25">
      <c r="E232" s="3"/>
      <c r="L232" s="61"/>
      <c r="M232" s="96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0"/>
      <c r="AA232" s="31"/>
      <c r="AB232" s="23"/>
    </row>
    <row r="233" spans="5:28" x14ac:dyDescent="0.25">
      <c r="E233" s="3"/>
      <c r="L233" s="61"/>
      <c r="M233" s="96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0"/>
      <c r="AA233" s="31"/>
      <c r="AB233" s="23"/>
    </row>
    <row r="234" spans="5:28" x14ac:dyDescent="0.25">
      <c r="E234" s="3"/>
      <c r="L234" s="61"/>
      <c r="M234" s="96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0"/>
      <c r="AA234" s="31"/>
      <c r="AB234" s="23"/>
    </row>
    <row r="235" spans="5:28" x14ac:dyDescent="0.25">
      <c r="E235" s="3"/>
      <c r="L235" s="61"/>
      <c r="M235" s="96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0"/>
      <c r="AA235" s="31"/>
      <c r="AB235" s="23"/>
    </row>
    <row r="236" spans="5:28" x14ac:dyDescent="0.25">
      <c r="E236" s="3"/>
      <c r="L236" s="61"/>
      <c r="M236" s="96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0"/>
      <c r="AA236" s="31"/>
      <c r="AB236" s="23"/>
    </row>
    <row r="237" spans="5:28" x14ac:dyDescent="0.25">
      <c r="E237" s="3"/>
      <c r="L237" s="61"/>
      <c r="M237" s="96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0"/>
      <c r="AA237" s="31"/>
      <c r="AB237" s="23"/>
    </row>
    <row r="238" spans="5:28" x14ac:dyDescent="0.25">
      <c r="E238" s="3"/>
      <c r="L238" s="61"/>
      <c r="M238" s="96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0"/>
      <c r="AA238" s="31"/>
      <c r="AB238" s="23"/>
    </row>
    <row r="239" spans="5:28" x14ac:dyDescent="0.25">
      <c r="E239" s="3"/>
      <c r="L239" s="61"/>
      <c r="M239" s="96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0"/>
      <c r="AA239" s="31"/>
      <c r="AB239" s="23"/>
    </row>
    <row r="240" spans="5:28" x14ac:dyDescent="0.25">
      <c r="E240" s="3"/>
      <c r="L240" s="61"/>
      <c r="M240" s="96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0"/>
      <c r="AA240" s="31"/>
      <c r="AB240" s="23"/>
    </row>
    <row r="241" spans="5:28" x14ac:dyDescent="0.25">
      <c r="E241" s="3"/>
      <c r="L241" s="61"/>
      <c r="M241" s="96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0"/>
      <c r="AA241" s="31"/>
      <c r="AB241" s="23"/>
    </row>
    <row r="242" spans="5:28" x14ac:dyDescent="0.25">
      <c r="E242" s="3"/>
      <c r="L242" s="61"/>
      <c r="M242" s="96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0"/>
      <c r="AA242" s="31"/>
      <c r="AB242" s="23"/>
    </row>
    <row r="243" spans="5:28" x14ac:dyDescent="0.25">
      <c r="E243" s="3"/>
      <c r="L243" s="61"/>
      <c r="M243" s="96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0"/>
      <c r="AA243" s="31"/>
      <c r="AB243" s="23"/>
    </row>
    <row r="244" spans="5:28" x14ac:dyDescent="0.25">
      <c r="E244" s="3"/>
      <c r="L244" s="61"/>
      <c r="M244" s="96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0"/>
      <c r="AA244" s="31"/>
      <c r="AB244" s="23"/>
    </row>
    <row r="245" spans="5:28" x14ac:dyDescent="0.25">
      <c r="E245" s="3"/>
      <c r="L245" s="61"/>
      <c r="M245" s="96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0"/>
      <c r="AA245" s="31"/>
      <c r="AB245" s="23"/>
    </row>
    <row r="246" spans="5:28" x14ac:dyDescent="0.25">
      <c r="E246" s="3"/>
      <c r="L246" s="61"/>
      <c r="M246" s="96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0"/>
      <c r="AA246" s="31"/>
      <c r="AB246" s="23"/>
    </row>
    <row r="247" spans="5:28" x14ac:dyDescent="0.25">
      <c r="E247" s="3"/>
      <c r="L247" s="61"/>
      <c r="M247" s="96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0"/>
      <c r="AA247" s="31"/>
      <c r="AB247" s="23"/>
    </row>
    <row r="248" spans="5:28" x14ac:dyDescent="0.25">
      <c r="E248" s="3"/>
      <c r="L248" s="61"/>
      <c r="M248" s="96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0"/>
      <c r="AA248" s="31"/>
      <c r="AB248" s="23"/>
    </row>
    <row r="249" spans="5:28" x14ac:dyDescent="0.25">
      <c r="E249" s="3"/>
      <c r="L249" s="61"/>
      <c r="M249" s="96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0"/>
      <c r="AA249" s="31"/>
      <c r="AB249" s="23"/>
    </row>
    <row r="250" spans="5:28" x14ac:dyDescent="0.25">
      <c r="E250" s="3"/>
      <c r="L250" s="61"/>
      <c r="M250" s="96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0"/>
      <c r="AA250" s="31"/>
      <c r="AB250" s="23"/>
    </row>
    <row r="251" spans="5:28" x14ac:dyDescent="0.25">
      <c r="E251" s="3"/>
      <c r="L251" s="61"/>
      <c r="M251" s="96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0"/>
      <c r="AA251" s="31"/>
      <c r="AB251" s="23"/>
    </row>
    <row r="252" spans="5:28" x14ac:dyDescent="0.25">
      <c r="E252" s="3"/>
      <c r="L252" s="61"/>
      <c r="M252" s="96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0"/>
      <c r="AA252" s="31"/>
      <c r="AB252" s="24"/>
    </row>
    <row r="253" spans="5:28" x14ac:dyDescent="0.25">
      <c r="E253" s="3"/>
      <c r="L253" s="61"/>
      <c r="M253" s="96"/>
      <c r="N253" s="60"/>
      <c r="Z253" s="160"/>
      <c r="AA253" s="31"/>
      <c r="AB253" s="25"/>
    </row>
    <row r="254" spans="5:28" x14ac:dyDescent="0.25">
      <c r="E254" s="3"/>
      <c r="L254" s="61"/>
      <c r="M254" s="96"/>
      <c r="N254" s="60"/>
      <c r="Z254" s="160"/>
      <c r="AA254" s="31"/>
      <c r="AB254" s="25"/>
    </row>
    <row r="255" spans="5:28" x14ac:dyDescent="0.25">
      <c r="E255" s="3"/>
      <c r="L255" s="61"/>
      <c r="M255" s="96"/>
      <c r="N255" s="60"/>
      <c r="Z255" s="160"/>
      <c r="AA255" s="31"/>
      <c r="AB255" s="25"/>
    </row>
    <row r="256" spans="5:28" x14ac:dyDescent="0.25">
      <c r="E256" s="3"/>
      <c r="L256" s="61"/>
      <c r="M256" s="96"/>
      <c r="N256" s="60"/>
      <c r="Z256" s="160"/>
      <c r="AA256" s="31"/>
      <c r="AB256" s="25"/>
    </row>
    <row r="257" spans="5:28" x14ac:dyDescent="0.25">
      <c r="E257" s="3"/>
      <c r="L257" s="61"/>
      <c r="M257" s="96"/>
      <c r="N257" s="60"/>
      <c r="Z257" s="160"/>
      <c r="AA257" s="31"/>
      <c r="AB257" s="25"/>
    </row>
    <row r="258" spans="5:28" x14ac:dyDescent="0.25">
      <c r="E258" s="3"/>
      <c r="L258" s="61"/>
      <c r="M258" s="96"/>
      <c r="N258" s="60"/>
      <c r="Z258" s="160"/>
      <c r="AA258" s="31"/>
      <c r="AB258" s="25"/>
    </row>
    <row r="259" spans="5:28" x14ac:dyDescent="0.25">
      <c r="E259" s="3"/>
      <c r="L259" s="61"/>
      <c r="M259" s="96"/>
      <c r="N259" s="60"/>
      <c r="Z259" s="160"/>
      <c r="AA259" s="31"/>
      <c r="AB259" s="25"/>
    </row>
    <row r="260" spans="5:28" x14ac:dyDescent="0.25">
      <c r="E260" s="3"/>
      <c r="L260" s="61"/>
      <c r="M260" s="96"/>
      <c r="N260" s="60"/>
      <c r="Z260" s="160"/>
      <c r="AA260" s="31"/>
      <c r="AB260" s="25"/>
    </row>
    <row r="261" spans="5:28" x14ac:dyDescent="0.25">
      <c r="E261" s="3"/>
      <c r="L261" s="61"/>
      <c r="M261" s="96"/>
      <c r="N261" s="60"/>
      <c r="Z261" s="160"/>
      <c r="AA261" s="31"/>
      <c r="AB261" s="25"/>
    </row>
    <row r="262" spans="5:28" x14ac:dyDescent="0.25">
      <c r="E262" s="3"/>
      <c r="L262" s="61"/>
      <c r="M262" s="96"/>
      <c r="N262" s="60"/>
      <c r="Z262" s="160"/>
      <c r="AA262" s="31"/>
      <c r="AB262" s="25"/>
    </row>
    <row r="263" spans="5:28" x14ac:dyDescent="0.25">
      <c r="E263" s="3"/>
      <c r="L263" s="61"/>
      <c r="M263" s="96"/>
      <c r="N263" s="60"/>
      <c r="Z263" s="160"/>
      <c r="AA263" s="31"/>
      <c r="AB263" s="25"/>
    </row>
    <row r="264" spans="5:28" x14ac:dyDescent="0.25">
      <c r="E264" s="3"/>
      <c r="L264" s="61"/>
      <c r="M264" s="96"/>
      <c r="N264" s="60"/>
      <c r="Z264" s="160"/>
      <c r="AA264" s="31"/>
      <c r="AB264" s="25"/>
    </row>
    <row r="265" spans="5:28" x14ac:dyDescent="0.25">
      <c r="E265" s="3"/>
      <c r="L265" s="61"/>
      <c r="M265" s="96"/>
      <c r="N265" s="60"/>
      <c r="Z265" s="160"/>
      <c r="AA265" s="31"/>
      <c r="AB265" s="25"/>
    </row>
    <row r="266" spans="5:28" x14ac:dyDescent="0.25">
      <c r="E266" s="3"/>
      <c r="L266" s="61"/>
      <c r="M266" s="96"/>
      <c r="N266" s="60"/>
      <c r="Z266" s="160"/>
      <c r="AA266" s="31"/>
      <c r="AB266" s="25"/>
    </row>
    <row r="267" spans="5:28" x14ac:dyDescent="0.25">
      <c r="E267" s="3"/>
      <c r="L267" s="61"/>
      <c r="M267" s="96"/>
      <c r="N267" s="60"/>
      <c r="Z267" s="160"/>
      <c r="AA267" s="31"/>
      <c r="AB267" s="25"/>
    </row>
    <row r="268" spans="5:28" x14ac:dyDescent="0.25">
      <c r="E268" s="3"/>
      <c r="L268" s="61"/>
      <c r="M268" s="96"/>
      <c r="N268" s="60"/>
      <c r="Z268" s="160"/>
      <c r="AA268" s="31"/>
      <c r="AB268" s="25"/>
    </row>
    <row r="269" spans="5:28" x14ac:dyDescent="0.25">
      <c r="E269" s="3"/>
      <c r="L269" s="61"/>
      <c r="M269" s="96"/>
      <c r="N269" s="60"/>
      <c r="Z269" s="160"/>
      <c r="AA269" s="31"/>
      <c r="AB269" s="25"/>
    </row>
    <row r="270" spans="5:28" x14ac:dyDescent="0.25">
      <c r="E270" s="3"/>
      <c r="L270" s="61"/>
      <c r="M270" s="96"/>
      <c r="N270" s="60"/>
      <c r="Z270" s="160"/>
      <c r="AA270" s="31"/>
      <c r="AB270" s="25"/>
    </row>
    <row r="271" spans="5:28" x14ac:dyDescent="0.25">
      <c r="E271" s="3"/>
      <c r="L271" s="61"/>
      <c r="M271" s="96"/>
      <c r="N271" s="60"/>
      <c r="Z271" s="160"/>
      <c r="AA271" s="31"/>
      <c r="AB271" s="25"/>
    </row>
    <row r="272" spans="5:28" x14ac:dyDescent="0.25">
      <c r="E272" s="3"/>
      <c r="L272" s="61"/>
      <c r="M272" s="96"/>
      <c r="N272" s="60"/>
      <c r="Z272" s="160"/>
      <c r="AA272" s="31"/>
      <c r="AB272" s="25"/>
    </row>
    <row r="273" spans="5:28" x14ac:dyDescent="0.25">
      <c r="E273" s="3"/>
      <c r="L273" s="61"/>
      <c r="M273" s="96"/>
      <c r="N273" s="60"/>
      <c r="Z273" s="160"/>
      <c r="AA273" s="31"/>
      <c r="AB273" s="25"/>
    </row>
    <row r="274" spans="5:28" x14ac:dyDescent="0.25">
      <c r="E274" s="3"/>
      <c r="L274" s="61"/>
      <c r="M274" s="96"/>
      <c r="N274" s="60"/>
      <c r="Z274" s="160"/>
      <c r="AA274" s="31"/>
      <c r="AB274" s="25"/>
    </row>
    <row r="275" spans="5:28" x14ac:dyDescent="0.25">
      <c r="E275" s="3"/>
      <c r="L275" s="61"/>
      <c r="M275" s="96"/>
      <c r="N275" s="60"/>
      <c r="Z275" s="160"/>
      <c r="AA275" s="31"/>
      <c r="AB275" s="25"/>
    </row>
    <row r="276" spans="5:28" x14ac:dyDescent="0.25">
      <c r="E276" s="3"/>
      <c r="L276" s="61"/>
      <c r="M276" s="96"/>
      <c r="N276" s="60"/>
      <c r="Z276" s="160"/>
      <c r="AA276" s="31"/>
      <c r="AB276" s="25"/>
    </row>
    <row r="277" spans="5:28" x14ac:dyDescent="0.25">
      <c r="E277" s="3"/>
      <c r="L277" s="61"/>
      <c r="M277" s="96"/>
      <c r="N277" s="60"/>
      <c r="Z277" s="160"/>
      <c r="AA277" s="31"/>
      <c r="AB277" s="25"/>
    </row>
    <row r="278" spans="5:28" x14ac:dyDescent="0.25">
      <c r="E278" s="3"/>
      <c r="L278" s="61"/>
      <c r="M278" s="96"/>
      <c r="N278" s="60"/>
      <c r="Z278" s="160"/>
      <c r="AA278" s="31"/>
      <c r="AB278" s="25"/>
    </row>
    <row r="279" spans="5:28" x14ac:dyDescent="0.25">
      <c r="E279" s="3"/>
      <c r="L279" s="61"/>
      <c r="M279" s="96"/>
      <c r="N279" s="60"/>
      <c r="Z279" s="160"/>
      <c r="AA279" s="31"/>
      <c r="AB279" s="25"/>
    </row>
    <row r="280" spans="5:28" x14ac:dyDescent="0.25">
      <c r="E280" s="3"/>
      <c r="L280" s="61"/>
      <c r="M280" s="96"/>
      <c r="N280" s="60"/>
      <c r="Z280" s="160"/>
      <c r="AA280" s="31"/>
      <c r="AB280" s="25"/>
    </row>
    <row r="281" spans="5:28" x14ac:dyDescent="0.25">
      <c r="E281" s="3"/>
      <c r="L281" s="61"/>
      <c r="M281" s="96"/>
      <c r="N281" s="60"/>
      <c r="Z281" s="160"/>
      <c r="AA281" s="31"/>
      <c r="AB281" s="25"/>
    </row>
    <row r="282" spans="5:28" x14ac:dyDescent="0.25">
      <c r="E282" s="3"/>
      <c r="L282" s="61"/>
      <c r="M282" s="96"/>
      <c r="N282" s="60"/>
      <c r="Z282" s="160"/>
      <c r="AA282" s="31"/>
      <c r="AB282" s="25"/>
    </row>
    <row r="283" spans="5:28" x14ac:dyDescent="0.25">
      <c r="E283" s="3"/>
      <c r="L283" s="61"/>
      <c r="M283" s="96"/>
      <c r="N283" s="60"/>
      <c r="Z283" s="160"/>
      <c r="AA283" s="31"/>
      <c r="AB283" s="25"/>
    </row>
    <row r="284" spans="5:28" x14ac:dyDescent="0.25">
      <c r="E284" s="3"/>
      <c r="L284" s="61"/>
      <c r="M284" s="96"/>
      <c r="N284" s="60"/>
      <c r="Z284" s="160"/>
      <c r="AA284" s="31"/>
      <c r="AB284" s="25"/>
    </row>
    <row r="285" spans="5:28" x14ac:dyDescent="0.25">
      <c r="E285" s="3"/>
      <c r="L285" s="61"/>
      <c r="M285" s="96"/>
      <c r="N285" s="60"/>
      <c r="Z285" s="160"/>
      <c r="AA285" s="31"/>
      <c r="AB285" s="25"/>
    </row>
    <row r="286" spans="5:28" x14ac:dyDescent="0.25">
      <c r="E286" s="3"/>
      <c r="L286" s="61"/>
      <c r="M286" s="96"/>
      <c r="N286" s="60"/>
      <c r="Z286" s="160"/>
      <c r="AA286" s="31"/>
      <c r="AB286" s="25"/>
    </row>
    <row r="287" spans="5:28" x14ac:dyDescent="0.25">
      <c r="E287" s="3"/>
      <c r="L287" s="61"/>
      <c r="M287" s="96"/>
      <c r="N287" s="60"/>
      <c r="Z287" s="160"/>
      <c r="AA287" s="31"/>
      <c r="AB287" s="25"/>
    </row>
    <row r="288" spans="5:28" x14ac:dyDescent="0.25">
      <c r="E288" s="3"/>
      <c r="L288" s="61"/>
      <c r="M288" s="96"/>
      <c r="N288" s="60"/>
      <c r="Z288" s="160"/>
      <c r="AA288" s="31"/>
      <c r="AB288" s="25"/>
    </row>
    <row r="289" spans="5:28" x14ac:dyDescent="0.25">
      <c r="E289" s="3"/>
      <c r="L289" s="61"/>
      <c r="M289" s="96"/>
      <c r="N289" s="60"/>
      <c r="Z289" s="160"/>
      <c r="AA289" s="31"/>
      <c r="AB289" s="25"/>
    </row>
    <row r="290" spans="5:28" x14ac:dyDescent="0.25">
      <c r="E290" s="3"/>
      <c r="L290" s="61"/>
      <c r="M290" s="96"/>
      <c r="N290" s="60"/>
      <c r="Z290" s="160"/>
      <c r="AA290" s="31"/>
      <c r="AB290" s="25"/>
    </row>
    <row r="291" spans="5:28" x14ac:dyDescent="0.25">
      <c r="E291" s="3"/>
      <c r="L291" s="61"/>
      <c r="M291" s="96"/>
      <c r="N291" s="60"/>
      <c r="Z291" s="160"/>
      <c r="AA291" s="31"/>
      <c r="AB291" s="25"/>
    </row>
    <row r="292" spans="5:28" x14ac:dyDescent="0.25">
      <c r="E292" s="3"/>
      <c r="L292" s="61"/>
      <c r="M292" s="96"/>
      <c r="N292" s="60"/>
      <c r="Z292" s="160"/>
      <c r="AA292" s="31"/>
      <c r="AB292" s="25"/>
    </row>
    <row r="293" spans="5:28" x14ac:dyDescent="0.25">
      <c r="E293" s="3"/>
      <c r="L293" s="61"/>
      <c r="M293" s="96"/>
      <c r="N293" s="60"/>
      <c r="Z293" s="160"/>
      <c r="AA293" s="31"/>
      <c r="AB293" s="25"/>
    </row>
    <row r="294" spans="5:28" x14ac:dyDescent="0.25">
      <c r="E294" s="3"/>
      <c r="L294" s="61"/>
      <c r="M294" s="96"/>
      <c r="N294" s="60"/>
      <c r="Z294" s="160"/>
      <c r="AA294" s="31"/>
      <c r="AB294" s="25"/>
    </row>
    <row r="295" spans="5:28" x14ac:dyDescent="0.25">
      <c r="E295" s="3"/>
      <c r="L295" s="61"/>
      <c r="M295" s="96"/>
      <c r="N295" s="60"/>
      <c r="Z295" s="160"/>
      <c r="AA295" s="31"/>
      <c r="AB295" s="25"/>
    </row>
    <row r="296" spans="5:28" x14ac:dyDescent="0.25">
      <c r="E296" s="3"/>
      <c r="L296" s="61"/>
      <c r="M296" s="96"/>
      <c r="N296" s="60"/>
      <c r="Z296" s="29"/>
      <c r="AA296" s="31"/>
      <c r="AB296" s="25"/>
    </row>
    <row r="297" spans="5:28" x14ac:dyDescent="0.25">
      <c r="E297" s="3"/>
      <c r="L297" s="61"/>
      <c r="M297" s="96"/>
      <c r="N297" s="60"/>
      <c r="Z297" s="29"/>
      <c r="AA297" s="31"/>
      <c r="AB297" s="25"/>
    </row>
    <row r="298" spans="5:28" x14ac:dyDescent="0.25">
      <c r="E298" s="3"/>
      <c r="L298" s="61"/>
      <c r="M298" s="96"/>
      <c r="N298" s="60"/>
      <c r="Z298" s="29"/>
      <c r="AA298" s="31"/>
      <c r="AB298" s="25"/>
    </row>
    <row r="299" spans="5:28" x14ac:dyDescent="0.25">
      <c r="E299" s="3"/>
      <c r="L299" s="61"/>
      <c r="M299" s="96"/>
      <c r="N299" s="60"/>
      <c r="Z299" s="29"/>
      <c r="AA299" s="31"/>
      <c r="AB299" s="25"/>
    </row>
    <row r="300" spans="5:28" x14ac:dyDescent="0.25">
      <c r="E300" s="3"/>
      <c r="L300" s="61"/>
      <c r="M300" s="96"/>
      <c r="N300" s="60"/>
      <c r="Z300" s="29"/>
      <c r="AA300" s="31"/>
      <c r="AB300" s="25"/>
    </row>
    <row r="301" spans="5:28" x14ac:dyDescent="0.25">
      <c r="E301" s="3"/>
      <c r="L301" s="61"/>
      <c r="M301" s="96"/>
      <c r="N301" s="60"/>
      <c r="Z301" s="29"/>
      <c r="AA301" s="31"/>
      <c r="AB301" s="25"/>
    </row>
    <row r="302" spans="5:28" x14ac:dyDescent="0.25">
      <c r="E302" s="3"/>
      <c r="L302" s="61"/>
      <c r="M302" s="96"/>
      <c r="N302" s="60"/>
      <c r="Z302" s="29"/>
      <c r="AA302" s="31"/>
      <c r="AB302" s="25"/>
    </row>
    <row r="303" spans="5:28" x14ac:dyDescent="0.25">
      <c r="E303" s="3"/>
      <c r="L303" s="61"/>
      <c r="M303" s="96"/>
      <c r="N303" s="60"/>
      <c r="Z303" s="29"/>
      <c r="AA303" s="31"/>
      <c r="AB303" s="25"/>
    </row>
    <row r="304" spans="5:28" x14ac:dyDescent="0.25">
      <c r="E304" s="3"/>
      <c r="L304" s="61"/>
      <c r="M304" s="96"/>
      <c r="N304" s="60"/>
      <c r="Z304" s="29"/>
      <c r="AA304" s="31"/>
      <c r="AB304" s="25"/>
    </row>
    <row r="305" spans="5:28" x14ac:dyDescent="0.25">
      <c r="E305" s="3"/>
      <c r="L305" s="61"/>
      <c r="M305" s="96"/>
      <c r="N305" s="60"/>
      <c r="Z305" s="29"/>
      <c r="AA305" s="31"/>
      <c r="AB305" s="25"/>
    </row>
    <row r="306" spans="5:28" x14ac:dyDescent="0.25">
      <c r="E306" s="3"/>
      <c r="L306" s="61"/>
      <c r="M306" s="96"/>
      <c r="N306" s="60"/>
      <c r="Z306" s="29"/>
      <c r="AA306" s="31"/>
      <c r="AB306" s="25"/>
    </row>
    <row r="307" spans="5:28" x14ac:dyDescent="0.25">
      <c r="E307" s="3"/>
      <c r="L307" s="61"/>
      <c r="M307" s="96"/>
      <c r="N307" s="60"/>
      <c r="Z307" s="29"/>
      <c r="AA307" s="31"/>
      <c r="AB307" s="25"/>
    </row>
    <row r="308" spans="5:28" x14ac:dyDescent="0.25">
      <c r="E308" s="3"/>
      <c r="L308" s="61"/>
      <c r="M308" s="97"/>
      <c r="N308" s="62"/>
      <c r="Z308" s="29"/>
      <c r="AA308" s="31"/>
      <c r="AB308" s="25"/>
    </row>
    <row r="309" spans="5:28" x14ac:dyDescent="0.25">
      <c r="E309" s="3"/>
      <c r="L309" s="61"/>
      <c r="M309" s="97"/>
      <c r="N309" s="62"/>
      <c r="Z309" s="29"/>
      <c r="AA309" s="31"/>
      <c r="AB309" s="25"/>
    </row>
    <row r="310" spans="5:28" x14ac:dyDescent="0.25">
      <c r="E310" s="3"/>
      <c r="L310" s="61"/>
      <c r="M310" s="97"/>
      <c r="N310" s="62"/>
      <c r="Z310" s="29"/>
      <c r="AA310" s="31"/>
      <c r="AB310" s="25"/>
    </row>
    <row r="311" spans="5:28" x14ac:dyDescent="0.25">
      <c r="E311" s="3"/>
      <c r="L311" s="61"/>
      <c r="M311" s="97"/>
      <c r="N311" s="62"/>
      <c r="Z311" s="29"/>
      <c r="AA311" s="31"/>
      <c r="AB311" s="25"/>
    </row>
    <row r="312" spans="5:28" x14ac:dyDescent="0.25">
      <c r="E312" s="3"/>
      <c r="L312" s="61"/>
      <c r="M312" s="97"/>
      <c r="N312" s="62"/>
      <c r="Z312" s="29"/>
      <c r="AA312" s="31"/>
      <c r="AB312" s="25"/>
    </row>
    <row r="313" spans="5:28" x14ac:dyDescent="0.25">
      <c r="E313" s="3"/>
      <c r="L313" s="61"/>
      <c r="M313" s="97"/>
      <c r="N313" s="62"/>
      <c r="Z313" s="29"/>
      <c r="AA313" s="31"/>
      <c r="AB313" s="25"/>
    </row>
    <row r="314" spans="5:28" x14ac:dyDescent="0.25">
      <c r="E314" s="3"/>
      <c r="L314" s="61"/>
      <c r="M314" s="97"/>
      <c r="N314" s="62"/>
      <c r="Z314" s="29"/>
      <c r="AA314" s="31"/>
      <c r="AB314" s="25"/>
    </row>
    <row r="315" spans="5:28" x14ac:dyDescent="0.25">
      <c r="E315" s="3"/>
      <c r="L315" s="61"/>
      <c r="M315" s="97"/>
      <c r="N315" s="62"/>
      <c r="Z315" s="29"/>
      <c r="AA315" s="31"/>
      <c r="AB315" s="25"/>
    </row>
    <row r="316" spans="5:28" x14ac:dyDescent="0.25">
      <c r="E316" s="3"/>
      <c r="L316" s="61"/>
      <c r="M316" s="97"/>
      <c r="N316" s="62"/>
      <c r="Z316" s="29"/>
      <c r="AA316" s="31"/>
      <c r="AB316" s="25"/>
    </row>
    <row r="317" spans="5:28" x14ac:dyDescent="0.25">
      <c r="E317" s="3"/>
      <c r="L317" s="61"/>
      <c r="M317" s="97"/>
      <c r="N317" s="62"/>
      <c r="Z317" s="29"/>
      <c r="AA317" s="31"/>
      <c r="AB317" s="25"/>
    </row>
    <row r="318" spans="5:28" x14ac:dyDescent="0.25">
      <c r="E318" s="3"/>
      <c r="L318" s="61"/>
      <c r="M318" s="97"/>
      <c r="N318" s="62"/>
      <c r="Z318" s="29"/>
      <c r="AA318" s="31"/>
      <c r="AB318" s="25"/>
    </row>
    <row r="319" spans="5:28" x14ac:dyDescent="0.25">
      <c r="E319" s="3"/>
      <c r="L319" s="61"/>
      <c r="M319" s="97"/>
      <c r="N319" s="62"/>
      <c r="Z319" s="29"/>
      <c r="AA319" s="31"/>
      <c r="AB319" s="25"/>
    </row>
    <row r="320" spans="5:28" x14ac:dyDescent="0.25">
      <c r="E320" s="3"/>
      <c r="L320" s="61"/>
      <c r="M320" s="97"/>
      <c r="N320" s="62"/>
      <c r="Z320" s="29"/>
      <c r="AA320" s="31"/>
      <c r="AB320" s="25"/>
    </row>
    <row r="321" spans="5:28" x14ac:dyDescent="0.25">
      <c r="E321" s="3"/>
      <c r="L321" s="61"/>
      <c r="M321" s="97"/>
      <c r="N321" s="62"/>
      <c r="Z321" s="29"/>
      <c r="AA321" s="31"/>
      <c r="AB321" s="25"/>
    </row>
    <row r="322" spans="5:28" x14ac:dyDescent="0.25">
      <c r="E322" s="3"/>
      <c r="L322" s="61"/>
      <c r="M322" s="97"/>
      <c r="N322" s="62"/>
      <c r="Z322" s="29"/>
      <c r="AA322" s="31"/>
      <c r="AB322" s="25"/>
    </row>
    <row r="323" spans="5:28" x14ac:dyDescent="0.25">
      <c r="E323" s="3"/>
      <c r="L323" s="61"/>
      <c r="M323" s="97"/>
      <c r="N323" s="62"/>
      <c r="Z323" s="29"/>
      <c r="AA323" s="31"/>
      <c r="AB323" s="25"/>
    </row>
    <row r="324" spans="5:28" x14ac:dyDescent="0.25">
      <c r="E324" s="3"/>
      <c r="L324" s="61"/>
      <c r="M324" s="97"/>
      <c r="N324" s="62"/>
      <c r="Z324" s="29"/>
      <c r="AA324" s="31"/>
      <c r="AB324" s="25"/>
    </row>
    <row r="325" spans="5:28" x14ac:dyDescent="0.25">
      <c r="E325" s="3"/>
      <c r="L325" s="61"/>
      <c r="M325" s="97"/>
      <c r="N325" s="62"/>
      <c r="Z325" s="29"/>
      <c r="AA325" s="31"/>
      <c r="AB325" s="25"/>
    </row>
    <row r="326" spans="5:28" x14ac:dyDescent="0.25">
      <c r="E326" s="3"/>
      <c r="L326" s="61"/>
      <c r="M326" s="97"/>
      <c r="N326" s="62"/>
      <c r="Z326" s="29"/>
      <c r="AA326" s="31"/>
      <c r="AB326" s="25"/>
    </row>
    <row r="327" spans="5:28" x14ac:dyDescent="0.25">
      <c r="E327" s="3"/>
      <c r="L327" s="61"/>
      <c r="M327" s="97"/>
      <c r="N327" s="62"/>
      <c r="Z327" s="29"/>
      <c r="AA327" s="31"/>
      <c r="AB327" s="25"/>
    </row>
    <row r="328" spans="5:28" x14ac:dyDescent="0.25">
      <c r="E328" s="3"/>
      <c r="L328" s="61"/>
      <c r="M328" s="97"/>
      <c r="N328" s="62"/>
      <c r="Z328" s="29"/>
      <c r="AA328" s="31"/>
      <c r="AB328" s="25"/>
    </row>
    <row r="329" spans="5:28" x14ac:dyDescent="0.25">
      <c r="E329" s="3"/>
      <c r="L329" s="61"/>
      <c r="M329" s="97"/>
      <c r="N329" s="62"/>
      <c r="Z329" s="29"/>
      <c r="AA329" s="31"/>
      <c r="AB329" s="25"/>
    </row>
    <row r="330" spans="5:28" x14ac:dyDescent="0.25">
      <c r="E330" s="3"/>
      <c r="L330" s="61"/>
      <c r="M330" s="97"/>
      <c r="N330" s="62"/>
      <c r="Z330" s="29"/>
      <c r="AA330" s="31"/>
      <c r="AB330" s="25"/>
    </row>
    <row r="331" spans="5:28" x14ac:dyDescent="0.25">
      <c r="E331" s="3"/>
      <c r="L331" s="61"/>
      <c r="M331" s="97"/>
      <c r="N331" s="62"/>
      <c r="Z331" s="29"/>
      <c r="AA331" s="31"/>
      <c r="AB331" s="25"/>
    </row>
    <row r="332" spans="5:28" x14ac:dyDescent="0.25">
      <c r="E332" s="3"/>
      <c r="L332" s="61"/>
      <c r="M332" s="97"/>
      <c r="N332" s="62"/>
      <c r="Z332" s="29"/>
      <c r="AA332" s="31"/>
      <c r="AB332" s="25"/>
    </row>
    <row r="333" spans="5:28" x14ac:dyDescent="0.25">
      <c r="E333" s="3"/>
      <c r="L333" s="61"/>
      <c r="M333" s="97"/>
      <c r="N333" s="62"/>
      <c r="Z333" s="29"/>
      <c r="AA333" s="31"/>
      <c r="AB333" s="25"/>
    </row>
    <row r="334" spans="5:28" x14ac:dyDescent="0.25">
      <c r="E334" s="3"/>
      <c r="L334" s="61"/>
      <c r="M334" s="97"/>
      <c r="N334" s="62"/>
      <c r="Z334" s="29"/>
      <c r="AA334" s="31"/>
      <c r="AB334" s="25"/>
    </row>
    <row r="335" spans="5:28" x14ac:dyDescent="0.25">
      <c r="E335" s="3"/>
      <c r="L335" s="61"/>
      <c r="M335" s="97"/>
      <c r="N335" s="62"/>
      <c r="Z335" s="29"/>
      <c r="AA335" s="31"/>
      <c r="AB335" s="25"/>
    </row>
    <row r="336" spans="5:28" x14ac:dyDescent="0.25">
      <c r="E336" s="3"/>
      <c r="L336" s="61"/>
      <c r="M336" s="97"/>
      <c r="N336" s="62"/>
      <c r="Z336" s="29"/>
      <c r="AA336" s="31"/>
      <c r="AB336" s="25"/>
    </row>
    <row r="337" spans="5:28" x14ac:dyDescent="0.25">
      <c r="E337" s="3"/>
      <c r="L337" s="61"/>
      <c r="M337" s="97"/>
      <c r="N337" s="62"/>
      <c r="Z337" s="29"/>
      <c r="AA337" s="31"/>
      <c r="AB337" s="25"/>
    </row>
    <row r="338" spans="5:28" x14ac:dyDescent="0.25">
      <c r="E338" s="3"/>
      <c r="L338" s="61"/>
      <c r="M338" s="97"/>
      <c r="N338" s="62"/>
      <c r="Z338" s="29"/>
      <c r="AA338" s="31"/>
      <c r="AB338" s="25"/>
    </row>
    <row r="339" spans="5:28" x14ac:dyDescent="0.25">
      <c r="E339" s="3"/>
      <c r="L339" s="61"/>
      <c r="M339" s="97"/>
      <c r="N339" s="62"/>
      <c r="Z339" s="29"/>
      <c r="AA339" s="31"/>
      <c r="AB339" s="25"/>
    </row>
    <row r="340" spans="5:28" x14ac:dyDescent="0.25">
      <c r="E340" s="3"/>
      <c r="L340" s="61"/>
      <c r="M340" s="97"/>
      <c r="N340" s="62"/>
      <c r="Z340" s="29"/>
      <c r="AA340" s="31"/>
      <c r="AB340" s="25"/>
    </row>
    <row r="341" spans="5:28" x14ac:dyDescent="0.25">
      <c r="E341" s="3"/>
      <c r="L341" s="61"/>
      <c r="M341" s="97"/>
      <c r="N341" s="62"/>
      <c r="Z341" s="29"/>
      <c r="AA341" s="31"/>
      <c r="AB341" s="25"/>
    </row>
    <row r="342" spans="5:28" x14ac:dyDescent="0.25">
      <c r="E342" s="3"/>
      <c r="L342" s="61"/>
      <c r="M342" s="97"/>
      <c r="N342" s="62"/>
      <c r="Z342" s="29"/>
      <c r="AA342" s="31"/>
      <c r="AB342" s="25"/>
    </row>
    <row r="343" spans="5:28" x14ac:dyDescent="0.25">
      <c r="E343" s="3"/>
      <c r="L343" s="61"/>
      <c r="M343" s="97"/>
      <c r="N343" s="62"/>
      <c r="Z343" s="29"/>
      <c r="AA343" s="31"/>
      <c r="AB343" s="25"/>
    </row>
    <row r="344" spans="5:28" x14ac:dyDescent="0.25">
      <c r="E344" s="3"/>
      <c r="L344" s="61"/>
      <c r="M344" s="97"/>
      <c r="N344" s="62"/>
      <c r="Z344" s="29"/>
      <c r="AA344" s="31"/>
      <c r="AB344" s="25"/>
    </row>
    <row r="345" spans="5:28" x14ac:dyDescent="0.25">
      <c r="E345" s="3"/>
      <c r="L345" s="61"/>
      <c r="M345" s="97"/>
      <c r="N345" s="62"/>
      <c r="Z345" s="29"/>
      <c r="AA345" s="31"/>
      <c r="AB345" s="25"/>
    </row>
    <row r="346" spans="5:28" x14ac:dyDescent="0.25">
      <c r="E346" s="3"/>
      <c r="L346" s="61"/>
      <c r="M346" s="97"/>
      <c r="N346" s="62"/>
      <c r="Z346" s="29"/>
      <c r="AA346" s="31"/>
      <c r="AB346" s="25"/>
    </row>
    <row r="347" spans="5:28" x14ac:dyDescent="0.25">
      <c r="E347" s="3"/>
      <c r="L347" s="61"/>
      <c r="M347" s="97"/>
      <c r="N347" s="62"/>
      <c r="Z347" s="29"/>
      <c r="AA347" s="31"/>
      <c r="AB347" s="25"/>
    </row>
    <row r="348" spans="5:28" x14ac:dyDescent="0.25">
      <c r="E348" s="3"/>
      <c r="L348" s="61"/>
      <c r="M348" s="97"/>
      <c r="N348" s="62"/>
      <c r="Z348" s="29"/>
      <c r="AA348" s="31"/>
      <c r="AB348" s="25"/>
    </row>
    <row r="349" spans="5:28" x14ac:dyDescent="0.25">
      <c r="E349" s="3"/>
      <c r="L349" s="61"/>
      <c r="M349" s="97"/>
      <c r="N349" s="62"/>
      <c r="Z349" s="29"/>
      <c r="AA349" s="31"/>
      <c r="AB349" s="25"/>
    </row>
    <row r="350" spans="5:28" x14ac:dyDescent="0.25">
      <c r="E350" s="3"/>
      <c r="L350" s="61"/>
      <c r="M350" s="97"/>
      <c r="N350" s="62"/>
      <c r="Z350" s="29"/>
      <c r="AA350" s="31"/>
      <c r="AB350" s="25"/>
    </row>
    <row r="351" spans="5:28" x14ac:dyDescent="0.25">
      <c r="E351" s="3"/>
      <c r="L351" s="61"/>
      <c r="M351" s="97"/>
      <c r="N351" s="62"/>
      <c r="Z351" s="29"/>
      <c r="AA351" s="31"/>
      <c r="AB351" s="25"/>
    </row>
    <row r="352" spans="5:28" x14ac:dyDescent="0.25">
      <c r="E352" s="3"/>
      <c r="L352" s="61"/>
      <c r="M352" s="97"/>
      <c r="N352" s="62"/>
      <c r="Z352" s="29"/>
      <c r="AA352" s="31"/>
      <c r="AB352" s="25"/>
    </row>
    <row r="353" spans="5:28" x14ac:dyDescent="0.25">
      <c r="E353" s="3"/>
      <c r="L353" s="61"/>
      <c r="M353" s="97"/>
      <c r="N353" s="62"/>
      <c r="Z353" s="29"/>
      <c r="AA353" s="31"/>
      <c r="AB353" s="25"/>
    </row>
    <row r="354" spans="5:28" x14ac:dyDescent="0.25">
      <c r="E354" s="3"/>
      <c r="L354" s="61"/>
      <c r="M354" s="97"/>
      <c r="N354" s="62"/>
      <c r="Z354" s="29"/>
      <c r="AA354" s="31"/>
      <c r="AB354" s="25"/>
    </row>
    <row r="355" spans="5:28" x14ac:dyDescent="0.25">
      <c r="E355" s="3"/>
      <c r="L355" s="61"/>
      <c r="M355" s="97"/>
      <c r="N355" s="62"/>
      <c r="Z355" s="29"/>
      <c r="AA355" s="31"/>
      <c r="AB355" s="25"/>
    </row>
    <row r="356" spans="5:28" x14ac:dyDescent="0.25">
      <c r="E356" s="3"/>
      <c r="L356" s="61"/>
      <c r="M356" s="97"/>
      <c r="N356" s="62"/>
      <c r="Z356" s="29"/>
      <c r="AA356" s="31"/>
      <c r="AB356" s="25"/>
    </row>
    <row r="357" spans="5:28" x14ac:dyDescent="0.25">
      <c r="E357" s="3"/>
      <c r="L357" s="61"/>
      <c r="M357" s="97"/>
      <c r="N357" s="62"/>
      <c r="Z357" s="29"/>
      <c r="AA357" s="31"/>
      <c r="AB357" s="25"/>
    </row>
    <row r="358" spans="5:28" x14ac:dyDescent="0.25">
      <c r="E358" s="3"/>
      <c r="L358" s="61"/>
      <c r="M358" s="97"/>
      <c r="N358" s="62"/>
      <c r="Z358" s="29"/>
      <c r="AA358" s="31"/>
      <c r="AB358" s="25"/>
    </row>
    <row r="359" spans="5:28" x14ac:dyDescent="0.25">
      <c r="E359" s="3"/>
      <c r="L359" s="61"/>
      <c r="M359" s="97"/>
      <c r="N359" s="62"/>
      <c r="Z359" s="29"/>
      <c r="AA359" s="31"/>
      <c r="AB359" s="25"/>
    </row>
    <row r="360" spans="5:28" x14ac:dyDescent="0.25">
      <c r="E360" s="3"/>
      <c r="L360" s="61"/>
      <c r="M360" s="97"/>
      <c r="N360" s="62"/>
      <c r="Z360" s="29"/>
      <c r="AA360" s="31"/>
      <c r="AB360" s="25"/>
    </row>
    <row r="361" spans="5:28" x14ac:dyDescent="0.25">
      <c r="E361" s="3"/>
      <c r="L361" s="61"/>
      <c r="M361" s="97"/>
      <c r="N361" s="62"/>
      <c r="Z361" s="29"/>
      <c r="AA361" s="31"/>
      <c r="AB361" s="25"/>
    </row>
    <row r="362" spans="5:28" x14ac:dyDescent="0.25">
      <c r="E362" s="3"/>
      <c r="L362" s="61"/>
      <c r="M362" s="97"/>
      <c r="N362" s="62"/>
      <c r="Z362" s="29"/>
      <c r="AA362" s="31"/>
      <c r="AB362" s="25"/>
    </row>
    <row r="363" spans="5:28" x14ac:dyDescent="0.25">
      <c r="E363" s="3"/>
      <c r="L363" s="61"/>
      <c r="M363" s="97"/>
      <c r="N363" s="62"/>
      <c r="Z363" s="29"/>
      <c r="AA363" s="31"/>
      <c r="AB363" s="25"/>
    </row>
    <row r="364" spans="5:28" x14ac:dyDescent="0.25">
      <c r="E364" s="3"/>
      <c r="L364" s="61"/>
      <c r="M364" s="97"/>
      <c r="N364" s="62"/>
      <c r="Z364" s="29"/>
      <c r="AA364" s="31"/>
      <c r="AB364" s="25"/>
    </row>
    <row r="365" spans="5:28" x14ac:dyDescent="0.25">
      <c r="E365" s="3"/>
      <c r="L365" s="61"/>
      <c r="M365" s="97"/>
      <c r="N365" s="62"/>
      <c r="Z365" s="29"/>
      <c r="AA365" s="31"/>
      <c r="AB365" s="25"/>
    </row>
    <row r="366" spans="5:28" x14ac:dyDescent="0.25">
      <c r="E366" s="3"/>
      <c r="L366" s="61"/>
      <c r="M366" s="97"/>
      <c r="N366" s="62"/>
      <c r="Z366" s="29"/>
      <c r="AA366" s="31"/>
      <c r="AB366" s="25"/>
    </row>
    <row r="367" spans="5:28" x14ac:dyDescent="0.25">
      <c r="E367" s="3"/>
      <c r="L367" s="61"/>
      <c r="M367" s="97"/>
      <c r="N367" s="62"/>
      <c r="Z367" s="29"/>
      <c r="AA367" s="31"/>
      <c r="AB367" s="25"/>
    </row>
    <row r="368" spans="5:28" x14ac:dyDescent="0.25">
      <c r="E368" s="3"/>
      <c r="L368" s="61"/>
      <c r="M368" s="97"/>
      <c r="N368" s="62"/>
      <c r="Z368" s="29"/>
      <c r="AA368" s="31"/>
      <c r="AB368" s="25"/>
    </row>
    <row r="369" spans="5:28" x14ac:dyDescent="0.25">
      <c r="E369" s="3"/>
      <c r="L369" s="61"/>
      <c r="M369" s="97"/>
      <c r="N369" s="62"/>
      <c r="Z369" s="29"/>
      <c r="AA369" s="31"/>
      <c r="AB369" s="25"/>
    </row>
    <row r="370" spans="5:28" x14ac:dyDescent="0.25">
      <c r="E370" s="3"/>
      <c r="L370" s="61"/>
      <c r="M370" s="97"/>
      <c r="N370" s="62"/>
      <c r="Z370" s="29"/>
      <c r="AA370" s="31"/>
      <c r="AB370" s="25"/>
    </row>
    <row r="371" spans="5:28" x14ac:dyDescent="0.25">
      <c r="E371" s="3"/>
      <c r="L371" s="61"/>
      <c r="M371" s="97"/>
      <c r="N371" s="62"/>
      <c r="Z371" s="29"/>
      <c r="AA371" s="31"/>
      <c r="AB371" s="25"/>
    </row>
    <row r="372" spans="5:28" x14ac:dyDescent="0.25">
      <c r="E372" s="3"/>
      <c r="L372" s="61"/>
      <c r="M372" s="97"/>
      <c r="N372" s="62"/>
      <c r="Z372" s="29"/>
      <c r="AA372" s="31"/>
      <c r="AB372" s="25"/>
    </row>
    <row r="373" spans="5:28" x14ac:dyDescent="0.25">
      <c r="E373" s="3"/>
      <c r="L373" s="61"/>
      <c r="M373" s="97"/>
      <c r="N373" s="62"/>
      <c r="Z373" s="29"/>
      <c r="AA373" s="31"/>
      <c r="AB373" s="25"/>
    </row>
    <row r="374" spans="5:28" x14ac:dyDescent="0.25">
      <c r="E374" s="3"/>
      <c r="L374" s="61"/>
      <c r="M374" s="97"/>
      <c r="N374" s="62"/>
      <c r="Z374" s="29"/>
      <c r="AA374" s="31"/>
      <c r="AB374" s="25"/>
    </row>
    <row r="375" spans="5:28" x14ac:dyDescent="0.25">
      <c r="E375" s="3"/>
      <c r="L375" s="61"/>
      <c r="M375" s="97"/>
      <c r="N375" s="62"/>
      <c r="Z375" s="29"/>
      <c r="AA375" s="31"/>
      <c r="AB375" s="25"/>
    </row>
    <row r="376" spans="5:28" x14ac:dyDescent="0.25">
      <c r="E376" s="3"/>
      <c r="L376" s="61"/>
      <c r="M376" s="97"/>
      <c r="N376" s="62"/>
      <c r="Z376" s="29"/>
      <c r="AA376" s="31"/>
      <c r="AB376" s="25"/>
    </row>
    <row r="377" spans="5:28" x14ac:dyDescent="0.25">
      <c r="E377" s="3"/>
      <c r="L377" s="61"/>
      <c r="M377" s="97"/>
      <c r="N377" s="62"/>
      <c r="Z377" s="29"/>
      <c r="AA377" s="31"/>
      <c r="AB377" s="25"/>
    </row>
    <row r="378" spans="5:28" x14ac:dyDescent="0.25">
      <c r="E378" s="3"/>
      <c r="L378" s="61"/>
      <c r="M378" s="97"/>
      <c r="N378" s="62"/>
      <c r="Z378" s="29"/>
      <c r="AA378" s="31"/>
      <c r="AB378" s="25"/>
    </row>
    <row r="379" spans="5:28" x14ac:dyDescent="0.25">
      <c r="E379" s="3"/>
      <c r="L379" s="61"/>
      <c r="M379" s="97"/>
      <c r="N379" s="62"/>
      <c r="Z379" s="29"/>
      <c r="AA379" s="31"/>
      <c r="AB379" s="25"/>
    </row>
    <row r="380" spans="5:28" x14ac:dyDescent="0.25">
      <c r="E380" s="3"/>
      <c r="L380" s="61"/>
      <c r="M380" s="97"/>
      <c r="N380" s="62"/>
      <c r="Z380" s="29"/>
      <c r="AA380" s="31"/>
      <c r="AB380" s="25"/>
    </row>
    <row r="381" spans="5:28" x14ac:dyDescent="0.25">
      <c r="E381" s="3"/>
      <c r="L381" s="61"/>
      <c r="M381" s="97"/>
      <c r="N381" s="62"/>
      <c r="Z381" s="29"/>
      <c r="AA381" s="31"/>
      <c r="AB381" s="25"/>
    </row>
    <row r="382" spans="5:28" x14ac:dyDescent="0.25">
      <c r="E382" s="3"/>
      <c r="L382" s="61"/>
      <c r="M382" s="97"/>
      <c r="N382" s="62"/>
      <c r="Z382" s="29"/>
      <c r="AA382" s="31"/>
      <c r="AB382" s="25"/>
    </row>
    <row r="383" spans="5:28" x14ac:dyDescent="0.25">
      <c r="E383" s="3"/>
      <c r="L383" s="61"/>
      <c r="M383" s="97"/>
      <c r="N383" s="62"/>
      <c r="Z383" s="29"/>
      <c r="AA383" s="31"/>
      <c r="AB383" s="25"/>
    </row>
    <row r="384" spans="5:28" x14ac:dyDescent="0.25">
      <c r="E384" s="3"/>
      <c r="L384" s="61"/>
      <c r="M384" s="97"/>
      <c r="N384" s="62"/>
      <c r="Z384" s="29"/>
      <c r="AA384" s="31"/>
      <c r="AB384" s="25"/>
    </row>
    <row r="385" spans="5:28" x14ac:dyDescent="0.25">
      <c r="E385" s="3"/>
      <c r="L385" s="61"/>
      <c r="M385" s="97"/>
      <c r="N385" s="62"/>
      <c r="Z385" s="29"/>
      <c r="AA385" s="31"/>
      <c r="AB385" s="25"/>
    </row>
    <row r="386" spans="5:28" x14ac:dyDescent="0.25">
      <c r="E386" s="3"/>
      <c r="L386" s="61"/>
      <c r="M386" s="97"/>
      <c r="N386" s="62"/>
      <c r="Z386" s="29"/>
      <c r="AA386" s="31"/>
      <c r="AB386" s="25"/>
    </row>
    <row r="387" spans="5:28" x14ac:dyDescent="0.25">
      <c r="E387" s="3"/>
      <c r="L387" s="61"/>
      <c r="M387" s="97"/>
      <c r="N387" s="62"/>
      <c r="Z387" s="29"/>
      <c r="AA387" s="31"/>
      <c r="AB387" s="25"/>
    </row>
    <row r="388" spans="5:28" x14ac:dyDescent="0.25">
      <c r="E388" s="3"/>
      <c r="L388" s="61"/>
      <c r="M388" s="97"/>
      <c r="N388" s="62"/>
      <c r="Z388" s="29"/>
      <c r="AA388" s="31"/>
      <c r="AB388" s="25"/>
    </row>
    <row r="389" spans="5:28" x14ac:dyDescent="0.25">
      <c r="E389" s="3"/>
      <c r="L389" s="61"/>
      <c r="M389" s="97"/>
      <c r="N389" s="62"/>
      <c r="Z389" s="29"/>
      <c r="AA389" s="31"/>
      <c r="AB389" s="25"/>
    </row>
    <row r="390" spans="5:28" x14ac:dyDescent="0.25">
      <c r="E390" s="3"/>
      <c r="L390" s="61"/>
      <c r="M390" s="97"/>
      <c r="N390" s="62"/>
      <c r="Z390" s="29"/>
      <c r="AA390" s="31"/>
      <c r="AB390" s="25"/>
    </row>
    <row r="391" spans="5:28" x14ac:dyDescent="0.25">
      <c r="E391" s="3"/>
      <c r="L391" s="61"/>
      <c r="M391" s="97"/>
      <c r="N391" s="62"/>
      <c r="Z391" s="29"/>
      <c r="AA391" s="31"/>
      <c r="AB391" s="25"/>
    </row>
    <row r="392" spans="5:28" x14ac:dyDescent="0.25">
      <c r="E392" s="3"/>
      <c r="L392" s="61"/>
      <c r="M392" s="97"/>
      <c r="N392" s="62"/>
      <c r="Z392" s="29"/>
      <c r="AA392" s="31"/>
      <c r="AB392" s="25"/>
    </row>
    <row r="393" spans="5:28" x14ac:dyDescent="0.25">
      <c r="E393" s="3"/>
      <c r="L393" s="61"/>
      <c r="M393" s="97"/>
      <c r="N393" s="62"/>
      <c r="Z393" s="29"/>
      <c r="AA393" s="31"/>
      <c r="AB393" s="25"/>
    </row>
    <row r="394" spans="5:28" x14ac:dyDescent="0.25">
      <c r="E394" s="3"/>
      <c r="L394" s="61"/>
      <c r="M394" s="97"/>
      <c r="N394" s="62"/>
      <c r="Z394" s="29"/>
      <c r="AA394" s="31"/>
      <c r="AB394" s="25"/>
    </row>
    <row r="395" spans="5:28" x14ac:dyDescent="0.25">
      <c r="E395" s="3"/>
      <c r="L395" s="61"/>
      <c r="M395" s="97"/>
      <c r="N395" s="62"/>
      <c r="Z395" s="29"/>
      <c r="AA395" s="31"/>
      <c r="AB395" s="25"/>
    </row>
    <row r="396" spans="5:28" x14ac:dyDescent="0.25">
      <c r="E396" s="3"/>
      <c r="L396" s="61"/>
      <c r="M396" s="97"/>
      <c r="N396" s="62"/>
      <c r="Z396" s="29"/>
      <c r="AA396" s="31"/>
      <c r="AB396" s="25"/>
    </row>
    <row r="397" spans="5:28" x14ac:dyDescent="0.25">
      <c r="E397" s="3"/>
      <c r="L397" s="61"/>
      <c r="M397" s="97"/>
      <c r="N397" s="62"/>
      <c r="Z397" s="29"/>
      <c r="AA397" s="31"/>
      <c r="AB397" s="25"/>
    </row>
    <row r="398" spans="5:28" x14ac:dyDescent="0.25">
      <c r="E398" s="3"/>
      <c r="L398" s="61"/>
      <c r="M398" s="97"/>
      <c r="N398" s="62"/>
      <c r="Z398" s="29"/>
      <c r="AA398" s="31"/>
      <c r="AB398" s="25"/>
    </row>
    <row r="399" spans="5:28" x14ac:dyDescent="0.25">
      <c r="E399" s="3"/>
      <c r="L399" s="61"/>
      <c r="M399" s="97"/>
      <c r="N399" s="62"/>
      <c r="Z399" s="29"/>
      <c r="AA399" s="31"/>
      <c r="AB399" s="25"/>
    </row>
    <row r="400" spans="5:28" x14ac:dyDescent="0.25">
      <c r="E400" s="3"/>
      <c r="L400" s="61"/>
      <c r="M400" s="97"/>
      <c r="N400" s="62"/>
      <c r="Z400" s="29"/>
      <c r="AA400" s="31"/>
      <c r="AB400" s="25"/>
    </row>
    <row r="401" spans="5:28" x14ac:dyDescent="0.25">
      <c r="E401" s="3"/>
      <c r="L401" s="61"/>
      <c r="M401" s="97"/>
      <c r="N401" s="62"/>
      <c r="Z401" s="29"/>
      <c r="AA401" s="31"/>
      <c r="AB401" s="25"/>
    </row>
    <row r="402" spans="5:28" x14ac:dyDescent="0.25">
      <c r="E402" s="3"/>
      <c r="L402" s="61"/>
      <c r="M402" s="97"/>
      <c r="N402" s="62"/>
      <c r="Z402" s="29"/>
      <c r="AA402" s="31"/>
      <c r="AB402" s="25"/>
    </row>
    <row r="403" spans="5:28" x14ac:dyDescent="0.25">
      <c r="E403" s="3"/>
      <c r="L403" s="61"/>
      <c r="M403" s="97"/>
      <c r="N403" s="62"/>
      <c r="Z403" s="29"/>
      <c r="AA403" s="31"/>
      <c r="AB403" s="25"/>
    </row>
    <row r="404" spans="5:28" x14ac:dyDescent="0.25">
      <c r="E404" s="3"/>
      <c r="L404" s="61"/>
      <c r="M404" s="97"/>
      <c r="N404" s="62"/>
      <c r="Z404" s="29"/>
      <c r="AA404" s="31"/>
      <c r="AB404" s="25"/>
    </row>
    <row r="405" spans="5:28" x14ac:dyDescent="0.25">
      <c r="E405" s="3"/>
      <c r="L405" s="61"/>
      <c r="M405" s="97"/>
      <c r="N405" s="62"/>
      <c r="Z405" s="29"/>
      <c r="AA405" s="31"/>
      <c r="AB405" s="25"/>
    </row>
    <row r="406" spans="5:28" x14ac:dyDescent="0.25">
      <c r="E406" s="3"/>
      <c r="L406" s="61"/>
      <c r="M406" s="97"/>
      <c r="N406" s="62"/>
      <c r="Z406" s="29"/>
      <c r="AA406" s="31"/>
      <c r="AB406" s="25"/>
    </row>
    <row r="407" spans="5:28" x14ac:dyDescent="0.25">
      <c r="E407" s="3"/>
      <c r="L407" s="61"/>
      <c r="M407" s="97"/>
      <c r="N407" s="62"/>
      <c r="Z407" s="29"/>
      <c r="AA407" s="31"/>
      <c r="AB407" s="25"/>
    </row>
    <row r="408" spans="5:28" x14ac:dyDescent="0.25">
      <c r="E408" s="3"/>
      <c r="L408" s="61"/>
      <c r="M408" s="97"/>
      <c r="N408" s="62"/>
      <c r="Z408" s="29"/>
      <c r="AA408" s="31"/>
      <c r="AB408" s="25"/>
    </row>
    <row r="409" spans="5:28" x14ac:dyDescent="0.25">
      <c r="E409" s="3"/>
      <c r="L409" s="61"/>
      <c r="M409" s="97"/>
      <c r="N409" s="62"/>
      <c r="Z409" s="29"/>
      <c r="AA409" s="31"/>
      <c r="AB409" s="25"/>
    </row>
    <row r="410" spans="5:28" x14ac:dyDescent="0.25">
      <c r="E410" s="3"/>
      <c r="L410" s="61"/>
      <c r="M410" s="97"/>
      <c r="N410" s="62"/>
      <c r="Z410" s="29"/>
      <c r="AA410" s="31"/>
      <c r="AB410" s="25"/>
    </row>
    <row r="411" spans="5:28" x14ac:dyDescent="0.25">
      <c r="E411" s="3"/>
      <c r="L411" s="61"/>
      <c r="M411" s="97"/>
      <c r="N411" s="62"/>
      <c r="Z411" s="29"/>
      <c r="AA411" s="31"/>
      <c r="AB411" s="25"/>
    </row>
    <row r="412" spans="5:28" x14ac:dyDescent="0.25">
      <c r="E412" s="3"/>
      <c r="L412" s="61"/>
      <c r="M412" s="97"/>
      <c r="N412" s="62"/>
      <c r="Z412" s="29"/>
      <c r="AA412" s="31"/>
      <c r="AB412" s="25"/>
    </row>
    <row r="413" spans="5:28" x14ac:dyDescent="0.25">
      <c r="E413" s="3"/>
      <c r="L413" s="61"/>
      <c r="M413" s="97"/>
      <c r="N413" s="62"/>
      <c r="Z413" s="29"/>
      <c r="AA413" s="31"/>
      <c r="AB413" s="25"/>
    </row>
    <row r="414" spans="5:28" x14ac:dyDescent="0.25">
      <c r="E414" s="3"/>
      <c r="L414" s="61"/>
      <c r="M414" s="97"/>
      <c r="N414" s="62"/>
      <c r="Z414" s="29"/>
      <c r="AA414" s="31"/>
      <c r="AB414" s="25"/>
    </row>
    <row r="415" spans="5:28" x14ac:dyDescent="0.25">
      <c r="E415" s="3"/>
      <c r="L415" s="61"/>
      <c r="M415" s="97"/>
      <c r="N415" s="62"/>
      <c r="Z415" s="29"/>
      <c r="AA415" s="31"/>
      <c r="AB415" s="25"/>
    </row>
    <row r="416" spans="5:28" x14ac:dyDescent="0.25">
      <c r="E416" s="3"/>
      <c r="L416" s="61"/>
      <c r="M416" s="97"/>
      <c r="N416" s="62"/>
      <c r="Z416" s="29"/>
      <c r="AA416" s="31"/>
      <c r="AB416" s="25"/>
    </row>
    <row r="417" spans="5:28" x14ac:dyDescent="0.25">
      <c r="E417" s="3"/>
      <c r="L417" s="61"/>
      <c r="M417" s="97"/>
      <c r="N417" s="62"/>
      <c r="Z417" s="29"/>
      <c r="AA417" s="31"/>
      <c r="AB417" s="25"/>
    </row>
    <row r="418" spans="5:28" x14ac:dyDescent="0.25">
      <c r="E418" s="3"/>
      <c r="L418" s="61"/>
      <c r="M418" s="97"/>
      <c r="N418" s="62"/>
      <c r="Z418" s="29"/>
      <c r="AA418" s="31"/>
      <c r="AB418" s="25"/>
    </row>
    <row r="419" spans="5:28" x14ac:dyDescent="0.25">
      <c r="E419" s="3"/>
      <c r="L419" s="61"/>
      <c r="M419" s="97"/>
      <c r="N419" s="62"/>
      <c r="Z419" s="29"/>
      <c r="AA419" s="31"/>
      <c r="AB419" s="25"/>
    </row>
    <row r="420" spans="5:28" x14ac:dyDescent="0.25">
      <c r="E420" s="3"/>
      <c r="L420" s="61"/>
      <c r="M420" s="97"/>
      <c r="N420" s="62"/>
      <c r="Z420" s="29"/>
      <c r="AA420" s="31"/>
      <c r="AB420" s="25"/>
    </row>
    <row r="421" spans="5:28" x14ac:dyDescent="0.25">
      <c r="E421" s="3"/>
      <c r="L421" s="61"/>
      <c r="M421" s="97"/>
      <c r="N421" s="62"/>
      <c r="Z421" s="29"/>
      <c r="AA421" s="31"/>
      <c r="AB421" s="25"/>
    </row>
    <row r="422" spans="5:28" x14ac:dyDescent="0.25">
      <c r="E422" s="3"/>
      <c r="L422" s="61"/>
      <c r="M422" s="97"/>
      <c r="N422" s="62"/>
      <c r="Z422" s="29"/>
      <c r="AA422" s="31"/>
      <c r="AB422" s="25"/>
    </row>
    <row r="423" spans="5:28" x14ac:dyDescent="0.25">
      <c r="E423" s="3"/>
      <c r="L423" s="61"/>
      <c r="M423" s="97"/>
      <c r="N423" s="62"/>
      <c r="Z423" s="29"/>
      <c r="AA423" s="31"/>
      <c r="AB423" s="25"/>
    </row>
    <row r="424" spans="5:28" x14ac:dyDescent="0.25">
      <c r="E424" s="3"/>
      <c r="L424" s="61"/>
      <c r="M424" s="97"/>
      <c r="N424" s="62"/>
      <c r="Z424" s="29"/>
      <c r="AA424" s="31"/>
      <c r="AB424" s="25"/>
    </row>
    <row r="425" spans="5:28" x14ac:dyDescent="0.25">
      <c r="E425" s="3"/>
      <c r="L425" s="61"/>
      <c r="M425" s="97"/>
      <c r="N425" s="62"/>
      <c r="Z425" s="29"/>
      <c r="AA425" s="31"/>
      <c r="AB425" s="25"/>
    </row>
    <row r="426" spans="5:28" x14ac:dyDescent="0.25">
      <c r="E426" s="3"/>
      <c r="L426" s="61"/>
      <c r="M426" s="97"/>
      <c r="N426" s="62"/>
      <c r="Z426" s="29"/>
      <c r="AA426" s="31"/>
      <c r="AB426" s="25"/>
    </row>
    <row r="427" spans="5:28" x14ac:dyDescent="0.25">
      <c r="E427" s="3"/>
      <c r="L427" s="61"/>
      <c r="M427" s="97"/>
      <c r="N427" s="62"/>
      <c r="Z427" s="29"/>
      <c r="AA427" s="31"/>
      <c r="AB427" s="25"/>
    </row>
    <row r="428" spans="5:28" x14ac:dyDescent="0.25">
      <c r="E428" s="3"/>
      <c r="L428" s="61"/>
      <c r="M428" s="97"/>
      <c r="N428" s="62"/>
      <c r="Z428" s="29"/>
      <c r="AA428" s="31"/>
      <c r="AB428" s="25"/>
    </row>
    <row r="429" spans="5:28" x14ac:dyDescent="0.25">
      <c r="E429" s="3"/>
      <c r="L429" s="61"/>
      <c r="M429" s="97"/>
      <c r="N429" s="62"/>
      <c r="Z429" s="29"/>
      <c r="AA429" s="31"/>
      <c r="AB429" s="25"/>
    </row>
    <row r="430" spans="5:28" x14ac:dyDescent="0.25">
      <c r="E430" s="3"/>
      <c r="L430" s="61"/>
      <c r="M430" s="97"/>
      <c r="N430" s="62"/>
      <c r="Z430" s="29"/>
      <c r="AA430" s="31"/>
      <c r="AB430" s="25"/>
    </row>
    <row r="431" spans="5:28" x14ac:dyDescent="0.25">
      <c r="E431" s="3"/>
      <c r="L431" s="61"/>
      <c r="M431" s="97"/>
      <c r="N431" s="62"/>
      <c r="Z431" s="29"/>
      <c r="AA431" s="31"/>
      <c r="AB431" s="25"/>
    </row>
    <row r="432" spans="5:28" x14ac:dyDescent="0.25">
      <c r="E432" s="3"/>
      <c r="L432" s="61"/>
      <c r="M432" s="97"/>
      <c r="N432" s="62"/>
      <c r="Z432" s="29"/>
      <c r="AA432" s="31"/>
      <c r="AB432" s="25"/>
    </row>
    <row r="433" spans="5:28" x14ac:dyDescent="0.25">
      <c r="E433" s="3"/>
      <c r="L433" s="61"/>
      <c r="M433" s="97"/>
      <c r="N433" s="62"/>
      <c r="Z433" s="29"/>
      <c r="AA433" s="31"/>
      <c r="AB433" s="25"/>
    </row>
    <row r="434" spans="5:28" x14ac:dyDescent="0.25">
      <c r="E434" s="3"/>
      <c r="L434" s="61"/>
      <c r="M434" s="97"/>
      <c r="N434" s="62"/>
      <c r="Z434" s="29"/>
      <c r="AA434" s="31"/>
      <c r="AB434" s="25"/>
    </row>
    <row r="435" spans="5:28" x14ac:dyDescent="0.25">
      <c r="E435" s="3"/>
      <c r="L435" s="61"/>
      <c r="M435" s="97"/>
      <c r="N435" s="62"/>
      <c r="Z435" s="29"/>
      <c r="AA435" s="31"/>
      <c r="AB435" s="25"/>
    </row>
    <row r="436" spans="5:28" x14ac:dyDescent="0.25">
      <c r="E436" s="3"/>
      <c r="L436" s="61"/>
      <c r="M436" s="97"/>
      <c r="N436" s="62"/>
      <c r="Z436" s="29"/>
      <c r="AA436" s="31"/>
      <c r="AB436" s="25"/>
    </row>
    <row r="437" spans="5:28" x14ac:dyDescent="0.25">
      <c r="E437" s="3"/>
      <c r="L437" s="61"/>
      <c r="M437" s="97"/>
      <c r="N437" s="62"/>
      <c r="Z437" s="29"/>
      <c r="AA437" s="31"/>
      <c r="AB437" s="25"/>
    </row>
    <row r="438" spans="5:28" x14ac:dyDescent="0.25">
      <c r="E438" s="3"/>
      <c r="L438" s="61"/>
      <c r="M438" s="97"/>
      <c r="N438" s="62"/>
      <c r="Z438" s="29"/>
      <c r="AA438" s="31"/>
      <c r="AB438" s="25"/>
    </row>
    <row r="439" spans="5:28" x14ac:dyDescent="0.25">
      <c r="E439" s="3"/>
      <c r="L439" s="61"/>
      <c r="M439" s="97"/>
      <c r="N439" s="62"/>
      <c r="Z439" s="29"/>
      <c r="AA439" s="31"/>
      <c r="AB439" s="25"/>
    </row>
    <row r="440" spans="5:28" x14ac:dyDescent="0.25">
      <c r="E440" s="3"/>
      <c r="L440" s="61"/>
      <c r="M440" s="97"/>
      <c r="N440" s="62"/>
      <c r="Z440" s="29"/>
      <c r="AA440" s="31"/>
      <c r="AB440" s="25"/>
    </row>
    <row r="441" spans="5:28" x14ac:dyDescent="0.25">
      <c r="E441" s="3"/>
      <c r="L441" s="61"/>
      <c r="M441" s="97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8" t="e">
        <v>#N/A</v>
      </c>
      <c r="F701" s="3" t="e">
        <v>#N/A</v>
      </c>
      <c r="G701" s="3" t="e">
        <v>#N/A</v>
      </c>
      <c r="H701" s="3" t="e">
        <v>#N/A</v>
      </c>
      <c r="I701" s="79" t="e">
        <v>#N/A</v>
      </c>
      <c r="J701" s="79" t="e">
        <v>#N/A</v>
      </c>
      <c r="K701" s="84" t="e">
        <v>#N/A</v>
      </c>
      <c r="L701" s="9" t="e">
        <v>#N/A</v>
      </c>
      <c r="M701" s="92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8" t="e">
        <v>#N/A</v>
      </c>
      <c r="F702" s="3" t="e">
        <v>#N/A</v>
      </c>
      <c r="G702" s="3" t="e">
        <v>#N/A</v>
      </c>
      <c r="H702" s="3" t="e">
        <v>#N/A</v>
      </c>
      <c r="I702" s="79" t="e">
        <v>#N/A</v>
      </c>
      <c r="J702" s="79" t="e">
        <v>#N/A</v>
      </c>
      <c r="K702" s="84" t="e">
        <v>#N/A</v>
      </c>
      <c r="L702" s="9" t="e">
        <v>#N/A</v>
      </c>
      <c r="M702" s="92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8" t="e">
        <v>#N/A</v>
      </c>
      <c r="F703" s="3" t="e">
        <v>#N/A</v>
      </c>
      <c r="G703" s="3" t="e">
        <v>#N/A</v>
      </c>
      <c r="H703" s="3" t="e">
        <v>#N/A</v>
      </c>
      <c r="I703" s="79" t="e">
        <v>#N/A</v>
      </c>
      <c r="J703" s="79" t="e">
        <v>#N/A</v>
      </c>
      <c r="K703" s="84" t="e">
        <v>#N/A</v>
      </c>
      <c r="L703" s="9" t="e">
        <v>#N/A</v>
      </c>
      <c r="M703" s="92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8" t="e">
        <v>#N/A</v>
      </c>
      <c r="F704" s="3" t="e">
        <v>#N/A</v>
      </c>
      <c r="G704" s="3" t="e">
        <v>#N/A</v>
      </c>
      <c r="H704" s="3" t="e">
        <v>#N/A</v>
      </c>
      <c r="I704" s="79" t="e">
        <v>#N/A</v>
      </c>
      <c r="J704" s="79" t="e">
        <v>#N/A</v>
      </c>
      <c r="K704" s="84" t="e">
        <v>#N/A</v>
      </c>
      <c r="L704" s="9" t="e">
        <v>#N/A</v>
      </c>
      <c r="M704" s="92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8" t="e">
        <v>#N/A</v>
      </c>
      <c r="F705" s="3" t="e">
        <v>#N/A</v>
      </c>
      <c r="G705" s="3" t="e">
        <v>#N/A</v>
      </c>
      <c r="H705" s="3" t="e">
        <v>#N/A</v>
      </c>
      <c r="I705" s="79" t="e">
        <v>#N/A</v>
      </c>
      <c r="J705" s="79" t="e">
        <v>#N/A</v>
      </c>
      <c r="K705" s="84" t="e">
        <v>#N/A</v>
      </c>
      <c r="L705" s="9" t="e">
        <v>#N/A</v>
      </c>
      <c r="M705" s="92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8" t="e">
        <v>#N/A</v>
      </c>
      <c r="F706" s="3" t="e">
        <v>#N/A</v>
      </c>
      <c r="G706" s="3" t="e">
        <v>#N/A</v>
      </c>
      <c r="H706" s="3" t="e">
        <v>#N/A</v>
      </c>
      <c r="I706" s="79" t="e">
        <v>#N/A</v>
      </c>
      <c r="J706" s="79" t="e">
        <v>#N/A</v>
      </c>
      <c r="K706" s="84" t="e">
        <v>#N/A</v>
      </c>
      <c r="L706" s="9" t="e">
        <v>#N/A</v>
      </c>
      <c r="M706" s="92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8" t="e">
        <v>#N/A</v>
      </c>
      <c r="F707" s="3" t="e">
        <v>#N/A</v>
      </c>
      <c r="G707" s="3" t="e">
        <v>#N/A</v>
      </c>
      <c r="H707" s="3" t="e">
        <v>#N/A</v>
      </c>
      <c r="I707" s="79" t="e">
        <v>#N/A</v>
      </c>
      <c r="J707" s="79" t="e">
        <v>#N/A</v>
      </c>
      <c r="K707" s="84" t="e">
        <v>#N/A</v>
      </c>
      <c r="L707" s="9" t="e">
        <v>#N/A</v>
      </c>
      <c r="M707" s="92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8" t="e">
        <v>#N/A</v>
      </c>
      <c r="F708" s="3" t="e">
        <v>#N/A</v>
      </c>
      <c r="G708" s="3" t="e">
        <v>#N/A</v>
      </c>
      <c r="H708" s="3" t="e">
        <v>#N/A</v>
      </c>
      <c r="I708" s="79" t="e">
        <v>#N/A</v>
      </c>
      <c r="J708" s="79" t="e">
        <v>#N/A</v>
      </c>
      <c r="K708" s="84" t="e">
        <v>#N/A</v>
      </c>
      <c r="L708" s="9" t="e">
        <v>#N/A</v>
      </c>
      <c r="M708" s="92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8" t="e">
        <v>#N/A</v>
      </c>
      <c r="F709" s="3" t="e">
        <v>#N/A</v>
      </c>
      <c r="G709" s="3" t="e">
        <v>#N/A</v>
      </c>
      <c r="H709" s="3" t="e">
        <v>#N/A</v>
      </c>
      <c r="I709" s="79" t="e">
        <v>#N/A</v>
      </c>
      <c r="J709" s="79" t="e">
        <v>#N/A</v>
      </c>
      <c r="K709" s="84" t="e">
        <v>#N/A</v>
      </c>
      <c r="L709" s="9" t="e">
        <v>#N/A</v>
      </c>
      <c r="M709" s="92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8" t="e">
        <v>#N/A</v>
      </c>
      <c r="F710" s="3" t="e">
        <v>#N/A</v>
      </c>
      <c r="G710" s="3" t="e">
        <v>#N/A</v>
      </c>
      <c r="H710" s="3" t="e">
        <v>#N/A</v>
      </c>
      <c r="I710" s="79" t="e">
        <v>#N/A</v>
      </c>
      <c r="J710" s="79" t="e">
        <v>#N/A</v>
      </c>
      <c r="K710" s="84" t="e">
        <v>#N/A</v>
      </c>
      <c r="L710" s="9" t="e">
        <v>#N/A</v>
      </c>
      <c r="M710" s="92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8" t="e">
        <v>#N/A</v>
      </c>
      <c r="F711" s="3" t="e">
        <v>#N/A</v>
      </c>
      <c r="G711" s="3" t="e">
        <v>#N/A</v>
      </c>
      <c r="H711" s="3" t="e">
        <v>#N/A</v>
      </c>
      <c r="I711" s="79" t="e">
        <v>#N/A</v>
      </c>
      <c r="J711" s="79" t="e">
        <v>#N/A</v>
      </c>
      <c r="K711" s="84" t="e">
        <v>#N/A</v>
      </c>
      <c r="L711" s="9" t="e">
        <v>#N/A</v>
      </c>
      <c r="M711" s="92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8" t="e">
        <v>#N/A</v>
      </c>
      <c r="F712" s="3" t="e">
        <v>#N/A</v>
      </c>
      <c r="G712" s="3" t="e">
        <v>#N/A</v>
      </c>
      <c r="H712" s="3" t="e">
        <v>#N/A</v>
      </c>
      <c r="I712" s="79" t="e">
        <v>#N/A</v>
      </c>
      <c r="J712" s="79" t="e">
        <v>#N/A</v>
      </c>
      <c r="K712" s="84" t="e">
        <v>#N/A</v>
      </c>
      <c r="L712" s="9" t="e">
        <v>#N/A</v>
      </c>
      <c r="M712" s="92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8" t="e">
        <v>#N/A</v>
      </c>
      <c r="F713" s="3" t="e">
        <v>#N/A</v>
      </c>
      <c r="G713" s="3" t="e">
        <v>#N/A</v>
      </c>
      <c r="H713" s="3" t="e">
        <v>#N/A</v>
      </c>
      <c r="I713" s="79" t="e">
        <v>#N/A</v>
      </c>
      <c r="J713" s="79" t="e">
        <v>#N/A</v>
      </c>
      <c r="K713" s="84" t="e">
        <v>#N/A</v>
      </c>
      <c r="L713" s="9" t="e">
        <v>#N/A</v>
      </c>
      <c r="M713" s="92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8" t="e">
        <v>#N/A</v>
      </c>
      <c r="F714" s="3" t="e">
        <v>#N/A</v>
      </c>
      <c r="G714" s="3" t="e">
        <v>#N/A</v>
      </c>
      <c r="H714" s="3" t="e">
        <v>#N/A</v>
      </c>
      <c r="I714" s="79" t="e">
        <v>#N/A</v>
      </c>
      <c r="J714" s="79" t="e">
        <v>#N/A</v>
      </c>
      <c r="K714" s="84" t="e">
        <v>#N/A</v>
      </c>
      <c r="L714" s="9" t="e">
        <v>#N/A</v>
      </c>
      <c r="M714" s="92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8" t="e">
        <v>#N/A</v>
      </c>
      <c r="F715" s="3" t="e">
        <v>#N/A</v>
      </c>
      <c r="G715" s="3" t="e">
        <v>#N/A</v>
      </c>
      <c r="H715" s="3" t="e">
        <v>#N/A</v>
      </c>
      <c r="I715" s="79" t="e">
        <v>#N/A</v>
      </c>
      <c r="J715" s="79" t="e">
        <v>#N/A</v>
      </c>
      <c r="K715" s="84" t="e">
        <v>#N/A</v>
      </c>
      <c r="L715" s="9" t="e">
        <v>#N/A</v>
      </c>
      <c r="M715" s="92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8" t="e">
        <v>#N/A</v>
      </c>
      <c r="F716" s="3" t="e">
        <v>#N/A</v>
      </c>
      <c r="G716" s="3" t="e">
        <v>#N/A</v>
      </c>
      <c r="H716" s="3" t="e">
        <v>#N/A</v>
      </c>
      <c r="I716" s="79" t="e">
        <v>#N/A</v>
      </c>
      <c r="J716" s="79" t="e">
        <v>#N/A</v>
      </c>
      <c r="K716" s="84" t="e">
        <v>#N/A</v>
      </c>
      <c r="L716" s="9" t="e">
        <v>#N/A</v>
      </c>
      <c r="M716" s="92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8" t="e">
        <v>#N/A</v>
      </c>
      <c r="F717" s="3" t="e">
        <v>#N/A</v>
      </c>
      <c r="G717" s="3" t="e">
        <v>#N/A</v>
      </c>
      <c r="H717" s="3" t="e">
        <v>#N/A</v>
      </c>
      <c r="I717" s="79" t="e">
        <v>#N/A</v>
      </c>
      <c r="J717" s="79" t="e">
        <v>#N/A</v>
      </c>
      <c r="K717" s="84" t="e">
        <v>#N/A</v>
      </c>
      <c r="L717" s="9" t="e">
        <v>#N/A</v>
      </c>
      <c r="M717" s="92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8" t="e">
        <v>#N/A</v>
      </c>
      <c r="F718" s="3" t="e">
        <v>#N/A</v>
      </c>
      <c r="G718" s="3" t="e">
        <v>#N/A</v>
      </c>
      <c r="H718" s="3" t="e">
        <v>#N/A</v>
      </c>
      <c r="I718" s="79" t="e">
        <v>#N/A</v>
      </c>
      <c r="J718" s="79" t="e">
        <v>#N/A</v>
      </c>
      <c r="K718" s="84" t="e">
        <v>#N/A</v>
      </c>
      <c r="L718" s="9" t="e">
        <v>#N/A</v>
      </c>
      <c r="M718" s="92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8" t="e">
        <v>#N/A</v>
      </c>
      <c r="F719" s="3" t="e">
        <v>#N/A</v>
      </c>
      <c r="G719" s="3" t="e">
        <v>#N/A</v>
      </c>
      <c r="H719" s="3" t="e">
        <v>#N/A</v>
      </c>
      <c r="I719" s="79" t="e">
        <v>#N/A</v>
      </c>
      <c r="J719" s="79" t="e">
        <v>#N/A</v>
      </c>
      <c r="K719" s="84" t="e">
        <v>#N/A</v>
      </c>
      <c r="L719" s="9" t="e">
        <v>#N/A</v>
      </c>
      <c r="M719" s="92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8" t="e">
        <v>#N/A</v>
      </c>
      <c r="F720" s="3" t="e">
        <v>#N/A</v>
      </c>
      <c r="G720" s="3" t="e">
        <v>#N/A</v>
      </c>
      <c r="H720" s="3" t="e">
        <v>#N/A</v>
      </c>
      <c r="I720" s="79" t="e">
        <v>#N/A</v>
      </c>
      <c r="J720" s="79" t="e">
        <v>#N/A</v>
      </c>
      <c r="K720" s="84" t="e">
        <v>#N/A</v>
      </c>
      <c r="L720" s="9" t="e">
        <v>#N/A</v>
      </c>
      <c r="M720" s="92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8" t="e">
        <v>#N/A</v>
      </c>
      <c r="F721" s="3" t="e">
        <v>#N/A</v>
      </c>
      <c r="G721" s="3" t="e">
        <v>#N/A</v>
      </c>
      <c r="H721" s="3" t="e">
        <v>#N/A</v>
      </c>
      <c r="I721" s="79" t="e">
        <v>#N/A</v>
      </c>
      <c r="J721" s="79" t="e">
        <v>#N/A</v>
      </c>
      <c r="K721" s="84" t="e">
        <v>#N/A</v>
      </c>
      <c r="L721" s="9" t="e">
        <v>#N/A</v>
      </c>
      <c r="M721" s="92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8" t="e">
        <v>#N/A</v>
      </c>
      <c r="F722" s="3" t="e">
        <v>#N/A</v>
      </c>
      <c r="G722" s="3" t="e">
        <v>#N/A</v>
      </c>
      <c r="H722" s="3" t="e">
        <v>#N/A</v>
      </c>
      <c r="I722" s="79" t="e">
        <v>#N/A</v>
      </c>
      <c r="J722" s="79" t="e">
        <v>#N/A</v>
      </c>
      <c r="K722" s="84" t="e">
        <v>#N/A</v>
      </c>
      <c r="L722" s="9" t="e">
        <v>#N/A</v>
      </c>
      <c r="M722" s="92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8" t="e">
        <v>#N/A</v>
      </c>
      <c r="F723" s="3" t="e">
        <v>#N/A</v>
      </c>
      <c r="G723" s="3" t="e">
        <v>#N/A</v>
      </c>
      <c r="H723" s="3" t="e">
        <v>#N/A</v>
      </c>
      <c r="I723" s="79" t="e">
        <v>#N/A</v>
      </c>
      <c r="J723" s="79" t="e">
        <v>#N/A</v>
      </c>
      <c r="K723" s="84" t="e">
        <v>#N/A</v>
      </c>
      <c r="L723" s="9" t="e">
        <v>#N/A</v>
      </c>
      <c r="M723" s="92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8" t="e">
        <v>#N/A</v>
      </c>
      <c r="F724" s="3" t="e">
        <v>#N/A</v>
      </c>
      <c r="G724" s="3" t="e">
        <v>#N/A</v>
      </c>
      <c r="H724" s="3" t="e">
        <v>#N/A</v>
      </c>
      <c r="I724" s="79" t="e">
        <v>#N/A</v>
      </c>
      <c r="J724" s="79" t="e">
        <v>#N/A</v>
      </c>
      <c r="K724" s="84" t="e">
        <v>#N/A</v>
      </c>
      <c r="L724" s="9" t="e">
        <v>#N/A</v>
      </c>
      <c r="M724" s="92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8" t="e">
        <v>#N/A</v>
      </c>
      <c r="F725" s="3" t="e">
        <v>#N/A</v>
      </c>
      <c r="G725" s="3" t="e">
        <v>#N/A</v>
      </c>
      <c r="H725" s="3" t="e">
        <v>#N/A</v>
      </c>
      <c r="I725" s="79" t="e">
        <v>#N/A</v>
      </c>
      <c r="J725" s="79" t="e">
        <v>#N/A</v>
      </c>
      <c r="K725" s="84" t="e">
        <v>#N/A</v>
      </c>
      <c r="L725" s="9" t="e">
        <v>#N/A</v>
      </c>
      <c r="M725" s="92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8" t="e">
        <v>#N/A</v>
      </c>
      <c r="F726" s="3" t="e">
        <v>#N/A</v>
      </c>
      <c r="G726" s="3" t="e">
        <v>#N/A</v>
      </c>
      <c r="H726" s="3" t="e">
        <v>#N/A</v>
      </c>
      <c r="I726" s="79" t="e">
        <v>#N/A</v>
      </c>
      <c r="J726" s="79" t="e">
        <v>#N/A</v>
      </c>
      <c r="K726" s="84" t="e">
        <v>#N/A</v>
      </c>
      <c r="L726" s="9" t="e">
        <v>#N/A</v>
      </c>
      <c r="M726" s="92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8" t="e">
        <v>#N/A</v>
      </c>
      <c r="F727" s="3" t="e">
        <v>#N/A</v>
      </c>
      <c r="G727" s="3" t="e">
        <v>#N/A</v>
      </c>
      <c r="H727" s="3" t="e">
        <v>#N/A</v>
      </c>
      <c r="I727" s="79" t="e">
        <v>#N/A</v>
      </c>
      <c r="J727" s="79" t="e">
        <v>#N/A</v>
      </c>
      <c r="K727" s="84" t="e">
        <v>#N/A</v>
      </c>
      <c r="L727" s="9" t="e">
        <v>#N/A</v>
      </c>
      <c r="M727" s="92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8" t="e">
        <v>#N/A</v>
      </c>
      <c r="F728" s="3" t="e">
        <v>#N/A</v>
      </c>
      <c r="G728" s="3" t="e">
        <v>#N/A</v>
      </c>
      <c r="H728" s="3" t="e">
        <v>#N/A</v>
      </c>
      <c r="I728" s="79" t="e">
        <v>#N/A</v>
      </c>
      <c r="J728" s="79" t="e">
        <v>#N/A</v>
      </c>
      <c r="K728" s="84" t="e">
        <v>#N/A</v>
      </c>
      <c r="L728" s="9" t="e">
        <v>#N/A</v>
      </c>
      <c r="M728" s="92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8" t="e">
        <v>#N/A</v>
      </c>
      <c r="F729" s="3" t="e">
        <v>#N/A</v>
      </c>
      <c r="G729" s="3" t="e">
        <v>#N/A</v>
      </c>
      <c r="H729" s="3" t="e">
        <v>#N/A</v>
      </c>
      <c r="I729" s="79" t="e">
        <v>#N/A</v>
      </c>
      <c r="J729" s="79" t="e">
        <v>#N/A</v>
      </c>
      <c r="K729" s="84" t="e">
        <v>#N/A</v>
      </c>
      <c r="L729" s="9" t="e">
        <v>#N/A</v>
      </c>
      <c r="M729" s="92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8" t="e">
        <v>#N/A</v>
      </c>
      <c r="F730" s="3" t="e">
        <v>#N/A</v>
      </c>
      <c r="G730" s="3" t="e">
        <v>#N/A</v>
      </c>
      <c r="H730" s="3" t="e">
        <v>#N/A</v>
      </c>
      <c r="I730" s="79" t="e">
        <v>#N/A</v>
      </c>
      <c r="J730" s="79" t="e">
        <v>#N/A</v>
      </c>
      <c r="K730" s="84" t="e">
        <v>#N/A</v>
      </c>
      <c r="L730" s="9" t="e">
        <v>#N/A</v>
      </c>
      <c r="M730" s="92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8" t="e">
        <v>#N/A</v>
      </c>
      <c r="F731" s="3" t="e">
        <v>#N/A</v>
      </c>
      <c r="G731" s="3" t="e">
        <v>#N/A</v>
      </c>
      <c r="H731" s="3" t="e">
        <v>#N/A</v>
      </c>
      <c r="I731" s="79" t="e">
        <v>#N/A</v>
      </c>
      <c r="J731" s="79" t="e">
        <v>#N/A</v>
      </c>
      <c r="K731" s="84" t="e">
        <v>#N/A</v>
      </c>
      <c r="L731" s="9" t="e">
        <v>#N/A</v>
      </c>
      <c r="M731" s="92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8" t="e">
        <v>#N/A</v>
      </c>
      <c r="F732" s="3" t="e">
        <v>#N/A</v>
      </c>
      <c r="G732" s="3" t="e">
        <v>#N/A</v>
      </c>
      <c r="H732" s="3" t="e">
        <v>#N/A</v>
      </c>
      <c r="I732" s="79" t="e">
        <v>#N/A</v>
      </c>
      <c r="J732" s="79" t="e">
        <v>#N/A</v>
      </c>
      <c r="K732" s="84" t="e">
        <v>#N/A</v>
      </c>
      <c r="L732" s="9" t="e">
        <v>#N/A</v>
      </c>
      <c r="M732" s="92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8" t="e">
        <v>#N/A</v>
      </c>
      <c r="F733" s="3" t="e">
        <v>#N/A</v>
      </c>
      <c r="G733" s="3" t="e">
        <v>#N/A</v>
      </c>
      <c r="H733" s="3" t="e">
        <v>#N/A</v>
      </c>
      <c r="I733" s="79" t="e">
        <v>#N/A</v>
      </c>
      <c r="J733" s="79" t="e">
        <v>#N/A</v>
      </c>
      <c r="K733" s="84" t="e">
        <v>#N/A</v>
      </c>
      <c r="L733" s="9" t="e">
        <v>#N/A</v>
      </c>
      <c r="M733" s="92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8" t="e">
        <v>#N/A</v>
      </c>
      <c r="F734" s="3" t="e">
        <v>#N/A</v>
      </c>
      <c r="G734" s="3" t="e">
        <v>#N/A</v>
      </c>
      <c r="H734" s="3" t="e">
        <v>#N/A</v>
      </c>
      <c r="I734" s="79" t="e">
        <v>#N/A</v>
      </c>
      <c r="J734" s="79" t="e">
        <v>#N/A</v>
      </c>
      <c r="K734" s="84" t="e">
        <v>#N/A</v>
      </c>
      <c r="L734" s="9" t="e">
        <v>#N/A</v>
      </c>
      <c r="M734" s="92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8" t="e">
        <v>#N/A</v>
      </c>
      <c r="F735" s="3" t="e">
        <v>#N/A</v>
      </c>
      <c r="G735" s="3" t="e">
        <v>#N/A</v>
      </c>
      <c r="H735" s="3" t="e">
        <v>#N/A</v>
      </c>
      <c r="I735" s="79" t="e">
        <v>#N/A</v>
      </c>
      <c r="J735" s="79" t="e">
        <v>#N/A</v>
      </c>
      <c r="K735" s="84" t="e">
        <v>#N/A</v>
      </c>
      <c r="L735" s="9" t="e">
        <v>#N/A</v>
      </c>
      <c r="M735" s="92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8" t="e">
        <v>#N/A</v>
      </c>
      <c r="F736" s="3" t="e">
        <v>#N/A</v>
      </c>
      <c r="G736" s="3" t="e">
        <v>#N/A</v>
      </c>
      <c r="H736" s="3" t="e">
        <v>#N/A</v>
      </c>
      <c r="I736" s="79" t="e">
        <v>#N/A</v>
      </c>
      <c r="J736" s="79" t="e">
        <v>#N/A</v>
      </c>
      <c r="K736" s="84" t="e">
        <v>#N/A</v>
      </c>
      <c r="L736" s="9" t="e">
        <v>#N/A</v>
      </c>
      <c r="M736" s="92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8" t="e">
        <v>#N/A</v>
      </c>
      <c r="F737" s="3" t="e">
        <v>#N/A</v>
      </c>
      <c r="G737" s="3" t="e">
        <v>#N/A</v>
      </c>
      <c r="H737" s="3" t="e">
        <v>#N/A</v>
      </c>
      <c r="I737" s="79" t="e">
        <v>#N/A</v>
      </c>
      <c r="J737" s="79" t="e">
        <v>#N/A</v>
      </c>
      <c r="K737" s="84" t="e">
        <v>#N/A</v>
      </c>
      <c r="L737" s="9" t="e">
        <v>#N/A</v>
      </c>
      <c r="M737" s="92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8" t="e">
        <v>#N/A</v>
      </c>
      <c r="F738" s="3" t="e">
        <v>#N/A</v>
      </c>
      <c r="G738" s="3" t="e">
        <v>#N/A</v>
      </c>
      <c r="H738" s="3" t="e">
        <v>#N/A</v>
      </c>
      <c r="I738" s="79" t="e">
        <v>#N/A</v>
      </c>
      <c r="J738" s="79" t="e">
        <v>#N/A</v>
      </c>
      <c r="K738" s="84" t="e">
        <v>#N/A</v>
      </c>
      <c r="L738" s="9" t="e">
        <v>#N/A</v>
      </c>
      <c r="M738" s="92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8" t="e">
        <v>#N/A</v>
      </c>
      <c r="F739" s="3" t="e">
        <v>#N/A</v>
      </c>
      <c r="G739" s="3" t="e">
        <v>#N/A</v>
      </c>
      <c r="H739" s="3" t="e">
        <v>#N/A</v>
      </c>
      <c r="I739" s="79" t="e">
        <v>#N/A</v>
      </c>
      <c r="J739" s="79" t="e">
        <v>#N/A</v>
      </c>
      <c r="K739" s="84" t="e">
        <v>#N/A</v>
      </c>
      <c r="L739" s="9" t="e">
        <v>#N/A</v>
      </c>
      <c r="M739" s="92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8" t="e">
        <v>#N/A</v>
      </c>
      <c r="F740" s="3" t="e">
        <v>#N/A</v>
      </c>
      <c r="G740" s="3" t="e">
        <v>#N/A</v>
      </c>
      <c r="H740" s="3" t="e">
        <v>#N/A</v>
      </c>
      <c r="I740" s="79" t="e">
        <v>#N/A</v>
      </c>
      <c r="J740" s="79" t="e">
        <v>#N/A</v>
      </c>
      <c r="K740" s="84" t="e">
        <v>#N/A</v>
      </c>
      <c r="L740" s="9" t="e">
        <v>#N/A</v>
      </c>
      <c r="M740" s="92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8" t="e">
        <v>#N/A</v>
      </c>
      <c r="F741" s="3" t="e">
        <v>#N/A</v>
      </c>
      <c r="G741" s="3" t="e">
        <v>#N/A</v>
      </c>
      <c r="H741" s="3" t="e">
        <v>#N/A</v>
      </c>
      <c r="I741" s="79" t="e">
        <v>#N/A</v>
      </c>
      <c r="J741" s="79" t="e">
        <v>#N/A</v>
      </c>
      <c r="K741" s="84" t="e">
        <v>#N/A</v>
      </c>
      <c r="L741" s="9" t="e">
        <v>#N/A</v>
      </c>
      <c r="M741" s="92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8" t="e">
        <v>#N/A</v>
      </c>
      <c r="F742" s="3" t="e">
        <v>#N/A</v>
      </c>
      <c r="G742" s="3" t="e">
        <v>#N/A</v>
      </c>
      <c r="H742" s="3" t="e">
        <v>#N/A</v>
      </c>
      <c r="I742" s="79" t="e">
        <v>#N/A</v>
      </c>
      <c r="J742" s="79" t="e">
        <v>#N/A</v>
      </c>
      <c r="K742" s="84" t="e">
        <v>#N/A</v>
      </c>
      <c r="L742" s="9" t="e">
        <v>#N/A</v>
      </c>
      <c r="M742" s="92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8" t="e">
        <v>#N/A</v>
      </c>
      <c r="F743" s="3" t="e">
        <v>#N/A</v>
      </c>
      <c r="G743" s="3" t="e">
        <v>#N/A</v>
      </c>
      <c r="H743" s="3" t="e">
        <v>#N/A</v>
      </c>
      <c r="I743" s="79" t="e">
        <v>#N/A</v>
      </c>
      <c r="J743" s="79" t="e">
        <v>#N/A</v>
      </c>
      <c r="K743" s="84" t="e">
        <v>#N/A</v>
      </c>
      <c r="L743" s="9" t="e">
        <v>#N/A</v>
      </c>
      <c r="M743" s="92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8" t="e">
        <v>#N/A</v>
      </c>
      <c r="F744" s="3" t="e">
        <v>#N/A</v>
      </c>
      <c r="G744" s="3" t="e">
        <v>#N/A</v>
      </c>
      <c r="H744" s="3" t="e">
        <v>#N/A</v>
      </c>
      <c r="I744" s="79" t="e">
        <v>#N/A</v>
      </c>
      <c r="J744" s="79" t="e">
        <v>#N/A</v>
      </c>
      <c r="K744" s="84" t="e">
        <v>#N/A</v>
      </c>
      <c r="L744" s="9" t="e">
        <v>#N/A</v>
      </c>
      <c r="M744" s="92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8" t="e">
        <v>#N/A</v>
      </c>
      <c r="F745" s="3" t="e">
        <v>#N/A</v>
      </c>
      <c r="G745" s="3" t="e">
        <v>#N/A</v>
      </c>
      <c r="H745" s="3" t="e">
        <v>#N/A</v>
      </c>
      <c r="I745" s="79" t="e">
        <v>#N/A</v>
      </c>
      <c r="J745" s="79" t="e">
        <v>#N/A</v>
      </c>
      <c r="K745" s="84" t="e">
        <v>#N/A</v>
      </c>
      <c r="L745" s="9" t="e">
        <v>#N/A</v>
      </c>
      <c r="M745" s="92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8" t="e">
        <v>#N/A</v>
      </c>
      <c r="F746" s="3" t="e">
        <v>#N/A</v>
      </c>
      <c r="G746" s="3" t="e">
        <v>#N/A</v>
      </c>
      <c r="H746" s="3" t="e">
        <v>#N/A</v>
      </c>
      <c r="I746" s="79" t="e">
        <v>#N/A</v>
      </c>
      <c r="J746" s="79" t="e">
        <v>#N/A</v>
      </c>
      <c r="K746" s="84" t="e">
        <v>#N/A</v>
      </c>
      <c r="L746" s="9" t="e">
        <v>#N/A</v>
      </c>
      <c r="M746" s="92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8" t="e">
        <v>#N/A</v>
      </c>
      <c r="F747" s="3" t="e">
        <v>#N/A</v>
      </c>
      <c r="G747" s="3" t="e">
        <v>#N/A</v>
      </c>
      <c r="H747" s="3" t="e">
        <v>#N/A</v>
      </c>
      <c r="I747" s="79" t="e">
        <v>#N/A</v>
      </c>
      <c r="J747" s="79" t="e">
        <v>#N/A</v>
      </c>
      <c r="K747" s="84" t="e">
        <v>#N/A</v>
      </c>
      <c r="L747" s="9" t="e">
        <v>#N/A</v>
      </c>
      <c r="M747" s="92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8" t="e">
        <v>#N/A</v>
      </c>
      <c r="F748" s="3" t="e">
        <v>#N/A</v>
      </c>
      <c r="G748" s="3" t="e">
        <v>#N/A</v>
      </c>
      <c r="H748" s="3" t="e">
        <v>#N/A</v>
      </c>
      <c r="I748" s="79" t="e">
        <v>#N/A</v>
      </c>
      <c r="J748" s="79" t="e">
        <v>#N/A</v>
      </c>
      <c r="K748" s="84" t="e">
        <v>#N/A</v>
      </c>
      <c r="L748" s="9" t="e">
        <v>#N/A</v>
      </c>
      <c r="M748" s="92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8" t="e">
        <v>#N/A</v>
      </c>
      <c r="F749" s="3" t="e">
        <v>#N/A</v>
      </c>
      <c r="G749" s="3" t="e">
        <v>#N/A</v>
      </c>
      <c r="H749" s="3" t="e">
        <v>#N/A</v>
      </c>
      <c r="I749" s="79" t="e">
        <v>#N/A</v>
      </c>
      <c r="J749" s="79" t="e">
        <v>#N/A</v>
      </c>
      <c r="K749" s="84" t="e">
        <v>#N/A</v>
      </c>
      <c r="L749" s="9" t="e">
        <v>#N/A</v>
      </c>
      <c r="M749" s="92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8" t="e">
        <v>#N/A</v>
      </c>
      <c r="F750" s="3" t="e">
        <v>#N/A</v>
      </c>
      <c r="G750" s="3" t="e">
        <v>#N/A</v>
      </c>
      <c r="H750" s="3" t="e">
        <v>#N/A</v>
      </c>
      <c r="I750" s="79" t="e">
        <v>#N/A</v>
      </c>
      <c r="J750" s="79" t="e">
        <v>#N/A</v>
      </c>
      <c r="K750" s="84" t="e">
        <v>#N/A</v>
      </c>
      <c r="L750" s="9" t="e">
        <v>#N/A</v>
      </c>
      <c r="M750" s="92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8" t="e">
        <v>#N/A</v>
      </c>
      <c r="F751" s="3" t="e">
        <v>#N/A</v>
      </c>
      <c r="G751" s="3" t="e">
        <v>#N/A</v>
      </c>
      <c r="H751" s="3" t="e">
        <v>#N/A</v>
      </c>
      <c r="I751" s="79" t="e">
        <v>#N/A</v>
      </c>
      <c r="J751" s="79" t="e">
        <v>#N/A</v>
      </c>
      <c r="K751" s="84" t="e">
        <v>#N/A</v>
      </c>
      <c r="L751" s="9" t="e">
        <v>#N/A</v>
      </c>
      <c r="M751" s="92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8" t="e">
        <v>#N/A</v>
      </c>
      <c r="F752" s="3" t="e">
        <v>#N/A</v>
      </c>
      <c r="G752" s="3" t="e">
        <v>#N/A</v>
      </c>
      <c r="H752" s="3" t="e">
        <v>#N/A</v>
      </c>
      <c r="I752" s="79" t="e">
        <v>#N/A</v>
      </c>
      <c r="J752" s="79" t="e">
        <v>#N/A</v>
      </c>
      <c r="K752" s="84" t="e">
        <v>#N/A</v>
      </c>
      <c r="L752" s="9" t="e">
        <v>#N/A</v>
      </c>
      <c r="M752" s="92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8" t="e">
        <v>#N/A</v>
      </c>
      <c r="F753" s="3" t="e">
        <v>#N/A</v>
      </c>
      <c r="G753" s="3" t="e">
        <v>#N/A</v>
      </c>
      <c r="H753" s="3" t="e">
        <v>#N/A</v>
      </c>
      <c r="I753" s="79" t="e">
        <v>#N/A</v>
      </c>
      <c r="J753" s="79" t="e">
        <v>#N/A</v>
      </c>
      <c r="K753" s="84" t="e">
        <v>#N/A</v>
      </c>
      <c r="L753" s="9" t="e">
        <v>#N/A</v>
      </c>
      <c r="M753" s="92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8" t="e">
        <v>#N/A</v>
      </c>
      <c r="F754" s="3" t="e">
        <v>#N/A</v>
      </c>
      <c r="G754" s="3" t="e">
        <v>#N/A</v>
      </c>
      <c r="H754" s="3" t="e">
        <v>#N/A</v>
      </c>
      <c r="I754" s="79" t="e">
        <v>#N/A</v>
      </c>
      <c r="J754" s="79" t="e">
        <v>#N/A</v>
      </c>
      <c r="K754" s="84" t="e">
        <v>#N/A</v>
      </c>
      <c r="L754" s="9" t="e">
        <v>#N/A</v>
      </c>
      <c r="M754" s="92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8" t="e">
        <v>#N/A</v>
      </c>
      <c r="F755" s="3" t="e">
        <v>#N/A</v>
      </c>
      <c r="G755" s="3" t="e">
        <v>#N/A</v>
      </c>
      <c r="H755" s="3" t="e">
        <v>#N/A</v>
      </c>
      <c r="I755" s="79" t="e">
        <v>#N/A</v>
      </c>
      <c r="J755" s="79" t="e">
        <v>#N/A</v>
      </c>
      <c r="K755" s="84" t="e">
        <v>#N/A</v>
      </c>
      <c r="L755" s="9" t="e">
        <v>#N/A</v>
      </c>
      <c r="M755" s="92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8" t="e">
        <v>#N/A</v>
      </c>
      <c r="F756" s="3" t="e">
        <v>#N/A</v>
      </c>
      <c r="G756" s="3" t="e">
        <v>#N/A</v>
      </c>
      <c r="H756" s="3" t="e">
        <v>#N/A</v>
      </c>
      <c r="I756" s="79" t="e">
        <v>#N/A</v>
      </c>
      <c r="J756" s="79" t="e">
        <v>#N/A</v>
      </c>
      <c r="K756" s="84" t="e">
        <v>#N/A</v>
      </c>
      <c r="L756" s="9" t="e">
        <v>#N/A</v>
      </c>
      <c r="M756" s="92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8" t="e">
        <v>#N/A</v>
      </c>
      <c r="F757" s="3" t="e">
        <v>#N/A</v>
      </c>
      <c r="G757" s="3" t="e">
        <v>#N/A</v>
      </c>
      <c r="H757" s="3" t="e">
        <v>#N/A</v>
      </c>
      <c r="I757" s="79" t="e">
        <v>#N/A</v>
      </c>
      <c r="J757" s="79" t="e">
        <v>#N/A</v>
      </c>
      <c r="K757" s="84" t="e">
        <v>#N/A</v>
      </c>
      <c r="L757" s="9" t="e">
        <v>#N/A</v>
      </c>
      <c r="M757" s="92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8" t="e">
        <v>#N/A</v>
      </c>
      <c r="F758" s="3" t="e">
        <v>#N/A</v>
      </c>
      <c r="G758" s="3" t="e">
        <v>#N/A</v>
      </c>
      <c r="H758" s="3" t="e">
        <v>#N/A</v>
      </c>
      <c r="I758" s="79" t="e">
        <v>#N/A</v>
      </c>
      <c r="J758" s="79" t="e">
        <v>#N/A</v>
      </c>
      <c r="K758" s="84" t="e">
        <v>#N/A</v>
      </c>
      <c r="L758" s="9" t="e">
        <v>#N/A</v>
      </c>
      <c r="M758" s="92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8" t="e">
        <v>#N/A</v>
      </c>
      <c r="F759" s="3" t="e">
        <v>#N/A</v>
      </c>
      <c r="G759" s="3" t="e">
        <v>#N/A</v>
      </c>
      <c r="H759" s="3" t="e">
        <v>#N/A</v>
      </c>
      <c r="I759" s="79" t="e">
        <v>#N/A</v>
      </c>
      <c r="J759" s="79" t="e">
        <v>#N/A</v>
      </c>
      <c r="K759" s="84" t="e">
        <v>#N/A</v>
      </c>
      <c r="L759" s="9" t="e">
        <v>#N/A</v>
      </c>
      <c r="M759" s="92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8" t="e">
        <v>#N/A</v>
      </c>
      <c r="F760" s="3" t="e">
        <v>#N/A</v>
      </c>
      <c r="G760" s="3" t="e">
        <v>#N/A</v>
      </c>
      <c r="H760" s="3" t="e">
        <v>#N/A</v>
      </c>
      <c r="I760" s="79" t="e">
        <v>#N/A</v>
      </c>
      <c r="J760" s="79" t="e">
        <v>#N/A</v>
      </c>
      <c r="K760" s="84" t="e">
        <v>#N/A</v>
      </c>
      <c r="L760" s="9" t="e">
        <v>#N/A</v>
      </c>
      <c r="M760" s="92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8" t="e">
        <v>#N/A</v>
      </c>
      <c r="F761" s="3" t="e">
        <v>#N/A</v>
      </c>
      <c r="G761" s="3" t="e">
        <v>#N/A</v>
      </c>
      <c r="H761" s="3" t="e">
        <v>#N/A</v>
      </c>
      <c r="I761" s="79" t="e">
        <v>#N/A</v>
      </c>
      <c r="J761" s="79" t="e">
        <v>#N/A</v>
      </c>
      <c r="K761" s="84" t="e">
        <v>#N/A</v>
      </c>
      <c r="L761" s="9" t="e">
        <v>#N/A</v>
      </c>
      <c r="M761" s="92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8" t="e">
        <v>#N/A</v>
      </c>
      <c r="F762" s="3" t="e">
        <v>#N/A</v>
      </c>
      <c r="G762" s="3" t="e">
        <v>#N/A</v>
      </c>
      <c r="H762" s="3" t="e">
        <v>#N/A</v>
      </c>
      <c r="I762" s="79" t="e">
        <v>#N/A</v>
      </c>
      <c r="J762" s="79" t="e">
        <v>#N/A</v>
      </c>
      <c r="K762" s="84" t="e">
        <v>#N/A</v>
      </c>
      <c r="L762" s="9" t="e">
        <v>#N/A</v>
      </c>
      <c r="M762" s="92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8" t="e">
        <v>#N/A</v>
      </c>
      <c r="F763" s="3" t="e">
        <v>#N/A</v>
      </c>
      <c r="G763" s="3" t="e">
        <v>#N/A</v>
      </c>
      <c r="H763" s="3" t="e">
        <v>#N/A</v>
      </c>
      <c r="I763" s="79" t="e">
        <v>#N/A</v>
      </c>
      <c r="J763" s="79" t="e">
        <v>#N/A</v>
      </c>
      <c r="K763" s="84" t="e">
        <v>#N/A</v>
      </c>
      <c r="L763" s="9" t="e">
        <v>#N/A</v>
      </c>
      <c r="M763" s="92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8" t="e">
        <v>#N/A</v>
      </c>
      <c r="F764" s="3" t="e">
        <v>#N/A</v>
      </c>
      <c r="G764" s="3" t="e">
        <v>#N/A</v>
      </c>
      <c r="H764" s="3" t="e">
        <v>#N/A</v>
      </c>
      <c r="I764" s="79" t="e">
        <v>#N/A</v>
      </c>
      <c r="J764" s="79" t="e">
        <v>#N/A</v>
      </c>
      <c r="K764" s="84" t="e">
        <v>#N/A</v>
      </c>
      <c r="L764" s="9" t="e">
        <v>#N/A</v>
      </c>
      <c r="M764" s="92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8" t="e">
        <v>#N/A</v>
      </c>
      <c r="F765" s="3" t="e">
        <v>#N/A</v>
      </c>
      <c r="G765" s="3" t="e">
        <v>#N/A</v>
      </c>
      <c r="H765" s="3" t="e">
        <v>#N/A</v>
      </c>
      <c r="I765" s="79" t="e">
        <v>#N/A</v>
      </c>
      <c r="J765" s="79" t="e">
        <v>#N/A</v>
      </c>
      <c r="K765" s="84" t="e">
        <v>#N/A</v>
      </c>
      <c r="L765" s="9" t="e">
        <v>#N/A</v>
      </c>
      <c r="M765" s="92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8" t="e">
        <v>#N/A</v>
      </c>
      <c r="F766" s="3" t="e">
        <v>#N/A</v>
      </c>
      <c r="G766" s="3" t="e">
        <v>#N/A</v>
      </c>
      <c r="H766" s="3" t="e">
        <v>#N/A</v>
      </c>
      <c r="I766" s="79" t="e">
        <v>#N/A</v>
      </c>
      <c r="J766" s="79" t="e">
        <v>#N/A</v>
      </c>
      <c r="K766" s="84" t="e">
        <v>#N/A</v>
      </c>
      <c r="L766" s="9" t="e">
        <v>#N/A</v>
      </c>
      <c r="M766" s="92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8" t="e">
        <v>#N/A</v>
      </c>
      <c r="F767" s="3" t="e">
        <v>#N/A</v>
      </c>
      <c r="G767" s="3" t="e">
        <v>#N/A</v>
      </c>
      <c r="H767" s="3" t="e">
        <v>#N/A</v>
      </c>
      <c r="I767" s="79" t="e">
        <v>#N/A</v>
      </c>
      <c r="J767" s="79" t="e">
        <v>#N/A</v>
      </c>
      <c r="K767" s="84" t="e">
        <v>#N/A</v>
      </c>
      <c r="L767" s="9" t="e">
        <v>#N/A</v>
      </c>
      <c r="M767" s="92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8" t="e">
        <v>#N/A</v>
      </c>
      <c r="F768" s="3" t="e">
        <v>#N/A</v>
      </c>
      <c r="G768" s="3" t="e">
        <v>#N/A</v>
      </c>
      <c r="H768" s="3" t="e">
        <v>#N/A</v>
      </c>
      <c r="I768" s="79" t="e">
        <v>#N/A</v>
      </c>
      <c r="J768" s="79" t="e">
        <v>#N/A</v>
      </c>
      <c r="K768" s="84" t="e">
        <v>#N/A</v>
      </c>
      <c r="L768" s="9" t="e">
        <v>#N/A</v>
      </c>
      <c r="M768" s="92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8" t="e">
        <v>#N/A</v>
      </c>
      <c r="F769" s="3" t="e">
        <v>#N/A</v>
      </c>
      <c r="G769" s="3" t="e">
        <v>#N/A</v>
      </c>
      <c r="H769" s="3" t="e">
        <v>#N/A</v>
      </c>
      <c r="I769" s="79" t="e">
        <v>#N/A</v>
      </c>
      <c r="J769" s="79" t="e">
        <v>#N/A</v>
      </c>
      <c r="K769" s="84" t="e">
        <v>#N/A</v>
      </c>
      <c r="L769" s="9" t="e">
        <v>#N/A</v>
      </c>
      <c r="M769" s="92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8" t="e">
        <v>#N/A</v>
      </c>
      <c r="F770" s="3" t="e">
        <v>#N/A</v>
      </c>
      <c r="G770" s="3" t="e">
        <v>#N/A</v>
      </c>
      <c r="H770" s="3" t="e">
        <v>#N/A</v>
      </c>
      <c r="I770" s="79" t="e">
        <v>#N/A</v>
      </c>
      <c r="J770" s="79" t="e">
        <v>#N/A</v>
      </c>
      <c r="K770" s="84" t="e">
        <v>#N/A</v>
      </c>
      <c r="L770" s="9" t="e">
        <v>#N/A</v>
      </c>
      <c r="M770" s="92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8" t="e">
        <v>#N/A</v>
      </c>
      <c r="F771" s="3" t="e">
        <v>#N/A</v>
      </c>
      <c r="G771" s="3" t="e">
        <v>#N/A</v>
      </c>
      <c r="H771" s="3" t="e">
        <v>#N/A</v>
      </c>
      <c r="I771" s="79" t="e">
        <v>#N/A</v>
      </c>
      <c r="J771" s="79" t="e">
        <v>#N/A</v>
      </c>
      <c r="K771" s="84" t="e">
        <v>#N/A</v>
      </c>
      <c r="L771" s="9" t="e">
        <v>#N/A</v>
      </c>
      <c r="M771" s="92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8" t="e">
        <v>#N/A</v>
      </c>
      <c r="F772" s="3" t="e">
        <v>#N/A</v>
      </c>
      <c r="G772" s="3" t="e">
        <v>#N/A</v>
      </c>
      <c r="H772" s="3" t="e">
        <v>#N/A</v>
      </c>
      <c r="I772" s="79" t="e">
        <v>#N/A</v>
      </c>
      <c r="J772" s="79" t="e">
        <v>#N/A</v>
      </c>
      <c r="K772" s="84" t="e">
        <v>#N/A</v>
      </c>
      <c r="L772" s="9" t="e">
        <v>#N/A</v>
      </c>
      <c r="M772" s="92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8" t="e">
        <v>#N/A</v>
      </c>
      <c r="F773" s="3" t="e">
        <v>#N/A</v>
      </c>
      <c r="G773" s="3" t="e">
        <v>#N/A</v>
      </c>
      <c r="H773" s="3" t="e">
        <v>#N/A</v>
      </c>
      <c r="I773" s="79" t="e">
        <v>#N/A</v>
      </c>
      <c r="J773" s="79" t="e">
        <v>#N/A</v>
      </c>
      <c r="K773" s="84" t="e">
        <v>#N/A</v>
      </c>
      <c r="L773" s="9" t="e">
        <v>#N/A</v>
      </c>
      <c r="M773" s="92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8" t="e">
        <v>#N/A</v>
      </c>
      <c r="F774" s="3" t="e">
        <v>#N/A</v>
      </c>
      <c r="G774" s="3" t="e">
        <v>#N/A</v>
      </c>
      <c r="H774" s="3" t="e">
        <v>#N/A</v>
      </c>
      <c r="I774" s="79" t="e">
        <v>#N/A</v>
      </c>
      <c r="J774" s="79" t="e">
        <v>#N/A</v>
      </c>
      <c r="K774" s="84" t="e">
        <v>#N/A</v>
      </c>
      <c r="L774" s="9" t="e">
        <v>#N/A</v>
      </c>
      <c r="M774" s="92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8" t="e">
        <v>#N/A</v>
      </c>
      <c r="F775" s="3" t="e">
        <v>#N/A</v>
      </c>
      <c r="G775" s="3" t="e">
        <v>#N/A</v>
      </c>
      <c r="H775" s="3" t="e">
        <v>#N/A</v>
      </c>
      <c r="I775" s="79" t="e">
        <v>#N/A</v>
      </c>
      <c r="J775" s="79" t="e">
        <v>#N/A</v>
      </c>
      <c r="K775" s="84" t="e">
        <v>#N/A</v>
      </c>
      <c r="L775" s="9" t="e">
        <v>#N/A</v>
      </c>
      <c r="M775" s="92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8" t="e">
        <v>#N/A</v>
      </c>
      <c r="F776" s="3" t="e">
        <v>#N/A</v>
      </c>
      <c r="G776" s="3" t="e">
        <v>#N/A</v>
      </c>
      <c r="H776" s="3" t="e">
        <v>#N/A</v>
      </c>
      <c r="I776" s="79" t="e">
        <v>#N/A</v>
      </c>
      <c r="J776" s="79" t="e">
        <v>#N/A</v>
      </c>
      <c r="K776" s="84" t="e">
        <v>#N/A</v>
      </c>
      <c r="L776" s="9" t="e">
        <v>#N/A</v>
      </c>
      <c r="M776" s="92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8" t="e">
        <v>#N/A</v>
      </c>
      <c r="F777" s="3" t="e">
        <v>#N/A</v>
      </c>
      <c r="G777" s="3" t="e">
        <v>#N/A</v>
      </c>
      <c r="H777" s="3" t="e">
        <v>#N/A</v>
      </c>
      <c r="I777" s="79" t="e">
        <v>#N/A</v>
      </c>
      <c r="J777" s="79" t="e">
        <v>#N/A</v>
      </c>
      <c r="K777" s="84" t="e">
        <v>#N/A</v>
      </c>
      <c r="L777" s="9" t="e">
        <v>#N/A</v>
      </c>
      <c r="M777" s="92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8" t="e">
        <v>#N/A</v>
      </c>
      <c r="F778" s="3" t="e">
        <v>#N/A</v>
      </c>
      <c r="G778" s="3" t="e">
        <v>#N/A</v>
      </c>
      <c r="H778" s="3" t="e">
        <v>#N/A</v>
      </c>
      <c r="I778" s="79" t="e">
        <v>#N/A</v>
      </c>
      <c r="J778" s="79" t="e">
        <v>#N/A</v>
      </c>
      <c r="K778" s="84" t="e">
        <v>#N/A</v>
      </c>
      <c r="L778" s="9" t="e">
        <v>#N/A</v>
      </c>
      <c r="M778" s="92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8" t="e">
        <v>#N/A</v>
      </c>
      <c r="F779" s="3" t="e">
        <v>#N/A</v>
      </c>
      <c r="G779" s="3" t="e">
        <v>#N/A</v>
      </c>
      <c r="H779" s="3" t="e">
        <v>#N/A</v>
      </c>
      <c r="I779" s="79" t="e">
        <v>#N/A</v>
      </c>
      <c r="J779" s="79" t="e">
        <v>#N/A</v>
      </c>
      <c r="K779" s="84" t="e">
        <v>#N/A</v>
      </c>
      <c r="L779" s="9" t="e">
        <v>#N/A</v>
      </c>
      <c r="M779" s="92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8" t="e">
        <v>#N/A</v>
      </c>
      <c r="F780" s="3" t="e">
        <v>#N/A</v>
      </c>
      <c r="G780" s="3" t="e">
        <v>#N/A</v>
      </c>
      <c r="H780" s="3" t="e">
        <v>#N/A</v>
      </c>
      <c r="I780" s="79" t="e">
        <v>#N/A</v>
      </c>
      <c r="J780" s="79" t="e">
        <v>#N/A</v>
      </c>
      <c r="K780" s="84" t="e">
        <v>#N/A</v>
      </c>
      <c r="L780" s="9" t="e">
        <v>#N/A</v>
      </c>
      <c r="M780" s="92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8" t="e">
        <v>#N/A</v>
      </c>
      <c r="F781" s="3" t="e">
        <v>#N/A</v>
      </c>
      <c r="G781" s="3" t="e">
        <v>#N/A</v>
      </c>
      <c r="H781" s="3" t="e">
        <v>#N/A</v>
      </c>
      <c r="I781" s="79" t="e">
        <v>#N/A</v>
      </c>
      <c r="J781" s="79" t="e">
        <v>#N/A</v>
      </c>
      <c r="K781" s="84" t="e">
        <v>#N/A</v>
      </c>
      <c r="L781" s="9" t="e">
        <v>#N/A</v>
      </c>
      <c r="M781" s="92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8" t="e">
        <v>#N/A</v>
      </c>
      <c r="F782" s="3" t="e">
        <v>#N/A</v>
      </c>
      <c r="G782" s="3" t="e">
        <v>#N/A</v>
      </c>
      <c r="H782" s="3" t="e">
        <v>#N/A</v>
      </c>
      <c r="I782" s="79" t="e">
        <v>#N/A</v>
      </c>
      <c r="J782" s="79" t="e">
        <v>#N/A</v>
      </c>
      <c r="K782" s="84" t="e">
        <v>#N/A</v>
      </c>
      <c r="L782" s="9" t="e">
        <v>#N/A</v>
      </c>
      <c r="M782" s="92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8" t="e">
        <v>#N/A</v>
      </c>
      <c r="F783" s="3" t="e">
        <v>#N/A</v>
      </c>
      <c r="G783" s="3" t="e">
        <v>#N/A</v>
      </c>
      <c r="H783" s="3" t="e">
        <v>#N/A</v>
      </c>
      <c r="I783" s="79" t="e">
        <v>#N/A</v>
      </c>
      <c r="J783" s="79" t="e">
        <v>#N/A</v>
      </c>
      <c r="K783" s="84" t="e">
        <v>#N/A</v>
      </c>
      <c r="L783" s="9" t="e">
        <v>#N/A</v>
      </c>
      <c r="M783" s="92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8" t="e">
        <v>#N/A</v>
      </c>
      <c r="F784" s="3" t="e">
        <v>#N/A</v>
      </c>
      <c r="G784" s="3" t="e">
        <v>#N/A</v>
      </c>
      <c r="H784" s="3" t="e">
        <v>#N/A</v>
      </c>
      <c r="I784" s="79" t="e">
        <v>#N/A</v>
      </c>
      <c r="J784" s="79" t="e">
        <v>#N/A</v>
      </c>
      <c r="K784" s="84" t="e">
        <v>#N/A</v>
      </c>
      <c r="L784" s="9" t="e">
        <v>#N/A</v>
      </c>
      <c r="M784" s="92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8" t="e">
        <v>#N/A</v>
      </c>
      <c r="F785" s="3" t="e">
        <v>#N/A</v>
      </c>
      <c r="G785" s="3" t="e">
        <v>#N/A</v>
      </c>
      <c r="H785" s="3" t="e">
        <v>#N/A</v>
      </c>
      <c r="I785" s="79" t="e">
        <v>#N/A</v>
      </c>
      <c r="J785" s="79" t="e">
        <v>#N/A</v>
      </c>
      <c r="K785" s="84" t="e">
        <v>#N/A</v>
      </c>
      <c r="L785" s="9" t="e">
        <v>#N/A</v>
      </c>
      <c r="M785" s="92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8" t="e">
        <v>#N/A</v>
      </c>
      <c r="F786" s="3" t="e">
        <v>#N/A</v>
      </c>
      <c r="G786" s="3" t="e">
        <v>#N/A</v>
      </c>
      <c r="H786" s="3" t="e">
        <v>#N/A</v>
      </c>
      <c r="I786" s="79" t="e">
        <v>#N/A</v>
      </c>
      <c r="J786" s="79" t="e">
        <v>#N/A</v>
      </c>
      <c r="K786" s="84" t="e">
        <v>#N/A</v>
      </c>
      <c r="L786" s="9" t="e">
        <v>#N/A</v>
      </c>
      <c r="M786" s="92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8" t="e">
        <v>#N/A</v>
      </c>
      <c r="F787" s="3" t="e">
        <v>#N/A</v>
      </c>
      <c r="G787" s="3" t="e">
        <v>#N/A</v>
      </c>
      <c r="H787" s="3" t="e">
        <v>#N/A</v>
      </c>
      <c r="I787" s="79" t="e">
        <v>#N/A</v>
      </c>
      <c r="J787" s="79" t="e">
        <v>#N/A</v>
      </c>
      <c r="K787" s="84" t="e">
        <v>#N/A</v>
      </c>
      <c r="L787" s="9" t="e">
        <v>#N/A</v>
      </c>
      <c r="M787" s="92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8" t="e">
        <v>#N/A</v>
      </c>
      <c r="F788" s="3" t="e">
        <v>#N/A</v>
      </c>
      <c r="G788" s="3" t="e">
        <v>#N/A</v>
      </c>
      <c r="H788" s="3" t="e">
        <v>#N/A</v>
      </c>
      <c r="I788" s="79" t="e">
        <v>#N/A</v>
      </c>
      <c r="J788" s="79" t="e">
        <v>#N/A</v>
      </c>
      <c r="K788" s="84" t="e">
        <v>#N/A</v>
      </c>
      <c r="L788" s="9" t="e">
        <v>#N/A</v>
      </c>
      <c r="M788" s="92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8" t="e">
        <v>#N/A</v>
      </c>
      <c r="F789" s="3" t="e">
        <v>#N/A</v>
      </c>
      <c r="G789" s="3" t="e">
        <v>#N/A</v>
      </c>
      <c r="H789" s="3" t="e">
        <v>#N/A</v>
      </c>
      <c r="I789" s="79" t="e">
        <v>#N/A</v>
      </c>
      <c r="J789" s="79" t="e">
        <v>#N/A</v>
      </c>
      <c r="K789" s="84" t="e">
        <v>#N/A</v>
      </c>
      <c r="L789" s="9" t="e">
        <v>#N/A</v>
      </c>
      <c r="M789" s="92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8" t="e">
        <v>#N/A</v>
      </c>
      <c r="F790" s="3" t="e">
        <v>#N/A</v>
      </c>
      <c r="G790" s="3" t="e">
        <v>#N/A</v>
      </c>
      <c r="H790" s="3" t="e">
        <v>#N/A</v>
      </c>
      <c r="I790" s="79" t="e">
        <v>#N/A</v>
      </c>
      <c r="J790" s="79" t="e">
        <v>#N/A</v>
      </c>
      <c r="K790" s="84" t="e">
        <v>#N/A</v>
      </c>
      <c r="L790" s="9" t="e">
        <v>#N/A</v>
      </c>
      <c r="M790" s="92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8" t="e">
        <v>#N/A</v>
      </c>
      <c r="F791" s="3" t="e">
        <v>#N/A</v>
      </c>
      <c r="G791" s="3" t="e">
        <v>#N/A</v>
      </c>
      <c r="H791" s="3" t="e">
        <v>#N/A</v>
      </c>
      <c r="I791" s="79" t="e">
        <v>#N/A</v>
      </c>
      <c r="J791" s="79" t="e">
        <v>#N/A</v>
      </c>
      <c r="K791" s="84" t="e">
        <v>#N/A</v>
      </c>
      <c r="L791" s="9" t="e">
        <v>#N/A</v>
      </c>
      <c r="M791" s="92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8" t="e">
        <v>#N/A</v>
      </c>
      <c r="F792" s="3" t="e">
        <v>#N/A</v>
      </c>
      <c r="G792" s="3" t="e">
        <v>#N/A</v>
      </c>
      <c r="H792" s="3" t="e">
        <v>#N/A</v>
      </c>
      <c r="I792" s="79" t="e">
        <v>#N/A</v>
      </c>
      <c r="J792" s="79" t="e">
        <v>#N/A</v>
      </c>
      <c r="K792" s="84" t="e">
        <v>#N/A</v>
      </c>
      <c r="L792" s="9" t="e">
        <v>#N/A</v>
      </c>
      <c r="M792" s="92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8" t="e">
        <v>#N/A</v>
      </c>
      <c r="F793" s="3" t="e">
        <v>#N/A</v>
      </c>
      <c r="G793" s="3" t="e">
        <v>#N/A</v>
      </c>
      <c r="H793" s="3" t="e">
        <v>#N/A</v>
      </c>
      <c r="I793" s="79" t="e">
        <v>#N/A</v>
      </c>
      <c r="J793" s="79" t="e">
        <v>#N/A</v>
      </c>
      <c r="K793" s="84" t="e">
        <v>#N/A</v>
      </c>
      <c r="L793" s="9" t="e">
        <v>#N/A</v>
      </c>
      <c r="M793" s="92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8" t="e">
        <v>#N/A</v>
      </c>
      <c r="F794" s="3" t="e">
        <v>#N/A</v>
      </c>
      <c r="G794" s="3" t="e">
        <v>#N/A</v>
      </c>
      <c r="H794" s="3" t="e">
        <v>#N/A</v>
      </c>
      <c r="I794" s="79" t="e">
        <v>#N/A</v>
      </c>
      <c r="J794" s="79" t="e">
        <v>#N/A</v>
      </c>
      <c r="K794" s="84" t="e">
        <v>#N/A</v>
      </c>
      <c r="L794" s="9" t="e">
        <v>#N/A</v>
      </c>
      <c r="M794" s="92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8" t="e">
        <v>#N/A</v>
      </c>
      <c r="F795" s="3" t="e">
        <v>#N/A</v>
      </c>
      <c r="G795" s="3" t="e">
        <v>#N/A</v>
      </c>
      <c r="H795" s="3" t="e">
        <v>#N/A</v>
      </c>
      <c r="I795" s="79" t="e">
        <v>#N/A</v>
      </c>
      <c r="J795" s="79" t="e">
        <v>#N/A</v>
      </c>
      <c r="K795" s="84" t="e">
        <v>#N/A</v>
      </c>
      <c r="L795" s="9" t="e">
        <v>#N/A</v>
      </c>
      <c r="M795" s="92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8" t="e">
        <v>#N/A</v>
      </c>
      <c r="F796" s="3" t="e">
        <v>#N/A</v>
      </c>
      <c r="G796" s="3" t="e">
        <v>#N/A</v>
      </c>
      <c r="H796" s="3" t="e">
        <v>#N/A</v>
      </c>
      <c r="I796" s="79" t="e">
        <v>#N/A</v>
      </c>
      <c r="J796" s="79" t="e">
        <v>#N/A</v>
      </c>
      <c r="K796" s="84" t="e">
        <v>#N/A</v>
      </c>
      <c r="L796" s="9" t="e">
        <v>#N/A</v>
      </c>
      <c r="M796" s="92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8" t="e">
        <v>#N/A</v>
      </c>
      <c r="F797" s="3" t="e">
        <v>#N/A</v>
      </c>
      <c r="G797" s="3" t="e">
        <v>#N/A</v>
      </c>
      <c r="H797" s="3" t="e">
        <v>#N/A</v>
      </c>
      <c r="I797" s="79" t="e">
        <v>#N/A</v>
      </c>
      <c r="J797" s="79" t="e">
        <v>#N/A</v>
      </c>
      <c r="K797" s="84" t="e">
        <v>#N/A</v>
      </c>
      <c r="L797" s="9" t="e">
        <v>#N/A</v>
      </c>
      <c r="M797" s="92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8" t="e">
        <v>#N/A</v>
      </c>
      <c r="F798" s="3" t="e">
        <v>#N/A</v>
      </c>
      <c r="G798" s="3" t="e">
        <v>#N/A</v>
      </c>
      <c r="H798" s="3" t="e">
        <v>#N/A</v>
      </c>
      <c r="I798" s="79" t="e">
        <v>#N/A</v>
      </c>
      <c r="J798" s="79" t="e">
        <v>#N/A</v>
      </c>
      <c r="K798" s="84" t="e">
        <v>#N/A</v>
      </c>
      <c r="L798" s="9" t="e">
        <v>#N/A</v>
      </c>
      <c r="M798" s="92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8" t="e">
        <v>#N/A</v>
      </c>
      <c r="F799" s="3" t="e">
        <v>#N/A</v>
      </c>
      <c r="G799" s="3" t="e">
        <v>#N/A</v>
      </c>
      <c r="H799" s="3" t="e">
        <v>#N/A</v>
      </c>
      <c r="I799" s="79" t="e">
        <v>#N/A</v>
      </c>
      <c r="J799" s="79" t="e">
        <v>#N/A</v>
      </c>
      <c r="K799" s="84" t="e">
        <v>#N/A</v>
      </c>
      <c r="L799" s="9" t="e">
        <v>#N/A</v>
      </c>
      <c r="M799" s="92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8" t="e">
        <v>#N/A</v>
      </c>
      <c r="F800" s="3" t="e">
        <v>#N/A</v>
      </c>
      <c r="G800" s="3" t="e">
        <v>#N/A</v>
      </c>
      <c r="H800" s="3" t="e">
        <v>#N/A</v>
      </c>
      <c r="I800" s="79" t="e">
        <v>#N/A</v>
      </c>
      <c r="J800" s="79" t="e">
        <v>#N/A</v>
      </c>
      <c r="K800" s="84" t="e">
        <v>#N/A</v>
      </c>
      <c r="L800" s="9" t="e">
        <v>#N/A</v>
      </c>
      <c r="M800" s="92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8" t="e">
        <v>#N/A</v>
      </c>
      <c r="F801" s="3" t="e">
        <v>#N/A</v>
      </c>
      <c r="G801" s="3" t="e">
        <v>#N/A</v>
      </c>
      <c r="H801" s="3" t="e">
        <v>#N/A</v>
      </c>
      <c r="I801" s="79" t="e">
        <v>#N/A</v>
      </c>
      <c r="J801" s="79" t="e">
        <v>#N/A</v>
      </c>
      <c r="K801" s="84" t="e">
        <v>#N/A</v>
      </c>
      <c r="L801" s="9" t="e">
        <v>#N/A</v>
      </c>
      <c r="M801" s="92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8" t="e">
        <v>#N/A</v>
      </c>
      <c r="F802" s="3" t="e">
        <v>#N/A</v>
      </c>
      <c r="G802" s="3" t="e">
        <v>#N/A</v>
      </c>
      <c r="H802" s="3" t="e">
        <v>#N/A</v>
      </c>
      <c r="I802" s="79" t="e">
        <v>#N/A</v>
      </c>
      <c r="J802" s="79" t="e">
        <v>#N/A</v>
      </c>
      <c r="K802" s="84" t="e">
        <v>#N/A</v>
      </c>
      <c r="L802" s="9" t="e">
        <v>#N/A</v>
      </c>
      <c r="M802" s="92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8" t="e">
        <v>#N/A</v>
      </c>
      <c r="F803" s="3" t="e">
        <v>#N/A</v>
      </c>
      <c r="G803" s="3" t="e">
        <v>#N/A</v>
      </c>
      <c r="H803" s="3" t="e">
        <v>#N/A</v>
      </c>
      <c r="I803" s="79" t="e">
        <v>#N/A</v>
      </c>
      <c r="J803" s="79" t="e">
        <v>#N/A</v>
      </c>
      <c r="K803" s="84" t="e">
        <v>#N/A</v>
      </c>
      <c r="L803" s="9" t="e">
        <v>#N/A</v>
      </c>
      <c r="M803" s="92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8" t="e">
        <v>#N/A</v>
      </c>
      <c r="F804" s="3" t="e">
        <v>#N/A</v>
      </c>
      <c r="G804" s="3" t="e">
        <v>#N/A</v>
      </c>
      <c r="H804" s="3" t="e">
        <v>#N/A</v>
      </c>
      <c r="I804" s="79" t="e">
        <v>#N/A</v>
      </c>
      <c r="J804" s="79" t="e">
        <v>#N/A</v>
      </c>
      <c r="K804" s="84" t="e">
        <v>#N/A</v>
      </c>
      <c r="L804" s="9" t="e">
        <v>#N/A</v>
      </c>
      <c r="M804" s="92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8" t="e">
        <v>#N/A</v>
      </c>
      <c r="F805" s="3" t="e">
        <v>#N/A</v>
      </c>
      <c r="G805" s="3" t="e">
        <v>#N/A</v>
      </c>
      <c r="H805" s="3" t="e">
        <v>#N/A</v>
      </c>
      <c r="I805" s="79" t="e">
        <v>#N/A</v>
      </c>
      <c r="J805" s="79" t="e">
        <v>#N/A</v>
      </c>
      <c r="K805" s="84" t="e">
        <v>#N/A</v>
      </c>
      <c r="L805" s="9" t="e">
        <v>#N/A</v>
      </c>
      <c r="M805" s="92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8" t="e">
        <v>#N/A</v>
      </c>
      <c r="F806" s="3" t="e">
        <v>#N/A</v>
      </c>
      <c r="G806" s="3" t="e">
        <v>#N/A</v>
      </c>
      <c r="H806" s="3" t="e">
        <v>#N/A</v>
      </c>
      <c r="I806" s="79" t="e">
        <v>#N/A</v>
      </c>
      <c r="J806" s="79" t="e">
        <v>#N/A</v>
      </c>
      <c r="K806" s="84" t="e">
        <v>#N/A</v>
      </c>
      <c r="L806" s="9" t="e">
        <v>#N/A</v>
      </c>
      <c r="M806" s="92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8" t="e">
        <v>#N/A</v>
      </c>
      <c r="F807" s="3" t="e">
        <v>#N/A</v>
      </c>
      <c r="G807" s="3" t="e">
        <v>#N/A</v>
      </c>
      <c r="H807" s="3" t="e">
        <v>#N/A</v>
      </c>
      <c r="I807" s="79" t="e">
        <v>#N/A</v>
      </c>
      <c r="J807" s="79" t="e">
        <v>#N/A</v>
      </c>
      <c r="K807" s="84" t="e">
        <v>#N/A</v>
      </c>
      <c r="L807" s="9" t="e">
        <v>#N/A</v>
      </c>
      <c r="M807" s="92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8" t="e">
        <v>#N/A</v>
      </c>
      <c r="F808" s="3" t="e">
        <v>#N/A</v>
      </c>
      <c r="G808" s="3" t="e">
        <v>#N/A</v>
      </c>
      <c r="H808" s="3" t="e">
        <v>#N/A</v>
      </c>
      <c r="I808" s="79" t="e">
        <v>#N/A</v>
      </c>
      <c r="J808" s="79" t="e">
        <v>#N/A</v>
      </c>
      <c r="K808" s="84" t="e">
        <v>#N/A</v>
      </c>
      <c r="L808" s="9" t="e">
        <v>#N/A</v>
      </c>
      <c r="M808" s="92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8" t="e">
        <v>#N/A</v>
      </c>
      <c r="F809" s="3" t="e">
        <v>#N/A</v>
      </c>
      <c r="G809" s="3" t="e">
        <v>#N/A</v>
      </c>
      <c r="H809" s="3" t="e">
        <v>#N/A</v>
      </c>
      <c r="I809" s="79" t="e">
        <v>#N/A</v>
      </c>
      <c r="J809" s="79" t="e">
        <v>#N/A</v>
      </c>
      <c r="K809" s="84" t="e">
        <v>#N/A</v>
      </c>
      <c r="L809" s="9" t="e">
        <v>#N/A</v>
      </c>
      <c r="M809" s="92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8" t="e">
        <v>#N/A</v>
      </c>
      <c r="F810" s="3" t="e">
        <v>#N/A</v>
      </c>
      <c r="G810" s="3" t="e">
        <v>#N/A</v>
      </c>
      <c r="H810" s="3" t="e">
        <v>#N/A</v>
      </c>
      <c r="I810" s="79" t="e">
        <v>#N/A</v>
      </c>
      <c r="J810" s="79" t="e">
        <v>#N/A</v>
      </c>
      <c r="K810" s="84" t="e">
        <v>#N/A</v>
      </c>
      <c r="L810" s="9" t="e">
        <v>#N/A</v>
      </c>
      <c r="M810" s="92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8" t="e">
        <v>#N/A</v>
      </c>
      <c r="F811" s="3" t="e">
        <v>#N/A</v>
      </c>
      <c r="G811" s="3" t="e">
        <v>#N/A</v>
      </c>
      <c r="H811" s="3" t="e">
        <v>#N/A</v>
      </c>
      <c r="I811" s="79" t="e">
        <v>#N/A</v>
      </c>
      <c r="J811" s="79" t="e">
        <v>#N/A</v>
      </c>
      <c r="K811" s="84" t="e">
        <v>#N/A</v>
      </c>
      <c r="L811" s="9" t="e">
        <v>#N/A</v>
      </c>
      <c r="M811" s="92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8" t="e">
        <v>#N/A</v>
      </c>
      <c r="F812" s="3" t="e">
        <v>#N/A</v>
      </c>
      <c r="G812" s="3" t="e">
        <v>#N/A</v>
      </c>
      <c r="H812" s="3" t="e">
        <v>#N/A</v>
      </c>
      <c r="I812" s="79" t="e">
        <v>#N/A</v>
      </c>
      <c r="J812" s="79" t="e">
        <v>#N/A</v>
      </c>
      <c r="K812" s="84" t="e">
        <v>#N/A</v>
      </c>
      <c r="L812" s="9" t="e">
        <v>#N/A</v>
      </c>
      <c r="M812" s="92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8" t="e">
        <v>#N/A</v>
      </c>
      <c r="F813" s="3" t="e">
        <v>#N/A</v>
      </c>
      <c r="G813" s="3" t="e">
        <v>#N/A</v>
      </c>
      <c r="H813" s="3" t="e">
        <v>#N/A</v>
      </c>
      <c r="I813" s="79" t="e">
        <v>#N/A</v>
      </c>
      <c r="J813" s="79" t="e">
        <v>#N/A</v>
      </c>
      <c r="K813" s="84" t="e">
        <v>#N/A</v>
      </c>
      <c r="L813" s="9" t="e">
        <v>#N/A</v>
      </c>
      <c r="M813" s="92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8" t="e">
        <v>#N/A</v>
      </c>
      <c r="F814" s="3" t="e">
        <v>#N/A</v>
      </c>
      <c r="G814" s="3" t="e">
        <v>#N/A</v>
      </c>
      <c r="H814" s="3" t="e">
        <v>#N/A</v>
      </c>
      <c r="I814" s="79" t="e">
        <v>#N/A</v>
      </c>
      <c r="J814" s="79" t="e">
        <v>#N/A</v>
      </c>
      <c r="K814" s="84" t="e">
        <v>#N/A</v>
      </c>
      <c r="L814" s="9" t="e">
        <v>#N/A</v>
      </c>
      <c r="M814" s="92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8" t="e">
        <v>#N/A</v>
      </c>
      <c r="F815" s="3" t="e">
        <v>#N/A</v>
      </c>
      <c r="G815" s="3" t="e">
        <v>#N/A</v>
      </c>
      <c r="H815" s="3" t="e">
        <v>#N/A</v>
      </c>
      <c r="I815" s="79" t="e">
        <v>#N/A</v>
      </c>
      <c r="J815" s="79" t="e">
        <v>#N/A</v>
      </c>
      <c r="K815" s="84" t="e">
        <v>#N/A</v>
      </c>
      <c r="L815" s="9" t="e">
        <v>#N/A</v>
      </c>
      <c r="M815" s="92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8" t="e">
        <v>#N/A</v>
      </c>
      <c r="F816" s="3" t="e">
        <v>#N/A</v>
      </c>
      <c r="G816" s="3" t="e">
        <v>#N/A</v>
      </c>
      <c r="H816" s="3" t="e">
        <v>#N/A</v>
      </c>
      <c r="I816" s="79" t="e">
        <v>#N/A</v>
      </c>
      <c r="J816" s="79" t="e">
        <v>#N/A</v>
      </c>
      <c r="K816" s="84" t="e">
        <v>#N/A</v>
      </c>
      <c r="L816" s="9" t="e">
        <v>#N/A</v>
      </c>
      <c r="M816" s="92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8" t="e">
        <v>#N/A</v>
      </c>
      <c r="F817" s="3" t="e">
        <v>#N/A</v>
      </c>
      <c r="G817" s="3" t="e">
        <v>#N/A</v>
      </c>
      <c r="H817" s="3" t="e">
        <v>#N/A</v>
      </c>
      <c r="I817" s="79" t="e">
        <v>#N/A</v>
      </c>
      <c r="J817" s="79" t="e">
        <v>#N/A</v>
      </c>
      <c r="K817" s="84" t="e">
        <v>#N/A</v>
      </c>
      <c r="L817" s="9" t="e">
        <v>#N/A</v>
      </c>
      <c r="M817" s="92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8" t="e">
        <v>#N/A</v>
      </c>
      <c r="F818" s="3" t="e">
        <v>#N/A</v>
      </c>
      <c r="G818" s="3" t="e">
        <v>#N/A</v>
      </c>
      <c r="H818" s="3" t="e">
        <v>#N/A</v>
      </c>
      <c r="I818" s="79" t="e">
        <v>#N/A</v>
      </c>
      <c r="J818" s="79" t="e">
        <v>#N/A</v>
      </c>
      <c r="K818" s="84" t="e">
        <v>#N/A</v>
      </c>
      <c r="L818" s="9" t="e">
        <v>#N/A</v>
      </c>
      <c r="M818" s="92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8" t="e">
        <v>#N/A</v>
      </c>
      <c r="F819" s="3" t="e">
        <v>#N/A</v>
      </c>
      <c r="G819" s="3" t="e">
        <v>#N/A</v>
      </c>
      <c r="H819" s="3" t="e">
        <v>#N/A</v>
      </c>
      <c r="I819" s="79" t="e">
        <v>#N/A</v>
      </c>
      <c r="J819" s="79" t="e">
        <v>#N/A</v>
      </c>
      <c r="K819" s="84" t="e">
        <v>#N/A</v>
      </c>
      <c r="L819" s="9" t="e">
        <v>#N/A</v>
      </c>
      <c r="M819" s="92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8" t="e">
        <v>#N/A</v>
      </c>
      <c r="F820" s="3" t="e">
        <v>#N/A</v>
      </c>
      <c r="G820" s="3" t="e">
        <v>#N/A</v>
      </c>
      <c r="H820" s="3" t="e">
        <v>#N/A</v>
      </c>
      <c r="I820" s="79" t="e">
        <v>#N/A</v>
      </c>
      <c r="J820" s="79" t="e">
        <v>#N/A</v>
      </c>
      <c r="K820" s="84" t="e">
        <v>#N/A</v>
      </c>
      <c r="L820" s="9" t="e">
        <v>#N/A</v>
      </c>
      <c r="M820" s="92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8" t="e">
        <v>#N/A</v>
      </c>
      <c r="F821" s="3" t="e">
        <v>#N/A</v>
      </c>
      <c r="G821" s="3" t="e">
        <v>#N/A</v>
      </c>
      <c r="H821" s="3" t="e">
        <v>#N/A</v>
      </c>
      <c r="I821" s="79" t="e">
        <v>#N/A</v>
      </c>
      <c r="J821" s="79" t="e">
        <v>#N/A</v>
      </c>
      <c r="K821" s="84" t="e">
        <v>#N/A</v>
      </c>
      <c r="L821" s="9" t="e">
        <v>#N/A</v>
      </c>
      <c r="M821" s="92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8" t="e">
        <v>#N/A</v>
      </c>
      <c r="F822" s="3" t="e">
        <v>#N/A</v>
      </c>
      <c r="G822" s="3" t="e">
        <v>#N/A</v>
      </c>
      <c r="H822" s="3" t="e">
        <v>#N/A</v>
      </c>
      <c r="I822" s="79" t="e">
        <v>#N/A</v>
      </c>
      <c r="J822" s="79" t="e">
        <v>#N/A</v>
      </c>
      <c r="K822" s="84" t="e">
        <v>#N/A</v>
      </c>
      <c r="L822" s="9" t="e">
        <v>#N/A</v>
      </c>
      <c r="M822" s="92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8" t="e">
        <v>#N/A</v>
      </c>
      <c r="F823" s="3" t="e">
        <v>#N/A</v>
      </c>
      <c r="G823" s="3" t="e">
        <v>#N/A</v>
      </c>
      <c r="H823" s="3" t="e">
        <v>#N/A</v>
      </c>
      <c r="I823" s="79" t="e">
        <v>#N/A</v>
      </c>
      <c r="J823" s="79" t="e">
        <v>#N/A</v>
      </c>
      <c r="K823" s="84" t="e">
        <v>#N/A</v>
      </c>
      <c r="L823" s="9" t="e">
        <v>#N/A</v>
      </c>
      <c r="M823" s="92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8" t="e">
        <v>#N/A</v>
      </c>
      <c r="F824" s="3" t="e">
        <v>#N/A</v>
      </c>
      <c r="G824" s="3" t="e">
        <v>#N/A</v>
      </c>
      <c r="H824" s="3" t="e">
        <v>#N/A</v>
      </c>
      <c r="I824" s="79" t="e">
        <v>#N/A</v>
      </c>
      <c r="J824" s="79" t="e">
        <v>#N/A</v>
      </c>
      <c r="K824" s="84" t="e">
        <v>#N/A</v>
      </c>
      <c r="L824" s="9" t="e">
        <v>#N/A</v>
      </c>
      <c r="M824" s="92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8" t="e">
        <v>#N/A</v>
      </c>
      <c r="F825" s="3" t="e">
        <v>#N/A</v>
      </c>
      <c r="G825" s="3" t="e">
        <v>#N/A</v>
      </c>
      <c r="H825" s="3" t="e">
        <v>#N/A</v>
      </c>
      <c r="I825" s="79" t="e">
        <v>#N/A</v>
      </c>
      <c r="J825" s="79" t="e">
        <v>#N/A</v>
      </c>
      <c r="K825" s="84" t="e">
        <v>#N/A</v>
      </c>
      <c r="L825" s="9" t="e">
        <v>#N/A</v>
      </c>
      <c r="M825" s="92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8" t="e">
        <v>#N/A</v>
      </c>
      <c r="F826" s="3" t="e">
        <v>#N/A</v>
      </c>
      <c r="G826" s="3" t="e">
        <v>#N/A</v>
      </c>
      <c r="H826" s="3" t="e">
        <v>#N/A</v>
      </c>
      <c r="I826" s="79" t="e">
        <v>#N/A</v>
      </c>
      <c r="J826" s="79" t="e">
        <v>#N/A</v>
      </c>
      <c r="K826" s="84" t="e">
        <v>#N/A</v>
      </c>
      <c r="L826" s="9" t="e">
        <v>#N/A</v>
      </c>
      <c r="M826" s="92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8" t="e">
        <v>#N/A</v>
      </c>
      <c r="F827" s="3" t="e">
        <v>#N/A</v>
      </c>
      <c r="G827" s="3" t="e">
        <v>#N/A</v>
      </c>
      <c r="H827" s="3" t="e">
        <v>#N/A</v>
      </c>
      <c r="I827" s="79" t="e">
        <v>#N/A</v>
      </c>
      <c r="J827" s="79" t="e">
        <v>#N/A</v>
      </c>
      <c r="K827" s="84" t="e">
        <v>#N/A</v>
      </c>
      <c r="L827" s="9" t="e">
        <v>#N/A</v>
      </c>
      <c r="M827" s="92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8" t="e">
        <v>#N/A</v>
      </c>
      <c r="F828" s="3" t="e">
        <v>#N/A</v>
      </c>
      <c r="G828" s="3" t="e">
        <v>#N/A</v>
      </c>
      <c r="H828" s="3" t="e">
        <v>#N/A</v>
      </c>
      <c r="I828" s="79" t="e">
        <v>#N/A</v>
      </c>
      <c r="J828" s="79" t="e">
        <v>#N/A</v>
      </c>
      <c r="K828" s="84" t="e">
        <v>#N/A</v>
      </c>
      <c r="L828" s="9" t="e">
        <v>#N/A</v>
      </c>
      <c r="M828" s="92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8" t="e">
        <v>#N/A</v>
      </c>
      <c r="F829" s="3" t="e">
        <v>#N/A</v>
      </c>
      <c r="G829" s="3" t="e">
        <v>#N/A</v>
      </c>
      <c r="H829" s="3" t="e">
        <v>#N/A</v>
      </c>
      <c r="I829" s="79" t="e">
        <v>#N/A</v>
      </c>
      <c r="J829" s="79" t="e">
        <v>#N/A</v>
      </c>
      <c r="K829" s="84" t="e">
        <v>#N/A</v>
      </c>
      <c r="L829" s="9" t="e">
        <v>#N/A</v>
      </c>
      <c r="M829" s="92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8" t="e">
        <v>#N/A</v>
      </c>
      <c r="F830" s="3" t="e">
        <v>#N/A</v>
      </c>
      <c r="G830" s="3" t="e">
        <v>#N/A</v>
      </c>
      <c r="H830" s="3" t="e">
        <v>#N/A</v>
      </c>
      <c r="I830" s="79" t="e">
        <v>#N/A</v>
      </c>
      <c r="J830" s="79" t="e">
        <v>#N/A</v>
      </c>
      <c r="K830" s="84" t="e">
        <v>#N/A</v>
      </c>
      <c r="L830" s="9" t="e">
        <v>#N/A</v>
      </c>
      <c r="M830" s="92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8" t="e">
        <v>#N/A</v>
      </c>
      <c r="F831" s="3" t="e">
        <v>#N/A</v>
      </c>
      <c r="G831" s="3" t="e">
        <v>#N/A</v>
      </c>
      <c r="H831" s="3" t="e">
        <v>#N/A</v>
      </c>
      <c r="I831" s="79" t="e">
        <v>#N/A</v>
      </c>
      <c r="J831" s="79" t="e">
        <v>#N/A</v>
      </c>
      <c r="K831" s="84" t="e">
        <v>#N/A</v>
      </c>
      <c r="L831" s="9" t="e">
        <v>#N/A</v>
      </c>
      <c r="M831" s="92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8" t="e">
        <v>#N/A</v>
      </c>
      <c r="F832" s="3" t="e">
        <v>#N/A</v>
      </c>
      <c r="G832" s="3" t="e">
        <v>#N/A</v>
      </c>
      <c r="H832" s="3" t="e">
        <v>#N/A</v>
      </c>
      <c r="I832" s="79" t="e">
        <v>#N/A</v>
      </c>
      <c r="J832" s="79" t="e">
        <v>#N/A</v>
      </c>
      <c r="K832" s="84" t="e">
        <v>#N/A</v>
      </c>
      <c r="L832" s="9" t="e">
        <v>#N/A</v>
      </c>
      <c r="M832" s="92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8" t="e">
        <v>#N/A</v>
      </c>
      <c r="F833" s="3" t="e">
        <v>#N/A</v>
      </c>
      <c r="G833" s="3" t="e">
        <v>#N/A</v>
      </c>
      <c r="H833" s="3" t="e">
        <v>#N/A</v>
      </c>
      <c r="I833" s="79" t="e">
        <v>#N/A</v>
      </c>
      <c r="J833" s="79" t="e">
        <v>#N/A</v>
      </c>
      <c r="K833" s="84" t="e">
        <v>#N/A</v>
      </c>
      <c r="L833" s="9" t="e">
        <v>#N/A</v>
      </c>
      <c r="M833" s="92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8" t="e">
        <v>#N/A</v>
      </c>
      <c r="F834" s="3" t="e">
        <v>#N/A</v>
      </c>
      <c r="G834" s="3" t="e">
        <v>#N/A</v>
      </c>
      <c r="H834" s="3" t="e">
        <v>#N/A</v>
      </c>
      <c r="I834" s="79" t="e">
        <v>#N/A</v>
      </c>
      <c r="J834" s="79" t="e">
        <v>#N/A</v>
      </c>
      <c r="K834" s="84" t="e">
        <v>#N/A</v>
      </c>
      <c r="L834" s="9" t="e">
        <v>#N/A</v>
      </c>
      <c r="M834" s="92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8" t="e">
        <v>#N/A</v>
      </c>
      <c r="F835" s="3" t="e">
        <v>#N/A</v>
      </c>
      <c r="G835" s="3" t="e">
        <v>#N/A</v>
      </c>
      <c r="H835" s="3" t="e">
        <v>#N/A</v>
      </c>
      <c r="I835" s="79" t="e">
        <v>#N/A</v>
      </c>
      <c r="J835" s="79" t="e">
        <v>#N/A</v>
      </c>
      <c r="K835" s="84" t="e">
        <v>#N/A</v>
      </c>
      <c r="L835" s="9" t="e">
        <v>#N/A</v>
      </c>
      <c r="M835" s="92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8" t="e">
        <v>#N/A</v>
      </c>
      <c r="F836" s="3" t="e">
        <v>#N/A</v>
      </c>
      <c r="G836" s="3" t="e">
        <v>#N/A</v>
      </c>
      <c r="H836" s="3" t="e">
        <v>#N/A</v>
      </c>
      <c r="I836" s="79" t="e">
        <v>#N/A</v>
      </c>
      <c r="J836" s="79" t="e">
        <v>#N/A</v>
      </c>
      <c r="K836" s="84" t="e">
        <v>#N/A</v>
      </c>
      <c r="L836" s="9" t="e">
        <v>#N/A</v>
      </c>
      <c r="M836" s="92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8" t="e">
        <v>#N/A</v>
      </c>
      <c r="F837" s="3" t="e">
        <v>#N/A</v>
      </c>
      <c r="G837" s="3" t="e">
        <v>#N/A</v>
      </c>
      <c r="H837" s="3" t="e">
        <v>#N/A</v>
      </c>
      <c r="I837" s="79" t="e">
        <v>#N/A</v>
      </c>
      <c r="J837" s="79" t="e">
        <v>#N/A</v>
      </c>
      <c r="K837" s="84" t="e">
        <v>#N/A</v>
      </c>
      <c r="L837" s="9" t="e">
        <v>#N/A</v>
      </c>
      <c r="M837" s="92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8" t="e">
        <v>#N/A</v>
      </c>
      <c r="F838" s="3" t="e">
        <v>#N/A</v>
      </c>
      <c r="G838" s="3" t="e">
        <v>#N/A</v>
      </c>
      <c r="H838" s="3" t="e">
        <v>#N/A</v>
      </c>
      <c r="I838" s="79" t="e">
        <v>#N/A</v>
      </c>
      <c r="J838" s="79" t="e">
        <v>#N/A</v>
      </c>
      <c r="K838" s="84" t="e">
        <v>#N/A</v>
      </c>
      <c r="L838" s="9" t="e">
        <v>#N/A</v>
      </c>
      <c r="M838" s="92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8" t="e">
        <v>#N/A</v>
      </c>
      <c r="F839" s="3" t="e">
        <v>#N/A</v>
      </c>
      <c r="G839" s="3" t="e">
        <v>#N/A</v>
      </c>
      <c r="H839" s="3" t="e">
        <v>#N/A</v>
      </c>
      <c r="I839" s="79" t="e">
        <v>#N/A</v>
      </c>
      <c r="J839" s="79" t="e">
        <v>#N/A</v>
      </c>
      <c r="K839" s="84" t="e">
        <v>#N/A</v>
      </c>
      <c r="L839" s="9" t="e">
        <v>#N/A</v>
      </c>
      <c r="M839" s="92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8" t="e">
        <v>#N/A</v>
      </c>
      <c r="F840" s="3" t="e">
        <v>#N/A</v>
      </c>
      <c r="G840" s="3" t="e">
        <v>#N/A</v>
      </c>
      <c r="H840" s="3" t="e">
        <v>#N/A</v>
      </c>
      <c r="I840" s="79" t="e">
        <v>#N/A</v>
      </c>
      <c r="J840" s="79" t="e">
        <v>#N/A</v>
      </c>
      <c r="K840" s="84" t="e">
        <v>#N/A</v>
      </c>
      <c r="L840" s="9" t="e">
        <v>#N/A</v>
      </c>
      <c r="M840" s="92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8" t="e">
        <v>#N/A</v>
      </c>
      <c r="F841" s="3" t="e">
        <v>#N/A</v>
      </c>
      <c r="G841" s="3" t="e">
        <v>#N/A</v>
      </c>
      <c r="H841" s="3" t="e">
        <v>#N/A</v>
      </c>
      <c r="I841" s="79" t="e">
        <v>#N/A</v>
      </c>
      <c r="J841" s="79" t="e">
        <v>#N/A</v>
      </c>
      <c r="K841" s="84" t="e">
        <v>#N/A</v>
      </c>
      <c r="L841" s="9" t="e">
        <v>#N/A</v>
      </c>
      <c r="M841" s="92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8" t="e">
        <v>#N/A</v>
      </c>
      <c r="F842" s="3" t="e">
        <v>#N/A</v>
      </c>
      <c r="G842" s="3" t="e">
        <v>#N/A</v>
      </c>
      <c r="H842" s="3" t="e">
        <v>#N/A</v>
      </c>
      <c r="I842" s="79" t="e">
        <v>#N/A</v>
      </c>
      <c r="J842" s="79" t="e">
        <v>#N/A</v>
      </c>
      <c r="K842" s="84" t="e">
        <v>#N/A</v>
      </c>
      <c r="L842" s="9" t="e">
        <v>#N/A</v>
      </c>
      <c r="M842" s="92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8" t="e">
        <v>#N/A</v>
      </c>
      <c r="F843" s="3" t="e">
        <v>#N/A</v>
      </c>
      <c r="G843" s="3" t="e">
        <v>#N/A</v>
      </c>
      <c r="H843" s="3" t="e">
        <v>#N/A</v>
      </c>
      <c r="I843" s="79" t="e">
        <v>#N/A</v>
      </c>
      <c r="J843" s="79" t="e">
        <v>#N/A</v>
      </c>
      <c r="K843" s="84" t="e">
        <v>#N/A</v>
      </c>
      <c r="L843" s="9" t="e">
        <v>#N/A</v>
      </c>
      <c r="M843" s="92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8" t="e">
        <v>#N/A</v>
      </c>
      <c r="F844" s="3" t="e">
        <v>#N/A</v>
      </c>
      <c r="G844" s="3" t="e">
        <v>#N/A</v>
      </c>
      <c r="H844" s="3" t="e">
        <v>#N/A</v>
      </c>
      <c r="I844" s="79" t="e">
        <v>#N/A</v>
      </c>
      <c r="J844" s="79" t="e">
        <v>#N/A</v>
      </c>
      <c r="K844" s="84" t="e">
        <v>#N/A</v>
      </c>
      <c r="L844" s="9" t="e">
        <v>#N/A</v>
      </c>
      <c r="M844" s="92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8" t="e">
        <v>#N/A</v>
      </c>
      <c r="F845" s="3" t="e">
        <v>#N/A</v>
      </c>
      <c r="G845" s="3" t="e">
        <v>#N/A</v>
      </c>
      <c r="H845" s="3" t="e">
        <v>#N/A</v>
      </c>
      <c r="I845" s="79" t="e">
        <v>#N/A</v>
      </c>
      <c r="J845" s="79" t="e">
        <v>#N/A</v>
      </c>
      <c r="K845" s="84" t="e">
        <v>#N/A</v>
      </c>
      <c r="L845" s="9" t="e">
        <v>#N/A</v>
      </c>
      <c r="M845" s="92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8" t="e">
        <v>#N/A</v>
      </c>
      <c r="F846" s="3" t="e">
        <v>#N/A</v>
      </c>
      <c r="G846" s="3" t="e">
        <v>#N/A</v>
      </c>
      <c r="H846" s="3" t="e">
        <v>#N/A</v>
      </c>
      <c r="I846" s="79" t="e">
        <v>#N/A</v>
      </c>
      <c r="J846" s="79" t="e">
        <v>#N/A</v>
      </c>
      <c r="K846" s="84" t="e">
        <v>#N/A</v>
      </c>
      <c r="L846" s="9" t="e">
        <v>#N/A</v>
      </c>
      <c r="M846" s="92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8" t="e">
        <v>#N/A</v>
      </c>
      <c r="F847" s="3" t="e">
        <v>#N/A</v>
      </c>
      <c r="G847" s="3" t="e">
        <v>#N/A</v>
      </c>
      <c r="H847" s="3" t="e">
        <v>#N/A</v>
      </c>
      <c r="I847" s="79" t="e">
        <v>#N/A</v>
      </c>
      <c r="J847" s="79" t="e">
        <v>#N/A</v>
      </c>
      <c r="K847" s="84" t="e">
        <v>#N/A</v>
      </c>
      <c r="L847" s="9" t="e">
        <v>#N/A</v>
      </c>
      <c r="M847" s="92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8" t="e">
        <v>#N/A</v>
      </c>
      <c r="F848" s="3" t="e">
        <v>#N/A</v>
      </c>
      <c r="G848" s="3" t="e">
        <v>#N/A</v>
      </c>
      <c r="H848" s="3" t="e">
        <v>#N/A</v>
      </c>
      <c r="I848" s="79" t="e">
        <v>#N/A</v>
      </c>
      <c r="J848" s="79" t="e">
        <v>#N/A</v>
      </c>
      <c r="K848" s="84" t="e">
        <v>#N/A</v>
      </c>
      <c r="L848" s="9" t="e">
        <v>#N/A</v>
      </c>
      <c r="M848" s="92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8" t="e">
        <v>#N/A</v>
      </c>
      <c r="F849" s="3" t="e">
        <v>#N/A</v>
      </c>
      <c r="G849" s="3" t="e">
        <v>#N/A</v>
      </c>
      <c r="H849" s="3" t="e">
        <v>#N/A</v>
      </c>
      <c r="I849" s="79" t="e">
        <v>#N/A</v>
      </c>
      <c r="J849" s="79" t="e">
        <v>#N/A</v>
      </c>
      <c r="K849" s="84" t="e">
        <v>#N/A</v>
      </c>
      <c r="L849" s="9" t="e">
        <v>#N/A</v>
      </c>
      <c r="M849" s="92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8" t="e">
        <v>#N/A</v>
      </c>
      <c r="F850" s="3" t="e">
        <v>#N/A</v>
      </c>
      <c r="G850" s="3" t="e">
        <v>#N/A</v>
      </c>
      <c r="H850" s="3" t="e">
        <v>#N/A</v>
      </c>
      <c r="I850" s="79" t="e">
        <v>#N/A</v>
      </c>
      <c r="J850" s="79" t="e">
        <v>#N/A</v>
      </c>
      <c r="K850" s="84" t="e">
        <v>#N/A</v>
      </c>
      <c r="L850" s="9" t="e">
        <v>#N/A</v>
      </c>
      <c r="M850" s="92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8" t="e">
        <v>#N/A</v>
      </c>
      <c r="F851" s="3" t="e">
        <v>#N/A</v>
      </c>
      <c r="G851" s="3" t="e">
        <v>#N/A</v>
      </c>
      <c r="H851" s="3" t="e">
        <v>#N/A</v>
      </c>
      <c r="I851" s="79" t="e">
        <v>#N/A</v>
      </c>
      <c r="J851" s="79" t="e">
        <v>#N/A</v>
      </c>
      <c r="K851" s="84" t="e">
        <v>#N/A</v>
      </c>
      <c r="L851" s="9" t="e">
        <v>#N/A</v>
      </c>
      <c r="M851" s="92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8" t="e">
        <v>#N/A</v>
      </c>
      <c r="F852" s="3" t="e">
        <v>#N/A</v>
      </c>
      <c r="G852" s="3" t="e">
        <v>#N/A</v>
      </c>
      <c r="H852" s="3" t="e">
        <v>#N/A</v>
      </c>
      <c r="I852" s="79" t="e">
        <v>#N/A</v>
      </c>
      <c r="J852" s="79" t="e">
        <v>#N/A</v>
      </c>
      <c r="K852" s="84" t="e">
        <v>#N/A</v>
      </c>
      <c r="L852" s="9" t="e">
        <v>#N/A</v>
      </c>
      <c r="M852" s="92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8" t="e">
        <v>#N/A</v>
      </c>
      <c r="F853" s="3" t="e">
        <v>#N/A</v>
      </c>
      <c r="G853" s="3" t="e">
        <v>#N/A</v>
      </c>
      <c r="H853" s="3" t="e">
        <v>#N/A</v>
      </c>
      <c r="I853" s="79" t="e">
        <v>#N/A</v>
      </c>
      <c r="J853" s="79" t="e">
        <v>#N/A</v>
      </c>
      <c r="K853" s="84" t="e">
        <v>#N/A</v>
      </c>
      <c r="L853" s="9" t="e">
        <v>#N/A</v>
      </c>
      <c r="M853" s="92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8" t="e">
        <v>#N/A</v>
      </c>
      <c r="F854" s="3" t="e">
        <v>#N/A</v>
      </c>
      <c r="G854" s="3" t="e">
        <v>#N/A</v>
      </c>
      <c r="H854" s="3" t="e">
        <v>#N/A</v>
      </c>
      <c r="I854" s="79" t="e">
        <v>#N/A</v>
      </c>
      <c r="J854" s="79" t="e">
        <v>#N/A</v>
      </c>
      <c r="K854" s="84" t="e">
        <v>#N/A</v>
      </c>
      <c r="L854" s="9" t="e">
        <v>#N/A</v>
      </c>
      <c r="M854" s="92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8" t="e">
        <v>#N/A</v>
      </c>
      <c r="F855" s="3" t="e">
        <v>#N/A</v>
      </c>
      <c r="G855" s="3" t="e">
        <v>#N/A</v>
      </c>
      <c r="H855" s="3" t="e">
        <v>#N/A</v>
      </c>
      <c r="I855" s="79" t="e">
        <v>#N/A</v>
      </c>
      <c r="J855" s="79" t="e">
        <v>#N/A</v>
      </c>
      <c r="K855" s="84" t="e">
        <v>#N/A</v>
      </c>
      <c r="L855" s="9" t="e">
        <v>#N/A</v>
      </c>
      <c r="M855" s="92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8" t="e">
        <v>#N/A</v>
      </c>
      <c r="F856" s="3" t="e">
        <v>#N/A</v>
      </c>
      <c r="G856" s="3" t="e">
        <v>#N/A</v>
      </c>
      <c r="H856" s="3" t="e">
        <v>#N/A</v>
      </c>
      <c r="I856" s="79" t="e">
        <v>#N/A</v>
      </c>
      <c r="J856" s="79" t="e">
        <v>#N/A</v>
      </c>
      <c r="K856" s="84" t="e">
        <v>#N/A</v>
      </c>
      <c r="L856" s="9" t="e">
        <v>#N/A</v>
      </c>
      <c r="M856" s="92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8" t="e">
        <v>#N/A</v>
      </c>
      <c r="F857" s="3" t="e">
        <v>#N/A</v>
      </c>
      <c r="G857" s="3" t="e">
        <v>#N/A</v>
      </c>
      <c r="H857" s="3" t="e">
        <v>#N/A</v>
      </c>
      <c r="I857" s="79" t="e">
        <v>#N/A</v>
      </c>
      <c r="J857" s="79" t="e">
        <v>#N/A</v>
      </c>
      <c r="K857" s="84" t="e">
        <v>#N/A</v>
      </c>
      <c r="L857" s="9" t="e">
        <v>#N/A</v>
      </c>
      <c r="M857" s="92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8" t="e">
        <v>#N/A</v>
      </c>
      <c r="F858" s="3" t="e">
        <v>#N/A</v>
      </c>
      <c r="G858" s="3" t="e">
        <v>#N/A</v>
      </c>
      <c r="H858" s="3" t="e">
        <v>#N/A</v>
      </c>
      <c r="I858" s="79" t="e">
        <v>#N/A</v>
      </c>
      <c r="J858" s="79" t="e">
        <v>#N/A</v>
      </c>
      <c r="K858" s="84" t="e">
        <v>#N/A</v>
      </c>
      <c r="L858" s="9" t="e">
        <v>#N/A</v>
      </c>
      <c r="M858" s="92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8" t="e">
        <v>#N/A</v>
      </c>
      <c r="F859" s="3" t="e">
        <v>#N/A</v>
      </c>
      <c r="G859" s="3" t="e">
        <v>#N/A</v>
      </c>
      <c r="H859" s="3" t="e">
        <v>#N/A</v>
      </c>
      <c r="I859" s="79" t="e">
        <v>#N/A</v>
      </c>
      <c r="J859" s="79" t="e">
        <v>#N/A</v>
      </c>
      <c r="K859" s="84" t="e">
        <v>#N/A</v>
      </c>
      <c r="L859" s="9" t="e">
        <v>#N/A</v>
      </c>
      <c r="M859" s="92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8" t="e">
        <v>#N/A</v>
      </c>
      <c r="F860" s="3" t="e">
        <v>#N/A</v>
      </c>
      <c r="G860" s="3" t="e">
        <v>#N/A</v>
      </c>
      <c r="H860" s="3" t="e">
        <v>#N/A</v>
      </c>
      <c r="I860" s="79" t="e">
        <v>#N/A</v>
      </c>
      <c r="J860" s="79" t="e">
        <v>#N/A</v>
      </c>
      <c r="K860" s="84" t="e">
        <v>#N/A</v>
      </c>
      <c r="L860" s="9" t="e">
        <v>#N/A</v>
      </c>
      <c r="M860" s="92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8" t="e">
        <v>#N/A</v>
      </c>
      <c r="F861" s="3" t="e">
        <v>#N/A</v>
      </c>
      <c r="G861" s="3" t="e">
        <v>#N/A</v>
      </c>
      <c r="H861" s="3" t="e">
        <v>#N/A</v>
      </c>
      <c r="I861" s="79" t="e">
        <v>#N/A</v>
      </c>
      <c r="J861" s="79" t="e">
        <v>#N/A</v>
      </c>
      <c r="K861" s="84" t="e">
        <v>#N/A</v>
      </c>
      <c r="L861" s="9" t="e">
        <v>#N/A</v>
      </c>
      <c r="M861" s="92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8" t="e">
        <v>#N/A</v>
      </c>
      <c r="F862" s="3" t="e">
        <v>#N/A</v>
      </c>
      <c r="G862" s="3" t="e">
        <v>#N/A</v>
      </c>
      <c r="H862" s="3" t="e">
        <v>#N/A</v>
      </c>
      <c r="I862" s="79" t="e">
        <v>#N/A</v>
      </c>
      <c r="J862" s="79" t="e">
        <v>#N/A</v>
      </c>
      <c r="K862" s="84" t="e">
        <v>#N/A</v>
      </c>
      <c r="L862" s="9" t="e">
        <v>#N/A</v>
      </c>
      <c r="M862" s="92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8" t="e">
        <v>#N/A</v>
      </c>
      <c r="F863" s="3" t="e">
        <v>#N/A</v>
      </c>
      <c r="G863" s="3" t="e">
        <v>#N/A</v>
      </c>
      <c r="H863" s="3" t="e">
        <v>#N/A</v>
      </c>
      <c r="I863" s="79" t="e">
        <v>#N/A</v>
      </c>
      <c r="J863" s="79" t="e">
        <v>#N/A</v>
      </c>
      <c r="K863" s="84" t="e">
        <v>#N/A</v>
      </c>
      <c r="L863" s="9" t="e">
        <v>#N/A</v>
      </c>
      <c r="M863" s="92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8" t="e">
        <v>#N/A</v>
      </c>
      <c r="F864" s="3" t="e">
        <v>#N/A</v>
      </c>
      <c r="G864" s="3" t="e">
        <v>#N/A</v>
      </c>
      <c r="H864" s="3" t="e">
        <v>#N/A</v>
      </c>
      <c r="I864" s="79" t="e">
        <v>#N/A</v>
      </c>
      <c r="J864" s="79" t="e">
        <v>#N/A</v>
      </c>
      <c r="K864" s="84" t="e">
        <v>#N/A</v>
      </c>
      <c r="L864" s="9" t="e">
        <v>#N/A</v>
      </c>
      <c r="M864" s="92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8" t="e">
        <v>#N/A</v>
      </c>
      <c r="F865" s="3" t="e">
        <v>#N/A</v>
      </c>
      <c r="G865" s="3" t="e">
        <v>#N/A</v>
      </c>
      <c r="H865" s="3" t="e">
        <v>#N/A</v>
      </c>
      <c r="I865" s="79" t="e">
        <v>#N/A</v>
      </c>
      <c r="J865" s="79" t="e">
        <v>#N/A</v>
      </c>
      <c r="K865" s="84" t="e">
        <v>#N/A</v>
      </c>
      <c r="L865" s="9" t="e">
        <v>#N/A</v>
      </c>
      <c r="M865" s="92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8" t="e">
        <v>#N/A</v>
      </c>
      <c r="F866" s="3" t="e">
        <v>#N/A</v>
      </c>
      <c r="G866" s="3" t="e">
        <v>#N/A</v>
      </c>
      <c r="H866" s="3" t="e">
        <v>#N/A</v>
      </c>
      <c r="I866" s="79" t="e">
        <v>#N/A</v>
      </c>
      <c r="J866" s="79" t="e">
        <v>#N/A</v>
      </c>
      <c r="K866" s="84" t="e">
        <v>#N/A</v>
      </c>
      <c r="L866" s="9" t="e">
        <v>#N/A</v>
      </c>
      <c r="M866" s="92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8" t="e">
        <v>#N/A</v>
      </c>
      <c r="F867" s="3" t="e">
        <v>#N/A</v>
      </c>
      <c r="G867" s="3" t="e">
        <v>#N/A</v>
      </c>
      <c r="H867" s="3" t="e">
        <v>#N/A</v>
      </c>
      <c r="I867" s="79" t="e">
        <v>#N/A</v>
      </c>
      <c r="J867" s="79" t="e">
        <v>#N/A</v>
      </c>
      <c r="K867" s="84" t="e">
        <v>#N/A</v>
      </c>
      <c r="L867" s="9" t="e">
        <v>#N/A</v>
      </c>
      <c r="M867" s="92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8" t="e">
        <v>#N/A</v>
      </c>
      <c r="F868" s="3" t="e">
        <v>#N/A</v>
      </c>
      <c r="G868" s="3" t="e">
        <v>#N/A</v>
      </c>
      <c r="H868" s="3" t="e">
        <v>#N/A</v>
      </c>
      <c r="I868" s="79" t="e">
        <v>#N/A</v>
      </c>
      <c r="J868" s="79" t="e">
        <v>#N/A</v>
      </c>
      <c r="K868" s="84" t="e">
        <v>#N/A</v>
      </c>
      <c r="L868" s="9" t="e">
        <v>#N/A</v>
      </c>
      <c r="M868" s="92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8" t="e">
        <v>#N/A</v>
      </c>
      <c r="F869" s="3" t="e">
        <v>#N/A</v>
      </c>
      <c r="G869" s="3" t="e">
        <v>#N/A</v>
      </c>
      <c r="H869" s="3" t="e">
        <v>#N/A</v>
      </c>
      <c r="I869" s="79" t="e">
        <v>#N/A</v>
      </c>
      <c r="J869" s="79" t="e">
        <v>#N/A</v>
      </c>
      <c r="K869" s="84" t="e">
        <v>#N/A</v>
      </c>
      <c r="L869" s="9" t="e">
        <v>#N/A</v>
      </c>
      <c r="M869" s="92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8" t="e">
        <v>#N/A</v>
      </c>
      <c r="F870" s="3" t="e">
        <v>#N/A</v>
      </c>
      <c r="G870" s="3" t="e">
        <v>#N/A</v>
      </c>
      <c r="H870" s="3" t="e">
        <v>#N/A</v>
      </c>
      <c r="I870" s="79" t="e">
        <v>#N/A</v>
      </c>
      <c r="J870" s="79" t="e">
        <v>#N/A</v>
      </c>
      <c r="K870" s="84" t="e">
        <v>#N/A</v>
      </c>
      <c r="L870" s="9" t="e">
        <v>#N/A</v>
      </c>
      <c r="M870" s="92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8" t="e">
        <v>#N/A</v>
      </c>
      <c r="F871" s="3" t="e">
        <v>#N/A</v>
      </c>
      <c r="G871" s="3" t="e">
        <v>#N/A</v>
      </c>
      <c r="H871" s="3" t="e">
        <v>#N/A</v>
      </c>
      <c r="I871" s="79" t="e">
        <v>#N/A</v>
      </c>
      <c r="J871" s="79" t="e">
        <v>#N/A</v>
      </c>
      <c r="K871" s="84" t="e">
        <v>#N/A</v>
      </c>
      <c r="L871" s="9" t="e">
        <v>#N/A</v>
      </c>
      <c r="M871" s="92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8" t="e">
        <v>#N/A</v>
      </c>
      <c r="F872" s="3" t="e">
        <v>#N/A</v>
      </c>
      <c r="G872" s="3" t="e">
        <v>#N/A</v>
      </c>
      <c r="H872" s="3" t="e">
        <v>#N/A</v>
      </c>
      <c r="I872" s="79" t="e">
        <v>#N/A</v>
      </c>
      <c r="J872" s="79" t="e">
        <v>#N/A</v>
      </c>
      <c r="K872" s="84" t="e">
        <v>#N/A</v>
      </c>
      <c r="L872" s="9" t="e">
        <v>#N/A</v>
      </c>
      <c r="M872" s="92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8" t="e">
        <v>#N/A</v>
      </c>
      <c r="F873" s="3" t="e">
        <v>#N/A</v>
      </c>
      <c r="G873" s="3" t="e">
        <v>#N/A</v>
      </c>
      <c r="H873" s="3" t="e">
        <v>#N/A</v>
      </c>
      <c r="I873" s="79" t="e">
        <v>#N/A</v>
      </c>
      <c r="J873" s="79" t="e">
        <v>#N/A</v>
      </c>
      <c r="K873" s="84" t="e">
        <v>#N/A</v>
      </c>
      <c r="L873" s="9" t="e">
        <v>#N/A</v>
      </c>
      <c r="M873" s="92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8" t="e">
        <v>#N/A</v>
      </c>
      <c r="F874" s="3" t="e">
        <v>#N/A</v>
      </c>
      <c r="G874" s="3" t="e">
        <v>#N/A</v>
      </c>
      <c r="H874" s="3" t="e">
        <v>#N/A</v>
      </c>
      <c r="I874" s="79" t="e">
        <v>#N/A</v>
      </c>
      <c r="J874" s="79" t="e">
        <v>#N/A</v>
      </c>
      <c r="K874" s="84" t="e">
        <v>#N/A</v>
      </c>
      <c r="L874" s="9" t="e">
        <v>#N/A</v>
      </c>
      <c r="M874" s="92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8" t="e">
        <v>#N/A</v>
      </c>
      <c r="F875" s="3" t="e">
        <v>#N/A</v>
      </c>
      <c r="G875" s="3" t="e">
        <v>#N/A</v>
      </c>
      <c r="H875" s="3" t="e">
        <v>#N/A</v>
      </c>
      <c r="I875" s="79" t="e">
        <v>#N/A</v>
      </c>
      <c r="J875" s="79" t="e">
        <v>#N/A</v>
      </c>
      <c r="K875" s="84" t="e">
        <v>#N/A</v>
      </c>
      <c r="L875" s="9" t="e">
        <v>#N/A</v>
      </c>
      <c r="M875" s="92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8" t="e">
        <v>#N/A</v>
      </c>
      <c r="F876" s="3" t="e">
        <v>#N/A</v>
      </c>
      <c r="G876" s="3" t="e">
        <v>#N/A</v>
      </c>
      <c r="H876" s="3" t="e">
        <v>#N/A</v>
      </c>
      <c r="I876" s="79" t="e">
        <v>#N/A</v>
      </c>
      <c r="J876" s="79" t="e">
        <v>#N/A</v>
      </c>
      <c r="K876" s="84" t="e">
        <v>#N/A</v>
      </c>
      <c r="L876" s="9" t="e">
        <v>#N/A</v>
      </c>
      <c r="M876" s="92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8" t="e">
        <v>#N/A</v>
      </c>
      <c r="F877" s="3" t="e">
        <v>#N/A</v>
      </c>
      <c r="G877" s="3" t="e">
        <v>#N/A</v>
      </c>
      <c r="H877" s="3" t="e">
        <v>#N/A</v>
      </c>
      <c r="I877" s="79" t="e">
        <v>#N/A</v>
      </c>
      <c r="J877" s="79" t="e">
        <v>#N/A</v>
      </c>
      <c r="K877" s="84" t="e">
        <v>#N/A</v>
      </c>
      <c r="L877" s="9" t="e">
        <v>#N/A</v>
      </c>
      <c r="M877" s="92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8" t="e">
        <v>#N/A</v>
      </c>
      <c r="F878" s="3" t="e">
        <v>#N/A</v>
      </c>
      <c r="G878" s="3" t="e">
        <v>#N/A</v>
      </c>
      <c r="H878" s="3" t="e">
        <v>#N/A</v>
      </c>
      <c r="I878" s="79" t="e">
        <v>#N/A</v>
      </c>
      <c r="J878" s="79" t="e">
        <v>#N/A</v>
      </c>
      <c r="K878" s="84" t="e">
        <v>#N/A</v>
      </c>
      <c r="L878" s="9" t="e">
        <v>#N/A</v>
      </c>
      <c r="M878" s="92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8" t="e">
        <v>#N/A</v>
      </c>
      <c r="F879" s="3" t="e">
        <v>#N/A</v>
      </c>
      <c r="G879" s="3" t="e">
        <v>#N/A</v>
      </c>
      <c r="H879" s="3" t="e">
        <v>#N/A</v>
      </c>
      <c r="I879" s="79" t="e">
        <v>#N/A</v>
      </c>
      <c r="J879" s="79" t="e">
        <v>#N/A</v>
      </c>
      <c r="K879" s="84" t="e">
        <v>#N/A</v>
      </c>
      <c r="L879" s="9" t="e">
        <v>#N/A</v>
      </c>
      <c r="M879" s="92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8" t="e">
        <v>#N/A</v>
      </c>
      <c r="F880" s="3" t="e">
        <v>#N/A</v>
      </c>
      <c r="G880" s="3" t="e">
        <v>#N/A</v>
      </c>
      <c r="H880" s="3" t="e">
        <v>#N/A</v>
      </c>
      <c r="I880" s="79" t="e">
        <v>#N/A</v>
      </c>
      <c r="J880" s="79" t="e">
        <v>#N/A</v>
      </c>
      <c r="K880" s="84" t="e">
        <v>#N/A</v>
      </c>
      <c r="L880" s="9" t="e">
        <v>#N/A</v>
      </c>
      <c r="M880" s="92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8" t="e">
        <v>#N/A</v>
      </c>
      <c r="F881" s="3" t="e">
        <v>#N/A</v>
      </c>
      <c r="G881" s="3" t="e">
        <v>#N/A</v>
      </c>
      <c r="H881" s="3" t="e">
        <v>#N/A</v>
      </c>
      <c r="I881" s="79" t="e">
        <v>#N/A</v>
      </c>
      <c r="J881" s="79" t="e">
        <v>#N/A</v>
      </c>
      <c r="K881" s="84" t="e">
        <v>#N/A</v>
      </c>
      <c r="L881" s="9" t="e">
        <v>#N/A</v>
      </c>
      <c r="M881" s="92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8" t="e">
        <v>#N/A</v>
      </c>
      <c r="F882" s="3" t="e">
        <v>#N/A</v>
      </c>
      <c r="G882" s="3" t="e">
        <v>#N/A</v>
      </c>
      <c r="H882" s="3" t="e">
        <v>#N/A</v>
      </c>
      <c r="I882" s="79" t="e">
        <v>#N/A</v>
      </c>
      <c r="J882" s="79" t="e">
        <v>#N/A</v>
      </c>
      <c r="K882" s="84" t="e">
        <v>#N/A</v>
      </c>
      <c r="L882" s="9" t="e">
        <v>#N/A</v>
      </c>
      <c r="M882" s="92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8" t="e">
        <v>#N/A</v>
      </c>
      <c r="F883" s="3" t="e">
        <v>#N/A</v>
      </c>
      <c r="G883" s="3" t="e">
        <v>#N/A</v>
      </c>
      <c r="H883" s="3" t="e">
        <v>#N/A</v>
      </c>
      <c r="I883" s="79" t="e">
        <v>#N/A</v>
      </c>
      <c r="J883" s="79" t="e">
        <v>#N/A</v>
      </c>
      <c r="K883" s="84" t="e">
        <v>#N/A</v>
      </c>
      <c r="L883" s="9" t="e">
        <v>#N/A</v>
      </c>
      <c r="M883" s="92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8" t="e">
        <v>#N/A</v>
      </c>
      <c r="F884" s="3" t="e">
        <v>#N/A</v>
      </c>
      <c r="G884" s="3" t="e">
        <v>#N/A</v>
      </c>
      <c r="H884" s="3" t="e">
        <v>#N/A</v>
      </c>
      <c r="I884" s="79" t="e">
        <v>#N/A</v>
      </c>
      <c r="J884" s="79" t="e">
        <v>#N/A</v>
      </c>
      <c r="K884" s="84" t="e">
        <v>#N/A</v>
      </c>
      <c r="L884" s="9" t="e">
        <v>#N/A</v>
      </c>
      <c r="M884" s="92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8" t="e">
        <v>#N/A</v>
      </c>
      <c r="F885" s="3" t="e">
        <v>#N/A</v>
      </c>
      <c r="G885" s="3" t="e">
        <v>#N/A</v>
      </c>
      <c r="H885" s="3" t="e">
        <v>#N/A</v>
      </c>
      <c r="I885" s="79" t="e">
        <v>#N/A</v>
      </c>
      <c r="J885" s="79" t="e">
        <v>#N/A</v>
      </c>
      <c r="K885" s="84" t="e">
        <v>#N/A</v>
      </c>
      <c r="L885" s="9" t="e">
        <v>#N/A</v>
      </c>
      <c r="M885" s="92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8" t="e">
        <v>#N/A</v>
      </c>
      <c r="F886" s="3" t="e">
        <v>#N/A</v>
      </c>
      <c r="G886" s="3" t="e">
        <v>#N/A</v>
      </c>
      <c r="H886" s="3" t="e">
        <v>#N/A</v>
      </c>
      <c r="I886" s="79" t="e">
        <v>#N/A</v>
      </c>
      <c r="J886" s="79" t="e">
        <v>#N/A</v>
      </c>
      <c r="K886" s="84" t="e">
        <v>#N/A</v>
      </c>
      <c r="L886" s="9" t="e">
        <v>#N/A</v>
      </c>
      <c r="M886" s="92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8" t="e">
        <v>#N/A</v>
      </c>
      <c r="F887" s="3" t="e">
        <v>#N/A</v>
      </c>
      <c r="G887" s="3" t="e">
        <v>#N/A</v>
      </c>
      <c r="H887" s="3" t="e">
        <v>#N/A</v>
      </c>
      <c r="I887" s="79" t="e">
        <v>#N/A</v>
      </c>
      <c r="J887" s="79" t="e">
        <v>#N/A</v>
      </c>
      <c r="K887" s="84" t="e">
        <v>#N/A</v>
      </c>
      <c r="L887" s="9" t="e">
        <v>#N/A</v>
      </c>
      <c r="M887" s="92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8" t="e">
        <v>#N/A</v>
      </c>
      <c r="F888" s="3" t="e">
        <v>#N/A</v>
      </c>
      <c r="G888" s="3" t="e">
        <v>#N/A</v>
      </c>
      <c r="H888" s="3" t="e">
        <v>#N/A</v>
      </c>
      <c r="I888" s="79" t="e">
        <v>#N/A</v>
      </c>
      <c r="J888" s="79" t="e">
        <v>#N/A</v>
      </c>
      <c r="K888" s="84" t="e">
        <v>#N/A</v>
      </c>
      <c r="L888" s="9" t="e">
        <v>#N/A</v>
      </c>
      <c r="M888" s="92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8" t="e">
        <v>#N/A</v>
      </c>
      <c r="F889" s="3" t="e">
        <v>#N/A</v>
      </c>
      <c r="G889" s="3" t="e">
        <v>#N/A</v>
      </c>
      <c r="H889" s="3" t="e">
        <v>#N/A</v>
      </c>
      <c r="I889" s="79" t="e">
        <v>#N/A</v>
      </c>
      <c r="J889" s="79" t="e">
        <v>#N/A</v>
      </c>
      <c r="K889" s="84" t="e">
        <v>#N/A</v>
      </c>
      <c r="L889" s="9" t="e">
        <v>#N/A</v>
      </c>
      <c r="M889" s="92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8" t="e">
        <v>#N/A</v>
      </c>
      <c r="F890" s="3" t="e">
        <v>#N/A</v>
      </c>
      <c r="G890" s="3" t="e">
        <v>#N/A</v>
      </c>
      <c r="H890" s="3" t="e">
        <v>#N/A</v>
      </c>
      <c r="I890" s="79" t="e">
        <v>#N/A</v>
      </c>
      <c r="J890" s="79" t="e">
        <v>#N/A</v>
      </c>
      <c r="K890" s="84" t="e">
        <v>#N/A</v>
      </c>
      <c r="L890" s="9" t="e">
        <v>#N/A</v>
      </c>
      <c r="M890" s="92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8" t="e">
        <v>#N/A</v>
      </c>
      <c r="F891" s="3" t="e">
        <v>#N/A</v>
      </c>
      <c r="G891" s="3" t="e">
        <v>#N/A</v>
      </c>
      <c r="H891" s="3" t="e">
        <v>#N/A</v>
      </c>
      <c r="I891" s="79" t="e">
        <v>#N/A</v>
      </c>
      <c r="J891" s="79" t="e">
        <v>#N/A</v>
      </c>
      <c r="K891" s="84" t="e">
        <v>#N/A</v>
      </c>
      <c r="L891" s="9" t="e">
        <v>#N/A</v>
      </c>
      <c r="M891" s="92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8" t="e">
        <v>#N/A</v>
      </c>
      <c r="F892" s="3" t="e">
        <v>#N/A</v>
      </c>
      <c r="G892" s="3" t="e">
        <v>#N/A</v>
      </c>
      <c r="H892" s="3" t="e">
        <v>#N/A</v>
      </c>
      <c r="I892" s="79" t="e">
        <v>#N/A</v>
      </c>
      <c r="J892" s="79" t="e">
        <v>#N/A</v>
      </c>
      <c r="K892" s="84" t="e">
        <v>#N/A</v>
      </c>
      <c r="L892" s="9" t="e">
        <v>#N/A</v>
      </c>
      <c r="M892" s="92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8" t="e">
        <v>#N/A</v>
      </c>
      <c r="F893" s="3" t="e">
        <v>#N/A</v>
      </c>
      <c r="G893" s="3" t="e">
        <v>#N/A</v>
      </c>
      <c r="H893" s="3" t="e">
        <v>#N/A</v>
      </c>
      <c r="I893" s="79" t="e">
        <v>#N/A</v>
      </c>
      <c r="J893" s="79" t="e">
        <v>#N/A</v>
      </c>
      <c r="K893" s="84" t="e">
        <v>#N/A</v>
      </c>
      <c r="L893" s="9" t="e">
        <v>#N/A</v>
      </c>
      <c r="M893" s="92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8" t="e">
        <v>#N/A</v>
      </c>
      <c r="F894" s="3" t="e">
        <v>#N/A</v>
      </c>
      <c r="G894" s="3" t="e">
        <v>#N/A</v>
      </c>
      <c r="H894" s="3" t="e">
        <v>#N/A</v>
      </c>
      <c r="I894" s="79" t="e">
        <v>#N/A</v>
      </c>
      <c r="J894" s="79" t="e">
        <v>#N/A</v>
      </c>
      <c r="K894" s="84" t="e">
        <v>#N/A</v>
      </c>
      <c r="L894" s="9" t="e">
        <v>#N/A</v>
      </c>
      <c r="M894" s="92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8" t="e">
        <v>#N/A</v>
      </c>
      <c r="F895" s="3" t="e">
        <v>#N/A</v>
      </c>
      <c r="G895" s="3" t="e">
        <v>#N/A</v>
      </c>
      <c r="H895" s="3" t="e">
        <v>#N/A</v>
      </c>
      <c r="I895" s="79" t="e">
        <v>#N/A</v>
      </c>
      <c r="J895" s="79" t="e">
        <v>#N/A</v>
      </c>
      <c r="K895" s="84" t="e">
        <v>#N/A</v>
      </c>
      <c r="L895" s="9" t="e">
        <v>#N/A</v>
      </c>
      <c r="M895" s="92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8" t="e">
        <v>#N/A</v>
      </c>
      <c r="F896" s="3" t="e">
        <v>#N/A</v>
      </c>
      <c r="G896" s="3" t="e">
        <v>#N/A</v>
      </c>
      <c r="H896" s="3" t="e">
        <v>#N/A</v>
      </c>
      <c r="I896" s="79" t="e">
        <v>#N/A</v>
      </c>
      <c r="J896" s="79" t="e">
        <v>#N/A</v>
      </c>
      <c r="K896" s="84" t="e">
        <v>#N/A</v>
      </c>
      <c r="L896" s="9" t="e">
        <v>#N/A</v>
      </c>
      <c r="M896" s="92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8" t="e">
        <v>#N/A</v>
      </c>
      <c r="F897" s="3" t="e">
        <v>#N/A</v>
      </c>
      <c r="G897" s="3" t="e">
        <v>#N/A</v>
      </c>
      <c r="H897" s="3" t="e">
        <v>#N/A</v>
      </c>
      <c r="I897" s="79" t="e">
        <v>#N/A</v>
      </c>
      <c r="J897" s="79" t="e">
        <v>#N/A</v>
      </c>
      <c r="K897" s="84" t="e">
        <v>#N/A</v>
      </c>
      <c r="L897" s="9" t="e">
        <v>#N/A</v>
      </c>
      <c r="M897" s="92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8" t="e">
        <v>#N/A</v>
      </c>
      <c r="F898" s="3" t="e">
        <v>#N/A</v>
      </c>
      <c r="G898" s="3" t="e">
        <v>#N/A</v>
      </c>
      <c r="H898" s="3" t="e">
        <v>#N/A</v>
      </c>
      <c r="I898" s="79" t="e">
        <v>#N/A</v>
      </c>
      <c r="J898" s="79" t="e">
        <v>#N/A</v>
      </c>
      <c r="K898" s="84" t="e">
        <v>#N/A</v>
      </c>
      <c r="L898" s="9" t="e">
        <v>#N/A</v>
      </c>
      <c r="M898" s="92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8" t="e">
        <v>#N/A</v>
      </c>
      <c r="F899" s="3" t="e">
        <v>#N/A</v>
      </c>
      <c r="G899" s="3" t="e">
        <v>#N/A</v>
      </c>
      <c r="H899" s="3" t="e">
        <v>#N/A</v>
      </c>
      <c r="I899" s="79" t="e">
        <v>#N/A</v>
      </c>
      <c r="J899" s="79" t="e">
        <v>#N/A</v>
      </c>
      <c r="K899" s="84" t="e">
        <v>#N/A</v>
      </c>
      <c r="L899" s="9" t="e">
        <v>#N/A</v>
      </c>
      <c r="M899" s="92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8" t="e">
        <v>#N/A</v>
      </c>
      <c r="F900" s="3" t="e">
        <v>#N/A</v>
      </c>
      <c r="G900" s="3" t="e">
        <v>#N/A</v>
      </c>
      <c r="H900" s="3" t="e">
        <v>#N/A</v>
      </c>
      <c r="I900" s="79" t="e">
        <v>#N/A</v>
      </c>
      <c r="J900" s="79" t="e">
        <v>#N/A</v>
      </c>
      <c r="K900" s="84" t="e">
        <v>#N/A</v>
      </c>
      <c r="L900" s="9" t="e">
        <v>#N/A</v>
      </c>
      <c r="M900" s="92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8" t="e">
        <v>#N/A</v>
      </c>
      <c r="F901" s="3" t="e">
        <v>#N/A</v>
      </c>
      <c r="G901" s="3" t="e">
        <v>#N/A</v>
      </c>
      <c r="H901" s="3" t="e">
        <v>#N/A</v>
      </c>
      <c r="I901" s="79" t="e">
        <v>#N/A</v>
      </c>
      <c r="J901" s="79" t="e">
        <v>#N/A</v>
      </c>
      <c r="K901" s="84" t="e">
        <v>#N/A</v>
      </c>
      <c r="L901" s="9" t="e">
        <v>#N/A</v>
      </c>
      <c r="M901" s="92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8" t="e">
        <v>#N/A</v>
      </c>
      <c r="F902" s="3" t="e">
        <v>#N/A</v>
      </c>
      <c r="G902" s="3" t="e">
        <v>#N/A</v>
      </c>
      <c r="H902" s="3" t="e">
        <v>#N/A</v>
      </c>
      <c r="I902" s="79" t="e">
        <v>#N/A</v>
      </c>
      <c r="J902" s="79" t="e">
        <v>#N/A</v>
      </c>
      <c r="K902" s="84" t="e">
        <v>#N/A</v>
      </c>
      <c r="L902" s="9" t="e">
        <v>#N/A</v>
      </c>
      <c r="M902" s="92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8" t="e">
        <v>#N/A</v>
      </c>
      <c r="F903" s="3" t="e">
        <v>#N/A</v>
      </c>
      <c r="G903" s="3" t="e">
        <v>#N/A</v>
      </c>
      <c r="H903" s="3" t="e">
        <v>#N/A</v>
      </c>
      <c r="I903" s="79" t="e">
        <v>#N/A</v>
      </c>
      <c r="J903" s="79" t="e">
        <v>#N/A</v>
      </c>
      <c r="K903" s="84" t="e">
        <v>#N/A</v>
      </c>
      <c r="L903" s="9" t="e">
        <v>#N/A</v>
      </c>
      <c r="M903" s="92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8" t="e">
        <v>#N/A</v>
      </c>
      <c r="F904" s="3" t="e">
        <v>#N/A</v>
      </c>
      <c r="G904" s="3" t="e">
        <v>#N/A</v>
      </c>
      <c r="H904" s="3" t="e">
        <v>#N/A</v>
      </c>
      <c r="I904" s="79" t="e">
        <v>#N/A</v>
      </c>
      <c r="J904" s="79" t="e">
        <v>#N/A</v>
      </c>
      <c r="K904" s="84" t="e">
        <v>#N/A</v>
      </c>
      <c r="L904" s="9" t="e">
        <v>#N/A</v>
      </c>
      <c r="M904" s="92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8" t="e">
        <v>#N/A</v>
      </c>
      <c r="F905" s="3" t="e">
        <v>#N/A</v>
      </c>
      <c r="G905" s="3" t="e">
        <v>#N/A</v>
      </c>
      <c r="H905" s="3" t="e">
        <v>#N/A</v>
      </c>
      <c r="I905" s="79" t="e">
        <v>#N/A</v>
      </c>
      <c r="J905" s="79" t="e">
        <v>#N/A</v>
      </c>
      <c r="K905" s="84" t="e">
        <v>#N/A</v>
      </c>
      <c r="L905" s="9" t="e">
        <v>#N/A</v>
      </c>
      <c r="M905" s="92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8" t="e">
        <v>#N/A</v>
      </c>
      <c r="F906" s="3" t="e">
        <v>#N/A</v>
      </c>
      <c r="G906" s="3" t="e">
        <v>#N/A</v>
      </c>
      <c r="H906" s="3" t="e">
        <v>#N/A</v>
      </c>
      <c r="I906" s="79" t="e">
        <v>#N/A</v>
      </c>
      <c r="J906" s="79" t="e">
        <v>#N/A</v>
      </c>
      <c r="K906" s="84" t="e">
        <v>#N/A</v>
      </c>
      <c r="L906" s="9" t="e">
        <v>#N/A</v>
      </c>
      <c r="M906" s="92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8" t="e">
        <v>#N/A</v>
      </c>
      <c r="F907" s="3" t="e">
        <v>#N/A</v>
      </c>
      <c r="G907" s="3" t="e">
        <v>#N/A</v>
      </c>
      <c r="H907" s="3" t="e">
        <v>#N/A</v>
      </c>
      <c r="I907" s="79" t="e">
        <v>#N/A</v>
      </c>
      <c r="J907" s="79" t="e">
        <v>#N/A</v>
      </c>
      <c r="K907" s="84" t="e">
        <v>#N/A</v>
      </c>
      <c r="L907" s="9" t="e">
        <v>#N/A</v>
      </c>
      <c r="M907" s="92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8" t="e">
        <v>#N/A</v>
      </c>
      <c r="F908" s="3" t="e">
        <v>#N/A</v>
      </c>
      <c r="G908" s="3" t="e">
        <v>#N/A</v>
      </c>
      <c r="H908" s="3" t="e">
        <v>#N/A</v>
      </c>
      <c r="I908" s="79" t="e">
        <v>#N/A</v>
      </c>
      <c r="J908" s="79" t="e">
        <v>#N/A</v>
      </c>
      <c r="K908" s="84" t="e">
        <v>#N/A</v>
      </c>
      <c r="L908" s="9" t="e">
        <v>#N/A</v>
      </c>
      <c r="M908" s="92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8" t="e">
        <v>#N/A</v>
      </c>
      <c r="F909" s="3" t="e">
        <v>#N/A</v>
      </c>
      <c r="G909" s="3" t="e">
        <v>#N/A</v>
      </c>
      <c r="H909" s="3" t="e">
        <v>#N/A</v>
      </c>
      <c r="I909" s="79" t="e">
        <v>#N/A</v>
      </c>
      <c r="J909" s="79" t="e">
        <v>#N/A</v>
      </c>
      <c r="K909" s="84" t="e">
        <v>#N/A</v>
      </c>
      <c r="L909" s="9" t="e">
        <v>#N/A</v>
      </c>
      <c r="M909" s="92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8" t="e">
        <v>#N/A</v>
      </c>
      <c r="F910" s="3" t="e">
        <v>#N/A</v>
      </c>
      <c r="G910" s="3" t="e">
        <v>#N/A</v>
      </c>
      <c r="H910" s="3" t="e">
        <v>#N/A</v>
      </c>
      <c r="I910" s="79" t="e">
        <v>#N/A</v>
      </c>
      <c r="J910" s="79" t="e">
        <v>#N/A</v>
      </c>
      <c r="K910" s="84" t="e">
        <v>#N/A</v>
      </c>
      <c r="L910" s="9" t="e">
        <v>#N/A</v>
      </c>
      <c r="M910" s="92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8" t="e">
        <v>#N/A</v>
      </c>
      <c r="F911" s="3" t="e">
        <v>#N/A</v>
      </c>
      <c r="G911" s="3" t="e">
        <v>#N/A</v>
      </c>
      <c r="H911" s="3" t="e">
        <v>#N/A</v>
      </c>
      <c r="I911" s="79" t="e">
        <v>#N/A</v>
      </c>
      <c r="J911" s="79" t="e">
        <v>#N/A</v>
      </c>
      <c r="K911" s="84" t="e">
        <v>#N/A</v>
      </c>
      <c r="L911" s="9" t="e">
        <v>#N/A</v>
      </c>
      <c r="M911" s="92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8" t="e">
        <v>#N/A</v>
      </c>
      <c r="F912" s="3" t="e">
        <v>#N/A</v>
      </c>
      <c r="G912" s="3" t="e">
        <v>#N/A</v>
      </c>
      <c r="H912" s="3" t="e">
        <v>#N/A</v>
      </c>
      <c r="I912" s="79" t="e">
        <v>#N/A</v>
      </c>
      <c r="J912" s="79" t="e">
        <v>#N/A</v>
      </c>
      <c r="K912" s="84" t="e">
        <v>#N/A</v>
      </c>
      <c r="L912" s="9" t="e">
        <v>#N/A</v>
      </c>
      <c r="M912" s="92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8" t="e">
        <v>#N/A</v>
      </c>
      <c r="F913" s="3" t="e">
        <v>#N/A</v>
      </c>
      <c r="G913" s="3" t="e">
        <v>#N/A</v>
      </c>
      <c r="H913" s="3" t="e">
        <v>#N/A</v>
      </c>
      <c r="I913" s="79" t="e">
        <v>#N/A</v>
      </c>
      <c r="J913" s="79" t="e">
        <v>#N/A</v>
      </c>
      <c r="K913" s="84" t="e">
        <v>#N/A</v>
      </c>
      <c r="L913" s="9" t="e">
        <v>#N/A</v>
      </c>
      <c r="M913" s="92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8" t="e">
        <v>#N/A</v>
      </c>
      <c r="F914" s="3" t="e">
        <v>#N/A</v>
      </c>
      <c r="G914" s="3" t="e">
        <v>#N/A</v>
      </c>
      <c r="H914" s="3" t="e">
        <v>#N/A</v>
      </c>
      <c r="I914" s="79" t="e">
        <v>#N/A</v>
      </c>
      <c r="J914" s="79" t="e">
        <v>#N/A</v>
      </c>
      <c r="K914" s="84" t="e">
        <v>#N/A</v>
      </c>
      <c r="L914" s="9" t="e">
        <v>#N/A</v>
      </c>
      <c r="M914" s="92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8" t="e">
        <v>#N/A</v>
      </c>
      <c r="F915" s="3" t="e">
        <v>#N/A</v>
      </c>
      <c r="G915" s="3" t="e">
        <v>#N/A</v>
      </c>
      <c r="H915" s="3" t="e">
        <v>#N/A</v>
      </c>
      <c r="I915" s="79" t="e">
        <v>#N/A</v>
      </c>
      <c r="J915" s="79" t="e">
        <v>#N/A</v>
      </c>
      <c r="K915" s="84" t="e">
        <v>#N/A</v>
      </c>
      <c r="L915" s="9" t="e">
        <v>#N/A</v>
      </c>
      <c r="M915" s="92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8" t="e">
        <v>#N/A</v>
      </c>
      <c r="F916" s="3" t="e">
        <v>#N/A</v>
      </c>
      <c r="G916" s="3" t="e">
        <v>#N/A</v>
      </c>
      <c r="H916" s="3" t="e">
        <v>#N/A</v>
      </c>
      <c r="I916" s="79" t="e">
        <v>#N/A</v>
      </c>
      <c r="J916" s="79" t="e">
        <v>#N/A</v>
      </c>
      <c r="K916" s="84" t="e">
        <v>#N/A</v>
      </c>
      <c r="L916" s="9" t="e">
        <v>#N/A</v>
      </c>
      <c r="M916" s="92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8" t="e">
        <v>#N/A</v>
      </c>
      <c r="F917" s="3" t="e">
        <v>#N/A</v>
      </c>
      <c r="G917" s="3" t="e">
        <v>#N/A</v>
      </c>
      <c r="H917" s="3" t="e">
        <v>#N/A</v>
      </c>
      <c r="I917" s="79" t="e">
        <v>#N/A</v>
      </c>
      <c r="J917" s="79" t="e">
        <v>#N/A</v>
      </c>
      <c r="K917" s="84" t="e">
        <v>#N/A</v>
      </c>
      <c r="L917" s="9" t="e">
        <v>#N/A</v>
      </c>
      <c r="M917" s="92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8" t="e">
        <v>#N/A</v>
      </c>
      <c r="F918" s="3" t="e">
        <v>#N/A</v>
      </c>
      <c r="G918" s="3" t="e">
        <v>#N/A</v>
      </c>
      <c r="H918" s="3" t="e">
        <v>#N/A</v>
      </c>
      <c r="I918" s="79" t="e">
        <v>#N/A</v>
      </c>
      <c r="J918" s="79" t="e">
        <v>#N/A</v>
      </c>
      <c r="K918" s="84" t="e">
        <v>#N/A</v>
      </c>
      <c r="L918" s="9" t="e">
        <v>#N/A</v>
      </c>
      <c r="M918" s="92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8" t="e">
        <v>#N/A</v>
      </c>
      <c r="F919" s="3" t="e">
        <v>#N/A</v>
      </c>
      <c r="G919" s="3" t="e">
        <v>#N/A</v>
      </c>
      <c r="H919" s="3" t="e">
        <v>#N/A</v>
      </c>
      <c r="I919" s="79" t="e">
        <v>#N/A</v>
      </c>
      <c r="J919" s="79" t="e">
        <v>#N/A</v>
      </c>
      <c r="K919" s="84" t="e">
        <v>#N/A</v>
      </c>
      <c r="L919" s="9" t="e">
        <v>#N/A</v>
      </c>
      <c r="M919" s="92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8" t="e">
        <v>#N/A</v>
      </c>
      <c r="F920" s="3" t="e">
        <v>#N/A</v>
      </c>
      <c r="G920" s="3" t="e">
        <v>#N/A</v>
      </c>
      <c r="H920" s="3" t="e">
        <v>#N/A</v>
      </c>
      <c r="I920" s="79" t="e">
        <v>#N/A</v>
      </c>
      <c r="J920" s="79" t="e">
        <v>#N/A</v>
      </c>
      <c r="K920" s="84" t="e">
        <v>#N/A</v>
      </c>
      <c r="L920" s="9" t="e">
        <v>#N/A</v>
      </c>
      <c r="M920" s="92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8" t="e">
        <v>#N/A</v>
      </c>
      <c r="F921" s="3" t="e">
        <v>#N/A</v>
      </c>
      <c r="G921" s="3" t="e">
        <v>#N/A</v>
      </c>
      <c r="H921" s="3" t="e">
        <v>#N/A</v>
      </c>
      <c r="I921" s="79" t="e">
        <v>#N/A</v>
      </c>
      <c r="J921" s="79" t="e">
        <v>#N/A</v>
      </c>
      <c r="K921" s="84" t="e">
        <v>#N/A</v>
      </c>
      <c r="L921" s="9" t="e">
        <v>#N/A</v>
      </c>
      <c r="M921" s="92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8" t="e">
        <v>#N/A</v>
      </c>
      <c r="F922" s="3" t="e">
        <v>#N/A</v>
      </c>
      <c r="G922" s="3" t="e">
        <v>#N/A</v>
      </c>
      <c r="H922" s="3" t="e">
        <v>#N/A</v>
      </c>
      <c r="I922" s="79" t="e">
        <v>#N/A</v>
      </c>
      <c r="J922" s="79" t="e">
        <v>#N/A</v>
      </c>
      <c r="K922" s="84" t="e">
        <v>#N/A</v>
      </c>
      <c r="L922" s="9" t="e">
        <v>#N/A</v>
      </c>
      <c r="M922" s="92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8" t="e">
        <v>#N/A</v>
      </c>
      <c r="F923" s="3" t="e">
        <v>#N/A</v>
      </c>
      <c r="G923" s="3" t="e">
        <v>#N/A</v>
      </c>
      <c r="H923" s="3" t="e">
        <v>#N/A</v>
      </c>
      <c r="I923" s="79" t="e">
        <v>#N/A</v>
      </c>
      <c r="J923" s="79" t="e">
        <v>#N/A</v>
      </c>
      <c r="K923" s="84" t="e">
        <v>#N/A</v>
      </c>
      <c r="L923" s="9" t="e">
        <v>#N/A</v>
      </c>
      <c r="M923" s="92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8" t="e">
        <v>#N/A</v>
      </c>
      <c r="F924" s="3" t="e">
        <v>#N/A</v>
      </c>
      <c r="G924" s="3" t="e">
        <v>#N/A</v>
      </c>
      <c r="H924" s="3" t="e">
        <v>#N/A</v>
      </c>
      <c r="I924" s="79" t="e">
        <v>#N/A</v>
      </c>
      <c r="J924" s="79" t="e">
        <v>#N/A</v>
      </c>
      <c r="K924" s="84" t="e">
        <v>#N/A</v>
      </c>
      <c r="L924" s="9" t="e">
        <v>#N/A</v>
      </c>
      <c r="M924" s="92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8" t="e">
        <v>#N/A</v>
      </c>
      <c r="F925" s="3" t="e">
        <v>#N/A</v>
      </c>
      <c r="G925" s="3" t="e">
        <v>#N/A</v>
      </c>
      <c r="H925" s="3" t="e">
        <v>#N/A</v>
      </c>
      <c r="I925" s="79" t="e">
        <v>#N/A</v>
      </c>
      <c r="J925" s="79" t="e">
        <v>#N/A</v>
      </c>
      <c r="K925" s="84" t="e">
        <v>#N/A</v>
      </c>
      <c r="L925" s="9" t="e">
        <v>#N/A</v>
      </c>
      <c r="M925" s="92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8" t="e">
        <v>#N/A</v>
      </c>
      <c r="F926" s="3" t="e">
        <v>#N/A</v>
      </c>
      <c r="G926" s="3" t="e">
        <v>#N/A</v>
      </c>
      <c r="H926" s="3" t="e">
        <v>#N/A</v>
      </c>
      <c r="I926" s="79" t="e">
        <v>#N/A</v>
      </c>
      <c r="J926" s="79" t="e">
        <v>#N/A</v>
      </c>
      <c r="K926" s="84" t="e">
        <v>#N/A</v>
      </c>
      <c r="L926" s="9" t="e">
        <v>#N/A</v>
      </c>
      <c r="M926" s="92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8" t="e">
        <v>#N/A</v>
      </c>
      <c r="F927" s="3" t="e">
        <v>#N/A</v>
      </c>
      <c r="G927" s="3" t="e">
        <v>#N/A</v>
      </c>
      <c r="H927" s="3" t="e">
        <v>#N/A</v>
      </c>
      <c r="I927" s="79" t="e">
        <v>#N/A</v>
      </c>
      <c r="J927" s="79" t="e">
        <v>#N/A</v>
      </c>
      <c r="K927" s="84" t="e">
        <v>#N/A</v>
      </c>
      <c r="L927" s="9" t="e">
        <v>#N/A</v>
      </c>
      <c r="M927" s="92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8" t="e">
        <v>#N/A</v>
      </c>
      <c r="F928" s="3" t="e">
        <v>#N/A</v>
      </c>
      <c r="G928" s="3" t="e">
        <v>#N/A</v>
      </c>
      <c r="H928" s="3" t="e">
        <v>#N/A</v>
      </c>
      <c r="I928" s="79" t="e">
        <v>#N/A</v>
      </c>
      <c r="J928" s="79" t="e">
        <v>#N/A</v>
      </c>
      <c r="K928" s="84" t="e">
        <v>#N/A</v>
      </c>
      <c r="L928" s="9" t="e">
        <v>#N/A</v>
      </c>
      <c r="M928" s="92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8" t="e">
        <v>#N/A</v>
      </c>
      <c r="F929" s="3" t="e">
        <v>#N/A</v>
      </c>
      <c r="G929" s="3" t="e">
        <v>#N/A</v>
      </c>
      <c r="H929" s="3" t="e">
        <v>#N/A</v>
      </c>
      <c r="I929" s="79" t="e">
        <v>#N/A</v>
      </c>
      <c r="J929" s="79" t="e">
        <v>#N/A</v>
      </c>
      <c r="K929" s="84" t="e">
        <v>#N/A</v>
      </c>
      <c r="L929" s="9" t="e">
        <v>#N/A</v>
      </c>
      <c r="M929" s="92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8" t="e">
        <v>#N/A</v>
      </c>
      <c r="F930" s="3" t="e">
        <v>#N/A</v>
      </c>
      <c r="G930" s="3" t="e">
        <v>#N/A</v>
      </c>
      <c r="H930" s="3" t="e">
        <v>#N/A</v>
      </c>
      <c r="I930" s="79" t="e">
        <v>#N/A</v>
      </c>
      <c r="J930" s="79" t="e">
        <v>#N/A</v>
      </c>
      <c r="K930" s="84" t="e">
        <v>#N/A</v>
      </c>
      <c r="L930" s="9" t="e">
        <v>#N/A</v>
      </c>
      <c r="M930" s="92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8" t="e">
        <v>#N/A</v>
      </c>
      <c r="F931" s="3" t="e">
        <v>#N/A</v>
      </c>
      <c r="G931" s="3" t="e">
        <v>#N/A</v>
      </c>
      <c r="H931" s="3" t="e">
        <v>#N/A</v>
      </c>
      <c r="I931" s="79" t="e">
        <v>#N/A</v>
      </c>
      <c r="J931" s="79" t="e">
        <v>#N/A</v>
      </c>
      <c r="K931" s="84" t="e">
        <v>#N/A</v>
      </c>
      <c r="L931" s="9" t="e">
        <v>#N/A</v>
      </c>
      <c r="M931" s="92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8" t="e">
        <v>#N/A</v>
      </c>
      <c r="F932" s="3" t="e">
        <v>#N/A</v>
      </c>
      <c r="G932" s="3" t="e">
        <v>#N/A</v>
      </c>
      <c r="H932" s="3" t="e">
        <v>#N/A</v>
      </c>
      <c r="I932" s="79" t="e">
        <v>#N/A</v>
      </c>
      <c r="J932" s="79" t="e">
        <v>#N/A</v>
      </c>
      <c r="K932" s="84" t="e">
        <v>#N/A</v>
      </c>
      <c r="L932" s="9" t="e">
        <v>#N/A</v>
      </c>
      <c r="M932" s="92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8" t="e">
        <v>#N/A</v>
      </c>
      <c r="F933" s="3" t="e">
        <v>#N/A</v>
      </c>
      <c r="G933" s="3" t="e">
        <v>#N/A</v>
      </c>
      <c r="H933" s="3" t="e">
        <v>#N/A</v>
      </c>
      <c r="I933" s="79" t="e">
        <v>#N/A</v>
      </c>
      <c r="J933" s="79" t="e">
        <v>#N/A</v>
      </c>
      <c r="K933" s="84" t="e">
        <v>#N/A</v>
      </c>
      <c r="L933" s="9" t="e">
        <v>#N/A</v>
      </c>
      <c r="M933" s="92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8" t="e">
        <v>#N/A</v>
      </c>
      <c r="F934" s="3" t="e">
        <v>#N/A</v>
      </c>
      <c r="G934" s="3" t="e">
        <v>#N/A</v>
      </c>
      <c r="H934" s="3" t="e">
        <v>#N/A</v>
      </c>
      <c r="I934" s="79" t="e">
        <v>#N/A</v>
      </c>
      <c r="J934" s="79" t="e">
        <v>#N/A</v>
      </c>
      <c r="K934" s="84" t="e">
        <v>#N/A</v>
      </c>
      <c r="L934" s="9" t="e">
        <v>#N/A</v>
      </c>
      <c r="M934" s="92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8" t="e">
        <v>#N/A</v>
      </c>
      <c r="F935" s="3" t="e">
        <v>#N/A</v>
      </c>
      <c r="G935" s="3" t="e">
        <v>#N/A</v>
      </c>
      <c r="H935" s="3" t="e">
        <v>#N/A</v>
      </c>
      <c r="I935" s="79" t="e">
        <v>#N/A</v>
      </c>
      <c r="J935" s="79" t="e">
        <v>#N/A</v>
      </c>
      <c r="K935" s="84" t="e">
        <v>#N/A</v>
      </c>
      <c r="L935" s="9" t="e">
        <v>#N/A</v>
      </c>
      <c r="M935" s="92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8" t="e">
        <v>#N/A</v>
      </c>
      <c r="F936" s="3" t="e">
        <v>#N/A</v>
      </c>
      <c r="G936" s="3" t="e">
        <v>#N/A</v>
      </c>
      <c r="H936" s="3" t="e">
        <v>#N/A</v>
      </c>
      <c r="I936" s="79" t="e">
        <v>#N/A</v>
      </c>
      <c r="J936" s="79" t="e">
        <v>#N/A</v>
      </c>
      <c r="K936" s="84" t="e">
        <v>#N/A</v>
      </c>
      <c r="L936" s="9" t="e">
        <v>#N/A</v>
      </c>
      <c r="M936" s="92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8" t="e">
        <v>#N/A</v>
      </c>
      <c r="F937" s="3" t="e">
        <v>#N/A</v>
      </c>
      <c r="G937" s="3" t="e">
        <v>#N/A</v>
      </c>
      <c r="H937" s="3" t="e">
        <v>#N/A</v>
      </c>
      <c r="I937" s="79" t="e">
        <v>#N/A</v>
      </c>
      <c r="J937" s="79" t="e">
        <v>#N/A</v>
      </c>
      <c r="K937" s="84" t="e">
        <v>#N/A</v>
      </c>
      <c r="L937" s="9" t="e">
        <v>#N/A</v>
      </c>
      <c r="M937" s="92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8" t="e">
        <v>#N/A</v>
      </c>
      <c r="F938" s="3" t="e">
        <v>#N/A</v>
      </c>
      <c r="G938" s="3" t="e">
        <v>#N/A</v>
      </c>
      <c r="H938" s="3" t="e">
        <v>#N/A</v>
      </c>
      <c r="I938" s="79" t="e">
        <v>#N/A</v>
      </c>
      <c r="J938" s="79" t="e">
        <v>#N/A</v>
      </c>
      <c r="K938" s="84" t="e">
        <v>#N/A</v>
      </c>
      <c r="L938" s="9" t="e">
        <v>#N/A</v>
      </c>
      <c r="M938" s="92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8" t="e">
        <v>#N/A</v>
      </c>
      <c r="F939" s="3" t="e">
        <v>#N/A</v>
      </c>
      <c r="G939" s="3" t="e">
        <v>#N/A</v>
      </c>
      <c r="H939" s="3" t="e">
        <v>#N/A</v>
      </c>
      <c r="I939" s="79" t="e">
        <v>#N/A</v>
      </c>
      <c r="J939" s="79" t="e">
        <v>#N/A</v>
      </c>
      <c r="K939" s="84" t="e">
        <v>#N/A</v>
      </c>
      <c r="L939" s="9" t="e">
        <v>#N/A</v>
      </c>
      <c r="M939" s="92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8" t="e">
        <v>#N/A</v>
      </c>
      <c r="F940" s="3" t="e">
        <v>#N/A</v>
      </c>
      <c r="G940" s="3" t="e">
        <v>#N/A</v>
      </c>
      <c r="H940" s="3" t="e">
        <v>#N/A</v>
      </c>
      <c r="I940" s="79" t="e">
        <v>#N/A</v>
      </c>
      <c r="J940" s="79" t="e">
        <v>#N/A</v>
      </c>
      <c r="K940" s="84" t="e">
        <v>#N/A</v>
      </c>
      <c r="L940" s="9" t="e">
        <v>#N/A</v>
      </c>
      <c r="M940" s="92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8" t="e">
        <v>#N/A</v>
      </c>
      <c r="F941" s="3" t="e">
        <v>#N/A</v>
      </c>
      <c r="G941" s="3" t="e">
        <v>#N/A</v>
      </c>
      <c r="H941" s="3" t="e">
        <v>#N/A</v>
      </c>
      <c r="I941" s="79" t="e">
        <v>#N/A</v>
      </c>
      <c r="J941" s="79" t="e">
        <v>#N/A</v>
      </c>
      <c r="K941" s="84" t="e">
        <v>#N/A</v>
      </c>
      <c r="L941" s="9" t="e">
        <v>#N/A</v>
      </c>
      <c r="M941" s="92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8" t="e">
        <v>#N/A</v>
      </c>
      <c r="F942" s="3" t="e">
        <v>#N/A</v>
      </c>
      <c r="G942" s="3" t="e">
        <v>#N/A</v>
      </c>
      <c r="H942" s="3" t="e">
        <v>#N/A</v>
      </c>
      <c r="I942" s="79" t="e">
        <v>#N/A</v>
      </c>
      <c r="J942" s="79" t="e">
        <v>#N/A</v>
      </c>
      <c r="K942" s="84" t="e">
        <v>#N/A</v>
      </c>
      <c r="L942" s="9" t="e">
        <v>#N/A</v>
      </c>
      <c r="M942" s="92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8" t="e">
        <v>#N/A</v>
      </c>
      <c r="F943" s="3" t="e">
        <v>#N/A</v>
      </c>
      <c r="G943" s="3" t="e">
        <v>#N/A</v>
      </c>
      <c r="H943" s="3" t="e">
        <v>#N/A</v>
      </c>
      <c r="I943" s="79" t="e">
        <v>#N/A</v>
      </c>
      <c r="J943" s="79" t="e">
        <v>#N/A</v>
      </c>
      <c r="K943" s="84" t="e">
        <v>#N/A</v>
      </c>
      <c r="L943" s="9" t="e">
        <v>#N/A</v>
      </c>
      <c r="M943" s="92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8" t="e">
        <v>#N/A</v>
      </c>
      <c r="F944" s="3" t="e">
        <v>#N/A</v>
      </c>
      <c r="G944" s="3" t="e">
        <v>#N/A</v>
      </c>
      <c r="H944" s="3" t="e">
        <v>#N/A</v>
      </c>
      <c r="I944" s="79" t="e">
        <v>#N/A</v>
      </c>
      <c r="J944" s="79" t="e">
        <v>#N/A</v>
      </c>
      <c r="K944" s="84" t="e">
        <v>#N/A</v>
      </c>
      <c r="L944" s="9" t="e">
        <v>#N/A</v>
      </c>
      <c r="M944" s="92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8" t="e">
        <v>#N/A</v>
      </c>
      <c r="F945" s="3" t="e">
        <v>#N/A</v>
      </c>
      <c r="G945" s="3" t="e">
        <v>#N/A</v>
      </c>
      <c r="H945" s="3" t="e">
        <v>#N/A</v>
      </c>
      <c r="I945" s="79" t="e">
        <v>#N/A</v>
      </c>
      <c r="J945" s="79" t="e">
        <v>#N/A</v>
      </c>
      <c r="K945" s="84" t="e">
        <v>#N/A</v>
      </c>
      <c r="L945" s="9" t="e">
        <v>#N/A</v>
      </c>
      <c r="M945" s="92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8" t="e">
        <v>#N/A</v>
      </c>
      <c r="F946" s="3" t="e">
        <v>#N/A</v>
      </c>
      <c r="G946" s="3" t="e">
        <v>#N/A</v>
      </c>
      <c r="H946" s="3" t="e">
        <v>#N/A</v>
      </c>
      <c r="I946" s="79" t="e">
        <v>#N/A</v>
      </c>
      <c r="J946" s="79" t="e">
        <v>#N/A</v>
      </c>
      <c r="K946" s="84" t="e">
        <v>#N/A</v>
      </c>
      <c r="L946" s="9" t="e">
        <v>#N/A</v>
      </c>
      <c r="M946" s="92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8" t="e">
        <v>#N/A</v>
      </c>
      <c r="F947" s="3" t="e">
        <v>#N/A</v>
      </c>
      <c r="G947" s="3" t="e">
        <v>#N/A</v>
      </c>
      <c r="H947" s="3" t="e">
        <v>#N/A</v>
      </c>
      <c r="I947" s="79" t="e">
        <v>#N/A</v>
      </c>
      <c r="J947" s="79" t="e">
        <v>#N/A</v>
      </c>
      <c r="K947" s="84" t="e">
        <v>#N/A</v>
      </c>
      <c r="L947" s="9" t="e">
        <v>#N/A</v>
      </c>
      <c r="M947" s="92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8" t="e">
        <v>#N/A</v>
      </c>
      <c r="F948" s="3" t="e">
        <v>#N/A</v>
      </c>
      <c r="G948" s="3" t="e">
        <v>#N/A</v>
      </c>
      <c r="H948" s="3" t="e">
        <v>#N/A</v>
      </c>
      <c r="I948" s="79" t="e">
        <v>#N/A</v>
      </c>
      <c r="J948" s="79" t="e">
        <v>#N/A</v>
      </c>
      <c r="K948" s="84" t="e">
        <v>#N/A</v>
      </c>
      <c r="L948" s="9" t="e">
        <v>#N/A</v>
      </c>
      <c r="M948" s="92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8" t="e">
        <v>#N/A</v>
      </c>
      <c r="F949" s="3" t="e">
        <v>#N/A</v>
      </c>
      <c r="G949" s="3" t="e">
        <v>#N/A</v>
      </c>
      <c r="H949" s="3" t="e">
        <v>#N/A</v>
      </c>
      <c r="I949" s="79" t="e">
        <v>#N/A</v>
      </c>
      <c r="J949" s="79" t="e">
        <v>#N/A</v>
      </c>
      <c r="K949" s="84" t="e">
        <v>#N/A</v>
      </c>
      <c r="L949" s="9" t="e">
        <v>#N/A</v>
      </c>
      <c r="M949" s="92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8" t="e">
        <v>#N/A</v>
      </c>
      <c r="F950" s="3" t="e">
        <v>#N/A</v>
      </c>
      <c r="G950" s="3" t="e">
        <v>#N/A</v>
      </c>
      <c r="H950" s="3" t="e">
        <v>#N/A</v>
      </c>
      <c r="I950" s="79" t="e">
        <v>#N/A</v>
      </c>
      <c r="J950" s="79" t="e">
        <v>#N/A</v>
      </c>
      <c r="K950" s="84" t="e">
        <v>#N/A</v>
      </c>
      <c r="L950" s="9" t="e">
        <v>#N/A</v>
      </c>
      <c r="M950" s="92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8" t="e">
        <v>#N/A</v>
      </c>
      <c r="F951" s="3" t="e">
        <v>#N/A</v>
      </c>
      <c r="G951" s="3" t="e">
        <v>#N/A</v>
      </c>
      <c r="H951" s="3" t="e">
        <v>#N/A</v>
      </c>
      <c r="I951" s="79" t="e">
        <v>#N/A</v>
      </c>
      <c r="J951" s="79" t="e">
        <v>#N/A</v>
      </c>
      <c r="K951" s="84" t="e">
        <v>#N/A</v>
      </c>
      <c r="L951" s="9" t="e">
        <v>#N/A</v>
      </c>
      <c r="M951" s="92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8" t="e">
        <v>#N/A</v>
      </c>
      <c r="F952" s="3" t="e">
        <v>#N/A</v>
      </c>
      <c r="G952" s="3" t="e">
        <v>#N/A</v>
      </c>
      <c r="H952" s="3" t="e">
        <v>#N/A</v>
      </c>
      <c r="I952" s="79" t="e">
        <v>#N/A</v>
      </c>
      <c r="J952" s="79" t="e">
        <v>#N/A</v>
      </c>
      <c r="K952" s="84" t="e">
        <v>#N/A</v>
      </c>
      <c r="L952" s="9" t="e">
        <v>#N/A</v>
      </c>
      <c r="M952" s="92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8" t="e">
        <v>#N/A</v>
      </c>
      <c r="F953" s="3" t="e">
        <v>#N/A</v>
      </c>
      <c r="G953" s="3" t="e">
        <v>#N/A</v>
      </c>
      <c r="H953" s="3" t="e">
        <v>#N/A</v>
      </c>
      <c r="I953" s="79" t="e">
        <v>#N/A</v>
      </c>
      <c r="J953" s="79" t="e">
        <v>#N/A</v>
      </c>
      <c r="K953" s="84" t="e">
        <v>#N/A</v>
      </c>
      <c r="L953" s="9" t="e">
        <v>#N/A</v>
      </c>
      <c r="M953" s="92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8" t="e">
        <v>#N/A</v>
      </c>
      <c r="F954" s="3" t="e">
        <v>#N/A</v>
      </c>
      <c r="G954" s="3" t="e">
        <v>#N/A</v>
      </c>
      <c r="H954" s="3" t="e">
        <v>#N/A</v>
      </c>
      <c r="I954" s="79" t="e">
        <v>#N/A</v>
      </c>
      <c r="J954" s="79" t="e">
        <v>#N/A</v>
      </c>
      <c r="K954" s="84" t="e">
        <v>#N/A</v>
      </c>
      <c r="L954" s="9" t="e">
        <v>#N/A</v>
      </c>
      <c r="M954" s="92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8" t="e">
        <v>#N/A</v>
      </c>
      <c r="F955" s="3" t="e">
        <v>#N/A</v>
      </c>
      <c r="G955" s="3" t="e">
        <v>#N/A</v>
      </c>
      <c r="H955" s="3" t="e">
        <v>#N/A</v>
      </c>
      <c r="I955" s="79" t="e">
        <v>#N/A</v>
      </c>
      <c r="J955" s="79" t="e">
        <v>#N/A</v>
      </c>
      <c r="K955" s="84" t="e">
        <v>#N/A</v>
      </c>
      <c r="L955" s="9" t="e">
        <v>#N/A</v>
      </c>
      <c r="M955" s="92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8" t="e">
        <v>#N/A</v>
      </c>
      <c r="F956" s="3" t="e">
        <v>#N/A</v>
      </c>
      <c r="G956" s="3" t="e">
        <v>#N/A</v>
      </c>
      <c r="H956" s="3" t="e">
        <v>#N/A</v>
      </c>
      <c r="I956" s="79" t="e">
        <v>#N/A</v>
      </c>
      <c r="J956" s="79" t="e">
        <v>#N/A</v>
      </c>
      <c r="K956" s="84" t="e">
        <v>#N/A</v>
      </c>
      <c r="L956" s="9" t="e">
        <v>#N/A</v>
      </c>
      <c r="M956" s="92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8" t="e">
        <v>#N/A</v>
      </c>
      <c r="F957" s="3" t="e">
        <v>#N/A</v>
      </c>
      <c r="G957" s="3" t="e">
        <v>#N/A</v>
      </c>
      <c r="H957" s="3" t="e">
        <v>#N/A</v>
      </c>
      <c r="I957" s="79" t="e">
        <v>#N/A</v>
      </c>
      <c r="J957" s="79" t="e">
        <v>#N/A</v>
      </c>
      <c r="K957" s="84" t="e">
        <v>#N/A</v>
      </c>
      <c r="L957" s="9" t="e">
        <v>#N/A</v>
      </c>
      <c r="M957" s="92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8" t="e">
        <v>#N/A</v>
      </c>
      <c r="F958" s="3" t="e">
        <v>#N/A</v>
      </c>
      <c r="G958" s="3" t="e">
        <v>#N/A</v>
      </c>
      <c r="H958" s="3" t="e">
        <v>#N/A</v>
      </c>
      <c r="I958" s="79" t="e">
        <v>#N/A</v>
      </c>
      <c r="J958" s="79" t="e">
        <v>#N/A</v>
      </c>
      <c r="K958" s="84" t="e">
        <v>#N/A</v>
      </c>
      <c r="L958" s="9" t="e">
        <v>#N/A</v>
      </c>
      <c r="M958" s="92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8" t="e">
        <v>#N/A</v>
      </c>
      <c r="F959" s="3" t="e">
        <v>#N/A</v>
      </c>
      <c r="G959" s="3" t="e">
        <v>#N/A</v>
      </c>
      <c r="H959" s="3" t="e">
        <v>#N/A</v>
      </c>
      <c r="I959" s="79" t="e">
        <v>#N/A</v>
      </c>
      <c r="J959" s="79" t="e">
        <v>#N/A</v>
      </c>
      <c r="K959" s="84" t="e">
        <v>#N/A</v>
      </c>
      <c r="L959" s="9" t="e">
        <v>#N/A</v>
      </c>
      <c r="M959" s="92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8" t="e">
        <v>#N/A</v>
      </c>
      <c r="F960" s="3" t="e">
        <v>#N/A</v>
      </c>
      <c r="G960" s="3" t="e">
        <v>#N/A</v>
      </c>
      <c r="H960" s="3" t="e">
        <v>#N/A</v>
      </c>
      <c r="I960" s="79" t="e">
        <v>#N/A</v>
      </c>
      <c r="J960" s="79" t="e">
        <v>#N/A</v>
      </c>
      <c r="K960" s="84" t="e">
        <v>#N/A</v>
      </c>
      <c r="L960" s="9" t="e">
        <v>#N/A</v>
      </c>
      <c r="M960" s="92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8" t="e">
        <v>#N/A</v>
      </c>
      <c r="F961" s="3" t="e">
        <v>#N/A</v>
      </c>
      <c r="G961" s="3" t="e">
        <v>#N/A</v>
      </c>
      <c r="H961" s="3" t="e">
        <v>#N/A</v>
      </c>
      <c r="I961" s="79" t="e">
        <v>#N/A</v>
      </c>
      <c r="J961" s="79" t="e">
        <v>#N/A</v>
      </c>
      <c r="K961" s="84" t="e">
        <v>#N/A</v>
      </c>
      <c r="L961" s="9" t="e">
        <v>#N/A</v>
      </c>
      <c r="M961" s="92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8" t="e">
        <v>#N/A</v>
      </c>
      <c r="F962" s="3" t="e">
        <v>#N/A</v>
      </c>
      <c r="G962" s="3" t="e">
        <v>#N/A</v>
      </c>
      <c r="H962" s="3" t="e">
        <v>#N/A</v>
      </c>
      <c r="I962" s="79" t="e">
        <v>#N/A</v>
      </c>
      <c r="J962" s="79" t="e">
        <v>#N/A</v>
      </c>
      <c r="K962" s="84" t="e">
        <v>#N/A</v>
      </c>
      <c r="L962" s="9" t="e">
        <v>#N/A</v>
      </c>
      <c r="M962" s="92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8" t="e">
        <v>#N/A</v>
      </c>
      <c r="F963" s="3" t="e">
        <v>#N/A</v>
      </c>
      <c r="G963" s="3" t="e">
        <v>#N/A</v>
      </c>
      <c r="H963" s="3" t="e">
        <v>#N/A</v>
      </c>
      <c r="I963" s="79" t="e">
        <v>#N/A</v>
      </c>
      <c r="J963" s="79" t="e">
        <v>#N/A</v>
      </c>
      <c r="K963" s="84" t="e">
        <v>#N/A</v>
      </c>
      <c r="L963" s="9" t="e">
        <v>#N/A</v>
      </c>
      <c r="M963" s="92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8" t="e">
        <v>#N/A</v>
      </c>
      <c r="F964" s="3" t="e">
        <v>#N/A</v>
      </c>
      <c r="G964" s="3" t="e">
        <v>#N/A</v>
      </c>
      <c r="H964" s="3" t="e">
        <v>#N/A</v>
      </c>
      <c r="I964" s="79" t="e">
        <v>#N/A</v>
      </c>
      <c r="J964" s="79" t="e">
        <v>#N/A</v>
      </c>
      <c r="K964" s="84" t="e">
        <v>#N/A</v>
      </c>
      <c r="L964" s="9" t="e">
        <v>#N/A</v>
      </c>
      <c r="M964" s="92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8" t="e">
        <v>#N/A</v>
      </c>
      <c r="F965" s="3" t="e">
        <v>#N/A</v>
      </c>
      <c r="G965" s="3" t="e">
        <v>#N/A</v>
      </c>
      <c r="H965" s="3" t="e">
        <v>#N/A</v>
      </c>
      <c r="I965" s="79" t="e">
        <v>#N/A</v>
      </c>
      <c r="J965" s="79" t="e">
        <v>#N/A</v>
      </c>
      <c r="K965" s="84" t="e">
        <v>#N/A</v>
      </c>
      <c r="L965" s="9" t="e">
        <v>#N/A</v>
      </c>
      <c r="M965" s="92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8" t="e">
        <v>#N/A</v>
      </c>
      <c r="F966" s="3" t="e">
        <v>#N/A</v>
      </c>
      <c r="G966" s="3" t="e">
        <v>#N/A</v>
      </c>
      <c r="H966" s="3" t="e">
        <v>#N/A</v>
      </c>
      <c r="I966" s="79" t="e">
        <v>#N/A</v>
      </c>
      <c r="J966" s="79" t="e">
        <v>#N/A</v>
      </c>
      <c r="K966" s="84" t="e">
        <v>#N/A</v>
      </c>
      <c r="L966" s="9" t="e">
        <v>#N/A</v>
      </c>
      <c r="M966" s="92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8" t="e">
        <v>#N/A</v>
      </c>
      <c r="F967" s="3" t="e">
        <v>#N/A</v>
      </c>
      <c r="G967" s="3" t="e">
        <v>#N/A</v>
      </c>
      <c r="H967" s="3" t="e">
        <v>#N/A</v>
      </c>
      <c r="I967" s="79" t="e">
        <v>#N/A</v>
      </c>
      <c r="J967" s="79" t="e">
        <v>#N/A</v>
      </c>
      <c r="K967" s="84" t="e">
        <v>#N/A</v>
      </c>
      <c r="L967" s="9" t="e">
        <v>#N/A</v>
      </c>
      <c r="M967" s="92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8" t="e">
        <v>#N/A</v>
      </c>
      <c r="F968" s="3" t="e">
        <v>#N/A</v>
      </c>
      <c r="G968" s="3" t="e">
        <v>#N/A</v>
      </c>
      <c r="H968" s="3" t="e">
        <v>#N/A</v>
      </c>
      <c r="I968" s="79" t="e">
        <v>#N/A</v>
      </c>
      <c r="J968" s="79" t="e">
        <v>#N/A</v>
      </c>
      <c r="K968" s="84" t="e">
        <v>#N/A</v>
      </c>
      <c r="L968" s="9" t="e">
        <v>#N/A</v>
      </c>
      <c r="M968" s="92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8" t="e">
        <v>#N/A</v>
      </c>
      <c r="F969" s="3" t="e">
        <v>#N/A</v>
      </c>
      <c r="G969" s="3" t="e">
        <v>#N/A</v>
      </c>
      <c r="H969" s="3" t="e">
        <v>#N/A</v>
      </c>
      <c r="I969" s="79" t="e">
        <v>#N/A</v>
      </c>
      <c r="J969" s="79" t="e">
        <v>#N/A</v>
      </c>
      <c r="K969" s="84" t="e">
        <v>#N/A</v>
      </c>
      <c r="L969" s="9" t="e">
        <v>#N/A</v>
      </c>
      <c r="M969" s="92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8" t="e">
        <v>#N/A</v>
      </c>
      <c r="F970" s="3" t="e">
        <v>#N/A</v>
      </c>
      <c r="G970" s="3" t="e">
        <v>#N/A</v>
      </c>
      <c r="H970" s="3" t="e">
        <v>#N/A</v>
      </c>
      <c r="I970" s="79" t="e">
        <v>#N/A</v>
      </c>
      <c r="J970" s="79" t="e">
        <v>#N/A</v>
      </c>
      <c r="K970" s="84" t="e">
        <v>#N/A</v>
      </c>
      <c r="L970" s="9" t="e">
        <v>#N/A</v>
      </c>
      <c r="M970" s="92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8" t="e">
        <v>#N/A</v>
      </c>
      <c r="F971" s="3" t="e">
        <v>#N/A</v>
      </c>
      <c r="G971" s="3" t="e">
        <v>#N/A</v>
      </c>
      <c r="H971" s="3" t="e">
        <v>#N/A</v>
      </c>
      <c r="I971" s="79" t="e">
        <v>#N/A</v>
      </c>
      <c r="J971" s="79" t="e">
        <v>#N/A</v>
      </c>
      <c r="K971" s="84" t="e">
        <v>#N/A</v>
      </c>
      <c r="L971" s="9" t="e">
        <v>#N/A</v>
      </c>
      <c r="M971" s="92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8" t="e">
        <v>#N/A</v>
      </c>
      <c r="F972" s="3" t="e">
        <v>#N/A</v>
      </c>
      <c r="G972" s="3" t="e">
        <v>#N/A</v>
      </c>
      <c r="H972" s="3" t="e">
        <v>#N/A</v>
      </c>
      <c r="I972" s="79" t="e">
        <v>#N/A</v>
      </c>
      <c r="J972" s="79" t="e">
        <v>#N/A</v>
      </c>
      <c r="K972" s="84" t="e">
        <v>#N/A</v>
      </c>
      <c r="L972" s="9" t="e">
        <v>#N/A</v>
      </c>
      <c r="M972" s="92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8" t="e">
        <v>#N/A</v>
      </c>
      <c r="F973" s="3" t="e">
        <v>#N/A</v>
      </c>
      <c r="G973" s="3" t="e">
        <v>#N/A</v>
      </c>
      <c r="H973" s="3" t="e">
        <v>#N/A</v>
      </c>
      <c r="I973" s="79" t="e">
        <v>#N/A</v>
      </c>
      <c r="J973" s="79" t="e">
        <v>#N/A</v>
      </c>
      <c r="K973" s="84" t="e">
        <v>#N/A</v>
      </c>
      <c r="L973" s="9" t="e">
        <v>#N/A</v>
      </c>
      <c r="M973" s="92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8" t="e">
        <v>#N/A</v>
      </c>
      <c r="F974" s="3" t="e">
        <v>#N/A</v>
      </c>
      <c r="G974" s="3" t="e">
        <v>#N/A</v>
      </c>
      <c r="H974" s="3" t="e">
        <v>#N/A</v>
      </c>
      <c r="I974" s="79" t="e">
        <v>#N/A</v>
      </c>
      <c r="J974" s="79" t="e">
        <v>#N/A</v>
      </c>
      <c r="K974" s="84" t="e">
        <v>#N/A</v>
      </c>
      <c r="L974" s="9" t="e">
        <v>#N/A</v>
      </c>
      <c r="M974" s="92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8" t="e">
        <v>#N/A</v>
      </c>
      <c r="F975" s="3" t="e">
        <v>#N/A</v>
      </c>
      <c r="G975" s="3" t="e">
        <v>#N/A</v>
      </c>
      <c r="H975" s="3" t="e">
        <v>#N/A</v>
      </c>
      <c r="I975" s="79" t="e">
        <v>#N/A</v>
      </c>
      <c r="J975" s="79" t="e">
        <v>#N/A</v>
      </c>
      <c r="K975" s="84" t="e">
        <v>#N/A</v>
      </c>
      <c r="L975" s="9" t="e">
        <v>#N/A</v>
      </c>
      <c r="M975" s="92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8" t="e">
        <v>#N/A</v>
      </c>
      <c r="F976" s="3" t="e">
        <v>#N/A</v>
      </c>
      <c r="G976" s="3" t="e">
        <v>#N/A</v>
      </c>
      <c r="H976" s="3" t="e">
        <v>#N/A</v>
      </c>
      <c r="I976" s="79" t="e">
        <v>#N/A</v>
      </c>
      <c r="J976" s="79" t="e">
        <v>#N/A</v>
      </c>
      <c r="K976" s="84" t="e">
        <v>#N/A</v>
      </c>
      <c r="L976" s="9" t="e">
        <v>#N/A</v>
      </c>
      <c r="M976" s="92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8" t="e">
        <v>#N/A</v>
      </c>
      <c r="F977" s="3" t="e">
        <v>#N/A</v>
      </c>
      <c r="G977" s="3" t="e">
        <v>#N/A</v>
      </c>
      <c r="H977" s="3" t="e">
        <v>#N/A</v>
      </c>
      <c r="I977" s="79" t="e">
        <v>#N/A</v>
      </c>
      <c r="J977" s="79" t="e">
        <v>#N/A</v>
      </c>
      <c r="K977" s="84" t="e">
        <v>#N/A</v>
      </c>
      <c r="L977" s="9" t="e">
        <v>#N/A</v>
      </c>
      <c r="M977" s="92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8" t="e">
        <v>#N/A</v>
      </c>
      <c r="F978" s="3" t="e">
        <v>#N/A</v>
      </c>
      <c r="G978" s="3" t="e">
        <v>#N/A</v>
      </c>
      <c r="H978" s="3" t="e">
        <v>#N/A</v>
      </c>
      <c r="I978" s="79" t="e">
        <v>#N/A</v>
      </c>
      <c r="J978" s="79" t="e">
        <v>#N/A</v>
      </c>
      <c r="K978" s="84" t="e">
        <v>#N/A</v>
      </c>
      <c r="L978" s="9" t="e">
        <v>#N/A</v>
      </c>
      <c r="M978" s="92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8" t="e">
        <v>#N/A</v>
      </c>
      <c r="F979" s="3" t="e">
        <v>#N/A</v>
      </c>
      <c r="G979" s="3" t="e">
        <v>#N/A</v>
      </c>
      <c r="H979" s="3" t="e">
        <v>#N/A</v>
      </c>
      <c r="I979" s="79" t="e">
        <v>#N/A</v>
      </c>
      <c r="J979" s="79" t="e">
        <v>#N/A</v>
      </c>
      <c r="K979" s="84" t="e">
        <v>#N/A</v>
      </c>
      <c r="L979" s="9" t="e">
        <v>#N/A</v>
      </c>
      <c r="M979" s="92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8" t="e">
        <v>#N/A</v>
      </c>
      <c r="F980" s="3" t="e">
        <v>#N/A</v>
      </c>
      <c r="G980" s="3" t="e">
        <v>#N/A</v>
      </c>
      <c r="H980" s="3" t="e">
        <v>#N/A</v>
      </c>
      <c r="I980" s="79" t="e">
        <v>#N/A</v>
      </c>
      <c r="J980" s="79" t="e">
        <v>#N/A</v>
      </c>
      <c r="K980" s="84" t="e">
        <v>#N/A</v>
      </c>
      <c r="L980" s="9" t="e">
        <v>#N/A</v>
      </c>
      <c r="M980" s="92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8" t="e">
        <v>#N/A</v>
      </c>
      <c r="F981" s="3" t="e">
        <v>#N/A</v>
      </c>
      <c r="G981" s="3" t="e">
        <v>#N/A</v>
      </c>
      <c r="H981" s="3" t="e">
        <v>#N/A</v>
      </c>
      <c r="I981" s="79" t="e">
        <v>#N/A</v>
      </c>
      <c r="J981" s="79" t="e">
        <v>#N/A</v>
      </c>
      <c r="K981" s="84" t="e">
        <v>#N/A</v>
      </c>
      <c r="L981" s="9" t="e">
        <v>#N/A</v>
      </c>
      <c r="M981" s="92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8" t="e">
        <v>#N/A</v>
      </c>
      <c r="F982" s="3" t="e">
        <v>#N/A</v>
      </c>
      <c r="G982" s="3" t="e">
        <v>#N/A</v>
      </c>
      <c r="H982" s="3" t="e">
        <v>#N/A</v>
      </c>
      <c r="I982" s="79" t="e">
        <v>#N/A</v>
      </c>
      <c r="J982" s="79" t="e">
        <v>#N/A</v>
      </c>
      <c r="K982" s="84" t="e">
        <v>#N/A</v>
      </c>
      <c r="L982" s="9" t="e">
        <v>#N/A</v>
      </c>
      <c r="M982" s="92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8" t="e">
        <v>#N/A</v>
      </c>
      <c r="F983" s="3" t="e">
        <v>#N/A</v>
      </c>
      <c r="G983" s="3" t="e">
        <v>#N/A</v>
      </c>
      <c r="H983" s="3" t="e">
        <v>#N/A</v>
      </c>
      <c r="I983" s="79" t="e">
        <v>#N/A</v>
      </c>
      <c r="J983" s="79" t="e">
        <v>#N/A</v>
      </c>
      <c r="K983" s="84" t="e">
        <v>#N/A</v>
      </c>
      <c r="L983" s="9" t="e">
        <v>#N/A</v>
      </c>
      <c r="M983" s="92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8" t="e">
        <v>#N/A</v>
      </c>
      <c r="F984" s="3" t="e">
        <v>#N/A</v>
      </c>
      <c r="G984" s="3" t="e">
        <v>#N/A</v>
      </c>
      <c r="H984" s="3" t="e">
        <v>#N/A</v>
      </c>
      <c r="I984" s="79" t="e">
        <v>#N/A</v>
      </c>
      <c r="J984" s="79" t="e">
        <v>#N/A</v>
      </c>
      <c r="K984" s="84" t="e">
        <v>#N/A</v>
      </c>
      <c r="L984" s="9" t="e">
        <v>#N/A</v>
      </c>
      <c r="M984" s="92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8" t="e">
        <v>#N/A</v>
      </c>
      <c r="F985" s="3" t="e">
        <v>#N/A</v>
      </c>
      <c r="G985" s="3" t="e">
        <v>#N/A</v>
      </c>
      <c r="H985" s="3" t="e">
        <v>#N/A</v>
      </c>
      <c r="I985" s="79" t="e">
        <v>#N/A</v>
      </c>
      <c r="J985" s="79" t="e">
        <v>#N/A</v>
      </c>
      <c r="K985" s="84" t="e">
        <v>#N/A</v>
      </c>
      <c r="L985" s="9" t="e">
        <v>#N/A</v>
      </c>
      <c r="M985" s="92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8" t="e">
        <v>#N/A</v>
      </c>
      <c r="F986" s="3" t="e">
        <v>#N/A</v>
      </c>
      <c r="G986" s="3" t="e">
        <v>#N/A</v>
      </c>
      <c r="H986" s="3" t="e">
        <v>#N/A</v>
      </c>
      <c r="I986" s="79" t="e">
        <v>#N/A</v>
      </c>
      <c r="J986" s="79" t="e">
        <v>#N/A</v>
      </c>
      <c r="K986" s="84" t="e">
        <v>#N/A</v>
      </c>
      <c r="L986" s="9" t="e">
        <v>#N/A</v>
      </c>
      <c r="M986" s="92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8" t="e">
        <v>#N/A</v>
      </c>
      <c r="F987" s="3" t="e">
        <v>#N/A</v>
      </c>
      <c r="G987" s="3" t="e">
        <v>#N/A</v>
      </c>
      <c r="H987" s="3" t="e">
        <v>#N/A</v>
      </c>
      <c r="I987" s="79" t="e">
        <v>#N/A</v>
      </c>
      <c r="J987" s="79" t="e">
        <v>#N/A</v>
      </c>
      <c r="K987" s="84" t="e">
        <v>#N/A</v>
      </c>
      <c r="L987" s="9" t="e">
        <v>#N/A</v>
      </c>
      <c r="M987" s="92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8" t="e">
        <v>#N/A</v>
      </c>
      <c r="F988" s="3" t="e">
        <v>#N/A</v>
      </c>
      <c r="G988" s="3" t="e">
        <v>#N/A</v>
      </c>
      <c r="H988" s="3" t="e">
        <v>#N/A</v>
      </c>
      <c r="I988" s="79" t="e">
        <v>#N/A</v>
      </c>
      <c r="J988" s="79" t="e">
        <v>#N/A</v>
      </c>
      <c r="K988" s="84" t="e">
        <v>#N/A</v>
      </c>
      <c r="L988" s="9" t="e">
        <v>#N/A</v>
      </c>
      <c r="M988" s="92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8" t="e">
        <v>#N/A</v>
      </c>
      <c r="F989" s="3" t="e">
        <v>#N/A</v>
      </c>
      <c r="G989" s="3" t="e">
        <v>#N/A</v>
      </c>
      <c r="H989" s="3" t="e">
        <v>#N/A</v>
      </c>
      <c r="I989" s="79" t="e">
        <v>#N/A</v>
      </c>
      <c r="J989" s="79" t="e">
        <v>#N/A</v>
      </c>
      <c r="K989" s="84" t="e">
        <v>#N/A</v>
      </c>
      <c r="L989" s="9" t="e">
        <v>#N/A</v>
      </c>
      <c r="M989" s="92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8" t="e">
        <v>#N/A</v>
      </c>
      <c r="F990" s="3" t="e">
        <v>#N/A</v>
      </c>
      <c r="G990" s="3" t="e">
        <v>#N/A</v>
      </c>
      <c r="H990" s="3" t="e">
        <v>#N/A</v>
      </c>
      <c r="I990" s="79" t="e">
        <v>#N/A</v>
      </c>
      <c r="J990" s="79" t="e">
        <v>#N/A</v>
      </c>
      <c r="K990" s="84" t="e">
        <v>#N/A</v>
      </c>
      <c r="L990" s="9" t="e">
        <v>#N/A</v>
      </c>
      <c r="M990" s="92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8" t="e">
        <v>#N/A</v>
      </c>
      <c r="F991" s="3" t="e">
        <v>#N/A</v>
      </c>
      <c r="G991" s="3" t="e">
        <v>#N/A</v>
      </c>
      <c r="H991" s="3" t="e">
        <v>#N/A</v>
      </c>
      <c r="I991" s="79" t="e">
        <v>#N/A</v>
      </c>
      <c r="J991" s="79" t="e">
        <v>#N/A</v>
      </c>
      <c r="K991" s="84" t="e">
        <v>#N/A</v>
      </c>
      <c r="L991" s="9" t="e">
        <v>#N/A</v>
      </c>
      <c r="M991" s="92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8" t="e">
        <v>#N/A</v>
      </c>
      <c r="F992" s="3" t="e">
        <v>#N/A</v>
      </c>
      <c r="G992" s="3" t="e">
        <v>#N/A</v>
      </c>
      <c r="H992" s="3" t="e">
        <v>#N/A</v>
      </c>
      <c r="I992" s="79" t="e">
        <v>#N/A</v>
      </c>
      <c r="J992" s="79" t="e">
        <v>#N/A</v>
      </c>
      <c r="K992" s="84" t="e">
        <v>#N/A</v>
      </c>
      <c r="L992" s="9" t="e">
        <v>#N/A</v>
      </c>
      <c r="M992" s="92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8" t="e">
        <v>#N/A</v>
      </c>
      <c r="F993" s="3" t="e">
        <v>#N/A</v>
      </c>
      <c r="G993" s="3" t="e">
        <v>#N/A</v>
      </c>
      <c r="H993" s="3" t="e">
        <v>#N/A</v>
      </c>
      <c r="I993" s="79" t="e">
        <v>#N/A</v>
      </c>
      <c r="J993" s="79" t="e">
        <v>#N/A</v>
      </c>
      <c r="K993" s="84" t="e">
        <v>#N/A</v>
      </c>
      <c r="L993" s="9" t="e">
        <v>#N/A</v>
      </c>
      <c r="M993" s="92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8" t="e">
        <v>#N/A</v>
      </c>
      <c r="F994" s="3" t="e">
        <v>#N/A</v>
      </c>
      <c r="G994" s="3" t="e">
        <v>#N/A</v>
      </c>
      <c r="H994" s="3" t="e">
        <v>#N/A</v>
      </c>
      <c r="I994" s="79" t="e">
        <v>#N/A</v>
      </c>
      <c r="J994" s="79" t="e">
        <v>#N/A</v>
      </c>
      <c r="K994" s="84" t="e">
        <v>#N/A</v>
      </c>
      <c r="L994" s="9" t="e">
        <v>#N/A</v>
      </c>
      <c r="M994" s="92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8" t="e">
        <v>#N/A</v>
      </c>
      <c r="F995" s="3" t="e">
        <v>#N/A</v>
      </c>
      <c r="G995" s="3" t="e">
        <v>#N/A</v>
      </c>
      <c r="H995" s="3" t="e">
        <v>#N/A</v>
      </c>
      <c r="I995" s="79" t="e">
        <v>#N/A</v>
      </c>
      <c r="J995" s="79" t="e">
        <v>#N/A</v>
      </c>
      <c r="K995" s="84" t="e">
        <v>#N/A</v>
      </c>
      <c r="L995" s="9" t="e">
        <v>#N/A</v>
      </c>
      <c r="M995" s="92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8" t="e">
        <v>#N/A</v>
      </c>
      <c r="F996" s="3" t="e">
        <v>#N/A</v>
      </c>
      <c r="G996" s="3" t="e">
        <v>#N/A</v>
      </c>
      <c r="H996" s="3" t="e">
        <v>#N/A</v>
      </c>
      <c r="I996" s="79" t="e">
        <v>#N/A</v>
      </c>
      <c r="J996" s="79" t="e">
        <v>#N/A</v>
      </c>
      <c r="K996" s="84" t="e">
        <v>#N/A</v>
      </c>
      <c r="L996" s="9" t="e">
        <v>#N/A</v>
      </c>
      <c r="M996" s="92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8" t="e">
        <v>#N/A</v>
      </c>
      <c r="F997" s="3" t="e">
        <v>#N/A</v>
      </c>
      <c r="G997" s="3" t="e">
        <v>#N/A</v>
      </c>
      <c r="H997" s="3" t="e">
        <v>#N/A</v>
      </c>
      <c r="I997" s="79" t="e">
        <v>#N/A</v>
      </c>
      <c r="J997" s="79" t="e">
        <v>#N/A</v>
      </c>
      <c r="K997" s="84" t="e">
        <v>#N/A</v>
      </c>
      <c r="L997" s="9" t="e">
        <v>#N/A</v>
      </c>
      <c r="M997" s="92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8" t="e">
        <v>#N/A</v>
      </c>
      <c r="F998" s="3" t="e">
        <v>#N/A</v>
      </c>
      <c r="G998" s="3" t="e">
        <v>#N/A</v>
      </c>
      <c r="H998" s="3" t="e">
        <v>#N/A</v>
      </c>
      <c r="I998" s="79" t="e">
        <v>#N/A</v>
      </c>
      <c r="J998" s="79" t="e">
        <v>#N/A</v>
      </c>
      <c r="K998" s="84" t="e">
        <v>#N/A</v>
      </c>
      <c r="L998" s="9" t="e">
        <v>#N/A</v>
      </c>
      <c r="M998" s="92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8" t="e">
        <v>#N/A</v>
      </c>
      <c r="F999" s="3" t="e">
        <v>#N/A</v>
      </c>
      <c r="G999" s="3" t="e">
        <v>#N/A</v>
      </c>
      <c r="H999" s="3" t="e">
        <v>#N/A</v>
      </c>
      <c r="I999" s="79" t="e">
        <v>#N/A</v>
      </c>
      <c r="J999" s="79" t="e">
        <v>#N/A</v>
      </c>
      <c r="K999" s="84" t="e">
        <v>#N/A</v>
      </c>
      <c r="L999" s="9" t="e">
        <v>#N/A</v>
      </c>
      <c r="M999" s="92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8" t="e">
        <v>#N/A</v>
      </c>
      <c r="F1000" s="3" t="e">
        <v>#N/A</v>
      </c>
      <c r="G1000" s="3" t="e">
        <v>#N/A</v>
      </c>
      <c r="H1000" s="3" t="e">
        <v>#N/A</v>
      </c>
      <c r="I1000" s="79" t="e">
        <v>#N/A</v>
      </c>
      <c r="J1000" s="79" t="e">
        <v>#N/A</v>
      </c>
      <c r="K1000" s="84" t="e">
        <v>#N/A</v>
      </c>
      <c r="L1000" s="9" t="e">
        <v>#N/A</v>
      </c>
      <c r="M1000" s="92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8" t="e">
        <v>#N/A</v>
      </c>
      <c r="F1001" s="3" t="e">
        <v>#N/A</v>
      </c>
      <c r="G1001" s="3" t="e">
        <v>#N/A</v>
      </c>
      <c r="H1001" s="3" t="e">
        <v>#N/A</v>
      </c>
      <c r="I1001" s="79" t="e">
        <v>#N/A</v>
      </c>
      <c r="J1001" s="79" t="e">
        <v>#N/A</v>
      </c>
      <c r="K1001" s="84" t="e">
        <v>#N/A</v>
      </c>
      <c r="L1001" s="9" t="e">
        <v>#N/A</v>
      </c>
      <c r="M1001" s="92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8" t="e">
        <v>#N/A</v>
      </c>
      <c r="F1002" s="3" t="e">
        <v>#N/A</v>
      </c>
      <c r="G1002" s="3" t="e">
        <v>#N/A</v>
      </c>
      <c r="H1002" s="3" t="e">
        <v>#N/A</v>
      </c>
      <c r="I1002" s="79" t="e">
        <v>#N/A</v>
      </c>
      <c r="J1002" s="79" t="e">
        <v>#N/A</v>
      </c>
      <c r="K1002" s="84" t="e">
        <v>#N/A</v>
      </c>
      <c r="L1002" s="9" t="e">
        <v>#N/A</v>
      </c>
      <c r="M1002" s="92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8" t="e">
        <v>#N/A</v>
      </c>
      <c r="F1003" s="3" t="e">
        <v>#N/A</v>
      </c>
      <c r="G1003" s="3" t="e">
        <v>#N/A</v>
      </c>
      <c r="H1003" s="3" t="e">
        <v>#N/A</v>
      </c>
      <c r="I1003" s="79" t="e">
        <v>#N/A</v>
      </c>
      <c r="J1003" s="79" t="e">
        <v>#N/A</v>
      </c>
      <c r="K1003" s="84" t="e">
        <v>#N/A</v>
      </c>
      <c r="L1003" s="9" t="e">
        <v>#N/A</v>
      </c>
      <c r="M1003" s="92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8" t="e">
        <v>#N/A</v>
      </c>
      <c r="F1004" s="3" t="e">
        <v>#N/A</v>
      </c>
      <c r="G1004" s="3" t="e">
        <v>#N/A</v>
      </c>
      <c r="H1004" s="3" t="e">
        <v>#N/A</v>
      </c>
      <c r="I1004" s="79" t="e">
        <v>#N/A</v>
      </c>
      <c r="J1004" s="79" t="e">
        <v>#N/A</v>
      </c>
      <c r="K1004" s="84" t="e">
        <v>#N/A</v>
      </c>
      <c r="L1004" s="9" t="e">
        <v>#N/A</v>
      </c>
      <c r="M1004" s="92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8" t="e">
        <v>#N/A</v>
      </c>
      <c r="F1005" s="3" t="e">
        <v>#N/A</v>
      </c>
      <c r="G1005" s="3" t="e">
        <v>#N/A</v>
      </c>
      <c r="H1005" s="3" t="e">
        <v>#N/A</v>
      </c>
      <c r="I1005" s="79" t="e">
        <v>#N/A</v>
      </c>
      <c r="J1005" s="79" t="e">
        <v>#N/A</v>
      </c>
      <c r="K1005" s="84" t="e">
        <v>#N/A</v>
      </c>
      <c r="L1005" s="9" t="e">
        <v>#N/A</v>
      </c>
      <c r="M1005" s="92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8" t="e">
        <v>#N/A</v>
      </c>
      <c r="F1006" s="3" t="e">
        <v>#N/A</v>
      </c>
      <c r="G1006" s="3" t="e">
        <v>#N/A</v>
      </c>
      <c r="H1006" s="3" t="e">
        <v>#N/A</v>
      </c>
      <c r="I1006" s="79" t="e">
        <v>#N/A</v>
      </c>
      <c r="J1006" s="79" t="e">
        <v>#N/A</v>
      </c>
      <c r="K1006" s="84" t="e">
        <v>#N/A</v>
      </c>
      <c r="L1006" s="9" t="e">
        <v>#N/A</v>
      </c>
      <c r="M1006" s="92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8" t="e">
        <v>#N/A</v>
      </c>
      <c r="F1007" s="3" t="e">
        <v>#N/A</v>
      </c>
      <c r="G1007" s="3" t="e">
        <v>#N/A</v>
      </c>
      <c r="H1007" s="3" t="e">
        <v>#N/A</v>
      </c>
      <c r="I1007" s="79" t="e">
        <v>#N/A</v>
      </c>
      <c r="J1007" s="79" t="e">
        <v>#N/A</v>
      </c>
      <c r="K1007" s="84" t="e">
        <v>#N/A</v>
      </c>
      <c r="L1007" s="9" t="e">
        <v>#N/A</v>
      </c>
      <c r="M1007" s="92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8" t="e">
        <v>#N/A</v>
      </c>
      <c r="F1008" s="3" t="e">
        <v>#N/A</v>
      </c>
      <c r="G1008" s="3" t="e">
        <v>#N/A</v>
      </c>
      <c r="H1008" s="3" t="e">
        <v>#N/A</v>
      </c>
      <c r="I1008" s="79" t="e">
        <v>#N/A</v>
      </c>
      <c r="J1008" s="79" t="e">
        <v>#N/A</v>
      </c>
      <c r="K1008" s="84" t="e">
        <v>#N/A</v>
      </c>
      <c r="L1008" s="9" t="e">
        <v>#N/A</v>
      </c>
      <c r="M1008" s="92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8" t="e">
        <v>#N/A</v>
      </c>
      <c r="F1009" s="3" t="e">
        <v>#N/A</v>
      </c>
      <c r="G1009" s="3" t="e">
        <v>#N/A</v>
      </c>
      <c r="H1009" s="3" t="e">
        <v>#N/A</v>
      </c>
      <c r="I1009" s="79" t="e">
        <v>#N/A</v>
      </c>
      <c r="J1009" s="79" t="e">
        <v>#N/A</v>
      </c>
      <c r="K1009" s="84" t="e">
        <v>#N/A</v>
      </c>
      <c r="L1009" s="9" t="e">
        <v>#N/A</v>
      </c>
      <c r="M1009" s="92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8" t="e">
        <v>#N/A</v>
      </c>
      <c r="F1010" s="3" t="e">
        <v>#N/A</v>
      </c>
      <c r="G1010" s="3" t="e">
        <v>#N/A</v>
      </c>
      <c r="H1010" s="3" t="e">
        <v>#N/A</v>
      </c>
      <c r="I1010" s="79" t="e">
        <v>#N/A</v>
      </c>
      <c r="J1010" s="79" t="e">
        <v>#N/A</v>
      </c>
      <c r="K1010" s="84" t="e">
        <v>#N/A</v>
      </c>
      <c r="L1010" s="9" t="e">
        <v>#N/A</v>
      </c>
      <c r="M1010" s="92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8" t="e">
        <v>#N/A</v>
      </c>
      <c r="F1011" s="3" t="e">
        <v>#N/A</v>
      </c>
      <c r="G1011" s="3" t="e">
        <v>#N/A</v>
      </c>
      <c r="H1011" s="3" t="e">
        <v>#N/A</v>
      </c>
      <c r="I1011" s="79" t="e">
        <v>#N/A</v>
      </c>
      <c r="J1011" s="79" t="e">
        <v>#N/A</v>
      </c>
      <c r="K1011" s="84" t="e">
        <v>#N/A</v>
      </c>
      <c r="L1011" s="9" t="e">
        <v>#N/A</v>
      </c>
      <c r="M1011" s="92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8" t="e">
        <v>#N/A</v>
      </c>
      <c r="F1012" s="3" t="e">
        <v>#N/A</v>
      </c>
      <c r="G1012" s="3" t="e">
        <v>#N/A</v>
      </c>
      <c r="H1012" s="3" t="e">
        <v>#N/A</v>
      </c>
      <c r="I1012" s="79" t="e">
        <v>#N/A</v>
      </c>
      <c r="J1012" s="79" t="e">
        <v>#N/A</v>
      </c>
      <c r="K1012" s="84" t="e">
        <v>#N/A</v>
      </c>
      <c r="L1012" s="9" t="e">
        <v>#N/A</v>
      </c>
      <c r="M1012" s="92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8" t="e">
        <v>#N/A</v>
      </c>
      <c r="F1013" s="3" t="e">
        <v>#N/A</v>
      </c>
      <c r="G1013" s="3" t="e">
        <v>#N/A</v>
      </c>
      <c r="H1013" s="3" t="e">
        <v>#N/A</v>
      </c>
      <c r="I1013" s="79" t="e">
        <v>#N/A</v>
      </c>
      <c r="J1013" s="79" t="e">
        <v>#N/A</v>
      </c>
      <c r="K1013" s="84" t="e">
        <v>#N/A</v>
      </c>
      <c r="L1013" s="9" t="e">
        <v>#N/A</v>
      </c>
      <c r="M1013" s="92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8" t="e">
        <v>#N/A</v>
      </c>
      <c r="F1014" s="3" t="e">
        <v>#N/A</v>
      </c>
      <c r="G1014" s="3" t="e">
        <v>#N/A</v>
      </c>
      <c r="H1014" s="3" t="e">
        <v>#N/A</v>
      </c>
      <c r="I1014" s="79" t="e">
        <v>#N/A</v>
      </c>
      <c r="J1014" s="79" t="e">
        <v>#N/A</v>
      </c>
      <c r="K1014" s="84" t="e">
        <v>#N/A</v>
      </c>
      <c r="L1014" s="9" t="e">
        <v>#N/A</v>
      </c>
      <c r="M1014" s="92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8" t="e">
        <v>#N/A</v>
      </c>
      <c r="F1015" s="3" t="e">
        <v>#N/A</v>
      </c>
      <c r="G1015" s="3" t="e">
        <v>#N/A</v>
      </c>
      <c r="H1015" s="3" t="e">
        <v>#N/A</v>
      </c>
      <c r="I1015" s="79" t="e">
        <v>#N/A</v>
      </c>
      <c r="J1015" s="79" t="e">
        <v>#N/A</v>
      </c>
      <c r="K1015" s="84" t="e">
        <v>#N/A</v>
      </c>
      <c r="L1015" s="9" t="e">
        <v>#N/A</v>
      </c>
      <c r="M1015" s="92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8" t="e">
        <v>#N/A</v>
      </c>
      <c r="F1016" s="3" t="e">
        <v>#N/A</v>
      </c>
      <c r="G1016" s="3" t="e">
        <v>#N/A</v>
      </c>
      <c r="H1016" s="3" t="e">
        <v>#N/A</v>
      </c>
      <c r="I1016" s="79" t="e">
        <v>#N/A</v>
      </c>
      <c r="J1016" s="79" t="e">
        <v>#N/A</v>
      </c>
      <c r="K1016" s="84" t="e">
        <v>#N/A</v>
      </c>
      <c r="L1016" s="9" t="e">
        <v>#N/A</v>
      </c>
      <c r="M1016" s="92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8" t="e">
        <v>#N/A</v>
      </c>
      <c r="F1017" s="3" t="e">
        <v>#N/A</v>
      </c>
      <c r="G1017" s="3" t="e">
        <v>#N/A</v>
      </c>
      <c r="H1017" s="3" t="e">
        <v>#N/A</v>
      </c>
      <c r="I1017" s="79" t="e">
        <v>#N/A</v>
      </c>
      <c r="J1017" s="79" t="e">
        <v>#N/A</v>
      </c>
      <c r="K1017" s="84" t="e">
        <v>#N/A</v>
      </c>
      <c r="L1017" s="9" t="e">
        <v>#N/A</v>
      </c>
      <c r="M1017" s="92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8" t="e">
        <v>#N/A</v>
      </c>
      <c r="F1018" s="3" t="e">
        <v>#N/A</v>
      </c>
      <c r="G1018" s="3" t="e">
        <v>#N/A</v>
      </c>
      <c r="H1018" s="3" t="e">
        <v>#N/A</v>
      </c>
      <c r="I1018" s="79" t="e">
        <v>#N/A</v>
      </c>
      <c r="J1018" s="79" t="e">
        <v>#N/A</v>
      </c>
      <c r="K1018" s="84" t="e">
        <v>#N/A</v>
      </c>
      <c r="L1018" s="9" t="e">
        <v>#N/A</v>
      </c>
      <c r="M1018" s="92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8" t="e">
        <v>#N/A</v>
      </c>
      <c r="F1019" s="3" t="e">
        <v>#N/A</v>
      </c>
      <c r="G1019" s="3" t="e">
        <v>#N/A</v>
      </c>
      <c r="H1019" s="3" t="e">
        <v>#N/A</v>
      </c>
      <c r="I1019" s="79" t="e">
        <v>#N/A</v>
      </c>
      <c r="J1019" s="79" t="e">
        <v>#N/A</v>
      </c>
      <c r="K1019" s="84" t="e">
        <v>#N/A</v>
      </c>
      <c r="L1019" s="9" t="e">
        <v>#N/A</v>
      </c>
      <c r="M1019" s="92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8" t="e">
        <v>#N/A</v>
      </c>
      <c r="F1020" s="3" t="e">
        <v>#N/A</v>
      </c>
      <c r="G1020" s="3" t="e">
        <v>#N/A</v>
      </c>
      <c r="H1020" s="3" t="e">
        <v>#N/A</v>
      </c>
      <c r="I1020" s="79" t="e">
        <v>#N/A</v>
      </c>
      <c r="J1020" s="79" t="e">
        <v>#N/A</v>
      </c>
      <c r="K1020" s="84" t="e">
        <v>#N/A</v>
      </c>
      <c r="L1020" s="9" t="e">
        <v>#N/A</v>
      </c>
      <c r="M1020" s="92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8" t="e">
        <v>#N/A</v>
      </c>
      <c r="F1021" s="3" t="e">
        <v>#N/A</v>
      </c>
      <c r="G1021" s="3" t="e">
        <v>#N/A</v>
      </c>
      <c r="H1021" s="3" t="e">
        <v>#N/A</v>
      </c>
      <c r="I1021" s="79" t="e">
        <v>#N/A</v>
      </c>
      <c r="J1021" s="79" t="e">
        <v>#N/A</v>
      </c>
      <c r="K1021" s="84" t="e">
        <v>#N/A</v>
      </c>
      <c r="L1021" s="9" t="e">
        <v>#N/A</v>
      </c>
      <c r="M1021" s="92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8" t="e">
        <v>#N/A</v>
      </c>
      <c r="F1022" s="3" t="e">
        <v>#N/A</v>
      </c>
      <c r="G1022" s="3" t="e">
        <v>#N/A</v>
      </c>
      <c r="H1022" s="3" t="e">
        <v>#N/A</v>
      </c>
      <c r="I1022" s="79" t="e">
        <v>#N/A</v>
      </c>
      <c r="J1022" s="79" t="e">
        <v>#N/A</v>
      </c>
      <c r="K1022" s="84" t="e">
        <v>#N/A</v>
      </c>
      <c r="L1022" s="9" t="e">
        <v>#N/A</v>
      </c>
      <c r="M1022" s="92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8" t="e">
        <v>#N/A</v>
      </c>
      <c r="F1023" s="3" t="e">
        <v>#N/A</v>
      </c>
      <c r="G1023" s="3" t="e">
        <v>#N/A</v>
      </c>
      <c r="H1023" s="3" t="e">
        <v>#N/A</v>
      </c>
      <c r="I1023" s="79" t="e">
        <v>#N/A</v>
      </c>
      <c r="J1023" s="79" t="e">
        <v>#N/A</v>
      </c>
      <c r="K1023" s="84" t="e">
        <v>#N/A</v>
      </c>
      <c r="L1023" s="9" t="e">
        <v>#N/A</v>
      </c>
      <c r="M1023" s="92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8" t="e">
        <v>#N/A</v>
      </c>
      <c r="F1024" s="3" t="e">
        <v>#N/A</v>
      </c>
      <c r="G1024" s="3" t="e">
        <v>#N/A</v>
      </c>
      <c r="H1024" s="3" t="e">
        <v>#N/A</v>
      </c>
      <c r="I1024" s="79" t="e">
        <v>#N/A</v>
      </c>
      <c r="J1024" s="79" t="e">
        <v>#N/A</v>
      </c>
      <c r="K1024" s="84" t="e">
        <v>#N/A</v>
      </c>
      <c r="L1024" s="9" t="e">
        <v>#N/A</v>
      </c>
      <c r="M1024" s="92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8" t="e">
        <v>#N/A</v>
      </c>
      <c r="F1025" s="3" t="e">
        <v>#N/A</v>
      </c>
      <c r="G1025" s="3" t="e">
        <v>#N/A</v>
      </c>
      <c r="H1025" s="3" t="e">
        <v>#N/A</v>
      </c>
      <c r="I1025" s="79" t="e">
        <v>#N/A</v>
      </c>
      <c r="J1025" s="79" t="e">
        <v>#N/A</v>
      </c>
      <c r="K1025" s="84" t="e">
        <v>#N/A</v>
      </c>
      <c r="L1025" s="9" t="e">
        <v>#N/A</v>
      </c>
      <c r="M1025" s="92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8" t="e">
        <v>#N/A</v>
      </c>
      <c r="F1026" s="3" t="e">
        <v>#N/A</v>
      </c>
      <c r="G1026" s="3" t="e">
        <v>#N/A</v>
      </c>
      <c r="H1026" s="3" t="e">
        <v>#N/A</v>
      </c>
      <c r="I1026" s="79" t="e">
        <v>#N/A</v>
      </c>
      <c r="J1026" s="79" t="e">
        <v>#N/A</v>
      </c>
      <c r="K1026" s="84" t="e">
        <v>#N/A</v>
      </c>
      <c r="L1026" s="9" t="e">
        <v>#N/A</v>
      </c>
      <c r="M1026" s="92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8" t="e">
        <v>#N/A</v>
      </c>
      <c r="F1027" s="3" t="e">
        <v>#N/A</v>
      </c>
      <c r="G1027" s="3" t="e">
        <v>#N/A</v>
      </c>
      <c r="H1027" s="3" t="e">
        <v>#N/A</v>
      </c>
      <c r="I1027" s="79" t="e">
        <v>#N/A</v>
      </c>
      <c r="J1027" s="79" t="e">
        <v>#N/A</v>
      </c>
      <c r="K1027" s="84" t="e">
        <v>#N/A</v>
      </c>
      <c r="L1027" s="9" t="e">
        <v>#N/A</v>
      </c>
      <c r="M1027" s="92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8" t="e">
        <v>#N/A</v>
      </c>
      <c r="F1028" s="3" t="e">
        <v>#N/A</v>
      </c>
      <c r="G1028" s="3" t="e">
        <v>#N/A</v>
      </c>
      <c r="H1028" s="3" t="e">
        <v>#N/A</v>
      </c>
      <c r="I1028" s="79" t="e">
        <v>#N/A</v>
      </c>
      <c r="J1028" s="79" t="e">
        <v>#N/A</v>
      </c>
      <c r="K1028" s="84" t="e">
        <v>#N/A</v>
      </c>
      <c r="L1028" s="9" t="e">
        <v>#N/A</v>
      </c>
      <c r="M1028" s="92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8" t="e">
        <v>#N/A</v>
      </c>
      <c r="F1029" s="3" t="e">
        <v>#N/A</v>
      </c>
      <c r="G1029" s="3" t="e">
        <v>#N/A</v>
      </c>
      <c r="H1029" s="3" t="e">
        <v>#N/A</v>
      </c>
      <c r="I1029" s="79" t="e">
        <v>#N/A</v>
      </c>
      <c r="J1029" s="79" t="e">
        <v>#N/A</v>
      </c>
      <c r="K1029" s="84" t="e">
        <v>#N/A</v>
      </c>
      <c r="L1029" s="9" t="e">
        <v>#N/A</v>
      </c>
      <c r="M1029" s="92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8" t="e">
        <v>#N/A</v>
      </c>
      <c r="F1030" s="3" t="e">
        <v>#N/A</v>
      </c>
      <c r="G1030" s="3" t="e">
        <v>#N/A</v>
      </c>
      <c r="H1030" s="3" t="e">
        <v>#N/A</v>
      </c>
      <c r="I1030" s="79" t="e">
        <v>#N/A</v>
      </c>
      <c r="J1030" s="79" t="e">
        <v>#N/A</v>
      </c>
      <c r="K1030" s="84" t="e">
        <v>#N/A</v>
      </c>
      <c r="L1030" s="9" t="e">
        <v>#N/A</v>
      </c>
      <c r="M1030" s="92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8" t="e">
        <v>#N/A</v>
      </c>
      <c r="F1031" s="3" t="e">
        <v>#N/A</v>
      </c>
      <c r="G1031" s="3" t="e">
        <v>#N/A</v>
      </c>
      <c r="H1031" s="3" t="e">
        <v>#N/A</v>
      </c>
      <c r="I1031" s="79" t="e">
        <v>#N/A</v>
      </c>
      <c r="J1031" s="79" t="e">
        <v>#N/A</v>
      </c>
      <c r="K1031" s="84" t="e">
        <v>#N/A</v>
      </c>
      <c r="L1031" s="9" t="e">
        <v>#N/A</v>
      </c>
      <c r="M1031" s="92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8" t="e">
        <v>#N/A</v>
      </c>
      <c r="F1032" s="3" t="e">
        <v>#N/A</v>
      </c>
      <c r="G1032" s="3" t="e">
        <v>#N/A</v>
      </c>
      <c r="H1032" s="3" t="e">
        <v>#N/A</v>
      </c>
      <c r="I1032" s="79" t="e">
        <v>#N/A</v>
      </c>
      <c r="J1032" s="79" t="e">
        <v>#N/A</v>
      </c>
      <c r="K1032" s="84" t="e">
        <v>#N/A</v>
      </c>
      <c r="L1032" s="9" t="e">
        <v>#N/A</v>
      </c>
      <c r="M1032" s="92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8" t="e">
        <v>#N/A</v>
      </c>
      <c r="F1033" s="3" t="e">
        <v>#N/A</v>
      </c>
      <c r="G1033" s="3" t="e">
        <v>#N/A</v>
      </c>
      <c r="H1033" s="3" t="e">
        <v>#N/A</v>
      </c>
      <c r="I1033" s="79" t="e">
        <v>#N/A</v>
      </c>
      <c r="J1033" s="79" t="e">
        <v>#N/A</v>
      </c>
      <c r="K1033" s="84" t="e">
        <v>#N/A</v>
      </c>
      <c r="L1033" s="9" t="e">
        <v>#N/A</v>
      </c>
      <c r="M1033" s="92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8" t="e">
        <v>#N/A</v>
      </c>
      <c r="F1034" s="3" t="e">
        <v>#N/A</v>
      </c>
      <c r="G1034" s="3" t="e">
        <v>#N/A</v>
      </c>
      <c r="H1034" s="3" t="e">
        <v>#N/A</v>
      </c>
      <c r="I1034" s="79" t="e">
        <v>#N/A</v>
      </c>
      <c r="J1034" s="79" t="e">
        <v>#N/A</v>
      </c>
      <c r="K1034" s="84" t="e">
        <v>#N/A</v>
      </c>
      <c r="L1034" s="9" t="e">
        <v>#N/A</v>
      </c>
      <c r="M1034" s="92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8" t="e">
        <v>#N/A</v>
      </c>
      <c r="F1035" s="3" t="e">
        <v>#N/A</v>
      </c>
      <c r="G1035" s="3" t="e">
        <v>#N/A</v>
      </c>
      <c r="H1035" s="3" t="e">
        <v>#N/A</v>
      </c>
      <c r="I1035" s="79" t="e">
        <v>#N/A</v>
      </c>
      <c r="J1035" s="79" t="e">
        <v>#N/A</v>
      </c>
      <c r="K1035" s="84" t="e">
        <v>#N/A</v>
      </c>
      <c r="L1035" s="9" t="e">
        <v>#N/A</v>
      </c>
      <c r="M1035" s="92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8" t="e">
        <v>#N/A</v>
      </c>
      <c r="F1036" s="3" t="e">
        <v>#N/A</v>
      </c>
      <c r="G1036" s="3" t="e">
        <v>#N/A</v>
      </c>
      <c r="H1036" s="3" t="e">
        <v>#N/A</v>
      </c>
      <c r="I1036" s="79" t="e">
        <v>#N/A</v>
      </c>
      <c r="J1036" s="79" t="e">
        <v>#N/A</v>
      </c>
      <c r="K1036" s="84" t="e">
        <v>#N/A</v>
      </c>
      <c r="L1036" s="9" t="e">
        <v>#N/A</v>
      </c>
      <c r="M1036" s="92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8" t="e">
        <v>#N/A</v>
      </c>
      <c r="F1037" s="3" t="e">
        <v>#N/A</v>
      </c>
      <c r="G1037" s="3" t="e">
        <v>#N/A</v>
      </c>
      <c r="H1037" s="3" t="e">
        <v>#N/A</v>
      </c>
      <c r="I1037" s="79" t="e">
        <v>#N/A</v>
      </c>
      <c r="J1037" s="79" t="e">
        <v>#N/A</v>
      </c>
      <c r="K1037" s="84" t="e">
        <v>#N/A</v>
      </c>
      <c r="L1037" s="9" t="e">
        <v>#N/A</v>
      </c>
      <c r="M1037" s="92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8" t="e">
        <v>#N/A</v>
      </c>
      <c r="F1038" s="3" t="e">
        <v>#N/A</v>
      </c>
      <c r="G1038" s="3" t="e">
        <v>#N/A</v>
      </c>
      <c r="H1038" s="3" t="e">
        <v>#N/A</v>
      </c>
      <c r="I1038" s="79" t="e">
        <v>#N/A</v>
      </c>
      <c r="J1038" s="79" t="e">
        <v>#N/A</v>
      </c>
      <c r="K1038" s="84" t="e">
        <v>#N/A</v>
      </c>
      <c r="L1038" s="9" t="e">
        <v>#N/A</v>
      </c>
      <c r="M1038" s="92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8" t="e">
        <v>#N/A</v>
      </c>
      <c r="F1039" s="3" t="e">
        <v>#N/A</v>
      </c>
      <c r="G1039" s="3" t="e">
        <v>#N/A</v>
      </c>
      <c r="H1039" s="3" t="e">
        <v>#N/A</v>
      </c>
      <c r="I1039" s="79" t="e">
        <v>#N/A</v>
      </c>
      <c r="J1039" s="79" t="e">
        <v>#N/A</v>
      </c>
      <c r="K1039" s="84" t="e">
        <v>#N/A</v>
      </c>
      <c r="L1039" s="9" t="e">
        <v>#N/A</v>
      </c>
      <c r="M1039" s="92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8" t="e">
        <v>#N/A</v>
      </c>
      <c r="F1040" s="3" t="e">
        <v>#N/A</v>
      </c>
      <c r="G1040" s="3" t="e">
        <v>#N/A</v>
      </c>
      <c r="H1040" s="3" t="e">
        <v>#N/A</v>
      </c>
      <c r="I1040" s="79" t="e">
        <v>#N/A</v>
      </c>
      <c r="J1040" s="79" t="e">
        <v>#N/A</v>
      </c>
      <c r="K1040" s="84" t="e">
        <v>#N/A</v>
      </c>
      <c r="L1040" s="9" t="e">
        <v>#N/A</v>
      </c>
      <c r="M1040" s="92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8" t="e">
        <v>#N/A</v>
      </c>
      <c r="F1041" s="3" t="e">
        <v>#N/A</v>
      </c>
      <c r="G1041" s="3" t="e">
        <v>#N/A</v>
      </c>
      <c r="H1041" s="3" t="e">
        <v>#N/A</v>
      </c>
      <c r="I1041" s="79" t="e">
        <v>#N/A</v>
      </c>
      <c r="J1041" s="79" t="e">
        <v>#N/A</v>
      </c>
      <c r="K1041" s="84" t="e">
        <v>#N/A</v>
      </c>
      <c r="L1041" s="9" t="e">
        <v>#N/A</v>
      </c>
      <c r="M1041" s="92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8" t="e">
        <v>#N/A</v>
      </c>
      <c r="F1042" s="3" t="e">
        <v>#N/A</v>
      </c>
      <c r="G1042" s="3" t="e">
        <v>#N/A</v>
      </c>
      <c r="H1042" s="3" t="e">
        <v>#N/A</v>
      </c>
      <c r="I1042" s="79" t="e">
        <v>#N/A</v>
      </c>
      <c r="J1042" s="79" t="e">
        <v>#N/A</v>
      </c>
      <c r="K1042" s="84" t="e">
        <v>#N/A</v>
      </c>
      <c r="L1042" s="9" t="e">
        <v>#N/A</v>
      </c>
      <c r="M1042" s="92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8" t="e">
        <v>#N/A</v>
      </c>
      <c r="F1043" s="3" t="e">
        <v>#N/A</v>
      </c>
      <c r="G1043" s="3" t="e">
        <v>#N/A</v>
      </c>
      <c r="H1043" s="3" t="e">
        <v>#N/A</v>
      </c>
      <c r="I1043" s="79" t="e">
        <v>#N/A</v>
      </c>
      <c r="J1043" s="79" t="e">
        <v>#N/A</v>
      </c>
      <c r="K1043" s="84" t="e">
        <v>#N/A</v>
      </c>
      <c r="L1043" s="9" t="e">
        <v>#N/A</v>
      </c>
      <c r="M1043" s="92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8" t="e">
        <v>#N/A</v>
      </c>
      <c r="F1044" s="3" t="e">
        <v>#N/A</v>
      </c>
      <c r="G1044" s="3" t="e">
        <v>#N/A</v>
      </c>
      <c r="H1044" s="3" t="e">
        <v>#N/A</v>
      </c>
      <c r="I1044" s="79" t="e">
        <v>#N/A</v>
      </c>
      <c r="J1044" s="79" t="e">
        <v>#N/A</v>
      </c>
      <c r="K1044" s="84" t="e">
        <v>#N/A</v>
      </c>
      <c r="L1044" s="9" t="e">
        <v>#N/A</v>
      </c>
      <c r="M1044" s="92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8" t="e">
        <v>#N/A</v>
      </c>
      <c r="F1045" s="3" t="e">
        <v>#N/A</v>
      </c>
      <c r="G1045" s="3" t="e">
        <v>#N/A</v>
      </c>
      <c r="H1045" s="3" t="e">
        <v>#N/A</v>
      </c>
      <c r="I1045" s="79" t="e">
        <v>#N/A</v>
      </c>
      <c r="J1045" s="79" t="e">
        <v>#N/A</v>
      </c>
      <c r="K1045" s="84" t="e">
        <v>#N/A</v>
      </c>
      <c r="L1045" s="9" t="e">
        <v>#N/A</v>
      </c>
      <c r="M1045" s="92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8" t="e">
        <v>#N/A</v>
      </c>
      <c r="F1046" s="3" t="e">
        <v>#N/A</v>
      </c>
      <c r="G1046" s="3" t="e">
        <v>#N/A</v>
      </c>
      <c r="H1046" s="3" t="e">
        <v>#N/A</v>
      </c>
      <c r="I1046" s="79" t="e">
        <v>#N/A</v>
      </c>
      <c r="J1046" s="79" t="e">
        <v>#N/A</v>
      </c>
      <c r="K1046" s="84" t="e">
        <v>#N/A</v>
      </c>
      <c r="L1046" s="9" t="e">
        <v>#N/A</v>
      </c>
      <c r="M1046" s="92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8" t="e">
        <v>#N/A</v>
      </c>
      <c r="F1047" s="3" t="e">
        <v>#N/A</v>
      </c>
      <c r="G1047" s="3" t="e">
        <v>#N/A</v>
      </c>
      <c r="H1047" s="3" t="e">
        <v>#N/A</v>
      </c>
      <c r="I1047" s="79" t="e">
        <v>#N/A</v>
      </c>
      <c r="J1047" s="79" t="e">
        <v>#N/A</v>
      </c>
      <c r="K1047" s="84" t="e">
        <v>#N/A</v>
      </c>
      <c r="L1047" s="9" t="e">
        <v>#N/A</v>
      </c>
      <c r="M1047" s="92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8" t="e">
        <v>#N/A</v>
      </c>
      <c r="F1048" s="3" t="e">
        <v>#N/A</v>
      </c>
      <c r="G1048" s="3" t="e">
        <v>#N/A</v>
      </c>
      <c r="H1048" s="3" t="e">
        <v>#N/A</v>
      </c>
      <c r="I1048" s="79" t="e">
        <v>#N/A</v>
      </c>
      <c r="J1048" s="79" t="e">
        <v>#N/A</v>
      </c>
      <c r="K1048" s="84" t="e">
        <v>#N/A</v>
      </c>
      <c r="L1048" s="9" t="e">
        <v>#N/A</v>
      </c>
      <c r="M1048" s="92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8" t="e">
        <v>#N/A</v>
      </c>
      <c r="F1049" s="3" t="e">
        <v>#N/A</v>
      </c>
      <c r="G1049" s="3" t="e">
        <v>#N/A</v>
      </c>
      <c r="H1049" s="3" t="e">
        <v>#N/A</v>
      </c>
      <c r="I1049" s="79" t="e">
        <v>#N/A</v>
      </c>
      <c r="J1049" s="79" t="e">
        <v>#N/A</v>
      </c>
      <c r="K1049" s="84" t="e">
        <v>#N/A</v>
      </c>
      <c r="L1049" s="9" t="e">
        <v>#N/A</v>
      </c>
      <c r="M1049" s="92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8" t="e">
        <v>#N/A</v>
      </c>
      <c r="F1050" s="3" t="e">
        <v>#N/A</v>
      </c>
      <c r="G1050" s="3" t="e">
        <v>#N/A</v>
      </c>
      <c r="H1050" s="3" t="e">
        <v>#N/A</v>
      </c>
      <c r="I1050" s="79" t="e">
        <v>#N/A</v>
      </c>
      <c r="J1050" s="79" t="e">
        <v>#N/A</v>
      </c>
      <c r="K1050" s="84" t="e">
        <v>#N/A</v>
      </c>
      <c r="L1050" s="9" t="e">
        <v>#N/A</v>
      </c>
      <c r="M1050" s="92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8" t="e">
        <v>#N/A</v>
      </c>
      <c r="F1051" s="3" t="e">
        <v>#N/A</v>
      </c>
      <c r="G1051" s="3" t="e">
        <v>#N/A</v>
      </c>
      <c r="H1051" s="3" t="e">
        <v>#N/A</v>
      </c>
      <c r="I1051" s="79" t="e">
        <v>#N/A</v>
      </c>
      <c r="J1051" s="79" t="e">
        <v>#N/A</v>
      </c>
      <c r="K1051" s="84" t="e">
        <v>#N/A</v>
      </c>
      <c r="L1051" s="9" t="e">
        <v>#N/A</v>
      </c>
      <c r="M1051" s="92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8" t="e">
        <v>#N/A</v>
      </c>
      <c r="F1052" s="3" t="e">
        <v>#N/A</v>
      </c>
      <c r="G1052" s="3" t="e">
        <v>#N/A</v>
      </c>
      <c r="H1052" s="3" t="e">
        <v>#N/A</v>
      </c>
      <c r="I1052" s="79" t="e">
        <v>#N/A</v>
      </c>
      <c r="J1052" s="79" t="e">
        <v>#N/A</v>
      </c>
      <c r="K1052" s="84" t="e">
        <v>#N/A</v>
      </c>
      <c r="L1052" s="9" t="e">
        <v>#N/A</v>
      </c>
      <c r="M1052" s="92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8" t="e">
        <v>#N/A</v>
      </c>
      <c r="F1053" s="3" t="e">
        <v>#N/A</v>
      </c>
      <c r="G1053" s="3" t="e">
        <v>#N/A</v>
      </c>
      <c r="H1053" s="3" t="e">
        <v>#N/A</v>
      </c>
      <c r="I1053" s="79" t="e">
        <v>#N/A</v>
      </c>
      <c r="J1053" s="79" t="e">
        <v>#N/A</v>
      </c>
      <c r="K1053" s="84" t="e">
        <v>#N/A</v>
      </c>
      <c r="L1053" s="9" t="e">
        <v>#N/A</v>
      </c>
      <c r="M1053" s="92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8" t="e">
        <v>#N/A</v>
      </c>
      <c r="F1054" s="3" t="e">
        <v>#N/A</v>
      </c>
      <c r="G1054" s="3" t="e">
        <v>#N/A</v>
      </c>
      <c r="H1054" s="3" t="e">
        <v>#N/A</v>
      </c>
      <c r="I1054" s="79" t="e">
        <v>#N/A</v>
      </c>
      <c r="J1054" s="79" t="e">
        <v>#N/A</v>
      </c>
      <c r="K1054" s="84" t="e">
        <v>#N/A</v>
      </c>
      <c r="L1054" s="9" t="e">
        <v>#N/A</v>
      </c>
      <c r="M1054" s="92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8" t="e">
        <v>#N/A</v>
      </c>
      <c r="F1055" s="3" t="e">
        <v>#N/A</v>
      </c>
      <c r="G1055" s="3" t="e">
        <v>#N/A</v>
      </c>
      <c r="H1055" s="3" t="e">
        <v>#N/A</v>
      </c>
      <c r="I1055" s="79" t="e">
        <v>#N/A</v>
      </c>
      <c r="J1055" s="79" t="e">
        <v>#N/A</v>
      </c>
      <c r="K1055" s="84" t="e">
        <v>#N/A</v>
      </c>
      <c r="L1055" s="9" t="e">
        <v>#N/A</v>
      </c>
      <c r="M1055" s="92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8" t="e">
        <v>#N/A</v>
      </c>
      <c r="F1056" s="3" t="e">
        <v>#N/A</v>
      </c>
      <c r="G1056" s="3" t="e">
        <v>#N/A</v>
      </c>
      <c r="H1056" s="3" t="e">
        <v>#N/A</v>
      </c>
      <c r="I1056" s="79" t="e">
        <v>#N/A</v>
      </c>
      <c r="J1056" s="79" t="e">
        <v>#N/A</v>
      </c>
      <c r="K1056" s="84" t="e">
        <v>#N/A</v>
      </c>
      <c r="L1056" s="9" t="e">
        <v>#N/A</v>
      </c>
      <c r="M1056" s="92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8" t="e">
        <v>#N/A</v>
      </c>
      <c r="F1057" s="3" t="e">
        <v>#N/A</v>
      </c>
      <c r="G1057" s="3" t="e">
        <v>#N/A</v>
      </c>
      <c r="H1057" s="3" t="e">
        <v>#N/A</v>
      </c>
      <c r="I1057" s="79" t="e">
        <v>#N/A</v>
      </c>
      <c r="J1057" s="79" t="e">
        <v>#N/A</v>
      </c>
      <c r="K1057" s="84" t="e">
        <v>#N/A</v>
      </c>
      <c r="L1057" s="9" t="e">
        <v>#N/A</v>
      </c>
      <c r="M1057" s="92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8" t="e">
        <v>#N/A</v>
      </c>
      <c r="F1058" s="3" t="e">
        <v>#N/A</v>
      </c>
      <c r="G1058" s="3" t="e">
        <v>#N/A</v>
      </c>
      <c r="H1058" s="3" t="e">
        <v>#N/A</v>
      </c>
      <c r="I1058" s="79" t="e">
        <v>#N/A</v>
      </c>
      <c r="J1058" s="79" t="e">
        <v>#N/A</v>
      </c>
      <c r="K1058" s="84" t="e">
        <v>#N/A</v>
      </c>
      <c r="L1058" s="9" t="e">
        <v>#N/A</v>
      </c>
      <c r="M1058" s="92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8" t="e">
        <v>#N/A</v>
      </c>
      <c r="F1059" s="3" t="e">
        <v>#N/A</v>
      </c>
      <c r="G1059" s="3" t="e">
        <v>#N/A</v>
      </c>
      <c r="H1059" s="3" t="e">
        <v>#N/A</v>
      </c>
      <c r="I1059" s="79" t="e">
        <v>#N/A</v>
      </c>
      <c r="J1059" s="79" t="e">
        <v>#N/A</v>
      </c>
      <c r="K1059" s="84" t="e">
        <v>#N/A</v>
      </c>
      <c r="L1059" s="9" t="e">
        <v>#N/A</v>
      </c>
      <c r="M1059" s="92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8" t="e">
        <v>#N/A</v>
      </c>
      <c r="F1060" s="3" t="e">
        <v>#N/A</v>
      </c>
      <c r="G1060" s="3" t="e">
        <v>#N/A</v>
      </c>
      <c r="H1060" s="3" t="e">
        <v>#N/A</v>
      </c>
      <c r="I1060" s="79" t="e">
        <v>#N/A</v>
      </c>
      <c r="J1060" s="79" t="e">
        <v>#N/A</v>
      </c>
      <c r="K1060" s="84" t="e">
        <v>#N/A</v>
      </c>
      <c r="L1060" s="9" t="e">
        <v>#N/A</v>
      </c>
      <c r="M1060" s="92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8" t="e">
        <v>#N/A</v>
      </c>
      <c r="F1061" s="3" t="e">
        <v>#N/A</v>
      </c>
      <c r="G1061" s="3" t="e">
        <v>#N/A</v>
      </c>
      <c r="H1061" s="3" t="e">
        <v>#N/A</v>
      </c>
      <c r="I1061" s="79" t="e">
        <v>#N/A</v>
      </c>
      <c r="J1061" s="79" t="e">
        <v>#N/A</v>
      </c>
      <c r="K1061" s="84" t="e">
        <v>#N/A</v>
      </c>
      <c r="L1061" s="9" t="e">
        <v>#N/A</v>
      </c>
      <c r="M1061" s="92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8" t="e">
        <v>#N/A</v>
      </c>
      <c r="F1062" s="3" t="e">
        <v>#N/A</v>
      </c>
      <c r="G1062" s="3" t="e">
        <v>#N/A</v>
      </c>
      <c r="H1062" s="3" t="e">
        <v>#N/A</v>
      </c>
      <c r="I1062" s="79" t="e">
        <v>#N/A</v>
      </c>
      <c r="J1062" s="79" t="e">
        <v>#N/A</v>
      </c>
      <c r="K1062" s="84" t="e">
        <v>#N/A</v>
      </c>
      <c r="L1062" s="9" t="e">
        <v>#N/A</v>
      </c>
      <c r="M1062" s="92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8" t="e">
        <v>#N/A</v>
      </c>
      <c r="F1063" s="3" t="e">
        <v>#N/A</v>
      </c>
      <c r="G1063" s="3" t="e">
        <v>#N/A</v>
      </c>
      <c r="H1063" s="3" t="e">
        <v>#N/A</v>
      </c>
      <c r="I1063" s="79" t="e">
        <v>#N/A</v>
      </c>
      <c r="J1063" s="79" t="e">
        <v>#N/A</v>
      </c>
      <c r="K1063" s="84" t="e">
        <v>#N/A</v>
      </c>
      <c r="L1063" s="9" t="e">
        <v>#N/A</v>
      </c>
      <c r="M1063" s="92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8" t="e">
        <v>#N/A</v>
      </c>
      <c r="F1064" s="3" t="e">
        <v>#N/A</v>
      </c>
      <c r="G1064" s="3" t="e">
        <v>#N/A</v>
      </c>
      <c r="H1064" s="3" t="e">
        <v>#N/A</v>
      </c>
      <c r="I1064" s="79" t="e">
        <v>#N/A</v>
      </c>
      <c r="J1064" s="79" t="e">
        <v>#N/A</v>
      </c>
      <c r="K1064" s="84" t="e">
        <v>#N/A</v>
      </c>
      <c r="L1064" s="9" t="e">
        <v>#N/A</v>
      </c>
      <c r="M1064" s="92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8" t="e">
        <v>#N/A</v>
      </c>
      <c r="F1065" s="3" t="e">
        <v>#N/A</v>
      </c>
      <c r="G1065" s="3" t="e">
        <v>#N/A</v>
      </c>
      <c r="H1065" s="3" t="e">
        <v>#N/A</v>
      </c>
      <c r="I1065" s="79" t="e">
        <v>#N/A</v>
      </c>
      <c r="J1065" s="79" t="e">
        <v>#N/A</v>
      </c>
      <c r="K1065" s="84" t="e">
        <v>#N/A</v>
      </c>
      <c r="L1065" s="9" t="e">
        <v>#N/A</v>
      </c>
      <c r="M1065" s="92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8" t="e">
        <v>#N/A</v>
      </c>
      <c r="F1066" s="3" t="e">
        <v>#N/A</v>
      </c>
      <c r="G1066" s="3" t="e">
        <v>#N/A</v>
      </c>
      <c r="H1066" s="3" t="e">
        <v>#N/A</v>
      </c>
      <c r="I1066" s="79" t="e">
        <v>#N/A</v>
      </c>
      <c r="J1066" s="79" t="e">
        <v>#N/A</v>
      </c>
      <c r="K1066" s="84" t="e">
        <v>#N/A</v>
      </c>
      <c r="L1066" s="9" t="e">
        <v>#N/A</v>
      </c>
      <c r="M1066" s="92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8" t="e">
        <v>#N/A</v>
      </c>
      <c r="F1067" s="3" t="e">
        <v>#N/A</v>
      </c>
      <c r="G1067" s="3" t="e">
        <v>#N/A</v>
      </c>
      <c r="H1067" s="3" t="e">
        <v>#N/A</v>
      </c>
      <c r="I1067" s="79" t="e">
        <v>#N/A</v>
      </c>
      <c r="J1067" s="79" t="e">
        <v>#N/A</v>
      </c>
      <c r="K1067" s="84" t="e">
        <v>#N/A</v>
      </c>
      <c r="L1067" s="9" t="e">
        <v>#N/A</v>
      </c>
      <c r="M1067" s="92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8" t="e">
        <v>#N/A</v>
      </c>
      <c r="F1068" s="3" t="e">
        <v>#N/A</v>
      </c>
      <c r="G1068" s="3" t="e">
        <v>#N/A</v>
      </c>
      <c r="H1068" s="3" t="e">
        <v>#N/A</v>
      </c>
      <c r="I1068" s="79" t="e">
        <v>#N/A</v>
      </c>
      <c r="J1068" s="79" t="e">
        <v>#N/A</v>
      </c>
      <c r="K1068" s="84" t="e">
        <v>#N/A</v>
      </c>
      <c r="L1068" s="9" t="e">
        <v>#N/A</v>
      </c>
      <c r="M1068" s="92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8" t="e">
        <v>#N/A</v>
      </c>
      <c r="F1069" s="3" t="e">
        <v>#N/A</v>
      </c>
      <c r="G1069" s="3" t="e">
        <v>#N/A</v>
      </c>
      <c r="H1069" s="3" t="e">
        <v>#N/A</v>
      </c>
      <c r="I1069" s="79" t="e">
        <v>#N/A</v>
      </c>
      <c r="J1069" s="79" t="e">
        <v>#N/A</v>
      </c>
      <c r="K1069" s="84" t="e">
        <v>#N/A</v>
      </c>
      <c r="L1069" s="9" t="e">
        <v>#N/A</v>
      </c>
      <c r="M1069" s="92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8" t="e">
        <v>#N/A</v>
      </c>
      <c r="F1070" s="3" t="e">
        <v>#N/A</v>
      </c>
      <c r="G1070" s="3" t="e">
        <v>#N/A</v>
      </c>
      <c r="H1070" s="3" t="e">
        <v>#N/A</v>
      </c>
      <c r="I1070" s="79" t="e">
        <v>#N/A</v>
      </c>
      <c r="J1070" s="79" t="e">
        <v>#N/A</v>
      </c>
      <c r="K1070" s="84" t="e">
        <v>#N/A</v>
      </c>
      <c r="L1070" s="9" t="e">
        <v>#N/A</v>
      </c>
      <c r="M1070" s="92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8" t="e">
        <v>#N/A</v>
      </c>
      <c r="F1071" s="3" t="e">
        <v>#N/A</v>
      </c>
      <c r="G1071" s="3" t="e">
        <v>#N/A</v>
      </c>
      <c r="H1071" s="3" t="e">
        <v>#N/A</v>
      </c>
      <c r="I1071" s="79" t="e">
        <v>#N/A</v>
      </c>
      <c r="J1071" s="79" t="e">
        <v>#N/A</v>
      </c>
      <c r="K1071" s="84" t="e">
        <v>#N/A</v>
      </c>
      <c r="L1071" s="9" t="e">
        <v>#N/A</v>
      </c>
      <c r="M1071" s="92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8" t="e">
        <v>#N/A</v>
      </c>
      <c r="F1072" s="3" t="e">
        <v>#N/A</v>
      </c>
      <c r="G1072" s="3" t="e">
        <v>#N/A</v>
      </c>
      <c r="H1072" s="3" t="e">
        <v>#N/A</v>
      </c>
      <c r="I1072" s="79" t="e">
        <v>#N/A</v>
      </c>
      <c r="J1072" s="79" t="e">
        <v>#N/A</v>
      </c>
      <c r="K1072" s="84" t="e">
        <v>#N/A</v>
      </c>
      <c r="L1072" s="9" t="e">
        <v>#N/A</v>
      </c>
      <c r="M1072" s="92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8" t="e">
        <v>#N/A</v>
      </c>
      <c r="F1073" s="3" t="e">
        <v>#N/A</v>
      </c>
      <c r="G1073" s="3" t="e">
        <v>#N/A</v>
      </c>
      <c r="H1073" s="3" t="e">
        <v>#N/A</v>
      </c>
      <c r="I1073" s="79" t="e">
        <v>#N/A</v>
      </c>
      <c r="J1073" s="79" t="e">
        <v>#N/A</v>
      </c>
      <c r="K1073" s="84" t="e">
        <v>#N/A</v>
      </c>
      <c r="L1073" s="9" t="e">
        <v>#N/A</v>
      </c>
      <c r="M1073" s="92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8" t="e">
        <v>#N/A</v>
      </c>
      <c r="F1074" s="3" t="e">
        <v>#N/A</v>
      </c>
      <c r="G1074" s="3" t="e">
        <v>#N/A</v>
      </c>
      <c r="H1074" s="3" t="e">
        <v>#N/A</v>
      </c>
      <c r="I1074" s="79" t="e">
        <v>#N/A</v>
      </c>
      <c r="J1074" s="79" t="e">
        <v>#N/A</v>
      </c>
      <c r="K1074" s="84" t="e">
        <v>#N/A</v>
      </c>
      <c r="L1074" s="9" t="e">
        <v>#N/A</v>
      </c>
      <c r="M1074" s="92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8" t="e">
        <v>#N/A</v>
      </c>
      <c r="F1075" s="3" t="e">
        <v>#N/A</v>
      </c>
      <c r="G1075" s="3" t="e">
        <v>#N/A</v>
      </c>
      <c r="H1075" s="3" t="e">
        <v>#N/A</v>
      </c>
      <c r="I1075" s="79" t="e">
        <v>#N/A</v>
      </c>
      <c r="J1075" s="79" t="e">
        <v>#N/A</v>
      </c>
      <c r="K1075" s="84" t="e">
        <v>#N/A</v>
      </c>
      <c r="L1075" s="9" t="e">
        <v>#N/A</v>
      </c>
      <c r="M1075" s="92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8" t="e">
        <v>#N/A</v>
      </c>
      <c r="F1076" s="3" t="e">
        <v>#N/A</v>
      </c>
      <c r="G1076" s="3" t="e">
        <v>#N/A</v>
      </c>
      <c r="H1076" s="3" t="e">
        <v>#N/A</v>
      </c>
      <c r="I1076" s="79" t="e">
        <v>#N/A</v>
      </c>
      <c r="J1076" s="79" t="e">
        <v>#N/A</v>
      </c>
      <c r="K1076" s="84" t="e">
        <v>#N/A</v>
      </c>
      <c r="L1076" s="9" t="e">
        <v>#N/A</v>
      </c>
      <c r="M1076" s="92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8" t="e">
        <v>#N/A</v>
      </c>
      <c r="F1077" s="3" t="e">
        <v>#N/A</v>
      </c>
      <c r="G1077" s="3" t="e">
        <v>#N/A</v>
      </c>
      <c r="H1077" s="3" t="e">
        <v>#N/A</v>
      </c>
      <c r="I1077" s="79" t="e">
        <v>#N/A</v>
      </c>
      <c r="J1077" s="79" t="e">
        <v>#N/A</v>
      </c>
      <c r="K1077" s="84" t="e">
        <v>#N/A</v>
      </c>
      <c r="L1077" s="9" t="e">
        <v>#N/A</v>
      </c>
      <c r="M1077" s="92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8" t="e">
        <v>#N/A</v>
      </c>
      <c r="F1078" s="3" t="e">
        <v>#N/A</v>
      </c>
      <c r="G1078" s="3" t="e">
        <v>#N/A</v>
      </c>
      <c r="H1078" s="3" t="e">
        <v>#N/A</v>
      </c>
      <c r="I1078" s="79" t="e">
        <v>#N/A</v>
      </c>
      <c r="J1078" s="79" t="e">
        <v>#N/A</v>
      </c>
      <c r="K1078" s="84" t="e">
        <v>#N/A</v>
      </c>
      <c r="L1078" s="9" t="e">
        <v>#N/A</v>
      </c>
      <c r="M1078" s="92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8" t="e">
        <v>#N/A</v>
      </c>
      <c r="F1079" s="3" t="e">
        <v>#N/A</v>
      </c>
      <c r="G1079" s="3" t="e">
        <v>#N/A</v>
      </c>
      <c r="H1079" s="3" t="e">
        <v>#N/A</v>
      </c>
      <c r="I1079" s="79" t="e">
        <v>#N/A</v>
      </c>
      <c r="J1079" s="79" t="e">
        <v>#N/A</v>
      </c>
      <c r="K1079" s="84" t="e">
        <v>#N/A</v>
      </c>
      <c r="L1079" s="9" t="e">
        <v>#N/A</v>
      </c>
      <c r="M1079" s="92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8" t="e">
        <v>#N/A</v>
      </c>
      <c r="F1080" s="3" t="e">
        <v>#N/A</v>
      </c>
      <c r="G1080" s="3" t="e">
        <v>#N/A</v>
      </c>
      <c r="H1080" s="3" t="e">
        <v>#N/A</v>
      </c>
      <c r="I1080" s="79" t="e">
        <v>#N/A</v>
      </c>
      <c r="J1080" s="79" t="e">
        <v>#N/A</v>
      </c>
      <c r="K1080" s="84" t="e">
        <v>#N/A</v>
      </c>
      <c r="L1080" s="9" t="e">
        <v>#N/A</v>
      </c>
      <c r="M1080" s="92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8" t="e">
        <v>#N/A</v>
      </c>
      <c r="F1081" s="3" t="e">
        <v>#N/A</v>
      </c>
      <c r="G1081" s="3" t="e">
        <v>#N/A</v>
      </c>
      <c r="H1081" s="3" t="e">
        <v>#N/A</v>
      </c>
      <c r="I1081" s="79" t="e">
        <v>#N/A</v>
      </c>
      <c r="J1081" s="79" t="e">
        <v>#N/A</v>
      </c>
      <c r="K1081" s="84" t="e">
        <v>#N/A</v>
      </c>
      <c r="L1081" s="9" t="e">
        <v>#N/A</v>
      </c>
      <c r="M1081" s="92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8" t="e">
        <v>#N/A</v>
      </c>
      <c r="F1082" s="3" t="e">
        <v>#N/A</v>
      </c>
      <c r="G1082" s="3" t="e">
        <v>#N/A</v>
      </c>
      <c r="H1082" s="3" t="e">
        <v>#N/A</v>
      </c>
      <c r="I1082" s="79" t="e">
        <v>#N/A</v>
      </c>
      <c r="J1082" s="79" t="e">
        <v>#N/A</v>
      </c>
      <c r="K1082" s="84" t="e">
        <v>#N/A</v>
      </c>
      <c r="L1082" s="9" t="e">
        <v>#N/A</v>
      </c>
      <c r="M1082" s="92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8" t="e">
        <v>#N/A</v>
      </c>
      <c r="F1083" s="3" t="e">
        <v>#N/A</v>
      </c>
      <c r="G1083" s="3" t="e">
        <v>#N/A</v>
      </c>
      <c r="H1083" s="3" t="e">
        <v>#N/A</v>
      </c>
      <c r="I1083" s="79" t="e">
        <v>#N/A</v>
      </c>
      <c r="J1083" s="79" t="e">
        <v>#N/A</v>
      </c>
      <c r="K1083" s="84" t="e">
        <v>#N/A</v>
      </c>
      <c r="L1083" s="9" t="e">
        <v>#N/A</v>
      </c>
      <c r="M1083" s="92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8" t="e">
        <v>#N/A</v>
      </c>
      <c r="F1084" s="3" t="e">
        <v>#N/A</v>
      </c>
      <c r="G1084" s="3" t="e">
        <v>#N/A</v>
      </c>
      <c r="H1084" s="3" t="e">
        <v>#N/A</v>
      </c>
      <c r="I1084" s="79" t="e">
        <v>#N/A</v>
      </c>
      <c r="J1084" s="79" t="e">
        <v>#N/A</v>
      </c>
      <c r="K1084" s="84" t="e">
        <v>#N/A</v>
      </c>
      <c r="L1084" s="9" t="e">
        <v>#N/A</v>
      </c>
      <c r="M1084" s="92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8" t="e">
        <v>#N/A</v>
      </c>
      <c r="F1085" s="3" t="e">
        <v>#N/A</v>
      </c>
      <c r="G1085" s="3" t="e">
        <v>#N/A</v>
      </c>
      <c r="H1085" s="3" t="e">
        <v>#N/A</v>
      </c>
      <c r="I1085" s="79" t="e">
        <v>#N/A</v>
      </c>
      <c r="J1085" s="79" t="e">
        <v>#N/A</v>
      </c>
      <c r="K1085" s="84" t="e">
        <v>#N/A</v>
      </c>
      <c r="L1085" s="9" t="e">
        <v>#N/A</v>
      </c>
      <c r="M1085" s="92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8" t="e">
        <v>#N/A</v>
      </c>
      <c r="F1086" s="3" t="e">
        <v>#N/A</v>
      </c>
      <c r="G1086" s="3" t="e">
        <v>#N/A</v>
      </c>
      <c r="H1086" s="3" t="e">
        <v>#N/A</v>
      </c>
      <c r="I1086" s="79" t="e">
        <v>#N/A</v>
      </c>
      <c r="J1086" s="79" t="e">
        <v>#N/A</v>
      </c>
      <c r="K1086" s="84" t="e">
        <v>#N/A</v>
      </c>
      <c r="L1086" s="9" t="e">
        <v>#N/A</v>
      </c>
      <c r="M1086" s="92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8" t="e">
        <v>#N/A</v>
      </c>
      <c r="F1087" s="3" t="e">
        <v>#N/A</v>
      </c>
      <c r="G1087" s="3" t="e">
        <v>#N/A</v>
      </c>
      <c r="H1087" s="3" t="e">
        <v>#N/A</v>
      </c>
      <c r="I1087" s="79" t="e">
        <v>#N/A</v>
      </c>
      <c r="J1087" s="79" t="e">
        <v>#N/A</v>
      </c>
      <c r="K1087" s="84" t="e">
        <v>#N/A</v>
      </c>
      <c r="L1087" s="9" t="e">
        <v>#N/A</v>
      </c>
      <c r="M1087" s="92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8" t="e">
        <v>#N/A</v>
      </c>
      <c r="F1088" s="3" t="e">
        <v>#N/A</v>
      </c>
      <c r="G1088" s="3" t="e">
        <v>#N/A</v>
      </c>
      <c r="H1088" s="3" t="e">
        <v>#N/A</v>
      </c>
      <c r="I1088" s="79" t="e">
        <v>#N/A</v>
      </c>
      <c r="J1088" s="79" t="e">
        <v>#N/A</v>
      </c>
      <c r="K1088" s="84" t="e">
        <v>#N/A</v>
      </c>
      <c r="L1088" s="9" t="e">
        <v>#N/A</v>
      </c>
      <c r="M1088" s="92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8" t="e">
        <v>#N/A</v>
      </c>
      <c r="F1089" s="3" t="e">
        <v>#N/A</v>
      </c>
      <c r="G1089" s="3" t="e">
        <v>#N/A</v>
      </c>
      <c r="H1089" s="3" t="e">
        <v>#N/A</v>
      </c>
      <c r="I1089" s="79" t="e">
        <v>#N/A</v>
      </c>
      <c r="J1089" s="79" t="e">
        <v>#N/A</v>
      </c>
      <c r="K1089" s="84" t="e">
        <v>#N/A</v>
      </c>
      <c r="L1089" s="9" t="e">
        <v>#N/A</v>
      </c>
      <c r="M1089" s="92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8" t="e">
        <v>#N/A</v>
      </c>
      <c r="F1090" s="3" t="e">
        <v>#N/A</v>
      </c>
      <c r="G1090" s="3" t="e">
        <v>#N/A</v>
      </c>
      <c r="H1090" s="3" t="e">
        <v>#N/A</v>
      </c>
      <c r="I1090" s="79" t="e">
        <v>#N/A</v>
      </c>
      <c r="J1090" s="79" t="e">
        <v>#N/A</v>
      </c>
      <c r="K1090" s="84" t="e">
        <v>#N/A</v>
      </c>
      <c r="L1090" s="9" t="e">
        <v>#N/A</v>
      </c>
      <c r="M1090" s="92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8" t="e">
        <v>#N/A</v>
      </c>
      <c r="F1091" s="3" t="e">
        <v>#N/A</v>
      </c>
      <c r="G1091" s="3" t="e">
        <v>#N/A</v>
      </c>
      <c r="H1091" s="3" t="e">
        <v>#N/A</v>
      </c>
      <c r="I1091" s="79" t="e">
        <v>#N/A</v>
      </c>
      <c r="J1091" s="79" t="e">
        <v>#N/A</v>
      </c>
      <c r="K1091" s="84" t="e">
        <v>#N/A</v>
      </c>
      <c r="L1091" s="9" t="e">
        <v>#N/A</v>
      </c>
      <c r="M1091" s="92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8" t="e">
        <v>#N/A</v>
      </c>
      <c r="F1092" s="3" t="e">
        <v>#N/A</v>
      </c>
      <c r="G1092" s="3" t="e">
        <v>#N/A</v>
      </c>
      <c r="H1092" s="3" t="e">
        <v>#N/A</v>
      </c>
      <c r="I1092" s="79" t="e">
        <v>#N/A</v>
      </c>
      <c r="J1092" s="79" t="e">
        <v>#N/A</v>
      </c>
      <c r="K1092" s="84" t="e">
        <v>#N/A</v>
      </c>
      <c r="L1092" s="9" t="e">
        <v>#N/A</v>
      </c>
      <c r="M1092" s="92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8" t="e">
        <v>#N/A</v>
      </c>
      <c r="F1093" s="3" t="e">
        <v>#N/A</v>
      </c>
      <c r="G1093" s="3" t="e">
        <v>#N/A</v>
      </c>
      <c r="H1093" s="3" t="e">
        <v>#N/A</v>
      </c>
      <c r="I1093" s="79" t="e">
        <v>#N/A</v>
      </c>
      <c r="J1093" s="79" t="e">
        <v>#N/A</v>
      </c>
      <c r="K1093" s="84" t="e">
        <v>#N/A</v>
      </c>
      <c r="L1093" s="9" t="e">
        <v>#N/A</v>
      </c>
      <c r="M1093" s="92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8" t="e">
        <v>#N/A</v>
      </c>
      <c r="F1094" s="3" t="e">
        <v>#N/A</v>
      </c>
      <c r="G1094" s="3" t="e">
        <v>#N/A</v>
      </c>
      <c r="H1094" s="3" t="e">
        <v>#N/A</v>
      </c>
      <c r="I1094" s="79" t="e">
        <v>#N/A</v>
      </c>
      <c r="J1094" s="79" t="e">
        <v>#N/A</v>
      </c>
      <c r="K1094" s="84" t="e">
        <v>#N/A</v>
      </c>
      <c r="L1094" s="9" t="e">
        <v>#N/A</v>
      </c>
      <c r="M1094" s="92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8" t="e">
        <v>#N/A</v>
      </c>
      <c r="F1095" s="3" t="e">
        <v>#N/A</v>
      </c>
      <c r="G1095" s="3" t="e">
        <v>#N/A</v>
      </c>
      <c r="H1095" s="3" t="e">
        <v>#N/A</v>
      </c>
      <c r="I1095" s="79" t="e">
        <v>#N/A</v>
      </c>
      <c r="J1095" s="79" t="e">
        <v>#N/A</v>
      </c>
      <c r="K1095" s="84" t="e">
        <v>#N/A</v>
      </c>
      <c r="L1095" s="9" t="e">
        <v>#N/A</v>
      </c>
      <c r="M1095" s="92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8" t="e">
        <v>#N/A</v>
      </c>
      <c r="F1096" s="3" t="e">
        <v>#N/A</v>
      </c>
      <c r="G1096" s="3" t="e">
        <v>#N/A</v>
      </c>
      <c r="H1096" s="3" t="e">
        <v>#N/A</v>
      </c>
      <c r="I1096" s="79" t="e">
        <v>#N/A</v>
      </c>
      <c r="J1096" s="79" t="e">
        <v>#N/A</v>
      </c>
      <c r="K1096" s="84" t="e">
        <v>#N/A</v>
      </c>
      <c r="L1096" s="9" t="e">
        <v>#N/A</v>
      </c>
      <c r="M1096" s="92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8" t="e">
        <v>#N/A</v>
      </c>
      <c r="F1097" s="3" t="e">
        <v>#N/A</v>
      </c>
      <c r="G1097" s="3" t="e">
        <v>#N/A</v>
      </c>
      <c r="H1097" s="3" t="e">
        <v>#N/A</v>
      </c>
      <c r="I1097" s="79" t="e">
        <v>#N/A</v>
      </c>
      <c r="J1097" s="79" t="e">
        <v>#N/A</v>
      </c>
      <c r="K1097" s="84" t="e">
        <v>#N/A</v>
      </c>
      <c r="L1097" s="9" t="e">
        <v>#N/A</v>
      </c>
      <c r="M1097" s="92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8" t="e">
        <v>#N/A</v>
      </c>
      <c r="F1098" s="3" t="e">
        <v>#N/A</v>
      </c>
      <c r="G1098" s="3" t="e">
        <v>#N/A</v>
      </c>
      <c r="H1098" s="3" t="e">
        <v>#N/A</v>
      </c>
      <c r="I1098" s="79" t="e">
        <v>#N/A</v>
      </c>
      <c r="J1098" s="79" t="e">
        <v>#N/A</v>
      </c>
      <c r="K1098" s="84" t="e">
        <v>#N/A</v>
      </c>
      <c r="L1098" s="9" t="e">
        <v>#N/A</v>
      </c>
      <c r="M1098" s="92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8" t="e">
        <v>#N/A</v>
      </c>
      <c r="F1099" s="3" t="e">
        <v>#N/A</v>
      </c>
      <c r="G1099" s="3" t="e">
        <v>#N/A</v>
      </c>
      <c r="H1099" s="3" t="e">
        <v>#N/A</v>
      </c>
      <c r="I1099" s="79" t="e">
        <v>#N/A</v>
      </c>
      <c r="J1099" s="79" t="e">
        <v>#N/A</v>
      </c>
      <c r="K1099" s="84" t="e">
        <v>#N/A</v>
      </c>
      <c r="L1099" s="9" t="e">
        <v>#N/A</v>
      </c>
      <c r="M1099" s="92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8" t="e">
        <v>#N/A</v>
      </c>
      <c r="F1100" s="3" t="e">
        <v>#N/A</v>
      </c>
      <c r="G1100" s="3" t="e">
        <v>#N/A</v>
      </c>
      <c r="H1100" s="3" t="e">
        <v>#N/A</v>
      </c>
      <c r="I1100" s="79" t="e">
        <v>#N/A</v>
      </c>
      <c r="J1100" s="79" t="e">
        <v>#N/A</v>
      </c>
      <c r="K1100" s="84" t="e">
        <v>#N/A</v>
      </c>
      <c r="L1100" s="9" t="e">
        <v>#N/A</v>
      </c>
      <c r="M1100" s="92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8" t="e">
        <v>#N/A</v>
      </c>
      <c r="F1101" s="3" t="e">
        <v>#N/A</v>
      </c>
      <c r="G1101" s="3" t="e">
        <v>#N/A</v>
      </c>
      <c r="H1101" s="3" t="e">
        <v>#N/A</v>
      </c>
      <c r="I1101" s="79" t="e">
        <v>#N/A</v>
      </c>
      <c r="J1101" s="79" t="e">
        <v>#N/A</v>
      </c>
      <c r="K1101" s="84" t="e">
        <v>#N/A</v>
      </c>
      <c r="L1101" s="9" t="e">
        <v>#N/A</v>
      </c>
      <c r="M1101" s="92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8" t="e">
        <v>#N/A</v>
      </c>
      <c r="F1102" s="3" t="e">
        <v>#N/A</v>
      </c>
      <c r="G1102" s="3" t="e">
        <v>#N/A</v>
      </c>
      <c r="H1102" s="3" t="e">
        <v>#N/A</v>
      </c>
      <c r="I1102" s="79" t="e">
        <v>#N/A</v>
      </c>
      <c r="J1102" s="79" t="e">
        <v>#N/A</v>
      </c>
      <c r="K1102" s="84" t="e">
        <v>#N/A</v>
      </c>
      <c r="L1102" s="9" t="e">
        <v>#N/A</v>
      </c>
      <c r="M1102" s="92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8" t="e">
        <v>#N/A</v>
      </c>
      <c r="F1103" s="3" t="e">
        <v>#N/A</v>
      </c>
      <c r="G1103" s="3" t="e">
        <v>#N/A</v>
      </c>
      <c r="H1103" s="3" t="e">
        <v>#N/A</v>
      </c>
      <c r="I1103" s="79" t="e">
        <v>#N/A</v>
      </c>
      <c r="J1103" s="79" t="e">
        <v>#N/A</v>
      </c>
      <c r="K1103" s="84" t="e">
        <v>#N/A</v>
      </c>
      <c r="L1103" s="9" t="e">
        <v>#N/A</v>
      </c>
      <c r="M1103" s="92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8" t="e">
        <v>#N/A</v>
      </c>
      <c r="F1104" s="3" t="e">
        <v>#N/A</v>
      </c>
      <c r="G1104" s="3" t="e">
        <v>#N/A</v>
      </c>
      <c r="H1104" s="3" t="e">
        <v>#N/A</v>
      </c>
      <c r="I1104" s="79" t="e">
        <v>#N/A</v>
      </c>
      <c r="J1104" s="79" t="e">
        <v>#N/A</v>
      </c>
      <c r="K1104" s="84" t="e">
        <v>#N/A</v>
      </c>
      <c r="L1104" s="9" t="e">
        <v>#N/A</v>
      </c>
      <c r="M1104" s="92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8" t="e">
        <v>#N/A</v>
      </c>
      <c r="F1105" s="3" t="e">
        <v>#N/A</v>
      </c>
      <c r="G1105" s="3" t="e">
        <v>#N/A</v>
      </c>
      <c r="H1105" s="3" t="e">
        <v>#N/A</v>
      </c>
      <c r="I1105" s="79" t="e">
        <v>#N/A</v>
      </c>
      <c r="J1105" s="79" t="e">
        <v>#N/A</v>
      </c>
      <c r="K1105" s="84" t="e">
        <v>#N/A</v>
      </c>
      <c r="L1105" s="9" t="e">
        <v>#N/A</v>
      </c>
      <c r="M1105" s="92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8" t="e">
        <v>#N/A</v>
      </c>
      <c r="F1106" s="3" t="e">
        <v>#N/A</v>
      </c>
      <c r="G1106" s="3" t="e">
        <v>#N/A</v>
      </c>
      <c r="H1106" s="3" t="e">
        <v>#N/A</v>
      </c>
      <c r="I1106" s="79" t="e">
        <v>#N/A</v>
      </c>
      <c r="J1106" s="79" t="e">
        <v>#N/A</v>
      </c>
      <c r="K1106" s="84" t="e">
        <v>#N/A</v>
      </c>
      <c r="L1106" s="9" t="e">
        <v>#N/A</v>
      </c>
      <c r="M1106" s="92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8" t="e">
        <v>#N/A</v>
      </c>
      <c r="F1107" s="3" t="e">
        <v>#N/A</v>
      </c>
      <c r="G1107" s="3" t="e">
        <v>#N/A</v>
      </c>
      <c r="H1107" s="3" t="e">
        <v>#N/A</v>
      </c>
      <c r="I1107" s="79" t="e">
        <v>#N/A</v>
      </c>
      <c r="J1107" s="79" t="e">
        <v>#N/A</v>
      </c>
      <c r="K1107" s="84" t="e">
        <v>#N/A</v>
      </c>
      <c r="L1107" s="9" t="e">
        <v>#N/A</v>
      </c>
      <c r="M1107" s="92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8" t="e">
        <v>#N/A</v>
      </c>
      <c r="F1108" s="3" t="e">
        <v>#N/A</v>
      </c>
      <c r="G1108" s="3" t="e">
        <v>#N/A</v>
      </c>
      <c r="H1108" s="3" t="e">
        <v>#N/A</v>
      </c>
      <c r="I1108" s="79" t="e">
        <v>#N/A</v>
      </c>
      <c r="J1108" s="79" t="e">
        <v>#N/A</v>
      </c>
      <c r="K1108" s="84" t="e">
        <v>#N/A</v>
      </c>
      <c r="L1108" s="9" t="e">
        <v>#N/A</v>
      </c>
      <c r="M1108" s="92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8" t="e">
        <v>#N/A</v>
      </c>
      <c r="F1109" s="3" t="e">
        <v>#N/A</v>
      </c>
      <c r="G1109" s="3" t="e">
        <v>#N/A</v>
      </c>
      <c r="H1109" s="3" t="e">
        <v>#N/A</v>
      </c>
      <c r="I1109" s="79" t="e">
        <v>#N/A</v>
      </c>
      <c r="J1109" s="79" t="e">
        <v>#N/A</v>
      </c>
      <c r="K1109" s="84" t="e">
        <v>#N/A</v>
      </c>
      <c r="L1109" s="9" t="e">
        <v>#N/A</v>
      </c>
      <c r="M1109" s="92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8" t="e">
        <v>#N/A</v>
      </c>
      <c r="F1110" s="3" t="e">
        <v>#N/A</v>
      </c>
      <c r="G1110" s="3" t="e">
        <v>#N/A</v>
      </c>
      <c r="H1110" s="3" t="e">
        <v>#N/A</v>
      </c>
      <c r="I1110" s="79" t="e">
        <v>#N/A</v>
      </c>
      <c r="J1110" s="79" t="e">
        <v>#N/A</v>
      </c>
      <c r="K1110" s="84" t="e">
        <v>#N/A</v>
      </c>
      <c r="L1110" s="9" t="e">
        <v>#N/A</v>
      </c>
      <c r="M1110" s="92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8" t="e">
        <v>#N/A</v>
      </c>
      <c r="F1111" s="3" t="e">
        <v>#N/A</v>
      </c>
      <c r="G1111" s="3" t="e">
        <v>#N/A</v>
      </c>
      <c r="H1111" s="3" t="e">
        <v>#N/A</v>
      </c>
      <c r="I1111" s="79" t="e">
        <v>#N/A</v>
      </c>
      <c r="J1111" s="79" t="e">
        <v>#N/A</v>
      </c>
      <c r="K1111" s="84" t="e">
        <v>#N/A</v>
      </c>
      <c r="L1111" s="9" t="e">
        <v>#N/A</v>
      </c>
      <c r="M1111" s="92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8" t="e">
        <v>#N/A</v>
      </c>
      <c r="F1112" s="3" t="e">
        <v>#N/A</v>
      </c>
      <c r="G1112" s="3" t="e">
        <v>#N/A</v>
      </c>
      <c r="H1112" s="3" t="e">
        <v>#N/A</v>
      </c>
      <c r="I1112" s="79" t="e">
        <v>#N/A</v>
      </c>
      <c r="J1112" s="79" t="e">
        <v>#N/A</v>
      </c>
      <c r="K1112" s="84" t="e">
        <v>#N/A</v>
      </c>
      <c r="L1112" s="9" t="e">
        <v>#N/A</v>
      </c>
      <c r="M1112" s="92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8" t="e">
        <v>#N/A</v>
      </c>
      <c r="F1113" s="3" t="e">
        <v>#N/A</v>
      </c>
      <c r="G1113" s="3" t="e">
        <v>#N/A</v>
      </c>
      <c r="H1113" s="3" t="e">
        <v>#N/A</v>
      </c>
      <c r="I1113" s="79" t="e">
        <v>#N/A</v>
      </c>
      <c r="J1113" s="79" t="e">
        <v>#N/A</v>
      </c>
      <c r="K1113" s="84" t="e">
        <v>#N/A</v>
      </c>
      <c r="L1113" s="9" t="e">
        <v>#N/A</v>
      </c>
      <c r="M1113" s="92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8" t="e">
        <v>#N/A</v>
      </c>
      <c r="F1114" s="3" t="e">
        <v>#N/A</v>
      </c>
      <c r="G1114" s="3" t="e">
        <v>#N/A</v>
      </c>
      <c r="H1114" s="3" t="e">
        <v>#N/A</v>
      </c>
      <c r="I1114" s="79" t="e">
        <v>#N/A</v>
      </c>
      <c r="J1114" s="79" t="e">
        <v>#N/A</v>
      </c>
      <c r="K1114" s="84" t="e">
        <v>#N/A</v>
      </c>
      <c r="L1114" s="9" t="e">
        <v>#N/A</v>
      </c>
      <c r="M1114" s="92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8" t="e">
        <v>#N/A</v>
      </c>
      <c r="F1115" s="3" t="e">
        <v>#N/A</v>
      </c>
      <c r="G1115" s="3" t="e">
        <v>#N/A</v>
      </c>
      <c r="H1115" s="3" t="e">
        <v>#N/A</v>
      </c>
      <c r="I1115" s="79" t="e">
        <v>#N/A</v>
      </c>
      <c r="J1115" s="79" t="e">
        <v>#N/A</v>
      </c>
      <c r="K1115" s="84" t="e">
        <v>#N/A</v>
      </c>
      <c r="L1115" s="9" t="e">
        <v>#N/A</v>
      </c>
      <c r="M1115" s="92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8" t="e">
        <v>#N/A</v>
      </c>
      <c r="F1116" s="3" t="e">
        <v>#N/A</v>
      </c>
      <c r="G1116" s="3" t="e">
        <v>#N/A</v>
      </c>
      <c r="H1116" s="3" t="e">
        <v>#N/A</v>
      </c>
      <c r="I1116" s="79" t="e">
        <v>#N/A</v>
      </c>
      <c r="J1116" s="79" t="e">
        <v>#N/A</v>
      </c>
      <c r="K1116" s="84" t="e">
        <v>#N/A</v>
      </c>
      <c r="L1116" s="9" t="e">
        <v>#N/A</v>
      </c>
      <c r="M1116" s="92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8" t="e">
        <v>#N/A</v>
      </c>
      <c r="F1117" s="3" t="e">
        <v>#N/A</v>
      </c>
      <c r="G1117" s="3" t="e">
        <v>#N/A</v>
      </c>
      <c r="H1117" s="3" t="e">
        <v>#N/A</v>
      </c>
      <c r="I1117" s="79" t="e">
        <v>#N/A</v>
      </c>
      <c r="J1117" s="79" t="e">
        <v>#N/A</v>
      </c>
      <c r="K1117" s="84" t="e">
        <v>#N/A</v>
      </c>
      <c r="L1117" s="9" t="e">
        <v>#N/A</v>
      </c>
      <c r="M1117" s="92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8" t="e">
        <v>#N/A</v>
      </c>
      <c r="F1118" s="3" t="e">
        <v>#N/A</v>
      </c>
      <c r="G1118" s="3" t="e">
        <v>#N/A</v>
      </c>
      <c r="H1118" s="3" t="e">
        <v>#N/A</v>
      </c>
      <c r="I1118" s="79" t="e">
        <v>#N/A</v>
      </c>
      <c r="J1118" s="79" t="e">
        <v>#N/A</v>
      </c>
      <c r="K1118" s="84" t="e">
        <v>#N/A</v>
      </c>
      <c r="L1118" s="9" t="e">
        <v>#N/A</v>
      </c>
      <c r="M1118" s="92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8" t="e">
        <v>#N/A</v>
      </c>
      <c r="F1119" s="3" t="e">
        <v>#N/A</v>
      </c>
      <c r="G1119" s="3" t="e">
        <v>#N/A</v>
      </c>
      <c r="H1119" s="3" t="e">
        <v>#N/A</v>
      </c>
      <c r="I1119" s="79" t="e">
        <v>#N/A</v>
      </c>
      <c r="J1119" s="79" t="e">
        <v>#N/A</v>
      </c>
      <c r="K1119" s="84" t="e">
        <v>#N/A</v>
      </c>
      <c r="L1119" s="9" t="e">
        <v>#N/A</v>
      </c>
      <c r="M1119" s="92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8" t="e">
        <v>#N/A</v>
      </c>
      <c r="F1120" s="3" t="e">
        <v>#N/A</v>
      </c>
      <c r="G1120" s="3" t="e">
        <v>#N/A</v>
      </c>
      <c r="H1120" s="3" t="e">
        <v>#N/A</v>
      </c>
      <c r="I1120" s="79" t="e">
        <v>#N/A</v>
      </c>
      <c r="J1120" s="79" t="e">
        <v>#N/A</v>
      </c>
      <c r="K1120" s="84" t="e">
        <v>#N/A</v>
      </c>
      <c r="L1120" s="9" t="e">
        <v>#N/A</v>
      </c>
      <c r="M1120" s="92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8" t="e">
        <v>#N/A</v>
      </c>
      <c r="F1121" s="3" t="e">
        <v>#N/A</v>
      </c>
      <c r="G1121" s="3" t="e">
        <v>#N/A</v>
      </c>
      <c r="H1121" s="3" t="e">
        <v>#N/A</v>
      </c>
      <c r="I1121" s="79" t="e">
        <v>#N/A</v>
      </c>
      <c r="J1121" s="79" t="e">
        <v>#N/A</v>
      </c>
      <c r="K1121" s="84" t="e">
        <v>#N/A</v>
      </c>
      <c r="L1121" s="9" t="e">
        <v>#N/A</v>
      </c>
      <c r="M1121" s="92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8" t="e">
        <v>#N/A</v>
      </c>
      <c r="F1122" s="3" t="e">
        <v>#N/A</v>
      </c>
      <c r="G1122" s="3" t="e">
        <v>#N/A</v>
      </c>
      <c r="H1122" s="3" t="e">
        <v>#N/A</v>
      </c>
      <c r="I1122" s="79" t="e">
        <v>#N/A</v>
      </c>
      <c r="J1122" s="79" t="e">
        <v>#N/A</v>
      </c>
      <c r="K1122" s="84" t="e">
        <v>#N/A</v>
      </c>
      <c r="L1122" s="9" t="e">
        <v>#N/A</v>
      </c>
      <c r="M1122" s="92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8" t="e">
        <v>#N/A</v>
      </c>
      <c r="F1123" s="3" t="e">
        <v>#N/A</v>
      </c>
      <c r="G1123" s="3" t="e">
        <v>#N/A</v>
      </c>
      <c r="H1123" s="3" t="e">
        <v>#N/A</v>
      </c>
      <c r="I1123" s="79" t="e">
        <v>#N/A</v>
      </c>
      <c r="J1123" s="79" t="e">
        <v>#N/A</v>
      </c>
      <c r="K1123" s="84" t="e">
        <v>#N/A</v>
      </c>
      <c r="L1123" s="9" t="e">
        <v>#N/A</v>
      </c>
      <c r="M1123" s="92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8" t="e">
        <v>#N/A</v>
      </c>
      <c r="F1124" s="3" t="e">
        <v>#N/A</v>
      </c>
      <c r="G1124" s="3" t="e">
        <v>#N/A</v>
      </c>
      <c r="H1124" s="3" t="e">
        <v>#N/A</v>
      </c>
      <c r="I1124" s="79" t="e">
        <v>#N/A</v>
      </c>
      <c r="J1124" s="79" t="e">
        <v>#N/A</v>
      </c>
      <c r="K1124" s="84" t="e">
        <v>#N/A</v>
      </c>
      <c r="L1124" s="9" t="e">
        <v>#N/A</v>
      </c>
      <c r="M1124" s="92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8" t="e">
        <v>#N/A</v>
      </c>
      <c r="F1125" s="3" t="e">
        <v>#N/A</v>
      </c>
      <c r="G1125" s="3" t="e">
        <v>#N/A</v>
      </c>
      <c r="H1125" s="3" t="e">
        <v>#N/A</v>
      </c>
      <c r="I1125" s="79" t="e">
        <v>#N/A</v>
      </c>
      <c r="J1125" s="79" t="e">
        <v>#N/A</v>
      </c>
      <c r="K1125" s="84" t="e">
        <v>#N/A</v>
      </c>
      <c r="L1125" s="9" t="e">
        <v>#N/A</v>
      </c>
      <c r="M1125" s="92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8" t="e">
        <v>#N/A</v>
      </c>
      <c r="F1126" s="3" t="e">
        <v>#N/A</v>
      </c>
      <c r="G1126" s="3" t="e">
        <v>#N/A</v>
      </c>
      <c r="H1126" s="3" t="e">
        <v>#N/A</v>
      </c>
      <c r="I1126" s="79" t="e">
        <v>#N/A</v>
      </c>
      <c r="J1126" s="79" t="e">
        <v>#N/A</v>
      </c>
      <c r="K1126" s="84" t="e">
        <v>#N/A</v>
      </c>
      <c r="L1126" s="9" t="e">
        <v>#N/A</v>
      </c>
      <c r="M1126" s="92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8" t="e">
        <v>#N/A</v>
      </c>
      <c r="F1127" s="3" t="e">
        <v>#N/A</v>
      </c>
      <c r="G1127" s="3" t="e">
        <v>#N/A</v>
      </c>
      <c r="H1127" s="3" t="e">
        <v>#N/A</v>
      </c>
      <c r="I1127" s="79" t="e">
        <v>#N/A</v>
      </c>
      <c r="J1127" s="79" t="e">
        <v>#N/A</v>
      </c>
      <c r="K1127" s="84" t="e">
        <v>#N/A</v>
      </c>
      <c r="L1127" s="9" t="e">
        <v>#N/A</v>
      </c>
      <c r="M1127" s="92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8" t="e">
        <v>#N/A</v>
      </c>
      <c r="F1128" s="3" t="e">
        <v>#N/A</v>
      </c>
      <c r="G1128" s="3" t="e">
        <v>#N/A</v>
      </c>
      <c r="H1128" s="3" t="e">
        <v>#N/A</v>
      </c>
      <c r="I1128" s="79" t="e">
        <v>#N/A</v>
      </c>
      <c r="J1128" s="79" t="e">
        <v>#N/A</v>
      </c>
      <c r="K1128" s="84" t="e">
        <v>#N/A</v>
      </c>
      <c r="L1128" s="9" t="e">
        <v>#N/A</v>
      </c>
      <c r="M1128" s="92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8" t="e">
        <v>#N/A</v>
      </c>
      <c r="F1129" s="3" t="e">
        <v>#N/A</v>
      </c>
      <c r="G1129" s="3" t="e">
        <v>#N/A</v>
      </c>
      <c r="H1129" s="3" t="e">
        <v>#N/A</v>
      </c>
      <c r="I1129" s="79" t="e">
        <v>#N/A</v>
      </c>
      <c r="J1129" s="79" t="e">
        <v>#N/A</v>
      </c>
      <c r="K1129" s="84" t="e">
        <v>#N/A</v>
      </c>
      <c r="L1129" s="9" t="e">
        <v>#N/A</v>
      </c>
      <c r="M1129" s="92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8" t="e">
        <v>#N/A</v>
      </c>
      <c r="F1130" s="3" t="e">
        <v>#N/A</v>
      </c>
      <c r="G1130" s="3" t="e">
        <v>#N/A</v>
      </c>
      <c r="H1130" s="3" t="e">
        <v>#N/A</v>
      </c>
      <c r="I1130" s="79" t="e">
        <v>#N/A</v>
      </c>
      <c r="J1130" s="79" t="e">
        <v>#N/A</v>
      </c>
      <c r="K1130" s="84" t="e">
        <v>#N/A</v>
      </c>
      <c r="L1130" s="9" t="e">
        <v>#N/A</v>
      </c>
      <c r="M1130" s="92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8" t="e">
        <v>#N/A</v>
      </c>
      <c r="F1131" s="3" t="e">
        <v>#N/A</v>
      </c>
      <c r="G1131" s="3" t="e">
        <v>#N/A</v>
      </c>
      <c r="H1131" s="3" t="e">
        <v>#N/A</v>
      </c>
      <c r="I1131" s="79" t="e">
        <v>#N/A</v>
      </c>
      <c r="J1131" s="79" t="e">
        <v>#N/A</v>
      </c>
      <c r="K1131" s="84" t="e">
        <v>#N/A</v>
      </c>
      <c r="L1131" s="9" t="e">
        <v>#N/A</v>
      </c>
      <c r="M1131" s="92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8" t="e">
        <v>#N/A</v>
      </c>
      <c r="F1132" s="3" t="e">
        <v>#N/A</v>
      </c>
      <c r="G1132" s="3" t="e">
        <v>#N/A</v>
      </c>
      <c r="H1132" s="3" t="e">
        <v>#N/A</v>
      </c>
      <c r="I1132" s="79" t="e">
        <v>#N/A</v>
      </c>
      <c r="J1132" s="79" t="e">
        <v>#N/A</v>
      </c>
      <c r="K1132" s="84" t="e">
        <v>#N/A</v>
      </c>
      <c r="L1132" s="9" t="e">
        <v>#N/A</v>
      </c>
      <c r="M1132" s="92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8" t="e">
        <v>#N/A</v>
      </c>
      <c r="F1133" s="3" t="e">
        <v>#N/A</v>
      </c>
      <c r="G1133" s="3" t="e">
        <v>#N/A</v>
      </c>
      <c r="H1133" s="3" t="e">
        <v>#N/A</v>
      </c>
      <c r="I1133" s="79" t="e">
        <v>#N/A</v>
      </c>
      <c r="J1133" s="79" t="e">
        <v>#N/A</v>
      </c>
      <c r="K1133" s="84" t="e">
        <v>#N/A</v>
      </c>
      <c r="L1133" s="9" t="e">
        <v>#N/A</v>
      </c>
      <c r="M1133" s="92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8" t="e">
        <v>#N/A</v>
      </c>
      <c r="F1134" s="3" t="e">
        <v>#N/A</v>
      </c>
      <c r="G1134" s="3" t="e">
        <v>#N/A</v>
      </c>
      <c r="H1134" s="3" t="e">
        <v>#N/A</v>
      </c>
      <c r="I1134" s="79" t="e">
        <v>#N/A</v>
      </c>
      <c r="J1134" s="79" t="e">
        <v>#N/A</v>
      </c>
      <c r="K1134" s="84" t="e">
        <v>#N/A</v>
      </c>
      <c r="L1134" s="9" t="e">
        <v>#N/A</v>
      </c>
      <c r="M1134" s="92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8" t="e">
        <v>#N/A</v>
      </c>
      <c r="F1135" s="3" t="e">
        <v>#N/A</v>
      </c>
      <c r="G1135" s="3" t="e">
        <v>#N/A</v>
      </c>
      <c r="H1135" s="3" t="e">
        <v>#N/A</v>
      </c>
      <c r="I1135" s="79" t="e">
        <v>#N/A</v>
      </c>
      <c r="J1135" s="79" t="e">
        <v>#N/A</v>
      </c>
      <c r="K1135" s="84" t="e">
        <v>#N/A</v>
      </c>
      <c r="L1135" s="9" t="e">
        <v>#N/A</v>
      </c>
      <c r="M1135" s="92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8" t="e">
        <v>#N/A</v>
      </c>
      <c r="F1136" s="3" t="e">
        <v>#N/A</v>
      </c>
      <c r="G1136" s="3" t="e">
        <v>#N/A</v>
      </c>
      <c r="H1136" s="3" t="e">
        <v>#N/A</v>
      </c>
      <c r="I1136" s="79" t="e">
        <v>#N/A</v>
      </c>
      <c r="J1136" s="79" t="e">
        <v>#N/A</v>
      </c>
      <c r="K1136" s="84" t="e">
        <v>#N/A</v>
      </c>
      <c r="L1136" s="9" t="e">
        <v>#N/A</v>
      </c>
      <c r="M1136" s="92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8" t="e">
        <v>#N/A</v>
      </c>
      <c r="F1137" s="3" t="e">
        <v>#N/A</v>
      </c>
      <c r="G1137" s="3" t="e">
        <v>#N/A</v>
      </c>
      <c r="H1137" s="3" t="e">
        <v>#N/A</v>
      </c>
      <c r="I1137" s="79" t="e">
        <v>#N/A</v>
      </c>
      <c r="J1137" s="79" t="e">
        <v>#N/A</v>
      </c>
      <c r="K1137" s="84" t="e">
        <v>#N/A</v>
      </c>
      <c r="L1137" s="9" t="e">
        <v>#N/A</v>
      </c>
      <c r="M1137" s="92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8" t="e">
        <v>#N/A</v>
      </c>
      <c r="F1138" s="3" t="e">
        <v>#N/A</v>
      </c>
      <c r="G1138" s="3" t="e">
        <v>#N/A</v>
      </c>
      <c r="H1138" s="3" t="e">
        <v>#N/A</v>
      </c>
      <c r="I1138" s="79" t="e">
        <v>#N/A</v>
      </c>
      <c r="J1138" s="79" t="e">
        <v>#N/A</v>
      </c>
      <c r="K1138" s="84" t="e">
        <v>#N/A</v>
      </c>
      <c r="L1138" s="9" t="e">
        <v>#N/A</v>
      </c>
      <c r="M1138" s="92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8" t="e">
        <v>#N/A</v>
      </c>
      <c r="F1139" s="3" t="e">
        <v>#N/A</v>
      </c>
      <c r="G1139" s="3" t="e">
        <v>#N/A</v>
      </c>
      <c r="H1139" s="3" t="e">
        <v>#N/A</v>
      </c>
      <c r="I1139" s="79" t="e">
        <v>#N/A</v>
      </c>
      <c r="J1139" s="79" t="e">
        <v>#N/A</v>
      </c>
      <c r="K1139" s="84" t="e">
        <v>#N/A</v>
      </c>
      <c r="L1139" s="9" t="e">
        <v>#N/A</v>
      </c>
      <c r="M1139" s="92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8" t="e">
        <v>#N/A</v>
      </c>
      <c r="F1140" s="3" t="e">
        <v>#N/A</v>
      </c>
      <c r="G1140" s="3" t="e">
        <v>#N/A</v>
      </c>
      <c r="H1140" s="3" t="e">
        <v>#N/A</v>
      </c>
      <c r="I1140" s="79" t="e">
        <v>#N/A</v>
      </c>
      <c r="J1140" s="79" t="e">
        <v>#N/A</v>
      </c>
      <c r="K1140" s="84" t="e">
        <v>#N/A</v>
      </c>
      <c r="L1140" s="9" t="e">
        <v>#N/A</v>
      </c>
      <c r="M1140" s="92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8" t="e">
        <v>#N/A</v>
      </c>
      <c r="F1141" s="3" t="e">
        <v>#N/A</v>
      </c>
      <c r="G1141" s="3" t="e">
        <v>#N/A</v>
      </c>
      <c r="H1141" s="3" t="e">
        <v>#N/A</v>
      </c>
      <c r="I1141" s="79" t="e">
        <v>#N/A</v>
      </c>
      <c r="J1141" s="79" t="e">
        <v>#N/A</v>
      </c>
      <c r="K1141" s="84" t="e">
        <v>#N/A</v>
      </c>
      <c r="L1141" s="9" t="e">
        <v>#N/A</v>
      </c>
      <c r="M1141" s="92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8" t="e">
        <v>#N/A</v>
      </c>
      <c r="F1142" s="3" t="e">
        <v>#N/A</v>
      </c>
      <c r="G1142" s="3" t="e">
        <v>#N/A</v>
      </c>
      <c r="H1142" s="3" t="e">
        <v>#N/A</v>
      </c>
      <c r="I1142" s="79" t="e">
        <v>#N/A</v>
      </c>
      <c r="J1142" s="79" t="e">
        <v>#N/A</v>
      </c>
      <c r="K1142" s="84" t="e">
        <v>#N/A</v>
      </c>
      <c r="L1142" s="9" t="e">
        <v>#N/A</v>
      </c>
      <c r="M1142" s="92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8" t="e">
        <v>#N/A</v>
      </c>
      <c r="F1143" s="3" t="e">
        <v>#N/A</v>
      </c>
      <c r="G1143" s="3" t="e">
        <v>#N/A</v>
      </c>
      <c r="H1143" s="3" t="e">
        <v>#N/A</v>
      </c>
      <c r="I1143" s="79" t="e">
        <v>#N/A</v>
      </c>
      <c r="J1143" s="79" t="e">
        <v>#N/A</v>
      </c>
      <c r="K1143" s="84" t="e">
        <v>#N/A</v>
      </c>
      <c r="L1143" s="9" t="e">
        <v>#N/A</v>
      </c>
      <c r="M1143" s="92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8" t="e">
        <v>#N/A</v>
      </c>
      <c r="F1144" s="3" t="e">
        <v>#N/A</v>
      </c>
      <c r="G1144" s="3" t="e">
        <v>#N/A</v>
      </c>
      <c r="H1144" s="3" t="e">
        <v>#N/A</v>
      </c>
      <c r="I1144" s="79" t="e">
        <v>#N/A</v>
      </c>
      <c r="J1144" s="79" t="e">
        <v>#N/A</v>
      </c>
      <c r="K1144" s="84" t="e">
        <v>#N/A</v>
      </c>
      <c r="L1144" s="9" t="e">
        <v>#N/A</v>
      </c>
      <c r="M1144" s="92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8" t="e">
        <v>#N/A</v>
      </c>
      <c r="F1145" s="3" t="e">
        <v>#N/A</v>
      </c>
      <c r="G1145" s="3" t="e">
        <v>#N/A</v>
      </c>
      <c r="H1145" s="3" t="e">
        <v>#N/A</v>
      </c>
      <c r="I1145" s="79" t="e">
        <v>#N/A</v>
      </c>
      <c r="J1145" s="79" t="e">
        <v>#N/A</v>
      </c>
      <c r="K1145" s="84" t="e">
        <v>#N/A</v>
      </c>
      <c r="L1145" s="9" t="e">
        <v>#N/A</v>
      </c>
      <c r="M1145" s="92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8" t="e">
        <v>#N/A</v>
      </c>
      <c r="F1146" s="3" t="e">
        <v>#N/A</v>
      </c>
      <c r="G1146" s="3" t="e">
        <v>#N/A</v>
      </c>
      <c r="H1146" s="3" t="e">
        <v>#N/A</v>
      </c>
      <c r="I1146" s="79" t="e">
        <v>#N/A</v>
      </c>
      <c r="J1146" s="79" t="e">
        <v>#N/A</v>
      </c>
      <c r="K1146" s="84" t="e">
        <v>#N/A</v>
      </c>
      <c r="L1146" s="9" t="e">
        <v>#N/A</v>
      </c>
      <c r="M1146" s="92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8" t="e">
        <v>#N/A</v>
      </c>
      <c r="F1147" s="3" t="e">
        <v>#N/A</v>
      </c>
      <c r="G1147" s="3" t="e">
        <v>#N/A</v>
      </c>
      <c r="H1147" s="3" t="e">
        <v>#N/A</v>
      </c>
      <c r="I1147" s="79" t="e">
        <v>#N/A</v>
      </c>
      <c r="J1147" s="79" t="e">
        <v>#N/A</v>
      </c>
      <c r="K1147" s="84" t="e">
        <v>#N/A</v>
      </c>
      <c r="L1147" s="9" t="e">
        <v>#N/A</v>
      </c>
      <c r="M1147" s="92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8" t="e">
        <v>#N/A</v>
      </c>
      <c r="F1148" s="3" t="e">
        <v>#N/A</v>
      </c>
      <c r="G1148" s="3" t="e">
        <v>#N/A</v>
      </c>
      <c r="H1148" s="3" t="e">
        <v>#N/A</v>
      </c>
      <c r="I1148" s="79" t="e">
        <v>#N/A</v>
      </c>
      <c r="J1148" s="79" t="e">
        <v>#N/A</v>
      </c>
      <c r="K1148" s="84" t="e">
        <v>#N/A</v>
      </c>
      <c r="L1148" s="9" t="e">
        <v>#N/A</v>
      </c>
      <c r="M1148" s="92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8" t="e">
        <v>#N/A</v>
      </c>
      <c r="F1149" s="3" t="e">
        <v>#N/A</v>
      </c>
      <c r="G1149" s="3" t="e">
        <v>#N/A</v>
      </c>
      <c r="H1149" s="3" t="e">
        <v>#N/A</v>
      </c>
      <c r="I1149" s="79" t="e">
        <v>#N/A</v>
      </c>
      <c r="J1149" s="79" t="e">
        <v>#N/A</v>
      </c>
      <c r="K1149" s="84" t="e">
        <v>#N/A</v>
      </c>
      <c r="L1149" s="9" t="e">
        <v>#N/A</v>
      </c>
      <c r="M1149" s="92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8" t="e">
        <v>#N/A</v>
      </c>
      <c r="F1150" s="3" t="e">
        <v>#N/A</v>
      </c>
      <c r="G1150" s="3" t="e">
        <v>#N/A</v>
      </c>
      <c r="H1150" s="3" t="e">
        <v>#N/A</v>
      </c>
      <c r="I1150" s="79" t="e">
        <v>#N/A</v>
      </c>
      <c r="J1150" s="79" t="e">
        <v>#N/A</v>
      </c>
      <c r="K1150" s="84" t="e">
        <v>#N/A</v>
      </c>
      <c r="L1150" s="9" t="e">
        <v>#N/A</v>
      </c>
      <c r="M1150" s="92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8" t="e">
        <v>#N/A</v>
      </c>
      <c r="F1151" s="3" t="e">
        <v>#N/A</v>
      </c>
      <c r="G1151" s="3" t="e">
        <v>#N/A</v>
      </c>
      <c r="H1151" s="3" t="e">
        <v>#N/A</v>
      </c>
      <c r="I1151" s="79" t="e">
        <v>#N/A</v>
      </c>
      <c r="J1151" s="79" t="e">
        <v>#N/A</v>
      </c>
      <c r="K1151" s="84" t="e">
        <v>#N/A</v>
      </c>
      <c r="L1151" s="9" t="e">
        <v>#N/A</v>
      </c>
      <c r="M1151" s="92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8" t="e">
        <v>#N/A</v>
      </c>
      <c r="F1152" s="3" t="e">
        <v>#N/A</v>
      </c>
      <c r="G1152" s="3" t="e">
        <v>#N/A</v>
      </c>
      <c r="H1152" s="3" t="e">
        <v>#N/A</v>
      </c>
      <c r="I1152" s="79" t="e">
        <v>#N/A</v>
      </c>
      <c r="J1152" s="79" t="e">
        <v>#N/A</v>
      </c>
      <c r="K1152" s="84" t="e">
        <v>#N/A</v>
      </c>
      <c r="L1152" s="9" t="e">
        <v>#N/A</v>
      </c>
      <c r="M1152" s="92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8" t="e">
        <v>#N/A</v>
      </c>
      <c r="F1153" s="3" t="e">
        <v>#N/A</v>
      </c>
      <c r="G1153" s="3" t="e">
        <v>#N/A</v>
      </c>
      <c r="H1153" s="3" t="e">
        <v>#N/A</v>
      </c>
      <c r="I1153" s="79" t="e">
        <v>#N/A</v>
      </c>
      <c r="J1153" s="79" t="e">
        <v>#N/A</v>
      </c>
      <c r="K1153" s="84" t="e">
        <v>#N/A</v>
      </c>
      <c r="L1153" s="9" t="e">
        <v>#N/A</v>
      </c>
      <c r="M1153" s="92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8" t="e">
        <v>#N/A</v>
      </c>
      <c r="F1154" s="3" t="e">
        <v>#N/A</v>
      </c>
      <c r="G1154" s="3" t="e">
        <v>#N/A</v>
      </c>
      <c r="H1154" s="3" t="e">
        <v>#N/A</v>
      </c>
      <c r="I1154" s="79" t="e">
        <v>#N/A</v>
      </c>
      <c r="J1154" s="79" t="e">
        <v>#N/A</v>
      </c>
      <c r="K1154" s="84" t="e">
        <v>#N/A</v>
      </c>
      <c r="L1154" s="9" t="e">
        <v>#N/A</v>
      </c>
      <c r="M1154" s="92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8" t="e">
        <v>#N/A</v>
      </c>
      <c r="F1155" s="3" t="e">
        <v>#N/A</v>
      </c>
      <c r="G1155" s="3" t="e">
        <v>#N/A</v>
      </c>
      <c r="H1155" s="3" t="e">
        <v>#N/A</v>
      </c>
      <c r="I1155" s="79" t="e">
        <v>#N/A</v>
      </c>
      <c r="J1155" s="79" t="e">
        <v>#N/A</v>
      </c>
      <c r="K1155" s="84" t="e">
        <v>#N/A</v>
      </c>
      <c r="L1155" s="9" t="e">
        <v>#N/A</v>
      </c>
      <c r="M1155" s="92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8" t="e">
        <v>#N/A</v>
      </c>
      <c r="F1156" s="3" t="e">
        <v>#N/A</v>
      </c>
      <c r="G1156" s="3" t="e">
        <v>#N/A</v>
      </c>
      <c r="H1156" s="3" t="e">
        <v>#N/A</v>
      </c>
      <c r="I1156" s="79" t="e">
        <v>#N/A</v>
      </c>
      <c r="J1156" s="79" t="e">
        <v>#N/A</v>
      </c>
      <c r="K1156" s="84" t="e">
        <v>#N/A</v>
      </c>
      <c r="L1156" s="9" t="e">
        <v>#N/A</v>
      </c>
      <c r="M1156" s="92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8" t="e">
        <v>#N/A</v>
      </c>
      <c r="F1157" s="3" t="e">
        <v>#N/A</v>
      </c>
      <c r="G1157" s="3" t="e">
        <v>#N/A</v>
      </c>
      <c r="H1157" s="3" t="e">
        <v>#N/A</v>
      </c>
      <c r="I1157" s="79" t="e">
        <v>#N/A</v>
      </c>
      <c r="J1157" s="79" t="e">
        <v>#N/A</v>
      </c>
      <c r="K1157" s="84" t="e">
        <v>#N/A</v>
      </c>
      <c r="L1157" s="9" t="e">
        <v>#N/A</v>
      </c>
      <c r="M1157" s="92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8" t="e">
        <v>#N/A</v>
      </c>
      <c r="F1158" s="3" t="e">
        <v>#N/A</v>
      </c>
      <c r="G1158" s="3" t="e">
        <v>#N/A</v>
      </c>
      <c r="H1158" s="3" t="e">
        <v>#N/A</v>
      </c>
      <c r="I1158" s="79" t="e">
        <v>#N/A</v>
      </c>
      <c r="J1158" s="79" t="e">
        <v>#N/A</v>
      </c>
      <c r="K1158" s="84" t="e">
        <v>#N/A</v>
      </c>
      <c r="L1158" s="9" t="e">
        <v>#N/A</v>
      </c>
      <c r="M1158" s="92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8" t="e">
        <v>#N/A</v>
      </c>
      <c r="F1159" s="3" t="e">
        <v>#N/A</v>
      </c>
      <c r="G1159" s="3" t="e">
        <v>#N/A</v>
      </c>
      <c r="H1159" s="3" t="e">
        <v>#N/A</v>
      </c>
      <c r="I1159" s="79" t="e">
        <v>#N/A</v>
      </c>
      <c r="J1159" s="79" t="e">
        <v>#N/A</v>
      </c>
      <c r="K1159" s="84" t="e">
        <v>#N/A</v>
      </c>
      <c r="L1159" s="9" t="e">
        <v>#N/A</v>
      </c>
      <c r="M1159" s="92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8" t="e">
        <v>#N/A</v>
      </c>
      <c r="F1160" s="3" t="e">
        <v>#N/A</v>
      </c>
      <c r="G1160" s="3" t="e">
        <v>#N/A</v>
      </c>
      <c r="H1160" s="3" t="e">
        <v>#N/A</v>
      </c>
      <c r="I1160" s="79" t="e">
        <v>#N/A</v>
      </c>
      <c r="J1160" s="79" t="e">
        <v>#N/A</v>
      </c>
      <c r="K1160" s="84" t="e">
        <v>#N/A</v>
      </c>
      <c r="L1160" s="9" t="e">
        <v>#N/A</v>
      </c>
      <c r="M1160" s="92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8" t="e">
        <v>#N/A</v>
      </c>
      <c r="F1161" s="3" t="e">
        <v>#N/A</v>
      </c>
      <c r="G1161" s="3" t="e">
        <v>#N/A</v>
      </c>
      <c r="H1161" s="3" t="e">
        <v>#N/A</v>
      </c>
      <c r="I1161" s="79" t="e">
        <v>#N/A</v>
      </c>
      <c r="J1161" s="79" t="e">
        <v>#N/A</v>
      </c>
      <c r="K1161" s="84" t="e">
        <v>#N/A</v>
      </c>
      <c r="L1161" s="9" t="e">
        <v>#N/A</v>
      </c>
      <c r="M1161" s="92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8" t="e">
        <v>#N/A</v>
      </c>
      <c r="F1162" s="3" t="e">
        <v>#N/A</v>
      </c>
      <c r="G1162" s="3" t="e">
        <v>#N/A</v>
      </c>
      <c r="H1162" s="3" t="e">
        <v>#N/A</v>
      </c>
      <c r="I1162" s="79" t="e">
        <v>#N/A</v>
      </c>
      <c r="J1162" s="79" t="e">
        <v>#N/A</v>
      </c>
      <c r="K1162" s="84" t="e">
        <v>#N/A</v>
      </c>
      <c r="L1162" s="9" t="e">
        <v>#N/A</v>
      </c>
      <c r="M1162" s="92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8" t="e">
        <v>#N/A</v>
      </c>
      <c r="F1163" s="3" t="e">
        <v>#N/A</v>
      </c>
      <c r="G1163" s="3" t="e">
        <v>#N/A</v>
      </c>
      <c r="H1163" s="3" t="e">
        <v>#N/A</v>
      </c>
      <c r="I1163" s="79" t="e">
        <v>#N/A</v>
      </c>
      <c r="J1163" s="79" t="e">
        <v>#N/A</v>
      </c>
      <c r="K1163" s="84" t="e">
        <v>#N/A</v>
      </c>
      <c r="L1163" s="9" t="e">
        <v>#N/A</v>
      </c>
      <c r="M1163" s="92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8" t="e">
        <v>#N/A</v>
      </c>
      <c r="F1164" s="3" t="e">
        <v>#N/A</v>
      </c>
      <c r="G1164" s="3" t="e">
        <v>#N/A</v>
      </c>
      <c r="H1164" s="3" t="e">
        <v>#N/A</v>
      </c>
      <c r="I1164" s="79" t="e">
        <v>#N/A</v>
      </c>
      <c r="J1164" s="79" t="e">
        <v>#N/A</v>
      </c>
      <c r="K1164" s="84" t="e">
        <v>#N/A</v>
      </c>
      <c r="L1164" s="9" t="e">
        <v>#N/A</v>
      </c>
      <c r="M1164" s="92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8" t="e">
        <v>#N/A</v>
      </c>
      <c r="F1165" s="3" t="e">
        <v>#N/A</v>
      </c>
      <c r="G1165" s="3" t="e">
        <v>#N/A</v>
      </c>
      <c r="H1165" s="3" t="e">
        <v>#N/A</v>
      </c>
      <c r="I1165" s="79" t="e">
        <v>#N/A</v>
      </c>
      <c r="J1165" s="79" t="e">
        <v>#N/A</v>
      </c>
      <c r="K1165" s="84" t="e">
        <v>#N/A</v>
      </c>
      <c r="L1165" s="9" t="e">
        <v>#N/A</v>
      </c>
      <c r="M1165" s="92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8" t="e">
        <v>#N/A</v>
      </c>
      <c r="F1166" s="3" t="e">
        <v>#N/A</v>
      </c>
      <c r="G1166" s="3" t="e">
        <v>#N/A</v>
      </c>
      <c r="H1166" s="3" t="e">
        <v>#N/A</v>
      </c>
      <c r="I1166" s="79" t="e">
        <v>#N/A</v>
      </c>
      <c r="J1166" s="79" t="e">
        <v>#N/A</v>
      </c>
      <c r="K1166" s="84" t="e">
        <v>#N/A</v>
      </c>
      <c r="L1166" s="9" t="e">
        <v>#N/A</v>
      </c>
      <c r="M1166" s="92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8" t="e">
        <v>#N/A</v>
      </c>
      <c r="F1167" s="3" t="e">
        <v>#N/A</v>
      </c>
      <c r="G1167" s="3" t="e">
        <v>#N/A</v>
      </c>
      <c r="H1167" s="3" t="e">
        <v>#N/A</v>
      </c>
      <c r="I1167" s="79" t="e">
        <v>#N/A</v>
      </c>
      <c r="J1167" s="79" t="e">
        <v>#N/A</v>
      </c>
      <c r="K1167" s="84" t="e">
        <v>#N/A</v>
      </c>
      <c r="L1167" s="9" t="e">
        <v>#N/A</v>
      </c>
      <c r="M1167" s="92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8" t="e">
        <v>#N/A</v>
      </c>
      <c r="F1168" s="3" t="e">
        <v>#N/A</v>
      </c>
      <c r="G1168" s="3" t="e">
        <v>#N/A</v>
      </c>
      <c r="H1168" s="3" t="e">
        <v>#N/A</v>
      </c>
      <c r="I1168" s="79" t="e">
        <v>#N/A</v>
      </c>
      <c r="J1168" s="79" t="e">
        <v>#N/A</v>
      </c>
      <c r="K1168" s="84" t="e">
        <v>#N/A</v>
      </c>
      <c r="L1168" s="9" t="e">
        <v>#N/A</v>
      </c>
      <c r="M1168" s="92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8" t="e">
        <v>#N/A</v>
      </c>
      <c r="F1169" s="3" t="e">
        <v>#N/A</v>
      </c>
      <c r="G1169" s="3" t="e">
        <v>#N/A</v>
      </c>
      <c r="H1169" s="3" t="e">
        <v>#N/A</v>
      </c>
      <c r="I1169" s="79" t="e">
        <v>#N/A</v>
      </c>
      <c r="J1169" s="79" t="e">
        <v>#N/A</v>
      </c>
      <c r="K1169" s="84" t="e">
        <v>#N/A</v>
      </c>
      <c r="L1169" s="9" t="e">
        <v>#N/A</v>
      </c>
      <c r="M1169" s="92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8" t="e">
        <v>#N/A</v>
      </c>
      <c r="F1170" s="3" t="e">
        <v>#N/A</v>
      </c>
      <c r="G1170" s="3" t="e">
        <v>#N/A</v>
      </c>
      <c r="H1170" s="3" t="e">
        <v>#N/A</v>
      </c>
      <c r="I1170" s="79" t="e">
        <v>#N/A</v>
      </c>
      <c r="J1170" s="79" t="e">
        <v>#N/A</v>
      </c>
      <c r="K1170" s="84" t="e">
        <v>#N/A</v>
      </c>
      <c r="L1170" s="9" t="e">
        <v>#N/A</v>
      </c>
      <c r="M1170" s="92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8" t="e">
        <v>#N/A</v>
      </c>
      <c r="F1171" s="3" t="e">
        <v>#N/A</v>
      </c>
      <c r="G1171" s="3" t="e">
        <v>#N/A</v>
      </c>
      <c r="H1171" s="3" t="e">
        <v>#N/A</v>
      </c>
      <c r="I1171" s="79" t="e">
        <v>#N/A</v>
      </c>
      <c r="J1171" s="79" t="e">
        <v>#N/A</v>
      </c>
      <c r="K1171" s="84" t="e">
        <v>#N/A</v>
      </c>
      <c r="L1171" s="9" t="e">
        <v>#N/A</v>
      </c>
      <c r="M1171" s="92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8" t="e">
        <v>#N/A</v>
      </c>
      <c r="F1172" s="3" t="e">
        <v>#N/A</v>
      </c>
      <c r="G1172" s="3" t="e">
        <v>#N/A</v>
      </c>
      <c r="H1172" s="3" t="e">
        <v>#N/A</v>
      </c>
      <c r="I1172" s="79" t="e">
        <v>#N/A</v>
      </c>
      <c r="J1172" s="79" t="e">
        <v>#N/A</v>
      </c>
      <c r="K1172" s="84" t="e">
        <v>#N/A</v>
      </c>
      <c r="L1172" s="9" t="e">
        <v>#N/A</v>
      </c>
      <c r="M1172" s="92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8" t="e">
        <v>#N/A</v>
      </c>
      <c r="F1173" s="3" t="e">
        <v>#N/A</v>
      </c>
      <c r="G1173" s="3" t="e">
        <v>#N/A</v>
      </c>
      <c r="H1173" s="3" t="e">
        <v>#N/A</v>
      </c>
      <c r="I1173" s="79" t="e">
        <v>#N/A</v>
      </c>
      <c r="J1173" s="79" t="e">
        <v>#N/A</v>
      </c>
      <c r="K1173" s="84" t="e">
        <v>#N/A</v>
      </c>
      <c r="L1173" s="9" t="e">
        <v>#N/A</v>
      </c>
      <c r="M1173" s="92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8" t="e">
        <v>#N/A</v>
      </c>
      <c r="F1174" s="3" t="e">
        <v>#N/A</v>
      </c>
      <c r="G1174" s="3" t="e">
        <v>#N/A</v>
      </c>
      <c r="H1174" s="3" t="e">
        <v>#N/A</v>
      </c>
      <c r="I1174" s="79" t="e">
        <v>#N/A</v>
      </c>
      <c r="J1174" s="79" t="e">
        <v>#N/A</v>
      </c>
      <c r="K1174" s="84" t="e">
        <v>#N/A</v>
      </c>
      <c r="L1174" s="9" t="e">
        <v>#N/A</v>
      </c>
      <c r="M1174" s="92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8" t="e">
        <v>#N/A</v>
      </c>
      <c r="F1175" s="3" t="e">
        <v>#N/A</v>
      </c>
      <c r="G1175" s="3" t="e">
        <v>#N/A</v>
      </c>
      <c r="H1175" s="3" t="e">
        <v>#N/A</v>
      </c>
      <c r="I1175" s="79" t="e">
        <v>#N/A</v>
      </c>
      <c r="J1175" s="79" t="e">
        <v>#N/A</v>
      </c>
      <c r="K1175" s="84" t="e">
        <v>#N/A</v>
      </c>
      <c r="L1175" s="9" t="e">
        <v>#N/A</v>
      </c>
      <c r="M1175" s="92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8" t="e">
        <v>#N/A</v>
      </c>
      <c r="F1176" s="3" t="e">
        <v>#N/A</v>
      </c>
      <c r="G1176" s="3" t="e">
        <v>#N/A</v>
      </c>
      <c r="H1176" s="3" t="e">
        <v>#N/A</v>
      </c>
      <c r="I1176" s="79" t="e">
        <v>#N/A</v>
      </c>
      <c r="J1176" s="79" t="e">
        <v>#N/A</v>
      </c>
      <c r="K1176" s="84" t="e">
        <v>#N/A</v>
      </c>
      <c r="L1176" s="9" t="e">
        <v>#N/A</v>
      </c>
      <c r="M1176" s="92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8" t="e">
        <v>#N/A</v>
      </c>
      <c r="F1177" s="3" t="e">
        <v>#N/A</v>
      </c>
      <c r="G1177" s="3" t="e">
        <v>#N/A</v>
      </c>
      <c r="H1177" s="3" t="e">
        <v>#N/A</v>
      </c>
      <c r="I1177" s="79" t="e">
        <v>#N/A</v>
      </c>
      <c r="J1177" s="79" t="e">
        <v>#N/A</v>
      </c>
      <c r="K1177" s="84" t="e">
        <v>#N/A</v>
      </c>
      <c r="L1177" s="9" t="e">
        <v>#N/A</v>
      </c>
      <c r="M1177" s="92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8" t="e">
        <v>#N/A</v>
      </c>
      <c r="F1178" s="3" t="e">
        <v>#N/A</v>
      </c>
      <c r="G1178" s="3" t="e">
        <v>#N/A</v>
      </c>
      <c r="H1178" s="3" t="e">
        <v>#N/A</v>
      </c>
      <c r="I1178" s="79" t="e">
        <v>#N/A</v>
      </c>
      <c r="J1178" s="79" t="e">
        <v>#N/A</v>
      </c>
      <c r="K1178" s="84" t="e">
        <v>#N/A</v>
      </c>
      <c r="L1178" s="9" t="e">
        <v>#N/A</v>
      </c>
      <c r="M1178" s="92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8" t="e">
        <v>#N/A</v>
      </c>
      <c r="F1179" s="3" t="e">
        <v>#N/A</v>
      </c>
      <c r="G1179" s="3" t="e">
        <v>#N/A</v>
      </c>
      <c r="H1179" s="3" t="e">
        <v>#N/A</v>
      </c>
      <c r="I1179" s="79" t="e">
        <v>#N/A</v>
      </c>
      <c r="J1179" s="79" t="e">
        <v>#N/A</v>
      </c>
      <c r="K1179" s="84" t="e">
        <v>#N/A</v>
      </c>
      <c r="L1179" s="9" t="e">
        <v>#N/A</v>
      </c>
      <c r="M1179" s="92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8" t="e">
        <v>#N/A</v>
      </c>
      <c r="F1180" s="3" t="e">
        <v>#N/A</v>
      </c>
      <c r="G1180" s="3" t="e">
        <v>#N/A</v>
      </c>
      <c r="H1180" s="3" t="e">
        <v>#N/A</v>
      </c>
      <c r="I1180" s="79" t="e">
        <v>#N/A</v>
      </c>
      <c r="J1180" s="79" t="e">
        <v>#N/A</v>
      </c>
      <c r="K1180" s="84" t="e">
        <v>#N/A</v>
      </c>
      <c r="L1180" s="9" t="e">
        <v>#N/A</v>
      </c>
      <c r="M1180" s="92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8" t="e">
        <v>#N/A</v>
      </c>
      <c r="F1181" s="3" t="e">
        <v>#N/A</v>
      </c>
      <c r="G1181" s="3" t="e">
        <v>#N/A</v>
      </c>
      <c r="H1181" s="3" t="e">
        <v>#N/A</v>
      </c>
      <c r="I1181" s="79" t="e">
        <v>#N/A</v>
      </c>
      <c r="J1181" s="79" t="e">
        <v>#N/A</v>
      </c>
      <c r="K1181" s="84" t="e">
        <v>#N/A</v>
      </c>
      <c r="L1181" s="9" t="e">
        <v>#N/A</v>
      </c>
      <c r="M1181" s="92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8" t="e">
        <v>#N/A</v>
      </c>
      <c r="F1182" s="3" t="e">
        <v>#N/A</v>
      </c>
      <c r="G1182" s="3" t="e">
        <v>#N/A</v>
      </c>
      <c r="H1182" s="3" t="e">
        <v>#N/A</v>
      </c>
      <c r="I1182" s="79" t="e">
        <v>#N/A</v>
      </c>
      <c r="J1182" s="79" t="e">
        <v>#N/A</v>
      </c>
      <c r="K1182" s="84" t="e">
        <v>#N/A</v>
      </c>
      <c r="L1182" s="9" t="e">
        <v>#N/A</v>
      </c>
      <c r="M1182" s="92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8" t="e">
        <v>#N/A</v>
      </c>
      <c r="F1183" s="3" t="e">
        <v>#N/A</v>
      </c>
      <c r="G1183" s="3" t="e">
        <v>#N/A</v>
      </c>
      <c r="H1183" s="3" t="e">
        <v>#N/A</v>
      </c>
      <c r="I1183" s="79" t="e">
        <v>#N/A</v>
      </c>
      <c r="J1183" s="79" t="e">
        <v>#N/A</v>
      </c>
      <c r="K1183" s="84" t="e">
        <v>#N/A</v>
      </c>
      <c r="L1183" s="9" t="e">
        <v>#N/A</v>
      </c>
      <c r="M1183" s="92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8" t="e">
        <v>#N/A</v>
      </c>
      <c r="F1184" s="3" t="e">
        <v>#N/A</v>
      </c>
      <c r="G1184" s="3" t="e">
        <v>#N/A</v>
      </c>
      <c r="H1184" s="3" t="e">
        <v>#N/A</v>
      </c>
      <c r="I1184" s="79" t="e">
        <v>#N/A</v>
      </c>
      <c r="J1184" s="79" t="e">
        <v>#N/A</v>
      </c>
      <c r="K1184" s="84" t="e">
        <v>#N/A</v>
      </c>
      <c r="L1184" s="9" t="e">
        <v>#N/A</v>
      </c>
      <c r="M1184" s="92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8" t="e">
        <v>#N/A</v>
      </c>
      <c r="F1185" s="3" t="e">
        <v>#N/A</v>
      </c>
      <c r="G1185" s="3" t="e">
        <v>#N/A</v>
      </c>
      <c r="H1185" s="3" t="e">
        <v>#N/A</v>
      </c>
      <c r="I1185" s="79" t="e">
        <v>#N/A</v>
      </c>
      <c r="J1185" s="79" t="e">
        <v>#N/A</v>
      </c>
      <c r="K1185" s="84" t="e">
        <v>#N/A</v>
      </c>
      <c r="L1185" s="9" t="e">
        <v>#N/A</v>
      </c>
      <c r="M1185" s="92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8" t="e">
        <v>#N/A</v>
      </c>
      <c r="F1186" s="3" t="e">
        <v>#N/A</v>
      </c>
      <c r="G1186" s="3" t="e">
        <v>#N/A</v>
      </c>
      <c r="H1186" s="3" t="e">
        <v>#N/A</v>
      </c>
      <c r="I1186" s="79" t="e">
        <v>#N/A</v>
      </c>
      <c r="J1186" s="79" t="e">
        <v>#N/A</v>
      </c>
      <c r="K1186" s="84" t="e">
        <v>#N/A</v>
      </c>
      <c r="L1186" s="9" t="e">
        <v>#N/A</v>
      </c>
      <c r="M1186" s="92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8" t="e">
        <v>#N/A</v>
      </c>
      <c r="F1187" s="3" t="e">
        <v>#N/A</v>
      </c>
      <c r="G1187" s="3" t="e">
        <v>#N/A</v>
      </c>
      <c r="H1187" s="3" t="e">
        <v>#N/A</v>
      </c>
      <c r="I1187" s="79" t="e">
        <v>#N/A</v>
      </c>
      <c r="J1187" s="79" t="e">
        <v>#N/A</v>
      </c>
      <c r="K1187" s="84" t="e">
        <v>#N/A</v>
      </c>
      <c r="L1187" s="9" t="e">
        <v>#N/A</v>
      </c>
      <c r="M1187" s="92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8" t="e">
        <v>#N/A</v>
      </c>
      <c r="F1188" s="3" t="e">
        <v>#N/A</v>
      </c>
      <c r="G1188" s="3" t="e">
        <v>#N/A</v>
      </c>
      <c r="H1188" s="3" t="e">
        <v>#N/A</v>
      </c>
      <c r="I1188" s="79" t="e">
        <v>#N/A</v>
      </c>
      <c r="J1188" s="79" t="e">
        <v>#N/A</v>
      </c>
      <c r="K1188" s="84" t="e">
        <v>#N/A</v>
      </c>
      <c r="L1188" s="9" t="e">
        <v>#N/A</v>
      </c>
      <c r="M1188" s="92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8" t="e">
        <v>#N/A</v>
      </c>
      <c r="F1189" s="3" t="e">
        <v>#N/A</v>
      </c>
      <c r="G1189" s="3" t="e">
        <v>#N/A</v>
      </c>
      <c r="H1189" s="3" t="e">
        <v>#N/A</v>
      </c>
      <c r="I1189" s="79" t="e">
        <v>#N/A</v>
      </c>
      <c r="J1189" s="79" t="e">
        <v>#N/A</v>
      </c>
      <c r="K1189" s="84" t="e">
        <v>#N/A</v>
      </c>
      <c r="L1189" s="9" t="e">
        <v>#N/A</v>
      </c>
      <c r="M1189" s="92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8" t="e">
        <v>#N/A</v>
      </c>
      <c r="F1190" s="3" t="e">
        <v>#N/A</v>
      </c>
      <c r="G1190" s="3" t="e">
        <v>#N/A</v>
      </c>
      <c r="H1190" s="3" t="e">
        <v>#N/A</v>
      </c>
      <c r="I1190" s="79" t="e">
        <v>#N/A</v>
      </c>
      <c r="J1190" s="79" t="e">
        <v>#N/A</v>
      </c>
      <c r="K1190" s="84" t="e">
        <v>#N/A</v>
      </c>
      <c r="L1190" s="9" t="e">
        <v>#N/A</v>
      </c>
      <c r="M1190" s="92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8" t="e">
        <v>#N/A</v>
      </c>
      <c r="F1191" s="3" t="e">
        <v>#N/A</v>
      </c>
      <c r="G1191" s="3" t="e">
        <v>#N/A</v>
      </c>
      <c r="H1191" s="3" t="e">
        <v>#N/A</v>
      </c>
      <c r="I1191" s="79" t="e">
        <v>#N/A</v>
      </c>
      <c r="J1191" s="79" t="e">
        <v>#N/A</v>
      </c>
      <c r="K1191" s="84" t="e">
        <v>#N/A</v>
      </c>
      <c r="L1191" s="9" t="e">
        <v>#N/A</v>
      </c>
      <c r="M1191" s="92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8" t="e">
        <v>#N/A</v>
      </c>
      <c r="F1192" s="3" t="e">
        <v>#N/A</v>
      </c>
      <c r="G1192" s="3" t="e">
        <v>#N/A</v>
      </c>
      <c r="H1192" s="3" t="e">
        <v>#N/A</v>
      </c>
      <c r="I1192" s="79" t="e">
        <v>#N/A</v>
      </c>
      <c r="J1192" s="79" t="e">
        <v>#N/A</v>
      </c>
      <c r="K1192" s="84" t="e">
        <v>#N/A</v>
      </c>
      <c r="L1192" s="9" t="e">
        <v>#N/A</v>
      </c>
      <c r="M1192" s="92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8" t="e">
        <v>#N/A</v>
      </c>
      <c r="F1193" s="3" t="e">
        <v>#N/A</v>
      </c>
      <c r="G1193" s="3" t="e">
        <v>#N/A</v>
      </c>
      <c r="H1193" s="3" t="e">
        <v>#N/A</v>
      </c>
      <c r="I1193" s="79" t="e">
        <v>#N/A</v>
      </c>
      <c r="J1193" s="79" t="e">
        <v>#N/A</v>
      </c>
      <c r="K1193" s="84" t="e">
        <v>#N/A</v>
      </c>
      <c r="L1193" s="9" t="e">
        <v>#N/A</v>
      </c>
      <c r="M1193" s="92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8" t="e">
        <v>#N/A</v>
      </c>
      <c r="F1194" s="3" t="e">
        <v>#N/A</v>
      </c>
      <c r="G1194" s="3" t="e">
        <v>#N/A</v>
      </c>
      <c r="H1194" s="3" t="e">
        <v>#N/A</v>
      </c>
      <c r="I1194" s="79" t="e">
        <v>#N/A</v>
      </c>
      <c r="J1194" s="79" t="e">
        <v>#N/A</v>
      </c>
      <c r="K1194" s="84" t="e">
        <v>#N/A</v>
      </c>
      <c r="L1194" s="9" t="e">
        <v>#N/A</v>
      </c>
      <c r="M1194" s="92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8" t="e">
        <v>#N/A</v>
      </c>
      <c r="F1195" s="3" t="e">
        <v>#N/A</v>
      </c>
      <c r="G1195" s="3" t="e">
        <v>#N/A</v>
      </c>
      <c r="H1195" s="3" t="e">
        <v>#N/A</v>
      </c>
      <c r="I1195" s="79" t="e">
        <v>#N/A</v>
      </c>
      <c r="J1195" s="79" t="e">
        <v>#N/A</v>
      </c>
      <c r="K1195" s="84" t="e">
        <v>#N/A</v>
      </c>
      <c r="L1195" s="9" t="e">
        <v>#N/A</v>
      </c>
      <c r="M1195" s="92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8" t="e">
        <v>#N/A</v>
      </c>
      <c r="F1196" s="3" t="e">
        <v>#N/A</v>
      </c>
      <c r="G1196" s="3" t="e">
        <v>#N/A</v>
      </c>
      <c r="H1196" s="3" t="e">
        <v>#N/A</v>
      </c>
      <c r="I1196" s="79" t="e">
        <v>#N/A</v>
      </c>
      <c r="J1196" s="79" t="e">
        <v>#N/A</v>
      </c>
      <c r="K1196" s="84" t="e">
        <v>#N/A</v>
      </c>
      <c r="L1196" s="9" t="e">
        <v>#N/A</v>
      </c>
      <c r="M1196" s="92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8" t="e">
        <v>#N/A</v>
      </c>
      <c r="F1197" s="3" t="e">
        <v>#N/A</v>
      </c>
      <c r="G1197" s="3" t="e">
        <v>#N/A</v>
      </c>
      <c r="H1197" s="3" t="e">
        <v>#N/A</v>
      </c>
      <c r="I1197" s="79" t="e">
        <v>#N/A</v>
      </c>
      <c r="J1197" s="79" t="e">
        <v>#N/A</v>
      </c>
      <c r="K1197" s="84" t="e">
        <v>#N/A</v>
      </c>
      <c r="L1197" s="9" t="e">
        <v>#N/A</v>
      </c>
      <c r="M1197" s="92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8" t="e">
        <v>#N/A</v>
      </c>
      <c r="F1198" s="3" t="e">
        <v>#N/A</v>
      </c>
      <c r="G1198" s="3" t="e">
        <v>#N/A</v>
      </c>
      <c r="H1198" s="3" t="e">
        <v>#N/A</v>
      </c>
      <c r="I1198" s="79" t="e">
        <v>#N/A</v>
      </c>
      <c r="J1198" s="79" t="e">
        <v>#N/A</v>
      </c>
      <c r="K1198" s="84" t="e">
        <v>#N/A</v>
      </c>
      <c r="L1198" s="9" t="e">
        <v>#N/A</v>
      </c>
      <c r="M1198" s="92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8" t="e">
        <v>#N/A</v>
      </c>
      <c r="F1199" s="3" t="e">
        <v>#N/A</v>
      </c>
      <c r="G1199" s="3" t="e">
        <v>#N/A</v>
      </c>
      <c r="H1199" s="3" t="e">
        <v>#N/A</v>
      </c>
      <c r="I1199" s="79" t="e">
        <v>#N/A</v>
      </c>
      <c r="J1199" s="79" t="e">
        <v>#N/A</v>
      </c>
      <c r="K1199" s="84" t="e">
        <v>#N/A</v>
      </c>
      <c r="L1199" s="9" t="e">
        <v>#N/A</v>
      </c>
      <c r="M1199" s="92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8" t="e">
        <v>#N/A</v>
      </c>
      <c r="F1200" s="3" t="e">
        <v>#N/A</v>
      </c>
      <c r="G1200" s="3" t="e">
        <v>#N/A</v>
      </c>
      <c r="H1200" s="3" t="e">
        <v>#N/A</v>
      </c>
      <c r="I1200" s="79" t="e">
        <v>#N/A</v>
      </c>
      <c r="J1200" s="79" t="e">
        <v>#N/A</v>
      </c>
      <c r="K1200" s="84" t="e">
        <v>#N/A</v>
      </c>
      <c r="L1200" s="9" t="e">
        <v>#N/A</v>
      </c>
      <c r="M1200" s="92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8" t="e">
        <v>#N/A</v>
      </c>
      <c r="F1201" s="3" t="e">
        <v>#N/A</v>
      </c>
      <c r="G1201" s="3" t="e">
        <v>#N/A</v>
      </c>
      <c r="H1201" s="3" t="e">
        <v>#N/A</v>
      </c>
      <c r="I1201" s="79" t="e">
        <v>#N/A</v>
      </c>
      <c r="J1201" s="79" t="e">
        <v>#N/A</v>
      </c>
      <c r="K1201" s="84" t="e">
        <v>#N/A</v>
      </c>
      <c r="L1201" s="9" t="e">
        <v>#N/A</v>
      </c>
      <c r="M1201" s="92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8" t="e">
        <v>#N/A</v>
      </c>
      <c r="F1202" s="3" t="e">
        <v>#N/A</v>
      </c>
      <c r="G1202" s="3" t="e">
        <v>#N/A</v>
      </c>
      <c r="H1202" s="3" t="e">
        <v>#N/A</v>
      </c>
      <c r="I1202" s="79" t="e">
        <v>#N/A</v>
      </c>
      <c r="J1202" s="79" t="e">
        <v>#N/A</v>
      </c>
      <c r="K1202" s="84" t="e">
        <v>#N/A</v>
      </c>
      <c r="L1202" s="9" t="e">
        <v>#N/A</v>
      </c>
      <c r="M1202" s="92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8" t="e">
        <v>#N/A</v>
      </c>
      <c r="F1203" s="3" t="e">
        <v>#N/A</v>
      </c>
      <c r="G1203" s="3" t="e">
        <v>#N/A</v>
      </c>
      <c r="H1203" s="3" t="e">
        <v>#N/A</v>
      </c>
      <c r="I1203" s="79" t="e">
        <v>#N/A</v>
      </c>
      <c r="J1203" s="79" t="e">
        <v>#N/A</v>
      </c>
      <c r="K1203" s="84" t="e">
        <v>#N/A</v>
      </c>
      <c r="L1203" s="9" t="e">
        <v>#N/A</v>
      </c>
      <c r="M1203" s="92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8" t="e">
        <v>#N/A</v>
      </c>
      <c r="F1204" s="3" t="e">
        <v>#N/A</v>
      </c>
      <c r="G1204" s="3" t="e">
        <v>#N/A</v>
      </c>
      <c r="H1204" s="3" t="e">
        <v>#N/A</v>
      </c>
      <c r="I1204" s="79" t="e">
        <v>#N/A</v>
      </c>
      <c r="J1204" s="79" t="e">
        <v>#N/A</v>
      </c>
      <c r="K1204" s="84" t="e">
        <v>#N/A</v>
      </c>
      <c r="L1204" s="9" t="e">
        <v>#N/A</v>
      </c>
      <c r="M1204" s="92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8" t="e">
        <v>#N/A</v>
      </c>
      <c r="F1205" s="3" t="e">
        <v>#N/A</v>
      </c>
      <c r="G1205" s="3" t="e">
        <v>#N/A</v>
      </c>
      <c r="H1205" s="3" t="e">
        <v>#N/A</v>
      </c>
      <c r="I1205" s="79" t="e">
        <v>#N/A</v>
      </c>
      <c r="J1205" s="79" t="e">
        <v>#N/A</v>
      </c>
      <c r="K1205" s="84" t="e">
        <v>#N/A</v>
      </c>
      <c r="L1205" s="9" t="e">
        <v>#N/A</v>
      </c>
      <c r="M1205" s="92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8" t="e">
        <v>#N/A</v>
      </c>
      <c r="F1206" s="3" t="e">
        <v>#N/A</v>
      </c>
      <c r="G1206" s="3" t="e">
        <v>#N/A</v>
      </c>
      <c r="H1206" s="3" t="e">
        <v>#N/A</v>
      </c>
      <c r="I1206" s="79" t="e">
        <v>#N/A</v>
      </c>
      <c r="J1206" s="79" t="e">
        <v>#N/A</v>
      </c>
      <c r="K1206" s="84" t="e">
        <v>#N/A</v>
      </c>
      <c r="L1206" s="9" t="e">
        <v>#N/A</v>
      </c>
      <c r="M1206" s="92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8" t="e">
        <v>#N/A</v>
      </c>
      <c r="F1207" s="3" t="e">
        <v>#N/A</v>
      </c>
      <c r="G1207" s="3" t="e">
        <v>#N/A</v>
      </c>
      <c r="H1207" s="3" t="e">
        <v>#N/A</v>
      </c>
      <c r="I1207" s="79" t="e">
        <v>#N/A</v>
      </c>
      <c r="J1207" s="79" t="e">
        <v>#N/A</v>
      </c>
      <c r="K1207" s="84" t="e">
        <v>#N/A</v>
      </c>
      <c r="L1207" s="9" t="e">
        <v>#N/A</v>
      </c>
      <c r="M1207" s="92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8" t="e">
        <v>#N/A</v>
      </c>
      <c r="F1208" s="3" t="e">
        <v>#N/A</v>
      </c>
      <c r="G1208" s="3" t="e">
        <v>#N/A</v>
      </c>
      <c r="H1208" s="3" t="e">
        <v>#N/A</v>
      </c>
      <c r="I1208" s="79" t="e">
        <v>#N/A</v>
      </c>
      <c r="J1208" s="79" t="e">
        <v>#N/A</v>
      </c>
      <c r="K1208" s="84" t="e">
        <v>#N/A</v>
      </c>
      <c r="L1208" s="9" t="e">
        <v>#N/A</v>
      </c>
      <c r="M1208" s="92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8" t="e">
        <v>#N/A</v>
      </c>
      <c r="F1209" s="3" t="e">
        <v>#N/A</v>
      </c>
      <c r="G1209" s="3" t="e">
        <v>#N/A</v>
      </c>
      <c r="H1209" s="3" t="e">
        <v>#N/A</v>
      </c>
      <c r="I1209" s="79" t="e">
        <v>#N/A</v>
      </c>
      <c r="J1209" s="79" t="e">
        <v>#N/A</v>
      </c>
      <c r="K1209" s="84" t="e">
        <v>#N/A</v>
      </c>
      <c r="L1209" s="9" t="e">
        <v>#N/A</v>
      </c>
      <c r="M1209" s="92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8" t="e">
        <v>#N/A</v>
      </c>
      <c r="F1210" s="3" t="e">
        <v>#N/A</v>
      </c>
      <c r="G1210" s="3" t="e">
        <v>#N/A</v>
      </c>
      <c r="H1210" s="3" t="e">
        <v>#N/A</v>
      </c>
      <c r="I1210" s="79" t="e">
        <v>#N/A</v>
      </c>
      <c r="J1210" s="79" t="e">
        <v>#N/A</v>
      </c>
      <c r="K1210" s="84" t="e">
        <v>#N/A</v>
      </c>
      <c r="L1210" s="9" t="e">
        <v>#N/A</v>
      </c>
      <c r="M1210" s="92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8" t="e">
        <v>#N/A</v>
      </c>
      <c r="F1211" s="3" t="e">
        <v>#N/A</v>
      </c>
      <c r="G1211" s="3" t="e">
        <v>#N/A</v>
      </c>
      <c r="H1211" s="3" t="e">
        <v>#N/A</v>
      </c>
      <c r="I1211" s="79" t="e">
        <v>#N/A</v>
      </c>
      <c r="J1211" s="79" t="e">
        <v>#N/A</v>
      </c>
      <c r="K1211" s="84" t="e">
        <v>#N/A</v>
      </c>
      <c r="L1211" s="9" t="e">
        <v>#N/A</v>
      </c>
      <c r="M1211" s="92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8" t="e">
        <v>#N/A</v>
      </c>
      <c r="F1212" s="3" t="e">
        <v>#N/A</v>
      </c>
      <c r="G1212" s="3" t="e">
        <v>#N/A</v>
      </c>
      <c r="H1212" s="3" t="e">
        <v>#N/A</v>
      </c>
      <c r="I1212" s="79" t="e">
        <v>#N/A</v>
      </c>
      <c r="J1212" s="79" t="e">
        <v>#N/A</v>
      </c>
      <c r="K1212" s="84" t="e">
        <v>#N/A</v>
      </c>
      <c r="L1212" s="9" t="e">
        <v>#N/A</v>
      </c>
      <c r="M1212" s="92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8" t="e">
        <v>#N/A</v>
      </c>
      <c r="F1213" s="3" t="e">
        <v>#N/A</v>
      </c>
      <c r="G1213" s="3" t="e">
        <v>#N/A</v>
      </c>
      <c r="H1213" s="3" t="e">
        <v>#N/A</v>
      </c>
      <c r="I1213" s="79" t="e">
        <v>#N/A</v>
      </c>
      <c r="J1213" s="79" t="e">
        <v>#N/A</v>
      </c>
      <c r="K1213" s="84" t="e">
        <v>#N/A</v>
      </c>
      <c r="L1213" s="9" t="e">
        <v>#N/A</v>
      </c>
      <c r="M1213" s="92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8" t="e">
        <v>#N/A</v>
      </c>
      <c r="F1214" s="3" t="e">
        <v>#N/A</v>
      </c>
      <c r="G1214" s="3" t="e">
        <v>#N/A</v>
      </c>
      <c r="H1214" s="3" t="e">
        <v>#N/A</v>
      </c>
      <c r="I1214" s="79" t="e">
        <v>#N/A</v>
      </c>
      <c r="J1214" s="79" t="e">
        <v>#N/A</v>
      </c>
      <c r="K1214" s="84" t="e">
        <v>#N/A</v>
      </c>
      <c r="L1214" s="9" t="e">
        <v>#N/A</v>
      </c>
      <c r="M1214" s="92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8" t="e">
        <v>#N/A</v>
      </c>
      <c r="F1215" s="3" t="e">
        <v>#N/A</v>
      </c>
      <c r="G1215" s="3" t="e">
        <v>#N/A</v>
      </c>
      <c r="H1215" s="3" t="e">
        <v>#N/A</v>
      </c>
      <c r="I1215" s="79" t="e">
        <v>#N/A</v>
      </c>
      <c r="J1215" s="79" t="e">
        <v>#N/A</v>
      </c>
      <c r="K1215" s="84" t="e">
        <v>#N/A</v>
      </c>
      <c r="L1215" s="9" t="e">
        <v>#N/A</v>
      </c>
      <c r="M1215" s="92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8" t="e">
        <v>#N/A</v>
      </c>
      <c r="F1216" s="3" t="e">
        <v>#N/A</v>
      </c>
      <c r="G1216" s="3" t="e">
        <v>#N/A</v>
      </c>
      <c r="H1216" s="3" t="e">
        <v>#N/A</v>
      </c>
      <c r="I1216" s="79" t="e">
        <v>#N/A</v>
      </c>
      <c r="J1216" s="79" t="e">
        <v>#N/A</v>
      </c>
      <c r="K1216" s="84" t="e">
        <v>#N/A</v>
      </c>
      <c r="L1216" s="9" t="e">
        <v>#N/A</v>
      </c>
      <c r="M1216" s="92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8" t="e">
        <v>#N/A</v>
      </c>
      <c r="F1217" s="3" t="e">
        <v>#N/A</v>
      </c>
      <c r="G1217" s="3" t="e">
        <v>#N/A</v>
      </c>
      <c r="H1217" s="3" t="e">
        <v>#N/A</v>
      </c>
      <c r="I1217" s="79" t="e">
        <v>#N/A</v>
      </c>
      <c r="J1217" s="79" t="e">
        <v>#N/A</v>
      </c>
      <c r="K1217" s="84" t="e">
        <v>#N/A</v>
      </c>
      <c r="L1217" s="9" t="e">
        <v>#N/A</v>
      </c>
      <c r="M1217" s="92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8" t="e">
        <v>#N/A</v>
      </c>
      <c r="F1218" s="3" t="e">
        <v>#N/A</v>
      </c>
      <c r="G1218" s="3" t="e">
        <v>#N/A</v>
      </c>
      <c r="H1218" s="3" t="e">
        <v>#N/A</v>
      </c>
      <c r="I1218" s="79" t="e">
        <v>#N/A</v>
      </c>
      <c r="J1218" s="79" t="e">
        <v>#N/A</v>
      </c>
      <c r="K1218" s="84" t="e">
        <v>#N/A</v>
      </c>
      <c r="L1218" s="9" t="e">
        <v>#N/A</v>
      </c>
      <c r="M1218" s="92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8" t="e">
        <v>#N/A</v>
      </c>
      <c r="F1219" s="3" t="e">
        <v>#N/A</v>
      </c>
      <c r="G1219" s="3" t="e">
        <v>#N/A</v>
      </c>
      <c r="H1219" s="3" t="e">
        <v>#N/A</v>
      </c>
      <c r="I1219" s="79" t="e">
        <v>#N/A</v>
      </c>
      <c r="J1219" s="79" t="e">
        <v>#N/A</v>
      </c>
      <c r="K1219" s="84" t="e">
        <v>#N/A</v>
      </c>
      <c r="L1219" s="9" t="e">
        <v>#N/A</v>
      </c>
      <c r="M1219" s="92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8" t="e">
        <v>#N/A</v>
      </c>
      <c r="F1220" s="3" t="e">
        <v>#N/A</v>
      </c>
      <c r="G1220" s="3" t="e">
        <v>#N/A</v>
      </c>
      <c r="H1220" s="3" t="e">
        <v>#N/A</v>
      </c>
      <c r="I1220" s="79" t="e">
        <v>#N/A</v>
      </c>
      <c r="J1220" s="79" t="e">
        <v>#N/A</v>
      </c>
      <c r="K1220" s="84" t="e">
        <v>#N/A</v>
      </c>
      <c r="L1220" s="9" t="e">
        <v>#N/A</v>
      </c>
      <c r="M1220" s="92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8" t="e">
        <v>#N/A</v>
      </c>
      <c r="F1221" s="3" t="e">
        <v>#N/A</v>
      </c>
      <c r="G1221" s="3" t="e">
        <v>#N/A</v>
      </c>
      <c r="H1221" s="3" t="e">
        <v>#N/A</v>
      </c>
      <c r="I1221" s="79" t="e">
        <v>#N/A</v>
      </c>
      <c r="J1221" s="79" t="e">
        <v>#N/A</v>
      </c>
      <c r="K1221" s="84" t="e">
        <v>#N/A</v>
      </c>
      <c r="L1221" s="9" t="e">
        <v>#N/A</v>
      </c>
      <c r="M1221" s="92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8" t="e">
        <v>#N/A</v>
      </c>
      <c r="F1222" s="3" t="e">
        <v>#N/A</v>
      </c>
      <c r="G1222" s="3" t="e">
        <v>#N/A</v>
      </c>
      <c r="H1222" s="3" t="e">
        <v>#N/A</v>
      </c>
      <c r="I1222" s="79" t="e">
        <v>#N/A</v>
      </c>
      <c r="J1222" s="79" t="e">
        <v>#N/A</v>
      </c>
      <c r="K1222" s="84" t="e">
        <v>#N/A</v>
      </c>
      <c r="L1222" s="9" t="e">
        <v>#N/A</v>
      </c>
      <c r="M1222" s="92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8" t="e">
        <v>#N/A</v>
      </c>
      <c r="F1223" s="3" t="e">
        <v>#N/A</v>
      </c>
      <c r="G1223" s="3" t="e">
        <v>#N/A</v>
      </c>
      <c r="H1223" s="3" t="e">
        <v>#N/A</v>
      </c>
      <c r="I1223" s="79" t="e">
        <v>#N/A</v>
      </c>
      <c r="J1223" s="79" t="e">
        <v>#N/A</v>
      </c>
      <c r="K1223" s="84" t="e">
        <v>#N/A</v>
      </c>
      <c r="L1223" s="9" t="e">
        <v>#N/A</v>
      </c>
      <c r="M1223" s="92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8" t="e">
        <v>#N/A</v>
      </c>
      <c r="F1224" s="3" t="e">
        <v>#N/A</v>
      </c>
      <c r="G1224" s="3" t="e">
        <v>#N/A</v>
      </c>
      <c r="H1224" s="3" t="e">
        <v>#N/A</v>
      </c>
      <c r="I1224" s="79" t="e">
        <v>#N/A</v>
      </c>
      <c r="J1224" s="79" t="e">
        <v>#N/A</v>
      </c>
      <c r="K1224" s="84" t="e">
        <v>#N/A</v>
      </c>
      <c r="L1224" s="9" t="e">
        <v>#N/A</v>
      </c>
      <c r="M1224" s="92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8" t="e">
        <v>#N/A</v>
      </c>
      <c r="F1225" s="3" t="e">
        <v>#N/A</v>
      </c>
      <c r="G1225" s="3" t="e">
        <v>#N/A</v>
      </c>
      <c r="H1225" s="3" t="e">
        <v>#N/A</v>
      </c>
      <c r="I1225" s="79" t="e">
        <v>#N/A</v>
      </c>
      <c r="J1225" s="79" t="e">
        <v>#N/A</v>
      </c>
      <c r="K1225" s="84" t="e">
        <v>#N/A</v>
      </c>
      <c r="L1225" s="9" t="e">
        <v>#N/A</v>
      </c>
      <c r="M1225" s="92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8" t="e">
        <v>#N/A</v>
      </c>
      <c r="F1226" s="3" t="e">
        <v>#N/A</v>
      </c>
      <c r="G1226" s="3" t="e">
        <v>#N/A</v>
      </c>
      <c r="H1226" s="3" t="e">
        <v>#N/A</v>
      </c>
      <c r="I1226" s="79" t="e">
        <v>#N/A</v>
      </c>
      <c r="J1226" s="79" t="e">
        <v>#N/A</v>
      </c>
      <c r="K1226" s="84" t="e">
        <v>#N/A</v>
      </c>
      <c r="L1226" s="9" t="e">
        <v>#N/A</v>
      </c>
      <c r="M1226" s="92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8" t="e">
        <v>#N/A</v>
      </c>
      <c r="F1227" s="3" t="e">
        <v>#N/A</v>
      </c>
      <c r="G1227" s="3" t="e">
        <v>#N/A</v>
      </c>
      <c r="H1227" s="3" t="e">
        <v>#N/A</v>
      </c>
      <c r="I1227" s="79" t="e">
        <v>#N/A</v>
      </c>
      <c r="J1227" s="79" t="e">
        <v>#N/A</v>
      </c>
      <c r="K1227" s="84" t="e">
        <v>#N/A</v>
      </c>
      <c r="L1227" s="9" t="e">
        <v>#N/A</v>
      </c>
      <c r="M1227" s="92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8" t="e">
        <v>#N/A</v>
      </c>
      <c r="F1228" s="3" t="e">
        <v>#N/A</v>
      </c>
      <c r="G1228" s="3" t="e">
        <v>#N/A</v>
      </c>
      <c r="H1228" s="3" t="e">
        <v>#N/A</v>
      </c>
      <c r="I1228" s="79" t="e">
        <v>#N/A</v>
      </c>
      <c r="J1228" s="79" t="e">
        <v>#N/A</v>
      </c>
      <c r="K1228" s="84" t="e">
        <v>#N/A</v>
      </c>
      <c r="L1228" s="9" t="e">
        <v>#N/A</v>
      </c>
      <c r="M1228" s="92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8" t="e">
        <v>#N/A</v>
      </c>
      <c r="F1229" s="3" t="e">
        <v>#N/A</v>
      </c>
      <c r="G1229" s="3" t="e">
        <v>#N/A</v>
      </c>
      <c r="H1229" s="3" t="e">
        <v>#N/A</v>
      </c>
      <c r="I1229" s="79" t="e">
        <v>#N/A</v>
      </c>
      <c r="J1229" s="79" t="e">
        <v>#N/A</v>
      </c>
      <c r="K1229" s="84" t="e">
        <v>#N/A</v>
      </c>
      <c r="L1229" s="9" t="e">
        <v>#N/A</v>
      </c>
      <c r="M1229" s="92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8" t="e">
        <v>#N/A</v>
      </c>
      <c r="F1230" s="3" t="e">
        <v>#N/A</v>
      </c>
      <c r="G1230" s="3" t="e">
        <v>#N/A</v>
      </c>
      <c r="H1230" s="3" t="e">
        <v>#N/A</v>
      </c>
      <c r="I1230" s="79" t="e">
        <v>#N/A</v>
      </c>
      <c r="J1230" s="79" t="e">
        <v>#N/A</v>
      </c>
      <c r="K1230" s="84" t="e">
        <v>#N/A</v>
      </c>
      <c r="L1230" s="9" t="e">
        <v>#N/A</v>
      </c>
      <c r="M1230" s="92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8" t="e">
        <v>#N/A</v>
      </c>
      <c r="F1231" s="3" t="e">
        <v>#N/A</v>
      </c>
      <c r="G1231" s="3" t="e">
        <v>#N/A</v>
      </c>
      <c r="H1231" s="3" t="e">
        <v>#N/A</v>
      </c>
      <c r="I1231" s="79" t="e">
        <v>#N/A</v>
      </c>
      <c r="J1231" s="79" t="e">
        <v>#N/A</v>
      </c>
      <c r="K1231" s="84" t="e">
        <v>#N/A</v>
      </c>
      <c r="L1231" s="9" t="e">
        <v>#N/A</v>
      </c>
      <c r="M1231" s="92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8" t="e">
        <v>#N/A</v>
      </c>
      <c r="F1232" s="3" t="e">
        <v>#N/A</v>
      </c>
      <c r="G1232" s="3" t="e">
        <v>#N/A</v>
      </c>
      <c r="H1232" s="3" t="e">
        <v>#N/A</v>
      </c>
      <c r="I1232" s="79" t="e">
        <v>#N/A</v>
      </c>
      <c r="J1232" s="79" t="e">
        <v>#N/A</v>
      </c>
      <c r="K1232" s="84" t="e">
        <v>#N/A</v>
      </c>
      <c r="L1232" s="9" t="e">
        <v>#N/A</v>
      </c>
      <c r="M1232" s="92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8" t="e">
        <v>#N/A</v>
      </c>
      <c r="F1233" s="3" t="e">
        <v>#N/A</v>
      </c>
      <c r="G1233" s="3" t="e">
        <v>#N/A</v>
      </c>
      <c r="H1233" s="3" t="e">
        <v>#N/A</v>
      </c>
      <c r="I1233" s="79" t="e">
        <v>#N/A</v>
      </c>
      <c r="J1233" s="79" t="e">
        <v>#N/A</v>
      </c>
      <c r="K1233" s="84" t="e">
        <v>#N/A</v>
      </c>
      <c r="L1233" s="9" t="e">
        <v>#N/A</v>
      </c>
      <c r="M1233" s="92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8" t="e">
        <v>#N/A</v>
      </c>
      <c r="F1234" s="3" t="e">
        <v>#N/A</v>
      </c>
      <c r="G1234" s="3" t="e">
        <v>#N/A</v>
      </c>
      <c r="H1234" s="3" t="e">
        <v>#N/A</v>
      </c>
      <c r="I1234" s="79" t="e">
        <v>#N/A</v>
      </c>
      <c r="J1234" s="79" t="e">
        <v>#N/A</v>
      </c>
      <c r="K1234" s="84" t="e">
        <v>#N/A</v>
      </c>
      <c r="L1234" s="9" t="e">
        <v>#N/A</v>
      </c>
      <c r="M1234" s="92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8" t="e">
        <v>#N/A</v>
      </c>
      <c r="F1235" s="3" t="e">
        <v>#N/A</v>
      </c>
      <c r="G1235" s="3" t="e">
        <v>#N/A</v>
      </c>
      <c r="H1235" s="3" t="e">
        <v>#N/A</v>
      </c>
      <c r="I1235" s="79" t="e">
        <v>#N/A</v>
      </c>
      <c r="J1235" s="79" t="e">
        <v>#N/A</v>
      </c>
      <c r="K1235" s="84" t="e">
        <v>#N/A</v>
      </c>
      <c r="L1235" s="9" t="e">
        <v>#N/A</v>
      </c>
      <c r="M1235" s="92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8" t="e">
        <v>#N/A</v>
      </c>
      <c r="F1236" s="3" t="e">
        <v>#N/A</v>
      </c>
      <c r="G1236" s="3" t="e">
        <v>#N/A</v>
      </c>
      <c r="H1236" s="3" t="e">
        <v>#N/A</v>
      </c>
      <c r="I1236" s="79" t="e">
        <v>#N/A</v>
      </c>
      <c r="J1236" s="79" t="e">
        <v>#N/A</v>
      </c>
      <c r="K1236" s="84" t="e">
        <v>#N/A</v>
      </c>
      <c r="L1236" s="9" t="e">
        <v>#N/A</v>
      </c>
      <c r="M1236" s="92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8" t="e">
        <v>#N/A</v>
      </c>
      <c r="F1237" s="3" t="e">
        <v>#N/A</v>
      </c>
      <c r="G1237" s="3" t="e">
        <v>#N/A</v>
      </c>
      <c r="H1237" s="3" t="e">
        <v>#N/A</v>
      </c>
      <c r="I1237" s="79" t="e">
        <v>#N/A</v>
      </c>
      <c r="J1237" s="79" t="e">
        <v>#N/A</v>
      </c>
      <c r="K1237" s="84" t="e">
        <v>#N/A</v>
      </c>
      <c r="L1237" s="9" t="e">
        <v>#N/A</v>
      </c>
      <c r="M1237" s="92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8" t="e">
        <v>#N/A</v>
      </c>
      <c r="F1238" s="3" t="e">
        <v>#N/A</v>
      </c>
      <c r="G1238" s="3" t="e">
        <v>#N/A</v>
      </c>
      <c r="H1238" s="3" t="e">
        <v>#N/A</v>
      </c>
      <c r="I1238" s="79" t="e">
        <v>#N/A</v>
      </c>
      <c r="J1238" s="79" t="e">
        <v>#N/A</v>
      </c>
      <c r="K1238" s="84" t="e">
        <v>#N/A</v>
      </c>
      <c r="L1238" s="9" t="e">
        <v>#N/A</v>
      </c>
      <c r="M1238" s="92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8" t="e">
        <v>#N/A</v>
      </c>
      <c r="F1239" s="3" t="e">
        <v>#N/A</v>
      </c>
      <c r="G1239" s="3" t="e">
        <v>#N/A</v>
      </c>
      <c r="H1239" s="3" t="e">
        <v>#N/A</v>
      </c>
      <c r="I1239" s="79" t="e">
        <v>#N/A</v>
      </c>
      <c r="J1239" s="79" t="e">
        <v>#N/A</v>
      </c>
      <c r="K1239" s="84" t="e">
        <v>#N/A</v>
      </c>
      <c r="L1239" s="9" t="e">
        <v>#N/A</v>
      </c>
      <c r="M1239" s="92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8" t="e">
        <v>#N/A</v>
      </c>
      <c r="F1240" s="3" t="e">
        <v>#N/A</v>
      </c>
      <c r="G1240" s="3" t="e">
        <v>#N/A</v>
      </c>
      <c r="H1240" s="3" t="e">
        <v>#N/A</v>
      </c>
      <c r="I1240" s="79" t="e">
        <v>#N/A</v>
      </c>
      <c r="J1240" s="79" t="e">
        <v>#N/A</v>
      </c>
      <c r="K1240" s="84" t="e">
        <v>#N/A</v>
      </c>
      <c r="L1240" s="9" t="e">
        <v>#N/A</v>
      </c>
      <c r="M1240" s="92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8" t="e">
        <v>#N/A</v>
      </c>
      <c r="F1241" s="3" t="e">
        <v>#N/A</v>
      </c>
      <c r="G1241" s="3" t="e">
        <v>#N/A</v>
      </c>
      <c r="H1241" s="3" t="e">
        <v>#N/A</v>
      </c>
      <c r="I1241" s="79" t="e">
        <v>#N/A</v>
      </c>
      <c r="J1241" s="79" t="e">
        <v>#N/A</v>
      </c>
      <c r="K1241" s="84" t="e">
        <v>#N/A</v>
      </c>
      <c r="L1241" s="9" t="e">
        <v>#N/A</v>
      </c>
      <c r="M1241" s="92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8" t="e">
        <v>#N/A</v>
      </c>
      <c r="F1242" s="3" t="e">
        <v>#N/A</v>
      </c>
      <c r="G1242" s="3" t="e">
        <v>#N/A</v>
      </c>
      <c r="H1242" s="3" t="e">
        <v>#N/A</v>
      </c>
      <c r="I1242" s="79" t="e">
        <v>#N/A</v>
      </c>
      <c r="J1242" s="79" t="e">
        <v>#N/A</v>
      </c>
      <c r="K1242" s="84" t="e">
        <v>#N/A</v>
      </c>
      <c r="L1242" s="9" t="e">
        <v>#N/A</v>
      </c>
      <c r="M1242" s="92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8" t="e">
        <v>#N/A</v>
      </c>
      <c r="F1243" s="3" t="e">
        <v>#N/A</v>
      </c>
      <c r="G1243" s="3" t="e">
        <v>#N/A</v>
      </c>
      <c r="H1243" s="3" t="e">
        <v>#N/A</v>
      </c>
      <c r="I1243" s="79" t="e">
        <v>#N/A</v>
      </c>
      <c r="J1243" s="79" t="e">
        <v>#N/A</v>
      </c>
      <c r="K1243" s="84" t="e">
        <v>#N/A</v>
      </c>
      <c r="L1243" s="9" t="e">
        <v>#N/A</v>
      </c>
      <c r="M1243" s="92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8" t="e">
        <v>#N/A</v>
      </c>
      <c r="F1244" s="3" t="e">
        <v>#N/A</v>
      </c>
      <c r="G1244" s="3" t="e">
        <v>#N/A</v>
      </c>
      <c r="H1244" s="3" t="e">
        <v>#N/A</v>
      </c>
      <c r="I1244" s="79" t="e">
        <v>#N/A</v>
      </c>
      <c r="J1244" s="79" t="e">
        <v>#N/A</v>
      </c>
      <c r="K1244" s="84" t="e">
        <v>#N/A</v>
      </c>
      <c r="L1244" s="9" t="e">
        <v>#N/A</v>
      </c>
      <c r="M1244" s="92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8" t="e">
        <v>#N/A</v>
      </c>
      <c r="F1245" s="3" t="e">
        <v>#N/A</v>
      </c>
      <c r="G1245" s="3" t="e">
        <v>#N/A</v>
      </c>
      <c r="H1245" s="3" t="e">
        <v>#N/A</v>
      </c>
      <c r="I1245" s="79" t="e">
        <v>#N/A</v>
      </c>
      <c r="J1245" s="79" t="e">
        <v>#N/A</v>
      </c>
      <c r="K1245" s="84" t="e">
        <v>#N/A</v>
      </c>
      <c r="L1245" s="9" t="e">
        <v>#N/A</v>
      </c>
      <c r="M1245" s="92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8" t="e">
        <v>#N/A</v>
      </c>
      <c r="F1246" s="3" t="e">
        <v>#N/A</v>
      </c>
      <c r="G1246" s="3" t="e">
        <v>#N/A</v>
      </c>
      <c r="H1246" s="3" t="e">
        <v>#N/A</v>
      </c>
      <c r="I1246" s="79" t="e">
        <v>#N/A</v>
      </c>
      <c r="J1246" s="79" t="e">
        <v>#N/A</v>
      </c>
      <c r="K1246" s="84" t="e">
        <v>#N/A</v>
      </c>
      <c r="L1246" s="9" t="e">
        <v>#N/A</v>
      </c>
      <c r="M1246" s="92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8" t="e">
        <v>#N/A</v>
      </c>
      <c r="F1247" s="3" t="e">
        <v>#N/A</v>
      </c>
      <c r="G1247" s="3" t="e">
        <v>#N/A</v>
      </c>
      <c r="H1247" s="3" t="e">
        <v>#N/A</v>
      </c>
      <c r="I1247" s="79" t="e">
        <v>#N/A</v>
      </c>
      <c r="J1247" s="79" t="e">
        <v>#N/A</v>
      </c>
      <c r="K1247" s="84" t="e">
        <v>#N/A</v>
      </c>
      <c r="L1247" s="9" t="e">
        <v>#N/A</v>
      </c>
      <c r="M1247" s="92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8" t="e">
        <v>#N/A</v>
      </c>
      <c r="F1248" s="3" t="e">
        <v>#N/A</v>
      </c>
      <c r="G1248" s="3" t="e">
        <v>#N/A</v>
      </c>
      <c r="H1248" s="3" t="e">
        <v>#N/A</v>
      </c>
      <c r="I1248" s="79" t="e">
        <v>#N/A</v>
      </c>
      <c r="J1248" s="79" t="e">
        <v>#N/A</v>
      </c>
      <c r="K1248" s="84" t="e">
        <v>#N/A</v>
      </c>
      <c r="L1248" s="9" t="e">
        <v>#N/A</v>
      </c>
      <c r="M1248" s="92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8" t="e">
        <v>#N/A</v>
      </c>
      <c r="F1249" s="3" t="e">
        <v>#N/A</v>
      </c>
      <c r="G1249" s="3" t="e">
        <v>#N/A</v>
      </c>
      <c r="H1249" s="3" t="e">
        <v>#N/A</v>
      </c>
      <c r="I1249" s="79" t="e">
        <v>#N/A</v>
      </c>
      <c r="J1249" s="79" t="e">
        <v>#N/A</v>
      </c>
      <c r="K1249" s="84" t="e">
        <v>#N/A</v>
      </c>
      <c r="L1249" s="9" t="e">
        <v>#N/A</v>
      </c>
      <c r="M1249" s="92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8" t="e">
        <v>#N/A</v>
      </c>
      <c r="F1250" s="3" t="e">
        <v>#N/A</v>
      </c>
      <c r="G1250" s="3" t="e">
        <v>#N/A</v>
      </c>
      <c r="H1250" s="3" t="e">
        <v>#N/A</v>
      </c>
      <c r="I1250" s="79" t="e">
        <v>#N/A</v>
      </c>
      <c r="J1250" s="79" t="e">
        <v>#N/A</v>
      </c>
      <c r="K1250" s="84" t="e">
        <v>#N/A</v>
      </c>
      <c r="L1250" s="9" t="e">
        <v>#N/A</v>
      </c>
      <c r="M1250" s="92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8" t="e">
        <v>#N/A</v>
      </c>
      <c r="F1251" s="3" t="e">
        <v>#N/A</v>
      </c>
      <c r="G1251" s="3" t="e">
        <v>#N/A</v>
      </c>
      <c r="H1251" s="3" t="e">
        <v>#N/A</v>
      </c>
      <c r="I1251" s="79" t="e">
        <v>#N/A</v>
      </c>
      <c r="J1251" s="79" t="e">
        <v>#N/A</v>
      </c>
      <c r="K1251" s="84" t="e">
        <v>#N/A</v>
      </c>
      <c r="L1251" s="9" t="e">
        <v>#N/A</v>
      </c>
      <c r="M1251" s="92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8" t="e">
        <v>#N/A</v>
      </c>
      <c r="F1252" s="3" t="e">
        <v>#N/A</v>
      </c>
      <c r="G1252" s="3" t="e">
        <v>#N/A</v>
      </c>
      <c r="H1252" s="3" t="e">
        <v>#N/A</v>
      </c>
      <c r="I1252" s="79" t="e">
        <v>#N/A</v>
      </c>
      <c r="J1252" s="79" t="e">
        <v>#N/A</v>
      </c>
      <c r="K1252" s="84" t="e">
        <v>#N/A</v>
      </c>
      <c r="L1252" s="9" t="e">
        <v>#N/A</v>
      </c>
      <c r="M1252" s="92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8" t="e">
        <v>#N/A</v>
      </c>
      <c r="F1253" s="3" t="e">
        <v>#N/A</v>
      </c>
      <c r="G1253" s="3" t="e">
        <v>#N/A</v>
      </c>
      <c r="H1253" s="3" t="e">
        <v>#N/A</v>
      </c>
      <c r="I1253" s="79" t="e">
        <v>#N/A</v>
      </c>
      <c r="J1253" s="79" t="e">
        <v>#N/A</v>
      </c>
      <c r="K1253" s="84" t="e">
        <v>#N/A</v>
      </c>
      <c r="L1253" s="9" t="e">
        <v>#N/A</v>
      </c>
      <c r="M1253" s="92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8" t="e">
        <v>#N/A</v>
      </c>
      <c r="F1254" s="3" t="e">
        <v>#N/A</v>
      </c>
      <c r="G1254" s="3" t="e">
        <v>#N/A</v>
      </c>
      <c r="H1254" s="3" t="e">
        <v>#N/A</v>
      </c>
      <c r="I1254" s="79" t="e">
        <v>#N/A</v>
      </c>
      <c r="J1254" s="79" t="e">
        <v>#N/A</v>
      </c>
      <c r="K1254" s="84" t="e">
        <v>#N/A</v>
      </c>
      <c r="L1254" s="9" t="e">
        <v>#N/A</v>
      </c>
      <c r="M1254" s="92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8" t="e">
        <v>#N/A</v>
      </c>
      <c r="F1255" s="3" t="e">
        <v>#N/A</v>
      </c>
      <c r="G1255" s="3" t="e">
        <v>#N/A</v>
      </c>
      <c r="H1255" s="3" t="e">
        <v>#N/A</v>
      </c>
      <c r="I1255" s="79" t="e">
        <v>#N/A</v>
      </c>
      <c r="J1255" s="79" t="e">
        <v>#N/A</v>
      </c>
      <c r="K1255" s="84" t="e">
        <v>#N/A</v>
      </c>
      <c r="L1255" s="9" t="e">
        <v>#N/A</v>
      </c>
      <c r="M1255" s="92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8" t="e">
        <v>#N/A</v>
      </c>
      <c r="F1256" s="3" t="e">
        <v>#N/A</v>
      </c>
      <c r="G1256" s="3" t="e">
        <v>#N/A</v>
      </c>
      <c r="H1256" s="3" t="e">
        <v>#N/A</v>
      </c>
      <c r="I1256" s="79" t="e">
        <v>#N/A</v>
      </c>
      <c r="J1256" s="79" t="e">
        <v>#N/A</v>
      </c>
      <c r="K1256" s="84" t="e">
        <v>#N/A</v>
      </c>
      <c r="L1256" s="9" t="e">
        <v>#N/A</v>
      </c>
      <c r="M1256" s="92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8" t="e">
        <v>#N/A</v>
      </c>
      <c r="F1257" s="3" t="e">
        <v>#N/A</v>
      </c>
      <c r="G1257" s="3" t="e">
        <v>#N/A</v>
      </c>
      <c r="H1257" s="3" t="e">
        <v>#N/A</v>
      </c>
      <c r="I1257" s="79" t="e">
        <v>#N/A</v>
      </c>
      <c r="J1257" s="79" t="e">
        <v>#N/A</v>
      </c>
      <c r="K1257" s="84" t="e">
        <v>#N/A</v>
      </c>
      <c r="L1257" s="9" t="e">
        <v>#N/A</v>
      </c>
      <c r="M1257" s="92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8" t="e">
        <v>#N/A</v>
      </c>
      <c r="F1258" s="3" t="e">
        <v>#N/A</v>
      </c>
      <c r="G1258" s="3" t="e">
        <v>#N/A</v>
      </c>
      <c r="H1258" s="3" t="e">
        <v>#N/A</v>
      </c>
      <c r="I1258" s="79" t="e">
        <v>#N/A</v>
      </c>
      <c r="J1258" s="79" t="e">
        <v>#N/A</v>
      </c>
      <c r="K1258" s="84" t="e">
        <v>#N/A</v>
      </c>
      <c r="L1258" s="9" t="e">
        <v>#N/A</v>
      </c>
      <c r="M1258" s="92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8" t="e">
        <v>#N/A</v>
      </c>
      <c r="F1259" s="3" t="e">
        <v>#N/A</v>
      </c>
      <c r="G1259" s="3" t="e">
        <v>#N/A</v>
      </c>
      <c r="H1259" s="3" t="e">
        <v>#N/A</v>
      </c>
      <c r="I1259" s="79" t="e">
        <v>#N/A</v>
      </c>
      <c r="J1259" s="79" t="e">
        <v>#N/A</v>
      </c>
      <c r="K1259" s="84" t="e">
        <v>#N/A</v>
      </c>
      <c r="L1259" s="9" t="e">
        <v>#N/A</v>
      </c>
      <c r="M1259" s="92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8" t="e">
        <v>#N/A</v>
      </c>
      <c r="F1260" s="3" t="e">
        <v>#N/A</v>
      </c>
      <c r="G1260" s="3" t="e">
        <v>#N/A</v>
      </c>
      <c r="H1260" s="3" t="e">
        <v>#N/A</v>
      </c>
      <c r="I1260" s="79" t="e">
        <v>#N/A</v>
      </c>
      <c r="J1260" s="79" t="e">
        <v>#N/A</v>
      </c>
      <c r="K1260" s="84" t="e">
        <v>#N/A</v>
      </c>
      <c r="L1260" s="9" t="e">
        <v>#N/A</v>
      </c>
      <c r="M1260" s="92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8" t="e">
        <v>#N/A</v>
      </c>
      <c r="F1261" s="3" t="e">
        <v>#N/A</v>
      </c>
      <c r="G1261" s="3" t="e">
        <v>#N/A</v>
      </c>
      <c r="H1261" s="3" t="e">
        <v>#N/A</v>
      </c>
      <c r="I1261" s="79" t="e">
        <v>#N/A</v>
      </c>
      <c r="J1261" s="79" t="e">
        <v>#N/A</v>
      </c>
      <c r="K1261" s="84" t="e">
        <v>#N/A</v>
      </c>
      <c r="L1261" s="9" t="e">
        <v>#N/A</v>
      </c>
      <c r="M1261" s="92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8" t="e">
        <v>#N/A</v>
      </c>
      <c r="F1262" s="3" t="e">
        <v>#N/A</v>
      </c>
      <c r="G1262" s="3" t="e">
        <v>#N/A</v>
      </c>
      <c r="H1262" s="3" t="e">
        <v>#N/A</v>
      </c>
      <c r="I1262" s="79" t="e">
        <v>#N/A</v>
      </c>
      <c r="J1262" s="79" t="e">
        <v>#N/A</v>
      </c>
      <c r="K1262" s="84" t="e">
        <v>#N/A</v>
      </c>
      <c r="L1262" s="9" t="e">
        <v>#N/A</v>
      </c>
      <c r="M1262" s="92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8" t="e">
        <v>#N/A</v>
      </c>
      <c r="F1263" s="3" t="e">
        <v>#N/A</v>
      </c>
      <c r="G1263" s="3" t="e">
        <v>#N/A</v>
      </c>
      <c r="H1263" s="3" t="e">
        <v>#N/A</v>
      </c>
      <c r="I1263" s="79" t="e">
        <v>#N/A</v>
      </c>
      <c r="J1263" s="79" t="e">
        <v>#N/A</v>
      </c>
      <c r="K1263" s="84" t="e">
        <v>#N/A</v>
      </c>
      <c r="L1263" s="9" t="e">
        <v>#N/A</v>
      </c>
      <c r="M1263" s="92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8" t="e">
        <v>#N/A</v>
      </c>
      <c r="F1264" s="3" t="e">
        <v>#N/A</v>
      </c>
      <c r="G1264" s="3" t="e">
        <v>#N/A</v>
      </c>
      <c r="H1264" s="3" t="e">
        <v>#N/A</v>
      </c>
      <c r="I1264" s="79" t="e">
        <v>#N/A</v>
      </c>
      <c r="J1264" s="79" t="e">
        <v>#N/A</v>
      </c>
      <c r="K1264" s="84" t="e">
        <v>#N/A</v>
      </c>
      <c r="L1264" s="9" t="e">
        <v>#N/A</v>
      </c>
      <c r="M1264" s="92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8" t="e">
        <v>#N/A</v>
      </c>
      <c r="F1265" s="3" t="e">
        <v>#N/A</v>
      </c>
      <c r="G1265" s="3" t="e">
        <v>#N/A</v>
      </c>
      <c r="H1265" s="3" t="e">
        <v>#N/A</v>
      </c>
      <c r="I1265" s="79" t="e">
        <v>#N/A</v>
      </c>
      <c r="J1265" s="79" t="e">
        <v>#N/A</v>
      </c>
      <c r="K1265" s="84" t="e">
        <v>#N/A</v>
      </c>
      <c r="L1265" s="9" t="e">
        <v>#N/A</v>
      </c>
      <c r="M1265" s="92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8" t="e">
        <v>#N/A</v>
      </c>
      <c r="F1266" s="3" t="e">
        <v>#N/A</v>
      </c>
      <c r="G1266" s="3" t="e">
        <v>#N/A</v>
      </c>
      <c r="H1266" s="3" t="e">
        <v>#N/A</v>
      </c>
      <c r="I1266" s="79" t="e">
        <v>#N/A</v>
      </c>
      <c r="J1266" s="79" t="e">
        <v>#N/A</v>
      </c>
      <c r="K1266" s="84" t="e">
        <v>#N/A</v>
      </c>
      <c r="L1266" s="9" t="e">
        <v>#N/A</v>
      </c>
      <c r="M1266" s="92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8" t="e">
        <v>#N/A</v>
      </c>
      <c r="F1267" s="3" t="e">
        <v>#N/A</v>
      </c>
      <c r="G1267" s="3" t="e">
        <v>#N/A</v>
      </c>
      <c r="H1267" s="3" t="e">
        <v>#N/A</v>
      </c>
      <c r="I1267" s="79" t="e">
        <v>#N/A</v>
      </c>
      <c r="J1267" s="79" t="e">
        <v>#N/A</v>
      </c>
      <c r="K1267" s="84" t="e">
        <v>#N/A</v>
      </c>
      <c r="L1267" s="9" t="e">
        <v>#N/A</v>
      </c>
      <c r="M1267" s="92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8" t="e">
        <v>#N/A</v>
      </c>
      <c r="F1268" s="3" t="e">
        <v>#N/A</v>
      </c>
      <c r="G1268" s="3" t="e">
        <v>#N/A</v>
      </c>
      <c r="H1268" s="3" t="e">
        <v>#N/A</v>
      </c>
      <c r="I1268" s="79" t="e">
        <v>#N/A</v>
      </c>
      <c r="J1268" s="79" t="e">
        <v>#N/A</v>
      </c>
      <c r="K1268" s="84" t="e">
        <v>#N/A</v>
      </c>
      <c r="L1268" s="9" t="e">
        <v>#N/A</v>
      </c>
      <c r="M1268" s="92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8" t="e">
        <v>#N/A</v>
      </c>
      <c r="F1269" s="3" t="e">
        <v>#N/A</v>
      </c>
      <c r="G1269" s="3" t="e">
        <v>#N/A</v>
      </c>
      <c r="H1269" s="3" t="e">
        <v>#N/A</v>
      </c>
      <c r="I1269" s="79" t="e">
        <v>#N/A</v>
      </c>
      <c r="J1269" s="79" t="e">
        <v>#N/A</v>
      </c>
      <c r="K1269" s="84" t="e">
        <v>#N/A</v>
      </c>
      <c r="L1269" s="9" t="e">
        <v>#N/A</v>
      </c>
      <c r="M1269" s="92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8" t="e">
        <v>#N/A</v>
      </c>
      <c r="F1270" s="3" t="e">
        <v>#N/A</v>
      </c>
      <c r="G1270" s="3" t="e">
        <v>#N/A</v>
      </c>
      <c r="H1270" s="3" t="e">
        <v>#N/A</v>
      </c>
      <c r="I1270" s="79" t="e">
        <v>#N/A</v>
      </c>
      <c r="J1270" s="79" t="e">
        <v>#N/A</v>
      </c>
      <c r="K1270" s="84" t="e">
        <v>#N/A</v>
      </c>
      <c r="L1270" s="9" t="e">
        <v>#N/A</v>
      </c>
      <c r="M1270" s="92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8" t="e">
        <v>#N/A</v>
      </c>
      <c r="F1271" s="3" t="e">
        <v>#N/A</v>
      </c>
      <c r="G1271" s="3" t="e">
        <v>#N/A</v>
      </c>
      <c r="H1271" s="3" t="e">
        <v>#N/A</v>
      </c>
      <c r="I1271" s="79" t="e">
        <v>#N/A</v>
      </c>
      <c r="J1271" s="79" t="e">
        <v>#N/A</v>
      </c>
      <c r="K1271" s="84" t="e">
        <v>#N/A</v>
      </c>
      <c r="L1271" s="9" t="e">
        <v>#N/A</v>
      </c>
      <c r="M1271" s="92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8" t="e">
        <v>#N/A</v>
      </c>
      <c r="F1272" s="3" t="e">
        <v>#N/A</v>
      </c>
      <c r="G1272" s="3" t="e">
        <v>#N/A</v>
      </c>
      <c r="H1272" s="3" t="e">
        <v>#N/A</v>
      </c>
      <c r="I1272" s="79" t="e">
        <v>#N/A</v>
      </c>
      <c r="J1272" s="79" t="e">
        <v>#N/A</v>
      </c>
      <c r="K1272" s="84" t="e">
        <v>#N/A</v>
      </c>
      <c r="L1272" s="9" t="e">
        <v>#N/A</v>
      </c>
      <c r="M1272" s="92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8" t="e">
        <v>#N/A</v>
      </c>
      <c r="F1273" s="3" t="e">
        <v>#N/A</v>
      </c>
      <c r="G1273" s="3" t="e">
        <v>#N/A</v>
      </c>
      <c r="H1273" s="3" t="e">
        <v>#N/A</v>
      </c>
      <c r="I1273" s="79" t="e">
        <v>#N/A</v>
      </c>
      <c r="J1273" s="79" t="e">
        <v>#N/A</v>
      </c>
      <c r="K1273" s="84" t="e">
        <v>#N/A</v>
      </c>
      <c r="L1273" s="9" t="e">
        <v>#N/A</v>
      </c>
      <c r="M1273" s="92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8" t="e">
        <v>#N/A</v>
      </c>
      <c r="F1274" s="3" t="e">
        <v>#N/A</v>
      </c>
      <c r="G1274" s="3" t="e">
        <v>#N/A</v>
      </c>
      <c r="H1274" s="3" t="e">
        <v>#N/A</v>
      </c>
      <c r="I1274" s="79" t="e">
        <v>#N/A</v>
      </c>
      <c r="J1274" s="79" t="e">
        <v>#N/A</v>
      </c>
      <c r="K1274" s="84" t="e">
        <v>#N/A</v>
      </c>
      <c r="L1274" s="9" t="e">
        <v>#N/A</v>
      </c>
      <c r="M1274" s="92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8" t="e">
        <v>#N/A</v>
      </c>
      <c r="F1275" s="3" t="e">
        <v>#N/A</v>
      </c>
      <c r="G1275" s="3" t="e">
        <v>#N/A</v>
      </c>
      <c r="H1275" s="3" t="e">
        <v>#N/A</v>
      </c>
      <c r="I1275" s="79" t="e">
        <v>#N/A</v>
      </c>
      <c r="J1275" s="79" t="e">
        <v>#N/A</v>
      </c>
      <c r="K1275" s="84" t="e">
        <v>#N/A</v>
      </c>
      <c r="L1275" s="9" t="e">
        <v>#N/A</v>
      </c>
      <c r="M1275" s="92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8" t="e">
        <v>#N/A</v>
      </c>
      <c r="F1276" s="3" t="e">
        <v>#N/A</v>
      </c>
      <c r="G1276" s="3" t="e">
        <v>#N/A</v>
      </c>
      <c r="H1276" s="3" t="e">
        <v>#N/A</v>
      </c>
      <c r="I1276" s="79" t="e">
        <v>#N/A</v>
      </c>
      <c r="J1276" s="79" t="e">
        <v>#N/A</v>
      </c>
      <c r="K1276" s="84" t="e">
        <v>#N/A</v>
      </c>
      <c r="L1276" s="9" t="e">
        <v>#N/A</v>
      </c>
      <c r="M1276" s="92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8" t="e">
        <v>#N/A</v>
      </c>
      <c r="F1277" s="3" t="e">
        <v>#N/A</v>
      </c>
      <c r="G1277" s="3" t="e">
        <v>#N/A</v>
      </c>
      <c r="H1277" s="3" t="e">
        <v>#N/A</v>
      </c>
      <c r="I1277" s="79" t="e">
        <v>#N/A</v>
      </c>
      <c r="J1277" s="79" t="e">
        <v>#N/A</v>
      </c>
      <c r="K1277" s="84" t="e">
        <v>#N/A</v>
      </c>
      <c r="L1277" s="9" t="e">
        <v>#N/A</v>
      </c>
      <c r="M1277" s="92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8" t="e">
        <v>#N/A</v>
      </c>
      <c r="F1278" s="3" t="e">
        <v>#N/A</v>
      </c>
      <c r="G1278" s="3" t="e">
        <v>#N/A</v>
      </c>
      <c r="H1278" s="3" t="e">
        <v>#N/A</v>
      </c>
      <c r="I1278" s="79" t="e">
        <v>#N/A</v>
      </c>
      <c r="J1278" s="79" t="e">
        <v>#N/A</v>
      </c>
      <c r="K1278" s="84" t="e">
        <v>#N/A</v>
      </c>
      <c r="L1278" s="9" t="e">
        <v>#N/A</v>
      </c>
      <c r="M1278" s="92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8" t="e">
        <v>#N/A</v>
      </c>
      <c r="F1279" s="3" t="e">
        <v>#N/A</v>
      </c>
      <c r="G1279" s="3" t="e">
        <v>#N/A</v>
      </c>
      <c r="H1279" s="3" t="e">
        <v>#N/A</v>
      </c>
      <c r="I1279" s="79" t="e">
        <v>#N/A</v>
      </c>
      <c r="J1279" s="79" t="e">
        <v>#N/A</v>
      </c>
      <c r="K1279" s="84" t="e">
        <v>#N/A</v>
      </c>
      <c r="L1279" s="9" t="e">
        <v>#N/A</v>
      </c>
      <c r="M1279" s="92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8" t="e">
        <v>#N/A</v>
      </c>
      <c r="F1280" s="3" t="e">
        <v>#N/A</v>
      </c>
      <c r="G1280" s="3" t="e">
        <v>#N/A</v>
      </c>
      <c r="H1280" s="3" t="e">
        <v>#N/A</v>
      </c>
      <c r="I1280" s="79" t="e">
        <v>#N/A</v>
      </c>
      <c r="J1280" s="79" t="e">
        <v>#N/A</v>
      </c>
      <c r="K1280" s="84" t="e">
        <v>#N/A</v>
      </c>
      <c r="L1280" s="9" t="e">
        <v>#N/A</v>
      </c>
      <c r="M1280" s="92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8" t="e">
        <v>#N/A</v>
      </c>
      <c r="F1281" s="3" t="e">
        <v>#N/A</v>
      </c>
      <c r="G1281" s="3" t="e">
        <v>#N/A</v>
      </c>
      <c r="H1281" s="3" t="e">
        <v>#N/A</v>
      </c>
      <c r="I1281" s="79" t="e">
        <v>#N/A</v>
      </c>
      <c r="J1281" s="79" t="e">
        <v>#N/A</v>
      </c>
      <c r="K1281" s="84" t="e">
        <v>#N/A</v>
      </c>
      <c r="L1281" s="9" t="e">
        <v>#N/A</v>
      </c>
      <c r="M1281" s="92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8" t="e">
        <v>#N/A</v>
      </c>
      <c r="F1282" s="3" t="e">
        <v>#N/A</v>
      </c>
      <c r="G1282" s="3" t="e">
        <v>#N/A</v>
      </c>
      <c r="H1282" s="3" t="e">
        <v>#N/A</v>
      </c>
      <c r="I1282" s="79" t="e">
        <v>#N/A</v>
      </c>
      <c r="J1282" s="79" t="e">
        <v>#N/A</v>
      </c>
      <c r="K1282" s="84" t="e">
        <v>#N/A</v>
      </c>
      <c r="L1282" s="9" t="e">
        <v>#N/A</v>
      </c>
      <c r="M1282" s="92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8" t="e">
        <v>#N/A</v>
      </c>
      <c r="F1283" s="3" t="e">
        <v>#N/A</v>
      </c>
      <c r="G1283" s="3" t="e">
        <v>#N/A</v>
      </c>
      <c r="H1283" s="3" t="e">
        <v>#N/A</v>
      </c>
      <c r="I1283" s="79" t="e">
        <v>#N/A</v>
      </c>
      <c r="J1283" s="79" t="e">
        <v>#N/A</v>
      </c>
      <c r="K1283" s="84" t="e">
        <v>#N/A</v>
      </c>
      <c r="L1283" s="9" t="e">
        <v>#N/A</v>
      </c>
      <c r="M1283" s="92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8" t="e">
        <v>#N/A</v>
      </c>
      <c r="F1284" s="3" t="e">
        <v>#N/A</v>
      </c>
      <c r="G1284" s="3" t="e">
        <v>#N/A</v>
      </c>
      <c r="H1284" s="3" t="e">
        <v>#N/A</v>
      </c>
      <c r="I1284" s="79" t="e">
        <v>#N/A</v>
      </c>
      <c r="J1284" s="79" t="e">
        <v>#N/A</v>
      </c>
      <c r="K1284" s="84" t="e">
        <v>#N/A</v>
      </c>
      <c r="L1284" s="9" t="e">
        <v>#N/A</v>
      </c>
      <c r="M1284" s="92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8" t="e">
        <v>#N/A</v>
      </c>
      <c r="F1285" s="3" t="e">
        <v>#N/A</v>
      </c>
      <c r="G1285" s="3" t="e">
        <v>#N/A</v>
      </c>
      <c r="H1285" s="3" t="e">
        <v>#N/A</v>
      </c>
      <c r="I1285" s="79" t="e">
        <v>#N/A</v>
      </c>
      <c r="J1285" s="79" t="e">
        <v>#N/A</v>
      </c>
      <c r="K1285" s="84" t="e">
        <v>#N/A</v>
      </c>
      <c r="L1285" s="9" t="e">
        <v>#N/A</v>
      </c>
      <c r="M1285" s="92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8" t="e">
        <v>#N/A</v>
      </c>
      <c r="F1286" s="3" t="e">
        <v>#N/A</v>
      </c>
      <c r="G1286" s="3" t="e">
        <v>#N/A</v>
      </c>
      <c r="H1286" s="3" t="e">
        <v>#N/A</v>
      </c>
      <c r="I1286" s="79" t="e">
        <v>#N/A</v>
      </c>
      <c r="J1286" s="79" t="e">
        <v>#N/A</v>
      </c>
      <c r="K1286" s="84" t="e">
        <v>#N/A</v>
      </c>
      <c r="L1286" s="9" t="e">
        <v>#N/A</v>
      </c>
      <c r="M1286" s="92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8" t="e">
        <v>#N/A</v>
      </c>
      <c r="F1287" s="3" t="e">
        <v>#N/A</v>
      </c>
      <c r="G1287" s="3" t="e">
        <v>#N/A</v>
      </c>
      <c r="H1287" s="3" t="e">
        <v>#N/A</v>
      </c>
      <c r="I1287" s="79" t="e">
        <v>#N/A</v>
      </c>
      <c r="J1287" s="79" t="e">
        <v>#N/A</v>
      </c>
      <c r="K1287" s="84" t="e">
        <v>#N/A</v>
      </c>
      <c r="L1287" s="9" t="e">
        <v>#N/A</v>
      </c>
      <c r="M1287" s="92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8" t="e">
        <v>#N/A</v>
      </c>
      <c r="F1288" s="3" t="e">
        <v>#N/A</v>
      </c>
      <c r="G1288" s="3" t="e">
        <v>#N/A</v>
      </c>
      <c r="H1288" s="3" t="e">
        <v>#N/A</v>
      </c>
      <c r="I1288" s="79" t="e">
        <v>#N/A</v>
      </c>
      <c r="J1288" s="79" t="e">
        <v>#N/A</v>
      </c>
      <c r="K1288" s="84" t="e">
        <v>#N/A</v>
      </c>
      <c r="L1288" s="9" t="e">
        <v>#N/A</v>
      </c>
      <c r="M1288" s="92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8" t="e">
        <v>#N/A</v>
      </c>
      <c r="F1289" s="3" t="e">
        <v>#N/A</v>
      </c>
      <c r="G1289" s="3" t="e">
        <v>#N/A</v>
      </c>
      <c r="H1289" s="3" t="e">
        <v>#N/A</v>
      </c>
      <c r="I1289" s="79" t="e">
        <v>#N/A</v>
      </c>
      <c r="J1289" s="79" t="e">
        <v>#N/A</v>
      </c>
      <c r="K1289" s="84" t="e">
        <v>#N/A</v>
      </c>
      <c r="L1289" s="9" t="e">
        <v>#N/A</v>
      </c>
      <c r="M1289" s="92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8" t="e">
        <v>#N/A</v>
      </c>
      <c r="F1290" s="3" t="e">
        <v>#N/A</v>
      </c>
      <c r="G1290" s="3" t="e">
        <v>#N/A</v>
      </c>
      <c r="H1290" s="3" t="e">
        <v>#N/A</v>
      </c>
      <c r="I1290" s="79" t="e">
        <v>#N/A</v>
      </c>
      <c r="J1290" s="79" t="e">
        <v>#N/A</v>
      </c>
      <c r="K1290" s="84" t="e">
        <v>#N/A</v>
      </c>
      <c r="L1290" s="9" t="e">
        <v>#N/A</v>
      </c>
      <c r="M1290" s="92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8" t="e">
        <v>#N/A</v>
      </c>
      <c r="F1291" s="3" t="e">
        <v>#N/A</v>
      </c>
      <c r="G1291" s="3" t="e">
        <v>#N/A</v>
      </c>
      <c r="H1291" s="3" t="e">
        <v>#N/A</v>
      </c>
      <c r="I1291" s="79" t="e">
        <v>#N/A</v>
      </c>
      <c r="J1291" s="79" t="e">
        <v>#N/A</v>
      </c>
      <c r="K1291" s="84" t="e">
        <v>#N/A</v>
      </c>
      <c r="L1291" s="9" t="e">
        <v>#N/A</v>
      </c>
      <c r="M1291" s="92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8" t="e">
        <v>#N/A</v>
      </c>
      <c r="F1292" s="3" t="e">
        <v>#N/A</v>
      </c>
      <c r="G1292" s="3" t="e">
        <v>#N/A</v>
      </c>
      <c r="H1292" s="3" t="e">
        <v>#N/A</v>
      </c>
      <c r="I1292" s="79" t="e">
        <v>#N/A</v>
      </c>
      <c r="J1292" s="79" t="e">
        <v>#N/A</v>
      </c>
      <c r="K1292" s="84" t="e">
        <v>#N/A</v>
      </c>
      <c r="L1292" s="9" t="e">
        <v>#N/A</v>
      </c>
      <c r="M1292" s="92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8" t="e">
        <v>#N/A</v>
      </c>
      <c r="F1293" s="3" t="e">
        <v>#N/A</v>
      </c>
      <c r="G1293" s="3" t="e">
        <v>#N/A</v>
      </c>
      <c r="H1293" s="3" t="e">
        <v>#N/A</v>
      </c>
      <c r="I1293" s="79" t="e">
        <v>#N/A</v>
      </c>
      <c r="J1293" s="79" t="e">
        <v>#N/A</v>
      </c>
      <c r="K1293" s="84" t="e">
        <v>#N/A</v>
      </c>
      <c r="L1293" s="9" t="e">
        <v>#N/A</v>
      </c>
      <c r="M1293" s="92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8" t="e">
        <v>#N/A</v>
      </c>
      <c r="F1294" s="3" t="e">
        <v>#N/A</v>
      </c>
      <c r="G1294" s="3" t="e">
        <v>#N/A</v>
      </c>
      <c r="H1294" s="3" t="e">
        <v>#N/A</v>
      </c>
      <c r="I1294" s="79" t="e">
        <v>#N/A</v>
      </c>
      <c r="J1294" s="79" t="e">
        <v>#N/A</v>
      </c>
      <c r="K1294" s="84" t="e">
        <v>#N/A</v>
      </c>
      <c r="L1294" s="9" t="e">
        <v>#N/A</v>
      </c>
      <c r="M1294" s="92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8" t="e">
        <v>#N/A</v>
      </c>
      <c r="F1295" s="3" t="e">
        <v>#N/A</v>
      </c>
      <c r="G1295" s="3" t="e">
        <v>#N/A</v>
      </c>
      <c r="H1295" s="3" t="e">
        <v>#N/A</v>
      </c>
      <c r="I1295" s="79" t="e">
        <v>#N/A</v>
      </c>
      <c r="J1295" s="79" t="e">
        <v>#N/A</v>
      </c>
      <c r="K1295" s="84" t="e">
        <v>#N/A</v>
      </c>
      <c r="L1295" s="9" t="e">
        <v>#N/A</v>
      </c>
      <c r="M1295" s="92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8" t="e">
        <v>#N/A</v>
      </c>
      <c r="F1296" s="3" t="e">
        <v>#N/A</v>
      </c>
      <c r="G1296" s="3" t="e">
        <v>#N/A</v>
      </c>
      <c r="H1296" s="3" t="e">
        <v>#N/A</v>
      </c>
      <c r="I1296" s="79" t="e">
        <v>#N/A</v>
      </c>
      <c r="J1296" s="79" t="e">
        <v>#N/A</v>
      </c>
      <c r="K1296" s="84" t="e">
        <v>#N/A</v>
      </c>
      <c r="L1296" s="9" t="e">
        <v>#N/A</v>
      </c>
      <c r="M1296" s="92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8" t="e">
        <v>#N/A</v>
      </c>
      <c r="F1297" s="3" t="e">
        <v>#N/A</v>
      </c>
      <c r="G1297" s="3" t="e">
        <v>#N/A</v>
      </c>
      <c r="H1297" s="3" t="e">
        <v>#N/A</v>
      </c>
      <c r="I1297" s="79" t="e">
        <v>#N/A</v>
      </c>
      <c r="J1297" s="79" t="e">
        <v>#N/A</v>
      </c>
      <c r="K1297" s="84" t="e">
        <v>#N/A</v>
      </c>
      <c r="L1297" s="9" t="e">
        <v>#N/A</v>
      </c>
      <c r="M1297" s="92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8" t="e">
        <v>#N/A</v>
      </c>
      <c r="F1298" s="3" t="e">
        <v>#N/A</v>
      </c>
      <c r="G1298" s="3" t="e">
        <v>#N/A</v>
      </c>
      <c r="H1298" s="3" t="e">
        <v>#N/A</v>
      </c>
      <c r="I1298" s="79" t="e">
        <v>#N/A</v>
      </c>
      <c r="J1298" s="79" t="e">
        <v>#N/A</v>
      </c>
      <c r="K1298" s="84" t="e">
        <v>#N/A</v>
      </c>
      <c r="L1298" s="9" t="e">
        <v>#N/A</v>
      </c>
      <c r="M1298" s="92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8" t="e">
        <v>#N/A</v>
      </c>
      <c r="F1299" s="3" t="e">
        <v>#N/A</v>
      </c>
      <c r="G1299" s="3" t="e">
        <v>#N/A</v>
      </c>
      <c r="H1299" s="3" t="e">
        <v>#N/A</v>
      </c>
      <c r="I1299" s="79" t="e">
        <v>#N/A</v>
      </c>
      <c r="J1299" s="79" t="e">
        <v>#N/A</v>
      </c>
      <c r="K1299" s="84" t="e">
        <v>#N/A</v>
      </c>
      <c r="L1299" s="9" t="e">
        <v>#N/A</v>
      </c>
      <c r="M1299" s="92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8" t="e">
        <v>#N/A</v>
      </c>
      <c r="F1300" s="3" t="e">
        <v>#N/A</v>
      </c>
      <c r="G1300" s="3" t="e">
        <v>#N/A</v>
      </c>
      <c r="H1300" s="3" t="e">
        <v>#N/A</v>
      </c>
      <c r="I1300" s="79" t="e">
        <v>#N/A</v>
      </c>
      <c r="J1300" s="79" t="e">
        <v>#N/A</v>
      </c>
      <c r="K1300" s="84" t="e">
        <v>#N/A</v>
      </c>
      <c r="L1300" s="9" t="e">
        <v>#N/A</v>
      </c>
      <c r="M1300" s="92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8" t="e">
        <v>#N/A</v>
      </c>
      <c r="F1301" s="3" t="e">
        <v>#N/A</v>
      </c>
      <c r="G1301" s="3" t="e">
        <v>#N/A</v>
      </c>
      <c r="H1301" s="3" t="e">
        <v>#N/A</v>
      </c>
      <c r="I1301" s="79" t="e">
        <v>#N/A</v>
      </c>
      <c r="J1301" s="79" t="e">
        <v>#N/A</v>
      </c>
      <c r="K1301" s="84" t="e">
        <v>#N/A</v>
      </c>
      <c r="L1301" s="9" t="e">
        <v>#N/A</v>
      </c>
      <c r="M1301" s="92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8" t="e">
        <v>#N/A</v>
      </c>
      <c r="F1302" s="3" t="e">
        <v>#N/A</v>
      </c>
      <c r="G1302" s="3" t="e">
        <v>#N/A</v>
      </c>
      <c r="H1302" s="3" t="e">
        <v>#N/A</v>
      </c>
      <c r="I1302" s="79" t="e">
        <v>#N/A</v>
      </c>
      <c r="J1302" s="79" t="e">
        <v>#N/A</v>
      </c>
      <c r="K1302" s="84" t="e">
        <v>#N/A</v>
      </c>
      <c r="L1302" s="9" t="e">
        <v>#N/A</v>
      </c>
      <c r="M1302" s="92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8" t="e">
        <v>#N/A</v>
      </c>
      <c r="F1303" s="3" t="e">
        <v>#N/A</v>
      </c>
      <c r="G1303" s="3" t="e">
        <v>#N/A</v>
      </c>
      <c r="H1303" s="3" t="e">
        <v>#N/A</v>
      </c>
      <c r="I1303" s="79" t="e">
        <v>#N/A</v>
      </c>
      <c r="J1303" s="79" t="e">
        <v>#N/A</v>
      </c>
      <c r="K1303" s="84" t="e">
        <v>#N/A</v>
      </c>
      <c r="L1303" s="9" t="e">
        <v>#N/A</v>
      </c>
      <c r="M1303" s="92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8" t="e">
        <v>#N/A</v>
      </c>
      <c r="F1304" s="3" t="e">
        <v>#N/A</v>
      </c>
      <c r="G1304" s="3" t="e">
        <v>#N/A</v>
      </c>
      <c r="H1304" s="3" t="e">
        <v>#N/A</v>
      </c>
      <c r="I1304" s="79" t="e">
        <v>#N/A</v>
      </c>
      <c r="J1304" s="79" t="e">
        <v>#N/A</v>
      </c>
      <c r="K1304" s="84" t="e">
        <v>#N/A</v>
      </c>
      <c r="L1304" s="9" t="e">
        <v>#N/A</v>
      </c>
      <c r="M1304" s="92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8" t="e">
        <v>#N/A</v>
      </c>
      <c r="F1305" s="3" t="e">
        <v>#N/A</v>
      </c>
      <c r="G1305" s="3" t="e">
        <v>#N/A</v>
      </c>
      <c r="H1305" s="3" t="e">
        <v>#N/A</v>
      </c>
      <c r="I1305" s="79" t="e">
        <v>#N/A</v>
      </c>
      <c r="J1305" s="79" t="e">
        <v>#N/A</v>
      </c>
      <c r="K1305" s="84" t="e">
        <v>#N/A</v>
      </c>
      <c r="L1305" s="9" t="e">
        <v>#N/A</v>
      </c>
      <c r="M1305" s="92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8" t="e">
        <v>#N/A</v>
      </c>
      <c r="F1306" s="3" t="e">
        <v>#N/A</v>
      </c>
      <c r="G1306" s="3" t="e">
        <v>#N/A</v>
      </c>
      <c r="H1306" s="3" t="e">
        <v>#N/A</v>
      </c>
      <c r="I1306" s="79" t="e">
        <v>#N/A</v>
      </c>
      <c r="J1306" s="79" t="e">
        <v>#N/A</v>
      </c>
      <c r="K1306" s="84" t="e">
        <v>#N/A</v>
      </c>
      <c r="L1306" s="9" t="e">
        <v>#N/A</v>
      </c>
      <c r="M1306" s="92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8" t="e">
        <v>#N/A</v>
      </c>
      <c r="F1307" s="3" t="e">
        <v>#N/A</v>
      </c>
      <c r="G1307" s="3" t="e">
        <v>#N/A</v>
      </c>
      <c r="H1307" s="3" t="e">
        <v>#N/A</v>
      </c>
      <c r="I1307" s="79" t="e">
        <v>#N/A</v>
      </c>
      <c r="J1307" s="79" t="e">
        <v>#N/A</v>
      </c>
      <c r="K1307" s="84" t="e">
        <v>#N/A</v>
      </c>
      <c r="L1307" s="9" t="e">
        <v>#N/A</v>
      </c>
      <c r="M1307" s="92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8" t="e">
        <v>#N/A</v>
      </c>
      <c r="F1308" s="3" t="e">
        <v>#N/A</v>
      </c>
      <c r="G1308" s="3" t="e">
        <v>#N/A</v>
      </c>
      <c r="H1308" s="3" t="e">
        <v>#N/A</v>
      </c>
      <c r="I1308" s="79" t="e">
        <v>#N/A</v>
      </c>
      <c r="J1308" s="79" t="e">
        <v>#N/A</v>
      </c>
      <c r="K1308" s="84" t="e">
        <v>#N/A</v>
      </c>
      <c r="L1308" s="9" t="e">
        <v>#N/A</v>
      </c>
      <c r="M1308" s="92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8" t="e">
        <v>#N/A</v>
      </c>
      <c r="F1309" s="3" t="e">
        <v>#N/A</v>
      </c>
      <c r="G1309" s="3" t="e">
        <v>#N/A</v>
      </c>
      <c r="H1309" s="3" t="e">
        <v>#N/A</v>
      </c>
      <c r="I1309" s="79" t="e">
        <v>#N/A</v>
      </c>
      <c r="J1309" s="79" t="e">
        <v>#N/A</v>
      </c>
      <c r="K1309" s="84" t="e">
        <v>#N/A</v>
      </c>
      <c r="L1309" s="9" t="e">
        <v>#N/A</v>
      </c>
      <c r="M1309" s="92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8" t="e">
        <v>#N/A</v>
      </c>
      <c r="F1310" s="3" t="e">
        <v>#N/A</v>
      </c>
      <c r="G1310" s="3" t="e">
        <v>#N/A</v>
      </c>
      <c r="H1310" s="3" t="e">
        <v>#N/A</v>
      </c>
      <c r="I1310" s="79" t="e">
        <v>#N/A</v>
      </c>
      <c r="J1310" s="79" t="e">
        <v>#N/A</v>
      </c>
      <c r="K1310" s="84" t="e">
        <v>#N/A</v>
      </c>
      <c r="L1310" s="9" t="e">
        <v>#N/A</v>
      </c>
      <c r="M1310" s="92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8" t="e">
        <v>#N/A</v>
      </c>
      <c r="F1311" s="3" t="e">
        <v>#N/A</v>
      </c>
      <c r="G1311" s="3" t="e">
        <v>#N/A</v>
      </c>
      <c r="H1311" s="3" t="e">
        <v>#N/A</v>
      </c>
      <c r="I1311" s="79" t="e">
        <v>#N/A</v>
      </c>
      <c r="J1311" s="79" t="e">
        <v>#N/A</v>
      </c>
      <c r="K1311" s="84" t="e">
        <v>#N/A</v>
      </c>
      <c r="L1311" s="9" t="e">
        <v>#N/A</v>
      </c>
      <c r="M1311" s="92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8" t="e">
        <v>#N/A</v>
      </c>
      <c r="F1312" s="3" t="e">
        <v>#N/A</v>
      </c>
      <c r="G1312" s="3" t="e">
        <v>#N/A</v>
      </c>
      <c r="H1312" s="3" t="e">
        <v>#N/A</v>
      </c>
      <c r="I1312" s="79" t="e">
        <v>#N/A</v>
      </c>
      <c r="J1312" s="79" t="e">
        <v>#N/A</v>
      </c>
      <c r="K1312" s="84" t="e">
        <v>#N/A</v>
      </c>
      <c r="L1312" s="9" t="e">
        <v>#N/A</v>
      </c>
      <c r="M1312" s="92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8" t="e">
        <v>#N/A</v>
      </c>
      <c r="F1313" s="3" t="e">
        <v>#N/A</v>
      </c>
      <c r="G1313" s="3" t="e">
        <v>#N/A</v>
      </c>
      <c r="H1313" s="3" t="e">
        <v>#N/A</v>
      </c>
      <c r="I1313" s="79" t="e">
        <v>#N/A</v>
      </c>
      <c r="J1313" s="79" t="e">
        <v>#N/A</v>
      </c>
      <c r="K1313" s="84" t="e">
        <v>#N/A</v>
      </c>
      <c r="L1313" s="9" t="e">
        <v>#N/A</v>
      </c>
      <c r="M1313" s="92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8" t="e">
        <v>#N/A</v>
      </c>
      <c r="F1314" s="3" t="e">
        <v>#N/A</v>
      </c>
      <c r="G1314" s="3" t="e">
        <v>#N/A</v>
      </c>
      <c r="H1314" s="3" t="e">
        <v>#N/A</v>
      </c>
      <c r="I1314" s="79" t="e">
        <v>#N/A</v>
      </c>
      <c r="J1314" s="79" t="e">
        <v>#N/A</v>
      </c>
      <c r="K1314" s="84" t="e">
        <v>#N/A</v>
      </c>
      <c r="L1314" s="9" t="e">
        <v>#N/A</v>
      </c>
      <c r="M1314" s="92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8" t="e">
        <v>#N/A</v>
      </c>
      <c r="F1315" s="3" t="e">
        <v>#N/A</v>
      </c>
      <c r="G1315" s="3" t="e">
        <v>#N/A</v>
      </c>
      <c r="H1315" s="3" t="e">
        <v>#N/A</v>
      </c>
      <c r="I1315" s="79" t="e">
        <v>#N/A</v>
      </c>
      <c r="J1315" s="79" t="e">
        <v>#N/A</v>
      </c>
      <c r="K1315" s="84" t="e">
        <v>#N/A</v>
      </c>
      <c r="L1315" s="9" t="e">
        <v>#N/A</v>
      </c>
      <c r="M1315" s="92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8" t="e">
        <v>#N/A</v>
      </c>
      <c r="F1316" s="3" t="e">
        <v>#N/A</v>
      </c>
      <c r="G1316" s="3" t="e">
        <v>#N/A</v>
      </c>
      <c r="H1316" s="3" t="e">
        <v>#N/A</v>
      </c>
      <c r="I1316" s="79" t="e">
        <v>#N/A</v>
      </c>
      <c r="J1316" s="79" t="e">
        <v>#N/A</v>
      </c>
      <c r="K1316" s="84" t="e">
        <v>#N/A</v>
      </c>
      <c r="L1316" s="9" t="e">
        <v>#N/A</v>
      </c>
      <c r="M1316" s="92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8" t="e">
        <v>#N/A</v>
      </c>
      <c r="F1317" s="3" t="e">
        <v>#N/A</v>
      </c>
      <c r="G1317" s="3" t="e">
        <v>#N/A</v>
      </c>
      <c r="H1317" s="3" t="e">
        <v>#N/A</v>
      </c>
      <c r="I1317" s="79" t="e">
        <v>#N/A</v>
      </c>
      <c r="J1317" s="79" t="e">
        <v>#N/A</v>
      </c>
      <c r="K1317" s="84" t="e">
        <v>#N/A</v>
      </c>
      <c r="L1317" s="9" t="e">
        <v>#N/A</v>
      </c>
      <c r="M1317" s="92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8" t="e">
        <v>#N/A</v>
      </c>
      <c r="F1318" s="3" t="e">
        <v>#N/A</v>
      </c>
      <c r="G1318" s="3" t="e">
        <v>#N/A</v>
      </c>
      <c r="H1318" s="3" t="e">
        <v>#N/A</v>
      </c>
      <c r="I1318" s="79" t="e">
        <v>#N/A</v>
      </c>
      <c r="J1318" s="79" t="e">
        <v>#N/A</v>
      </c>
      <c r="K1318" s="84" t="e">
        <v>#N/A</v>
      </c>
      <c r="L1318" s="9" t="e">
        <v>#N/A</v>
      </c>
      <c r="M1318" s="92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8" t="e">
        <v>#N/A</v>
      </c>
      <c r="F1319" s="3" t="e">
        <v>#N/A</v>
      </c>
      <c r="G1319" s="3" t="e">
        <v>#N/A</v>
      </c>
      <c r="H1319" s="3" t="e">
        <v>#N/A</v>
      </c>
      <c r="I1319" s="79" t="e">
        <v>#N/A</v>
      </c>
      <c r="J1319" s="79" t="e">
        <v>#N/A</v>
      </c>
      <c r="K1319" s="84" t="e">
        <v>#N/A</v>
      </c>
      <c r="L1319" s="9" t="e">
        <v>#N/A</v>
      </c>
      <c r="M1319" s="92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8" t="e">
        <v>#N/A</v>
      </c>
      <c r="F1320" s="3" t="e">
        <v>#N/A</v>
      </c>
      <c r="G1320" s="3" t="e">
        <v>#N/A</v>
      </c>
      <c r="H1320" s="3" t="e">
        <v>#N/A</v>
      </c>
      <c r="I1320" s="79" t="e">
        <v>#N/A</v>
      </c>
      <c r="J1320" s="79" t="e">
        <v>#N/A</v>
      </c>
      <c r="K1320" s="84" t="e">
        <v>#N/A</v>
      </c>
      <c r="L1320" s="9" t="e">
        <v>#N/A</v>
      </c>
      <c r="M1320" s="92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8" t="e">
        <v>#N/A</v>
      </c>
      <c r="F1321" s="3" t="e">
        <v>#N/A</v>
      </c>
      <c r="G1321" s="3" t="e">
        <v>#N/A</v>
      </c>
      <c r="H1321" s="3" t="e">
        <v>#N/A</v>
      </c>
      <c r="I1321" s="79" t="e">
        <v>#N/A</v>
      </c>
      <c r="J1321" s="79" t="e">
        <v>#N/A</v>
      </c>
      <c r="K1321" s="84" t="e">
        <v>#N/A</v>
      </c>
      <c r="L1321" s="9" t="e">
        <v>#N/A</v>
      </c>
      <c r="M1321" s="92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8" t="e">
        <v>#N/A</v>
      </c>
      <c r="F1322" s="3" t="e">
        <v>#N/A</v>
      </c>
      <c r="G1322" s="3" t="e">
        <v>#N/A</v>
      </c>
      <c r="H1322" s="3" t="e">
        <v>#N/A</v>
      </c>
      <c r="I1322" s="79" t="e">
        <v>#N/A</v>
      </c>
      <c r="J1322" s="79" t="e">
        <v>#N/A</v>
      </c>
      <c r="K1322" s="84" t="e">
        <v>#N/A</v>
      </c>
      <c r="L1322" s="9" t="e">
        <v>#N/A</v>
      </c>
      <c r="M1322" s="92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8" t="e">
        <v>#N/A</v>
      </c>
      <c r="F1323" s="3" t="e">
        <v>#N/A</v>
      </c>
      <c r="G1323" s="3" t="e">
        <v>#N/A</v>
      </c>
      <c r="H1323" s="3" t="e">
        <v>#N/A</v>
      </c>
      <c r="I1323" s="79" t="e">
        <v>#N/A</v>
      </c>
      <c r="J1323" s="79" t="e">
        <v>#N/A</v>
      </c>
      <c r="K1323" s="84" t="e">
        <v>#N/A</v>
      </c>
      <c r="L1323" s="9" t="e">
        <v>#N/A</v>
      </c>
      <c r="M1323" s="92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8" t="e">
        <v>#N/A</v>
      </c>
      <c r="F1324" s="3" t="e">
        <v>#N/A</v>
      </c>
      <c r="G1324" s="3" t="e">
        <v>#N/A</v>
      </c>
      <c r="H1324" s="3" t="e">
        <v>#N/A</v>
      </c>
      <c r="I1324" s="79" t="e">
        <v>#N/A</v>
      </c>
      <c r="J1324" s="79" t="e">
        <v>#N/A</v>
      </c>
      <c r="K1324" s="84" t="e">
        <v>#N/A</v>
      </c>
      <c r="L1324" s="9" t="e">
        <v>#N/A</v>
      </c>
      <c r="M1324" s="92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8" t="e">
        <v>#N/A</v>
      </c>
      <c r="F1325" s="3" t="e">
        <v>#N/A</v>
      </c>
      <c r="G1325" s="3" t="e">
        <v>#N/A</v>
      </c>
      <c r="H1325" s="3" t="e">
        <v>#N/A</v>
      </c>
      <c r="I1325" s="79" t="e">
        <v>#N/A</v>
      </c>
      <c r="J1325" s="79" t="e">
        <v>#N/A</v>
      </c>
      <c r="K1325" s="84" t="e">
        <v>#N/A</v>
      </c>
      <c r="L1325" s="9" t="e">
        <v>#N/A</v>
      </c>
      <c r="M1325" s="92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8" t="e">
        <v>#N/A</v>
      </c>
      <c r="F1326" s="3" t="e">
        <v>#N/A</v>
      </c>
      <c r="G1326" s="3" t="e">
        <v>#N/A</v>
      </c>
      <c r="H1326" s="3" t="e">
        <v>#N/A</v>
      </c>
      <c r="I1326" s="79" t="e">
        <v>#N/A</v>
      </c>
      <c r="J1326" s="79" t="e">
        <v>#N/A</v>
      </c>
      <c r="K1326" s="84" t="e">
        <v>#N/A</v>
      </c>
      <c r="L1326" s="9" t="e">
        <v>#N/A</v>
      </c>
      <c r="M1326" s="92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8" t="e">
        <v>#N/A</v>
      </c>
      <c r="F1327" s="3" t="e">
        <v>#N/A</v>
      </c>
      <c r="G1327" s="3" t="e">
        <v>#N/A</v>
      </c>
      <c r="H1327" s="3" t="e">
        <v>#N/A</v>
      </c>
      <c r="I1327" s="79" t="e">
        <v>#N/A</v>
      </c>
      <c r="J1327" s="79" t="e">
        <v>#N/A</v>
      </c>
      <c r="K1327" s="84" t="e">
        <v>#N/A</v>
      </c>
      <c r="L1327" s="9" t="e">
        <v>#N/A</v>
      </c>
      <c r="M1327" s="92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8" t="e">
        <v>#N/A</v>
      </c>
      <c r="F1328" s="3" t="e">
        <v>#N/A</v>
      </c>
      <c r="G1328" s="3" t="e">
        <v>#N/A</v>
      </c>
      <c r="H1328" s="3" t="e">
        <v>#N/A</v>
      </c>
      <c r="I1328" s="79" t="e">
        <v>#N/A</v>
      </c>
      <c r="J1328" s="79" t="e">
        <v>#N/A</v>
      </c>
      <c r="K1328" s="84" t="e">
        <v>#N/A</v>
      </c>
      <c r="L1328" s="9" t="e">
        <v>#N/A</v>
      </c>
      <c r="M1328" s="92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8" t="e">
        <v>#N/A</v>
      </c>
      <c r="F1329" s="3" t="e">
        <v>#N/A</v>
      </c>
      <c r="G1329" s="3" t="e">
        <v>#N/A</v>
      </c>
      <c r="H1329" s="3" t="e">
        <v>#N/A</v>
      </c>
      <c r="I1329" s="79" t="e">
        <v>#N/A</v>
      </c>
      <c r="J1329" s="79" t="e">
        <v>#N/A</v>
      </c>
      <c r="K1329" s="84" t="e">
        <v>#N/A</v>
      </c>
      <c r="L1329" s="9" t="e">
        <v>#N/A</v>
      </c>
      <c r="M1329" s="92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8" t="e">
        <v>#N/A</v>
      </c>
      <c r="F1330" s="3" t="e">
        <v>#N/A</v>
      </c>
      <c r="G1330" s="3" t="e">
        <v>#N/A</v>
      </c>
      <c r="H1330" s="3" t="e">
        <v>#N/A</v>
      </c>
      <c r="I1330" s="79" t="e">
        <v>#N/A</v>
      </c>
      <c r="J1330" s="79" t="e">
        <v>#N/A</v>
      </c>
      <c r="K1330" s="84" t="e">
        <v>#N/A</v>
      </c>
      <c r="L1330" s="9" t="e">
        <v>#N/A</v>
      </c>
      <c r="M1330" s="92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8" t="e">
        <v>#N/A</v>
      </c>
      <c r="F1331" s="3" t="e">
        <v>#N/A</v>
      </c>
      <c r="G1331" s="3" t="e">
        <v>#N/A</v>
      </c>
      <c r="H1331" s="3" t="e">
        <v>#N/A</v>
      </c>
      <c r="I1331" s="79" t="e">
        <v>#N/A</v>
      </c>
      <c r="J1331" s="79" t="e">
        <v>#N/A</v>
      </c>
      <c r="K1331" s="84" t="e">
        <v>#N/A</v>
      </c>
      <c r="L1331" s="9" t="e">
        <v>#N/A</v>
      </c>
      <c r="M1331" s="92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8" t="e">
        <v>#N/A</v>
      </c>
      <c r="F1332" s="3" t="e">
        <v>#N/A</v>
      </c>
      <c r="G1332" s="3" t="e">
        <v>#N/A</v>
      </c>
      <c r="H1332" s="3" t="e">
        <v>#N/A</v>
      </c>
      <c r="I1332" s="79" t="e">
        <v>#N/A</v>
      </c>
      <c r="J1332" s="79" t="e">
        <v>#N/A</v>
      </c>
      <c r="K1332" s="84" t="e">
        <v>#N/A</v>
      </c>
      <c r="L1332" s="9" t="e">
        <v>#N/A</v>
      </c>
      <c r="M1332" s="92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8" t="e">
        <v>#N/A</v>
      </c>
      <c r="F1333" s="3" t="e">
        <v>#N/A</v>
      </c>
      <c r="G1333" s="3" t="e">
        <v>#N/A</v>
      </c>
      <c r="H1333" s="3" t="e">
        <v>#N/A</v>
      </c>
      <c r="I1333" s="79" t="e">
        <v>#N/A</v>
      </c>
      <c r="J1333" s="79" t="e">
        <v>#N/A</v>
      </c>
      <c r="K1333" s="84" t="e">
        <v>#N/A</v>
      </c>
      <c r="L1333" s="9" t="e">
        <v>#N/A</v>
      </c>
      <c r="M1333" s="92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8" t="e">
        <v>#N/A</v>
      </c>
      <c r="F1334" s="3" t="e">
        <v>#N/A</v>
      </c>
      <c r="G1334" s="3" t="e">
        <v>#N/A</v>
      </c>
      <c r="H1334" s="3" t="e">
        <v>#N/A</v>
      </c>
      <c r="I1334" s="79" t="e">
        <v>#N/A</v>
      </c>
      <c r="J1334" s="79" t="e">
        <v>#N/A</v>
      </c>
      <c r="K1334" s="84" t="e">
        <v>#N/A</v>
      </c>
      <c r="L1334" s="9" t="e">
        <v>#N/A</v>
      </c>
      <c r="M1334" s="92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8" t="e">
        <v>#N/A</v>
      </c>
      <c r="F1335" s="3" t="e">
        <v>#N/A</v>
      </c>
      <c r="G1335" s="3" t="e">
        <v>#N/A</v>
      </c>
      <c r="H1335" s="3" t="e">
        <v>#N/A</v>
      </c>
      <c r="I1335" s="79" t="e">
        <v>#N/A</v>
      </c>
      <c r="J1335" s="79" t="e">
        <v>#N/A</v>
      </c>
      <c r="K1335" s="84" t="e">
        <v>#N/A</v>
      </c>
      <c r="L1335" s="9" t="e">
        <v>#N/A</v>
      </c>
      <c r="M1335" s="92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8" t="e">
        <v>#N/A</v>
      </c>
      <c r="F1336" s="3" t="e">
        <v>#N/A</v>
      </c>
      <c r="G1336" s="3" t="e">
        <v>#N/A</v>
      </c>
      <c r="H1336" s="3" t="e">
        <v>#N/A</v>
      </c>
      <c r="I1336" s="79" t="e">
        <v>#N/A</v>
      </c>
      <c r="J1336" s="79" t="e">
        <v>#N/A</v>
      </c>
      <c r="K1336" s="84" t="e">
        <v>#N/A</v>
      </c>
      <c r="L1336" s="9" t="e">
        <v>#N/A</v>
      </c>
      <c r="M1336" s="92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8" t="e">
        <v>#N/A</v>
      </c>
      <c r="F1337" s="3" t="e">
        <v>#N/A</v>
      </c>
      <c r="G1337" s="3" t="e">
        <v>#N/A</v>
      </c>
      <c r="H1337" s="3" t="e">
        <v>#N/A</v>
      </c>
      <c r="I1337" s="79" t="e">
        <v>#N/A</v>
      </c>
      <c r="J1337" s="79" t="e">
        <v>#N/A</v>
      </c>
      <c r="K1337" s="84" t="e">
        <v>#N/A</v>
      </c>
      <c r="L1337" s="9" t="e">
        <v>#N/A</v>
      </c>
      <c r="M1337" s="92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8" t="e">
        <v>#N/A</v>
      </c>
      <c r="F1338" s="3" t="e">
        <v>#N/A</v>
      </c>
      <c r="G1338" s="3" t="e">
        <v>#N/A</v>
      </c>
      <c r="H1338" s="3" t="e">
        <v>#N/A</v>
      </c>
      <c r="I1338" s="79" t="e">
        <v>#N/A</v>
      </c>
      <c r="J1338" s="79" t="e">
        <v>#N/A</v>
      </c>
      <c r="K1338" s="84" t="e">
        <v>#N/A</v>
      </c>
      <c r="L1338" s="9" t="e">
        <v>#N/A</v>
      </c>
      <c r="M1338" s="92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8" t="e">
        <v>#N/A</v>
      </c>
      <c r="F1339" s="3" t="e">
        <v>#N/A</v>
      </c>
      <c r="G1339" s="3" t="e">
        <v>#N/A</v>
      </c>
      <c r="H1339" s="3" t="e">
        <v>#N/A</v>
      </c>
      <c r="I1339" s="79" t="e">
        <v>#N/A</v>
      </c>
      <c r="J1339" s="79" t="e">
        <v>#N/A</v>
      </c>
      <c r="K1339" s="84" t="e">
        <v>#N/A</v>
      </c>
      <c r="L1339" s="9" t="e">
        <v>#N/A</v>
      </c>
      <c r="M1339" s="92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8" t="e">
        <v>#N/A</v>
      </c>
      <c r="F1340" s="3" t="e">
        <v>#N/A</v>
      </c>
      <c r="G1340" s="3" t="e">
        <v>#N/A</v>
      </c>
      <c r="H1340" s="3" t="e">
        <v>#N/A</v>
      </c>
      <c r="I1340" s="79" t="e">
        <v>#N/A</v>
      </c>
      <c r="J1340" s="79" t="e">
        <v>#N/A</v>
      </c>
      <c r="K1340" s="84" t="e">
        <v>#N/A</v>
      </c>
      <c r="L1340" s="9" t="e">
        <v>#N/A</v>
      </c>
      <c r="M1340" s="92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8" t="e">
        <v>#N/A</v>
      </c>
      <c r="F1341" s="3" t="e">
        <v>#N/A</v>
      </c>
      <c r="G1341" s="3" t="e">
        <v>#N/A</v>
      </c>
      <c r="H1341" s="3" t="e">
        <v>#N/A</v>
      </c>
      <c r="I1341" s="79" t="e">
        <v>#N/A</v>
      </c>
      <c r="J1341" s="79" t="e">
        <v>#N/A</v>
      </c>
      <c r="K1341" s="84" t="e">
        <v>#N/A</v>
      </c>
      <c r="L1341" s="9" t="e">
        <v>#N/A</v>
      </c>
      <c r="M1341" s="92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8" t="e">
        <v>#N/A</v>
      </c>
      <c r="F1342" s="3" t="e">
        <v>#N/A</v>
      </c>
      <c r="G1342" s="3" t="e">
        <v>#N/A</v>
      </c>
      <c r="H1342" s="3" t="e">
        <v>#N/A</v>
      </c>
      <c r="I1342" s="79" t="e">
        <v>#N/A</v>
      </c>
      <c r="J1342" s="79" t="e">
        <v>#N/A</v>
      </c>
      <c r="K1342" s="84" t="e">
        <v>#N/A</v>
      </c>
      <c r="L1342" s="9" t="e">
        <v>#N/A</v>
      </c>
      <c r="M1342" s="92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8" t="e">
        <v>#N/A</v>
      </c>
      <c r="F1343" s="3" t="e">
        <v>#N/A</v>
      </c>
      <c r="G1343" s="3" t="e">
        <v>#N/A</v>
      </c>
      <c r="H1343" s="3" t="e">
        <v>#N/A</v>
      </c>
      <c r="I1343" s="79" t="e">
        <v>#N/A</v>
      </c>
      <c r="J1343" s="79" t="e">
        <v>#N/A</v>
      </c>
      <c r="K1343" s="84" t="e">
        <v>#N/A</v>
      </c>
      <c r="L1343" s="9" t="e">
        <v>#N/A</v>
      </c>
      <c r="M1343" s="92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8" t="e">
        <v>#N/A</v>
      </c>
      <c r="F1344" s="3" t="e">
        <v>#N/A</v>
      </c>
      <c r="G1344" s="3" t="e">
        <v>#N/A</v>
      </c>
      <c r="H1344" s="3" t="e">
        <v>#N/A</v>
      </c>
      <c r="I1344" s="79" t="e">
        <v>#N/A</v>
      </c>
      <c r="J1344" s="79" t="e">
        <v>#N/A</v>
      </c>
      <c r="K1344" s="84" t="e">
        <v>#N/A</v>
      </c>
      <c r="L1344" s="9" t="e">
        <v>#N/A</v>
      </c>
      <c r="M1344" s="92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8" t="e">
        <v>#N/A</v>
      </c>
      <c r="F1345" s="3" t="e">
        <v>#N/A</v>
      </c>
      <c r="G1345" s="3" t="e">
        <v>#N/A</v>
      </c>
      <c r="H1345" s="3" t="e">
        <v>#N/A</v>
      </c>
      <c r="I1345" s="79" t="e">
        <v>#N/A</v>
      </c>
      <c r="J1345" s="79" t="e">
        <v>#N/A</v>
      </c>
      <c r="K1345" s="84" t="e">
        <v>#N/A</v>
      </c>
      <c r="L1345" s="9" t="e">
        <v>#N/A</v>
      </c>
      <c r="M1345" s="92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8" t="e">
        <v>#N/A</v>
      </c>
      <c r="F1346" s="3" t="e">
        <v>#N/A</v>
      </c>
      <c r="G1346" s="3" t="e">
        <v>#N/A</v>
      </c>
      <c r="H1346" s="3" t="e">
        <v>#N/A</v>
      </c>
      <c r="I1346" s="79" t="e">
        <v>#N/A</v>
      </c>
      <c r="J1346" s="79" t="e">
        <v>#N/A</v>
      </c>
      <c r="K1346" s="84" t="e">
        <v>#N/A</v>
      </c>
      <c r="L1346" s="9" t="e">
        <v>#N/A</v>
      </c>
      <c r="M1346" s="92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8" t="e">
        <v>#N/A</v>
      </c>
      <c r="F1347" s="3" t="e">
        <v>#N/A</v>
      </c>
      <c r="G1347" s="3" t="e">
        <v>#N/A</v>
      </c>
      <c r="H1347" s="3" t="e">
        <v>#N/A</v>
      </c>
      <c r="I1347" s="79" t="e">
        <v>#N/A</v>
      </c>
      <c r="J1347" s="79" t="e">
        <v>#N/A</v>
      </c>
      <c r="K1347" s="84" t="e">
        <v>#N/A</v>
      </c>
      <c r="L1347" s="9" t="e">
        <v>#N/A</v>
      </c>
      <c r="M1347" s="92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8" t="e">
        <v>#N/A</v>
      </c>
      <c r="F1348" s="3" t="e">
        <v>#N/A</v>
      </c>
      <c r="G1348" s="3" t="e">
        <v>#N/A</v>
      </c>
      <c r="H1348" s="3" t="e">
        <v>#N/A</v>
      </c>
      <c r="I1348" s="79" t="e">
        <v>#N/A</v>
      </c>
      <c r="J1348" s="79" t="e">
        <v>#N/A</v>
      </c>
      <c r="K1348" s="84" t="e">
        <v>#N/A</v>
      </c>
      <c r="L1348" s="9" t="e">
        <v>#N/A</v>
      </c>
      <c r="M1348" s="92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8" t="e">
        <v>#N/A</v>
      </c>
      <c r="F1349" s="3" t="e">
        <v>#N/A</v>
      </c>
      <c r="G1349" s="3" t="e">
        <v>#N/A</v>
      </c>
      <c r="H1349" s="3" t="e">
        <v>#N/A</v>
      </c>
      <c r="I1349" s="79" t="e">
        <v>#N/A</v>
      </c>
      <c r="J1349" s="79" t="e">
        <v>#N/A</v>
      </c>
      <c r="K1349" s="84" t="e">
        <v>#N/A</v>
      </c>
      <c r="L1349" s="9" t="e">
        <v>#N/A</v>
      </c>
      <c r="M1349" s="92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8" t="e">
        <v>#N/A</v>
      </c>
      <c r="F1350" s="3" t="e">
        <v>#N/A</v>
      </c>
      <c r="G1350" s="3" t="e">
        <v>#N/A</v>
      </c>
      <c r="H1350" s="3" t="e">
        <v>#N/A</v>
      </c>
      <c r="I1350" s="79" t="e">
        <v>#N/A</v>
      </c>
      <c r="J1350" s="79" t="e">
        <v>#N/A</v>
      </c>
      <c r="K1350" s="84" t="e">
        <v>#N/A</v>
      </c>
      <c r="L1350" s="9" t="e">
        <v>#N/A</v>
      </c>
      <c r="M1350" s="92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8" t="e">
        <v>#N/A</v>
      </c>
      <c r="F1351" s="3" t="e">
        <v>#N/A</v>
      </c>
      <c r="G1351" s="3" t="e">
        <v>#N/A</v>
      </c>
      <c r="H1351" s="3" t="e">
        <v>#N/A</v>
      </c>
      <c r="I1351" s="79" t="e">
        <v>#N/A</v>
      </c>
      <c r="J1351" s="79" t="e">
        <v>#N/A</v>
      </c>
      <c r="K1351" s="84" t="e">
        <v>#N/A</v>
      </c>
      <c r="L1351" s="9" t="e">
        <v>#N/A</v>
      </c>
      <c r="M1351" s="92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8" t="e">
        <v>#N/A</v>
      </c>
      <c r="F1352" s="3" t="e">
        <v>#N/A</v>
      </c>
      <c r="G1352" s="3" t="e">
        <v>#N/A</v>
      </c>
      <c r="H1352" s="3" t="e">
        <v>#N/A</v>
      </c>
      <c r="I1352" s="79" t="e">
        <v>#N/A</v>
      </c>
      <c r="J1352" s="79" t="e">
        <v>#N/A</v>
      </c>
      <c r="K1352" s="84" t="e">
        <v>#N/A</v>
      </c>
      <c r="L1352" s="9" t="e">
        <v>#N/A</v>
      </c>
      <c r="M1352" s="92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8" t="e">
        <v>#N/A</v>
      </c>
      <c r="F1353" s="3" t="e">
        <v>#N/A</v>
      </c>
      <c r="G1353" s="3" t="e">
        <v>#N/A</v>
      </c>
      <c r="H1353" s="3" t="e">
        <v>#N/A</v>
      </c>
      <c r="I1353" s="79" t="e">
        <v>#N/A</v>
      </c>
      <c r="J1353" s="79" t="e">
        <v>#N/A</v>
      </c>
      <c r="K1353" s="84" t="e">
        <v>#N/A</v>
      </c>
      <c r="L1353" s="9" t="e">
        <v>#N/A</v>
      </c>
      <c r="M1353" s="92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8" t="e">
        <v>#N/A</v>
      </c>
      <c r="F1354" s="3" t="e">
        <v>#N/A</v>
      </c>
      <c r="G1354" s="3" t="e">
        <v>#N/A</v>
      </c>
      <c r="H1354" s="3" t="e">
        <v>#N/A</v>
      </c>
      <c r="I1354" s="79" t="e">
        <v>#N/A</v>
      </c>
      <c r="J1354" s="79" t="e">
        <v>#N/A</v>
      </c>
      <c r="K1354" s="84" t="e">
        <v>#N/A</v>
      </c>
      <c r="L1354" s="9" t="e">
        <v>#N/A</v>
      </c>
      <c r="M1354" s="92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8" t="e">
        <v>#N/A</v>
      </c>
      <c r="F1355" s="3" t="e">
        <v>#N/A</v>
      </c>
      <c r="G1355" s="3" t="e">
        <v>#N/A</v>
      </c>
      <c r="H1355" s="3" t="e">
        <v>#N/A</v>
      </c>
      <c r="I1355" s="79" t="e">
        <v>#N/A</v>
      </c>
      <c r="J1355" s="79" t="e">
        <v>#N/A</v>
      </c>
      <c r="K1355" s="84" t="e">
        <v>#N/A</v>
      </c>
      <c r="L1355" s="9" t="e">
        <v>#N/A</v>
      </c>
      <c r="M1355" s="92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8" t="e">
        <v>#N/A</v>
      </c>
      <c r="F1356" s="3" t="e">
        <v>#N/A</v>
      </c>
      <c r="G1356" s="3" t="e">
        <v>#N/A</v>
      </c>
      <c r="H1356" s="3" t="e">
        <v>#N/A</v>
      </c>
      <c r="I1356" s="79" t="e">
        <v>#N/A</v>
      </c>
      <c r="J1356" s="79" t="e">
        <v>#N/A</v>
      </c>
      <c r="K1356" s="84" t="e">
        <v>#N/A</v>
      </c>
      <c r="L1356" s="9" t="e">
        <v>#N/A</v>
      </c>
      <c r="M1356" s="92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8" t="e">
        <v>#N/A</v>
      </c>
      <c r="F1357" s="3" t="e">
        <v>#N/A</v>
      </c>
      <c r="G1357" s="3" t="e">
        <v>#N/A</v>
      </c>
      <c r="H1357" s="3" t="e">
        <v>#N/A</v>
      </c>
      <c r="I1357" s="79" t="e">
        <v>#N/A</v>
      </c>
      <c r="J1357" s="79" t="e">
        <v>#N/A</v>
      </c>
      <c r="K1357" s="84" t="e">
        <v>#N/A</v>
      </c>
      <c r="L1357" s="9" t="e">
        <v>#N/A</v>
      </c>
      <c r="M1357" s="92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8" t="e">
        <v>#N/A</v>
      </c>
      <c r="F1358" s="3" t="e">
        <v>#N/A</v>
      </c>
      <c r="G1358" s="3" t="e">
        <v>#N/A</v>
      </c>
      <c r="H1358" s="3" t="e">
        <v>#N/A</v>
      </c>
      <c r="I1358" s="79" t="e">
        <v>#N/A</v>
      </c>
      <c r="J1358" s="79" t="e">
        <v>#N/A</v>
      </c>
      <c r="K1358" s="84" t="e">
        <v>#N/A</v>
      </c>
      <c r="L1358" s="9" t="e">
        <v>#N/A</v>
      </c>
      <c r="M1358" s="92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8" t="e">
        <v>#N/A</v>
      </c>
      <c r="F1359" s="3" t="e">
        <v>#N/A</v>
      </c>
      <c r="G1359" s="3" t="e">
        <v>#N/A</v>
      </c>
      <c r="H1359" s="3" t="e">
        <v>#N/A</v>
      </c>
      <c r="I1359" s="79" t="e">
        <v>#N/A</v>
      </c>
      <c r="J1359" s="79" t="e">
        <v>#N/A</v>
      </c>
      <c r="K1359" s="84" t="e">
        <v>#N/A</v>
      </c>
      <c r="L1359" s="9" t="e">
        <v>#N/A</v>
      </c>
      <c r="M1359" s="92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8" t="e">
        <v>#N/A</v>
      </c>
      <c r="F1360" s="3" t="e">
        <v>#N/A</v>
      </c>
      <c r="G1360" s="3" t="e">
        <v>#N/A</v>
      </c>
      <c r="H1360" s="3" t="e">
        <v>#N/A</v>
      </c>
      <c r="I1360" s="79" t="e">
        <v>#N/A</v>
      </c>
      <c r="J1360" s="79" t="e">
        <v>#N/A</v>
      </c>
      <c r="K1360" s="84" t="e">
        <v>#N/A</v>
      </c>
      <c r="L1360" s="9" t="e">
        <v>#N/A</v>
      </c>
      <c r="M1360" s="92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8" t="e">
        <v>#N/A</v>
      </c>
      <c r="F1361" s="3" t="e">
        <v>#N/A</v>
      </c>
      <c r="G1361" s="3" t="e">
        <v>#N/A</v>
      </c>
      <c r="H1361" s="3" t="e">
        <v>#N/A</v>
      </c>
      <c r="I1361" s="79" t="e">
        <v>#N/A</v>
      </c>
      <c r="J1361" s="79" t="e">
        <v>#N/A</v>
      </c>
      <c r="K1361" s="84" t="e">
        <v>#N/A</v>
      </c>
      <c r="L1361" s="9" t="e">
        <v>#N/A</v>
      </c>
      <c r="M1361" s="92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8" t="e">
        <v>#N/A</v>
      </c>
      <c r="F1362" s="3" t="e">
        <v>#N/A</v>
      </c>
      <c r="G1362" s="3" t="e">
        <v>#N/A</v>
      </c>
      <c r="H1362" s="3" t="e">
        <v>#N/A</v>
      </c>
      <c r="I1362" s="79" t="e">
        <v>#N/A</v>
      </c>
      <c r="J1362" s="79" t="e">
        <v>#N/A</v>
      </c>
      <c r="K1362" s="84" t="e">
        <v>#N/A</v>
      </c>
      <c r="L1362" s="9" t="e">
        <v>#N/A</v>
      </c>
      <c r="M1362" s="92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8" t="e">
        <v>#N/A</v>
      </c>
      <c r="F1363" s="3" t="e">
        <v>#N/A</v>
      </c>
      <c r="G1363" s="3" t="e">
        <v>#N/A</v>
      </c>
      <c r="H1363" s="3" t="e">
        <v>#N/A</v>
      </c>
      <c r="I1363" s="79" t="e">
        <v>#N/A</v>
      </c>
      <c r="J1363" s="79" t="e">
        <v>#N/A</v>
      </c>
      <c r="K1363" s="84" t="e">
        <v>#N/A</v>
      </c>
      <c r="L1363" s="9" t="e">
        <v>#N/A</v>
      </c>
      <c r="M1363" s="92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8" t="e">
        <v>#N/A</v>
      </c>
      <c r="F1364" s="3" t="e">
        <v>#N/A</v>
      </c>
      <c r="G1364" s="3" t="e">
        <v>#N/A</v>
      </c>
      <c r="H1364" s="3" t="e">
        <v>#N/A</v>
      </c>
      <c r="I1364" s="79" t="e">
        <v>#N/A</v>
      </c>
      <c r="J1364" s="79" t="e">
        <v>#N/A</v>
      </c>
      <c r="K1364" s="84" t="e">
        <v>#N/A</v>
      </c>
      <c r="L1364" s="9" t="e">
        <v>#N/A</v>
      </c>
      <c r="M1364" s="92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8" t="e">
        <v>#N/A</v>
      </c>
      <c r="F1365" s="3" t="e">
        <v>#N/A</v>
      </c>
      <c r="G1365" s="3" t="e">
        <v>#N/A</v>
      </c>
      <c r="H1365" s="3" t="e">
        <v>#N/A</v>
      </c>
      <c r="I1365" s="79" t="e">
        <v>#N/A</v>
      </c>
      <c r="J1365" s="79" t="e">
        <v>#N/A</v>
      </c>
      <c r="K1365" s="84" t="e">
        <v>#N/A</v>
      </c>
      <c r="L1365" s="9" t="e">
        <v>#N/A</v>
      </c>
      <c r="M1365" s="92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8" t="e">
        <v>#N/A</v>
      </c>
      <c r="F1366" s="3" t="e">
        <v>#N/A</v>
      </c>
      <c r="G1366" s="3" t="e">
        <v>#N/A</v>
      </c>
      <c r="H1366" s="3" t="e">
        <v>#N/A</v>
      </c>
      <c r="I1366" s="79" t="e">
        <v>#N/A</v>
      </c>
      <c r="J1366" s="79" t="e">
        <v>#N/A</v>
      </c>
      <c r="K1366" s="84" t="e">
        <v>#N/A</v>
      </c>
      <c r="L1366" s="9" t="e">
        <v>#N/A</v>
      </c>
      <c r="M1366" s="92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8" t="e">
        <v>#N/A</v>
      </c>
      <c r="F1367" s="3" t="e">
        <v>#N/A</v>
      </c>
      <c r="G1367" s="3" t="e">
        <v>#N/A</v>
      </c>
      <c r="H1367" s="3" t="e">
        <v>#N/A</v>
      </c>
      <c r="I1367" s="79" t="e">
        <v>#N/A</v>
      </c>
      <c r="J1367" s="79" t="e">
        <v>#N/A</v>
      </c>
      <c r="K1367" s="84" t="e">
        <v>#N/A</v>
      </c>
      <c r="L1367" s="9" t="e">
        <v>#N/A</v>
      </c>
      <c r="M1367" s="92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8" t="e">
        <v>#N/A</v>
      </c>
      <c r="F1368" s="3" t="e">
        <v>#N/A</v>
      </c>
      <c r="G1368" s="3" t="e">
        <v>#N/A</v>
      </c>
      <c r="H1368" s="3" t="e">
        <v>#N/A</v>
      </c>
      <c r="I1368" s="79" t="e">
        <v>#N/A</v>
      </c>
      <c r="J1368" s="79" t="e">
        <v>#N/A</v>
      </c>
      <c r="K1368" s="84" t="e">
        <v>#N/A</v>
      </c>
      <c r="L1368" s="9" t="e">
        <v>#N/A</v>
      </c>
      <c r="M1368" s="92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8" t="e">
        <v>#N/A</v>
      </c>
      <c r="F1369" s="3" t="e">
        <v>#N/A</v>
      </c>
      <c r="G1369" s="3" t="e">
        <v>#N/A</v>
      </c>
      <c r="H1369" s="3" t="e">
        <v>#N/A</v>
      </c>
      <c r="I1369" s="79" t="e">
        <v>#N/A</v>
      </c>
      <c r="J1369" s="79" t="e">
        <v>#N/A</v>
      </c>
      <c r="K1369" s="84" t="e">
        <v>#N/A</v>
      </c>
      <c r="L1369" s="9" t="e">
        <v>#N/A</v>
      </c>
      <c r="M1369" s="92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8" t="e">
        <v>#N/A</v>
      </c>
      <c r="F1370" s="3" t="e">
        <v>#N/A</v>
      </c>
      <c r="G1370" s="3" t="e">
        <v>#N/A</v>
      </c>
      <c r="H1370" s="3" t="e">
        <v>#N/A</v>
      </c>
      <c r="I1370" s="79" t="e">
        <v>#N/A</v>
      </c>
      <c r="J1370" s="79" t="e">
        <v>#N/A</v>
      </c>
      <c r="K1370" s="84" t="e">
        <v>#N/A</v>
      </c>
      <c r="L1370" s="9" t="e">
        <v>#N/A</v>
      </c>
      <c r="M1370" s="92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8" t="e">
        <v>#N/A</v>
      </c>
      <c r="F1371" s="3" t="e">
        <v>#N/A</v>
      </c>
      <c r="G1371" s="3" t="e">
        <v>#N/A</v>
      </c>
      <c r="H1371" s="3" t="e">
        <v>#N/A</v>
      </c>
      <c r="I1371" s="79" t="e">
        <v>#N/A</v>
      </c>
      <c r="J1371" s="79" t="e">
        <v>#N/A</v>
      </c>
      <c r="K1371" s="84" t="e">
        <v>#N/A</v>
      </c>
      <c r="L1371" s="9" t="e">
        <v>#N/A</v>
      </c>
      <c r="M1371" s="92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8" t="e">
        <v>#N/A</v>
      </c>
      <c r="F1372" s="3" t="e">
        <v>#N/A</v>
      </c>
      <c r="G1372" s="3" t="e">
        <v>#N/A</v>
      </c>
      <c r="H1372" s="3" t="e">
        <v>#N/A</v>
      </c>
      <c r="I1372" s="79" t="e">
        <v>#N/A</v>
      </c>
      <c r="J1372" s="79" t="e">
        <v>#N/A</v>
      </c>
      <c r="K1372" s="84" t="e">
        <v>#N/A</v>
      </c>
      <c r="L1372" s="9" t="e">
        <v>#N/A</v>
      </c>
      <c r="M1372" s="92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8" t="e">
        <v>#N/A</v>
      </c>
      <c r="F1373" s="3" t="e">
        <v>#N/A</v>
      </c>
      <c r="G1373" s="3" t="e">
        <v>#N/A</v>
      </c>
      <c r="H1373" s="3" t="e">
        <v>#N/A</v>
      </c>
      <c r="I1373" s="79" t="e">
        <v>#N/A</v>
      </c>
      <c r="J1373" s="79" t="e">
        <v>#N/A</v>
      </c>
      <c r="K1373" s="84" t="e">
        <v>#N/A</v>
      </c>
      <c r="L1373" s="9" t="e">
        <v>#N/A</v>
      </c>
      <c r="M1373" s="92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8" t="e">
        <v>#N/A</v>
      </c>
      <c r="F1374" s="3" t="e">
        <v>#N/A</v>
      </c>
      <c r="G1374" s="3" t="e">
        <v>#N/A</v>
      </c>
      <c r="H1374" s="3" t="e">
        <v>#N/A</v>
      </c>
      <c r="I1374" s="79" t="e">
        <v>#N/A</v>
      </c>
      <c r="J1374" s="79" t="e">
        <v>#N/A</v>
      </c>
      <c r="K1374" s="84" t="e">
        <v>#N/A</v>
      </c>
      <c r="L1374" s="9" t="e">
        <v>#N/A</v>
      </c>
      <c r="M1374" s="92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8" t="e">
        <v>#N/A</v>
      </c>
      <c r="F1375" s="3" t="e">
        <v>#N/A</v>
      </c>
      <c r="G1375" s="3" t="e">
        <v>#N/A</v>
      </c>
      <c r="H1375" s="3" t="e">
        <v>#N/A</v>
      </c>
      <c r="I1375" s="79" t="e">
        <v>#N/A</v>
      </c>
      <c r="J1375" s="79" t="e">
        <v>#N/A</v>
      </c>
      <c r="K1375" s="84" t="e">
        <v>#N/A</v>
      </c>
      <c r="L1375" s="9" t="e">
        <v>#N/A</v>
      </c>
      <c r="M1375" s="92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8" t="e">
        <v>#N/A</v>
      </c>
      <c r="F1376" s="3" t="e">
        <v>#N/A</v>
      </c>
      <c r="G1376" s="3" t="e">
        <v>#N/A</v>
      </c>
      <c r="H1376" s="3" t="e">
        <v>#N/A</v>
      </c>
      <c r="I1376" s="79" t="e">
        <v>#N/A</v>
      </c>
      <c r="J1376" s="79" t="e">
        <v>#N/A</v>
      </c>
      <c r="K1376" s="84" t="e">
        <v>#N/A</v>
      </c>
      <c r="L1376" s="9" t="e">
        <v>#N/A</v>
      </c>
      <c r="M1376" s="92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8" t="e">
        <v>#N/A</v>
      </c>
      <c r="F1377" s="3" t="e">
        <v>#N/A</v>
      </c>
      <c r="G1377" s="3" t="e">
        <v>#N/A</v>
      </c>
      <c r="H1377" s="3" t="e">
        <v>#N/A</v>
      </c>
      <c r="I1377" s="79" t="e">
        <v>#N/A</v>
      </c>
      <c r="J1377" s="79" t="e">
        <v>#N/A</v>
      </c>
      <c r="K1377" s="84" t="e">
        <v>#N/A</v>
      </c>
      <c r="L1377" s="9" t="e">
        <v>#N/A</v>
      </c>
      <c r="M1377" s="92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8" t="e">
        <v>#N/A</v>
      </c>
      <c r="F1378" s="3" t="e">
        <v>#N/A</v>
      </c>
      <c r="G1378" s="3" t="e">
        <v>#N/A</v>
      </c>
      <c r="H1378" s="3" t="e">
        <v>#N/A</v>
      </c>
      <c r="I1378" s="79" t="e">
        <v>#N/A</v>
      </c>
      <c r="J1378" s="79" t="e">
        <v>#N/A</v>
      </c>
      <c r="K1378" s="84" t="e">
        <v>#N/A</v>
      </c>
      <c r="L1378" s="9" t="e">
        <v>#N/A</v>
      </c>
      <c r="M1378" s="92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8" t="e">
        <v>#N/A</v>
      </c>
      <c r="F1379" s="3" t="e">
        <v>#N/A</v>
      </c>
      <c r="G1379" s="3" t="e">
        <v>#N/A</v>
      </c>
      <c r="H1379" s="3" t="e">
        <v>#N/A</v>
      </c>
      <c r="I1379" s="79" t="e">
        <v>#N/A</v>
      </c>
      <c r="J1379" s="79" t="e">
        <v>#N/A</v>
      </c>
      <c r="K1379" s="84" t="e">
        <v>#N/A</v>
      </c>
      <c r="L1379" s="9" t="e">
        <v>#N/A</v>
      </c>
      <c r="M1379" s="92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8" t="e">
        <v>#N/A</v>
      </c>
      <c r="F1380" s="3" t="e">
        <v>#N/A</v>
      </c>
      <c r="G1380" s="3" t="e">
        <v>#N/A</v>
      </c>
      <c r="H1380" s="3" t="e">
        <v>#N/A</v>
      </c>
      <c r="I1380" s="79" t="e">
        <v>#N/A</v>
      </c>
      <c r="J1380" s="79" t="e">
        <v>#N/A</v>
      </c>
      <c r="K1380" s="84" t="e">
        <v>#N/A</v>
      </c>
      <c r="L1380" s="9" t="e">
        <v>#N/A</v>
      </c>
      <c r="M1380" s="92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8" t="e">
        <v>#N/A</v>
      </c>
      <c r="F1381" s="3" t="e">
        <v>#N/A</v>
      </c>
      <c r="G1381" s="3" t="e">
        <v>#N/A</v>
      </c>
      <c r="H1381" s="3" t="e">
        <v>#N/A</v>
      </c>
      <c r="I1381" s="79" t="e">
        <v>#N/A</v>
      </c>
      <c r="J1381" s="79" t="e">
        <v>#N/A</v>
      </c>
      <c r="K1381" s="84" t="e">
        <v>#N/A</v>
      </c>
      <c r="L1381" s="9" t="e">
        <v>#N/A</v>
      </c>
      <c r="M1381" s="92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8" t="e">
        <v>#N/A</v>
      </c>
      <c r="F1382" s="3" t="e">
        <v>#N/A</v>
      </c>
      <c r="G1382" s="3" t="e">
        <v>#N/A</v>
      </c>
      <c r="H1382" s="3" t="e">
        <v>#N/A</v>
      </c>
      <c r="I1382" s="79" t="e">
        <v>#N/A</v>
      </c>
      <c r="J1382" s="79" t="e">
        <v>#N/A</v>
      </c>
      <c r="K1382" s="84" t="e">
        <v>#N/A</v>
      </c>
      <c r="L1382" s="9" t="e">
        <v>#N/A</v>
      </c>
      <c r="M1382" s="92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8" t="e">
        <v>#N/A</v>
      </c>
      <c r="F1383" s="3" t="e">
        <v>#N/A</v>
      </c>
      <c r="G1383" s="3" t="e">
        <v>#N/A</v>
      </c>
      <c r="H1383" s="3" t="e">
        <v>#N/A</v>
      </c>
      <c r="I1383" s="79" t="e">
        <v>#N/A</v>
      </c>
      <c r="J1383" s="79" t="e">
        <v>#N/A</v>
      </c>
      <c r="K1383" s="84" t="e">
        <v>#N/A</v>
      </c>
      <c r="L1383" s="9" t="e">
        <v>#N/A</v>
      </c>
      <c r="M1383" s="92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8" t="e">
        <v>#N/A</v>
      </c>
      <c r="F1384" s="3" t="e">
        <v>#N/A</v>
      </c>
      <c r="G1384" s="3" t="e">
        <v>#N/A</v>
      </c>
      <c r="H1384" s="3" t="e">
        <v>#N/A</v>
      </c>
      <c r="I1384" s="79" t="e">
        <v>#N/A</v>
      </c>
      <c r="J1384" s="79" t="e">
        <v>#N/A</v>
      </c>
      <c r="K1384" s="84" t="e">
        <v>#N/A</v>
      </c>
      <c r="L1384" s="9" t="e">
        <v>#N/A</v>
      </c>
      <c r="M1384" s="92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8" t="e">
        <v>#N/A</v>
      </c>
      <c r="F1385" s="3" t="e">
        <v>#N/A</v>
      </c>
      <c r="G1385" s="3" t="e">
        <v>#N/A</v>
      </c>
      <c r="H1385" s="3" t="e">
        <v>#N/A</v>
      </c>
      <c r="I1385" s="79" t="e">
        <v>#N/A</v>
      </c>
      <c r="J1385" s="79" t="e">
        <v>#N/A</v>
      </c>
      <c r="K1385" s="84" t="e">
        <v>#N/A</v>
      </c>
      <c r="L1385" s="9" t="e">
        <v>#N/A</v>
      </c>
      <c r="M1385" s="92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8" t="e">
        <v>#N/A</v>
      </c>
      <c r="F1386" s="3" t="e">
        <v>#N/A</v>
      </c>
      <c r="G1386" s="3" t="e">
        <v>#N/A</v>
      </c>
      <c r="H1386" s="3" t="e">
        <v>#N/A</v>
      </c>
      <c r="I1386" s="79" t="e">
        <v>#N/A</v>
      </c>
      <c r="J1386" s="79" t="e">
        <v>#N/A</v>
      </c>
      <c r="K1386" s="84" t="e">
        <v>#N/A</v>
      </c>
      <c r="L1386" s="9" t="e">
        <v>#N/A</v>
      </c>
      <c r="M1386" s="92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8" t="e">
        <v>#N/A</v>
      </c>
      <c r="F1387" s="3" t="e">
        <v>#N/A</v>
      </c>
      <c r="G1387" s="3" t="e">
        <v>#N/A</v>
      </c>
      <c r="H1387" s="3" t="e">
        <v>#N/A</v>
      </c>
      <c r="I1387" s="79" t="e">
        <v>#N/A</v>
      </c>
      <c r="J1387" s="79" t="e">
        <v>#N/A</v>
      </c>
      <c r="K1387" s="84" t="e">
        <v>#N/A</v>
      </c>
      <c r="L1387" s="9" t="e">
        <v>#N/A</v>
      </c>
      <c r="M1387" s="92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8" t="e">
        <v>#N/A</v>
      </c>
      <c r="F1388" s="3" t="e">
        <v>#N/A</v>
      </c>
      <c r="G1388" s="3" t="e">
        <v>#N/A</v>
      </c>
      <c r="H1388" s="3" t="e">
        <v>#N/A</v>
      </c>
      <c r="I1388" s="79" t="e">
        <v>#N/A</v>
      </c>
      <c r="J1388" s="79" t="e">
        <v>#N/A</v>
      </c>
      <c r="K1388" s="84" t="e">
        <v>#N/A</v>
      </c>
      <c r="L1388" s="9" t="e">
        <v>#N/A</v>
      </c>
      <c r="M1388" s="92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8" t="e">
        <v>#N/A</v>
      </c>
      <c r="F1389" s="3" t="e">
        <v>#N/A</v>
      </c>
      <c r="G1389" s="3" t="e">
        <v>#N/A</v>
      </c>
      <c r="H1389" s="3" t="e">
        <v>#N/A</v>
      </c>
      <c r="I1389" s="79" t="e">
        <v>#N/A</v>
      </c>
      <c r="J1389" s="79" t="e">
        <v>#N/A</v>
      </c>
      <c r="K1389" s="84" t="e">
        <v>#N/A</v>
      </c>
      <c r="L1389" s="9" t="e">
        <v>#N/A</v>
      </c>
      <c r="M1389" s="92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8" t="e">
        <v>#N/A</v>
      </c>
      <c r="F1390" s="3" t="e">
        <v>#N/A</v>
      </c>
      <c r="G1390" s="3" t="e">
        <v>#N/A</v>
      </c>
      <c r="H1390" s="3" t="e">
        <v>#N/A</v>
      </c>
      <c r="I1390" s="79" t="e">
        <v>#N/A</v>
      </c>
      <c r="J1390" s="79" t="e">
        <v>#N/A</v>
      </c>
      <c r="K1390" s="84" t="e">
        <v>#N/A</v>
      </c>
      <c r="L1390" s="9" t="e">
        <v>#N/A</v>
      </c>
      <c r="M1390" s="92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8" t="e">
        <v>#N/A</v>
      </c>
      <c r="F1391" s="3" t="e">
        <v>#N/A</v>
      </c>
      <c r="G1391" s="3" t="e">
        <v>#N/A</v>
      </c>
      <c r="H1391" s="3" t="e">
        <v>#N/A</v>
      </c>
      <c r="I1391" s="79" t="e">
        <v>#N/A</v>
      </c>
      <c r="J1391" s="79" t="e">
        <v>#N/A</v>
      </c>
      <c r="K1391" s="84" t="e">
        <v>#N/A</v>
      </c>
      <c r="L1391" s="9" t="e">
        <v>#N/A</v>
      </c>
      <c r="M1391" s="92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8" t="e">
        <v>#N/A</v>
      </c>
      <c r="F1392" s="3" t="e">
        <v>#N/A</v>
      </c>
      <c r="G1392" s="3" t="e">
        <v>#N/A</v>
      </c>
      <c r="H1392" s="3" t="e">
        <v>#N/A</v>
      </c>
      <c r="I1392" s="79" t="e">
        <v>#N/A</v>
      </c>
      <c r="J1392" s="79" t="e">
        <v>#N/A</v>
      </c>
      <c r="K1392" s="84" t="e">
        <v>#N/A</v>
      </c>
      <c r="L1392" s="9" t="e">
        <v>#N/A</v>
      </c>
      <c r="M1392" s="92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8" t="e">
        <v>#N/A</v>
      </c>
      <c r="F1393" s="3" t="e">
        <v>#N/A</v>
      </c>
      <c r="G1393" s="3" t="e">
        <v>#N/A</v>
      </c>
      <c r="H1393" s="3" t="e">
        <v>#N/A</v>
      </c>
      <c r="I1393" s="79" t="e">
        <v>#N/A</v>
      </c>
      <c r="J1393" s="79" t="e">
        <v>#N/A</v>
      </c>
      <c r="K1393" s="84" t="e">
        <v>#N/A</v>
      </c>
      <c r="L1393" s="9" t="e">
        <v>#N/A</v>
      </c>
      <c r="M1393" s="92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8" t="e">
        <v>#N/A</v>
      </c>
      <c r="F1394" s="3" t="e">
        <v>#N/A</v>
      </c>
      <c r="G1394" s="3" t="e">
        <v>#N/A</v>
      </c>
      <c r="H1394" s="3" t="e">
        <v>#N/A</v>
      </c>
      <c r="I1394" s="79" t="e">
        <v>#N/A</v>
      </c>
      <c r="J1394" s="79" t="e">
        <v>#N/A</v>
      </c>
      <c r="K1394" s="84" t="e">
        <v>#N/A</v>
      </c>
      <c r="L1394" s="9" t="e">
        <v>#N/A</v>
      </c>
      <c r="M1394" s="92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8" t="e">
        <v>#N/A</v>
      </c>
      <c r="F1395" s="3" t="e">
        <v>#N/A</v>
      </c>
      <c r="G1395" s="3" t="e">
        <v>#N/A</v>
      </c>
      <c r="H1395" s="3" t="e">
        <v>#N/A</v>
      </c>
      <c r="I1395" s="79" t="e">
        <v>#N/A</v>
      </c>
      <c r="J1395" s="79" t="e">
        <v>#N/A</v>
      </c>
      <c r="K1395" s="84" t="e">
        <v>#N/A</v>
      </c>
      <c r="L1395" s="9" t="e">
        <v>#N/A</v>
      </c>
      <c r="M1395" s="92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8" t="e">
        <v>#N/A</v>
      </c>
      <c r="F1396" s="3" t="e">
        <v>#N/A</v>
      </c>
      <c r="G1396" s="3" t="e">
        <v>#N/A</v>
      </c>
      <c r="H1396" s="3" t="e">
        <v>#N/A</v>
      </c>
      <c r="I1396" s="79" t="e">
        <v>#N/A</v>
      </c>
      <c r="J1396" s="79" t="e">
        <v>#N/A</v>
      </c>
      <c r="K1396" s="84" t="e">
        <v>#N/A</v>
      </c>
      <c r="L1396" s="9" t="e">
        <v>#N/A</v>
      </c>
      <c r="M1396" s="92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8" t="e">
        <v>#N/A</v>
      </c>
      <c r="F1397" s="3" t="e">
        <v>#N/A</v>
      </c>
      <c r="G1397" s="3" t="e">
        <v>#N/A</v>
      </c>
      <c r="H1397" s="3" t="e">
        <v>#N/A</v>
      </c>
      <c r="I1397" s="79" t="e">
        <v>#N/A</v>
      </c>
      <c r="J1397" s="79" t="e">
        <v>#N/A</v>
      </c>
      <c r="K1397" s="84" t="e">
        <v>#N/A</v>
      </c>
      <c r="L1397" s="9" t="e">
        <v>#N/A</v>
      </c>
      <c r="M1397" s="92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8" t="e">
        <v>#N/A</v>
      </c>
      <c r="F1398" s="3" t="e">
        <v>#N/A</v>
      </c>
      <c r="G1398" s="3" t="e">
        <v>#N/A</v>
      </c>
      <c r="H1398" s="3" t="e">
        <v>#N/A</v>
      </c>
      <c r="I1398" s="79" t="e">
        <v>#N/A</v>
      </c>
      <c r="J1398" s="79" t="e">
        <v>#N/A</v>
      </c>
      <c r="K1398" s="84" t="e">
        <v>#N/A</v>
      </c>
      <c r="L1398" s="9" t="e">
        <v>#N/A</v>
      </c>
      <c r="M1398" s="92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8" t="e">
        <v>#N/A</v>
      </c>
      <c r="F1399" s="3" t="e">
        <v>#N/A</v>
      </c>
      <c r="G1399" s="3" t="e">
        <v>#N/A</v>
      </c>
      <c r="H1399" s="3" t="e">
        <v>#N/A</v>
      </c>
      <c r="I1399" s="79" t="e">
        <v>#N/A</v>
      </c>
      <c r="J1399" s="79" t="e">
        <v>#N/A</v>
      </c>
      <c r="K1399" s="84" t="e">
        <v>#N/A</v>
      </c>
      <c r="L1399" s="9" t="e">
        <v>#N/A</v>
      </c>
      <c r="M1399" s="92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8" t="e">
        <v>#N/A</v>
      </c>
      <c r="F1400" s="3" t="e">
        <v>#N/A</v>
      </c>
      <c r="G1400" s="3" t="e">
        <v>#N/A</v>
      </c>
      <c r="H1400" s="3" t="e">
        <v>#N/A</v>
      </c>
      <c r="I1400" s="79" t="e">
        <v>#N/A</v>
      </c>
      <c r="J1400" s="79" t="e">
        <v>#N/A</v>
      </c>
      <c r="K1400" s="84" t="e">
        <v>#N/A</v>
      </c>
      <c r="L1400" s="9" t="e">
        <v>#N/A</v>
      </c>
      <c r="M1400" s="92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8" t="e">
        <v>#N/A</v>
      </c>
      <c r="F1401" s="3" t="e">
        <v>#N/A</v>
      </c>
      <c r="G1401" s="3" t="e">
        <v>#N/A</v>
      </c>
      <c r="H1401" s="3" t="e">
        <v>#N/A</v>
      </c>
      <c r="I1401" s="79" t="e">
        <v>#N/A</v>
      </c>
      <c r="J1401" s="79" t="e">
        <v>#N/A</v>
      </c>
      <c r="K1401" s="84" t="e">
        <v>#N/A</v>
      </c>
      <c r="L1401" s="9" t="e">
        <v>#N/A</v>
      </c>
      <c r="M1401" s="92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8" t="e">
        <v>#N/A</v>
      </c>
      <c r="F1402" s="3" t="e">
        <v>#N/A</v>
      </c>
      <c r="G1402" s="3" t="e">
        <v>#N/A</v>
      </c>
      <c r="H1402" s="3" t="e">
        <v>#N/A</v>
      </c>
      <c r="I1402" s="79" t="e">
        <v>#N/A</v>
      </c>
      <c r="J1402" s="79" t="e">
        <v>#N/A</v>
      </c>
      <c r="K1402" s="84" t="e">
        <v>#N/A</v>
      </c>
      <c r="L1402" s="9" t="e">
        <v>#N/A</v>
      </c>
      <c r="M1402" s="92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8" t="e">
        <v>#N/A</v>
      </c>
      <c r="F1403" s="3" t="e">
        <v>#N/A</v>
      </c>
      <c r="G1403" s="3" t="e">
        <v>#N/A</v>
      </c>
      <c r="H1403" s="3" t="e">
        <v>#N/A</v>
      </c>
      <c r="I1403" s="79" t="e">
        <v>#N/A</v>
      </c>
      <c r="J1403" s="79" t="e">
        <v>#N/A</v>
      </c>
      <c r="K1403" s="84" t="e">
        <v>#N/A</v>
      </c>
      <c r="L1403" s="9" t="e">
        <v>#N/A</v>
      </c>
      <c r="M1403" s="92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8" t="e">
        <v>#N/A</v>
      </c>
      <c r="F1404" s="3" t="e">
        <v>#N/A</v>
      </c>
      <c r="G1404" s="3" t="e">
        <v>#N/A</v>
      </c>
      <c r="H1404" s="3" t="e">
        <v>#N/A</v>
      </c>
      <c r="I1404" s="79" t="e">
        <v>#N/A</v>
      </c>
      <c r="J1404" s="79" t="e">
        <v>#N/A</v>
      </c>
      <c r="K1404" s="84" t="e">
        <v>#N/A</v>
      </c>
      <c r="L1404" s="9" t="e">
        <v>#N/A</v>
      </c>
      <c r="M1404" s="92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8" t="e">
        <v>#N/A</v>
      </c>
      <c r="F1405" s="3" t="e">
        <v>#N/A</v>
      </c>
      <c r="G1405" s="3" t="e">
        <v>#N/A</v>
      </c>
      <c r="H1405" s="3" t="e">
        <v>#N/A</v>
      </c>
      <c r="I1405" s="79" t="e">
        <v>#N/A</v>
      </c>
      <c r="J1405" s="79" t="e">
        <v>#N/A</v>
      </c>
      <c r="K1405" s="84" t="e">
        <v>#N/A</v>
      </c>
      <c r="L1405" s="9" t="e">
        <v>#N/A</v>
      </c>
      <c r="M1405" s="92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8" t="e">
        <v>#N/A</v>
      </c>
      <c r="F1406" s="3" t="e">
        <v>#N/A</v>
      </c>
      <c r="G1406" s="3" t="e">
        <v>#N/A</v>
      </c>
      <c r="H1406" s="3" t="e">
        <v>#N/A</v>
      </c>
      <c r="I1406" s="79" t="e">
        <v>#N/A</v>
      </c>
      <c r="J1406" s="79" t="e">
        <v>#N/A</v>
      </c>
      <c r="K1406" s="84" t="e">
        <v>#N/A</v>
      </c>
      <c r="L1406" s="9" t="e">
        <v>#N/A</v>
      </c>
      <c r="M1406" s="92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8" t="e">
        <v>#N/A</v>
      </c>
      <c r="F1407" s="3" t="e">
        <v>#N/A</v>
      </c>
      <c r="G1407" s="3" t="e">
        <v>#N/A</v>
      </c>
      <c r="H1407" s="3" t="e">
        <v>#N/A</v>
      </c>
      <c r="I1407" s="79" t="e">
        <v>#N/A</v>
      </c>
      <c r="J1407" s="79" t="e">
        <v>#N/A</v>
      </c>
      <c r="K1407" s="84" t="e">
        <v>#N/A</v>
      </c>
      <c r="L1407" s="9" t="e">
        <v>#N/A</v>
      </c>
      <c r="M1407" s="92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8" t="e">
        <v>#N/A</v>
      </c>
      <c r="F1408" s="3" t="e">
        <v>#N/A</v>
      </c>
      <c r="G1408" s="3" t="e">
        <v>#N/A</v>
      </c>
      <c r="H1408" s="3" t="e">
        <v>#N/A</v>
      </c>
      <c r="I1408" s="79" t="e">
        <v>#N/A</v>
      </c>
      <c r="J1408" s="79" t="e">
        <v>#N/A</v>
      </c>
      <c r="K1408" s="84" t="e">
        <v>#N/A</v>
      </c>
      <c r="L1408" s="9" t="e">
        <v>#N/A</v>
      </c>
      <c r="M1408" s="92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8" t="e">
        <v>#N/A</v>
      </c>
      <c r="F1409" s="3" t="e">
        <v>#N/A</v>
      </c>
      <c r="G1409" s="3" t="e">
        <v>#N/A</v>
      </c>
      <c r="H1409" s="3" t="e">
        <v>#N/A</v>
      </c>
      <c r="I1409" s="79" t="e">
        <v>#N/A</v>
      </c>
      <c r="J1409" s="79" t="e">
        <v>#N/A</v>
      </c>
      <c r="K1409" s="84" t="e">
        <v>#N/A</v>
      </c>
      <c r="L1409" s="9" t="e">
        <v>#N/A</v>
      </c>
      <c r="M1409" s="92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8" t="e">
        <v>#N/A</v>
      </c>
      <c r="F1410" s="3" t="e">
        <v>#N/A</v>
      </c>
      <c r="G1410" s="3" t="e">
        <v>#N/A</v>
      </c>
      <c r="H1410" s="3" t="e">
        <v>#N/A</v>
      </c>
      <c r="I1410" s="79" t="e">
        <v>#N/A</v>
      </c>
      <c r="J1410" s="79" t="e">
        <v>#N/A</v>
      </c>
      <c r="K1410" s="84" t="e">
        <v>#N/A</v>
      </c>
      <c r="L1410" s="9" t="e">
        <v>#N/A</v>
      </c>
      <c r="M1410" s="92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8" t="e">
        <v>#N/A</v>
      </c>
      <c r="F1411" s="3" t="e">
        <v>#N/A</v>
      </c>
      <c r="G1411" s="3" t="e">
        <v>#N/A</v>
      </c>
      <c r="H1411" s="3" t="e">
        <v>#N/A</v>
      </c>
      <c r="I1411" s="79" t="e">
        <v>#N/A</v>
      </c>
      <c r="J1411" s="79" t="e">
        <v>#N/A</v>
      </c>
      <c r="K1411" s="84" t="e">
        <v>#N/A</v>
      </c>
      <c r="L1411" s="9" t="e">
        <v>#N/A</v>
      </c>
      <c r="M1411" s="92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8" t="e">
        <v>#N/A</v>
      </c>
      <c r="F1412" s="3" t="e">
        <v>#N/A</v>
      </c>
      <c r="G1412" s="3" t="e">
        <v>#N/A</v>
      </c>
      <c r="H1412" s="3" t="e">
        <v>#N/A</v>
      </c>
      <c r="I1412" s="79" t="e">
        <v>#N/A</v>
      </c>
      <c r="J1412" s="79" t="e">
        <v>#N/A</v>
      </c>
      <c r="K1412" s="84" t="e">
        <v>#N/A</v>
      </c>
      <c r="L1412" s="9" t="e">
        <v>#N/A</v>
      </c>
      <c r="M1412" s="92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8" t="e">
        <v>#N/A</v>
      </c>
      <c r="F1413" s="3" t="e">
        <v>#N/A</v>
      </c>
      <c r="G1413" s="3" t="e">
        <v>#N/A</v>
      </c>
      <c r="H1413" s="3" t="e">
        <v>#N/A</v>
      </c>
      <c r="I1413" s="79" t="e">
        <v>#N/A</v>
      </c>
      <c r="J1413" s="79" t="e">
        <v>#N/A</v>
      </c>
      <c r="K1413" s="84" t="e">
        <v>#N/A</v>
      </c>
      <c r="L1413" s="9" t="e">
        <v>#N/A</v>
      </c>
      <c r="M1413" s="92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8" t="e">
        <v>#N/A</v>
      </c>
      <c r="F1414" s="3" t="e">
        <v>#N/A</v>
      </c>
      <c r="G1414" s="3" t="e">
        <v>#N/A</v>
      </c>
      <c r="H1414" s="3" t="e">
        <v>#N/A</v>
      </c>
      <c r="I1414" s="79" t="e">
        <v>#N/A</v>
      </c>
      <c r="J1414" s="79" t="e">
        <v>#N/A</v>
      </c>
      <c r="K1414" s="84" t="e">
        <v>#N/A</v>
      </c>
      <c r="L1414" s="9" t="e">
        <v>#N/A</v>
      </c>
      <c r="M1414" s="92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8" t="e">
        <v>#N/A</v>
      </c>
      <c r="F1415" s="3" t="e">
        <v>#N/A</v>
      </c>
      <c r="G1415" s="3" t="e">
        <v>#N/A</v>
      </c>
      <c r="H1415" s="3" t="e">
        <v>#N/A</v>
      </c>
      <c r="I1415" s="79" t="e">
        <v>#N/A</v>
      </c>
      <c r="J1415" s="79" t="e">
        <v>#N/A</v>
      </c>
      <c r="K1415" s="84" t="e">
        <v>#N/A</v>
      </c>
      <c r="L1415" s="9" t="e">
        <v>#N/A</v>
      </c>
      <c r="M1415" s="92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8" t="e">
        <v>#N/A</v>
      </c>
      <c r="F1416" s="3" t="e">
        <v>#N/A</v>
      </c>
      <c r="G1416" s="3" t="e">
        <v>#N/A</v>
      </c>
      <c r="H1416" s="3" t="e">
        <v>#N/A</v>
      </c>
      <c r="I1416" s="79" t="e">
        <v>#N/A</v>
      </c>
      <c r="J1416" s="79" t="e">
        <v>#N/A</v>
      </c>
      <c r="K1416" s="84" t="e">
        <v>#N/A</v>
      </c>
      <c r="L1416" s="9" t="e">
        <v>#N/A</v>
      </c>
      <c r="M1416" s="92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8" t="e">
        <v>#N/A</v>
      </c>
      <c r="F1417" s="3" t="e">
        <v>#N/A</v>
      </c>
      <c r="G1417" s="3" t="e">
        <v>#N/A</v>
      </c>
      <c r="H1417" s="3" t="e">
        <v>#N/A</v>
      </c>
      <c r="I1417" s="79" t="e">
        <v>#N/A</v>
      </c>
      <c r="J1417" s="79" t="e">
        <v>#N/A</v>
      </c>
      <c r="K1417" s="84" t="e">
        <v>#N/A</v>
      </c>
      <c r="L1417" s="9" t="e">
        <v>#N/A</v>
      </c>
      <c r="M1417" s="92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8" t="e">
        <v>#N/A</v>
      </c>
      <c r="F1418" s="3" t="e">
        <v>#N/A</v>
      </c>
      <c r="G1418" s="3" t="e">
        <v>#N/A</v>
      </c>
      <c r="H1418" s="3" t="e">
        <v>#N/A</v>
      </c>
      <c r="I1418" s="79" t="e">
        <v>#N/A</v>
      </c>
      <c r="J1418" s="79" t="e">
        <v>#N/A</v>
      </c>
      <c r="K1418" s="84" t="e">
        <v>#N/A</v>
      </c>
      <c r="L1418" s="9" t="e">
        <v>#N/A</v>
      </c>
      <c r="M1418" s="92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8" t="e">
        <v>#N/A</v>
      </c>
      <c r="F1419" s="3" t="e">
        <v>#N/A</v>
      </c>
      <c r="G1419" s="3" t="e">
        <v>#N/A</v>
      </c>
      <c r="H1419" s="3" t="e">
        <v>#N/A</v>
      </c>
      <c r="I1419" s="79" t="e">
        <v>#N/A</v>
      </c>
      <c r="J1419" s="79" t="e">
        <v>#N/A</v>
      </c>
      <c r="K1419" s="84" t="e">
        <v>#N/A</v>
      </c>
      <c r="L1419" s="9" t="e">
        <v>#N/A</v>
      </c>
      <c r="M1419" s="92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8" t="e">
        <v>#N/A</v>
      </c>
      <c r="F1420" s="3" t="e">
        <v>#N/A</v>
      </c>
      <c r="G1420" s="3" t="e">
        <v>#N/A</v>
      </c>
      <c r="H1420" s="3" t="e">
        <v>#N/A</v>
      </c>
      <c r="I1420" s="79" t="e">
        <v>#N/A</v>
      </c>
      <c r="J1420" s="79" t="e">
        <v>#N/A</v>
      </c>
      <c r="K1420" s="84" t="e">
        <v>#N/A</v>
      </c>
      <c r="L1420" s="9" t="e">
        <v>#N/A</v>
      </c>
      <c r="M1420" s="92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8" t="e">
        <v>#N/A</v>
      </c>
      <c r="F1421" s="3" t="e">
        <v>#N/A</v>
      </c>
      <c r="G1421" s="3" t="e">
        <v>#N/A</v>
      </c>
      <c r="H1421" s="3" t="e">
        <v>#N/A</v>
      </c>
      <c r="I1421" s="79" t="e">
        <v>#N/A</v>
      </c>
      <c r="J1421" s="79" t="e">
        <v>#N/A</v>
      </c>
      <c r="K1421" s="84" t="e">
        <v>#N/A</v>
      </c>
      <c r="L1421" s="9" t="e">
        <v>#N/A</v>
      </c>
      <c r="M1421" s="92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8" t="e">
        <v>#N/A</v>
      </c>
      <c r="F1422" s="3" t="e">
        <v>#N/A</v>
      </c>
      <c r="G1422" s="3" t="e">
        <v>#N/A</v>
      </c>
      <c r="H1422" s="3" t="e">
        <v>#N/A</v>
      </c>
      <c r="I1422" s="79" t="e">
        <v>#N/A</v>
      </c>
      <c r="J1422" s="79" t="e">
        <v>#N/A</v>
      </c>
      <c r="K1422" s="84" t="e">
        <v>#N/A</v>
      </c>
      <c r="L1422" s="9" t="e">
        <v>#N/A</v>
      </c>
      <c r="M1422" s="92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8" t="e">
        <v>#N/A</v>
      </c>
      <c r="F1423" s="3" t="e">
        <v>#N/A</v>
      </c>
      <c r="G1423" s="3" t="e">
        <v>#N/A</v>
      </c>
      <c r="H1423" s="3" t="e">
        <v>#N/A</v>
      </c>
      <c r="I1423" s="79" t="e">
        <v>#N/A</v>
      </c>
      <c r="J1423" s="79" t="e">
        <v>#N/A</v>
      </c>
      <c r="K1423" s="84" t="e">
        <v>#N/A</v>
      </c>
      <c r="L1423" s="9" t="e">
        <v>#N/A</v>
      </c>
      <c r="M1423" s="92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8" t="e">
        <v>#N/A</v>
      </c>
      <c r="F1424" s="3" t="e">
        <v>#N/A</v>
      </c>
      <c r="G1424" s="3" t="e">
        <v>#N/A</v>
      </c>
      <c r="H1424" s="3" t="e">
        <v>#N/A</v>
      </c>
      <c r="I1424" s="79" t="e">
        <v>#N/A</v>
      </c>
      <c r="J1424" s="79" t="e">
        <v>#N/A</v>
      </c>
      <c r="K1424" s="84" t="e">
        <v>#N/A</v>
      </c>
      <c r="L1424" s="9" t="e">
        <v>#N/A</v>
      </c>
      <c r="M1424" s="92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8" t="e">
        <v>#N/A</v>
      </c>
      <c r="F1425" s="3" t="e">
        <v>#N/A</v>
      </c>
      <c r="G1425" s="3" t="e">
        <v>#N/A</v>
      </c>
      <c r="H1425" s="3" t="e">
        <v>#N/A</v>
      </c>
      <c r="I1425" s="79" t="e">
        <v>#N/A</v>
      </c>
      <c r="J1425" s="79" t="e">
        <v>#N/A</v>
      </c>
      <c r="K1425" s="84" t="e">
        <v>#N/A</v>
      </c>
      <c r="L1425" s="9" t="e">
        <v>#N/A</v>
      </c>
      <c r="M1425" s="92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8" t="e">
        <v>#N/A</v>
      </c>
      <c r="F1426" s="3" t="e">
        <v>#N/A</v>
      </c>
      <c r="G1426" s="3" t="e">
        <v>#N/A</v>
      </c>
      <c r="H1426" s="3" t="e">
        <v>#N/A</v>
      </c>
      <c r="I1426" s="79" t="e">
        <v>#N/A</v>
      </c>
      <c r="J1426" s="79" t="e">
        <v>#N/A</v>
      </c>
      <c r="K1426" s="84" t="e">
        <v>#N/A</v>
      </c>
      <c r="L1426" s="9" t="e">
        <v>#N/A</v>
      </c>
      <c r="M1426" s="92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8" t="e">
        <v>#N/A</v>
      </c>
      <c r="F1427" s="3" t="e">
        <v>#N/A</v>
      </c>
      <c r="G1427" s="3" t="e">
        <v>#N/A</v>
      </c>
      <c r="H1427" s="3" t="e">
        <v>#N/A</v>
      </c>
      <c r="I1427" s="79" t="e">
        <v>#N/A</v>
      </c>
      <c r="J1427" s="79" t="e">
        <v>#N/A</v>
      </c>
      <c r="K1427" s="84" t="e">
        <v>#N/A</v>
      </c>
      <c r="L1427" s="9" t="e">
        <v>#N/A</v>
      </c>
      <c r="M1427" s="92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8" t="e">
        <v>#N/A</v>
      </c>
      <c r="F1428" s="3" t="e">
        <v>#N/A</v>
      </c>
      <c r="G1428" s="3" t="e">
        <v>#N/A</v>
      </c>
      <c r="H1428" s="3" t="e">
        <v>#N/A</v>
      </c>
      <c r="I1428" s="79" t="e">
        <v>#N/A</v>
      </c>
      <c r="J1428" s="79" t="e">
        <v>#N/A</v>
      </c>
      <c r="K1428" s="84" t="e">
        <v>#N/A</v>
      </c>
      <c r="L1428" s="9" t="e">
        <v>#N/A</v>
      </c>
      <c r="M1428" s="92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8" t="e">
        <v>#N/A</v>
      </c>
      <c r="F1429" s="3" t="e">
        <v>#N/A</v>
      </c>
      <c r="G1429" s="3" t="e">
        <v>#N/A</v>
      </c>
      <c r="H1429" s="3" t="e">
        <v>#N/A</v>
      </c>
      <c r="I1429" s="79" t="e">
        <v>#N/A</v>
      </c>
      <c r="J1429" s="79" t="e">
        <v>#N/A</v>
      </c>
      <c r="K1429" s="84" t="e">
        <v>#N/A</v>
      </c>
      <c r="L1429" s="9" t="e">
        <v>#N/A</v>
      </c>
      <c r="M1429" s="92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8" t="e">
        <v>#N/A</v>
      </c>
      <c r="F1430" s="3" t="e">
        <v>#N/A</v>
      </c>
      <c r="G1430" s="3" t="e">
        <v>#N/A</v>
      </c>
      <c r="H1430" s="3" t="e">
        <v>#N/A</v>
      </c>
      <c r="I1430" s="79" t="e">
        <v>#N/A</v>
      </c>
      <c r="J1430" s="79" t="e">
        <v>#N/A</v>
      </c>
      <c r="K1430" s="84" t="e">
        <v>#N/A</v>
      </c>
      <c r="L1430" s="9" t="e">
        <v>#N/A</v>
      </c>
      <c r="M1430" s="92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8" t="e">
        <v>#N/A</v>
      </c>
      <c r="F1431" s="3" t="e">
        <v>#N/A</v>
      </c>
      <c r="G1431" s="3" t="e">
        <v>#N/A</v>
      </c>
      <c r="H1431" s="3" t="e">
        <v>#N/A</v>
      </c>
      <c r="I1431" s="79" t="e">
        <v>#N/A</v>
      </c>
      <c r="J1431" s="79" t="e">
        <v>#N/A</v>
      </c>
      <c r="K1431" s="84" t="e">
        <v>#N/A</v>
      </c>
      <c r="L1431" s="9" t="e">
        <v>#N/A</v>
      </c>
      <c r="M1431" s="92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8" t="e">
        <v>#N/A</v>
      </c>
      <c r="F1432" s="3" t="e">
        <v>#N/A</v>
      </c>
      <c r="G1432" s="3" t="e">
        <v>#N/A</v>
      </c>
      <c r="H1432" s="3" t="e">
        <v>#N/A</v>
      </c>
      <c r="I1432" s="79" t="e">
        <v>#N/A</v>
      </c>
      <c r="J1432" s="79" t="e">
        <v>#N/A</v>
      </c>
      <c r="K1432" s="84" t="e">
        <v>#N/A</v>
      </c>
      <c r="L1432" s="9" t="e">
        <v>#N/A</v>
      </c>
      <c r="M1432" s="92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8" t="e">
        <v>#N/A</v>
      </c>
      <c r="F1433" s="3" t="e">
        <v>#N/A</v>
      </c>
      <c r="G1433" s="3" t="e">
        <v>#N/A</v>
      </c>
      <c r="H1433" s="3" t="e">
        <v>#N/A</v>
      </c>
      <c r="I1433" s="79" t="e">
        <v>#N/A</v>
      </c>
      <c r="J1433" s="79" t="e">
        <v>#N/A</v>
      </c>
      <c r="K1433" s="84" t="e">
        <v>#N/A</v>
      </c>
      <c r="L1433" s="9" t="e">
        <v>#N/A</v>
      </c>
      <c r="M1433" s="92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8" t="e">
        <v>#N/A</v>
      </c>
      <c r="F1434" s="3" t="e">
        <v>#N/A</v>
      </c>
      <c r="G1434" s="3" t="e">
        <v>#N/A</v>
      </c>
      <c r="H1434" s="3" t="e">
        <v>#N/A</v>
      </c>
      <c r="I1434" s="79" t="e">
        <v>#N/A</v>
      </c>
      <c r="J1434" s="79" t="e">
        <v>#N/A</v>
      </c>
      <c r="K1434" s="84" t="e">
        <v>#N/A</v>
      </c>
      <c r="L1434" s="9" t="e">
        <v>#N/A</v>
      </c>
      <c r="M1434" s="92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8" t="e">
        <v>#N/A</v>
      </c>
      <c r="F1435" s="3" t="e">
        <v>#N/A</v>
      </c>
      <c r="G1435" s="3" t="e">
        <v>#N/A</v>
      </c>
      <c r="H1435" s="3" t="e">
        <v>#N/A</v>
      </c>
      <c r="I1435" s="79" t="e">
        <v>#N/A</v>
      </c>
      <c r="J1435" s="79" t="e">
        <v>#N/A</v>
      </c>
      <c r="K1435" s="84" t="e">
        <v>#N/A</v>
      </c>
      <c r="L1435" s="9" t="e">
        <v>#N/A</v>
      </c>
      <c r="M1435" s="92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8" t="e">
        <v>#N/A</v>
      </c>
      <c r="F1436" s="3" t="e">
        <v>#N/A</v>
      </c>
      <c r="G1436" s="3" t="e">
        <v>#N/A</v>
      </c>
      <c r="H1436" s="3" t="e">
        <v>#N/A</v>
      </c>
      <c r="I1436" s="79" t="e">
        <v>#N/A</v>
      </c>
      <c r="J1436" s="79" t="e">
        <v>#N/A</v>
      </c>
      <c r="K1436" s="84" t="e">
        <v>#N/A</v>
      </c>
      <c r="L1436" s="9" t="e">
        <v>#N/A</v>
      </c>
      <c r="M1436" s="92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8" t="e">
        <v>#N/A</v>
      </c>
      <c r="F1437" s="3" t="e">
        <v>#N/A</v>
      </c>
      <c r="G1437" s="3" t="e">
        <v>#N/A</v>
      </c>
      <c r="H1437" s="3" t="e">
        <v>#N/A</v>
      </c>
      <c r="I1437" s="79" t="e">
        <v>#N/A</v>
      </c>
      <c r="J1437" s="79" t="e">
        <v>#N/A</v>
      </c>
      <c r="K1437" s="84" t="e">
        <v>#N/A</v>
      </c>
      <c r="L1437" s="9" t="e">
        <v>#N/A</v>
      </c>
      <c r="M1437" s="92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8" t="e">
        <v>#N/A</v>
      </c>
      <c r="F1438" s="3" t="e">
        <v>#N/A</v>
      </c>
      <c r="G1438" s="3" t="e">
        <v>#N/A</v>
      </c>
      <c r="H1438" s="3" t="e">
        <v>#N/A</v>
      </c>
      <c r="I1438" s="79" t="e">
        <v>#N/A</v>
      </c>
      <c r="J1438" s="79" t="e">
        <v>#N/A</v>
      </c>
      <c r="K1438" s="84" t="e">
        <v>#N/A</v>
      </c>
      <c r="L1438" s="9" t="e">
        <v>#N/A</v>
      </c>
      <c r="M1438" s="92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8" t="e">
        <v>#N/A</v>
      </c>
      <c r="F1439" s="3" t="e">
        <v>#N/A</v>
      </c>
      <c r="G1439" s="3" t="e">
        <v>#N/A</v>
      </c>
      <c r="H1439" s="3" t="e">
        <v>#N/A</v>
      </c>
      <c r="I1439" s="79" t="e">
        <v>#N/A</v>
      </c>
      <c r="J1439" s="79" t="e">
        <v>#N/A</v>
      </c>
      <c r="K1439" s="84" t="e">
        <v>#N/A</v>
      </c>
      <c r="L1439" s="9" t="e">
        <v>#N/A</v>
      </c>
      <c r="M1439" s="92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8" t="e">
        <v>#N/A</v>
      </c>
      <c r="F1440" s="3" t="e">
        <v>#N/A</v>
      </c>
      <c r="G1440" s="3" t="e">
        <v>#N/A</v>
      </c>
      <c r="H1440" s="3" t="e">
        <v>#N/A</v>
      </c>
      <c r="I1440" s="79" t="e">
        <v>#N/A</v>
      </c>
      <c r="J1440" s="79" t="e">
        <v>#N/A</v>
      </c>
      <c r="K1440" s="84" t="e">
        <v>#N/A</v>
      </c>
      <c r="L1440" s="9" t="e">
        <v>#N/A</v>
      </c>
      <c r="M1440" s="92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8" t="e">
        <v>#N/A</v>
      </c>
      <c r="F1441" s="3" t="e">
        <v>#N/A</v>
      </c>
      <c r="G1441" s="3" t="e">
        <v>#N/A</v>
      </c>
      <c r="H1441" s="3" t="e">
        <v>#N/A</v>
      </c>
      <c r="I1441" s="79" t="e">
        <v>#N/A</v>
      </c>
      <c r="J1441" s="79" t="e">
        <v>#N/A</v>
      </c>
      <c r="K1441" s="84" t="e">
        <v>#N/A</v>
      </c>
      <c r="L1441" s="9" t="e">
        <v>#N/A</v>
      </c>
      <c r="M1441" s="92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8" t="e">
        <v>#N/A</v>
      </c>
      <c r="F1442" s="3" t="e">
        <v>#N/A</v>
      </c>
      <c r="G1442" s="3" t="e">
        <v>#N/A</v>
      </c>
      <c r="H1442" s="3" t="e">
        <v>#N/A</v>
      </c>
      <c r="I1442" s="79" t="e">
        <v>#N/A</v>
      </c>
      <c r="J1442" s="79" t="e">
        <v>#N/A</v>
      </c>
      <c r="K1442" s="84" t="e">
        <v>#N/A</v>
      </c>
      <c r="L1442" s="9" t="e">
        <v>#N/A</v>
      </c>
      <c r="M1442" s="92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8" t="e">
        <v>#N/A</v>
      </c>
      <c r="F1443" s="3" t="e">
        <v>#N/A</v>
      </c>
      <c r="G1443" s="3" t="e">
        <v>#N/A</v>
      </c>
      <c r="H1443" s="3" t="e">
        <v>#N/A</v>
      </c>
      <c r="I1443" s="79" t="e">
        <v>#N/A</v>
      </c>
      <c r="J1443" s="79" t="e">
        <v>#N/A</v>
      </c>
      <c r="K1443" s="84" t="e">
        <v>#N/A</v>
      </c>
      <c r="L1443" s="9" t="e">
        <v>#N/A</v>
      </c>
      <c r="M1443" s="92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8" t="e">
        <v>#N/A</v>
      </c>
      <c r="F1444" s="3" t="e">
        <v>#N/A</v>
      </c>
      <c r="G1444" s="3" t="e">
        <v>#N/A</v>
      </c>
      <c r="H1444" s="3" t="e">
        <v>#N/A</v>
      </c>
      <c r="I1444" s="79" t="e">
        <v>#N/A</v>
      </c>
      <c r="J1444" s="79" t="e">
        <v>#N/A</v>
      </c>
      <c r="K1444" s="84" t="e">
        <v>#N/A</v>
      </c>
      <c r="L1444" s="9" t="e">
        <v>#N/A</v>
      </c>
      <c r="M1444" s="92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8" t="e">
        <v>#N/A</v>
      </c>
      <c r="F1445" s="3" t="e">
        <v>#N/A</v>
      </c>
      <c r="G1445" s="3" t="e">
        <v>#N/A</v>
      </c>
      <c r="H1445" s="3" t="e">
        <v>#N/A</v>
      </c>
      <c r="I1445" s="79" t="e">
        <v>#N/A</v>
      </c>
      <c r="J1445" s="79" t="e">
        <v>#N/A</v>
      </c>
      <c r="K1445" s="84" t="e">
        <v>#N/A</v>
      </c>
      <c r="L1445" s="9" t="e">
        <v>#N/A</v>
      </c>
      <c r="M1445" s="92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8" t="e">
        <v>#N/A</v>
      </c>
      <c r="F1446" s="3" t="e">
        <v>#N/A</v>
      </c>
      <c r="G1446" s="3" t="e">
        <v>#N/A</v>
      </c>
      <c r="H1446" s="3" t="e">
        <v>#N/A</v>
      </c>
      <c r="I1446" s="79" t="e">
        <v>#N/A</v>
      </c>
      <c r="J1446" s="79" t="e">
        <v>#N/A</v>
      </c>
      <c r="K1446" s="84" t="e">
        <v>#N/A</v>
      </c>
      <c r="L1446" s="9" t="e">
        <v>#N/A</v>
      </c>
      <c r="M1446" s="92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8" t="e">
        <v>#N/A</v>
      </c>
      <c r="F1447" s="3" t="e">
        <v>#N/A</v>
      </c>
      <c r="G1447" s="3" t="e">
        <v>#N/A</v>
      </c>
      <c r="H1447" s="3" t="e">
        <v>#N/A</v>
      </c>
      <c r="I1447" s="79" t="e">
        <v>#N/A</v>
      </c>
      <c r="J1447" s="79" t="e">
        <v>#N/A</v>
      </c>
      <c r="K1447" s="84" t="e">
        <v>#N/A</v>
      </c>
      <c r="L1447" s="9" t="e">
        <v>#N/A</v>
      </c>
      <c r="M1447" s="92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8" t="e">
        <v>#N/A</v>
      </c>
      <c r="F1448" s="3" t="e">
        <v>#N/A</v>
      </c>
      <c r="G1448" s="3" t="e">
        <v>#N/A</v>
      </c>
      <c r="H1448" s="3" t="e">
        <v>#N/A</v>
      </c>
      <c r="I1448" s="79" t="e">
        <v>#N/A</v>
      </c>
      <c r="J1448" s="79" t="e">
        <v>#N/A</v>
      </c>
      <c r="K1448" s="84" t="e">
        <v>#N/A</v>
      </c>
      <c r="L1448" s="9" t="e">
        <v>#N/A</v>
      </c>
      <c r="M1448" s="92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8" t="e">
        <v>#N/A</v>
      </c>
      <c r="F1449" s="3" t="e">
        <v>#N/A</v>
      </c>
      <c r="G1449" s="3" t="e">
        <v>#N/A</v>
      </c>
      <c r="H1449" s="3" t="e">
        <v>#N/A</v>
      </c>
      <c r="I1449" s="79" t="e">
        <v>#N/A</v>
      </c>
      <c r="J1449" s="79" t="e">
        <v>#N/A</v>
      </c>
      <c r="K1449" s="84" t="e">
        <v>#N/A</v>
      </c>
      <c r="L1449" s="9" t="e">
        <v>#N/A</v>
      </c>
      <c r="M1449" s="92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8" t="e">
        <v>#N/A</v>
      </c>
      <c r="F1450" s="3" t="e">
        <v>#N/A</v>
      </c>
      <c r="G1450" s="3" t="e">
        <v>#N/A</v>
      </c>
      <c r="H1450" s="3" t="e">
        <v>#N/A</v>
      </c>
      <c r="I1450" s="79" t="e">
        <v>#N/A</v>
      </c>
      <c r="J1450" s="79" t="e">
        <v>#N/A</v>
      </c>
      <c r="K1450" s="84" t="e">
        <v>#N/A</v>
      </c>
      <c r="L1450" s="9" t="e">
        <v>#N/A</v>
      </c>
      <c r="M1450" s="92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8" t="e">
        <v>#N/A</v>
      </c>
      <c r="F1451" s="3" t="e">
        <v>#N/A</v>
      </c>
      <c r="G1451" s="3" t="e">
        <v>#N/A</v>
      </c>
      <c r="H1451" s="3" t="e">
        <v>#N/A</v>
      </c>
      <c r="I1451" s="79" t="e">
        <v>#N/A</v>
      </c>
      <c r="J1451" s="79" t="e">
        <v>#N/A</v>
      </c>
      <c r="K1451" s="84" t="e">
        <v>#N/A</v>
      </c>
      <c r="L1451" s="9" t="e">
        <v>#N/A</v>
      </c>
      <c r="M1451" s="92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8" t="e">
        <v>#N/A</v>
      </c>
      <c r="F1452" s="3" t="e">
        <v>#N/A</v>
      </c>
      <c r="G1452" s="3" t="e">
        <v>#N/A</v>
      </c>
      <c r="H1452" s="3" t="e">
        <v>#N/A</v>
      </c>
      <c r="I1452" s="79" t="e">
        <v>#N/A</v>
      </c>
      <c r="J1452" s="79" t="e">
        <v>#N/A</v>
      </c>
      <c r="K1452" s="84" t="e">
        <v>#N/A</v>
      </c>
      <c r="L1452" s="9" t="e">
        <v>#N/A</v>
      </c>
      <c r="M1452" s="92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8" t="e">
        <v>#N/A</v>
      </c>
      <c r="F1453" s="3" t="e">
        <v>#N/A</v>
      </c>
      <c r="G1453" s="3" t="e">
        <v>#N/A</v>
      </c>
      <c r="H1453" s="3" t="e">
        <v>#N/A</v>
      </c>
      <c r="I1453" s="79" t="e">
        <v>#N/A</v>
      </c>
      <c r="J1453" s="79" t="e">
        <v>#N/A</v>
      </c>
      <c r="K1453" s="84" t="e">
        <v>#N/A</v>
      </c>
      <c r="L1453" s="9" t="e">
        <v>#N/A</v>
      </c>
      <c r="M1453" s="92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8" t="e">
        <v>#N/A</v>
      </c>
      <c r="F1454" s="3" t="e">
        <v>#N/A</v>
      </c>
      <c r="G1454" s="3" t="e">
        <v>#N/A</v>
      </c>
      <c r="H1454" s="3" t="e">
        <v>#N/A</v>
      </c>
      <c r="I1454" s="79" t="e">
        <v>#N/A</v>
      </c>
      <c r="J1454" s="79" t="e">
        <v>#N/A</v>
      </c>
      <c r="K1454" s="84" t="e">
        <v>#N/A</v>
      </c>
      <c r="L1454" s="9" t="e">
        <v>#N/A</v>
      </c>
      <c r="M1454" s="92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8" t="e">
        <v>#N/A</v>
      </c>
      <c r="F1455" s="3" t="e">
        <v>#N/A</v>
      </c>
      <c r="G1455" s="3" t="e">
        <v>#N/A</v>
      </c>
      <c r="H1455" s="3" t="e">
        <v>#N/A</v>
      </c>
      <c r="I1455" s="79" t="e">
        <v>#N/A</v>
      </c>
      <c r="J1455" s="79" t="e">
        <v>#N/A</v>
      </c>
      <c r="K1455" s="84" t="e">
        <v>#N/A</v>
      </c>
      <c r="L1455" s="9" t="e">
        <v>#N/A</v>
      </c>
      <c r="M1455" s="92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8" t="e">
        <v>#N/A</v>
      </c>
      <c r="F1456" s="3" t="e">
        <v>#N/A</v>
      </c>
      <c r="G1456" s="3" t="e">
        <v>#N/A</v>
      </c>
      <c r="H1456" s="3" t="e">
        <v>#N/A</v>
      </c>
      <c r="I1456" s="79" t="e">
        <v>#N/A</v>
      </c>
      <c r="J1456" s="79" t="e">
        <v>#N/A</v>
      </c>
      <c r="K1456" s="84" t="e">
        <v>#N/A</v>
      </c>
      <c r="L1456" s="9" t="e">
        <v>#N/A</v>
      </c>
      <c r="M1456" s="92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8" t="e">
        <v>#N/A</v>
      </c>
      <c r="F1457" s="3" t="e">
        <v>#N/A</v>
      </c>
      <c r="G1457" s="3" t="e">
        <v>#N/A</v>
      </c>
      <c r="H1457" s="3" t="e">
        <v>#N/A</v>
      </c>
      <c r="I1457" s="79" t="e">
        <v>#N/A</v>
      </c>
      <c r="J1457" s="79" t="e">
        <v>#N/A</v>
      </c>
      <c r="K1457" s="84" t="e">
        <v>#N/A</v>
      </c>
      <c r="L1457" s="9" t="e">
        <v>#N/A</v>
      </c>
      <c r="M1457" s="92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8" t="e">
        <v>#N/A</v>
      </c>
      <c r="F1458" s="3" t="e">
        <v>#N/A</v>
      </c>
      <c r="G1458" s="3" t="e">
        <v>#N/A</v>
      </c>
      <c r="H1458" s="3" t="e">
        <v>#N/A</v>
      </c>
      <c r="I1458" s="79" t="e">
        <v>#N/A</v>
      </c>
      <c r="J1458" s="79" t="e">
        <v>#N/A</v>
      </c>
      <c r="K1458" s="84" t="e">
        <v>#N/A</v>
      </c>
      <c r="L1458" s="9" t="e">
        <v>#N/A</v>
      </c>
      <c r="M1458" s="92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8" t="e">
        <v>#N/A</v>
      </c>
      <c r="F1459" s="3" t="e">
        <v>#N/A</v>
      </c>
      <c r="G1459" s="3" t="e">
        <v>#N/A</v>
      </c>
      <c r="H1459" s="3" t="e">
        <v>#N/A</v>
      </c>
      <c r="I1459" s="79" t="e">
        <v>#N/A</v>
      </c>
      <c r="J1459" s="79" t="e">
        <v>#N/A</v>
      </c>
      <c r="K1459" s="84" t="e">
        <v>#N/A</v>
      </c>
      <c r="L1459" s="9" t="e">
        <v>#N/A</v>
      </c>
      <c r="M1459" s="92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8" t="e">
        <v>#N/A</v>
      </c>
      <c r="F1460" s="3" t="e">
        <v>#N/A</v>
      </c>
      <c r="G1460" s="3" t="e">
        <v>#N/A</v>
      </c>
      <c r="H1460" s="3" t="e">
        <v>#N/A</v>
      </c>
      <c r="I1460" s="79" t="e">
        <v>#N/A</v>
      </c>
      <c r="J1460" s="79" t="e">
        <v>#N/A</v>
      </c>
      <c r="K1460" s="84" t="e">
        <v>#N/A</v>
      </c>
      <c r="L1460" s="9" t="e">
        <v>#N/A</v>
      </c>
      <c r="M1460" s="92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8" t="e">
        <v>#N/A</v>
      </c>
      <c r="F1461" s="3" t="e">
        <v>#N/A</v>
      </c>
      <c r="G1461" s="3" t="e">
        <v>#N/A</v>
      </c>
      <c r="H1461" s="3" t="e">
        <v>#N/A</v>
      </c>
      <c r="I1461" s="79" t="e">
        <v>#N/A</v>
      </c>
      <c r="J1461" s="79" t="e">
        <v>#N/A</v>
      </c>
      <c r="K1461" s="84" t="e">
        <v>#N/A</v>
      </c>
      <c r="L1461" s="9" t="e">
        <v>#N/A</v>
      </c>
      <c r="M1461" s="92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8" t="e">
        <v>#N/A</v>
      </c>
      <c r="F1462" s="3" t="e">
        <v>#N/A</v>
      </c>
      <c r="G1462" s="3" t="e">
        <v>#N/A</v>
      </c>
      <c r="H1462" s="3" t="e">
        <v>#N/A</v>
      </c>
      <c r="I1462" s="79" t="e">
        <v>#N/A</v>
      </c>
      <c r="J1462" s="79" t="e">
        <v>#N/A</v>
      </c>
      <c r="K1462" s="84" t="e">
        <v>#N/A</v>
      </c>
      <c r="L1462" s="9" t="e">
        <v>#N/A</v>
      </c>
      <c r="M1462" s="92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8" t="e">
        <v>#N/A</v>
      </c>
      <c r="F1463" s="3" t="e">
        <v>#N/A</v>
      </c>
      <c r="G1463" s="3" t="e">
        <v>#N/A</v>
      </c>
      <c r="H1463" s="3" t="e">
        <v>#N/A</v>
      </c>
      <c r="I1463" s="79" t="e">
        <v>#N/A</v>
      </c>
      <c r="J1463" s="79" t="e">
        <v>#N/A</v>
      </c>
      <c r="K1463" s="84" t="e">
        <v>#N/A</v>
      </c>
      <c r="L1463" s="9" t="e">
        <v>#N/A</v>
      </c>
      <c r="M1463" s="92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8" t="e">
        <v>#N/A</v>
      </c>
      <c r="F1464" s="3" t="e">
        <v>#N/A</v>
      </c>
      <c r="G1464" s="3" t="e">
        <v>#N/A</v>
      </c>
      <c r="H1464" s="3" t="e">
        <v>#N/A</v>
      </c>
      <c r="I1464" s="79" t="e">
        <v>#N/A</v>
      </c>
      <c r="J1464" s="79" t="e">
        <v>#N/A</v>
      </c>
      <c r="K1464" s="84" t="e">
        <v>#N/A</v>
      </c>
      <c r="L1464" s="9" t="e">
        <v>#N/A</v>
      </c>
      <c r="M1464" s="92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8" t="e">
        <v>#N/A</v>
      </c>
      <c r="F1465" s="3" t="e">
        <v>#N/A</v>
      </c>
      <c r="G1465" s="3" t="e">
        <v>#N/A</v>
      </c>
      <c r="H1465" s="3" t="e">
        <v>#N/A</v>
      </c>
      <c r="I1465" s="79" t="e">
        <v>#N/A</v>
      </c>
      <c r="J1465" s="79" t="e">
        <v>#N/A</v>
      </c>
      <c r="K1465" s="84" t="e">
        <v>#N/A</v>
      </c>
      <c r="L1465" s="9" t="e">
        <v>#N/A</v>
      </c>
      <c r="M1465" s="92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8" t="e">
        <v>#N/A</v>
      </c>
      <c r="F1466" s="3" t="e">
        <v>#N/A</v>
      </c>
      <c r="G1466" s="3" t="e">
        <v>#N/A</v>
      </c>
      <c r="H1466" s="3" t="e">
        <v>#N/A</v>
      </c>
      <c r="I1466" s="79" t="e">
        <v>#N/A</v>
      </c>
      <c r="J1466" s="79" t="e">
        <v>#N/A</v>
      </c>
      <c r="K1466" s="84" t="e">
        <v>#N/A</v>
      </c>
      <c r="L1466" s="9" t="e">
        <v>#N/A</v>
      </c>
      <c r="M1466" s="92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8" t="e">
        <v>#N/A</v>
      </c>
      <c r="F1467" s="3" t="e">
        <v>#N/A</v>
      </c>
      <c r="G1467" s="3" t="e">
        <v>#N/A</v>
      </c>
      <c r="H1467" s="3" t="e">
        <v>#N/A</v>
      </c>
      <c r="I1467" s="79" t="e">
        <v>#N/A</v>
      </c>
      <c r="J1467" s="79" t="e">
        <v>#N/A</v>
      </c>
      <c r="K1467" s="84" t="e">
        <v>#N/A</v>
      </c>
      <c r="L1467" s="9" t="e">
        <v>#N/A</v>
      </c>
      <c r="M1467" s="92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8" t="e">
        <v>#N/A</v>
      </c>
      <c r="F1468" s="3" t="e">
        <v>#N/A</v>
      </c>
      <c r="G1468" s="3" t="e">
        <v>#N/A</v>
      </c>
      <c r="H1468" s="3" t="e">
        <v>#N/A</v>
      </c>
      <c r="I1468" s="79" t="e">
        <v>#N/A</v>
      </c>
      <c r="J1468" s="79" t="e">
        <v>#N/A</v>
      </c>
      <c r="K1468" s="84" t="e">
        <v>#N/A</v>
      </c>
      <c r="L1468" s="9" t="e">
        <v>#N/A</v>
      </c>
      <c r="M1468" s="92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8" t="e">
        <v>#N/A</v>
      </c>
      <c r="F1469" s="3" t="e">
        <v>#N/A</v>
      </c>
      <c r="G1469" s="3" t="e">
        <v>#N/A</v>
      </c>
      <c r="H1469" s="3" t="e">
        <v>#N/A</v>
      </c>
      <c r="I1469" s="79" t="e">
        <v>#N/A</v>
      </c>
      <c r="J1469" s="79" t="e">
        <v>#N/A</v>
      </c>
      <c r="K1469" s="84" t="e">
        <v>#N/A</v>
      </c>
      <c r="L1469" s="9" t="e">
        <v>#N/A</v>
      </c>
      <c r="M1469" s="92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8" t="e">
        <v>#N/A</v>
      </c>
      <c r="F1470" s="3" t="e">
        <v>#N/A</v>
      </c>
      <c r="G1470" s="3" t="e">
        <v>#N/A</v>
      </c>
      <c r="H1470" s="3" t="e">
        <v>#N/A</v>
      </c>
      <c r="I1470" s="79" t="e">
        <v>#N/A</v>
      </c>
      <c r="J1470" s="79" t="e">
        <v>#N/A</v>
      </c>
      <c r="K1470" s="84" t="e">
        <v>#N/A</v>
      </c>
      <c r="L1470" s="9" t="e">
        <v>#N/A</v>
      </c>
      <c r="M1470" s="92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8" t="e">
        <v>#N/A</v>
      </c>
      <c r="F1471" s="3" t="e">
        <v>#N/A</v>
      </c>
      <c r="G1471" s="3" t="e">
        <v>#N/A</v>
      </c>
      <c r="H1471" s="3" t="e">
        <v>#N/A</v>
      </c>
      <c r="I1471" s="79" t="e">
        <v>#N/A</v>
      </c>
      <c r="J1471" s="79" t="e">
        <v>#N/A</v>
      </c>
      <c r="K1471" s="84" t="e">
        <v>#N/A</v>
      </c>
      <c r="L1471" s="9" t="e">
        <v>#N/A</v>
      </c>
      <c r="M1471" s="92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8" t="e">
        <v>#N/A</v>
      </c>
      <c r="F1472" s="3" t="e">
        <v>#N/A</v>
      </c>
      <c r="G1472" s="3" t="e">
        <v>#N/A</v>
      </c>
      <c r="H1472" s="3" t="e">
        <v>#N/A</v>
      </c>
      <c r="I1472" s="79" t="e">
        <v>#N/A</v>
      </c>
      <c r="J1472" s="79" t="e">
        <v>#N/A</v>
      </c>
      <c r="K1472" s="84" t="e">
        <v>#N/A</v>
      </c>
      <c r="L1472" s="9" t="e">
        <v>#N/A</v>
      </c>
      <c r="M1472" s="92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8" t="e">
        <v>#N/A</v>
      </c>
      <c r="F1473" s="3" t="e">
        <v>#N/A</v>
      </c>
      <c r="G1473" s="3" t="e">
        <v>#N/A</v>
      </c>
      <c r="H1473" s="3" t="e">
        <v>#N/A</v>
      </c>
      <c r="I1473" s="79" t="e">
        <v>#N/A</v>
      </c>
      <c r="J1473" s="79" t="e">
        <v>#N/A</v>
      </c>
      <c r="K1473" s="84" t="e">
        <v>#N/A</v>
      </c>
      <c r="L1473" s="9" t="e">
        <v>#N/A</v>
      </c>
      <c r="M1473" s="92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8" t="e">
        <v>#N/A</v>
      </c>
      <c r="F1474" s="3" t="e">
        <v>#N/A</v>
      </c>
      <c r="G1474" s="3" t="e">
        <v>#N/A</v>
      </c>
      <c r="H1474" s="3" t="e">
        <v>#N/A</v>
      </c>
      <c r="I1474" s="79" t="e">
        <v>#N/A</v>
      </c>
      <c r="J1474" s="79" t="e">
        <v>#N/A</v>
      </c>
      <c r="K1474" s="84" t="e">
        <v>#N/A</v>
      </c>
      <c r="L1474" s="9" t="e">
        <v>#N/A</v>
      </c>
      <c r="M1474" s="92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8" t="e">
        <v>#N/A</v>
      </c>
      <c r="F1475" s="3" t="e">
        <v>#N/A</v>
      </c>
      <c r="G1475" s="3" t="e">
        <v>#N/A</v>
      </c>
      <c r="H1475" s="3" t="e">
        <v>#N/A</v>
      </c>
      <c r="I1475" s="79" t="e">
        <v>#N/A</v>
      </c>
      <c r="J1475" s="79" t="e">
        <v>#N/A</v>
      </c>
      <c r="K1475" s="84" t="e">
        <v>#N/A</v>
      </c>
      <c r="L1475" s="9" t="e">
        <v>#N/A</v>
      </c>
      <c r="M1475" s="92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8" t="e">
        <v>#N/A</v>
      </c>
      <c r="F1476" s="3" t="e">
        <v>#N/A</v>
      </c>
      <c r="G1476" s="3" t="e">
        <v>#N/A</v>
      </c>
      <c r="H1476" s="3" t="e">
        <v>#N/A</v>
      </c>
      <c r="I1476" s="79" t="e">
        <v>#N/A</v>
      </c>
      <c r="J1476" s="79" t="e">
        <v>#N/A</v>
      </c>
      <c r="K1476" s="84" t="e">
        <v>#N/A</v>
      </c>
      <c r="L1476" s="9" t="e">
        <v>#N/A</v>
      </c>
      <c r="M1476" s="92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8" t="e">
        <v>#N/A</v>
      </c>
      <c r="F1477" s="3" t="e">
        <v>#N/A</v>
      </c>
      <c r="G1477" s="3" t="e">
        <v>#N/A</v>
      </c>
      <c r="H1477" s="3" t="e">
        <v>#N/A</v>
      </c>
      <c r="I1477" s="79" t="e">
        <v>#N/A</v>
      </c>
      <c r="J1477" s="79" t="e">
        <v>#N/A</v>
      </c>
      <c r="K1477" s="84" t="e">
        <v>#N/A</v>
      </c>
      <c r="L1477" s="9" t="e">
        <v>#N/A</v>
      </c>
      <c r="M1477" s="92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8" t="e">
        <v>#N/A</v>
      </c>
      <c r="F1478" s="3" t="e">
        <v>#N/A</v>
      </c>
      <c r="G1478" s="3" t="e">
        <v>#N/A</v>
      </c>
      <c r="H1478" s="3" t="e">
        <v>#N/A</v>
      </c>
      <c r="I1478" s="79" t="e">
        <v>#N/A</v>
      </c>
      <c r="J1478" s="79" t="e">
        <v>#N/A</v>
      </c>
      <c r="K1478" s="84" t="e">
        <v>#N/A</v>
      </c>
      <c r="L1478" s="9" t="e">
        <v>#N/A</v>
      </c>
      <c r="M1478" s="92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8" t="e">
        <v>#N/A</v>
      </c>
      <c r="F1479" s="3" t="e">
        <v>#N/A</v>
      </c>
      <c r="G1479" s="3" t="e">
        <v>#N/A</v>
      </c>
      <c r="H1479" s="3" t="e">
        <v>#N/A</v>
      </c>
      <c r="I1479" s="79" t="e">
        <v>#N/A</v>
      </c>
      <c r="J1479" s="79" t="e">
        <v>#N/A</v>
      </c>
      <c r="K1479" s="84" t="e">
        <v>#N/A</v>
      </c>
      <c r="L1479" s="9" t="e">
        <v>#N/A</v>
      </c>
      <c r="M1479" s="92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8" t="e">
        <v>#N/A</v>
      </c>
      <c r="F1480" s="3" t="e">
        <v>#N/A</v>
      </c>
      <c r="G1480" s="3" t="e">
        <v>#N/A</v>
      </c>
      <c r="H1480" s="3" t="e">
        <v>#N/A</v>
      </c>
      <c r="I1480" s="79" t="e">
        <v>#N/A</v>
      </c>
      <c r="J1480" s="79" t="e">
        <v>#N/A</v>
      </c>
      <c r="K1480" s="84" t="e">
        <v>#N/A</v>
      </c>
      <c r="L1480" s="9" t="e">
        <v>#N/A</v>
      </c>
      <c r="M1480" s="92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8" t="e">
        <v>#N/A</v>
      </c>
      <c r="F1481" s="3" t="e">
        <v>#N/A</v>
      </c>
      <c r="G1481" s="3" t="e">
        <v>#N/A</v>
      </c>
      <c r="H1481" s="3" t="e">
        <v>#N/A</v>
      </c>
      <c r="I1481" s="79" t="e">
        <v>#N/A</v>
      </c>
      <c r="J1481" s="79" t="e">
        <v>#N/A</v>
      </c>
      <c r="K1481" s="84" t="e">
        <v>#N/A</v>
      </c>
      <c r="L1481" s="9" t="e">
        <v>#N/A</v>
      </c>
      <c r="M1481" s="92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8" t="e">
        <v>#N/A</v>
      </c>
      <c r="F1482" s="3" t="e">
        <v>#N/A</v>
      </c>
      <c r="G1482" s="3" t="e">
        <v>#N/A</v>
      </c>
      <c r="H1482" s="3" t="e">
        <v>#N/A</v>
      </c>
      <c r="I1482" s="79" t="e">
        <v>#N/A</v>
      </c>
      <c r="J1482" s="79" t="e">
        <v>#N/A</v>
      </c>
      <c r="K1482" s="84" t="e">
        <v>#N/A</v>
      </c>
      <c r="L1482" s="9" t="e">
        <v>#N/A</v>
      </c>
      <c r="M1482" s="92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8" t="e">
        <v>#N/A</v>
      </c>
      <c r="F1483" s="3" t="e">
        <v>#N/A</v>
      </c>
      <c r="G1483" s="3" t="e">
        <v>#N/A</v>
      </c>
      <c r="H1483" s="3" t="e">
        <v>#N/A</v>
      </c>
      <c r="I1483" s="79" t="e">
        <v>#N/A</v>
      </c>
      <c r="J1483" s="79" t="e">
        <v>#N/A</v>
      </c>
      <c r="K1483" s="84" t="e">
        <v>#N/A</v>
      </c>
      <c r="L1483" s="9" t="e">
        <v>#N/A</v>
      </c>
      <c r="M1483" s="92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8" t="e">
        <v>#N/A</v>
      </c>
      <c r="F1484" s="3" t="e">
        <v>#N/A</v>
      </c>
      <c r="G1484" s="3" t="e">
        <v>#N/A</v>
      </c>
      <c r="H1484" s="3" t="e">
        <v>#N/A</v>
      </c>
      <c r="I1484" s="79" t="e">
        <v>#N/A</v>
      </c>
      <c r="J1484" s="79" t="e">
        <v>#N/A</v>
      </c>
      <c r="K1484" s="84" t="e">
        <v>#N/A</v>
      </c>
      <c r="L1484" s="9" t="e">
        <v>#N/A</v>
      </c>
      <c r="M1484" s="92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8" t="e">
        <v>#N/A</v>
      </c>
      <c r="F1485" s="3" t="e">
        <v>#N/A</v>
      </c>
      <c r="G1485" s="3" t="e">
        <v>#N/A</v>
      </c>
      <c r="H1485" s="3" t="e">
        <v>#N/A</v>
      </c>
      <c r="I1485" s="79" t="e">
        <v>#N/A</v>
      </c>
      <c r="J1485" s="79" t="e">
        <v>#N/A</v>
      </c>
      <c r="K1485" s="84" t="e">
        <v>#N/A</v>
      </c>
      <c r="L1485" s="9" t="e">
        <v>#N/A</v>
      </c>
      <c r="M1485" s="92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8" t="e">
        <v>#N/A</v>
      </c>
      <c r="F1486" s="3" t="e">
        <v>#N/A</v>
      </c>
      <c r="G1486" s="3" t="e">
        <v>#N/A</v>
      </c>
      <c r="H1486" s="3" t="e">
        <v>#N/A</v>
      </c>
      <c r="I1486" s="79" t="e">
        <v>#N/A</v>
      </c>
      <c r="J1486" s="79" t="e">
        <v>#N/A</v>
      </c>
      <c r="K1486" s="84" t="e">
        <v>#N/A</v>
      </c>
      <c r="L1486" s="9" t="e">
        <v>#N/A</v>
      </c>
      <c r="M1486" s="92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8" t="e">
        <v>#N/A</v>
      </c>
      <c r="F1487" s="3" t="e">
        <v>#N/A</v>
      </c>
      <c r="G1487" s="3" t="e">
        <v>#N/A</v>
      </c>
      <c r="H1487" s="3" t="e">
        <v>#N/A</v>
      </c>
      <c r="I1487" s="79" t="e">
        <v>#N/A</v>
      </c>
      <c r="J1487" s="79" t="e">
        <v>#N/A</v>
      </c>
      <c r="K1487" s="84" t="e">
        <v>#N/A</v>
      </c>
      <c r="L1487" s="9" t="e">
        <v>#N/A</v>
      </c>
      <c r="M1487" s="92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8" t="e">
        <v>#N/A</v>
      </c>
      <c r="F1488" s="3" t="e">
        <v>#N/A</v>
      </c>
      <c r="G1488" s="3" t="e">
        <v>#N/A</v>
      </c>
      <c r="H1488" s="3" t="e">
        <v>#N/A</v>
      </c>
      <c r="I1488" s="79" t="e">
        <v>#N/A</v>
      </c>
      <c r="J1488" s="79" t="e">
        <v>#N/A</v>
      </c>
      <c r="K1488" s="84" t="e">
        <v>#N/A</v>
      </c>
      <c r="L1488" s="9" t="e">
        <v>#N/A</v>
      </c>
      <c r="M1488" s="92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8" t="e">
        <v>#N/A</v>
      </c>
      <c r="F1489" s="3" t="e">
        <v>#N/A</v>
      </c>
      <c r="G1489" s="3" t="e">
        <v>#N/A</v>
      </c>
      <c r="H1489" s="3" t="e">
        <v>#N/A</v>
      </c>
      <c r="I1489" s="79" t="e">
        <v>#N/A</v>
      </c>
      <c r="J1489" s="79" t="e">
        <v>#N/A</v>
      </c>
      <c r="K1489" s="84" t="e">
        <v>#N/A</v>
      </c>
      <c r="L1489" s="9" t="e">
        <v>#N/A</v>
      </c>
      <c r="M1489" s="92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8" t="e">
        <v>#N/A</v>
      </c>
      <c r="F1490" s="3" t="e">
        <v>#N/A</v>
      </c>
      <c r="G1490" s="3" t="e">
        <v>#N/A</v>
      </c>
      <c r="H1490" s="3" t="e">
        <v>#N/A</v>
      </c>
      <c r="I1490" s="79" t="e">
        <v>#N/A</v>
      </c>
      <c r="J1490" s="79" t="e">
        <v>#N/A</v>
      </c>
      <c r="K1490" s="84" t="e">
        <v>#N/A</v>
      </c>
      <c r="L1490" s="9" t="e">
        <v>#N/A</v>
      </c>
      <c r="M1490" s="92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8" t="e">
        <v>#N/A</v>
      </c>
      <c r="F1491" s="3" t="e">
        <v>#N/A</v>
      </c>
      <c r="G1491" s="3" t="e">
        <v>#N/A</v>
      </c>
      <c r="H1491" s="3" t="e">
        <v>#N/A</v>
      </c>
      <c r="I1491" s="79" t="e">
        <v>#N/A</v>
      </c>
      <c r="J1491" s="79" t="e">
        <v>#N/A</v>
      </c>
      <c r="K1491" s="84" t="e">
        <v>#N/A</v>
      </c>
      <c r="L1491" s="9" t="e">
        <v>#N/A</v>
      </c>
      <c r="M1491" s="92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8" t="e">
        <v>#N/A</v>
      </c>
      <c r="F1492" s="3" t="e">
        <v>#N/A</v>
      </c>
      <c r="G1492" s="3" t="e">
        <v>#N/A</v>
      </c>
      <c r="H1492" s="3" t="e">
        <v>#N/A</v>
      </c>
      <c r="I1492" s="79" t="e">
        <v>#N/A</v>
      </c>
      <c r="J1492" s="79" t="e">
        <v>#N/A</v>
      </c>
      <c r="K1492" s="84" t="e">
        <v>#N/A</v>
      </c>
      <c r="L1492" s="9" t="e">
        <v>#N/A</v>
      </c>
      <c r="M1492" s="92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8" t="e">
        <v>#N/A</v>
      </c>
      <c r="F1493" s="3" t="e">
        <v>#N/A</v>
      </c>
      <c r="G1493" s="3" t="e">
        <v>#N/A</v>
      </c>
      <c r="H1493" s="3" t="e">
        <v>#N/A</v>
      </c>
      <c r="I1493" s="79" t="e">
        <v>#N/A</v>
      </c>
      <c r="J1493" s="79" t="e">
        <v>#N/A</v>
      </c>
      <c r="K1493" s="84" t="e">
        <v>#N/A</v>
      </c>
      <c r="L1493" s="9" t="e">
        <v>#N/A</v>
      </c>
      <c r="M1493" s="92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8" t="e">
        <v>#N/A</v>
      </c>
      <c r="F1494" s="3" t="e">
        <v>#N/A</v>
      </c>
      <c r="G1494" s="3" t="e">
        <v>#N/A</v>
      </c>
      <c r="H1494" s="3" t="e">
        <v>#N/A</v>
      </c>
      <c r="I1494" s="79" t="e">
        <v>#N/A</v>
      </c>
      <c r="J1494" s="79" t="e">
        <v>#N/A</v>
      </c>
      <c r="K1494" s="84" t="e">
        <v>#N/A</v>
      </c>
      <c r="L1494" s="9" t="e">
        <v>#N/A</v>
      </c>
      <c r="M1494" s="92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8" t="e">
        <v>#N/A</v>
      </c>
      <c r="F1495" s="3" t="e">
        <v>#N/A</v>
      </c>
      <c r="G1495" s="3" t="e">
        <v>#N/A</v>
      </c>
      <c r="H1495" s="3" t="e">
        <v>#N/A</v>
      </c>
      <c r="I1495" s="79" t="e">
        <v>#N/A</v>
      </c>
      <c r="J1495" s="79" t="e">
        <v>#N/A</v>
      </c>
      <c r="K1495" s="84" t="e">
        <v>#N/A</v>
      </c>
      <c r="L1495" s="9" t="e">
        <v>#N/A</v>
      </c>
      <c r="M1495" s="92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8" t="e">
        <v>#N/A</v>
      </c>
      <c r="F1496" s="3" t="e">
        <v>#N/A</v>
      </c>
      <c r="G1496" s="3" t="e">
        <v>#N/A</v>
      </c>
      <c r="H1496" s="3" t="e">
        <v>#N/A</v>
      </c>
      <c r="I1496" s="79" t="e">
        <v>#N/A</v>
      </c>
      <c r="J1496" s="79" t="e">
        <v>#N/A</v>
      </c>
      <c r="K1496" s="84" t="e">
        <v>#N/A</v>
      </c>
      <c r="L1496" s="9" t="e">
        <v>#N/A</v>
      </c>
      <c r="M1496" s="92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8" t="e">
        <v>#N/A</v>
      </c>
      <c r="F1497" s="3" t="e">
        <v>#N/A</v>
      </c>
      <c r="G1497" s="3" t="e">
        <v>#N/A</v>
      </c>
      <c r="H1497" s="3" t="e">
        <v>#N/A</v>
      </c>
      <c r="I1497" s="79" t="e">
        <v>#N/A</v>
      </c>
      <c r="J1497" s="79" t="e">
        <v>#N/A</v>
      </c>
      <c r="K1497" s="84" t="e">
        <v>#N/A</v>
      </c>
      <c r="L1497" s="9" t="e">
        <v>#N/A</v>
      </c>
      <c r="M1497" s="92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8" t="e">
        <v>#N/A</v>
      </c>
      <c r="F1498" s="3" t="e">
        <v>#N/A</v>
      </c>
      <c r="G1498" s="3" t="e">
        <v>#N/A</v>
      </c>
      <c r="H1498" s="3" t="e">
        <v>#N/A</v>
      </c>
      <c r="I1498" s="79" t="e">
        <v>#N/A</v>
      </c>
      <c r="J1498" s="79" t="e">
        <v>#N/A</v>
      </c>
      <c r="K1498" s="84" t="e">
        <v>#N/A</v>
      </c>
      <c r="L1498" s="9" t="e">
        <v>#N/A</v>
      </c>
      <c r="M1498" s="92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8" t="e">
        <v>#N/A</v>
      </c>
      <c r="F1499" s="3" t="e">
        <v>#N/A</v>
      </c>
      <c r="G1499" s="3" t="e">
        <v>#N/A</v>
      </c>
      <c r="H1499" s="3" t="e">
        <v>#N/A</v>
      </c>
      <c r="I1499" s="79" t="e">
        <v>#N/A</v>
      </c>
      <c r="J1499" s="79" t="e">
        <v>#N/A</v>
      </c>
      <c r="K1499" s="84" t="e">
        <v>#N/A</v>
      </c>
      <c r="L1499" s="9" t="e">
        <v>#N/A</v>
      </c>
      <c r="M1499" s="92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8" t="e">
        <v>#N/A</v>
      </c>
      <c r="F1500" s="3" t="e">
        <v>#N/A</v>
      </c>
      <c r="G1500" s="3" t="e">
        <v>#N/A</v>
      </c>
      <c r="H1500" s="3" t="e">
        <v>#N/A</v>
      </c>
      <c r="I1500" s="79" t="e">
        <v>#N/A</v>
      </c>
      <c r="J1500" s="79" t="e">
        <v>#N/A</v>
      </c>
      <c r="K1500" s="84" t="e">
        <v>#N/A</v>
      </c>
      <c r="L1500" s="9" t="e">
        <v>#N/A</v>
      </c>
      <c r="M1500" s="92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8" t="e">
        <v>#N/A</v>
      </c>
      <c r="F1501" s="3" t="e">
        <v>#N/A</v>
      </c>
      <c r="G1501" s="3" t="e">
        <v>#N/A</v>
      </c>
      <c r="H1501" s="3" t="e">
        <v>#N/A</v>
      </c>
      <c r="I1501" s="79" t="e">
        <v>#N/A</v>
      </c>
      <c r="J1501" s="79" t="e">
        <v>#N/A</v>
      </c>
      <c r="K1501" s="84" t="e">
        <v>#N/A</v>
      </c>
      <c r="L1501" s="9" t="e">
        <v>#N/A</v>
      </c>
      <c r="M1501" s="92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8" t="e">
        <v>#N/A</v>
      </c>
      <c r="F1502" s="3" t="e">
        <v>#N/A</v>
      </c>
      <c r="G1502" s="3" t="e">
        <v>#N/A</v>
      </c>
      <c r="H1502" s="3" t="e">
        <v>#N/A</v>
      </c>
      <c r="I1502" s="79" t="e">
        <v>#N/A</v>
      </c>
      <c r="J1502" s="79" t="e">
        <v>#N/A</v>
      </c>
      <c r="K1502" s="84" t="e">
        <v>#N/A</v>
      </c>
      <c r="L1502" s="9" t="e">
        <v>#N/A</v>
      </c>
      <c r="M1502" s="92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8" t="e">
        <v>#N/A</v>
      </c>
      <c r="F1503" s="3" t="e">
        <v>#N/A</v>
      </c>
      <c r="G1503" s="3" t="e">
        <v>#N/A</v>
      </c>
      <c r="H1503" s="3" t="e">
        <v>#N/A</v>
      </c>
      <c r="I1503" s="79" t="e">
        <v>#N/A</v>
      </c>
      <c r="J1503" s="79" t="e">
        <v>#N/A</v>
      </c>
      <c r="K1503" s="84" t="e">
        <v>#N/A</v>
      </c>
      <c r="L1503" s="9" t="e">
        <v>#N/A</v>
      </c>
      <c r="M1503" s="92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8" t="e">
        <v>#N/A</v>
      </c>
      <c r="F1504" s="3" t="e">
        <v>#N/A</v>
      </c>
      <c r="G1504" s="3" t="e">
        <v>#N/A</v>
      </c>
      <c r="H1504" s="3" t="e">
        <v>#N/A</v>
      </c>
      <c r="I1504" s="79" t="e">
        <v>#N/A</v>
      </c>
      <c r="J1504" s="79" t="e">
        <v>#N/A</v>
      </c>
      <c r="K1504" s="84" t="e">
        <v>#N/A</v>
      </c>
      <c r="L1504" s="9" t="e">
        <v>#N/A</v>
      </c>
      <c r="M1504" s="92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8" t="e">
        <v>#N/A</v>
      </c>
      <c r="F1505" s="3" t="e">
        <v>#N/A</v>
      </c>
      <c r="G1505" s="3" t="e">
        <v>#N/A</v>
      </c>
      <c r="H1505" s="3" t="e">
        <v>#N/A</v>
      </c>
      <c r="I1505" s="79" t="e">
        <v>#N/A</v>
      </c>
      <c r="J1505" s="79" t="e">
        <v>#N/A</v>
      </c>
      <c r="K1505" s="84" t="e">
        <v>#N/A</v>
      </c>
      <c r="L1505" s="9" t="e">
        <v>#N/A</v>
      </c>
      <c r="M1505" s="92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8" t="e">
        <v>#N/A</v>
      </c>
      <c r="F1506" s="3" t="e">
        <v>#N/A</v>
      </c>
      <c r="G1506" s="3" t="e">
        <v>#N/A</v>
      </c>
      <c r="H1506" s="3" t="e">
        <v>#N/A</v>
      </c>
      <c r="I1506" s="79" t="e">
        <v>#N/A</v>
      </c>
      <c r="J1506" s="79" t="e">
        <v>#N/A</v>
      </c>
      <c r="K1506" s="84" t="e">
        <v>#N/A</v>
      </c>
      <c r="L1506" s="9" t="e">
        <v>#N/A</v>
      </c>
      <c r="M1506" s="92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8" t="e">
        <v>#N/A</v>
      </c>
      <c r="F1507" s="3" t="e">
        <v>#N/A</v>
      </c>
      <c r="G1507" s="3" t="e">
        <v>#N/A</v>
      </c>
      <c r="H1507" s="3" t="e">
        <v>#N/A</v>
      </c>
      <c r="I1507" s="79" t="e">
        <v>#N/A</v>
      </c>
      <c r="J1507" s="79" t="e">
        <v>#N/A</v>
      </c>
      <c r="K1507" s="84" t="e">
        <v>#N/A</v>
      </c>
      <c r="L1507" s="9" t="e">
        <v>#N/A</v>
      </c>
      <c r="M1507" s="92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8" t="e">
        <v>#N/A</v>
      </c>
      <c r="F1508" s="3" t="e">
        <v>#N/A</v>
      </c>
      <c r="G1508" s="3" t="e">
        <v>#N/A</v>
      </c>
      <c r="H1508" s="3" t="e">
        <v>#N/A</v>
      </c>
      <c r="I1508" s="79" t="e">
        <v>#N/A</v>
      </c>
      <c r="J1508" s="79" t="e">
        <v>#N/A</v>
      </c>
      <c r="K1508" s="84" t="e">
        <v>#N/A</v>
      </c>
      <c r="L1508" s="9" t="e">
        <v>#N/A</v>
      </c>
      <c r="M1508" s="92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8" t="e">
        <v>#N/A</v>
      </c>
      <c r="F1509" s="3" t="e">
        <v>#N/A</v>
      </c>
      <c r="G1509" s="3" t="e">
        <v>#N/A</v>
      </c>
      <c r="H1509" s="3" t="e">
        <v>#N/A</v>
      </c>
      <c r="I1509" s="79" t="e">
        <v>#N/A</v>
      </c>
      <c r="J1509" s="79" t="e">
        <v>#N/A</v>
      </c>
      <c r="K1509" s="84" t="e">
        <v>#N/A</v>
      </c>
      <c r="L1509" s="9" t="e">
        <v>#N/A</v>
      </c>
      <c r="M1509" s="92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8" t="e">
        <v>#N/A</v>
      </c>
      <c r="F1510" s="3" t="e">
        <v>#N/A</v>
      </c>
      <c r="G1510" s="3" t="e">
        <v>#N/A</v>
      </c>
      <c r="H1510" s="3" t="e">
        <v>#N/A</v>
      </c>
      <c r="I1510" s="79" t="e">
        <v>#N/A</v>
      </c>
      <c r="J1510" s="79" t="e">
        <v>#N/A</v>
      </c>
      <c r="K1510" s="84" t="e">
        <v>#N/A</v>
      </c>
      <c r="L1510" s="9" t="e">
        <v>#N/A</v>
      </c>
      <c r="M1510" s="92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8" t="e">
        <v>#N/A</v>
      </c>
      <c r="F1511" s="3" t="e">
        <v>#N/A</v>
      </c>
      <c r="G1511" s="3" t="e">
        <v>#N/A</v>
      </c>
      <c r="H1511" s="3" t="e">
        <v>#N/A</v>
      </c>
      <c r="I1511" s="79" t="e">
        <v>#N/A</v>
      </c>
      <c r="J1511" s="79" t="e">
        <v>#N/A</v>
      </c>
      <c r="K1511" s="84" t="e">
        <v>#N/A</v>
      </c>
      <c r="L1511" s="9" t="e">
        <v>#N/A</v>
      </c>
      <c r="M1511" s="92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8" t="e">
        <v>#N/A</v>
      </c>
      <c r="F1512" s="3" t="e">
        <v>#N/A</v>
      </c>
      <c r="G1512" s="3" t="e">
        <v>#N/A</v>
      </c>
      <c r="H1512" s="3" t="e">
        <v>#N/A</v>
      </c>
      <c r="I1512" s="79" t="e">
        <v>#N/A</v>
      </c>
      <c r="J1512" s="79" t="e">
        <v>#N/A</v>
      </c>
      <c r="K1512" s="84" t="e">
        <v>#N/A</v>
      </c>
      <c r="L1512" s="9" t="e">
        <v>#N/A</v>
      </c>
      <c r="M1512" s="92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8" t="e">
        <v>#N/A</v>
      </c>
      <c r="F1513" s="3" t="e">
        <v>#N/A</v>
      </c>
      <c r="G1513" s="3" t="e">
        <v>#N/A</v>
      </c>
      <c r="H1513" s="3" t="e">
        <v>#N/A</v>
      </c>
      <c r="I1513" s="79" t="e">
        <v>#N/A</v>
      </c>
      <c r="J1513" s="79" t="e">
        <v>#N/A</v>
      </c>
      <c r="K1513" s="84" t="e">
        <v>#N/A</v>
      </c>
      <c r="L1513" s="9" t="e">
        <v>#N/A</v>
      </c>
      <c r="M1513" s="92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8" t="e">
        <v>#N/A</v>
      </c>
      <c r="F1514" s="3" t="e">
        <v>#N/A</v>
      </c>
      <c r="G1514" s="3" t="e">
        <v>#N/A</v>
      </c>
      <c r="H1514" s="3" t="e">
        <v>#N/A</v>
      </c>
      <c r="I1514" s="79" t="e">
        <v>#N/A</v>
      </c>
      <c r="J1514" s="79" t="e">
        <v>#N/A</v>
      </c>
      <c r="K1514" s="84" t="e">
        <v>#N/A</v>
      </c>
      <c r="L1514" s="9" t="e">
        <v>#N/A</v>
      </c>
      <c r="M1514" s="92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8" t="e">
        <v>#N/A</v>
      </c>
      <c r="F1515" s="3" t="e">
        <v>#N/A</v>
      </c>
      <c r="G1515" s="3" t="e">
        <v>#N/A</v>
      </c>
      <c r="H1515" s="3" t="e">
        <v>#N/A</v>
      </c>
      <c r="I1515" s="79" t="e">
        <v>#N/A</v>
      </c>
      <c r="J1515" s="79" t="e">
        <v>#N/A</v>
      </c>
      <c r="K1515" s="84" t="e">
        <v>#N/A</v>
      </c>
      <c r="L1515" s="9" t="e">
        <v>#N/A</v>
      </c>
      <c r="M1515" s="92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8" t="e">
        <v>#N/A</v>
      </c>
      <c r="F1516" s="3" t="e">
        <v>#N/A</v>
      </c>
      <c r="G1516" s="3" t="e">
        <v>#N/A</v>
      </c>
      <c r="H1516" s="3" t="e">
        <v>#N/A</v>
      </c>
      <c r="I1516" s="79" t="e">
        <v>#N/A</v>
      </c>
      <c r="J1516" s="79" t="e">
        <v>#N/A</v>
      </c>
      <c r="K1516" s="84" t="e">
        <v>#N/A</v>
      </c>
      <c r="L1516" s="9" t="e">
        <v>#N/A</v>
      </c>
      <c r="M1516" s="92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8" t="e">
        <v>#N/A</v>
      </c>
      <c r="F1517" s="3" t="e">
        <v>#N/A</v>
      </c>
      <c r="G1517" s="3" t="e">
        <v>#N/A</v>
      </c>
      <c r="H1517" s="3" t="e">
        <v>#N/A</v>
      </c>
      <c r="I1517" s="79" t="e">
        <v>#N/A</v>
      </c>
      <c r="J1517" s="79" t="e">
        <v>#N/A</v>
      </c>
      <c r="K1517" s="84" t="e">
        <v>#N/A</v>
      </c>
      <c r="L1517" s="9" t="e">
        <v>#N/A</v>
      </c>
      <c r="M1517" s="92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8" t="e">
        <v>#N/A</v>
      </c>
      <c r="F1518" s="3" t="e">
        <v>#N/A</v>
      </c>
      <c r="G1518" s="3" t="e">
        <v>#N/A</v>
      </c>
      <c r="H1518" s="3" t="e">
        <v>#N/A</v>
      </c>
      <c r="I1518" s="79" t="e">
        <v>#N/A</v>
      </c>
      <c r="J1518" s="79" t="e">
        <v>#N/A</v>
      </c>
      <c r="K1518" s="84" t="e">
        <v>#N/A</v>
      </c>
      <c r="L1518" s="9" t="e">
        <v>#N/A</v>
      </c>
      <c r="M1518" s="92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8" t="e">
        <v>#N/A</v>
      </c>
      <c r="F1519" s="3" t="e">
        <v>#N/A</v>
      </c>
      <c r="G1519" s="3" t="e">
        <v>#N/A</v>
      </c>
      <c r="H1519" s="3" t="e">
        <v>#N/A</v>
      </c>
      <c r="I1519" s="79" t="e">
        <v>#N/A</v>
      </c>
      <c r="J1519" s="79" t="e">
        <v>#N/A</v>
      </c>
      <c r="K1519" s="84" t="e">
        <v>#N/A</v>
      </c>
      <c r="L1519" s="9" t="e">
        <v>#N/A</v>
      </c>
      <c r="M1519" s="92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8" t="e">
        <v>#N/A</v>
      </c>
      <c r="F1520" s="3" t="e">
        <v>#N/A</v>
      </c>
      <c r="G1520" s="3" t="e">
        <v>#N/A</v>
      </c>
      <c r="H1520" s="3" t="e">
        <v>#N/A</v>
      </c>
      <c r="I1520" s="79" t="e">
        <v>#N/A</v>
      </c>
      <c r="J1520" s="79" t="e">
        <v>#N/A</v>
      </c>
      <c r="K1520" s="84" t="e">
        <v>#N/A</v>
      </c>
      <c r="L1520" s="9" t="e">
        <v>#N/A</v>
      </c>
      <c r="M1520" s="92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8" t="e">
        <v>#N/A</v>
      </c>
      <c r="F1521" s="3" t="e">
        <v>#N/A</v>
      </c>
      <c r="G1521" s="3" t="e">
        <v>#N/A</v>
      </c>
      <c r="H1521" s="3" t="e">
        <v>#N/A</v>
      </c>
      <c r="I1521" s="79" t="e">
        <v>#N/A</v>
      </c>
      <c r="J1521" s="79" t="e">
        <v>#N/A</v>
      </c>
      <c r="K1521" s="84" t="e">
        <v>#N/A</v>
      </c>
      <c r="L1521" s="9" t="e">
        <v>#N/A</v>
      </c>
      <c r="M1521" s="92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8" t="e">
        <v>#N/A</v>
      </c>
      <c r="F1522" s="3" t="e">
        <v>#N/A</v>
      </c>
      <c r="G1522" s="3" t="e">
        <v>#N/A</v>
      </c>
      <c r="H1522" s="3" t="e">
        <v>#N/A</v>
      </c>
      <c r="I1522" s="79" t="e">
        <v>#N/A</v>
      </c>
      <c r="J1522" s="79" t="e">
        <v>#N/A</v>
      </c>
      <c r="K1522" s="84" t="e">
        <v>#N/A</v>
      </c>
      <c r="L1522" s="9" t="e">
        <v>#N/A</v>
      </c>
      <c r="M1522" s="92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8" t="e">
        <v>#N/A</v>
      </c>
      <c r="F1523" s="3" t="e">
        <v>#N/A</v>
      </c>
      <c r="G1523" s="3" t="e">
        <v>#N/A</v>
      </c>
      <c r="H1523" s="3" t="e">
        <v>#N/A</v>
      </c>
      <c r="I1523" s="79" t="e">
        <v>#N/A</v>
      </c>
      <c r="J1523" s="79" t="e">
        <v>#N/A</v>
      </c>
      <c r="K1523" s="84" t="e">
        <v>#N/A</v>
      </c>
      <c r="L1523" s="9" t="e">
        <v>#N/A</v>
      </c>
      <c r="M1523" s="92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8" t="e">
        <v>#N/A</v>
      </c>
      <c r="F1524" s="3" t="e">
        <v>#N/A</v>
      </c>
      <c r="G1524" s="3" t="e">
        <v>#N/A</v>
      </c>
      <c r="H1524" s="3" t="e">
        <v>#N/A</v>
      </c>
      <c r="I1524" s="79" t="e">
        <v>#N/A</v>
      </c>
      <c r="J1524" s="79" t="e">
        <v>#N/A</v>
      </c>
      <c r="K1524" s="84" t="e">
        <v>#N/A</v>
      </c>
      <c r="L1524" s="9" t="e">
        <v>#N/A</v>
      </c>
      <c r="M1524" s="92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8" t="e">
        <v>#N/A</v>
      </c>
      <c r="F1525" s="3" t="e">
        <v>#N/A</v>
      </c>
      <c r="G1525" s="3" t="e">
        <v>#N/A</v>
      </c>
      <c r="H1525" s="3" t="e">
        <v>#N/A</v>
      </c>
      <c r="I1525" s="79" t="e">
        <v>#N/A</v>
      </c>
      <c r="J1525" s="79" t="e">
        <v>#N/A</v>
      </c>
      <c r="K1525" s="84" t="e">
        <v>#N/A</v>
      </c>
      <c r="L1525" s="9" t="e">
        <v>#N/A</v>
      </c>
      <c r="M1525" s="92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8" t="e">
        <v>#N/A</v>
      </c>
      <c r="F1526" s="3" t="e">
        <v>#N/A</v>
      </c>
      <c r="G1526" s="3" t="e">
        <v>#N/A</v>
      </c>
      <c r="H1526" s="3" t="e">
        <v>#N/A</v>
      </c>
      <c r="I1526" s="79" t="e">
        <v>#N/A</v>
      </c>
      <c r="J1526" s="79" t="e">
        <v>#N/A</v>
      </c>
      <c r="K1526" s="84" t="e">
        <v>#N/A</v>
      </c>
      <c r="L1526" s="9" t="e">
        <v>#N/A</v>
      </c>
      <c r="M1526" s="92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8" t="e">
        <v>#N/A</v>
      </c>
      <c r="F1527" s="3" t="e">
        <v>#N/A</v>
      </c>
      <c r="G1527" s="3" t="e">
        <v>#N/A</v>
      </c>
      <c r="H1527" s="3" t="e">
        <v>#N/A</v>
      </c>
      <c r="I1527" s="79" t="e">
        <v>#N/A</v>
      </c>
      <c r="J1527" s="79" t="e">
        <v>#N/A</v>
      </c>
      <c r="K1527" s="84" t="e">
        <v>#N/A</v>
      </c>
      <c r="L1527" s="9" t="e">
        <v>#N/A</v>
      </c>
      <c r="M1527" s="92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8" t="e">
        <v>#N/A</v>
      </c>
      <c r="F1528" s="3" t="e">
        <v>#N/A</v>
      </c>
      <c r="G1528" s="3" t="e">
        <v>#N/A</v>
      </c>
      <c r="H1528" s="3" t="e">
        <v>#N/A</v>
      </c>
      <c r="I1528" s="79" t="e">
        <v>#N/A</v>
      </c>
      <c r="J1528" s="79" t="e">
        <v>#N/A</v>
      </c>
      <c r="K1528" s="84" t="e">
        <v>#N/A</v>
      </c>
      <c r="L1528" s="9" t="e">
        <v>#N/A</v>
      </c>
      <c r="M1528" s="92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8" t="e">
        <v>#N/A</v>
      </c>
      <c r="F1529" s="3" t="e">
        <v>#N/A</v>
      </c>
      <c r="G1529" s="3" t="e">
        <v>#N/A</v>
      </c>
      <c r="H1529" s="3" t="e">
        <v>#N/A</v>
      </c>
      <c r="I1529" s="79" t="e">
        <v>#N/A</v>
      </c>
      <c r="J1529" s="79" t="e">
        <v>#N/A</v>
      </c>
      <c r="K1529" s="84" t="e">
        <v>#N/A</v>
      </c>
      <c r="L1529" s="9" t="e">
        <v>#N/A</v>
      </c>
      <c r="M1529" s="92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8" t="e">
        <v>#N/A</v>
      </c>
      <c r="F1530" s="3" t="e">
        <v>#N/A</v>
      </c>
      <c r="G1530" s="3" t="e">
        <v>#N/A</v>
      </c>
      <c r="H1530" s="3" t="e">
        <v>#N/A</v>
      </c>
      <c r="I1530" s="79" t="e">
        <v>#N/A</v>
      </c>
      <c r="J1530" s="79" t="e">
        <v>#N/A</v>
      </c>
      <c r="K1530" s="84" t="e">
        <v>#N/A</v>
      </c>
      <c r="L1530" s="9" t="e">
        <v>#N/A</v>
      </c>
      <c r="M1530" s="92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8" t="e">
        <v>#N/A</v>
      </c>
      <c r="F1531" s="3" t="e">
        <v>#N/A</v>
      </c>
      <c r="G1531" s="3" t="e">
        <v>#N/A</v>
      </c>
      <c r="H1531" s="3" t="e">
        <v>#N/A</v>
      </c>
      <c r="I1531" s="79" t="e">
        <v>#N/A</v>
      </c>
      <c r="J1531" s="79" t="e">
        <v>#N/A</v>
      </c>
      <c r="K1531" s="84" t="e">
        <v>#N/A</v>
      </c>
      <c r="L1531" s="9" t="e">
        <v>#N/A</v>
      </c>
      <c r="M1531" s="92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8" t="e">
        <v>#N/A</v>
      </c>
      <c r="F1532" s="3" t="e">
        <v>#N/A</v>
      </c>
      <c r="G1532" s="3" t="e">
        <v>#N/A</v>
      </c>
      <c r="H1532" s="3" t="e">
        <v>#N/A</v>
      </c>
      <c r="I1532" s="79" t="e">
        <v>#N/A</v>
      </c>
      <c r="J1532" s="79" t="e">
        <v>#N/A</v>
      </c>
      <c r="K1532" s="84" t="e">
        <v>#N/A</v>
      </c>
      <c r="L1532" s="9" t="e">
        <v>#N/A</v>
      </c>
      <c r="M1532" s="92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8" t="e">
        <v>#N/A</v>
      </c>
      <c r="F1533" s="3" t="e">
        <v>#N/A</v>
      </c>
      <c r="G1533" s="3" t="e">
        <v>#N/A</v>
      </c>
      <c r="H1533" s="3" t="e">
        <v>#N/A</v>
      </c>
      <c r="I1533" s="79" t="e">
        <v>#N/A</v>
      </c>
      <c r="J1533" s="79" t="e">
        <v>#N/A</v>
      </c>
      <c r="K1533" s="84" t="e">
        <v>#N/A</v>
      </c>
      <c r="L1533" s="9" t="e">
        <v>#N/A</v>
      </c>
      <c r="M1533" s="92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8" t="e">
        <v>#N/A</v>
      </c>
      <c r="F1534" s="3" t="e">
        <v>#N/A</v>
      </c>
      <c r="G1534" s="3" t="e">
        <v>#N/A</v>
      </c>
      <c r="H1534" s="3" t="e">
        <v>#N/A</v>
      </c>
      <c r="I1534" s="79" t="e">
        <v>#N/A</v>
      </c>
      <c r="J1534" s="79" t="e">
        <v>#N/A</v>
      </c>
      <c r="K1534" s="84" t="e">
        <v>#N/A</v>
      </c>
      <c r="L1534" s="9" t="e">
        <v>#N/A</v>
      </c>
      <c r="M1534" s="92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8" t="e">
        <v>#N/A</v>
      </c>
      <c r="F1535" s="3" t="e">
        <v>#N/A</v>
      </c>
      <c r="G1535" s="3" t="e">
        <v>#N/A</v>
      </c>
      <c r="H1535" s="3" t="e">
        <v>#N/A</v>
      </c>
      <c r="I1535" s="79" t="e">
        <v>#N/A</v>
      </c>
      <c r="J1535" s="79" t="e">
        <v>#N/A</v>
      </c>
      <c r="K1535" s="84" t="e">
        <v>#N/A</v>
      </c>
      <c r="L1535" s="9" t="e">
        <v>#N/A</v>
      </c>
      <c r="M1535" s="92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8" t="e">
        <v>#N/A</v>
      </c>
      <c r="F1536" s="3" t="e">
        <v>#N/A</v>
      </c>
      <c r="G1536" s="3" t="e">
        <v>#N/A</v>
      </c>
      <c r="H1536" s="3" t="e">
        <v>#N/A</v>
      </c>
      <c r="I1536" s="79" t="e">
        <v>#N/A</v>
      </c>
      <c r="J1536" s="79" t="e">
        <v>#N/A</v>
      </c>
      <c r="K1536" s="84" t="e">
        <v>#N/A</v>
      </c>
      <c r="L1536" s="9" t="e">
        <v>#N/A</v>
      </c>
      <c r="M1536" s="92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8" t="e">
        <v>#N/A</v>
      </c>
      <c r="F1537" s="3" t="e">
        <v>#N/A</v>
      </c>
      <c r="G1537" s="3" t="e">
        <v>#N/A</v>
      </c>
      <c r="H1537" s="3" t="e">
        <v>#N/A</v>
      </c>
      <c r="I1537" s="79" t="e">
        <v>#N/A</v>
      </c>
      <c r="J1537" s="79" t="e">
        <v>#N/A</v>
      </c>
      <c r="K1537" s="84" t="e">
        <v>#N/A</v>
      </c>
      <c r="L1537" s="9" t="e">
        <v>#N/A</v>
      </c>
      <c r="M1537" s="92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8" t="e">
        <v>#N/A</v>
      </c>
      <c r="F1538" s="3" t="e">
        <v>#N/A</v>
      </c>
      <c r="G1538" s="3" t="e">
        <v>#N/A</v>
      </c>
      <c r="H1538" s="3" t="e">
        <v>#N/A</v>
      </c>
      <c r="I1538" s="79" t="e">
        <v>#N/A</v>
      </c>
      <c r="J1538" s="79" t="e">
        <v>#N/A</v>
      </c>
      <c r="K1538" s="84" t="e">
        <v>#N/A</v>
      </c>
      <c r="L1538" s="9" t="e">
        <v>#N/A</v>
      </c>
      <c r="M1538" s="92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8" t="e">
        <v>#N/A</v>
      </c>
      <c r="F1539" s="3" t="e">
        <v>#N/A</v>
      </c>
      <c r="G1539" s="3" t="e">
        <v>#N/A</v>
      </c>
      <c r="H1539" s="3" t="e">
        <v>#N/A</v>
      </c>
      <c r="I1539" s="79" t="e">
        <v>#N/A</v>
      </c>
      <c r="J1539" s="79" t="e">
        <v>#N/A</v>
      </c>
      <c r="K1539" s="84" t="e">
        <v>#N/A</v>
      </c>
      <c r="L1539" s="9" t="e">
        <v>#N/A</v>
      </c>
      <c r="M1539" s="92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8" t="e">
        <v>#N/A</v>
      </c>
      <c r="F1540" s="3" t="e">
        <v>#N/A</v>
      </c>
      <c r="G1540" s="3" t="e">
        <v>#N/A</v>
      </c>
      <c r="H1540" s="3" t="e">
        <v>#N/A</v>
      </c>
      <c r="I1540" s="79" t="e">
        <v>#N/A</v>
      </c>
      <c r="J1540" s="79" t="e">
        <v>#N/A</v>
      </c>
      <c r="K1540" s="84" t="e">
        <v>#N/A</v>
      </c>
      <c r="L1540" s="9" t="e">
        <v>#N/A</v>
      </c>
      <c r="M1540" s="92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8" t="e">
        <v>#N/A</v>
      </c>
      <c r="F1541" s="3" t="e">
        <v>#N/A</v>
      </c>
      <c r="G1541" s="3" t="e">
        <v>#N/A</v>
      </c>
      <c r="H1541" s="3" t="e">
        <v>#N/A</v>
      </c>
      <c r="I1541" s="79" t="e">
        <v>#N/A</v>
      </c>
      <c r="J1541" s="79" t="e">
        <v>#N/A</v>
      </c>
      <c r="K1541" s="84" t="e">
        <v>#N/A</v>
      </c>
      <c r="L1541" s="9" t="e">
        <v>#N/A</v>
      </c>
      <c r="M1541" s="92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8" t="e">
        <v>#N/A</v>
      </c>
      <c r="F1542" s="3" t="e">
        <v>#N/A</v>
      </c>
      <c r="G1542" s="3" t="e">
        <v>#N/A</v>
      </c>
      <c r="H1542" s="3" t="e">
        <v>#N/A</v>
      </c>
      <c r="I1542" s="79" t="e">
        <v>#N/A</v>
      </c>
      <c r="J1542" s="79" t="e">
        <v>#N/A</v>
      </c>
      <c r="K1542" s="84" t="e">
        <v>#N/A</v>
      </c>
      <c r="L1542" s="9" t="e">
        <v>#N/A</v>
      </c>
      <c r="M1542" s="92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8" t="e">
        <v>#N/A</v>
      </c>
      <c r="F1543" s="3" t="e">
        <v>#N/A</v>
      </c>
      <c r="G1543" s="3" t="e">
        <v>#N/A</v>
      </c>
      <c r="H1543" s="3" t="e">
        <v>#N/A</v>
      </c>
      <c r="I1543" s="79" t="e">
        <v>#N/A</v>
      </c>
      <c r="J1543" s="79" t="e">
        <v>#N/A</v>
      </c>
      <c r="K1543" s="84" t="e">
        <v>#N/A</v>
      </c>
      <c r="L1543" s="9" t="e">
        <v>#N/A</v>
      </c>
      <c r="M1543" s="92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8" t="e">
        <v>#N/A</v>
      </c>
      <c r="F1544" s="3" t="e">
        <v>#N/A</v>
      </c>
      <c r="G1544" s="3" t="e">
        <v>#N/A</v>
      </c>
      <c r="H1544" s="3" t="e">
        <v>#N/A</v>
      </c>
      <c r="I1544" s="79" t="e">
        <v>#N/A</v>
      </c>
      <c r="J1544" s="79" t="e">
        <v>#N/A</v>
      </c>
      <c r="K1544" s="84" t="e">
        <v>#N/A</v>
      </c>
      <c r="L1544" s="9" t="e">
        <v>#N/A</v>
      </c>
      <c r="M1544" s="92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8" t="e">
        <v>#N/A</v>
      </c>
      <c r="F1545" s="3" t="e">
        <v>#N/A</v>
      </c>
      <c r="G1545" s="3" t="e">
        <v>#N/A</v>
      </c>
      <c r="H1545" s="3" t="e">
        <v>#N/A</v>
      </c>
      <c r="I1545" s="79" t="e">
        <v>#N/A</v>
      </c>
      <c r="J1545" s="79" t="e">
        <v>#N/A</v>
      </c>
      <c r="K1545" s="84" t="e">
        <v>#N/A</v>
      </c>
      <c r="L1545" s="9" t="e">
        <v>#N/A</v>
      </c>
      <c r="M1545" s="92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8" t="e">
        <v>#N/A</v>
      </c>
      <c r="F1546" s="3" t="e">
        <v>#N/A</v>
      </c>
      <c r="G1546" s="3" t="e">
        <v>#N/A</v>
      </c>
      <c r="H1546" s="3" t="e">
        <v>#N/A</v>
      </c>
      <c r="I1546" s="79" t="e">
        <v>#N/A</v>
      </c>
      <c r="J1546" s="79" t="e">
        <v>#N/A</v>
      </c>
      <c r="K1546" s="84" t="e">
        <v>#N/A</v>
      </c>
      <c r="L1546" s="9" t="e">
        <v>#N/A</v>
      </c>
      <c r="M1546" s="92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8" t="e">
        <v>#N/A</v>
      </c>
      <c r="F1547" s="3" t="e">
        <v>#N/A</v>
      </c>
      <c r="G1547" s="3" t="e">
        <v>#N/A</v>
      </c>
      <c r="H1547" s="3" t="e">
        <v>#N/A</v>
      </c>
      <c r="I1547" s="79" t="e">
        <v>#N/A</v>
      </c>
      <c r="J1547" s="79" t="e">
        <v>#N/A</v>
      </c>
      <c r="K1547" s="84" t="e">
        <v>#N/A</v>
      </c>
      <c r="L1547" s="9" t="e">
        <v>#N/A</v>
      </c>
      <c r="M1547" s="92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8" t="e">
        <v>#N/A</v>
      </c>
      <c r="F1548" s="3" t="e">
        <v>#N/A</v>
      </c>
      <c r="G1548" s="3" t="e">
        <v>#N/A</v>
      </c>
      <c r="H1548" s="3" t="e">
        <v>#N/A</v>
      </c>
      <c r="I1548" s="79" t="e">
        <v>#N/A</v>
      </c>
      <c r="J1548" s="79" t="e">
        <v>#N/A</v>
      </c>
      <c r="K1548" s="84" t="e">
        <v>#N/A</v>
      </c>
      <c r="L1548" s="9" t="e">
        <v>#N/A</v>
      </c>
      <c r="M1548" s="92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8" t="e">
        <v>#N/A</v>
      </c>
      <c r="F1549" s="3" t="e">
        <v>#N/A</v>
      </c>
      <c r="G1549" s="3" t="e">
        <v>#N/A</v>
      </c>
      <c r="H1549" s="3" t="e">
        <v>#N/A</v>
      </c>
      <c r="I1549" s="79" t="e">
        <v>#N/A</v>
      </c>
      <c r="J1549" s="79" t="e">
        <v>#N/A</v>
      </c>
      <c r="K1549" s="84" t="e">
        <v>#N/A</v>
      </c>
      <c r="L1549" s="9" t="e">
        <v>#N/A</v>
      </c>
      <c r="M1549" s="92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8" t="e">
        <v>#N/A</v>
      </c>
      <c r="F1550" s="3" t="e">
        <v>#N/A</v>
      </c>
      <c r="G1550" s="3" t="e">
        <v>#N/A</v>
      </c>
      <c r="H1550" s="3" t="e">
        <v>#N/A</v>
      </c>
      <c r="I1550" s="79" t="e">
        <v>#N/A</v>
      </c>
      <c r="J1550" s="79" t="e">
        <v>#N/A</v>
      </c>
      <c r="K1550" s="84" t="e">
        <v>#N/A</v>
      </c>
      <c r="L1550" s="9" t="e">
        <v>#N/A</v>
      </c>
      <c r="M1550" s="92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8" t="e">
        <v>#N/A</v>
      </c>
      <c r="F1551" s="3" t="e">
        <v>#N/A</v>
      </c>
      <c r="G1551" s="3" t="e">
        <v>#N/A</v>
      </c>
      <c r="H1551" s="3" t="e">
        <v>#N/A</v>
      </c>
      <c r="I1551" s="79" t="e">
        <v>#N/A</v>
      </c>
      <c r="J1551" s="79" t="e">
        <v>#N/A</v>
      </c>
      <c r="K1551" s="84" t="e">
        <v>#N/A</v>
      </c>
      <c r="L1551" s="9" t="e">
        <v>#N/A</v>
      </c>
      <c r="M1551" s="92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8" t="e">
        <v>#N/A</v>
      </c>
      <c r="F1552" s="3" t="e">
        <v>#N/A</v>
      </c>
      <c r="G1552" s="3" t="e">
        <v>#N/A</v>
      </c>
      <c r="H1552" s="3" t="e">
        <v>#N/A</v>
      </c>
      <c r="I1552" s="79" t="e">
        <v>#N/A</v>
      </c>
      <c r="J1552" s="79" t="e">
        <v>#N/A</v>
      </c>
      <c r="K1552" s="84" t="e">
        <v>#N/A</v>
      </c>
      <c r="L1552" s="9" t="e">
        <v>#N/A</v>
      </c>
      <c r="M1552" s="92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8" t="e">
        <v>#N/A</v>
      </c>
      <c r="F1553" s="3" t="e">
        <v>#N/A</v>
      </c>
      <c r="G1553" s="3" t="e">
        <v>#N/A</v>
      </c>
      <c r="H1553" s="3" t="e">
        <v>#N/A</v>
      </c>
      <c r="I1553" s="79" t="e">
        <v>#N/A</v>
      </c>
      <c r="J1553" s="79" t="e">
        <v>#N/A</v>
      </c>
      <c r="K1553" s="84" t="e">
        <v>#N/A</v>
      </c>
      <c r="L1553" s="9" t="e">
        <v>#N/A</v>
      </c>
      <c r="M1553" s="92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8" t="e">
        <v>#N/A</v>
      </c>
      <c r="F1554" s="3" t="e">
        <v>#N/A</v>
      </c>
      <c r="G1554" s="3" t="e">
        <v>#N/A</v>
      </c>
      <c r="H1554" s="3" t="e">
        <v>#N/A</v>
      </c>
      <c r="I1554" s="79" t="e">
        <v>#N/A</v>
      </c>
      <c r="J1554" s="79" t="e">
        <v>#N/A</v>
      </c>
      <c r="K1554" s="84" t="e">
        <v>#N/A</v>
      </c>
      <c r="L1554" s="9" t="e">
        <v>#N/A</v>
      </c>
      <c r="M1554" s="92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8" t="e">
        <v>#N/A</v>
      </c>
      <c r="F1555" s="3" t="e">
        <v>#N/A</v>
      </c>
      <c r="G1555" s="3" t="e">
        <v>#N/A</v>
      </c>
      <c r="H1555" s="3" t="e">
        <v>#N/A</v>
      </c>
      <c r="I1555" s="79" t="e">
        <v>#N/A</v>
      </c>
      <c r="J1555" s="79" t="e">
        <v>#N/A</v>
      </c>
      <c r="K1555" s="84" t="e">
        <v>#N/A</v>
      </c>
      <c r="L1555" s="9" t="e">
        <v>#N/A</v>
      </c>
      <c r="M1555" s="92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8" t="e">
        <v>#N/A</v>
      </c>
      <c r="F1556" s="3" t="e">
        <v>#N/A</v>
      </c>
      <c r="G1556" s="3" t="e">
        <v>#N/A</v>
      </c>
      <c r="H1556" s="3" t="e">
        <v>#N/A</v>
      </c>
      <c r="I1556" s="79" t="e">
        <v>#N/A</v>
      </c>
      <c r="J1556" s="79" t="e">
        <v>#N/A</v>
      </c>
      <c r="K1556" s="84" t="e">
        <v>#N/A</v>
      </c>
      <c r="L1556" s="9" t="e">
        <v>#N/A</v>
      </c>
      <c r="M1556" s="92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8" t="e">
        <v>#N/A</v>
      </c>
      <c r="F1557" s="3" t="e">
        <v>#N/A</v>
      </c>
      <c r="G1557" s="3" t="e">
        <v>#N/A</v>
      </c>
      <c r="H1557" s="3" t="e">
        <v>#N/A</v>
      </c>
      <c r="I1557" s="79" t="e">
        <v>#N/A</v>
      </c>
      <c r="J1557" s="79" t="e">
        <v>#N/A</v>
      </c>
      <c r="K1557" s="84" t="e">
        <v>#N/A</v>
      </c>
      <c r="L1557" s="9" t="e">
        <v>#N/A</v>
      </c>
      <c r="M1557" s="92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8" t="e">
        <v>#N/A</v>
      </c>
      <c r="F1558" s="3" t="e">
        <v>#N/A</v>
      </c>
      <c r="G1558" s="3" t="e">
        <v>#N/A</v>
      </c>
      <c r="H1558" s="3" t="e">
        <v>#N/A</v>
      </c>
      <c r="I1558" s="79" t="e">
        <v>#N/A</v>
      </c>
      <c r="J1558" s="79" t="e">
        <v>#N/A</v>
      </c>
      <c r="K1558" s="84" t="e">
        <v>#N/A</v>
      </c>
      <c r="L1558" s="9" t="e">
        <v>#N/A</v>
      </c>
      <c r="M1558" s="92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8" t="e">
        <v>#N/A</v>
      </c>
      <c r="F1559" s="3" t="e">
        <v>#N/A</v>
      </c>
      <c r="G1559" s="3" t="e">
        <v>#N/A</v>
      </c>
      <c r="H1559" s="3" t="e">
        <v>#N/A</v>
      </c>
      <c r="I1559" s="79" t="e">
        <v>#N/A</v>
      </c>
      <c r="J1559" s="79" t="e">
        <v>#N/A</v>
      </c>
      <c r="K1559" s="84" t="e">
        <v>#N/A</v>
      </c>
      <c r="L1559" s="9" t="e">
        <v>#N/A</v>
      </c>
      <c r="M1559" s="92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8" t="e">
        <v>#N/A</v>
      </c>
      <c r="F1560" s="3" t="e">
        <v>#N/A</v>
      </c>
      <c r="G1560" s="3" t="e">
        <v>#N/A</v>
      </c>
      <c r="H1560" s="3" t="e">
        <v>#N/A</v>
      </c>
      <c r="I1560" s="79" t="e">
        <v>#N/A</v>
      </c>
      <c r="J1560" s="79" t="e">
        <v>#N/A</v>
      </c>
      <c r="K1560" s="84" t="e">
        <v>#N/A</v>
      </c>
      <c r="L1560" s="9" t="e">
        <v>#N/A</v>
      </c>
      <c r="M1560" s="92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8" t="e">
        <v>#N/A</v>
      </c>
      <c r="F1561" s="3" t="e">
        <v>#N/A</v>
      </c>
      <c r="G1561" s="3" t="e">
        <v>#N/A</v>
      </c>
      <c r="H1561" s="3" t="e">
        <v>#N/A</v>
      </c>
      <c r="I1561" s="79" t="e">
        <v>#N/A</v>
      </c>
      <c r="J1561" s="79" t="e">
        <v>#N/A</v>
      </c>
      <c r="K1561" s="84" t="e">
        <v>#N/A</v>
      </c>
      <c r="L1561" s="9" t="e">
        <v>#N/A</v>
      </c>
      <c r="M1561" s="92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8" t="e">
        <v>#N/A</v>
      </c>
      <c r="F1562" s="3" t="e">
        <v>#N/A</v>
      </c>
      <c r="G1562" s="3" t="e">
        <v>#N/A</v>
      </c>
      <c r="H1562" s="3" t="e">
        <v>#N/A</v>
      </c>
      <c r="I1562" s="79" t="e">
        <v>#N/A</v>
      </c>
      <c r="J1562" s="79" t="e">
        <v>#N/A</v>
      </c>
      <c r="K1562" s="84" t="e">
        <v>#N/A</v>
      </c>
      <c r="L1562" s="9" t="e">
        <v>#N/A</v>
      </c>
      <c r="M1562" s="92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8" t="e">
        <v>#N/A</v>
      </c>
      <c r="F1563" s="3" t="e">
        <v>#N/A</v>
      </c>
      <c r="G1563" s="3" t="e">
        <v>#N/A</v>
      </c>
      <c r="H1563" s="3" t="e">
        <v>#N/A</v>
      </c>
      <c r="I1563" s="79" t="e">
        <v>#N/A</v>
      </c>
      <c r="J1563" s="79" t="e">
        <v>#N/A</v>
      </c>
      <c r="K1563" s="84" t="e">
        <v>#N/A</v>
      </c>
      <c r="L1563" s="9" t="e">
        <v>#N/A</v>
      </c>
      <c r="M1563" s="92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8" t="e">
        <v>#N/A</v>
      </c>
      <c r="F1564" s="3" t="e">
        <v>#N/A</v>
      </c>
      <c r="G1564" s="3" t="e">
        <v>#N/A</v>
      </c>
      <c r="H1564" s="3" t="e">
        <v>#N/A</v>
      </c>
      <c r="I1564" s="79" t="e">
        <v>#N/A</v>
      </c>
      <c r="J1564" s="79" t="e">
        <v>#N/A</v>
      </c>
      <c r="K1564" s="84" t="e">
        <v>#N/A</v>
      </c>
      <c r="L1564" s="9" t="e">
        <v>#N/A</v>
      </c>
      <c r="M1564" s="92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8" t="e">
        <v>#N/A</v>
      </c>
      <c r="F1565" s="3" t="e">
        <v>#N/A</v>
      </c>
      <c r="G1565" s="3" t="e">
        <v>#N/A</v>
      </c>
      <c r="H1565" s="3" t="e">
        <v>#N/A</v>
      </c>
      <c r="I1565" s="79" t="e">
        <v>#N/A</v>
      </c>
      <c r="J1565" s="79" t="e">
        <v>#N/A</v>
      </c>
      <c r="K1565" s="84" t="e">
        <v>#N/A</v>
      </c>
      <c r="L1565" s="9" t="e">
        <v>#N/A</v>
      </c>
      <c r="M1565" s="92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8" t="e">
        <v>#N/A</v>
      </c>
      <c r="F1566" s="3" t="e">
        <v>#N/A</v>
      </c>
      <c r="G1566" s="3" t="e">
        <v>#N/A</v>
      </c>
      <c r="H1566" s="3" t="e">
        <v>#N/A</v>
      </c>
      <c r="I1566" s="79" t="e">
        <v>#N/A</v>
      </c>
      <c r="J1566" s="79" t="e">
        <v>#N/A</v>
      </c>
      <c r="K1566" s="84" t="e">
        <v>#N/A</v>
      </c>
      <c r="L1566" s="9" t="e">
        <v>#N/A</v>
      </c>
      <c r="M1566" s="92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8" t="e">
        <v>#N/A</v>
      </c>
      <c r="F1567" s="3" t="e">
        <v>#N/A</v>
      </c>
      <c r="G1567" s="3" t="e">
        <v>#N/A</v>
      </c>
      <c r="H1567" s="3" t="e">
        <v>#N/A</v>
      </c>
      <c r="I1567" s="79" t="e">
        <v>#N/A</v>
      </c>
      <c r="J1567" s="79" t="e">
        <v>#N/A</v>
      </c>
      <c r="K1567" s="84" t="e">
        <v>#N/A</v>
      </c>
      <c r="L1567" s="9" t="e">
        <v>#N/A</v>
      </c>
      <c r="M1567" s="92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8" t="e">
        <v>#N/A</v>
      </c>
      <c r="F1568" s="3" t="e">
        <v>#N/A</v>
      </c>
      <c r="G1568" s="3" t="e">
        <v>#N/A</v>
      </c>
      <c r="H1568" s="3" t="e">
        <v>#N/A</v>
      </c>
      <c r="I1568" s="79" t="e">
        <v>#N/A</v>
      </c>
      <c r="J1568" s="79" t="e">
        <v>#N/A</v>
      </c>
      <c r="K1568" s="84" t="e">
        <v>#N/A</v>
      </c>
      <c r="L1568" s="9" t="e">
        <v>#N/A</v>
      </c>
      <c r="M1568" s="92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8" t="e">
        <v>#N/A</v>
      </c>
      <c r="F1569" s="3" t="e">
        <v>#N/A</v>
      </c>
      <c r="G1569" s="3" t="e">
        <v>#N/A</v>
      </c>
      <c r="H1569" s="3" t="e">
        <v>#N/A</v>
      </c>
      <c r="I1569" s="79" t="e">
        <v>#N/A</v>
      </c>
      <c r="J1569" s="79" t="e">
        <v>#N/A</v>
      </c>
      <c r="K1569" s="84" t="e">
        <v>#N/A</v>
      </c>
      <c r="L1569" s="9" t="e">
        <v>#N/A</v>
      </c>
      <c r="M1569" s="92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8" t="e">
        <v>#N/A</v>
      </c>
      <c r="F1570" s="3" t="e">
        <v>#N/A</v>
      </c>
      <c r="G1570" s="3" t="e">
        <v>#N/A</v>
      </c>
      <c r="H1570" s="3" t="e">
        <v>#N/A</v>
      </c>
      <c r="I1570" s="79" t="e">
        <v>#N/A</v>
      </c>
      <c r="J1570" s="79" t="e">
        <v>#N/A</v>
      </c>
      <c r="K1570" s="84" t="e">
        <v>#N/A</v>
      </c>
      <c r="L1570" s="9" t="e">
        <v>#N/A</v>
      </c>
      <c r="M1570" s="92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8" t="e">
        <v>#N/A</v>
      </c>
      <c r="F1571" s="3" t="e">
        <v>#N/A</v>
      </c>
      <c r="G1571" s="3" t="e">
        <v>#N/A</v>
      </c>
      <c r="H1571" s="3" t="e">
        <v>#N/A</v>
      </c>
      <c r="I1571" s="79" t="e">
        <v>#N/A</v>
      </c>
      <c r="J1571" s="79" t="e">
        <v>#N/A</v>
      </c>
      <c r="K1571" s="84" t="e">
        <v>#N/A</v>
      </c>
      <c r="L1571" s="9" t="e">
        <v>#N/A</v>
      </c>
      <c r="M1571" s="92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8" t="e">
        <v>#N/A</v>
      </c>
      <c r="F1572" s="3" t="e">
        <v>#N/A</v>
      </c>
      <c r="G1572" s="3" t="e">
        <v>#N/A</v>
      </c>
      <c r="H1572" s="3" t="e">
        <v>#N/A</v>
      </c>
      <c r="I1572" s="79" t="e">
        <v>#N/A</v>
      </c>
      <c r="J1572" s="79" t="e">
        <v>#N/A</v>
      </c>
      <c r="K1572" s="84" t="e">
        <v>#N/A</v>
      </c>
      <c r="L1572" s="9" t="e">
        <v>#N/A</v>
      </c>
      <c r="M1572" s="92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8" t="e">
        <v>#N/A</v>
      </c>
      <c r="F1573" s="3" t="e">
        <v>#N/A</v>
      </c>
      <c r="G1573" s="3" t="e">
        <v>#N/A</v>
      </c>
      <c r="H1573" s="3" t="e">
        <v>#N/A</v>
      </c>
      <c r="I1573" s="79" t="e">
        <v>#N/A</v>
      </c>
      <c r="J1573" s="79" t="e">
        <v>#N/A</v>
      </c>
      <c r="K1573" s="84" t="e">
        <v>#N/A</v>
      </c>
      <c r="L1573" s="9" t="e">
        <v>#N/A</v>
      </c>
      <c r="M1573" s="92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8" t="e">
        <v>#N/A</v>
      </c>
      <c r="F1574" s="3" t="e">
        <v>#N/A</v>
      </c>
      <c r="G1574" s="3" t="e">
        <v>#N/A</v>
      </c>
      <c r="H1574" s="3" t="e">
        <v>#N/A</v>
      </c>
      <c r="I1574" s="79" t="e">
        <v>#N/A</v>
      </c>
      <c r="J1574" s="79" t="e">
        <v>#N/A</v>
      </c>
      <c r="K1574" s="84" t="e">
        <v>#N/A</v>
      </c>
      <c r="L1574" s="9" t="e">
        <v>#N/A</v>
      </c>
      <c r="M1574" s="92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8" t="e">
        <v>#N/A</v>
      </c>
      <c r="F1575" s="3" t="e">
        <v>#N/A</v>
      </c>
      <c r="G1575" s="3" t="e">
        <v>#N/A</v>
      </c>
      <c r="H1575" s="3" t="e">
        <v>#N/A</v>
      </c>
      <c r="I1575" s="79" t="e">
        <v>#N/A</v>
      </c>
      <c r="J1575" s="79" t="e">
        <v>#N/A</v>
      </c>
      <c r="K1575" s="84" t="e">
        <v>#N/A</v>
      </c>
      <c r="L1575" s="9" t="e">
        <v>#N/A</v>
      </c>
      <c r="M1575" s="92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8" t="e">
        <v>#N/A</v>
      </c>
      <c r="F1576" s="3" t="e">
        <v>#N/A</v>
      </c>
      <c r="G1576" s="3" t="e">
        <v>#N/A</v>
      </c>
      <c r="H1576" s="3" t="e">
        <v>#N/A</v>
      </c>
      <c r="I1576" s="79" t="e">
        <v>#N/A</v>
      </c>
      <c r="J1576" s="79" t="e">
        <v>#N/A</v>
      </c>
      <c r="K1576" s="84" t="e">
        <v>#N/A</v>
      </c>
      <c r="L1576" s="9" t="e">
        <v>#N/A</v>
      </c>
      <c r="M1576" s="92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8" t="e">
        <v>#N/A</v>
      </c>
      <c r="F1577" s="3" t="e">
        <v>#N/A</v>
      </c>
      <c r="G1577" s="3" t="e">
        <v>#N/A</v>
      </c>
      <c r="H1577" s="3" t="e">
        <v>#N/A</v>
      </c>
      <c r="I1577" s="79" t="e">
        <v>#N/A</v>
      </c>
      <c r="J1577" s="79" t="e">
        <v>#N/A</v>
      </c>
      <c r="K1577" s="84" t="e">
        <v>#N/A</v>
      </c>
      <c r="L1577" s="9" t="e">
        <v>#N/A</v>
      </c>
      <c r="M1577" s="92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8" t="e">
        <v>#N/A</v>
      </c>
      <c r="F1578" s="3" t="e">
        <v>#N/A</v>
      </c>
      <c r="G1578" s="3" t="e">
        <v>#N/A</v>
      </c>
      <c r="H1578" s="3" t="e">
        <v>#N/A</v>
      </c>
      <c r="I1578" s="79" t="e">
        <v>#N/A</v>
      </c>
      <c r="J1578" s="79" t="e">
        <v>#N/A</v>
      </c>
      <c r="K1578" s="84" t="e">
        <v>#N/A</v>
      </c>
      <c r="L1578" s="9" t="e">
        <v>#N/A</v>
      </c>
      <c r="M1578" s="92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8" t="e">
        <v>#N/A</v>
      </c>
      <c r="F1579" s="3" t="e">
        <v>#N/A</v>
      </c>
      <c r="G1579" s="3" t="e">
        <v>#N/A</v>
      </c>
      <c r="H1579" s="3" t="e">
        <v>#N/A</v>
      </c>
      <c r="I1579" s="79" t="e">
        <v>#N/A</v>
      </c>
      <c r="J1579" s="79" t="e">
        <v>#N/A</v>
      </c>
      <c r="K1579" s="84" t="e">
        <v>#N/A</v>
      </c>
      <c r="L1579" s="9" t="e">
        <v>#N/A</v>
      </c>
      <c r="M1579" s="92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8" t="e">
        <v>#N/A</v>
      </c>
      <c r="F1580" s="3" t="e">
        <v>#N/A</v>
      </c>
      <c r="G1580" s="3" t="e">
        <v>#N/A</v>
      </c>
      <c r="H1580" s="3" t="e">
        <v>#N/A</v>
      </c>
      <c r="I1580" s="79" t="e">
        <v>#N/A</v>
      </c>
      <c r="J1580" s="79" t="e">
        <v>#N/A</v>
      </c>
      <c r="K1580" s="84" t="e">
        <v>#N/A</v>
      </c>
      <c r="L1580" s="9" t="e">
        <v>#N/A</v>
      </c>
      <c r="M1580" s="92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8" t="e">
        <v>#N/A</v>
      </c>
      <c r="F1581" s="3" t="e">
        <v>#N/A</v>
      </c>
      <c r="G1581" s="3" t="e">
        <v>#N/A</v>
      </c>
      <c r="H1581" s="3" t="e">
        <v>#N/A</v>
      </c>
      <c r="I1581" s="79" t="e">
        <v>#N/A</v>
      </c>
      <c r="J1581" s="79" t="e">
        <v>#N/A</v>
      </c>
      <c r="K1581" s="84" t="e">
        <v>#N/A</v>
      </c>
      <c r="L1581" s="9" t="e">
        <v>#N/A</v>
      </c>
      <c r="M1581" s="92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8" t="e">
        <v>#N/A</v>
      </c>
      <c r="F1582" s="3" t="e">
        <v>#N/A</v>
      </c>
      <c r="G1582" s="3" t="e">
        <v>#N/A</v>
      </c>
      <c r="H1582" s="3" t="e">
        <v>#N/A</v>
      </c>
      <c r="I1582" s="79" t="e">
        <v>#N/A</v>
      </c>
      <c r="J1582" s="79" t="e">
        <v>#N/A</v>
      </c>
      <c r="K1582" s="84" t="e">
        <v>#N/A</v>
      </c>
      <c r="L1582" s="9" t="e">
        <v>#N/A</v>
      </c>
      <c r="M1582" s="92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8" t="e">
        <v>#N/A</v>
      </c>
      <c r="F1583" s="3" t="e">
        <v>#N/A</v>
      </c>
      <c r="G1583" s="3" t="e">
        <v>#N/A</v>
      </c>
      <c r="H1583" s="3" t="e">
        <v>#N/A</v>
      </c>
      <c r="I1583" s="79" t="e">
        <v>#N/A</v>
      </c>
      <c r="J1583" s="79" t="e">
        <v>#N/A</v>
      </c>
      <c r="K1583" s="84" t="e">
        <v>#N/A</v>
      </c>
      <c r="L1583" s="9" t="e">
        <v>#N/A</v>
      </c>
      <c r="M1583" s="92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8" t="e">
        <v>#N/A</v>
      </c>
      <c r="F1584" s="3" t="e">
        <v>#N/A</v>
      </c>
      <c r="G1584" s="3" t="e">
        <v>#N/A</v>
      </c>
      <c r="H1584" s="3" t="e">
        <v>#N/A</v>
      </c>
      <c r="I1584" s="79" t="e">
        <v>#N/A</v>
      </c>
      <c r="J1584" s="79" t="e">
        <v>#N/A</v>
      </c>
      <c r="K1584" s="84" t="e">
        <v>#N/A</v>
      </c>
      <c r="L1584" s="9" t="e">
        <v>#N/A</v>
      </c>
      <c r="M1584" s="92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8" t="e">
        <v>#N/A</v>
      </c>
      <c r="F1585" s="3" t="e">
        <v>#N/A</v>
      </c>
      <c r="G1585" s="3" t="e">
        <v>#N/A</v>
      </c>
      <c r="H1585" s="3" t="e">
        <v>#N/A</v>
      </c>
      <c r="I1585" s="79" t="e">
        <v>#N/A</v>
      </c>
      <c r="J1585" s="79" t="e">
        <v>#N/A</v>
      </c>
      <c r="K1585" s="84" t="e">
        <v>#N/A</v>
      </c>
      <c r="L1585" s="9" t="e">
        <v>#N/A</v>
      </c>
      <c r="M1585" s="92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8" t="e">
        <v>#N/A</v>
      </c>
      <c r="F1586" s="3" t="e">
        <v>#N/A</v>
      </c>
      <c r="G1586" s="3" t="e">
        <v>#N/A</v>
      </c>
      <c r="H1586" s="3" t="e">
        <v>#N/A</v>
      </c>
      <c r="I1586" s="79" t="e">
        <v>#N/A</v>
      </c>
      <c r="J1586" s="79" t="e">
        <v>#N/A</v>
      </c>
      <c r="K1586" s="84" t="e">
        <v>#N/A</v>
      </c>
      <c r="L1586" s="9" t="e">
        <v>#N/A</v>
      </c>
      <c r="M1586" s="92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8" t="e">
        <v>#N/A</v>
      </c>
      <c r="F1587" s="3" t="e">
        <v>#N/A</v>
      </c>
      <c r="G1587" s="3" t="e">
        <v>#N/A</v>
      </c>
      <c r="H1587" s="3" t="e">
        <v>#N/A</v>
      </c>
      <c r="I1587" s="79" t="e">
        <v>#N/A</v>
      </c>
      <c r="J1587" s="79" t="e">
        <v>#N/A</v>
      </c>
      <c r="K1587" s="84" t="e">
        <v>#N/A</v>
      </c>
      <c r="L1587" s="9" t="e">
        <v>#N/A</v>
      </c>
      <c r="M1587" s="92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8" t="e">
        <v>#N/A</v>
      </c>
      <c r="F1588" s="3" t="e">
        <v>#N/A</v>
      </c>
      <c r="G1588" s="3" t="e">
        <v>#N/A</v>
      </c>
      <c r="H1588" s="3" t="e">
        <v>#N/A</v>
      </c>
      <c r="I1588" s="79" t="e">
        <v>#N/A</v>
      </c>
      <c r="J1588" s="79" t="e">
        <v>#N/A</v>
      </c>
      <c r="K1588" s="84" t="e">
        <v>#N/A</v>
      </c>
      <c r="L1588" s="9" t="e">
        <v>#N/A</v>
      </c>
      <c r="M1588" s="92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8" t="e">
        <v>#N/A</v>
      </c>
      <c r="F1589" s="3" t="e">
        <v>#N/A</v>
      </c>
      <c r="G1589" s="3" t="e">
        <v>#N/A</v>
      </c>
      <c r="H1589" s="3" t="e">
        <v>#N/A</v>
      </c>
      <c r="I1589" s="79" t="e">
        <v>#N/A</v>
      </c>
      <c r="J1589" s="79" t="e">
        <v>#N/A</v>
      </c>
      <c r="K1589" s="84" t="e">
        <v>#N/A</v>
      </c>
      <c r="L1589" s="9" t="e">
        <v>#N/A</v>
      </c>
      <c r="M1589" s="92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8" t="e">
        <v>#N/A</v>
      </c>
      <c r="F1590" s="3" t="e">
        <v>#N/A</v>
      </c>
      <c r="G1590" s="3" t="e">
        <v>#N/A</v>
      </c>
      <c r="H1590" s="3" t="e">
        <v>#N/A</v>
      </c>
      <c r="I1590" s="79" t="e">
        <v>#N/A</v>
      </c>
      <c r="J1590" s="79" t="e">
        <v>#N/A</v>
      </c>
      <c r="K1590" s="84" t="e">
        <v>#N/A</v>
      </c>
      <c r="L1590" s="9" t="e">
        <v>#N/A</v>
      </c>
      <c r="M1590" s="92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8" t="e">
        <v>#N/A</v>
      </c>
      <c r="F1591" s="3" t="e">
        <v>#N/A</v>
      </c>
      <c r="G1591" s="3" t="e">
        <v>#N/A</v>
      </c>
      <c r="H1591" s="3" t="e">
        <v>#N/A</v>
      </c>
      <c r="I1591" s="79" t="e">
        <v>#N/A</v>
      </c>
      <c r="J1591" s="79" t="e">
        <v>#N/A</v>
      </c>
      <c r="K1591" s="84" t="e">
        <v>#N/A</v>
      </c>
      <c r="L1591" s="9" t="e">
        <v>#N/A</v>
      </c>
      <c r="M1591" s="92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8" t="e">
        <v>#N/A</v>
      </c>
      <c r="F1592" s="3" t="e">
        <v>#N/A</v>
      </c>
      <c r="G1592" s="3" t="e">
        <v>#N/A</v>
      </c>
      <c r="H1592" s="3" t="e">
        <v>#N/A</v>
      </c>
      <c r="I1592" s="79" t="e">
        <v>#N/A</v>
      </c>
      <c r="J1592" s="79" t="e">
        <v>#N/A</v>
      </c>
      <c r="K1592" s="84" t="e">
        <v>#N/A</v>
      </c>
      <c r="L1592" s="9" t="e">
        <v>#N/A</v>
      </c>
      <c r="M1592" s="92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8" t="e">
        <v>#N/A</v>
      </c>
      <c r="F1593" s="3" t="e">
        <v>#N/A</v>
      </c>
      <c r="G1593" s="3" t="e">
        <v>#N/A</v>
      </c>
      <c r="H1593" s="3" t="e">
        <v>#N/A</v>
      </c>
      <c r="I1593" s="79" t="e">
        <v>#N/A</v>
      </c>
      <c r="J1593" s="79" t="e">
        <v>#N/A</v>
      </c>
      <c r="K1593" s="84" t="e">
        <v>#N/A</v>
      </c>
      <c r="L1593" s="9" t="e">
        <v>#N/A</v>
      </c>
      <c r="M1593" s="92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8" t="e">
        <v>#N/A</v>
      </c>
      <c r="F1594" s="3" t="e">
        <v>#N/A</v>
      </c>
      <c r="G1594" s="3" t="e">
        <v>#N/A</v>
      </c>
      <c r="H1594" s="3" t="e">
        <v>#N/A</v>
      </c>
      <c r="I1594" s="79" t="e">
        <v>#N/A</v>
      </c>
      <c r="J1594" s="79" t="e">
        <v>#N/A</v>
      </c>
      <c r="K1594" s="84" t="e">
        <v>#N/A</v>
      </c>
      <c r="L1594" s="9" t="e">
        <v>#N/A</v>
      </c>
      <c r="M1594" s="92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8" t="e">
        <v>#N/A</v>
      </c>
      <c r="F1595" s="3" t="e">
        <v>#N/A</v>
      </c>
      <c r="G1595" s="3" t="e">
        <v>#N/A</v>
      </c>
      <c r="H1595" s="3" t="e">
        <v>#N/A</v>
      </c>
      <c r="I1595" s="79" t="e">
        <v>#N/A</v>
      </c>
      <c r="J1595" s="79" t="e">
        <v>#N/A</v>
      </c>
      <c r="K1595" s="84" t="e">
        <v>#N/A</v>
      </c>
      <c r="L1595" s="9" t="e">
        <v>#N/A</v>
      </c>
      <c r="M1595" s="92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8" t="e">
        <v>#N/A</v>
      </c>
      <c r="F1596" s="3" t="e">
        <v>#N/A</v>
      </c>
      <c r="G1596" s="3" t="e">
        <v>#N/A</v>
      </c>
      <c r="H1596" s="3" t="e">
        <v>#N/A</v>
      </c>
      <c r="I1596" s="79" t="e">
        <v>#N/A</v>
      </c>
      <c r="J1596" s="79" t="e">
        <v>#N/A</v>
      </c>
      <c r="K1596" s="84" t="e">
        <v>#N/A</v>
      </c>
      <c r="L1596" s="9" t="e">
        <v>#N/A</v>
      </c>
      <c r="M1596" s="92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8" t="e">
        <v>#N/A</v>
      </c>
      <c r="F1597" s="3" t="e">
        <v>#N/A</v>
      </c>
      <c r="G1597" s="3" t="e">
        <v>#N/A</v>
      </c>
      <c r="H1597" s="3" t="e">
        <v>#N/A</v>
      </c>
      <c r="I1597" s="79" t="e">
        <v>#N/A</v>
      </c>
      <c r="J1597" s="79" t="e">
        <v>#N/A</v>
      </c>
      <c r="K1597" s="84" t="e">
        <v>#N/A</v>
      </c>
      <c r="L1597" s="9" t="e">
        <v>#N/A</v>
      </c>
      <c r="M1597" s="92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8" t="e">
        <v>#N/A</v>
      </c>
      <c r="F1598" s="3" t="e">
        <v>#N/A</v>
      </c>
      <c r="G1598" s="3" t="e">
        <v>#N/A</v>
      </c>
      <c r="H1598" s="3" t="e">
        <v>#N/A</v>
      </c>
      <c r="I1598" s="79" t="e">
        <v>#N/A</v>
      </c>
      <c r="J1598" s="79" t="e">
        <v>#N/A</v>
      </c>
      <c r="K1598" s="84" t="e">
        <v>#N/A</v>
      </c>
      <c r="L1598" s="9" t="e">
        <v>#N/A</v>
      </c>
      <c r="M1598" s="92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8" t="e">
        <v>#N/A</v>
      </c>
      <c r="F1599" s="3" t="e">
        <v>#N/A</v>
      </c>
      <c r="G1599" s="3" t="e">
        <v>#N/A</v>
      </c>
      <c r="H1599" s="3" t="e">
        <v>#N/A</v>
      </c>
      <c r="I1599" s="79" t="e">
        <v>#N/A</v>
      </c>
      <c r="J1599" s="79" t="e">
        <v>#N/A</v>
      </c>
      <c r="K1599" s="84" t="e">
        <v>#N/A</v>
      </c>
      <c r="L1599" s="9" t="e">
        <v>#N/A</v>
      </c>
      <c r="M1599" s="92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8" t="e">
        <v>#N/A</v>
      </c>
      <c r="F1600" s="3" t="e">
        <v>#N/A</v>
      </c>
      <c r="G1600" s="3" t="e">
        <v>#N/A</v>
      </c>
      <c r="H1600" s="3" t="e">
        <v>#N/A</v>
      </c>
      <c r="I1600" s="79" t="e">
        <v>#N/A</v>
      </c>
      <c r="J1600" s="79" t="e">
        <v>#N/A</v>
      </c>
      <c r="K1600" s="84" t="e">
        <v>#N/A</v>
      </c>
      <c r="L1600" s="9" t="e">
        <v>#N/A</v>
      </c>
      <c r="M1600" s="92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8" t="e">
        <v>#N/A</v>
      </c>
      <c r="F1601" s="3" t="e">
        <v>#N/A</v>
      </c>
      <c r="G1601" s="3" t="e">
        <v>#N/A</v>
      </c>
      <c r="H1601" s="3" t="e">
        <v>#N/A</v>
      </c>
      <c r="I1601" s="79" t="e">
        <v>#N/A</v>
      </c>
      <c r="J1601" s="79" t="e">
        <v>#N/A</v>
      </c>
      <c r="K1601" s="84" t="e">
        <v>#N/A</v>
      </c>
      <c r="L1601" s="9" t="e">
        <v>#N/A</v>
      </c>
      <c r="M1601" s="92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8" t="e">
        <v>#N/A</v>
      </c>
      <c r="F1602" s="3" t="e">
        <v>#N/A</v>
      </c>
      <c r="G1602" s="3" t="e">
        <v>#N/A</v>
      </c>
      <c r="H1602" s="3" t="e">
        <v>#N/A</v>
      </c>
      <c r="I1602" s="79" t="e">
        <v>#N/A</v>
      </c>
      <c r="J1602" s="79" t="e">
        <v>#N/A</v>
      </c>
      <c r="K1602" s="84" t="e">
        <v>#N/A</v>
      </c>
      <c r="L1602" s="9" t="e">
        <v>#N/A</v>
      </c>
      <c r="M1602" s="92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8" t="e">
        <v>#N/A</v>
      </c>
      <c r="F1603" s="3" t="e">
        <v>#N/A</v>
      </c>
      <c r="G1603" s="3" t="e">
        <v>#N/A</v>
      </c>
      <c r="H1603" s="3" t="e">
        <v>#N/A</v>
      </c>
      <c r="I1603" s="79" t="e">
        <v>#N/A</v>
      </c>
      <c r="J1603" s="79" t="e">
        <v>#N/A</v>
      </c>
      <c r="K1603" s="84" t="e">
        <v>#N/A</v>
      </c>
      <c r="L1603" s="9" t="e">
        <v>#N/A</v>
      </c>
      <c r="M1603" s="92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8" t="e">
        <v>#N/A</v>
      </c>
      <c r="F1604" s="3" t="e">
        <v>#N/A</v>
      </c>
      <c r="G1604" s="3" t="e">
        <v>#N/A</v>
      </c>
      <c r="H1604" s="3" t="e">
        <v>#N/A</v>
      </c>
      <c r="I1604" s="79" t="e">
        <v>#N/A</v>
      </c>
      <c r="J1604" s="79" t="e">
        <v>#N/A</v>
      </c>
      <c r="K1604" s="84" t="e">
        <v>#N/A</v>
      </c>
      <c r="L1604" s="9" t="e">
        <v>#N/A</v>
      </c>
      <c r="M1604" s="92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8" t="e">
        <v>#N/A</v>
      </c>
      <c r="F1605" s="3" t="e">
        <v>#N/A</v>
      </c>
      <c r="G1605" s="3" t="e">
        <v>#N/A</v>
      </c>
      <c r="H1605" s="3" t="e">
        <v>#N/A</v>
      </c>
      <c r="I1605" s="79" t="e">
        <v>#N/A</v>
      </c>
      <c r="J1605" s="79" t="e">
        <v>#N/A</v>
      </c>
      <c r="K1605" s="84" t="e">
        <v>#N/A</v>
      </c>
      <c r="L1605" s="9" t="e">
        <v>#N/A</v>
      </c>
      <c r="M1605" s="92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8" t="e">
        <v>#N/A</v>
      </c>
      <c r="F1606" s="3" t="e">
        <v>#N/A</v>
      </c>
      <c r="G1606" s="3" t="e">
        <v>#N/A</v>
      </c>
      <c r="H1606" s="3" t="e">
        <v>#N/A</v>
      </c>
      <c r="I1606" s="79" t="e">
        <v>#N/A</v>
      </c>
      <c r="J1606" s="79" t="e">
        <v>#N/A</v>
      </c>
      <c r="K1606" s="84" t="e">
        <v>#N/A</v>
      </c>
      <c r="L1606" s="9" t="e">
        <v>#N/A</v>
      </c>
      <c r="M1606" s="92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8" t="e">
        <v>#N/A</v>
      </c>
      <c r="F1607" s="3" t="e">
        <v>#N/A</v>
      </c>
      <c r="G1607" s="3" t="e">
        <v>#N/A</v>
      </c>
      <c r="H1607" s="3" t="e">
        <v>#N/A</v>
      </c>
      <c r="I1607" s="79" t="e">
        <v>#N/A</v>
      </c>
      <c r="J1607" s="79" t="e">
        <v>#N/A</v>
      </c>
      <c r="K1607" s="84" t="e">
        <v>#N/A</v>
      </c>
      <c r="L1607" s="9" t="e">
        <v>#N/A</v>
      </c>
      <c r="M1607" s="92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8" t="e">
        <v>#N/A</v>
      </c>
      <c r="F1608" s="3" t="e">
        <v>#N/A</v>
      </c>
      <c r="G1608" s="3" t="e">
        <v>#N/A</v>
      </c>
      <c r="H1608" s="3" t="e">
        <v>#N/A</v>
      </c>
      <c r="I1608" s="79" t="e">
        <v>#N/A</v>
      </c>
      <c r="J1608" s="79" t="e">
        <v>#N/A</v>
      </c>
      <c r="K1608" s="84" t="e">
        <v>#N/A</v>
      </c>
      <c r="L1608" s="9" t="e">
        <v>#N/A</v>
      </c>
      <c r="M1608" s="92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8" t="e">
        <v>#N/A</v>
      </c>
      <c r="F1609" s="3" t="e">
        <v>#N/A</v>
      </c>
      <c r="G1609" s="3" t="e">
        <v>#N/A</v>
      </c>
      <c r="H1609" s="3" t="e">
        <v>#N/A</v>
      </c>
      <c r="I1609" s="79" t="e">
        <v>#N/A</v>
      </c>
      <c r="J1609" s="79" t="e">
        <v>#N/A</v>
      </c>
      <c r="K1609" s="84" t="e">
        <v>#N/A</v>
      </c>
      <c r="L1609" s="9" t="e">
        <v>#N/A</v>
      </c>
      <c r="M1609" s="92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8" t="e">
        <v>#N/A</v>
      </c>
      <c r="F1610" s="3" t="e">
        <v>#N/A</v>
      </c>
      <c r="G1610" s="3" t="e">
        <v>#N/A</v>
      </c>
      <c r="H1610" s="3" t="e">
        <v>#N/A</v>
      </c>
      <c r="I1610" s="79" t="e">
        <v>#N/A</v>
      </c>
      <c r="J1610" s="79" t="e">
        <v>#N/A</v>
      </c>
      <c r="K1610" s="84" t="e">
        <v>#N/A</v>
      </c>
      <c r="L1610" s="9" t="e">
        <v>#N/A</v>
      </c>
      <c r="M1610" s="92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8" t="e">
        <v>#N/A</v>
      </c>
      <c r="F1611" s="3" t="e">
        <v>#N/A</v>
      </c>
      <c r="G1611" s="3" t="e">
        <v>#N/A</v>
      </c>
      <c r="H1611" s="3" t="e">
        <v>#N/A</v>
      </c>
      <c r="I1611" s="79" t="e">
        <v>#N/A</v>
      </c>
      <c r="J1611" s="79" t="e">
        <v>#N/A</v>
      </c>
      <c r="K1611" s="84" t="e">
        <v>#N/A</v>
      </c>
      <c r="L1611" s="9" t="e">
        <v>#N/A</v>
      </c>
      <c r="M1611" s="92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8" t="e">
        <v>#N/A</v>
      </c>
      <c r="F1612" s="3" t="e">
        <v>#N/A</v>
      </c>
      <c r="G1612" s="3" t="e">
        <v>#N/A</v>
      </c>
      <c r="H1612" s="3" t="e">
        <v>#N/A</v>
      </c>
      <c r="I1612" s="79" t="e">
        <v>#N/A</v>
      </c>
      <c r="J1612" s="79" t="e">
        <v>#N/A</v>
      </c>
      <c r="K1612" s="84" t="e">
        <v>#N/A</v>
      </c>
      <c r="L1612" s="9" t="e">
        <v>#N/A</v>
      </c>
      <c r="M1612" s="92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8" t="e">
        <v>#N/A</v>
      </c>
      <c r="F1613" s="3" t="e">
        <v>#N/A</v>
      </c>
      <c r="G1613" s="3" t="e">
        <v>#N/A</v>
      </c>
      <c r="H1613" s="3" t="e">
        <v>#N/A</v>
      </c>
      <c r="I1613" s="79" t="e">
        <v>#N/A</v>
      </c>
      <c r="J1613" s="79" t="e">
        <v>#N/A</v>
      </c>
      <c r="K1613" s="84" t="e">
        <v>#N/A</v>
      </c>
      <c r="L1613" s="9" t="e">
        <v>#N/A</v>
      </c>
      <c r="M1613" s="92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8" t="e">
        <v>#N/A</v>
      </c>
      <c r="F1614" s="3" t="e">
        <v>#N/A</v>
      </c>
      <c r="G1614" s="3" t="e">
        <v>#N/A</v>
      </c>
      <c r="H1614" s="3" t="e">
        <v>#N/A</v>
      </c>
      <c r="I1614" s="79" t="e">
        <v>#N/A</v>
      </c>
      <c r="J1614" s="79" t="e">
        <v>#N/A</v>
      </c>
      <c r="K1614" s="84" t="e">
        <v>#N/A</v>
      </c>
      <c r="L1614" s="9" t="e">
        <v>#N/A</v>
      </c>
      <c r="M1614" s="92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8" t="e">
        <v>#N/A</v>
      </c>
      <c r="F1615" s="3" t="e">
        <v>#N/A</v>
      </c>
      <c r="G1615" s="3" t="e">
        <v>#N/A</v>
      </c>
      <c r="H1615" s="3" t="e">
        <v>#N/A</v>
      </c>
      <c r="I1615" s="79" t="e">
        <v>#N/A</v>
      </c>
      <c r="J1615" s="79" t="e">
        <v>#N/A</v>
      </c>
      <c r="K1615" s="84" t="e">
        <v>#N/A</v>
      </c>
      <c r="L1615" s="9" t="e">
        <v>#N/A</v>
      </c>
      <c r="M1615" s="92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8" t="e">
        <v>#N/A</v>
      </c>
      <c r="F1616" s="3" t="e">
        <v>#N/A</v>
      </c>
      <c r="G1616" s="3" t="e">
        <v>#N/A</v>
      </c>
      <c r="H1616" s="3" t="e">
        <v>#N/A</v>
      </c>
      <c r="I1616" s="79" t="e">
        <v>#N/A</v>
      </c>
      <c r="J1616" s="79" t="e">
        <v>#N/A</v>
      </c>
      <c r="K1616" s="84" t="e">
        <v>#N/A</v>
      </c>
      <c r="L1616" s="9" t="e">
        <v>#N/A</v>
      </c>
      <c r="M1616" s="92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8" t="e">
        <v>#N/A</v>
      </c>
      <c r="F1617" s="3" t="e">
        <v>#N/A</v>
      </c>
      <c r="G1617" s="3" t="e">
        <v>#N/A</v>
      </c>
      <c r="H1617" s="3" t="e">
        <v>#N/A</v>
      </c>
      <c r="I1617" s="79" t="e">
        <v>#N/A</v>
      </c>
      <c r="J1617" s="79" t="e">
        <v>#N/A</v>
      </c>
      <c r="K1617" s="84" t="e">
        <v>#N/A</v>
      </c>
      <c r="L1617" s="9" t="e">
        <v>#N/A</v>
      </c>
      <c r="M1617" s="92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8" t="e">
        <v>#N/A</v>
      </c>
      <c r="F1618" s="3" t="e">
        <v>#N/A</v>
      </c>
      <c r="G1618" s="3" t="e">
        <v>#N/A</v>
      </c>
      <c r="H1618" s="3" t="e">
        <v>#N/A</v>
      </c>
      <c r="I1618" s="79" t="e">
        <v>#N/A</v>
      </c>
      <c r="J1618" s="79" t="e">
        <v>#N/A</v>
      </c>
      <c r="K1618" s="84" t="e">
        <v>#N/A</v>
      </c>
      <c r="L1618" s="9" t="e">
        <v>#N/A</v>
      </c>
      <c r="M1618" s="92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8" t="e">
        <v>#N/A</v>
      </c>
      <c r="F1619" s="3" t="e">
        <v>#N/A</v>
      </c>
      <c r="G1619" s="3" t="e">
        <v>#N/A</v>
      </c>
      <c r="H1619" s="3" t="e">
        <v>#N/A</v>
      </c>
      <c r="I1619" s="79" t="e">
        <v>#N/A</v>
      </c>
      <c r="J1619" s="79" t="e">
        <v>#N/A</v>
      </c>
      <c r="K1619" s="84" t="e">
        <v>#N/A</v>
      </c>
      <c r="L1619" s="9" t="e">
        <v>#N/A</v>
      </c>
      <c r="M1619" s="92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8" t="e">
        <v>#N/A</v>
      </c>
      <c r="F1620" s="3" t="e">
        <v>#N/A</v>
      </c>
      <c r="G1620" s="3" t="e">
        <v>#N/A</v>
      </c>
      <c r="H1620" s="3" t="e">
        <v>#N/A</v>
      </c>
      <c r="I1620" s="79" t="e">
        <v>#N/A</v>
      </c>
      <c r="J1620" s="79" t="e">
        <v>#N/A</v>
      </c>
      <c r="K1620" s="84" t="e">
        <v>#N/A</v>
      </c>
      <c r="L1620" s="9" t="e">
        <v>#N/A</v>
      </c>
      <c r="M1620" s="92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8" t="e">
        <v>#N/A</v>
      </c>
      <c r="F1621" s="3" t="e">
        <v>#N/A</v>
      </c>
      <c r="G1621" s="3" t="e">
        <v>#N/A</v>
      </c>
      <c r="H1621" s="3" t="e">
        <v>#N/A</v>
      </c>
      <c r="I1621" s="79" t="e">
        <v>#N/A</v>
      </c>
      <c r="J1621" s="79" t="e">
        <v>#N/A</v>
      </c>
      <c r="K1621" s="84" t="e">
        <v>#N/A</v>
      </c>
      <c r="L1621" s="9" t="e">
        <v>#N/A</v>
      </c>
      <c r="M1621" s="92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8" t="e">
        <v>#N/A</v>
      </c>
      <c r="F1622" s="3" t="e">
        <v>#N/A</v>
      </c>
      <c r="G1622" s="3" t="e">
        <v>#N/A</v>
      </c>
      <c r="H1622" s="3" t="e">
        <v>#N/A</v>
      </c>
      <c r="I1622" s="79" t="e">
        <v>#N/A</v>
      </c>
      <c r="J1622" s="79" t="e">
        <v>#N/A</v>
      </c>
      <c r="K1622" s="84" t="e">
        <v>#N/A</v>
      </c>
      <c r="L1622" s="9" t="e">
        <v>#N/A</v>
      </c>
      <c r="M1622" s="92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8" t="e">
        <v>#N/A</v>
      </c>
      <c r="F1623" s="3" t="e">
        <v>#N/A</v>
      </c>
      <c r="G1623" s="3" t="e">
        <v>#N/A</v>
      </c>
      <c r="H1623" s="3" t="e">
        <v>#N/A</v>
      </c>
      <c r="I1623" s="79" t="e">
        <v>#N/A</v>
      </c>
      <c r="J1623" s="79" t="e">
        <v>#N/A</v>
      </c>
      <c r="K1623" s="84" t="e">
        <v>#N/A</v>
      </c>
      <c r="L1623" s="9" t="e">
        <v>#N/A</v>
      </c>
      <c r="M1623" s="92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8" t="e">
        <v>#N/A</v>
      </c>
      <c r="F1624" s="3" t="e">
        <v>#N/A</v>
      </c>
      <c r="G1624" s="3" t="e">
        <v>#N/A</v>
      </c>
      <c r="H1624" s="3" t="e">
        <v>#N/A</v>
      </c>
      <c r="I1624" s="79" t="e">
        <v>#N/A</v>
      </c>
      <c r="J1624" s="79" t="e">
        <v>#N/A</v>
      </c>
      <c r="K1624" s="84" t="e">
        <v>#N/A</v>
      </c>
      <c r="L1624" s="9" t="e">
        <v>#N/A</v>
      </c>
      <c r="M1624" s="92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8" t="e">
        <v>#N/A</v>
      </c>
      <c r="F1625" s="3" t="e">
        <v>#N/A</v>
      </c>
      <c r="G1625" s="3" t="e">
        <v>#N/A</v>
      </c>
      <c r="H1625" s="3" t="e">
        <v>#N/A</v>
      </c>
      <c r="I1625" s="79" t="e">
        <v>#N/A</v>
      </c>
      <c r="J1625" s="79" t="e">
        <v>#N/A</v>
      </c>
      <c r="K1625" s="84" t="e">
        <v>#N/A</v>
      </c>
      <c r="L1625" s="9" t="e">
        <v>#N/A</v>
      </c>
      <c r="M1625" s="92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8" t="e">
        <v>#N/A</v>
      </c>
      <c r="F1626" s="3" t="e">
        <v>#N/A</v>
      </c>
      <c r="G1626" s="3" t="e">
        <v>#N/A</v>
      </c>
      <c r="H1626" s="3" t="e">
        <v>#N/A</v>
      </c>
      <c r="I1626" s="79" t="e">
        <v>#N/A</v>
      </c>
      <c r="J1626" s="79" t="e">
        <v>#N/A</v>
      </c>
      <c r="K1626" s="84" t="e">
        <v>#N/A</v>
      </c>
      <c r="L1626" s="9" t="e">
        <v>#N/A</v>
      </c>
      <c r="M1626" s="92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8" t="e">
        <v>#N/A</v>
      </c>
      <c r="F1627" s="3" t="e">
        <v>#N/A</v>
      </c>
      <c r="G1627" s="3" t="e">
        <v>#N/A</v>
      </c>
      <c r="H1627" s="3" t="e">
        <v>#N/A</v>
      </c>
      <c r="I1627" s="79" t="e">
        <v>#N/A</v>
      </c>
      <c r="J1627" s="79" t="e">
        <v>#N/A</v>
      </c>
      <c r="K1627" s="84" t="e">
        <v>#N/A</v>
      </c>
      <c r="L1627" s="9" t="e">
        <v>#N/A</v>
      </c>
      <c r="M1627" s="92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8" t="e">
        <v>#N/A</v>
      </c>
      <c r="F1628" s="3" t="e">
        <v>#N/A</v>
      </c>
      <c r="G1628" s="3" t="e">
        <v>#N/A</v>
      </c>
      <c r="H1628" s="3" t="e">
        <v>#N/A</v>
      </c>
      <c r="I1628" s="79" t="e">
        <v>#N/A</v>
      </c>
      <c r="J1628" s="79" t="e">
        <v>#N/A</v>
      </c>
      <c r="K1628" s="84" t="e">
        <v>#N/A</v>
      </c>
      <c r="L1628" s="9" t="e">
        <v>#N/A</v>
      </c>
      <c r="M1628" s="92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8" t="e">
        <v>#N/A</v>
      </c>
      <c r="F1629" s="3" t="e">
        <v>#N/A</v>
      </c>
      <c r="G1629" s="3" t="e">
        <v>#N/A</v>
      </c>
      <c r="H1629" s="3" t="e">
        <v>#N/A</v>
      </c>
      <c r="I1629" s="79" t="e">
        <v>#N/A</v>
      </c>
      <c r="J1629" s="79" t="e">
        <v>#N/A</v>
      </c>
      <c r="K1629" s="84" t="e">
        <v>#N/A</v>
      </c>
      <c r="L1629" s="9" t="e">
        <v>#N/A</v>
      </c>
      <c r="M1629" s="92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8" t="e">
        <v>#N/A</v>
      </c>
      <c r="F1630" s="3" t="e">
        <v>#N/A</v>
      </c>
      <c r="G1630" s="3" t="e">
        <v>#N/A</v>
      </c>
      <c r="H1630" s="3" t="e">
        <v>#N/A</v>
      </c>
      <c r="I1630" s="79" t="e">
        <v>#N/A</v>
      </c>
      <c r="J1630" s="79" t="e">
        <v>#N/A</v>
      </c>
      <c r="K1630" s="84" t="e">
        <v>#N/A</v>
      </c>
      <c r="L1630" s="9" t="e">
        <v>#N/A</v>
      </c>
      <c r="M1630" s="92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8" t="e">
        <v>#N/A</v>
      </c>
      <c r="F1631" s="3" t="e">
        <v>#N/A</v>
      </c>
      <c r="G1631" s="3" t="e">
        <v>#N/A</v>
      </c>
      <c r="H1631" s="3" t="e">
        <v>#N/A</v>
      </c>
      <c r="I1631" s="79" t="e">
        <v>#N/A</v>
      </c>
      <c r="J1631" s="79" t="e">
        <v>#N/A</v>
      </c>
      <c r="K1631" s="84" t="e">
        <v>#N/A</v>
      </c>
      <c r="L1631" s="9" t="e">
        <v>#N/A</v>
      </c>
      <c r="M1631" s="92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8" t="e">
        <v>#N/A</v>
      </c>
      <c r="F1632" s="3" t="e">
        <v>#N/A</v>
      </c>
      <c r="G1632" s="3" t="e">
        <v>#N/A</v>
      </c>
      <c r="H1632" s="3" t="e">
        <v>#N/A</v>
      </c>
      <c r="I1632" s="79" t="e">
        <v>#N/A</v>
      </c>
      <c r="J1632" s="79" t="e">
        <v>#N/A</v>
      </c>
      <c r="K1632" s="84" t="e">
        <v>#N/A</v>
      </c>
      <c r="L1632" s="9" t="e">
        <v>#N/A</v>
      </c>
      <c r="M1632" s="92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8" t="e">
        <v>#N/A</v>
      </c>
      <c r="F1633" s="3" t="e">
        <v>#N/A</v>
      </c>
      <c r="G1633" s="3" t="e">
        <v>#N/A</v>
      </c>
      <c r="H1633" s="3" t="e">
        <v>#N/A</v>
      </c>
      <c r="I1633" s="79" t="e">
        <v>#N/A</v>
      </c>
      <c r="J1633" s="79" t="e">
        <v>#N/A</v>
      </c>
      <c r="K1633" s="84" t="e">
        <v>#N/A</v>
      </c>
      <c r="L1633" s="9" t="e">
        <v>#N/A</v>
      </c>
      <c r="M1633" s="92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8" t="e">
        <v>#N/A</v>
      </c>
      <c r="F1634" s="3" t="e">
        <v>#N/A</v>
      </c>
      <c r="G1634" s="3" t="e">
        <v>#N/A</v>
      </c>
      <c r="H1634" s="3" t="e">
        <v>#N/A</v>
      </c>
      <c r="I1634" s="79" t="e">
        <v>#N/A</v>
      </c>
      <c r="J1634" s="79" t="e">
        <v>#N/A</v>
      </c>
      <c r="K1634" s="84" t="e">
        <v>#N/A</v>
      </c>
      <c r="L1634" s="9" t="e">
        <v>#N/A</v>
      </c>
      <c r="M1634" s="92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8" t="e">
        <v>#N/A</v>
      </c>
      <c r="F1635" s="3" t="e">
        <v>#N/A</v>
      </c>
      <c r="G1635" s="3" t="e">
        <v>#N/A</v>
      </c>
      <c r="H1635" s="3" t="e">
        <v>#N/A</v>
      </c>
      <c r="I1635" s="79" t="e">
        <v>#N/A</v>
      </c>
      <c r="J1635" s="79" t="e">
        <v>#N/A</v>
      </c>
      <c r="K1635" s="84" t="e">
        <v>#N/A</v>
      </c>
      <c r="L1635" s="9" t="e">
        <v>#N/A</v>
      </c>
      <c r="M1635" s="92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8" t="e">
        <v>#N/A</v>
      </c>
      <c r="F1636" s="3" t="e">
        <v>#N/A</v>
      </c>
      <c r="G1636" s="3" t="e">
        <v>#N/A</v>
      </c>
      <c r="H1636" s="3" t="e">
        <v>#N/A</v>
      </c>
      <c r="I1636" s="79" t="e">
        <v>#N/A</v>
      </c>
      <c r="J1636" s="79" t="e">
        <v>#N/A</v>
      </c>
      <c r="K1636" s="84" t="e">
        <v>#N/A</v>
      </c>
      <c r="L1636" s="9" t="e">
        <v>#N/A</v>
      </c>
      <c r="M1636" s="92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8" t="e">
        <v>#N/A</v>
      </c>
      <c r="F1637" s="3" t="e">
        <v>#N/A</v>
      </c>
      <c r="G1637" s="3" t="e">
        <v>#N/A</v>
      </c>
      <c r="H1637" s="3" t="e">
        <v>#N/A</v>
      </c>
      <c r="I1637" s="79" t="e">
        <v>#N/A</v>
      </c>
      <c r="J1637" s="79" t="e">
        <v>#N/A</v>
      </c>
      <c r="K1637" s="84" t="e">
        <v>#N/A</v>
      </c>
      <c r="L1637" s="9" t="e">
        <v>#N/A</v>
      </c>
      <c r="M1637" s="92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8" t="e">
        <v>#N/A</v>
      </c>
      <c r="F1638" s="3" t="e">
        <v>#N/A</v>
      </c>
      <c r="G1638" s="3" t="e">
        <v>#N/A</v>
      </c>
      <c r="H1638" s="3" t="e">
        <v>#N/A</v>
      </c>
      <c r="I1638" s="79" t="e">
        <v>#N/A</v>
      </c>
      <c r="J1638" s="79" t="e">
        <v>#N/A</v>
      </c>
      <c r="K1638" s="84" t="e">
        <v>#N/A</v>
      </c>
      <c r="L1638" s="9" t="e">
        <v>#N/A</v>
      </c>
      <c r="M1638" s="92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8" t="e">
        <v>#N/A</v>
      </c>
      <c r="F1639" s="3" t="e">
        <v>#N/A</v>
      </c>
      <c r="G1639" s="3" t="e">
        <v>#N/A</v>
      </c>
      <c r="H1639" s="3" t="e">
        <v>#N/A</v>
      </c>
      <c r="I1639" s="79" t="e">
        <v>#N/A</v>
      </c>
      <c r="J1639" s="79" t="e">
        <v>#N/A</v>
      </c>
      <c r="K1639" s="84" t="e">
        <v>#N/A</v>
      </c>
      <c r="L1639" s="9" t="e">
        <v>#N/A</v>
      </c>
      <c r="M1639" s="92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8" t="e">
        <v>#N/A</v>
      </c>
      <c r="F1640" s="3" t="e">
        <v>#N/A</v>
      </c>
      <c r="G1640" s="3" t="e">
        <v>#N/A</v>
      </c>
      <c r="H1640" s="3" t="e">
        <v>#N/A</v>
      </c>
      <c r="I1640" s="79" t="e">
        <v>#N/A</v>
      </c>
      <c r="J1640" s="79" t="e">
        <v>#N/A</v>
      </c>
      <c r="K1640" s="84" t="e">
        <v>#N/A</v>
      </c>
      <c r="L1640" s="9" t="e">
        <v>#N/A</v>
      </c>
      <c r="M1640" s="92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8" t="e">
        <v>#N/A</v>
      </c>
      <c r="F1641" s="3" t="e">
        <v>#N/A</v>
      </c>
      <c r="G1641" s="3" t="e">
        <v>#N/A</v>
      </c>
      <c r="H1641" s="3" t="e">
        <v>#N/A</v>
      </c>
      <c r="I1641" s="79" t="e">
        <v>#N/A</v>
      </c>
      <c r="J1641" s="79" t="e">
        <v>#N/A</v>
      </c>
      <c r="K1641" s="84" t="e">
        <v>#N/A</v>
      </c>
      <c r="L1641" s="9" t="e">
        <v>#N/A</v>
      </c>
      <c r="M1641" s="92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8" t="e">
        <v>#N/A</v>
      </c>
      <c r="F1642" s="3" t="e">
        <v>#N/A</v>
      </c>
      <c r="G1642" s="3" t="e">
        <v>#N/A</v>
      </c>
      <c r="H1642" s="3" t="e">
        <v>#N/A</v>
      </c>
      <c r="I1642" s="79" t="e">
        <v>#N/A</v>
      </c>
      <c r="J1642" s="79" t="e">
        <v>#N/A</v>
      </c>
      <c r="K1642" s="84" t="e">
        <v>#N/A</v>
      </c>
      <c r="L1642" s="9" t="e">
        <v>#N/A</v>
      </c>
      <c r="M1642" s="92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8" t="e">
        <v>#N/A</v>
      </c>
      <c r="F1643" s="3" t="e">
        <v>#N/A</v>
      </c>
      <c r="G1643" s="3" t="e">
        <v>#N/A</v>
      </c>
      <c r="H1643" s="3" t="e">
        <v>#N/A</v>
      </c>
      <c r="I1643" s="79" t="e">
        <v>#N/A</v>
      </c>
      <c r="J1643" s="79" t="e">
        <v>#N/A</v>
      </c>
      <c r="K1643" s="84" t="e">
        <v>#N/A</v>
      </c>
      <c r="L1643" s="9" t="e">
        <v>#N/A</v>
      </c>
      <c r="M1643" s="92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8" t="e">
        <v>#N/A</v>
      </c>
      <c r="F1644" s="3" t="e">
        <v>#N/A</v>
      </c>
      <c r="G1644" s="3" t="e">
        <v>#N/A</v>
      </c>
      <c r="H1644" s="3" t="e">
        <v>#N/A</v>
      </c>
      <c r="I1644" s="79" t="e">
        <v>#N/A</v>
      </c>
      <c r="J1644" s="79" t="e">
        <v>#N/A</v>
      </c>
      <c r="K1644" s="84" t="e">
        <v>#N/A</v>
      </c>
      <c r="L1644" s="9" t="e">
        <v>#N/A</v>
      </c>
      <c r="M1644" s="92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8" t="e">
        <v>#N/A</v>
      </c>
      <c r="F1645" s="3" t="e">
        <v>#N/A</v>
      </c>
      <c r="G1645" s="3" t="e">
        <v>#N/A</v>
      </c>
      <c r="H1645" s="3" t="e">
        <v>#N/A</v>
      </c>
      <c r="I1645" s="79" t="e">
        <v>#N/A</v>
      </c>
      <c r="J1645" s="79" t="e">
        <v>#N/A</v>
      </c>
      <c r="K1645" s="84" t="e">
        <v>#N/A</v>
      </c>
      <c r="L1645" s="9" t="e">
        <v>#N/A</v>
      </c>
      <c r="M1645" s="92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8" t="e">
        <v>#N/A</v>
      </c>
      <c r="F1646" s="3" t="e">
        <v>#N/A</v>
      </c>
      <c r="G1646" s="3" t="e">
        <v>#N/A</v>
      </c>
      <c r="H1646" s="3" t="e">
        <v>#N/A</v>
      </c>
      <c r="I1646" s="79" t="e">
        <v>#N/A</v>
      </c>
      <c r="J1646" s="79" t="e">
        <v>#N/A</v>
      </c>
      <c r="K1646" s="84" t="e">
        <v>#N/A</v>
      </c>
      <c r="L1646" s="9" t="e">
        <v>#N/A</v>
      </c>
      <c r="M1646" s="92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8" t="e">
        <v>#N/A</v>
      </c>
      <c r="F1647" s="3" t="e">
        <v>#N/A</v>
      </c>
      <c r="G1647" s="3" t="e">
        <v>#N/A</v>
      </c>
      <c r="H1647" s="3" t="e">
        <v>#N/A</v>
      </c>
      <c r="I1647" s="79" t="e">
        <v>#N/A</v>
      </c>
      <c r="J1647" s="79" t="e">
        <v>#N/A</v>
      </c>
      <c r="K1647" s="84" t="e">
        <v>#N/A</v>
      </c>
      <c r="L1647" s="9" t="e">
        <v>#N/A</v>
      </c>
      <c r="M1647" s="92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8" t="e">
        <v>#N/A</v>
      </c>
      <c r="F1648" s="3" t="e">
        <v>#N/A</v>
      </c>
      <c r="G1648" s="3" t="e">
        <v>#N/A</v>
      </c>
      <c r="H1648" s="3" t="e">
        <v>#N/A</v>
      </c>
      <c r="I1648" s="79" t="e">
        <v>#N/A</v>
      </c>
      <c r="J1648" s="79" t="e">
        <v>#N/A</v>
      </c>
      <c r="K1648" s="84" t="e">
        <v>#N/A</v>
      </c>
      <c r="L1648" s="9" t="e">
        <v>#N/A</v>
      </c>
      <c r="M1648" s="92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8" t="e">
        <v>#N/A</v>
      </c>
      <c r="F1649" s="3" t="e">
        <v>#N/A</v>
      </c>
      <c r="G1649" s="3" t="e">
        <v>#N/A</v>
      </c>
      <c r="H1649" s="3" t="e">
        <v>#N/A</v>
      </c>
      <c r="I1649" s="79" t="e">
        <v>#N/A</v>
      </c>
      <c r="J1649" s="79" t="e">
        <v>#N/A</v>
      </c>
      <c r="K1649" s="84" t="e">
        <v>#N/A</v>
      </c>
      <c r="L1649" s="9" t="e">
        <v>#N/A</v>
      </c>
      <c r="M1649" s="92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8" t="e">
        <v>#N/A</v>
      </c>
      <c r="F1650" s="3" t="e">
        <v>#N/A</v>
      </c>
      <c r="G1650" s="3" t="e">
        <v>#N/A</v>
      </c>
      <c r="H1650" s="3" t="e">
        <v>#N/A</v>
      </c>
      <c r="I1650" s="79" t="e">
        <v>#N/A</v>
      </c>
      <c r="J1650" s="79" t="e">
        <v>#N/A</v>
      </c>
      <c r="K1650" s="84" t="e">
        <v>#N/A</v>
      </c>
      <c r="L1650" s="9" t="e">
        <v>#N/A</v>
      </c>
      <c r="M1650" s="92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8" t="e">
        <v>#N/A</v>
      </c>
      <c r="F1651" s="3" t="e">
        <v>#N/A</v>
      </c>
      <c r="G1651" s="3" t="e">
        <v>#N/A</v>
      </c>
      <c r="H1651" s="3" t="e">
        <v>#N/A</v>
      </c>
      <c r="I1651" s="79" t="e">
        <v>#N/A</v>
      </c>
      <c r="J1651" s="79" t="e">
        <v>#N/A</v>
      </c>
      <c r="K1651" s="84" t="e">
        <v>#N/A</v>
      </c>
      <c r="L1651" s="9" t="e">
        <v>#N/A</v>
      </c>
      <c r="M1651" s="92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8" t="e">
        <v>#N/A</v>
      </c>
      <c r="F1652" s="3" t="e">
        <v>#N/A</v>
      </c>
      <c r="G1652" s="3" t="e">
        <v>#N/A</v>
      </c>
      <c r="H1652" s="3" t="e">
        <v>#N/A</v>
      </c>
      <c r="I1652" s="79" t="e">
        <v>#N/A</v>
      </c>
      <c r="J1652" s="79" t="e">
        <v>#N/A</v>
      </c>
      <c r="K1652" s="84" t="e">
        <v>#N/A</v>
      </c>
      <c r="L1652" s="9" t="e">
        <v>#N/A</v>
      </c>
      <c r="M1652" s="92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8" t="e">
        <v>#N/A</v>
      </c>
      <c r="F1653" s="3" t="e">
        <v>#N/A</v>
      </c>
      <c r="G1653" s="3" t="e">
        <v>#N/A</v>
      </c>
      <c r="H1653" s="3" t="e">
        <v>#N/A</v>
      </c>
      <c r="I1653" s="79" t="e">
        <v>#N/A</v>
      </c>
      <c r="J1653" s="79" t="e">
        <v>#N/A</v>
      </c>
      <c r="K1653" s="84" t="e">
        <v>#N/A</v>
      </c>
      <c r="L1653" s="9" t="e">
        <v>#N/A</v>
      </c>
      <c r="M1653" s="92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8" t="e">
        <v>#N/A</v>
      </c>
      <c r="F1654" s="3" t="e">
        <v>#N/A</v>
      </c>
      <c r="G1654" s="3" t="e">
        <v>#N/A</v>
      </c>
      <c r="H1654" s="3" t="e">
        <v>#N/A</v>
      </c>
      <c r="I1654" s="79" t="e">
        <v>#N/A</v>
      </c>
      <c r="J1654" s="79" t="e">
        <v>#N/A</v>
      </c>
      <c r="K1654" s="84" t="e">
        <v>#N/A</v>
      </c>
      <c r="L1654" s="9" t="e">
        <v>#N/A</v>
      </c>
      <c r="M1654" s="92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8" t="e">
        <v>#N/A</v>
      </c>
      <c r="F1655" s="3" t="e">
        <v>#N/A</v>
      </c>
      <c r="G1655" s="3" t="e">
        <v>#N/A</v>
      </c>
      <c r="H1655" s="3" t="e">
        <v>#N/A</v>
      </c>
      <c r="I1655" s="79" t="e">
        <v>#N/A</v>
      </c>
      <c r="J1655" s="79" t="e">
        <v>#N/A</v>
      </c>
      <c r="K1655" s="84" t="e">
        <v>#N/A</v>
      </c>
      <c r="L1655" s="9" t="e">
        <v>#N/A</v>
      </c>
      <c r="M1655" s="92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8" t="e">
        <v>#N/A</v>
      </c>
      <c r="F1656" s="3" t="e">
        <v>#N/A</v>
      </c>
      <c r="G1656" s="3" t="e">
        <v>#N/A</v>
      </c>
      <c r="H1656" s="3" t="e">
        <v>#N/A</v>
      </c>
      <c r="I1656" s="79" t="e">
        <v>#N/A</v>
      </c>
      <c r="J1656" s="79" t="e">
        <v>#N/A</v>
      </c>
      <c r="K1656" s="84" t="e">
        <v>#N/A</v>
      </c>
      <c r="L1656" s="9" t="e">
        <v>#N/A</v>
      </c>
      <c r="M1656" s="92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8" t="e">
        <v>#N/A</v>
      </c>
      <c r="F1657" s="3" t="e">
        <v>#N/A</v>
      </c>
      <c r="G1657" s="3" t="e">
        <v>#N/A</v>
      </c>
      <c r="H1657" s="3" t="e">
        <v>#N/A</v>
      </c>
      <c r="I1657" s="79" t="e">
        <v>#N/A</v>
      </c>
      <c r="J1657" s="79" t="e">
        <v>#N/A</v>
      </c>
      <c r="K1657" s="84" t="e">
        <v>#N/A</v>
      </c>
      <c r="L1657" s="9" t="e">
        <v>#N/A</v>
      </c>
      <c r="M1657" s="92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8" t="e">
        <v>#N/A</v>
      </c>
      <c r="F1658" s="3" t="e">
        <v>#N/A</v>
      </c>
      <c r="G1658" s="3" t="e">
        <v>#N/A</v>
      </c>
      <c r="H1658" s="3" t="e">
        <v>#N/A</v>
      </c>
      <c r="I1658" s="79" t="e">
        <v>#N/A</v>
      </c>
      <c r="J1658" s="79" t="e">
        <v>#N/A</v>
      </c>
      <c r="K1658" s="84" t="e">
        <v>#N/A</v>
      </c>
      <c r="L1658" s="9" t="e">
        <v>#N/A</v>
      </c>
      <c r="M1658" s="92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8" t="e">
        <v>#N/A</v>
      </c>
      <c r="F1659" s="3" t="e">
        <v>#N/A</v>
      </c>
      <c r="G1659" s="3" t="e">
        <v>#N/A</v>
      </c>
      <c r="H1659" s="3" t="e">
        <v>#N/A</v>
      </c>
      <c r="I1659" s="79" t="e">
        <v>#N/A</v>
      </c>
      <c r="J1659" s="79" t="e">
        <v>#N/A</v>
      </c>
      <c r="K1659" s="84" t="e">
        <v>#N/A</v>
      </c>
      <c r="L1659" s="9" t="e">
        <v>#N/A</v>
      </c>
      <c r="M1659" s="92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8" t="e">
        <v>#N/A</v>
      </c>
      <c r="F1660" s="3" t="e">
        <v>#N/A</v>
      </c>
      <c r="G1660" s="3" t="e">
        <v>#N/A</v>
      </c>
      <c r="H1660" s="3" t="e">
        <v>#N/A</v>
      </c>
      <c r="I1660" s="79" t="e">
        <v>#N/A</v>
      </c>
      <c r="J1660" s="79" t="e">
        <v>#N/A</v>
      </c>
      <c r="K1660" s="84" t="e">
        <v>#N/A</v>
      </c>
      <c r="L1660" s="9" t="e">
        <v>#N/A</v>
      </c>
      <c r="M1660" s="92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8" t="e">
        <v>#N/A</v>
      </c>
      <c r="F1661" s="3" t="e">
        <v>#N/A</v>
      </c>
      <c r="G1661" s="3" t="e">
        <v>#N/A</v>
      </c>
      <c r="H1661" s="3" t="e">
        <v>#N/A</v>
      </c>
      <c r="I1661" s="79" t="e">
        <v>#N/A</v>
      </c>
      <c r="J1661" s="79" t="e">
        <v>#N/A</v>
      </c>
      <c r="K1661" s="84" t="e">
        <v>#N/A</v>
      </c>
      <c r="L1661" s="9" t="e">
        <v>#N/A</v>
      </c>
      <c r="M1661" s="92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8" t="e">
        <v>#N/A</v>
      </c>
      <c r="F1662" s="3" t="e">
        <v>#N/A</v>
      </c>
      <c r="G1662" s="3" t="e">
        <v>#N/A</v>
      </c>
      <c r="H1662" s="3" t="e">
        <v>#N/A</v>
      </c>
      <c r="I1662" s="79" t="e">
        <v>#N/A</v>
      </c>
      <c r="J1662" s="79" t="e">
        <v>#N/A</v>
      </c>
      <c r="K1662" s="84" t="e">
        <v>#N/A</v>
      </c>
      <c r="L1662" s="9" t="e">
        <v>#N/A</v>
      </c>
      <c r="M1662" s="92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8" t="e">
        <v>#N/A</v>
      </c>
      <c r="F1663" s="3" t="e">
        <v>#N/A</v>
      </c>
      <c r="G1663" s="3" t="e">
        <v>#N/A</v>
      </c>
      <c r="H1663" s="3" t="e">
        <v>#N/A</v>
      </c>
      <c r="I1663" s="79" t="e">
        <v>#N/A</v>
      </c>
      <c r="J1663" s="79" t="e">
        <v>#N/A</v>
      </c>
      <c r="K1663" s="84" t="e">
        <v>#N/A</v>
      </c>
      <c r="L1663" s="9" t="e">
        <v>#N/A</v>
      </c>
      <c r="M1663" s="92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8" t="e">
        <v>#N/A</v>
      </c>
      <c r="F1664" s="3" t="e">
        <v>#N/A</v>
      </c>
      <c r="G1664" s="3" t="e">
        <v>#N/A</v>
      </c>
      <c r="H1664" s="3" t="e">
        <v>#N/A</v>
      </c>
      <c r="I1664" s="79" t="e">
        <v>#N/A</v>
      </c>
      <c r="J1664" s="79" t="e">
        <v>#N/A</v>
      </c>
      <c r="K1664" s="84" t="e">
        <v>#N/A</v>
      </c>
      <c r="L1664" s="9" t="e">
        <v>#N/A</v>
      </c>
      <c r="M1664" s="92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8" t="e">
        <v>#N/A</v>
      </c>
      <c r="F1665" s="3" t="e">
        <v>#N/A</v>
      </c>
      <c r="G1665" s="3" t="e">
        <v>#N/A</v>
      </c>
      <c r="H1665" s="3" t="e">
        <v>#N/A</v>
      </c>
      <c r="I1665" s="79" t="e">
        <v>#N/A</v>
      </c>
      <c r="J1665" s="79" t="e">
        <v>#N/A</v>
      </c>
      <c r="K1665" s="84" t="e">
        <v>#N/A</v>
      </c>
      <c r="L1665" s="9" t="e">
        <v>#N/A</v>
      </c>
      <c r="M1665" s="92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8" t="e">
        <v>#N/A</v>
      </c>
      <c r="F1666" s="3" t="e">
        <v>#N/A</v>
      </c>
      <c r="G1666" s="3" t="e">
        <v>#N/A</v>
      </c>
      <c r="H1666" s="3" t="e">
        <v>#N/A</v>
      </c>
      <c r="I1666" s="79" t="e">
        <v>#N/A</v>
      </c>
      <c r="J1666" s="79" t="e">
        <v>#N/A</v>
      </c>
      <c r="K1666" s="84" t="e">
        <v>#N/A</v>
      </c>
      <c r="L1666" s="9" t="e">
        <v>#N/A</v>
      </c>
      <c r="M1666" s="92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8" t="e">
        <v>#N/A</v>
      </c>
      <c r="F1667" s="3" t="e">
        <v>#N/A</v>
      </c>
      <c r="G1667" s="3" t="e">
        <v>#N/A</v>
      </c>
      <c r="H1667" s="3" t="e">
        <v>#N/A</v>
      </c>
      <c r="I1667" s="79" t="e">
        <v>#N/A</v>
      </c>
      <c r="J1667" s="79" t="e">
        <v>#N/A</v>
      </c>
      <c r="K1667" s="84" t="e">
        <v>#N/A</v>
      </c>
      <c r="L1667" s="9" t="e">
        <v>#N/A</v>
      </c>
      <c r="M1667" s="92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8" t="e">
        <v>#N/A</v>
      </c>
      <c r="F1668" s="3" t="e">
        <v>#N/A</v>
      </c>
      <c r="G1668" s="3" t="e">
        <v>#N/A</v>
      </c>
      <c r="H1668" s="3" t="e">
        <v>#N/A</v>
      </c>
      <c r="I1668" s="79" t="e">
        <v>#N/A</v>
      </c>
      <c r="J1668" s="79" t="e">
        <v>#N/A</v>
      </c>
      <c r="K1668" s="84" t="e">
        <v>#N/A</v>
      </c>
      <c r="L1668" s="9" t="e">
        <v>#N/A</v>
      </c>
      <c r="M1668" s="92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8" t="e">
        <v>#N/A</v>
      </c>
      <c r="F1669" s="3" t="e">
        <v>#N/A</v>
      </c>
      <c r="G1669" s="3" t="e">
        <v>#N/A</v>
      </c>
      <c r="H1669" s="3" t="e">
        <v>#N/A</v>
      </c>
      <c r="I1669" s="79" t="e">
        <v>#N/A</v>
      </c>
      <c r="J1669" s="79" t="e">
        <v>#N/A</v>
      </c>
      <c r="K1669" s="84" t="e">
        <v>#N/A</v>
      </c>
      <c r="L1669" s="9" t="e">
        <v>#N/A</v>
      </c>
      <c r="M1669" s="92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8" t="e">
        <v>#N/A</v>
      </c>
      <c r="F1670" s="3" t="e">
        <v>#N/A</v>
      </c>
      <c r="G1670" s="3" t="e">
        <v>#N/A</v>
      </c>
      <c r="H1670" s="3" t="e">
        <v>#N/A</v>
      </c>
      <c r="I1670" s="79" t="e">
        <v>#N/A</v>
      </c>
      <c r="J1670" s="79" t="e">
        <v>#N/A</v>
      </c>
      <c r="K1670" s="84" t="e">
        <v>#N/A</v>
      </c>
      <c r="L1670" s="9" t="e">
        <v>#N/A</v>
      </c>
      <c r="M1670" s="92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8" t="e">
        <v>#N/A</v>
      </c>
      <c r="F1671" s="3" t="e">
        <v>#N/A</v>
      </c>
      <c r="G1671" s="3" t="e">
        <v>#N/A</v>
      </c>
      <c r="H1671" s="3" t="e">
        <v>#N/A</v>
      </c>
      <c r="I1671" s="79" t="e">
        <v>#N/A</v>
      </c>
      <c r="J1671" s="79" t="e">
        <v>#N/A</v>
      </c>
      <c r="K1671" s="84" t="e">
        <v>#N/A</v>
      </c>
      <c r="L1671" s="9" t="e">
        <v>#N/A</v>
      </c>
      <c r="M1671" s="92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8" t="e">
        <v>#N/A</v>
      </c>
      <c r="F1672" s="3" t="e">
        <v>#N/A</v>
      </c>
      <c r="G1672" s="3" t="e">
        <v>#N/A</v>
      </c>
      <c r="H1672" s="3" t="e">
        <v>#N/A</v>
      </c>
      <c r="I1672" s="79" t="e">
        <v>#N/A</v>
      </c>
      <c r="J1672" s="79" t="e">
        <v>#N/A</v>
      </c>
      <c r="K1672" s="84" t="e">
        <v>#N/A</v>
      </c>
      <c r="L1672" s="9" t="e">
        <v>#N/A</v>
      </c>
      <c r="M1672" s="92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8" t="e">
        <v>#N/A</v>
      </c>
      <c r="F1673" s="3" t="e">
        <v>#N/A</v>
      </c>
      <c r="G1673" s="3" t="e">
        <v>#N/A</v>
      </c>
      <c r="H1673" s="3" t="e">
        <v>#N/A</v>
      </c>
      <c r="I1673" s="79" t="e">
        <v>#N/A</v>
      </c>
      <c r="J1673" s="79" t="e">
        <v>#N/A</v>
      </c>
      <c r="K1673" s="84" t="e">
        <v>#N/A</v>
      </c>
      <c r="L1673" s="9" t="e">
        <v>#N/A</v>
      </c>
      <c r="M1673" s="92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8" t="e">
        <v>#N/A</v>
      </c>
      <c r="F1674" s="3" t="e">
        <v>#N/A</v>
      </c>
      <c r="G1674" s="3" t="e">
        <v>#N/A</v>
      </c>
      <c r="H1674" s="3" t="e">
        <v>#N/A</v>
      </c>
      <c r="I1674" s="79" t="e">
        <v>#N/A</v>
      </c>
      <c r="J1674" s="79" t="e">
        <v>#N/A</v>
      </c>
      <c r="K1674" s="84" t="e">
        <v>#N/A</v>
      </c>
      <c r="L1674" s="9" t="e">
        <v>#N/A</v>
      </c>
      <c r="M1674" s="92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8" t="e">
        <v>#N/A</v>
      </c>
      <c r="F1675" s="3" t="e">
        <v>#N/A</v>
      </c>
      <c r="G1675" s="3" t="e">
        <v>#N/A</v>
      </c>
      <c r="H1675" s="3" t="e">
        <v>#N/A</v>
      </c>
      <c r="I1675" s="79" t="e">
        <v>#N/A</v>
      </c>
      <c r="J1675" s="79" t="e">
        <v>#N/A</v>
      </c>
      <c r="K1675" s="84" t="e">
        <v>#N/A</v>
      </c>
      <c r="L1675" s="9" t="e">
        <v>#N/A</v>
      </c>
      <c r="M1675" s="92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8" t="e">
        <v>#N/A</v>
      </c>
      <c r="F1676" s="3" t="e">
        <v>#N/A</v>
      </c>
      <c r="G1676" s="3" t="e">
        <v>#N/A</v>
      </c>
      <c r="H1676" s="3" t="e">
        <v>#N/A</v>
      </c>
      <c r="I1676" s="79" t="e">
        <v>#N/A</v>
      </c>
      <c r="J1676" s="79" t="e">
        <v>#N/A</v>
      </c>
      <c r="K1676" s="84" t="e">
        <v>#N/A</v>
      </c>
      <c r="L1676" s="9" t="e">
        <v>#N/A</v>
      </c>
      <c r="M1676" s="92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8" t="e">
        <v>#N/A</v>
      </c>
      <c r="F1677" s="3" t="e">
        <v>#N/A</v>
      </c>
      <c r="G1677" s="3" t="e">
        <v>#N/A</v>
      </c>
      <c r="H1677" s="3" t="e">
        <v>#N/A</v>
      </c>
      <c r="I1677" s="79" t="e">
        <v>#N/A</v>
      </c>
      <c r="J1677" s="79" t="e">
        <v>#N/A</v>
      </c>
      <c r="K1677" s="84" t="e">
        <v>#N/A</v>
      </c>
      <c r="L1677" s="9" t="e">
        <v>#N/A</v>
      </c>
      <c r="M1677" s="92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8" t="e">
        <v>#N/A</v>
      </c>
      <c r="F1678" s="3" t="e">
        <v>#N/A</v>
      </c>
      <c r="G1678" s="3" t="e">
        <v>#N/A</v>
      </c>
      <c r="H1678" s="3" t="e">
        <v>#N/A</v>
      </c>
      <c r="I1678" s="79" t="e">
        <v>#N/A</v>
      </c>
      <c r="J1678" s="79" t="e">
        <v>#N/A</v>
      </c>
      <c r="K1678" s="84" t="e">
        <v>#N/A</v>
      </c>
      <c r="L1678" s="9" t="e">
        <v>#N/A</v>
      </c>
      <c r="M1678" s="92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8" t="e">
        <v>#N/A</v>
      </c>
      <c r="F1679" s="3" t="e">
        <v>#N/A</v>
      </c>
      <c r="G1679" s="3" t="e">
        <v>#N/A</v>
      </c>
      <c r="H1679" s="3" t="e">
        <v>#N/A</v>
      </c>
      <c r="I1679" s="79" t="e">
        <v>#N/A</v>
      </c>
      <c r="J1679" s="79" t="e">
        <v>#N/A</v>
      </c>
      <c r="K1679" s="84" t="e">
        <v>#N/A</v>
      </c>
      <c r="L1679" s="9" t="e">
        <v>#N/A</v>
      </c>
      <c r="M1679" s="92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8" t="e">
        <v>#N/A</v>
      </c>
      <c r="F1680" s="3" t="e">
        <v>#N/A</v>
      </c>
      <c r="G1680" s="3" t="e">
        <v>#N/A</v>
      </c>
      <c r="H1680" s="3" t="e">
        <v>#N/A</v>
      </c>
      <c r="I1680" s="79" t="e">
        <v>#N/A</v>
      </c>
      <c r="J1680" s="79" t="e">
        <v>#N/A</v>
      </c>
      <c r="K1680" s="84" t="e">
        <v>#N/A</v>
      </c>
      <c r="L1680" s="9" t="e">
        <v>#N/A</v>
      </c>
      <c r="M1680" s="92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8" t="e">
        <v>#N/A</v>
      </c>
      <c r="F1681" s="3" t="e">
        <v>#N/A</v>
      </c>
      <c r="G1681" s="3" t="e">
        <v>#N/A</v>
      </c>
      <c r="H1681" s="3" t="e">
        <v>#N/A</v>
      </c>
      <c r="I1681" s="79" t="e">
        <v>#N/A</v>
      </c>
      <c r="J1681" s="79" t="e">
        <v>#N/A</v>
      </c>
      <c r="K1681" s="84" t="e">
        <v>#N/A</v>
      </c>
      <c r="L1681" s="9" t="e">
        <v>#N/A</v>
      </c>
      <c r="M1681" s="92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8" t="e">
        <v>#N/A</v>
      </c>
      <c r="F1682" s="3" t="e">
        <v>#N/A</v>
      </c>
      <c r="G1682" s="3" t="e">
        <v>#N/A</v>
      </c>
      <c r="H1682" s="3" t="e">
        <v>#N/A</v>
      </c>
      <c r="I1682" s="79" t="e">
        <v>#N/A</v>
      </c>
      <c r="J1682" s="79" t="e">
        <v>#N/A</v>
      </c>
      <c r="K1682" s="84" t="e">
        <v>#N/A</v>
      </c>
      <c r="L1682" s="9" t="e">
        <v>#N/A</v>
      </c>
      <c r="M1682" s="92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8" t="e">
        <v>#N/A</v>
      </c>
      <c r="F1683" s="3" t="e">
        <v>#N/A</v>
      </c>
      <c r="G1683" s="3" t="e">
        <v>#N/A</v>
      </c>
      <c r="H1683" s="3" t="e">
        <v>#N/A</v>
      </c>
      <c r="I1683" s="79" t="e">
        <v>#N/A</v>
      </c>
      <c r="J1683" s="79" t="e">
        <v>#N/A</v>
      </c>
      <c r="K1683" s="84" t="e">
        <v>#N/A</v>
      </c>
      <c r="L1683" s="9" t="e">
        <v>#N/A</v>
      </c>
      <c r="M1683" s="92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8" t="e">
        <v>#N/A</v>
      </c>
      <c r="F1684" s="3" t="e">
        <v>#N/A</v>
      </c>
      <c r="G1684" s="3" t="e">
        <v>#N/A</v>
      </c>
      <c r="H1684" s="3" t="e">
        <v>#N/A</v>
      </c>
      <c r="I1684" s="79" t="e">
        <v>#N/A</v>
      </c>
      <c r="J1684" s="79" t="e">
        <v>#N/A</v>
      </c>
      <c r="K1684" s="84" t="e">
        <v>#N/A</v>
      </c>
      <c r="L1684" s="9" t="e">
        <v>#N/A</v>
      </c>
      <c r="M1684" s="92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8" t="e">
        <v>#N/A</v>
      </c>
      <c r="F1685" s="3" t="e">
        <v>#N/A</v>
      </c>
      <c r="G1685" s="3" t="e">
        <v>#N/A</v>
      </c>
      <c r="H1685" s="3" t="e">
        <v>#N/A</v>
      </c>
      <c r="I1685" s="79" t="e">
        <v>#N/A</v>
      </c>
      <c r="J1685" s="79" t="e">
        <v>#N/A</v>
      </c>
      <c r="K1685" s="84" t="e">
        <v>#N/A</v>
      </c>
      <c r="L1685" s="9" t="e">
        <v>#N/A</v>
      </c>
      <c r="M1685" s="92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8" t="e">
        <v>#N/A</v>
      </c>
      <c r="F1686" s="3" t="e">
        <v>#N/A</v>
      </c>
      <c r="G1686" s="3" t="e">
        <v>#N/A</v>
      </c>
      <c r="H1686" s="3" t="e">
        <v>#N/A</v>
      </c>
      <c r="I1686" s="79" t="e">
        <v>#N/A</v>
      </c>
      <c r="J1686" s="79" t="e">
        <v>#N/A</v>
      </c>
      <c r="K1686" s="84" t="e">
        <v>#N/A</v>
      </c>
      <c r="L1686" s="9" t="e">
        <v>#N/A</v>
      </c>
      <c r="M1686" s="92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8" t="e">
        <v>#N/A</v>
      </c>
      <c r="F1687" s="3" t="e">
        <v>#N/A</v>
      </c>
      <c r="G1687" s="3" t="e">
        <v>#N/A</v>
      </c>
      <c r="H1687" s="3" t="e">
        <v>#N/A</v>
      </c>
      <c r="I1687" s="79" t="e">
        <v>#N/A</v>
      </c>
      <c r="J1687" s="79" t="e">
        <v>#N/A</v>
      </c>
      <c r="K1687" s="84" t="e">
        <v>#N/A</v>
      </c>
      <c r="L1687" s="9" t="e">
        <v>#N/A</v>
      </c>
      <c r="M1687" s="92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8" t="e">
        <v>#N/A</v>
      </c>
      <c r="F1688" s="3" t="e">
        <v>#N/A</v>
      </c>
      <c r="G1688" s="3" t="e">
        <v>#N/A</v>
      </c>
      <c r="H1688" s="3" t="e">
        <v>#N/A</v>
      </c>
      <c r="I1688" s="79" t="e">
        <v>#N/A</v>
      </c>
      <c r="J1688" s="79" t="e">
        <v>#N/A</v>
      </c>
      <c r="K1688" s="84" t="e">
        <v>#N/A</v>
      </c>
      <c r="L1688" s="9" t="e">
        <v>#N/A</v>
      </c>
      <c r="M1688" s="92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8" t="e">
        <v>#N/A</v>
      </c>
      <c r="F1689" s="3" t="e">
        <v>#N/A</v>
      </c>
      <c r="G1689" s="3" t="e">
        <v>#N/A</v>
      </c>
      <c r="H1689" s="3" t="e">
        <v>#N/A</v>
      </c>
      <c r="I1689" s="79" t="e">
        <v>#N/A</v>
      </c>
      <c r="J1689" s="79" t="e">
        <v>#N/A</v>
      </c>
      <c r="K1689" s="84" t="e">
        <v>#N/A</v>
      </c>
      <c r="L1689" s="9" t="e">
        <v>#N/A</v>
      </c>
      <c r="M1689" s="92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8" t="e">
        <v>#N/A</v>
      </c>
      <c r="F1690" s="3" t="e">
        <v>#N/A</v>
      </c>
      <c r="G1690" s="3" t="e">
        <v>#N/A</v>
      </c>
      <c r="H1690" s="3" t="e">
        <v>#N/A</v>
      </c>
      <c r="I1690" s="79" t="e">
        <v>#N/A</v>
      </c>
      <c r="J1690" s="79" t="e">
        <v>#N/A</v>
      </c>
      <c r="K1690" s="84" t="e">
        <v>#N/A</v>
      </c>
      <c r="L1690" s="9" t="e">
        <v>#N/A</v>
      </c>
      <c r="M1690" s="92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8" t="e">
        <v>#N/A</v>
      </c>
      <c r="F1691" s="3" t="e">
        <v>#N/A</v>
      </c>
      <c r="G1691" s="3" t="e">
        <v>#N/A</v>
      </c>
      <c r="H1691" s="3" t="e">
        <v>#N/A</v>
      </c>
      <c r="I1691" s="79" t="e">
        <v>#N/A</v>
      </c>
      <c r="J1691" s="79" t="e">
        <v>#N/A</v>
      </c>
      <c r="K1691" s="84" t="e">
        <v>#N/A</v>
      </c>
      <c r="L1691" s="9" t="e">
        <v>#N/A</v>
      </c>
      <c r="M1691" s="92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8" t="e">
        <v>#N/A</v>
      </c>
      <c r="F1692" s="3" t="e">
        <v>#N/A</v>
      </c>
      <c r="G1692" s="3" t="e">
        <v>#N/A</v>
      </c>
      <c r="H1692" s="3" t="e">
        <v>#N/A</v>
      </c>
      <c r="I1692" s="79" t="e">
        <v>#N/A</v>
      </c>
      <c r="J1692" s="79" t="e">
        <v>#N/A</v>
      </c>
      <c r="K1692" s="84" t="e">
        <v>#N/A</v>
      </c>
      <c r="L1692" s="9" t="e">
        <v>#N/A</v>
      </c>
      <c r="M1692" s="92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8" t="e">
        <v>#N/A</v>
      </c>
      <c r="F1693" s="3" t="e">
        <v>#N/A</v>
      </c>
      <c r="G1693" s="3" t="e">
        <v>#N/A</v>
      </c>
      <c r="H1693" s="3" t="e">
        <v>#N/A</v>
      </c>
      <c r="I1693" s="79" t="e">
        <v>#N/A</v>
      </c>
      <c r="J1693" s="79" t="e">
        <v>#N/A</v>
      </c>
      <c r="K1693" s="84" t="e">
        <v>#N/A</v>
      </c>
      <c r="L1693" s="9" t="e">
        <v>#N/A</v>
      </c>
      <c r="M1693" s="92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8" t="e">
        <v>#N/A</v>
      </c>
      <c r="F1694" s="3" t="e">
        <v>#N/A</v>
      </c>
      <c r="G1694" s="3" t="e">
        <v>#N/A</v>
      </c>
      <c r="H1694" s="3" t="e">
        <v>#N/A</v>
      </c>
      <c r="I1694" s="79" t="e">
        <v>#N/A</v>
      </c>
      <c r="J1694" s="79" t="e">
        <v>#N/A</v>
      </c>
      <c r="K1694" s="84" t="e">
        <v>#N/A</v>
      </c>
      <c r="L1694" s="9" t="e">
        <v>#N/A</v>
      </c>
      <c r="M1694" s="92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8" t="e">
        <v>#N/A</v>
      </c>
      <c r="F1695" s="3" t="e">
        <v>#N/A</v>
      </c>
      <c r="G1695" s="3" t="e">
        <v>#N/A</v>
      </c>
      <c r="H1695" s="3" t="e">
        <v>#N/A</v>
      </c>
      <c r="I1695" s="79" t="e">
        <v>#N/A</v>
      </c>
      <c r="J1695" s="79" t="e">
        <v>#N/A</v>
      </c>
      <c r="K1695" s="84" t="e">
        <v>#N/A</v>
      </c>
      <c r="L1695" s="9" t="e">
        <v>#N/A</v>
      </c>
      <c r="M1695" s="92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8" t="e">
        <v>#N/A</v>
      </c>
      <c r="F1696" s="3" t="e">
        <v>#N/A</v>
      </c>
      <c r="G1696" s="3" t="e">
        <v>#N/A</v>
      </c>
      <c r="H1696" s="3" t="e">
        <v>#N/A</v>
      </c>
      <c r="I1696" s="79" t="e">
        <v>#N/A</v>
      </c>
      <c r="J1696" s="79" t="e">
        <v>#N/A</v>
      </c>
      <c r="K1696" s="84" t="e">
        <v>#N/A</v>
      </c>
      <c r="L1696" s="9" t="e">
        <v>#N/A</v>
      </c>
      <c r="M1696" s="92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8" t="e">
        <v>#N/A</v>
      </c>
      <c r="F1697" s="3" t="e">
        <v>#N/A</v>
      </c>
      <c r="G1697" s="3" t="e">
        <v>#N/A</v>
      </c>
      <c r="H1697" s="3" t="e">
        <v>#N/A</v>
      </c>
      <c r="I1697" s="79" t="e">
        <v>#N/A</v>
      </c>
      <c r="J1697" s="79" t="e">
        <v>#N/A</v>
      </c>
      <c r="K1697" s="84" t="e">
        <v>#N/A</v>
      </c>
      <c r="L1697" s="9" t="e">
        <v>#N/A</v>
      </c>
      <c r="M1697" s="92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8" t="e">
        <v>#N/A</v>
      </c>
      <c r="F1698" s="3" t="e">
        <v>#N/A</v>
      </c>
      <c r="G1698" s="3" t="e">
        <v>#N/A</v>
      </c>
      <c r="H1698" s="3" t="e">
        <v>#N/A</v>
      </c>
      <c r="I1698" s="79" t="e">
        <v>#N/A</v>
      </c>
      <c r="J1698" s="79" t="e">
        <v>#N/A</v>
      </c>
      <c r="K1698" s="84" t="e">
        <v>#N/A</v>
      </c>
      <c r="L1698" s="9" t="e">
        <v>#N/A</v>
      </c>
      <c r="M1698" s="92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8" t="e">
        <v>#N/A</v>
      </c>
      <c r="F1699" s="3" t="e">
        <v>#N/A</v>
      </c>
      <c r="G1699" s="3" t="e">
        <v>#N/A</v>
      </c>
      <c r="H1699" s="3" t="e">
        <v>#N/A</v>
      </c>
      <c r="I1699" s="79" t="e">
        <v>#N/A</v>
      </c>
      <c r="J1699" s="79" t="e">
        <v>#N/A</v>
      </c>
      <c r="K1699" s="84" t="e">
        <v>#N/A</v>
      </c>
      <c r="L1699" s="9" t="e">
        <v>#N/A</v>
      </c>
      <c r="M1699" s="92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8" t="e">
        <v>#N/A</v>
      </c>
      <c r="F1700" s="3" t="e">
        <v>#N/A</v>
      </c>
      <c r="G1700" s="3" t="e">
        <v>#N/A</v>
      </c>
      <c r="H1700" s="3" t="e">
        <v>#N/A</v>
      </c>
      <c r="I1700" s="79" t="e">
        <v>#N/A</v>
      </c>
      <c r="J1700" s="79" t="e">
        <v>#N/A</v>
      </c>
      <c r="K1700" s="84" t="e">
        <v>#N/A</v>
      </c>
      <c r="L1700" s="9" t="e">
        <v>#N/A</v>
      </c>
      <c r="M1700" s="92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8" t="e">
        <v>#N/A</v>
      </c>
      <c r="F1701" s="3" t="e">
        <v>#N/A</v>
      </c>
      <c r="G1701" s="3" t="e">
        <v>#N/A</v>
      </c>
      <c r="H1701" s="3" t="e">
        <v>#N/A</v>
      </c>
      <c r="I1701" s="79" t="e">
        <v>#N/A</v>
      </c>
      <c r="J1701" s="79" t="e">
        <v>#N/A</v>
      </c>
      <c r="K1701" s="84" t="e">
        <v>#N/A</v>
      </c>
      <c r="L1701" s="9" t="e">
        <v>#N/A</v>
      </c>
      <c r="M1701" s="92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8" t="e">
        <v>#N/A</v>
      </c>
      <c r="F1702" s="3" t="e">
        <v>#N/A</v>
      </c>
      <c r="G1702" s="3" t="e">
        <v>#N/A</v>
      </c>
      <c r="H1702" s="3" t="e">
        <v>#N/A</v>
      </c>
      <c r="I1702" s="79" t="e">
        <v>#N/A</v>
      </c>
      <c r="J1702" s="79" t="e">
        <v>#N/A</v>
      </c>
      <c r="K1702" s="84" t="e">
        <v>#N/A</v>
      </c>
      <c r="L1702" s="9" t="e">
        <v>#N/A</v>
      </c>
      <c r="M1702" s="92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8" t="e">
        <v>#N/A</v>
      </c>
      <c r="F1703" s="3" t="e">
        <v>#N/A</v>
      </c>
      <c r="G1703" s="3" t="e">
        <v>#N/A</v>
      </c>
      <c r="H1703" s="3" t="e">
        <v>#N/A</v>
      </c>
      <c r="I1703" s="79" t="e">
        <v>#N/A</v>
      </c>
      <c r="J1703" s="79" t="e">
        <v>#N/A</v>
      </c>
      <c r="K1703" s="84" t="e">
        <v>#N/A</v>
      </c>
      <c r="L1703" s="9" t="e">
        <v>#N/A</v>
      </c>
      <c r="M1703" s="92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8" t="e">
        <v>#N/A</v>
      </c>
      <c r="F1704" s="3" t="e">
        <v>#N/A</v>
      </c>
      <c r="G1704" s="3" t="e">
        <v>#N/A</v>
      </c>
      <c r="H1704" s="3" t="e">
        <v>#N/A</v>
      </c>
      <c r="I1704" s="79" t="e">
        <v>#N/A</v>
      </c>
      <c r="J1704" s="79" t="e">
        <v>#N/A</v>
      </c>
      <c r="K1704" s="84" t="e">
        <v>#N/A</v>
      </c>
      <c r="L1704" s="9" t="e">
        <v>#N/A</v>
      </c>
      <c r="M1704" s="92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8" t="e">
        <v>#N/A</v>
      </c>
      <c r="F1705" s="3" t="e">
        <v>#N/A</v>
      </c>
      <c r="G1705" s="3" t="e">
        <v>#N/A</v>
      </c>
      <c r="H1705" s="3" t="e">
        <v>#N/A</v>
      </c>
      <c r="I1705" s="79" t="e">
        <v>#N/A</v>
      </c>
      <c r="J1705" s="79" t="e">
        <v>#N/A</v>
      </c>
      <c r="K1705" s="84" t="e">
        <v>#N/A</v>
      </c>
      <c r="L1705" s="9" t="e">
        <v>#N/A</v>
      </c>
      <c r="M1705" s="92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8" t="e">
        <v>#N/A</v>
      </c>
      <c r="F1706" s="3" t="e">
        <v>#N/A</v>
      </c>
      <c r="G1706" s="3" t="e">
        <v>#N/A</v>
      </c>
      <c r="H1706" s="3" t="e">
        <v>#N/A</v>
      </c>
      <c r="I1706" s="79" t="e">
        <v>#N/A</v>
      </c>
      <c r="J1706" s="79" t="e">
        <v>#N/A</v>
      </c>
      <c r="K1706" s="84" t="e">
        <v>#N/A</v>
      </c>
      <c r="L1706" s="9" t="e">
        <v>#N/A</v>
      </c>
      <c r="M1706" s="92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8" t="e">
        <v>#N/A</v>
      </c>
      <c r="F1707" s="3" t="e">
        <v>#N/A</v>
      </c>
      <c r="G1707" s="3" t="e">
        <v>#N/A</v>
      </c>
      <c r="H1707" s="3" t="e">
        <v>#N/A</v>
      </c>
      <c r="I1707" s="79" t="e">
        <v>#N/A</v>
      </c>
      <c r="J1707" s="79" t="e">
        <v>#N/A</v>
      </c>
      <c r="K1707" s="84" t="e">
        <v>#N/A</v>
      </c>
      <c r="L1707" s="9" t="e">
        <v>#N/A</v>
      </c>
      <c r="M1707" s="92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8" t="e">
        <v>#N/A</v>
      </c>
      <c r="F1708" s="3" t="e">
        <v>#N/A</v>
      </c>
      <c r="G1708" s="3" t="e">
        <v>#N/A</v>
      </c>
      <c r="H1708" s="3" t="e">
        <v>#N/A</v>
      </c>
      <c r="I1708" s="79" t="e">
        <v>#N/A</v>
      </c>
      <c r="J1708" s="79" t="e">
        <v>#N/A</v>
      </c>
      <c r="K1708" s="84" t="e">
        <v>#N/A</v>
      </c>
      <c r="L1708" s="9" t="e">
        <v>#N/A</v>
      </c>
      <c r="M1708" s="92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8" t="e">
        <v>#N/A</v>
      </c>
      <c r="F1709" s="3" t="e">
        <v>#N/A</v>
      </c>
      <c r="G1709" s="3" t="e">
        <v>#N/A</v>
      </c>
      <c r="H1709" s="3" t="e">
        <v>#N/A</v>
      </c>
      <c r="I1709" s="79" t="e">
        <v>#N/A</v>
      </c>
      <c r="J1709" s="79" t="e">
        <v>#N/A</v>
      </c>
      <c r="K1709" s="84" t="e">
        <v>#N/A</v>
      </c>
      <c r="L1709" s="9" t="e">
        <v>#N/A</v>
      </c>
      <c r="M1709" s="92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8" t="e">
        <v>#N/A</v>
      </c>
      <c r="F1710" s="3" t="e">
        <v>#N/A</v>
      </c>
      <c r="G1710" s="3" t="e">
        <v>#N/A</v>
      </c>
      <c r="H1710" s="3" t="e">
        <v>#N/A</v>
      </c>
      <c r="I1710" s="79" t="e">
        <v>#N/A</v>
      </c>
      <c r="J1710" s="79" t="e">
        <v>#N/A</v>
      </c>
      <c r="K1710" s="84" t="e">
        <v>#N/A</v>
      </c>
      <c r="L1710" s="9" t="e">
        <v>#N/A</v>
      </c>
      <c r="M1710" s="92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8" t="e">
        <v>#N/A</v>
      </c>
      <c r="F1711" s="3" t="e">
        <v>#N/A</v>
      </c>
      <c r="G1711" s="3" t="e">
        <v>#N/A</v>
      </c>
      <c r="H1711" s="3" t="e">
        <v>#N/A</v>
      </c>
      <c r="I1711" s="79" t="e">
        <v>#N/A</v>
      </c>
      <c r="J1711" s="79" t="e">
        <v>#N/A</v>
      </c>
      <c r="K1711" s="84" t="e">
        <v>#N/A</v>
      </c>
      <c r="L1711" s="9" t="e">
        <v>#N/A</v>
      </c>
      <c r="M1711" s="92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8" t="e">
        <v>#N/A</v>
      </c>
      <c r="F1712" s="3" t="e">
        <v>#N/A</v>
      </c>
      <c r="G1712" s="3" t="e">
        <v>#N/A</v>
      </c>
      <c r="H1712" s="3" t="e">
        <v>#N/A</v>
      </c>
      <c r="I1712" s="79" t="e">
        <v>#N/A</v>
      </c>
      <c r="J1712" s="79" t="e">
        <v>#N/A</v>
      </c>
      <c r="K1712" s="84" t="e">
        <v>#N/A</v>
      </c>
      <c r="L1712" s="9" t="e">
        <v>#N/A</v>
      </c>
      <c r="M1712" s="92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8" t="e">
        <v>#N/A</v>
      </c>
      <c r="F1713" s="3" t="e">
        <v>#N/A</v>
      </c>
      <c r="G1713" s="3" t="e">
        <v>#N/A</v>
      </c>
      <c r="H1713" s="3" t="e">
        <v>#N/A</v>
      </c>
      <c r="I1713" s="79" t="e">
        <v>#N/A</v>
      </c>
      <c r="J1713" s="79" t="e">
        <v>#N/A</v>
      </c>
      <c r="K1713" s="84" t="e">
        <v>#N/A</v>
      </c>
      <c r="L1713" s="9" t="e">
        <v>#N/A</v>
      </c>
      <c r="M1713" s="92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8" t="e">
        <v>#N/A</v>
      </c>
      <c r="F1714" s="3" t="e">
        <v>#N/A</v>
      </c>
      <c r="G1714" s="3" t="e">
        <v>#N/A</v>
      </c>
      <c r="H1714" s="3" t="e">
        <v>#N/A</v>
      </c>
      <c r="I1714" s="79" t="e">
        <v>#N/A</v>
      </c>
      <c r="J1714" s="79" t="e">
        <v>#N/A</v>
      </c>
      <c r="K1714" s="84" t="e">
        <v>#N/A</v>
      </c>
      <c r="L1714" s="9" t="e">
        <v>#N/A</v>
      </c>
      <c r="M1714" s="92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8" t="e">
        <v>#N/A</v>
      </c>
      <c r="F1715" s="3" t="e">
        <v>#N/A</v>
      </c>
      <c r="G1715" s="3" t="e">
        <v>#N/A</v>
      </c>
      <c r="H1715" s="3" t="e">
        <v>#N/A</v>
      </c>
      <c r="I1715" s="79" t="e">
        <v>#N/A</v>
      </c>
      <c r="J1715" s="79" t="e">
        <v>#N/A</v>
      </c>
      <c r="K1715" s="84" t="e">
        <v>#N/A</v>
      </c>
      <c r="L1715" s="9" t="e">
        <v>#N/A</v>
      </c>
      <c r="M1715" s="92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8" t="e">
        <v>#N/A</v>
      </c>
      <c r="F1716" s="3" t="e">
        <v>#N/A</v>
      </c>
      <c r="G1716" s="3" t="e">
        <v>#N/A</v>
      </c>
      <c r="H1716" s="3" t="e">
        <v>#N/A</v>
      </c>
      <c r="I1716" s="79" t="e">
        <v>#N/A</v>
      </c>
      <c r="J1716" s="79" t="e">
        <v>#N/A</v>
      </c>
      <c r="K1716" s="84" t="e">
        <v>#N/A</v>
      </c>
      <c r="L1716" s="9" t="e">
        <v>#N/A</v>
      </c>
      <c r="M1716" s="92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8" t="e">
        <v>#N/A</v>
      </c>
      <c r="F1717" s="3" t="e">
        <v>#N/A</v>
      </c>
      <c r="G1717" s="3" t="e">
        <v>#N/A</v>
      </c>
      <c r="H1717" s="3" t="e">
        <v>#N/A</v>
      </c>
      <c r="I1717" s="79" t="e">
        <v>#N/A</v>
      </c>
      <c r="J1717" s="79" t="e">
        <v>#N/A</v>
      </c>
      <c r="K1717" s="84" t="e">
        <v>#N/A</v>
      </c>
      <c r="L1717" s="9" t="e">
        <v>#N/A</v>
      </c>
      <c r="M1717" s="92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8" t="e">
        <v>#N/A</v>
      </c>
      <c r="F1718" s="3" t="e">
        <v>#N/A</v>
      </c>
      <c r="G1718" s="3" t="e">
        <v>#N/A</v>
      </c>
      <c r="H1718" s="3" t="e">
        <v>#N/A</v>
      </c>
      <c r="I1718" s="79" t="e">
        <v>#N/A</v>
      </c>
      <c r="J1718" s="79" t="e">
        <v>#N/A</v>
      </c>
      <c r="K1718" s="84" t="e">
        <v>#N/A</v>
      </c>
      <c r="L1718" s="9" t="e">
        <v>#N/A</v>
      </c>
      <c r="M1718" s="92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8" t="e">
        <v>#N/A</v>
      </c>
      <c r="F1719" s="3" t="e">
        <v>#N/A</v>
      </c>
      <c r="G1719" s="3" t="e">
        <v>#N/A</v>
      </c>
      <c r="H1719" s="3" t="e">
        <v>#N/A</v>
      </c>
      <c r="I1719" s="79" t="e">
        <v>#N/A</v>
      </c>
      <c r="J1719" s="79" t="e">
        <v>#N/A</v>
      </c>
      <c r="K1719" s="84" t="e">
        <v>#N/A</v>
      </c>
      <c r="L1719" s="9" t="e">
        <v>#N/A</v>
      </c>
      <c r="M1719" s="92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8" t="e">
        <v>#N/A</v>
      </c>
      <c r="F1720" s="3" t="e">
        <v>#N/A</v>
      </c>
      <c r="G1720" s="3" t="e">
        <v>#N/A</v>
      </c>
      <c r="H1720" s="3" t="e">
        <v>#N/A</v>
      </c>
      <c r="I1720" s="79" t="e">
        <v>#N/A</v>
      </c>
      <c r="J1720" s="79" t="e">
        <v>#N/A</v>
      </c>
      <c r="K1720" s="84" t="e">
        <v>#N/A</v>
      </c>
      <c r="L1720" s="9" t="e">
        <v>#N/A</v>
      </c>
      <c r="M1720" s="92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8" t="e">
        <v>#N/A</v>
      </c>
      <c r="F1721" s="3" t="e">
        <v>#N/A</v>
      </c>
      <c r="G1721" s="3" t="e">
        <v>#N/A</v>
      </c>
      <c r="H1721" s="3" t="e">
        <v>#N/A</v>
      </c>
      <c r="I1721" s="79" t="e">
        <v>#N/A</v>
      </c>
      <c r="J1721" s="79" t="e">
        <v>#N/A</v>
      </c>
      <c r="K1721" s="84" t="e">
        <v>#N/A</v>
      </c>
      <c r="L1721" s="9" t="e">
        <v>#N/A</v>
      </c>
      <c r="M1721" s="92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8" t="e">
        <v>#N/A</v>
      </c>
      <c r="F1722" s="3" t="e">
        <v>#N/A</v>
      </c>
      <c r="G1722" s="3" t="e">
        <v>#N/A</v>
      </c>
      <c r="H1722" s="3" t="e">
        <v>#N/A</v>
      </c>
      <c r="I1722" s="79" t="e">
        <v>#N/A</v>
      </c>
      <c r="J1722" s="79" t="e">
        <v>#N/A</v>
      </c>
      <c r="K1722" s="84" t="e">
        <v>#N/A</v>
      </c>
      <c r="L1722" s="9" t="e">
        <v>#N/A</v>
      </c>
      <c r="M1722" s="92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8" t="e">
        <v>#N/A</v>
      </c>
      <c r="F1723" s="3" t="e">
        <v>#N/A</v>
      </c>
      <c r="G1723" s="3" t="e">
        <v>#N/A</v>
      </c>
      <c r="H1723" s="3" t="e">
        <v>#N/A</v>
      </c>
      <c r="I1723" s="79" t="e">
        <v>#N/A</v>
      </c>
      <c r="J1723" s="79" t="e">
        <v>#N/A</v>
      </c>
      <c r="K1723" s="84" t="e">
        <v>#N/A</v>
      </c>
      <c r="L1723" s="9" t="e">
        <v>#N/A</v>
      </c>
      <c r="M1723" s="92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8" t="e">
        <v>#N/A</v>
      </c>
      <c r="F1724" s="3" t="e">
        <v>#N/A</v>
      </c>
      <c r="G1724" s="3" t="e">
        <v>#N/A</v>
      </c>
      <c r="H1724" s="3" t="e">
        <v>#N/A</v>
      </c>
      <c r="I1724" s="79" t="e">
        <v>#N/A</v>
      </c>
      <c r="J1724" s="79" t="e">
        <v>#N/A</v>
      </c>
      <c r="K1724" s="84" t="e">
        <v>#N/A</v>
      </c>
      <c r="L1724" s="9" t="e">
        <v>#N/A</v>
      </c>
      <c r="M1724" s="92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8" t="e">
        <v>#N/A</v>
      </c>
      <c r="F1725" s="3" t="e">
        <v>#N/A</v>
      </c>
      <c r="G1725" s="3" t="e">
        <v>#N/A</v>
      </c>
      <c r="H1725" s="3" t="e">
        <v>#N/A</v>
      </c>
      <c r="I1725" s="79" t="e">
        <v>#N/A</v>
      </c>
      <c r="J1725" s="79" t="e">
        <v>#N/A</v>
      </c>
      <c r="K1725" s="84" t="e">
        <v>#N/A</v>
      </c>
      <c r="L1725" s="9" t="e">
        <v>#N/A</v>
      </c>
      <c r="M1725" s="92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8" t="e">
        <v>#N/A</v>
      </c>
      <c r="F1726" s="3" t="e">
        <v>#N/A</v>
      </c>
      <c r="G1726" s="3" t="e">
        <v>#N/A</v>
      </c>
      <c r="H1726" s="3" t="e">
        <v>#N/A</v>
      </c>
      <c r="I1726" s="79" t="e">
        <v>#N/A</v>
      </c>
      <c r="J1726" s="79" t="e">
        <v>#N/A</v>
      </c>
      <c r="K1726" s="84" t="e">
        <v>#N/A</v>
      </c>
      <c r="L1726" s="9" t="e">
        <v>#N/A</v>
      </c>
      <c r="M1726" s="92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8" t="e">
        <v>#N/A</v>
      </c>
      <c r="F1727" s="3" t="e">
        <v>#N/A</v>
      </c>
      <c r="G1727" s="3" t="e">
        <v>#N/A</v>
      </c>
      <c r="H1727" s="3" t="e">
        <v>#N/A</v>
      </c>
      <c r="I1727" s="79" t="e">
        <v>#N/A</v>
      </c>
      <c r="J1727" s="79" t="e">
        <v>#N/A</v>
      </c>
      <c r="K1727" s="84" t="e">
        <v>#N/A</v>
      </c>
      <c r="L1727" s="9" t="e">
        <v>#N/A</v>
      </c>
      <c r="M1727" s="92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8" t="e">
        <v>#N/A</v>
      </c>
      <c r="F1728" s="3" t="e">
        <v>#N/A</v>
      </c>
      <c r="G1728" s="3" t="e">
        <v>#N/A</v>
      </c>
      <c r="H1728" s="3" t="e">
        <v>#N/A</v>
      </c>
      <c r="I1728" s="79" t="e">
        <v>#N/A</v>
      </c>
      <c r="J1728" s="79" t="e">
        <v>#N/A</v>
      </c>
      <c r="K1728" s="84" t="e">
        <v>#N/A</v>
      </c>
      <c r="L1728" s="9" t="e">
        <v>#N/A</v>
      </c>
      <c r="M1728" s="92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8" t="e">
        <v>#N/A</v>
      </c>
      <c r="F1729" s="3" t="e">
        <v>#N/A</v>
      </c>
      <c r="G1729" s="3" t="e">
        <v>#N/A</v>
      </c>
      <c r="H1729" s="3" t="e">
        <v>#N/A</v>
      </c>
      <c r="I1729" s="79" t="e">
        <v>#N/A</v>
      </c>
      <c r="J1729" s="79" t="e">
        <v>#N/A</v>
      </c>
      <c r="K1729" s="84" t="e">
        <v>#N/A</v>
      </c>
      <c r="L1729" s="9" t="e">
        <v>#N/A</v>
      </c>
      <c r="M1729" s="92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8" t="e">
        <v>#N/A</v>
      </c>
      <c r="F1730" s="3" t="e">
        <v>#N/A</v>
      </c>
      <c r="G1730" s="3" t="e">
        <v>#N/A</v>
      </c>
      <c r="H1730" s="3" t="e">
        <v>#N/A</v>
      </c>
      <c r="I1730" s="79" t="e">
        <v>#N/A</v>
      </c>
      <c r="J1730" s="79" t="e">
        <v>#N/A</v>
      </c>
      <c r="K1730" s="84" t="e">
        <v>#N/A</v>
      </c>
      <c r="L1730" s="9" t="e">
        <v>#N/A</v>
      </c>
      <c r="M1730" s="92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8" t="e">
        <v>#N/A</v>
      </c>
      <c r="F1731" s="3" t="e">
        <v>#N/A</v>
      </c>
      <c r="G1731" s="3" t="e">
        <v>#N/A</v>
      </c>
      <c r="H1731" s="3" t="e">
        <v>#N/A</v>
      </c>
      <c r="I1731" s="79" t="e">
        <v>#N/A</v>
      </c>
      <c r="J1731" s="79" t="e">
        <v>#N/A</v>
      </c>
      <c r="K1731" s="84" t="e">
        <v>#N/A</v>
      </c>
      <c r="L1731" s="9" t="e">
        <v>#N/A</v>
      </c>
      <c r="M1731" s="92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8" t="e">
        <v>#N/A</v>
      </c>
      <c r="F1732" s="3" t="e">
        <v>#N/A</v>
      </c>
      <c r="G1732" s="3" t="e">
        <v>#N/A</v>
      </c>
      <c r="H1732" s="3" t="e">
        <v>#N/A</v>
      </c>
      <c r="I1732" s="79" t="e">
        <v>#N/A</v>
      </c>
      <c r="J1732" s="79" t="e">
        <v>#N/A</v>
      </c>
      <c r="K1732" s="84" t="e">
        <v>#N/A</v>
      </c>
      <c r="L1732" s="9" t="e">
        <v>#N/A</v>
      </c>
      <c r="M1732" s="92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8" t="e">
        <v>#N/A</v>
      </c>
      <c r="F1733" s="3" t="e">
        <v>#N/A</v>
      </c>
      <c r="G1733" s="3" t="e">
        <v>#N/A</v>
      </c>
      <c r="H1733" s="3" t="e">
        <v>#N/A</v>
      </c>
      <c r="I1733" s="79" t="e">
        <v>#N/A</v>
      </c>
      <c r="J1733" s="79" t="e">
        <v>#N/A</v>
      </c>
      <c r="K1733" s="84" t="e">
        <v>#N/A</v>
      </c>
      <c r="L1733" s="9" t="e">
        <v>#N/A</v>
      </c>
      <c r="M1733" s="92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8" t="e">
        <v>#N/A</v>
      </c>
      <c r="F1734" s="3" t="e">
        <v>#N/A</v>
      </c>
      <c r="G1734" s="3" t="e">
        <v>#N/A</v>
      </c>
      <c r="H1734" s="3" t="e">
        <v>#N/A</v>
      </c>
      <c r="I1734" s="79" t="e">
        <v>#N/A</v>
      </c>
      <c r="J1734" s="79" t="e">
        <v>#N/A</v>
      </c>
      <c r="K1734" s="84" t="e">
        <v>#N/A</v>
      </c>
      <c r="L1734" s="9" t="e">
        <v>#N/A</v>
      </c>
      <c r="M1734" s="92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8" t="e">
        <v>#N/A</v>
      </c>
      <c r="F1735" s="3" t="e">
        <v>#N/A</v>
      </c>
      <c r="G1735" s="3" t="e">
        <v>#N/A</v>
      </c>
      <c r="H1735" s="3" t="e">
        <v>#N/A</v>
      </c>
      <c r="I1735" s="79" t="e">
        <v>#N/A</v>
      </c>
      <c r="J1735" s="79" t="e">
        <v>#N/A</v>
      </c>
      <c r="K1735" s="84" t="e">
        <v>#N/A</v>
      </c>
      <c r="L1735" s="9" t="e">
        <v>#N/A</v>
      </c>
      <c r="M1735" s="92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8" t="e">
        <v>#N/A</v>
      </c>
      <c r="F1736" s="3" t="e">
        <v>#N/A</v>
      </c>
      <c r="G1736" s="3" t="e">
        <v>#N/A</v>
      </c>
      <c r="H1736" s="3" t="e">
        <v>#N/A</v>
      </c>
      <c r="I1736" s="79" t="e">
        <v>#N/A</v>
      </c>
      <c r="J1736" s="79" t="e">
        <v>#N/A</v>
      </c>
      <c r="K1736" s="84" t="e">
        <v>#N/A</v>
      </c>
      <c r="L1736" s="9" t="e">
        <v>#N/A</v>
      </c>
      <c r="M1736" s="92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8" t="e">
        <v>#N/A</v>
      </c>
      <c r="F1737" s="3" t="e">
        <v>#N/A</v>
      </c>
      <c r="G1737" s="3" t="e">
        <v>#N/A</v>
      </c>
      <c r="H1737" s="3" t="e">
        <v>#N/A</v>
      </c>
      <c r="I1737" s="79" t="e">
        <v>#N/A</v>
      </c>
      <c r="J1737" s="79" t="e">
        <v>#N/A</v>
      </c>
      <c r="K1737" s="84" t="e">
        <v>#N/A</v>
      </c>
      <c r="L1737" s="9" t="e">
        <v>#N/A</v>
      </c>
      <c r="M1737" s="92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8" t="e">
        <v>#N/A</v>
      </c>
      <c r="F1738" s="3" t="e">
        <v>#N/A</v>
      </c>
      <c r="G1738" s="3" t="e">
        <v>#N/A</v>
      </c>
      <c r="H1738" s="3" t="e">
        <v>#N/A</v>
      </c>
      <c r="I1738" s="79" t="e">
        <v>#N/A</v>
      </c>
      <c r="J1738" s="79" t="e">
        <v>#N/A</v>
      </c>
      <c r="K1738" s="84" t="e">
        <v>#N/A</v>
      </c>
      <c r="L1738" s="9" t="e">
        <v>#N/A</v>
      </c>
      <c r="M1738" s="92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8" t="e">
        <v>#N/A</v>
      </c>
      <c r="F1739" s="3" t="e">
        <v>#N/A</v>
      </c>
      <c r="G1739" s="3" t="e">
        <v>#N/A</v>
      </c>
      <c r="H1739" s="3" t="e">
        <v>#N/A</v>
      </c>
      <c r="I1739" s="79" t="e">
        <v>#N/A</v>
      </c>
      <c r="J1739" s="79" t="e">
        <v>#N/A</v>
      </c>
      <c r="K1739" s="84" t="e">
        <v>#N/A</v>
      </c>
      <c r="L1739" s="9" t="e">
        <v>#N/A</v>
      </c>
      <c r="M1739" s="92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8" t="e">
        <v>#N/A</v>
      </c>
      <c r="F1740" s="3" t="e">
        <v>#N/A</v>
      </c>
      <c r="G1740" s="3" t="e">
        <v>#N/A</v>
      </c>
      <c r="H1740" s="3" t="e">
        <v>#N/A</v>
      </c>
      <c r="I1740" s="79" t="e">
        <v>#N/A</v>
      </c>
      <c r="J1740" s="79" t="e">
        <v>#N/A</v>
      </c>
      <c r="K1740" s="84" t="e">
        <v>#N/A</v>
      </c>
      <c r="L1740" s="9" t="e">
        <v>#N/A</v>
      </c>
      <c r="M1740" s="92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8" t="e">
        <v>#N/A</v>
      </c>
      <c r="F1741" s="3" t="e">
        <v>#N/A</v>
      </c>
      <c r="G1741" s="3" t="e">
        <v>#N/A</v>
      </c>
      <c r="H1741" s="3" t="e">
        <v>#N/A</v>
      </c>
      <c r="I1741" s="79" t="e">
        <v>#N/A</v>
      </c>
      <c r="J1741" s="79" t="e">
        <v>#N/A</v>
      </c>
      <c r="K1741" s="84" t="e">
        <v>#N/A</v>
      </c>
      <c r="L1741" s="9" t="e">
        <v>#N/A</v>
      </c>
      <c r="M1741" s="92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8" t="e">
        <v>#N/A</v>
      </c>
      <c r="F1742" s="3" t="e">
        <v>#N/A</v>
      </c>
      <c r="G1742" s="3" t="e">
        <v>#N/A</v>
      </c>
      <c r="H1742" s="3" t="e">
        <v>#N/A</v>
      </c>
      <c r="I1742" s="79" t="e">
        <v>#N/A</v>
      </c>
      <c r="J1742" s="79" t="e">
        <v>#N/A</v>
      </c>
      <c r="K1742" s="84" t="e">
        <v>#N/A</v>
      </c>
      <c r="L1742" s="9" t="e">
        <v>#N/A</v>
      </c>
      <c r="M1742" s="92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8" t="e">
        <v>#N/A</v>
      </c>
      <c r="F1743" s="3" t="e">
        <v>#N/A</v>
      </c>
      <c r="G1743" s="3" t="e">
        <v>#N/A</v>
      </c>
      <c r="H1743" s="3" t="e">
        <v>#N/A</v>
      </c>
      <c r="I1743" s="79" t="e">
        <v>#N/A</v>
      </c>
      <c r="J1743" s="79" t="e">
        <v>#N/A</v>
      </c>
      <c r="K1743" s="84" t="e">
        <v>#N/A</v>
      </c>
      <c r="L1743" s="9" t="e">
        <v>#N/A</v>
      </c>
      <c r="M1743" s="92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8" t="e">
        <v>#N/A</v>
      </c>
      <c r="F1744" s="3" t="e">
        <v>#N/A</v>
      </c>
      <c r="G1744" s="3" t="e">
        <v>#N/A</v>
      </c>
      <c r="H1744" s="3" t="e">
        <v>#N/A</v>
      </c>
      <c r="I1744" s="79" t="e">
        <v>#N/A</v>
      </c>
      <c r="J1744" s="79" t="e">
        <v>#N/A</v>
      </c>
      <c r="K1744" s="84" t="e">
        <v>#N/A</v>
      </c>
      <c r="L1744" s="9" t="e">
        <v>#N/A</v>
      </c>
      <c r="M1744" s="92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8" t="e">
        <v>#N/A</v>
      </c>
      <c r="F1745" s="3" t="e">
        <v>#N/A</v>
      </c>
      <c r="G1745" s="3" t="e">
        <v>#N/A</v>
      </c>
      <c r="H1745" s="3" t="e">
        <v>#N/A</v>
      </c>
      <c r="I1745" s="79" t="e">
        <v>#N/A</v>
      </c>
      <c r="J1745" s="79" t="e">
        <v>#N/A</v>
      </c>
      <c r="K1745" s="84" t="e">
        <v>#N/A</v>
      </c>
      <c r="L1745" s="9" t="e">
        <v>#N/A</v>
      </c>
      <c r="M1745" s="92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8" t="e">
        <v>#N/A</v>
      </c>
      <c r="F1746" s="3" t="e">
        <v>#N/A</v>
      </c>
      <c r="G1746" s="3" t="e">
        <v>#N/A</v>
      </c>
      <c r="H1746" s="3" t="e">
        <v>#N/A</v>
      </c>
      <c r="I1746" s="79" t="e">
        <v>#N/A</v>
      </c>
      <c r="J1746" s="79" t="e">
        <v>#N/A</v>
      </c>
      <c r="K1746" s="84" t="e">
        <v>#N/A</v>
      </c>
      <c r="L1746" s="9" t="e">
        <v>#N/A</v>
      </c>
      <c r="M1746" s="92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8" t="e">
        <v>#N/A</v>
      </c>
      <c r="F1747" s="3" t="e">
        <v>#N/A</v>
      </c>
      <c r="G1747" s="3" t="e">
        <v>#N/A</v>
      </c>
      <c r="H1747" s="3" t="e">
        <v>#N/A</v>
      </c>
      <c r="I1747" s="79" t="e">
        <v>#N/A</v>
      </c>
      <c r="J1747" s="79" t="e">
        <v>#N/A</v>
      </c>
      <c r="K1747" s="84" t="e">
        <v>#N/A</v>
      </c>
      <c r="L1747" s="9" t="e">
        <v>#N/A</v>
      </c>
      <c r="M1747" s="92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8" t="e">
        <v>#N/A</v>
      </c>
      <c r="F1748" s="3" t="e">
        <v>#N/A</v>
      </c>
      <c r="G1748" s="3" t="e">
        <v>#N/A</v>
      </c>
      <c r="H1748" s="3" t="e">
        <v>#N/A</v>
      </c>
      <c r="I1748" s="79" t="e">
        <v>#N/A</v>
      </c>
      <c r="J1748" s="79" t="e">
        <v>#N/A</v>
      </c>
      <c r="K1748" s="84" t="e">
        <v>#N/A</v>
      </c>
      <c r="L1748" s="9" t="e">
        <v>#N/A</v>
      </c>
      <c r="M1748" s="92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8" t="e">
        <v>#N/A</v>
      </c>
      <c r="F1749" s="3" t="e">
        <v>#N/A</v>
      </c>
      <c r="G1749" s="3" t="e">
        <v>#N/A</v>
      </c>
      <c r="H1749" s="3" t="e">
        <v>#N/A</v>
      </c>
      <c r="I1749" s="79" t="e">
        <v>#N/A</v>
      </c>
      <c r="J1749" s="79" t="e">
        <v>#N/A</v>
      </c>
      <c r="K1749" s="84" t="e">
        <v>#N/A</v>
      </c>
      <c r="L1749" s="9" t="e">
        <v>#N/A</v>
      </c>
      <c r="M1749" s="92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8" t="e">
        <v>#N/A</v>
      </c>
      <c r="F1750" s="3" t="e">
        <v>#N/A</v>
      </c>
      <c r="G1750" s="3" t="e">
        <v>#N/A</v>
      </c>
      <c r="H1750" s="3" t="e">
        <v>#N/A</v>
      </c>
      <c r="I1750" s="79" t="e">
        <v>#N/A</v>
      </c>
      <c r="J1750" s="79" t="e">
        <v>#N/A</v>
      </c>
      <c r="K1750" s="84" t="e">
        <v>#N/A</v>
      </c>
      <c r="L1750" s="9" t="e">
        <v>#N/A</v>
      </c>
      <c r="M1750" s="92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8" t="e">
        <v>#N/A</v>
      </c>
      <c r="F1751" s="3" t="e">
        <v>#N/A</v>
      </c>
      <c r="G1751" s="3" t="e">
        <v>#N/A</v>
      </c>
      <c r="H1751" s="3" t="e">
        <v>#N/A</v>
      </c>
      <c r="I1751" s="79" t="e">
        <v>#N/A</v>
      </c>
      <c r="J1751" s="79" t="e">
        <v>#N/A</v>
      </c>
      <c r="K1751" s="84" t="e">
        <v>#N/A</v>
      </c>
      <c r="L1751" s="9" t="e">
        <v>#N/A</v>
      </c>
      <c r="M1751" s="92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8" t="e">
        <v>#N/A</v>
      </c>
      <c r="F1752" s="3" t="e">
        <v>#N/A</v>
      </c>
      <c r="G1752" s="3" t="e">
        <v>#N/A</v>
      </c>
      <c r="H1752" s="3" t="e">
        <v>#N/A</v>
      </c>
      <c r="I1752" s="79" t="e">
        <v>#N/A</v>
      </c>
      <c r="J1752" s="79" t="e">
        <v>#N/A</v>
      </c>
      <c r="K1752" s="84" t="e">
        <v>#N/A</v>
      </c>
      <c r="L1752" s="9" t="e">
        <v>#N/A</v>
      </c>
      <c r="M1752" s="92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8" t="e">
        <v>#N/A</v>
      </c>
      <c r="F1753" s="3" t="e">
        <v>#N/A</v>
      </c>
      <c r="G1753" s="3" t="e">
        <v>#N/A</v>
      </c>
      <c r="H1753" s="3" t="e">
        <v>#N/A</v>
      </c>
      <c r="I1753" s="79" t="e">
        <v>#N/A</v>
      </c>
      <c r="J1753" s="79" t="e">
        <v>#N/A</v>
      </c>
      <c r="K1753" s="84" t="e">
        <v>#N/A</v>
      </c>
      <c r="L1753" s="9" t="e">
        <v>#N/A</v>
      </c>
      <c r="M1753" s="92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8" t="e">
        <v>#N/A</v>
      </c>
      <c r="F1754" s="3" t="e">
        <v>#N/A</v>
      </c>
      <c r="G1754" s="3" t="e">
        <v>#N/A</v>
      </c>
      <c r="H1754" s="3" t="e">
        <v>#N/A</v>
      </c>
      <c r="I1754" s="79" t="e">
        <v>#N/A</v>
      </c>
      <c r="J1754" s="79" t="e">
        <v>#N/A</v>
      </c>
      <c r="K1754" s="84" t="e">
        <v>#N/A</v>
      </c>
      <c r="L1754" s="9" t="e">
        <v>#N/A</v>
      </c>
      <c r="M1754" s="92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8" t="e">
        <v>#N/A</v>
      </c>
      <c r="F1755" s="3" t="e">
        <v>#N/A</v>
      </c>
      <c r="G1755" s="3" t="e">
        <v>#N/A</v>
      </c>
      <c r="H1755" s="3" t="e">
        <v>#N/A</v>
      </c>
      <c r="I1755" s="79" t="e">
        <v>#N/A</v>
      </c>
      <c r="J1755" s="79" t="e">
        <v>#N/A</v>
      </c>
      <c r="K1755" s="84" t="e">
        <v>#N/A</v>
      </c>
      <c r="L1755" s="9" t="e">
        <v>#N/A</v>
      </c>
      <c r="M1755" s="92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8" t="e">
        <v>#N/A</v>
      </c>
      <c r="F1756" s="3" t="e">
        <v>#N/A</v>
      </c>
      <c r="G1756" s="3" t="e">
        <v>#N/A</v>
      </c>
      <c r="H1756" s="3" t="e">
        <v>#N/A</v>
      </c>
      <c r="I1756" s="79" t="e">
        <v>#N/A</v>
      </c>
      <c r="J1756" s="79" t="e">
        <v>#N/A</v>
      </c>
      <c r="K1756" s="84" t="e">
        <v>#N/A</v>
      </c>
      <c r="L1756" s="9" t="e">
        <v>#N/A</v>
      </c>
      <c r="M1756" s="92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8" t="e">
        <v>#N/A</v>
      </c>
      <c r="F1757" s="3" t="e">
        <v>#N/A</v>
      </c>
      <c r="G1757" s="3" t="e">
        <v>#N/A</v>
      </c>
      <c r="H1757" s="3" t="e">
        <v>#N/A</v>
      </c>
      <c r="I1757" s="79" t="e">
        <v>#N/A</v>
      </c>
      <c r="J1757" s="79" t="e">
        <v>#N/A</v>
      </c>
      <c r="K1757" s="84" t="e">
        <v>#N/A</v>
      </c>
      <c r="L1757" s="9" t="e">
        <v>#N/A</v>
      </c>
      <c r="M1757" s="92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8" t="e">
        <v>#N/A</v>
      </c>
      <c r="F1758" s="3" t="e">
        <v>#N/A</v>
      </c>
      <c r="G1758" s="3" t="e">
        <v>#N/A</v>
      </c>
      <c r="H1758" s="3" t="e">
        <v>#N/A</v>
      </c>
      <c r="I1758" s="79" t="e">
        <v>#N/A</v>
      </c>
      <c r="J1758" s="79" t="e">
        <v>#N/A</v>
      </c>
      <c r="K1758" s="84" t="e">
        <v>#N/A</v>
      </c>
      <c r="L1758" s="9" t="e">
        <v>#N/A</v>
      </c>
      <c r="M1758" s="92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8" t="e">
        <v>#N/A</v>
      </c>
      <c r="F1759" s="3" t="e">
        <v>#N/A</v>
      </c>
      <c r="G1759" s="3" t="e">
        <v>#N/A</v>
      </c>
      <c r="H1759" s="3" t="e">
        <v>#N/A</v>
      </c>
      <c r="I1759" s="79" t="e">
        <v>#N/A</v>
      </c>
      <c r="J1759" s="79" t="e">
        <v>#N/A</v>
      </c>
      <c r="K1759" s="84" t="e">
        <v>#N/A</v>
      </c>
      <c r="L1759" s="9" t="e">
        <v>#N/A</v>
      </c>
      <c r="M1759" s="92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8" t="e">
        <v>#N/A</v>
      </c>
      <c r="F1760" s="3" t="e">
        <v>#N/A</v>
      </c>
      <c r="G1760" s="3" t="e">
        <v>#N/A</v>
      </c>
      <c r="H1760" s="3" t="e">
        <v>#N/A</v>
      </c>
      <c r="I1760" s="79" t="e">
        <v>#N/A</v>
      </c>
      <c r="J1760" s="79" t="e">
        <v>#N/A</v>
      </c>
      <c r="K1760" s="84" t="e">
        <v>#N/A</v>
      </c>
      <c r="L1760" s="9" t="e">
        <v>#N/A</v>
      </c>
      <c r="M1760" s="92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8" t="e">
        <v>#N/A</v>
      </c>
      <c r="F1761" s="3" t="e">
        <v>#N/A</v>
      </c>
      <c r="G1761" s="3" t="e">
        <v>#N/A</v>
      </c>
      <c r="H1761" s="3" t="e">
        <v>#N/A</v>
      </c>
      <c r="I1761" s="79" t="e">
        <v>#N/A</v>
      </c>
      <c r="J1761" s="79" t="e">
        <v>#N/A</v>
      </c>
      <c r="K1761" s="84" t="e">
        <v>#N/A</v>
      </c>
      <c r="L1761" s="9" t="e">
        <v>#N/A</v>
      </c>
      <c r="M1761" s="92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8" t="e">
        <v>#N/A</v>
      </c>
      <c r="F1762" s="3" t="e">
        <v>#N/A</v>
      </c>
      <c r="G1762" s="3" t="e">
        <v>#N/A</v>
      </c>
      <c r="H1762" s="3" t="e">
        <v>#N/A</v>
      </c>
      <c r="I1762" s="79" t="e">
        <v>#N/A</v>
      </c>
      <c r="J1762" s="79" t="e">
        <v>#N/A</v>
      </c>
      <c r="K1762" s="84" t="e">
        <v>#N/A</v>
      </c>
      <c r="L1762" s="9" t="e">
        <v>#N/A</v>
      </c>
      <c r="M1762" s="92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8" t="e">
        <v>#N/A</v>
      </c>
      <c r="F1763" s="3" t="e">
        <v>#N/A</v>
      </c>
      <c r="G1763" s="3" t="e">
        <v>#N/A</v>
      </c>
      <c r="H1763" s="3" t="e">
        <v>#N/A</v>
      </c>
      <c r="I1763" s="79" t="e">
        <v>#N/A</v>
      </c>
      <c r="J1763" s="79" t="e">
        <v>#N/A</v>
      </c>
      <c r="K1763" s="84" t="e">
        <v>#N/A</v>
      </c>
      <c r="L1763" s="9" t="e">
        <v>#N/A</v>
      </c>
      <c r="M1763" s="92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8" t="e">
        <v>#N/A</v>
      </c>
      <c r="F1764" s="3" t="e">
        <v>#N/A</v>
      </c>
      <c r="G1764" s="3" t="e">
        <v>#N/A</v>
      </c>
      <c r="H1764" s="3" t="e">
        <v>#N/A</v>
      </c>
      <c r="I1764" s="79" t="e">
        <v>#N/A</v>
      </c>
      <c r="J1764" s="79" t="e">
        <v>#N/A</v>
      </c>
      <c r="K1764" s="84" t="e">
        <v>#N/A</v>
      </c>
      <c r="L1764" s="9" t="e">
        <v>#N/A</v>
      </c>
      <c r="M1764" s="92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8" t="e">
        <v>#N/A</v>
      </c>
      <c r="F1765" s="3" t="e">
        <v>#N/A</v>
      </c>
      <c r="G1765" s="3" t="e">
        <v>#N/A</v>
      </c>
      <c r="H1765" s="3" t="e">
        <v>#N/A</v>
      </c>
      <c r="I1765" s="79" t="e">
        <v>#N/A</v>
      </c>
      <c r="J1765" s="79" t="e">
        <v>#N/A</v>
      </c>
      <c r="K1765" s="84" t="e">
        <v>#N/A</v>
      </c>
      <c r="L1765" s="9" t="e">
        <v>#N/A</v>
      </c>
      <c r="M1765" s="92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8" t="e">
        <v>#N/A</v>
      </c>
      <c r="F1766" s="3" t="e">
        <v>#N/A</v>
      </c>
      <c r="G1766" s="3" t="e">
        <v>#N/A</v>
      </c>
      <c r="H1766" s="3" t="e">
        <v>#N/A</v>
      </c>
      <c r="I1766" s="79" t="e">
        <v>#N/A</v>
      </c>
      <c r="J1766" s="79" t="e">
        <v>#N/A</v>
      </c>
      <c r="K1766" s="84" t="e">
        <v>#N/A</v>
      </c>
      <c r="L1766" s="9" t="e">
        <v>#N/A</v>
      </c>
      <c r="M1766" s="92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8" t="e">
        <v>#N/A</v>
      </c>
      <c r="F1767" s="3" t="e">
        <v>#N/A</v>
      </c>
      <c r="G1767" s="3" t="e">
        <v>#N/A</v>
      </c>
      <c r="H1767" s="3" t="e">
        <v>#N/A</v>
      </c>
      <c r="I1767" s="79" t="e">
        <v>#N/A</v>
      </c>
      <c r="J1767" s="79" t="e">
        <v>#N/A</v>
      </c>
      <c r="K1767" s="84" t="e">
        <v>#N/A</v>
      </c>
      <c r="L1767" s="9" t="e">
        <v>#N/A</v>
      </c>
      <c r="M1767" s="92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8" t="e">
        <v>#N/A</v>
      </c>
      <c r="F1768" s="3" t="e">
        <v>#N/A</v>
      </c>
      <c r="G1768" s="3" t="e">
        <v>#N/A</v>
      </c>
      <c r="H1768" s="3" t="e">
        <v>#N/A</v>
      </c>
      <c r="I1768" s="79" t="e">
        <v>#N/A</v>
      </c>
      <c r="J1768" s="79" t="e">
        <v>#N/A</v>
      </c>
      <c r="K1768" s="84" t="e">
        <v>#N/A</v>
      </c>
      <c r="L1768" s="9" t="e">
        <v>#N/A</v>
      </c>
      <c r="M1768" s="92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8" t="e">
        <v>#N/A</v>
      </c>
      <c r="F1769" s="3" t="e">
        <v>#N/A</v>
      </c>
      <c r="G1769" s="3" t="e">
        <v>#N/A</v>
      </c>
      <c r="H1769" s="3" t="e">
        <v>#N/A</v>
      </c>
      <c r="I1769" s="79" t="e">
        <v>#N/A</v>
      </c>
      <c r="J1769" s="79" t="e">
        <v>#N/A</v>
      </c>
      <c r="K1769" s="84" t="e">
        <v>#N/A</v>
      </c>
      <c r="L1769" s="9" t="e">
        <v>#N/A</v>
      </c>
      <c r="M1769" s="92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8" t="e">
        <v>#N/A</v>
      </c>
      <c r="F1770" s="3" t="e">
        <v>#N/A</v>
      </c>
      <c r="G1770" s="3" t="e">
        <v>#N/A</v>
      </c>
      <c r="H1770" s="3" t="e">
        <v>#N/A</v>
      </c>
      <c r="I1770" s="79" t="e">
        <v>#N/A</v>
      </c>
      <c r="J1770" s="79" t="e">
        <v>#N/A</v>
      </c>
      <c r="K1770" s="84" t="e">
        <v>#N/A</v>
      </c>
      <c r="L1770" s="9" t="e">
        <v>#N/A</v>
      </c>
      <c r="M1770" s="92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8" t="e">
        <v>#N/A</v>
      </c>
      <c r="F1771" s="3" t="e">
        <v>#N/A</v>
      </c>
      <c r="G1771" s="3" t="e">
        <v>#N/A</v>
      </c>
      <c r="H1771" s="3" t="e">
        <v>#N/A</v>
      </c>
      <c r="I1771" s="79" t="e">
        <v>#N/A</v>
      </c>
      <c r="J1771" s="79" t="e">
        <v>#N/A</v>
      </c>
      <c r="K1771" s="84" t="e">
        <v>#N/A</v>
      </c>
      <c r="L1771" s="9" t="e">
        <v>#N/A</v>
      </c>
      <c r="M1771" s="92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8" t="e">
        <v>#N/A</v>
      </c>
      <c r="F1772" s="3" t="e">
        <v>#N/A</v>
      </c>
      <c r="G1772" s="3" t="e">
        <v>#N/A</v>
      </c>
      <c r="H1772" s="3" t="e">
        <v>#N/A</v>
      </c>
      <c r="I1772" s="79" t="e">
        <v>#N/A</v>
      </c>
      <c r="J1772" s="79" t="e">
        <v>#N/A</v>
      </c>
      <c r="K1772" s="84" t="e">
        <v>#N/A</v>
      </c>
      <c r="L1772" s="9" t="e">
        <v>#N/A</v>
      </c>
      <c r="M1772" s="92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8" t="e">
        <v>#N/A</v>
      </c>
      <c r="F1773" s="3" t="e">
        <v>#N/A</v>
      </c>
      <c r="G1773" s="3" t="e">
        <v>#N/A</v>
      </c>
      <c r="H1773" s="3" t="e">
        <v>#N/A</v>
      </c>
      <c r="I1773" s="79" t="e">
        <v>#N/A</v>
      </c>
      <c r="J1773" s="79" t="e">
        <v>#N/A</v>
      </c>
      <c r="K1773" s="84" t="e">
        <v>#N/A</v>
      </c>
      <c r="L1773" s="9" t="e">
        <v>#N/A</v>
      </c>
      <c r="M1773" s="92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8" t="e">
        <v>#N/A</v>
      </c>
      <c r="F1774" s="3" t="e">
        <v>#N/A</v>
      </c>
      <c r="G1774" s="3" t="e">
        <v>#N/A</v>
      </c>
      <c r="H1774" s="3" t="e">
        <v>#N/A</v>
      </c>
      <c r="I1774" s="79" t="e">
        <v>#N/A</v>
      </c>
      <c r="J1774" s="79" t="e">
        <v>#N/A</v>
      </c>
      <c r="K1774" s="84" t="e">
        <v>#N/A</v>
      </c>
      <c r="L1774" s="9" t="e">
        <v>#N/A</v>
      </c>
      <c r="M1774" s="92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8" t="e">
        <v>#N/A</v>
      </c>
      <c r="F1775" s="3" t="e">
        <v>#N/A</v>
      </c>
      <c r="G1775" s="3" t="e">
        <v>#N/A</v>
      </c>
      <c r="H1775" s="3" t="e">
        <v>#N/A</v>
      </c>
      <c r="I1775" s="79" t="e">
        <v>#N/A</v>
      </c>
      <c r="J1775" s="79" t="e">
        <v>#N/A</v>
      </c>
      <c r="K1775" s="84" t="e">
        <v>#N/A</v>
      </c>
      <c r="L1775" s="9" t="e">
        <v>#N/A</v>
      </c>
      <c r="M1775" s="92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8" t="e">
        <v>#N/A</v>
      </c>
      <c r="F1776" s="3" t="e">
        <v>#N/A</v>
      </c>
      <c r="G1776" s="3" t="e">
        <v>#N/A</v>
      </c>
      <c r="H1776" s="3" t="e">
        <v>#N/A</v>
      </c>
      <c r="I1776" s="79" t="e">
        <v>#N/A</v>
      </c>
      <c r="J1776" s="79" t="e">
        <v>#N/A</v>
      </c>
      <c r="K1776" s="84" t="e">
        <v>#N/A</v>
      </c>
      <c r="L1776" s="9" t="e">
        <v>#N/A</v>
      </c>
      <c r="M1776" s="92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8" t="e">
        <v>#N/A</v>
      </c>
      <c r="F1777" s="3" t="e">
        <v>#N/A</v>
      </c>
      <c r="G1777" s="3" t="e">
        <v>#N/A</v>
      </c>
      <c r="H1777" s="3" t="e">
        <v>#N/A</v>
      </c>
      <c r="I1777" s="79" t="e">
        <v>#N/A</v>
      </c>
      <c r="J1777" s="79" t="e">
        <v>#N/A</v>
      </c>
      <c r="K1777" s="84" t="e">
        <v>#N/A</v>
      </c>
      <c r="L1777" s="9" t="e">
        <v>#N/A</v>
      </c>
      <c r="M1777" s="92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8" t="e">
        <v>#N/A</v>
      </c>
      <c r="F1778" s="3" t="e">
        <v>#N/A</v>
      </c>
      <c r="G1778" s="3" t="e">
        <v>#N/A</v>
      </c>
      <c r="H1778" s="3" t="e">
        <v>#N/A</v>
      </c>
      <c r="I1778" s="79" t="e">
        <v>#N/A</v>
      </c>
      <c r="J1778" s="79" t="e">
        <v>#N/A</v>
      </c>
      <c r="K1778" s="84" t="e">
        <v>#N/A</v>
      </c>
      <c r="L1778" s="9" t="e">
        <v>#N/A</v>
      </c>
      <c r="M1778" s="92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8" t="e">
        <v>#N/A</v>
      </c>
      <c r="F1779" s="3" t="e">
        <v>#N/A</v>
      </c>
      <c r="G1779" s="3" t="e">
        <v>#N/A</v>
      </c>
      <c r="H1779" s="3" t="e">
        <v>#N/A</v>
      </c>
      <c r="I1779" s="79" t="e">
        <v>#N/A</v>
      </c>
      <c r="J1779" s="79" t="e">
        <v>#N/A</v>
      </c>
      <c r="K1779" s="84" t="e">
        <v>#N/A</v>
      </c>
      <c r="L1779" s="9" t="e">
        <v>#N/A</v>
      </c>
      <c r="M1779" s="92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8" t="e">
        <v>#N/A</v>
      </c>
      <c r="F1780" s="3" t="e">
        <v>#N/A</v>
      </c>
      <c r="G1780" s="3" t="e">
        <v>#N/A</v>
      </c>
      <c r="H1780" s="3" t="e">
        <v>#N/A</v>
      </c>
      <c r="I1780" s="79" t="e">
        <v>#N/A</v>
      </c>
      <c r="J1780" s="79" t="e">
        <v>#N/A</v>
      </c>
      <c r="K1780" s="84" t="e">
        <v>#N/A</v>
      </c>
      <c r="L1780" s="9" t="e">
        <v>#N/A</v>
      </c>
      <c r="M1780" s="92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8" t="e">
        <v>#N/A</v>
      </c>
      <c r="F1781" s="3" t="e">
        <v>#N/A</v>
      </c>
      <c r="G1781" s="3" t="e">
        <v>#N/A</v>
      </c>
      <c r="H1781" s="3" t="e">
        <v>#N/A</v>
      </c>
      <c r="I1781" s="79" t="e">
        <v>#N/A</v>
      </c>
      <c r="J1781" s="79" t="e">
        <v>#N/A</v>
      </c>
      <c r="K1781" s="84" t="e">
        <v>#N/A</v>
      </c>
      <c r="L1781" s="9" t="e">
        <v>#N/A</v>
      </c>
      <c r="M1781" s="92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8" t="e">
        <v>#N/A</v>
      </c>
      <c r="F1782" s="3" t="e">
        <v>#N/A</v>
      </c>
      <c r="G1782" s="3" t="e">
        <v>#N/A</v>
      </c>
      <c r="H1782" s="3" t="e">
        <v>#N/A</v>
      </c>
      <c r="I1782" s="79" t="e">
        <v>#N/A</v>
      </c>
      <c r="J1782" s="79" t="e">
        <v>#N/A</v>
      </c>
      <c r="K1782" s="84" t="e">
        <v>#N/A</v>
      </c>
      <c r="L1782" s="9" t="e">
        <v>#N/A</v>
      </c>
      <c r="M1782" s="92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8" t="e">
        <v>#N/A</v>
      </c>
      <c r="F1783" s="3" t="e">
        <v>#N/A</v>
      </c>
      <c r="G1783" s="3" t="e">
        <v>#N/A</v>
      </c>
      <c r="H1783" s="3" t="e">
        <v>#N/A</v>
      </c>
      <c r="I1783" s="79" t="e">
        <v>#N/A</v>
      </c>
      <c r="J1783" s="79" t="e">
        <v>#N/A</v>
      </c>
      <c r="K1783" s="84" t="e">
        <v>#N/A</v>
      </c>
      <c r="L1783" s="9" t="e">
        <v>#N/A</v>
      </c>
      <c r="M1783" s="92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8" t="e">
        <v>#N/A</v>
      </c>
      <c r="F1784" s="3" t="e">
        <v>#N/A</v>
      </c>
      <c r="G1784" s="3" t="e">
        <v>#N/A</v>
      </c>
      <c r="H1784" s="3" t="e">
        <v>#N/A</v>
      </c>
      <c r="I1784" s="79" t="e">
        <v>#N/A</v>
      </c>
      <c r="J1784" s="79" t="e">
        <v>#N/A</v>
      </c>
      <c r="K1784" s="84" t="e">
        <v>#N/A</v>
      </c>
      <c r="L1784" s="9" t="e">
        <v>#N/A</v>
      </c>
      <c r="M1784" s="92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8" t="e">
        <v>#N/A</v>
      </c>
      <c r="F1785" s="3" t="e">
        <v>#N/A</v>
      </c>
      <c r="G1785" s="3" t="e">
        <v>#N/A</v>
      </c>
      <c r="H1785" s="3" t="e">
        <v>#N/A</v>
      </c>
      <c r="I1785" s="79" t="e">
        <v>#N/A</v>
      </c>
      <c r="J1785" s="79" t="e">
        <v>#N/A</v>
      </c>
      <c r="K1785" s="84" t="e">
        <v>#N/A</v>
      </c>
      <c r="L1785" s="9" t="e">
        <v>#N/A</v>
      </c>
      <c r="M1785" s="92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8" t="e">
        <v>#N/A</v>
      </c>
      <c r="F1786" s="3" t="e">
        <v>#N/A</v>
      </c>
      <c r="G1786" s="3" t="e">
        <v>#N/A</v>
      </c>
      <c r="H1786" s="3" t="e">
        <v>#N/A</v>
      </c>
      <c r="I1786" s="79" t="e">
        <v>#N/A</v>
      </c>
      <c r="J1786" s="79" t="e">
        <v>#N/A</v>
      </c>
      <c r="K1786" s="84" t="e">
        <v>#N/A</v>
      </c>
      <c r="L1786" s="9" t="e">
        <v>#N/A</v>
      </c>
      <c r="M1786" s="92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8" t="e">
        <v>#N/A</v>
      </c>
      <c r="F1787" s="3" t="e">
        <v>#N/A</v>
      </c>
      <c r="G1787" s="3" t="e">
        <v>#N/A</v>
      </c>
      <c r="H1787" s="3" t="e">
        <v>#N/A</v>
      </c>
      <c r="I1787" s="79" t="e">
        <v>#N/A</v>
      </c>
      <c r="J1787" s="79" t="e">
        <v>#N/A</v>
      </c>
      <c r="K1787" s="84" t="e">
        <v>#N/A</v>
      </c>
      <c r="L1787" s="9" t="e">
        <v>#N/A</v>
      </c>
      <c r="M1787" s="92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8" t="e">
        <v>#N/A</v>
      </c>
      <c r="F1788" s="3" t="e">
        <v>#N/A</v>
      </c>
      <c r="G1788" s="3" t="e">
        <v>#N/A</v>
      </c>
      <c r="H1788" s="3" t="e">
        <v>#N/A</v>
      </c>
      <c r="I1788" s="79" t="e">
        <v>#N/A</v>
      </c>
      <c r="J1788" s="79" t="e">
        <v>#N/A</v>
      </c>
      <c r="K1788" s="84" t="e">
        <v>#N/A</v>
      </c>
      <c r="L1788" s="9" t="e">
        <v>#N/A</v>
      </c>
      <c r="M1788" s="92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8" t="e">
        <v>#N/A</v>
      </c>
      <c r="F1789" s="3" t="e">
        <v>#N/A</v>
      </c>
      <c r="G1789" s="3" t="e">
        <v>#N/A</v>
      </c>
      <c r="H1789" s="3" t="e">
        <v>#N/A</v>
      </c>
      <c r="I1789" s="79" t="e">
        <v>#N/A</v>
      </c>
      <c r="J1789" s="79" t="e">
        <v>#N/A</v>
      </c>
      <c r="K1789" s="84" t="e">
        <v>#N/A</v>
      </c>
      <c r="L1789" s="9" t="e">
        <v>#N/A</v>
      </c>
      <c r="M1789" s="92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8" t="e">
        <v>#N/A</v>
      </c>
      <c r="F1790" s="3" t="e">
        <v>#N/A</v>
      </c>
      <c r="G1790" s="3" t="e">
        <v>#N/A</v>
      </c>
      <c r="H1790" s="3" t="e">
        <v>#N/A</v>
      </c>
      <c r="I1790" s="79" t="e">
        <v>#N/A</v>
      </c>
      <c r="J1790" s="79" t="e">
        <v>#N/A</v>
      </c>
      <c r="K1790" s="84" t="e">
        <v>#N/A</v>
      </c>
      <c r="L1790" s="9" t="e">
        <v>#N/A</v>
      </c>
      <c r="M1790" s="92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8" t="e">
        <v>#N/A</v>
      </c>
      <c r="F1791" s="3" t="e">
        <v>#N/A</v>
      </c>
      <c r="G1791" s="3" t="e">
        <v>#N/A</v>
      </c>
      <c r="H1791" s="3" t="e">
        <v>#N/A</v>
      </c>
      <c r="I1791" s="79" t="e">
        <v>#N/A</v>
      </c>
      <c r="J1791" s="79" t="e">
        <v>#N/A</v>
      </c>
      <c r="K1791" s="84" t="e">
        <v>#N/A</v>
      </c>
      <c r="L1791" s="9" t="e">
        <v>#N/A</v>
      </c>
      <c r="M1791" s="92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8" t="e">
        <v>#N/A</v>
      </c>
      <c r="F1792" s="3" t="e">
        <v>#N/A</v>
      </c>
      <c r="G1792" s="3" t="e">
        <v>#N/A</v>
      </c>
      <c r="H1792" s="3" t="e">
        <v>#N/A</v>
      </c>
      <c r="I1792" s="79" t="e">
        <v>#N/A</v>
      </c>
      <c r="J1792" s="79" t="e">
        <v>#N/A</v>
      </c>
      <c r="K1792" s="84" t="e">
        <v>#N/A</v>
      </c>
      <c r="L1792" s="9" t="e">
        <v>#N/A</v>
      </c>
      <c r="M1792" s="92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8" t="e">
        <v>#N/A</v>
      </c>
      <c r="F1793" s="3" t="e">
        <v>#N/A</v>
      </c>
      <c r="G1793" s="3" t="e">
        <v>#N/A</v>
      </c>
      <c r="H1793" s="3" t="e">
        <v>#N/A</v>
      </c>
      <c r="I1793" s="79" t="e">
        <v>#N/A</v>
      </c>
      <c r="J1793" s="79" t="e">
        <v>#N/A</v>
      </c>
      <c r="K1793" s="84" t="e">
        <v>#N/A</v>
      </c>
      <c r="L1793" s="9" t="e">
        <v>#N/A</v>
      </c>
      <c r="M1793" s="92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8" t="e">
        <v>#N/A</v>
      </c>
      <c r="F1794" s="3" t="e">
        <v>#N/A</v>
      </c>
      <c r="G1794" s="3" t="e">
        <v>#N/A</v>
      </c>
      <c r="H1794" s="3" t="e">
        <v>#N/A</v>
      </c>
      <c r="I1794" s="79" t="e">
        <v>#N/A</v>
      </c>
      <c r="J1794" s="79" t="e">
        <v>#N/A</v>
      </c>
      <c r="K1794" s="84" t="e">
        <v>#N/A</v>
      </c>
      <c r="L1794" s="9" t="e">
        <v>#N/A</v>
      </c>
      <c r="M1794" s="92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8" t="e">
        <v>#N/A</v>
      </c>
      <c r="F1795" s="3" t="e">
        <v>#N/A</v>
      </c>
      <c r="G1795" s="3" t="e">
        <v>#N/A</v>
      </c>
      <c r="H1795" s="3" t="e">
        <v>#N/A</v>
      </c>
      <c r="I1795" s="79" t="e">
        <v>#N/A</v>
      </c>
      <c r="J1795" s="79" t="e">
        <v>#N/A</v>
      </c>
      <c r="K1795" s="84" t="e">
        <v>#N/A</v>
      </c>
      <c r="L1795" s="9" t="e">
        <v>#N/A</v>
      </c>
      <c r="M1795" s="92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8" t="e">
        <v>#N/A</v>
      </c>
      <c r="F1796" s="3" t="e">
        <v>#N/A</v>
      </c>
      <c r="G1796" s="3" t="e">
        <v>#N/A</v>
      </c>
      <c r="H1796" s="3" t="e">
        <v>#N/A</v>
      </c>
      <c r="I1796" s="79" t="e">
        <v>#N/A</v>
      </c>
      <c r="J1796" s="79" t="e">
        <v>#N/A</v>
      </c>
      <c r="K1796" s="84" t="e">
        <v>#N/A</v>
      </c>
      <c r="L1796" s="9" t="e">
        <v>#N/A</v>
      </c>
      <c r="M1796" s="92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8" t="e">
        <v>#N/A</v>
      </c>
      <c r="F1797" s="3" t="e">
        <v>#N/A</v>
      </c>
      <c r="G1797" s="3" t="e">
        <v>#N/A</v>
      </c>
      <c r="H1797" s="3" t="e">
        <v>#N/A</v>
      </c>
      <c r="I1797" s="79" t="e">
        <v>#N/A</v>
      </c>
      <c r="J1797" s="79" t="e">
        <v>#N/A</v>
      </c>
      <c r="K1797" s="84" t="e">
        <v>#N/A</v>
      </c>
      <c r="L1797" s="9" t="e">
        <v>#N/A</v>
      </c>
      <c r="M1797" s="92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8" t="e">
        <v>#N/A</v>
      </c>
      <c r="F1798" s="3" t="e">
        <v>#N/A</v>
      </c>
      <c r="G1798" s="3" t="e">
        <v>#N/A</v>
      </c>
      <c r="H1798" s="3" t="e">
        <v>#N/A</v>
      </c>
      <c r="I1798" s="79" t="e">
        <v>#N/A</v>
      </c>
      <c r="J1798" s="79" t="e">
        <v>#N/A</v>
      </c>
      <c r="K1798" s="84" t="e">
        <v>#N/A</v>
      </c>
      <c r="L1798" s="9" t="e">
        <v>#N/A</v>
      </c>
      <c r="M1798" s="92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8" t="e">
        <v>#N/A</v>
      </c>
      <c r="F1799" s="3" t="e">
        <v>#N/A</v>
      </c>
      <c r="G1799" s="3" t="e">
        <v>#N/A</v>
      </c>
      <c r="H1799" s="3" t="e">
        <v>#N/A</v>
      </c>
      <c r="I1799" s="79" t="e">
        <v>#N/A</v>
      </c>
      <c r="J1799" s="79" t="e">
        <v>#N/A</v>
      </c>
      <c r="K1799" s="84" t="e">
        <v>#N/A</v>
      </c>
      <c r="L1799" s="9" t="e">
        <v>#N/A</v>
      </c>
      <c r="M1799" s="92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8" t="e">
        <v>#N/A</v>
      </c>
      <c r="F1800" s="3" t="e">
        <v>#N/A</v>
      </c>
      <c r="G1800" s="3" t="e">
        <v>#N/A</v>
      </c>
      <c r="H1800" s="3" t="e">
        <v>#N/A</v>
      </c>
      <c r="I1800" s="79" t="e">
        <v>#N/A</v>
      </c>
      <c r="J1800" s="79" t="e">
        <v>#N/A</v>
      </c>
      <c r="K1800" s="84" t="e">
        <v>#N/A</v>
      </c>
      <c r="L1800" s="9" t="e">
        <v>#N/A</v>
      </c>
      <c r="M1800" s="92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8" t="e">
        <v>#N/A</v>
      </c>
      <c r="F1801" s="3" t="e">
        <v>#N/A</v>
      </c>
      <c r="G1801" s="3" t="e">
        <v>#N/A</v>
      </c>
      <c r="H1801" s="3" t="e">
        <v>#N/A</v>
      </c>
      <c r="I1801" s="79" t="e">
        <v>#N/A</v>
      </c>
      <c r="J1801" s="79" t="e">
        <v>#N/A</v>
      </c>
      <c r="K1801" s="84" t="e">
        <v>#N/A</v>
      </c>
      <c r="L1801" s="9" t="e">
        <v>#N/A</v>
      </c>
      <c r="M1801" s="92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8" t="e">
        <v>#N/A</v>
      </c>
      <c r="F1802" s="3" t="e">
        <v>#N/A</v>
      </c>
      <c r="G1802" s="3" t="e">
        <v>#N/A</v>
      </c>
      <c r="H1802" s="3" t="e">
        <v>#N/A</v>
      </c>
      <c r="I1802" s="79" t="e">
        <v>#N/A</v>
      </c>
      <c r="J1802" s="79" t="e">
        <v>#N/A</v>
      </c>
      <c r="K1802" s="84" t="e">
        <v>#N/A</v>
      </c>
      <c r="L1802" s="9" t="e">
        <v>#N/A</v>
      </c>
      <c r="M1802" s="92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8" t="e">
        <v>#N/A</v>
      </c>
      <c r="F1803" s="3" t="e">
        <v>#N/A</v>
      </c>
      <c r="G1803" s="3" t="e">
        <v>#N/A</v>
      </c>
      <c r="H1803" s="3" t="e">
        <v>#N/A</v>
      </c>
      <c r="I1803" s="79" t="e">
        <v>#N/A</v>
      </c>
      <c r="J1803" s="79" t="e">
        <v>#N/A</v>
      </c>
      <c r="K1803" s="84" t="e">
        <v>#N/A</v>
      </c>
      <c r="L1803" s="9" t="e">
        <v>#N/A</v>
      </c>
      <c r="M1803" s="92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8" t="e">
        <v>#N/A</v>
      </c>
      <c r="F1804" s="3" t="e">
        <v>#N/A</v>
      </c>
      <c r="G1804" s="3" t="e">
        <v>#N/A</v>
      </c>
      <c r="H1804" s="3" t="e">
        <v>#N/A</v>
      </c>
      <c r="I1804" s="79" t="e">
        <v>#N/A</v>
      </c>
      <c r="J1804" s="79" t="e">
        <v>#N/A</v>
      </c>
      <c r="K1804" s="84" t="e">
        <v>#N/A</v>
      </c>
      <c r="L1804" s="9" t="e">
        <v>#N/A</v>
      </c>
      <c r="M1804" s="92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8" t="e">
        <v>#N/A</v>
      </c>
      <c r="F1805" s="3" t="e">
        <v>#N/A</v>
      </c>
      <c r="G1805" s="3" t="e">
        <v>#N/A</v>
      </c>
      <c r="H1805" s="3" t="e">
        <v>#N/A</v>
      </c>
      <c r="I1805" s="79" t="e">
        <v>#N/A</v>
      </c>
      <c r="J1805" s="79" t="e">
        <v>#N/A</v>
      </c>
      <c r="K1805" s="84" t="e">
        <v>#N/A</v>
      </c>
      <c r="L1805" s="9" t="e">
        <v>#N/A</v>
      </c>
      <c r="M1805" s="92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8" t="e">
        <v>#N/A</v>
      </c>
      <c r="F1806" s="3" t="e">
        <v>#N/A</v>
      </c>
      <c r="G1806" s="3" t="e">
        <v>#N/A</v>
      </c>
      <c r="H1806" s="3" t="e">
        <v>#N/A</v>
      </c>
      <c r="I1806" s="79" t="e">
        <v>#N/A</v>
      </c>
      <c r="J1806" s="79" t="e">
        <v>#N/A</v>
      </c>
      <c r="K1806" s="84" t="e">
        <v>#N/A</v>
      </c>
      <c r="L1806" s="9" t="e">
        <v>#N/A</v>
      </c>
      <c r="M1806" s="92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8" t="e">
        <v>#N/A</v>
      </c>
      <c r="F1807" s="3" t="e">
        <v>#N/A</v>
      </c>
      <c r="G1807" s="3" t="e">
        <v>#N/A</v>
      </c>
      <c r="H1807" s="3" t="e">
        <v>#N/A</v>
      </c>
      <c r="I1807" s="79" t="e">
        <v>#N/A</v>
      </c>
      <c r="J1807" s="79" t="e">
        <v>#N/A</v>
      </c>
      <c r="K1807" s="84" t="e">
        <v>#N/A</v>
      </c>
      <c r="L1807" s="9" t="e">
        <v>#N/A</v>
      </c>
      <c r="M1807" s="92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8" t="e">
        <v>#N/A</v>
      </c>
      <c r="F1808" s="3" t="e">
        <v>#N/A</v>
      </c>
      <c r="G1808" s="3" t="e">
        <v>#N/A</v>
      </c>
      <c r="H1808" s="3" t="e">
        <v>#N/A</v>
      </c>
      <c r="I1808" s="79" t="e">
        <v>#N/A</v>
      </c>
      <c r="J1808" s="79" t="e">
        <v>#N/A</v>
      </c>
      <c r="K1808" s="84" t="e">
        <v>#N/A</v>
      </c>
      <c r="L1808" s="9" t="e">
        <v>#N/A</v>
      </c>
      <c r="M1808" s="92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8" t="e">
        <v>#N/A</v>
      </c>
      <c r="F1809" s="3" t="e">
        <v>#N/A</v>
      </c>
      <c r="G1809" s="3" t="e">
        <v>#N/A</v>
      </c>
      <c r="H1809" s="3" t="e">
        <v>#N/A</v>
      </c>
      <c r="I1809" s="79" t="e">
        <v>#N/A</v>
      </c>
      <c r="J1809" s="79" t="e">
        <v>#N/A</v>
      </c>
      <c r="K1809" s="84" t="e">
        <v>#N/A</v>
      </c>
      <c r="L1809" s="9" t="e">
        <v>#N/A</v>
      </c>
      <c r="M1809" s="92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8" t="e">
        <v>#N/A</v>
      </c>
      <c r="F1810" s="3" t="e">
        <v>#N/A</v>
      </c>
      <c r="G1810" s="3" t="e">
        <v>#N/A</v>
      </c>
      <c r="H1810" s="3" t="e">
        <v>#N/A</v>
      </c>
      <c r="I1810" s="79" t="e">
        <v>#N/A</v>
      </c>
      <c r="J1810" s="79" t="e">
        <v>#N/A</v>
      </c>
      <c r="K1810" s="84" t="e">
        <v>#N/A</v>
      </c>
      <c r="L1810" s="9" t="e">
        <v>#N/A</v>
      </c>
      <c r="M1810" s="92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8" t="e">
        <v>#N/A</v>
      </c>
      <c r="F1811" s="3" t="e">
        <v>#N/A</v>
      </c>
      <c r="G1811" s="3" t="e">
        <v>#N/A</v>
      </c>
      <c r="H1811" s="3" t="e">
        <v>#N/A</v>
      </c>
      <c r="I1811" s="79" t="e">
        <v>#N/A</v>
      </c>
      <c r="J1811" s="79" t="e">
        <v>#N/A</v>
      </c>
      <c r="K1811" s="84" t="e">
        <v>#N/A</v>
      </c>
      <c r="L1811" s="9" t="e">
        <v>#N/A</v>
      </c>
      <c r="M1811" s="92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8" t="e">
        <v>#N/A</v>
      </c>
      <c r="F1812" s="3" t="e">
        <v>#N/A</v>
      </c>
      <c r="G1812" s="3" t="e">
        <v>#N/A</v>
      </c>
      <c r="H1812" s="3" t="e">
        <v>#N/A</v>
      </c>
      <c r="I1812" s="79" t="e">
        <v>#N/A</v>
      </c>
      <c r="J1812" s="79" t="e">
        <v>#N/A</v>
      </c>
      <c r="K1812" s="84" t="e">
        <v>#N/A</v>
      </c>
      <c r="L1812" s="9" t="e">
        <v>#N/A</v>
      </c>
      <c r="M1812" s="92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8" t="e">
        <v>#N/A</v>
      </c>
      <c r="F1813" s="3" t="e">
        <v>#N/A</v>
      </c>
      <c r="G1813" s="3" t="e">
        <v>#N/A</v>
      </c>
      <c r="H1813" s="3" t="e">
        <v>#N/A</v>
      </c>
      <c r="I1813" s="79" t="e">
        <v>#N/A</v>
      </c>
      <c r="J1813" s="79" t="e">
        <v>#N/A</v>
      </c>
      <c r="K1813" s="84" t="e">
        <v>#N/A</v>
      </c>
      <c r="L1813" s="9" t="e">
        <v>#N/A</v>
      </c>
      <c r="M1813" s="92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8" t="e">
        <v>#N/A</v>
      </c>
      <c r="F1814" s="3" t="e">
        <v>#N/A</v>
      </c>
      <c r="G1814" s="3" t="e">
        <v>#N/A</v>
      </c>
      <c r="H1814" s="3" t="e">
        <v>#N/A</v>
      </c>
      <c r="I1814" s="79" t="e">
        <v>#N/A</v>
      </c>
      <c r="J1814" s="79" t="e">
        <v>#N/A</v>
      </c>
      <c r="K1814" s="84" t="e">
        <v>#N/A</v>
      </c>
      <c r="L1814" s="9" t="e">
        <v>#N/A</v>
      </c>
      <c r="M1814" s="92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8" t="e">
        <v>#N/A</v>
      </c>
      <c r="F1815" s="3" t="e">
        <v>#N/A</v>
      </c>
      <c r="G1815" s="3" t="e">
        <v>#N/A</v>
      </c>
      <c r="H1815" s="3" t="e">
        <v>#N/A</v>
      </c>
      <c r="I1815" s="79" t="e">
        <v>#N/A</v>
      </c>
      <c r="J1815" s="79" t="e">
        <v>#N/A</v>
      </c>
      <c r="K1815" s="84" t="e">
        <v>#N/A</v>
      </c>
      <c r="L1815" s="9" t="e">
        <v>#N/A</v>
      </c>
      <c r="M1815" s="92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8" t="e">
        <v>#N/A</v>
      </c>
      <c r="F1816" s="3" t="e">
        <v>#N/A</v>
      </c>
      <c r="G1816" s="3" t="e">
        <v>#N/A</v>
      </c>
      <c r="H1816" s="3" t="e">
        <v>#N/A</v>
      </c>
      <c r="I1816" s="79" t="e">
        <v>#N/A</v>
      </c>
      <c r="J1816" s="79" t="e">
        <v>#N/A</v>
      </c>
      <c r="K1816" s="84" t="e">
        <v>#N/A</v>
      </c>
      <c r="L1816" s="9" t="e">
        <v>#N/A</v>
      </c>
      <c r="M1816" s="92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8" t="e">
        <v>#N/A</v>
      </c>
      <c r="F1817" s="3" t="e">
        <v>#N/A</v>
      </c>
      <c r="G1817" s="3" t="e">
        <v>#N/A</v>
      </c>
      <c r="H1817" s="3" t="e">
        <v>#N/A</v>
      </c>
      <c r="I1817" s="79" t="e">
        <v>#N/A</v>
      </c>
      <c r="J1817" s="79" t="e">
        <v>#N/A</v>
      </c>
      <c r="K1817" s="84" t="e">
        <v>#N/A</v>
      </c>
      <c r="L1817" s="9" t="e">
        <v>#N/A</v>
      </c>
      <c r="M1817" s="92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8" t="e">
        <v>#N/A</v>
      </c>
      <c r="F1818" s="3" t="e">
        <v>#N/A</v>
      </c>
      <c r="G1818" s="3" t="e">
        <v>#N/A</v>
      </c>
      <c r="H1818" s="3" t="e">
        <v>#N/A</v>
      </c>
      <c r="I1818" s="79" t="e">
        <v>#N/A</v>
      </c>
      <c r="J1818" s="79" t="e">
        <v>#N/A</v>
      </c>
      <c r="K1818" s="84" t="e">
        <v>#N/A</v>
      </c>
      <c r="L1818" s="9" t="e">
        <v>#N/A</v>
      </c>
      <c r="M1818" s="92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8" t="e">
        <v>#N/A</v>
      </c>
      <c r="F1819" s="3" t="e">
        <v>#N/A</v>
      </c>
      <c r="G1819" s="3" t="e">
        <v>#N/A</v>
      </c>
      <c r="H1819" s="3" t="e">
        <v>#N/A</v>
      </c>
      <c r="I1819" s="79" t="e">
        <v>#N/A</v>
      </c>
      <c r="J1819" s="79" t="e">
        <v>#N/A</v>
      </c>
      <c r="K1819" s="84" t="e">
        <v>#N/A</v>
      </c>
      <c r="L1819" s="9" t="e">
        <v>#N/A</v>
      </c>
      <c r="M1819" s="92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8" t="e">
        <v>#N/A</v>
      </c>
      <c r="F1820" s="3" t="e">
        <v>#N/A</v>
      </c>
      <c r="G1820" s="3" t="e">
        <v>#N/A</v>
      </c>
      <c r="H1820" s="3" t="e">
        <v>#N/A</v>
      </c>
      <c r="I1820" s="79" t="e">
        <v>#N/A</v>
      </c>
      <c r="J1820" s="79" t="e">
        <v>#N/A</v>
      </c>
      <c r="K1820" s="84" t="e">
        <v>#N/A</v>
      </c>
      <c r="L1820" s="9" t="e">
        <v>#N/A</v>
      </c>
      <c r="M1820" s="92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8" t="e">
        <v>#N/A</v>
      </c>
      <c r="F1821" s="3" t="e">
        <v>#N/A</v>
      </c>
      <c r="G1821" s="3" t="e">
        <v>#N/A</v>
      </c>
      <c r="H1821" s="3" t="e">
        <v>#N/A</v>
      </c>
      <c r="I1821" s="79" t="e">
        <v>#N/A</v>
      </c>
      <c r="J1821" s="79" t="e">
        <v>#N/A</v>
      </c>
      <c r="K1821" s="84" t="e">
        <v>#N/A</v>
      </c>
      <c r="L1821" s="9" t="e">
        <v>#N/A</v>
      </c>
      <c r="M1821" s="92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8" t="e">
        <v>#N/A</v>
      </c>
      <c r="F1822" s="3" t="e">
        <v>#N/A</v>
      </c>
      <c r="G1822" s="3" t="e">
        <v>#N/A</v>
      </c>
      <c r="H1822" s="3" t="e">
        <v>#N/A</v>
      </c>
      <c r="I1822" s="79" t="e">
        <v>#N/A</v>
      </c>
      <c r="J1822" s="79" t="e">
        <v>#N/A</v>
      </c>
      <c r="K1822" s="84" t="e">
        <v>#N/A</v>
      </c>
      <c r="L1822" s="9" t="e">
        <v>#N/A</v>
      </c>
      <c r="M1822" s="92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8" t="e">
        <v>#N/A</v>
      </c>
      <c r="F1823" s="3" t="e">
        <v>#N/A</v>
      </c>
      <c r="G1823" s="3" t="e">
        <v>#N/A</v>
      </c>
      <c r="H1823" s="3" t="e">
        <v>#N/A</v>
      </c>
      <c r="I1823" s="79" t="e">
        <v>#N/A</v>
      </c>
      <c r="J1823" s="79" t="e">
        <v>#N/A</v>
      </c>
      <c r="K1823" s="84" t="e">
        <v>#N/A</v>
      </c>
      <c r="L1823" s="9" t="e">
        <v>#N/A</v>
      </c>
      <c r="M1823" s="92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8" t="e">
        <v>#N/A</v>
      </c>
      <c r="F1824" s="3" t="e">
        <v>#N/A</v>
      </c>
      <c r="G1824" s="3" t="e">
        <v>#N/A</v>
      </c>
      <c r="H1824" s="3" t="e">
        <v>#N/A</v>
      </c>
      <c r="I1824" s="79" t="e">
        <v>#N/A</v>
      </c>
      <c r="J1824" s="79" t="e">
        <v>#N/A</v>
      </c>
      <c r="K1824" s="84" t="e">
        <v>#N/A</v>
      </c>
      <c r="L1824" s="9" t="e">
        <v>#N/A</v>
      </c>
      <c r="M1824" s="92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8" t="e">
        <v>#N/A</v>
      </c>
      <c r="F1825" s="3" t="e">
        <v>#N/A</v>
      </c>
      <c r="G1825" s="3" t="e">
        <v>#N/A</v>
      </c>
      <c r="H1825" s="3" t="e">
        <v>#N/A</v>
      </c>
      <c r="I1825" s="79" t="e">
        <v>#N/A</v>
      </c>
      <c r="J1825" s="79" t="e">
        <v>#N/A</v>
      </c>
      <c r="K1825" s="84" t="e">
        <v>#N/A</v>
      </c>
      <c r="L1825" s="9" t="e">
        <v>#N/A</v>
      </c>
      <c r="M1825" s="92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8" t="e">
        <v>#N/A</v>
      </c>
      <c r="F1826" s="3" t="e">
        <v>#N/A</v>
      </c>
      <c r="G1826" s="3" t="e">
        <v>#N/A</v>
      </c>
      <c r="H1826" s="3" t="e">
        <v>#N/A</v>
      </c>
      <c r="I1826" s="79" t="e">
        <v>#N/A</v>
      </c>
      <c r="J1826" s="79" t="e">
        <v>#N/A</v>
      </c>
      <c r="K1826" s="84" t="e">
        <v>#N/A</v>
      </c>
      <c r="L1826" s="9" t="e">
        <v>#N/A</v>
      </c>
      <c r="M1826" s="92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8" t="e">
        <v>#N/A</v>
      </c>
      <c r="F1827" s="3" t="e">
        <v>#N/A</v>
      </c>
      <c r="G1827" s="3" t="e">
        <v>#N/A</v>
      </c>
      <c r="H1827" s="3" t="e">
        <v>#N/A</v>
      </c>
      <c r="I1827" s="79" t="e">
        <v>#N/A</v>
      </c>
      <c r="J1827" s="79" t="e">
        <v>#N/A</v>
      </c>
      <c r="K1827" s="84" t="e">
        <v>#N/A</v>
      </c>
      <c r="L1827" s="9" t="e">
        <v>#N/A</v>
      </c>
      <c r="M1827" s="92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8" t="e">
        <v>#N/A</v>
      </c>
      <c r="F1828" s="3" t="e">
        <v>#N/A</v>
      </c>
      <c r="G1828" s="3" t="e">
        <v>#N/A</v>
      </c>
      <c r="H1828" s="3" t="e">
        <v>#N/A</v>
      </c>
      <c r="I1828" s="79" t="e">
        <v>#N/A</v>
      </c>
      <c r="J1828" s="79" t="e">
        <v>#N/A</v>
      </c>
      <c r="K1828" s="84" t="e">
        <v>#N/A</v>
      </c>
      <c r="L1828" s="9" t="e">
        <v>#N/A</v>
      </c>
      <c r="M1828" s="92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8" t="e">
        <v>#N/A</v>
      </c>
      <c r="F1829" s="3" t="e">
        <v>#N/A</v>
      </c>
      <c r="G1829" s="3" t="e">
        <v>#N/A</v>
      </c>
      <c r="H1829" s="3" t="e">
        <v>#N/A</v>
      </c>
      <c r="I1829" s="79" t="e">
        <v>#N/A</v>
      </c>
      <c r="J1829" s="79" t="e">
        <v>#N/A</v>
      </c>
      <c r="K1829" s="84" t="e">
        <v>#N/A</v>
      </c>
      <c r="L1829" s="9" t="e">
        <v>#N/A</v>
      </c>
      <c r="M1829" s="92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8" t="e">
        <v>#N/A</v>
      </c>
      <c r="F1830" s="3" t="e">
        <v>#N/A</v>
      </c>
      <c r="G1830" s="3" t="e">
        <v>#N/A</v>
      </c>
      <c r="H1830" s="3" t="e">
        <v>#N/A</v>
      </c>
      <c r="I1830" s="79" t="e">
        <v>#N/A</v>
      </c>
      <c r="J1830" s="79" t="e">
        <v>#N/A</v>
      </c>
      <c r="K1830" s="84" t="e">
        <v>#N/A</v>
      </c>
      <c r="L1830" s="9" t="e">
        <v>#N/A</v>
      </c>
      <c r="M1830" s="92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8" t="e">
        <v>#N/A</v>
      </c>
      <c r="F1831" s="3" t="e">
        <v>#N/A</v>
      </c>
      <c r="G1831" s="3" t="e">
        <v>#N/A</v>
      </c>
      <c r="H1831" s="3" t="e">
        <v>#N/A</v>
      </c>
      <c r="I1831" s="79" t="e">
        <v>#N/A</v>
      </c>
      <c r="J1831" s="79" t="e">
        <v>#N/A</v>
      </c>
      <c r="K1831" s="84" t="e">
        <v>#N/A</v>
      </c>
      <c r="L1831" s="9" t="e">
        <v>#N/A</v>
      </c>
      <c r="M1831" s="92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8" t="e">
        <v>#N/A</v>
      </c>
      <c r="F1832" s="3" t="e">
        <v>#N/A</v>
      </c>
      <c r="G1832" s="3" t="e">
        <v>#N/A</v>
      </c>
      <c r="H1832" s="3" t="e">
        <v>#N/A</v>
      </c>
      <c r="I1832" s="79" t="e">
        <v>#N/A</v>
      </c>
      <c r="J1832" s="79" t="e">
        <v>#N/A</v>
      </c>
      <c r="K1832" s="84" t="e">
        <v>#N/A</v>
      </c>
      <c r="L1832" s="9" t="e">
        <v>#N/A</v>
      </c>
      <c r="M1832" s="92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8" t="e">
        <v>#N/A</v>
      </c>
      <c r="F1833" s="3" t="e">
        <v>#N/A</v>
      </c>
      <c r="G1833" s="3" t="e">
        <v>#N/A</v>
      </c>
      <c r="H1833" s="3" t="e">
        <v>#N/A</v>
      </c>
      <c r="I1833" s="79" t="e">
        <v>#N/A</v>
      </c>
      <c r="J1833" s="79" t="e">
        <v>#N/A</v>
      </c>
      <c r="K1833" s="84" t="e">
        <v>#N/A</v>
      </c>
      <c r="L1833" s="9" t="e">
        <v>#N/A</v>
      </c>
      <c r="M1833" s="92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8" t="e">
        <v>#N/A</v>
      </c>
      <c r="F1834" s="3" t="e">
        <v>#N/A</v>
      </c>
      <c r="G1834" s="3" t="e">
        <v>#N/A</v>
      </c>
      <c r="H1834" s="3" t="e">
        <v>#N/A</v>
      </c>
      <c r="I1834" s="79" t="e">
        <v>#N/A</v>
      </c>
      <c r="J1834" s="79" t="e">
        <v>#N/A</v>
      </c>
      <c r="K1834" s="84" t="e">
        <v>#N/A</v>
      </c>
      <c r="L1834" s="9" t="e">
        <v>#N/A</v>
      </c>
      <c r="M1834" s="92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8" t="e">
        <v>#N/A</v>
      </c>
      <c r="F1835" s="3" t="e">
        <v>#N/A</v>
      </c>
      <c r="G1835" s="3" t="e">
        <v>#N/A</v>
      </c>
      <c r="H1835" s="3" t="e">
        <v>#N/A</v>
      </c>
      <c r="I1835" s="79" t="e">
        <v>#N/A</v>
      </c>
      <c r="J1835" s="79" t="e">
        <v>#N/A</v>
      </c>
      <c r="K1835" s="84" t="e">
        <v>#N/A</v>
      </c>
      <c r="L1835" s="9" t="e">
        <v>#N/A</v>
      </c>
      <c r="M1835" s="92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8" t="e">
        <v>#N/A</v>
      </c>
      <c r="F1836" s="3" t="e">
        <v>#N/A</v>
      </c>
      <c r="G1836" s="3" t="e">
        <v>#N/A</v>
      </c>
      <c r="H1836" s="3" t="e">
        <v>#N/A</v>
      </c>
      <c r="I1836" s="79" t="e">
        <v>#N/A</v>
      </c>
      <c r="J1836" s="79" t="e">
        <v>#N/A</v>
      </c>
      <c r="K1836" s="84" t="e">
        <v>#N/A</v>
      </c>
      <c r="L1836" s="9" t="e">
        <v>#N/A</v>
      </c>
      <c r="M1836" s="92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8" t="e">
        <v>#N/A</v>
      </c>
      <c r="F1837" s="3" t="e">
        <v>#N/A</v>
      </c>
      <c r="G1837" s="3" t="e">
        <v>#N/A</v>
      </c>
      <c r="H1837" s="3" t="e">
        <v>#N/A</v>
      </c>
      <c r="I1837" s="79" t="e">
        <v>#N/A</v>
      </c>
      <c r="J1837" s="79" t="e">
        <v>#N/A</v>
      </c>
      <c r="K1837" s="84" t="e">
        <v>#N/A</v>
      </c>
      <c r="L1837" s="9" t="e">
        <v>#N/A</v>
      </c>
      <c r="M1837" s="92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8" t="e">
        <v>#N/A</v>
      </c>
      <c r="F1838" s="3" t="e">
        <v>#N/A</v>
      </c>
      <c r="G1838" s="3" t="e">
        <v>#N/A</v>
      </c>
      <c r="H1838" s="3" t="e">
        <v>#N/A</v>
      </c>
      <c r="I1838" s="79" t="e">
        <v>#N/A</v>
      </c>
      <c r="J1838" s="79" t="e">
        <v>#N/A</v>
      </c>
      <c r="K1838" s="84" t="e">
        <v>#N/A</v>
      </c>
      <c r="L1838" s="9" t="e">
        <v>#N/A</v>
      </c>
      <c r="M1838" s="92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8" t="e">
        <v>#N/A</v>
      </c>
      <c r="F1839" s="3" t="e">
        <v>#N/A</v>
      </c>
      <c r="G1839" s="3" t="e">
        <v>#N/A</v>
      </c>
      <c r="H1839" s="3" t="e">
        <v>#N/A</v>
      </c>
      <c r="I1839" s="79" t="e">
        <v>#N/A</v>
      </c>
      <c r="J1839" s="79" t="e">
        <v>#N/A</v>
      </c>
      <c r="K1839" s="84" t="e">
        <v>#N/A</v>
      </c>
      <c r="L1839" s="9" t="e">
        <v>#N/A</v>
      </c>
      <c r="M1839" s="92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8" t="e">
        <v>#N/A</v>
      </c>
      <c r="F1840" s="3" t="e">
        <v>#N/A</v>
      </c>
      <c r="G1840" s="3" t="e">
        <v>#N/A</v>
      </c>
      <c r="H1840" s="3" t="e">
        <v>#N/A</v>
      </c>
      <c r="I1840" s="79" t="e">
        <v>#N/A</v>
      </c>
      <c r="J1840" s="79" t="e">
        <v>#N/A</v>
      </c>
      <c r="K1840" s="84" t="e">
        <v>#N/A</v>
      </c>
      <c r="L1840" s="9" t="e">
        <v>#N/A</v>
      </c>
      <c r="M1840" s="92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8" t="e">
        <v>#N/A</v>
      </c>
      <c r="F1841" s="3" t="e">
        <v>#N/A</v>
      </c>
      <c r="G1841" s="3" t="e">
        <v>#N/A</v>
      </c>
      <c r="H1841" s="3" t="e">
        <v>#N/A</v>
      </c>
      <c r="I1841" s="79" t="e">
        <v>#N/A</v>
      </c>
      <c r="J1841" s="79" t="e">
        <v>#N/A</v>
      </c>
      <c r="K1841" s="84" t="e">
        <v>#N/A</v>
      </c>
      <c r="L1841" s="9" t="e">
        <v>#N/A</v>
      </c>
      <c r="M1841" s="92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8" t="e">
        <v>#N/A</v>
      </c>
      <c r="F1842" s="3" t="e">
        <v>#N/A</v>
      </c>
      <c r="G1842" s="3" t="e">
        <v>#N/A</v>
      </c>
      <c r="H1842" s="3" t="e">
        <v>#N/A</v>
      </c>
      <c r="I1842" s="79" t="e">
        <v>#N/A</v>
      </c>
      <c r="J1842" s="79" t="e">
        <v>#N/A</v>
      </c>
      <c r="K1842" s="84" t="e">
        <v>#N/A</v>
      </c>
      <c r="L1842" s="9" t="e">
        <v>#N/A</v>
      </c>
      <c r="M1842" s="92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8" t="e">
        <v>#N/A</v>
      </c>
      <c r="F1843" s="3" t="e">
        <v>#N/A</v>
      </c>
      <c r="G1843" s="3" t="e">
        <v>#N/A</v>
      </c>
      <c r="H1843" s="3" t="e">
        <v>#N/A</v>
      </c>
      <c r="I1843" s="79" t="e">
        <v>#N/A</v>
      </c>
      <c r="J1843" s="79" t="e">
        <v>#N/A</v>
      </c>
      <c r="K1843" s="84" t="e">
        <v>#N/A</v>
      </c>
      <c r="L1843" s="9" t="e">
        <v>#N/A</v>
      </c>
      <c r="M1843" s="92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8" t="e">
        <v>#N/A</v>
      </c>
      <c r="F1844" s="3" t="e">
        <v>#N/A</v>
      </c>
      <c r="G1844" s="3" t="e">
        <v>#N/A</v>
      </c>
      <c r="H1844" s="3" t="e">
        <v>#N/A</v>
      </c>
      <c r="I1844" s="79" t="e">
        <v>#N/A</v>
      </c>
      <c r="J1844" s="79" t="e">
        <v>#N/A</v>
      </c>
      <c r="K1844" s="84" t="e">
        <v>#N/A</v>
      </c>
      <c r="L1844" s="9" t="e">
        <v>#N/A</v>
      </c>
      <c r="M1844" s="92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8" t="e">
        <v>#N/A</v>
      </c>
      <c r="F1845" s="3" t="e">
        <v>#N/A</v>
      </c>
      <c r="G1845" s="3" t="e">
        <v>#N/A</v>
      </c>
      <c r="H1845" s="3" t="e">
        <v>#N/A</v>
      </c>
      <c r="I1845" s="79" t="e">
        <v>#N/A</v>
      </c>
      <c r="J1845" s="79" t="e">
        <v>#N/A</v>
      </c>
      <c r="K1845" s="84" t="e">
        <v>#N/A</v>
      </c>
      <c r="L1845" s="9" t="e">
        <v>#N/A</v>
      </c>
      <c r="M1845" s="92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8" t="e">
        <v>#N/A</v>
      </c>
      <c r="F1846" s="3" t="e">
        <v>#N/A</v>
      </c>
      <c r="G1846" s="3" t="e">
        <v>#N/A</v>
      </c>
      <c r="H1846" s="3" t="e">
        <v>#N/A</v>
      </c>
      <c r="I1846" s="79" t="e">
        <v>#N/A</v>
      </c>
      <c r="J1846" s="79" t="e">
        <v>#N/A</v>
      </c>
      <c r="K1846" s="84" t="e">
        <v>#N/A</v>
      </c>
      <c r="L1846" s="9" t="e">
        <v>#N/A</v>
      </c>
      <c r="M1846" s="92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8" t="e">
        <v>#N/A</v>
      </c>
      <c r="F1847" s="3" t="e">
        <v>#N/A</v>
      </c>
      <c r="G1847" s="3" t="e">
        <v>#N/A</v>
      </c>
      <c r="H1847" s="3" t="e">
        <v>#N/A</v>
      </c>
      <c r="I1847" s="79" t="e">
        <v>#N/A</v>
      </c>
      <c r="J1847" s="79" t="e">
        <v>#N/A</v>
      </c>
      <c r="K1847" s="84" t="e">
        <v>#N/A</v>
      </c>
      <c r="L1847" s="9" t="e">
        <v>#N/A</v>
      </c>
      <c r="M1847" s="92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8" t="e">
        <v>#N/A</v>
      </c>
      <c r="F1848" s="3" t="e">
        <v>#N/A</v>
      </c>
      <c r="G1848" s="3" t="e">
        <v>#N/A</v>
      </c>
      <c r="H1848" s="3" t="e">
        <v>#N/A</v>
      </c>
      <c r="I1848" s="79" t="e">
        <v>#N/A</v>
      </c>
      <c r="J1848" s="79" t="e">
        <v>#N/A</v>
      </c>
      <c r="K1848" s="84" t="e">
        <v>#N/A</v>
      </c>
      <c r="L1848" s="9" t="e">
        <v>#N/A</v>
      </c>
      <c r="M1848" s="92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8" t="e">
        <v>#N/A</v>
      </c>
      <c r="F1849" s="3" t="e">
        <v>#N/A</v>
      </c>
      <c r="G1849" s="3" t="e">
        <v>#N/A</v>
      </c>
      <c r="H1849" s="3" t="e">
        <v>#N/A</v>
      </c>
      <c r="I1849" s="79" t="e">
        <v>#N/A</v>
      </c>
      <c r="J1849" s="79" t="e">
        <v>#N/A</v>
      </c>
      <c r="K1849" s="84" t="e">
        <v>#N/A</v>
      </c>
      <c r="L1849" s="9" t="e">
        <v>#N/A</v>
      </c>
      <c r="M1849" s="92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8" t="e">
        <v>#N/A</v>
      </c>
      <c r="F1850" s="3" t="e">
        <v>#N/A</v>
      </c>
      <c r="G1850" s="3" t="e">
        <v>#N/A</v>
      </c>
      <c r="H1850" s="3" t="e">
        <v>#N/A</v>
      </c>
      <c r="I1850" s="79" t="e">
        <v>#N/A</v>
      </c>
      <c r="J1850" s="79" t="e">
        <v>#N/A</v>
      </c>
      <c r="K1850" s="84" t="e">
        <v>#N/A</v>
      </c>
      <c r="L1850" s="9" t="e">
        <v>#N/A</v>
      </c>
      <c r="M1850" s="92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8" t="e">
        <v>#N/A</v>
      </c>
      <c r="F1851" s="3" t="e">
        <v>#N/A</v>
      </c>
      <c r="G1851" s="3" t="e">
        <v>#N/A</v>
      </c>
      <c r="H1851" s="3" t="e">
        <v>#N/A</v>
      </c>
      <c r="I1851" s="79" t="e">
        <v>#N/A</v>
      </c>
      <c r="J1851" s="79" t="e">
        <v>#N/A</v>
      </c>
      <c r="K1851" s="84" t="e">
        <v>#N/A</v>
      </c>
      <c r="L1851" s="9" t="e">
        <v>#N/A</v>
      </c>
      <c r="M1851" s="92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8" t="e">
        <v>#N/A</v>
      </c>
      <c r="F1852" s="3" t="e">
        <v>#N/A</v>
      </c>
      <c r="G1852" s="3" t="e">
        <v>#N/A</v>
      </c>
      <c r="H1852" s="3" t="e">
        <v>#N/A</v>
      </c>
      <c r="I1852" s="79" t="e">
        <v>#N/A</v>
      </c>
      <c r="J1852" s="79" t="e">
        <v>#N/A</v>
      </c>
      <c r="K1852" s="84" t="e">
        <v>#N/A</v>
      </c>
      <c r="L1852" s="9" t="e">
        <v>#N/A</v>
      </c>
      <c r="M1852" s="92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8" t="e">
        <v>#N/A</v>
      </c>
      <c r="F1853" s="3" t="e">
        <v>#N/A</v>
      </c>
      <c r="G1853" s="3" t="e">
        <v>#N/A</v>
      </c>
      <c r="H1853" s="3" t="e">
        <v>#N/A</v>
      </c>
      <c r="I1853" s="79" t="e">
        <v>#N/A</v>
      </c>
      <c r="J1853" s="79" t="e">
        <v>#N/A</v>
      </c>
      <c r="K1853" s="84" t="e">
        <v>#N/A</v>
      </c>
      <c r="L1853" s="9" t="e">
        <v>#N/A</v>
      </c>
      <c r="M1853" s="92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8" t="e">
        <v>#N/A</v>
      </c>
      <c r="F1854" s="3" t="e">
        <v>#N/A</v>
      </c>
      <c r="G1854" s="3" t="e">
        <v>#N/A</v>
      </c>
      <c r="H1854" s="3" t="e">
        <v>#N/A</v>
      </c>
      <c r="I1854" s="79" t="e">
        <v>#N/A</v>
      </c>
      <c r="J1854" s="79" t="e">
        <v>#N/A</v>
      </c>
      <c r="K1854" s="84" t="e">
        <v>#N/A</v>
      </c>
      <c r="L1854" s="9" t="e">
        <v>#N/A</v>
      </c>
      <c r="M1854" s="92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8" t="e">
        <v>#N/A</v>
      </c>
      <c r="F1855" s="3" t="e">
        <v>#N/A</v>
      </c>
      <c r="G1855" s="3" t="e">
        <v>#N/A</v>
      </c>
      <c r="H1855" s="3" t="e">
        <v>#N/A</v>
      </c>
      <c r="I1855" s="79" t="e">
        <v>#N/A</v>
      </c>
      <c r="J1855" s="79" t="e">
        <v>#N/A</v>
      </c>
      <c r="K1855" s="84" t="e">
        <v>#N/A</v>
      </c>
      <c r="L1855" s="9" t="e">
        <v>#N/A</v>
      </c>
      <c r="M1855" s="92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8" t="e">
        <v>#N/A</v>
      </c>
      <c r="F1856" s="3" t="e">
        <v>#N/A</v>
      </c>
      <c r="G1856" s="3" t="e">
        <v>#N/A</v>
      </c>
      <c r="H1856" s="3" t="e">
        <v>#N/A</v>
      </c>
      <c r="I1856" s="79" t="e">
        <v>#N/A</v>
      </c>
      <c r="J1856" s="79" t="e">
        <v>#N/A</v>
      </c>
      <c r="K1856" s="84" t="e">
        <v>#N/A</v>
      </c>
      <c r="L1856" s="9" t="e">
        <v>#N/A</v>
      </c>
      <c r="M1856" s="92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8" t="e">
        <v>#N/A</v>
      </c>
      <c r="F1857" s="3" t="e">
        <v>#N/A</v>
      </c>
      <c r="G1857" s="3" t="e">
        <v>#N/A</v>
      </c>
      <c r="H1857" s="3" t="e">
        <v>#N/A</v>
      </c>
      <c r="I1857" s="79" t="e">
        <v>#N/A</v>
      </c>
      <c r="J1857" s="79" t="e">
        <v>#N/A</v>
      </c>
      <c r="K1857" s="84" t="e">
        <v>#N/A</v>
      </c>
      <c r="L1857" s="9" t="e">
        <v>#N/A</v>
      </c>
      <c r="M1857" s="92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8" t="e">
        <v>#N/A</v>
      </c>
      <c r="F1858" s="3" t="e">
        <v>#N/A</v>
      </c>
      <c r="G1858" s="3" t="e">
        <v>#N/A</v>
      </c>
      <c r="H1858" s="3" t="e">
        <v>#N/A</v>
      </c>
      <c r="I1858" s="79" t="e">
        <v>#N/A</v>
      </c>
      <c r="J1858" s="79" t="e">
        <v>#N/A</v>
      </c>
      <c r="K1858" s="84" t="e">
        <v>#N/A</v>
      </c>
      <c r="L1858" s="9" t="e">
        <v>#N/A</v>
      </c>
      <c r="M1858" s="92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8" t="e">
        <v>#N/A</v>
      </c>
      <c r="F1859" s="3" t="e">
        <v>#N/A</v>
      </c>
      <c r="G1859" s="3" t="e">
        <v>#N/A</v>
      </c>
      <c r="H1859" s="3" t="e">
        <v>#N/A</v>
      </c>
      <c r="I1859" s="79" t="e">
        <v>#N/A</v>
      </c>
      <c r="J1859" s="79" t="e">
        <v>#N/A</v>
      </c>
      <c r="K1859" s="84" t="e">
        <v>#N/A</v>
      </c>
      <c r="L1859" s="9" t="e">
        <v>#N/A</v>
      </c>
      <c r="M1859" s="92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8" t="e">
        <v>#N/A</v>
      </c>
      <c r="F1860" s="3" t="e">
        <v>#N/A</v>
      </c>
      <c r="G1860" s="3" t="e">
        <v>#N/A</v>
      </c>
      <c r="H1860" s="3" t="e">
        <v>#N/A</v>
      </c>
      <c r="I1860" s="79" t="e">
        <v>#N/A</v>
      </c>
      <c r="J1860" s="79" t="e">
        <v>#N/A</v>
      </c>
      <c r="K1860" s="84" t="e">
        <v>#N/A</v>
      </c>
      <c r="L1860" s="9" t="e">
        <v>#N/A</v>
      </c>
      <c r="M1860" s="92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8" t="e">
        <v>#N/A</v>
      </c>
      <c r="F1861" s="3" t="e">
        <v>#N/A</v>
      </c>
      <c r="G1861" s="3" t="e">
        <v>#N/A</v>
      </c>
      <c r="H1861" s="3" t="e">
        <v>#N/A</v>
      </c>
      <c r="I1861" s="79" t="e">
        <v>#N/A</v>
      </c>
      <c r="J1861" s="79" t="e">
        <v>#N/A</v>
      </c>
      <c r="K1861" s="84" t="e">
        <v>#N/A</v>
      </c>
      <c r="L1861" s="9" t="e">
        <v>#N/A</v>
      </c>
      <c r="M1861" s="92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8" t="e">
        <v>#N/A</v>
      </c>
      <c r="F1862" s="3" t="e">
        <v>#N/A</v>
      </c>
      <c r="G1862" s="3" t="e">
        <v>#N/A</v>
      </c>
      <c r="H1862" s="3" t="e">
        <v>#N/A</v>
      </c>
      <c r="I1862" s="79" t="e">
        <v>#N/A</v>
      </c>
      <c r="J1862" s="79" t="e">
        <v>#N/A</v>
      </c>
      <c r="K1862" s="84" t="e">
        <v>#N/A</v>
      </c>
      <c r="L1862" s="9" t="e">
        <v>#N/A</v>
      </c>
      <c r="M1862" s="92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8" t="e">
        <v>#N/A</v>
      </c>
      <c r="F1863" s="3" t="e">
        <v>#N/A</v>
      </c>
      <c r="G1863" s="3" t="e">
        <v>#N/A</v>
      </c>
      <c r="H1863" s="3" t="e">
        <v>#N/A</v>
      </c>
      <c r="I1863" s="79" t="e">
        <v>#N/A</v>
      </c>
      <c r="J1863" s="79" t="e">
        <v>#N/A</v>
      </c>
      <c r="K1863" s="84" t="e">
        <v>#N/A</v>
      </c>
      <c r="L1863" s="9" t="e">
        <v>#N/A</v>
      </c>
      <c r="M1863" s="92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8" t="e">
        <v>#N/A</v>
      </c>
      <c r="F1864" s="3" t="e">
        <v>#N/A</v>
      </c>
      <c r="G1864" s="3" t="e">
        <v>#N/A</v>
      </c>
      <c r="H1864" s="3" t="e">
        <v>#N/A</v>
      </c>
      <c r="I1864" s="79" t="e">
        <v>#N/A</v>
      </c>
      <c r="J1864" s="79" t="e">
        <v>#N/A</v>
      </c>
      <c r="K1864" s="84" t="e">
        <v>#N/A</v>
      </c>
      <c r="L1864" s="9" t="e">
        <v>#N/A</v>
      </c>
      <c r="M1864" s="92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8" t="e">
        <v>#N/A</v>
      </c>
      <c r="F1865" s="3" t="e">
        <v>#N/A</v>
      </c>
      <c r="G1865" s="3" t="e">
        <v>#N/A</v>
      </c>
      <c r="H1865" s="3" t="e">
        <v>#N/A</v>
      </c>
      <c r="I1865" s="79" t="e">
        <v>#N/A</v>
      </c>
      <c r="J1865" s="79" t="e">
        <v>#N/A</v>
      </c>
      <c r="K1865" s="84" t="e">
        <v>#N/A</v>
      </c>
      <c r="L1865" s="9" t="e">
        <v>#N/A</v>
      </c>
      <c r="M1865" s="92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8" t="e">
        <v>#N/A</v>
      </c>
      <c r="F1866" s="3" t="e">
        <v>#N/A</v>
      </c>
      <c r="G1866" s="3" t="e">
        <v>#N/A</v>
      </c>
      <c r="H1866" s="3" t="e">
        <v>#N/A</v>
      </c>
      <c r="I1866" s="79" t="e">
        <v>#N/A</v>
      </c>
      <c r="J1866" s="79" t="e">
        <v>#N/A</v>
      </c>
      <c r="K1866" s="84" t="e">
        <v>#N/A</v>
      </c>
      <c r="L1866" s="9" t="e">
        <v>#N/A</v>
      </c>
      <c r="M1866" s="92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8" t="e">
        <v>#N/A</v>
      </c>
      <c r="F1867" s="3" t="e">
        <v>#N/A</v>
      </c>
      <c r="G1867" s="3" t="e">
        <v>#N/A</v>
      </c>
      <c r="H1867" s="3" t="e">
        <v>#N/A</v>
      </c>
      <c r="I1867" s="79" t="e">
        <v>#N/A</v>
      </c>
      <c r="J1867" s="79" t="e">
        <v>#N/A</v>
      </c>
      <c r="K1867" s="84" t="e">
        <v>#N/A</v>
      </c>
      <c r="L1867" s="9" t="e">
        <v>#N/A</v>
      </c>
      <c r="M1867" s="92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8" t="e">
        <v>#N/A</v>
      </c>
      <c r="F1868" s="3" t="e">
        <v>#N/A</v>
      </c>
      <c r="G1868" s="3" t="e">
        <v>#N/A</v>
      </c>
      <c r="H1868" s="3" t="e">
        <v>#N/A</v>
      </c>
      <c r="I1868" s="79" t="e">
        <v>#N/A</v>
      </c>
      <c r="J1868" s="79" t="e">
        <v>#N/A</v>
      </c>
      <c r="K1868" s="84" t="e">
        <v>#N/A</v>
      </c>
      <c r="L1868" s="9" t="e">
        <v>#N/A</v>
      </c>
      <c r="M1868" s="92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8" t="e">
        <v>#N/A</v>
      </c>
      <c r="F1869" s="3" t="e">
        <v>#N/A</v>
      </c>
      <c r="G1869" s="3" t="e">
        <v>#N/A</v>
      </c>
      <c r="H1869" s="3" t="e">
        <v>#N/A</v>
      </c>
      <c r="I1869" s="79" t="e">
        <v>#N/A</v>
      </c>
      <c r="J1869" s="79" t="e">
        <v>#N/A</v>
      </c>
      <c r="K1869" s="84" t="e">
        <v>#N/A</v>
      </c>
      <c r="L1869" s="9" t="e">
        <v>#N/A</v>
      </c>
      <c r="M1869" s="92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8" t="e">
        <v>#N/A</v>
      </c>
      <c r="F1870" s="3" t="e">
        <v>#N/A</v>
      </c>
      <c r="G1870" s="3" t="e">
        <v>#N/A</v>
      </c>
      <c r="H1870" s="3" t="e">
        <v>#N/A</v>
      </c>
      <c r="I1870" s="79" t="e">
        <v>#N/A</v>
      </c>
      <c r="J1870" s="79" t="e">
        <v>#N/A</v>
      </c>
      <c r="K1870" s="84" t="e">
        <v>#N/A</v>
      </c>
      <c r="L1870" s="9" t="e">
        <v>#N/A</v>
      </c>
      <c r="M1870" s="92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8" t="e">
        <v>#N/A</v>
      </c>
      <c r="F1871" s="3" t="e">
        <v>#N/A</v>
      </c>
      <c r="G1871" s="3" t="e">
        <v>#N/A</v>
      </c>
      <c r="H1871" s="3" t="e">
        <v>#N/A</v>
      </c>
      <c r="I1871" s="79" t="e">
        <v>#N/A</v>
      </c>
      <c r="J1871" s="79" t="e">
        <v>#N/A</v>
      </c>
      <c r="K1871" s="84" t="e">
        <v>#N/A</v>
      </c>
      <c r="L1871" s="9" t="e">
        <v>#N/A</v>
      </c>
      <c r="M1871" s="92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8" t="e">
        <v>#N/A</v>
      </c>
      <c r="F1872" s="3" t="e">
        <v>#N/A</v>
      </c>
      <c r="G1872" s="3" t="e">
        <v>#N/A</v>
      </c>
      <c r="H1872" s="3" t="e">
        <v>#N/A</v>
      </c>
      <c r="I1872" s="79" t="e">
        <v>#N/A</v>
      </c>
      <c r="J1872" s="79" t="e">
        <v>#N/A</v>
      </c>
      <c r="K1872" s="84" t="e">
        <v>#N/A</v>
      </c>
      <c r="L1872" s="9" t="e">
        <v>#N/A</v>
      </c>
      <c r="M1872" s="92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8" t="e">
        <v>#N/A</v>
      </c>
      <c r="F1873" s="3" t="e">
        <v>#N/A</v>
      </c>
      <c r="G1873" s="3" t="e">
        <v>#N/A</v>
      </c>
      <c r="H1873" s="3" t="e">
        <v>#N/A</v>
      </c>
      <c r="I1873" s="79" t="e">
        <v>#N/A</v>
      </c>
      <c r="J1873" s="79" t="e">
        <v>#N/A</v>
      </c>
      <c r="K1873" s="84" t="e">
        <v>#N/A</v>
      </c>
      <c r="L1873" s="9" t="e">
        <v>#N/A</v>
      </c>
      <c r="M1873" s="92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8" t="e">
        <v>#N/A</v>
      </c>
      <c r="F1874" s="3" t="e">
        <v>#N/A</v>
      </c>
      <c r="G1874" s="3" t="e">
        <v>#N/A</v>
      </c>
      <c r="H1874" s="3" t="e">
        <v>#N/A</v>
      </c>
      <c r="I1874" s="79" t="e">
        <v>#N/A</v>
      </c>
      <c r="J1874" s="79" t="e">
        <v>#N/A</v>
      </c>
      <c r="K1874" s="84" t="e">
        <v>#N/A</v>
      </c>
      <c r="L1874" s="9" t="e">
        <v>#N/A</v>
      </c>
      <c r="M1874" s="92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8" t="e">
        <v>#N/A</v>
      </c>
      <c r="F1875" s="3" t="e">
        <v>#N/A</v>
      </c>
      <c r="G1875" s="3" t="e">
        <v>#N/A</v>
      </c>
      <c r="H1875" s="3" t="e">
        <v>#N/A</v>
      </c>
      <c r="I1875" s="79" t="e">
        <v>#N/A</v>
      </c>
      <c r="J1875" s="79" t="e">
        <v>#N/A</v>
      </c>
      <c r="K1875" s="84" t="e">
        <v>#N/A</v>
      </c>
      <c r="L1875" s="9" t="e">
        <v>#N/A</v>
      </c>
      <c r="M1875" s="92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8" t="e">
        <v>#N/A</v>
      </c>
      <c r="F1876" s="3" t="e">
        <v>#N/A</v>
      </c>
      <c r="G1876" s="3" t="e">
        <v>#N/A</v>
      </c>
      <c r="H1876" s="3" t="e">
        <v>#N/A</v>
      </c>
      <c r="I1876" s="79" t="e">
        <v>#N/A</v>
      </c>
      <c r="J1876" s="79" t="e">
        <v>#N/A</v>
      </c>
      <c r="K1876" s="84" t="e">
        <v>#N/A</v>
      </c>
      <c r="L1876" s="9" t="e">
        <v>#N/A</v>
      </c>
      <c r="M1876" s="92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8" t="e">
        <v>#N/A</v>
      </c>
      <c r="F1877" s="3" t="e">
        <v>#N/A</v>
      </c>
      <c r="G1877" s="3" t="e">
        <v>#N/A</v>
      </c>
      <c r="H1877" s="3" t="e">
        <v>#N/A</v>
      </c>
      <c r="I1877" s="79" t="e">
        <v>#N/A</v>
      </c>
      <c r="J1877" s="79" t="e">
        <v>#N/A</v>
      </c>
      <c r="K1877" s="84" t="e">
        <v>#N/A</v>
      </c>
      <c r="L1877" s="9" t="e">
        <v>#N/A</v>
      </c>
      <c r="M1877" s="92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8" t="e">
        <v>#N/A</v>
      </c>
      <c r="F1878" s="3" t="e">
        <v>#N/A</v>
      </c>
      <c r="G1878" s="3" t="e">
        <v>#N/A</v>
      </c>
      <c r="H1878" s="3" t="e">
        <v>#N/A</v>
      </c>
      <c r="I1878" s="79" t="e">
        <v>#N/A</v>
      </c>
      <c r="J1878" s="79" t="e">
        <v>#N/A</v>
      </c>
      <c r="K1878" s="84" t="e">
        <v>#N/A</v>
      </c>
      <c r="L1878" s="9" t="e">
        <v>#N/A</v>
      </c>
      <c r="M1878" s="92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8" t="e">
        <v>#N/A</v>
      </c>
      <c r="F1879" s="3" t="e">
        <v>#N/A</v>
      </c>
      <c r="G1879" s="3" t="e">
        <v>#N/A</v>
      </c>
      <c r="H1879" s="3" t="e">
        <v>#N/A</v>
      </c>
      <c r="I1879" s="79" t="e">
        <v>#N/A</v>
      </c>
      <c r="J1879" s="79" t="e">
        <v>#N/A</v>
      </c>
      <c r="K1879" s="84" t="e">
        <v>#N/A</v>
      </c>
      <c r="L1879" s="9" t="e">
        <v>#N/A</v>
      </c>
      <c r="M1879" s="92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8" t="e">
        <v>#N/A</v>
      </c>
      <c r="F1880" s="3" t="e">
        <v>#N/A</v>
      </c>
      <c r="G1880" s="3" t="e">
        <v>#N/A</v>
      </c>
      <c r="H1880" s="3" t="e">
        <v>#N/A</v>
      </c>
      <c r="I1880" s="79" t="e">
        <v>#N/A</v>
      </c>
      <c r="J1880" s="79" t="e">
        <v>#N/A</v>
      </c>
      <c r="K1880" s="84" t="e">
        <v>#N/A</v>
      </c>
      <c r="L1880" s="9" t="e">
        <v>#N/A</v>
      </c>
      <c r="M1880" s="92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8" t="e">
        <v>#N/A</v>
      </c>
      <c r="F1881" s="3" t="e">
        <v>#N/A</v>
      </c>
      <c r="G1881" s="3" t="e">
        <v>#N/A</v>
      </c>
      <c r="H1881" s="3" t="e">
        <v>#N/A</v>
      </c>
      <c r="I1881" s="79" t="e">
        <v>#N/A</v>
      </c>
      <c r="J1881" s="79" t="e">
        <v>#N/A</v>
      </c>
      <c r="K1881" s="84" t="e">
        <v>#N/A</v>
      </c>
      <c r="L1881" s="9" t="e">
        <v>#N/A</v>
      </c>
      <c r="M1881" s="92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8" t="e">
        <v>#N/A</v>
      </c>
      <c r="F1882" s="3" t="e">
        <v>#N/A</v>
      </c>
      <c r="G1882" s="3" t="e">
        <v>#N/A</v>
      </c>
      <c r="H1882" s="3" t="e">
        <v>#N/A</v>
      </c>
      <c r="I1882" s="79" t="e">
        <v>#N/A</v>
      </c>
      <c r="J1882" s="79" t="e">
        <v>#N/A</v>
      </c>
      <c r="K1882" s="84" t="e">
        <v>#N/A</v>
      </c>
      <c r="L1882" s="9" t="e">
        <v>#N/A</v>
      </c>
      <c r="M1882" s="92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8" t="e">
        <v>#N/A</v>
      </c>
      <c r="F1883" s="3" t="e">
        <v>#N/A</v>
      </c>
      <c r="G1883" s="3" t="e">
        <v>#N/A</v>
      </c>
      <c r="H1883" s="3" t="e">
        <v>#N/A</v>
      </c>
      <c r="I1883" s="79" t="e">
        <v>#N/A</v>
      </c>
      <c r="J1883" s="79" t="e">
        <v>#N/A</v>
      </c>
      <c r="K1883" s="84" t="e">
        <v>#N/A</v>
      </c>
      <c r="L1883" s="9" t="e">
        <v>#N/A</v>
      </c>
      <c r="M1883" s="92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8" t="e">
        <v>#N/A</v>
      </c>
      <c r="F1884" s="3" t="e">
        <v>#N/A</v>
      </c>
      <c r="G1884" s="3" t="e">
        <v>#N/A</v>
      </c>
      <c r="H1884" s="3" t="e">
        <v>#N/A</v>
      </c>
      <c r="I1884" s="79" t="e">
        <v>#N/A</v>
      </c>
      <c r="J1884" s="79" t="e">
        <v>#N/A</v>
      </c>
      <c r="K1884" s="84" t="e">
        <v>#N/A</v>
      </c>
      <c r="L1884" s="9" t="e">
        <v>#N/A</v>
      </c>
      <c r="M1884" s="92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8" t="e">
        <v>#N/A</v>
      </c>
      <c r="F1885" s="3" t="e">
        <v>#N/A</v>
      </c>
      <c r="G1885" s="3" t="e">
        <v>#N/A</v>
      </c>
      <c r="H1885" s="3" t="e">
        <v>#N/A</v>
      </c>
      <c r="I1885" s="79" t="e">
        <v>#N/A</v>
      </c>
      <c r="J1885" s="79" t="e">
        <v>#N/A</v>
      </c>
      <c r="K1885" s="84" t="e">
        <v>#N/A</v>
      </c>
      <c r="L1885" s="9" t="e">
        <v>#N/A</v>
      </c>
      <c r="M1885" s="92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8" t="e">
        <v>#N/A</v>
      </c>
      <c r="F1886" s="3" t="e">
        <v>#N/A</v>
      </c>
      <c r="G1886" s="3" t="e">
        <v>#N/A</v>
      </c>
      <c r="H1886" s="3" t="e">
        <v>#N/A</v>
      </c>
      <c r="I1886" s="79" t="e">
        <v>#N/A</v>
      </c>
      <c r="J1886" s="79" t="e">
        <v>#N/A</v>
      </c>
      <c r="K1886" s="84" t="e">
        <v>#N/A</v>
      </c>
      <c r="L1886" s="9" t="e">
        <v>#N/A</v>
      </c>
      <c r="M1886" s="92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8" t="e">
        <v>#N/A</v>
      </c>
      <c r="F1887" s="3" t="e">
        <v>#N/A</v>
      </c>
      <c r="G1887" s="3" t="e">
        <v>#N/A</v>
      </c>
      <c r="H1887" s="3" t="e">
        <v>#N/A</v>
      </c>
      <c r="I1887" s="79" t="e">
        <v>#N/A</v>
      </c>
      <c r="J1887" s="79" t="e">
        <v>#N/A</v>
      </c>
      <c r="K1887" s="84" t="e">
        <v>#N/A</v>
      </c>
      <c r="L1887" s="9" t="e">
        <v>#N/A</v>
      </c>
      <c r="M1887" s="92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8" t="e">
        <v>#N/A</v>
      </c>
      <c r="F1888" s="3" t="e">
        <v>#N/A</v>
      </c>
      <c r="G1888" s="3" t="e">
        <v>#N/A</v>
      </c>
      <c r="H1888" s="3" t="e">
        <v>#N/A</v>
      </c>
      <c r="I1888" s="79" t="e">
        <v>#N/A</v>
      </c>
      <c r="J1888" s="79" t="e">
        <v>#N/A</v>
      </c>
      <c r="K1888" s="84" t="e">
        <v>#N/A</v>
      </c>
      <c r="L1888" s="9" t="e">
        <v>#N/A</v>
      </c>
      <c r="M1888" s="92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8" t="e">
        <v>#N/A</v>
      </c>
      <c r="F1889" s="3" t="e">
        <v>#N/A</v>
      </c>
      <c r="G1889" s="3" t="e">
        <v>#N/A</v>
      </c>
      <c r="H1889" s="3" t="e">
        <v>#N/A</v>
      </c>
      <c r="I1889" s="79" t="e">
        <v>#N/A</v>
      </c>
      <c r="J1889" s="79" t="e">
        <v>#N/A</v>
      </c>
      <c r="K1889" s="84" t="e">
        <v>#N/A</v>
      </c>
      <c r="L1889" s="9" t="e">
        <v>#N/A</v>
      </c>
      <c r="M1889" s="92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8" t="e">
        <v>#N/A</v>
      </c>
      <c r="F1890" s="3" t="e">
        <v>#N/A</v>
      </c>
      <c r="G1890" s="3" t="e">
        <v>#N/A</v>
      </c>
      <c r="H1890" s="3" t="e">
        <v>#N/A</v>
      </c>
      <c r="I1890" s="79" t="e">
        <v>#N/A</v>
      </c>
      <c r="J1890" s="79" t="e">
        <v>#N/A</v>
      </c>
      <c r="K1890" s="84" t="e">
        <v>#N/A</v>
      </c>
      <c r="L1890" s="9" t="e">
        <v>#N/A</v>
      </c>
      <c r="M1890" s="92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8" t="e">
        <v>#N/A</v>
      </c>
      <c r="F1891" s="3" t="e">
        <v>#N/A</v>
      </c>
      <c r="G1891" s="3" t="e">
        <v>#N/A</v>
      </c>
      <c r="H1891" s="3" t="e">
        <v>#N/A</v>
      </c>
      <c r="I1891" s="79" t="e">
        <v>#N/A</v>
      </c>
      <c r="J1891" s="79" t="e">
        <v>#N/A</v>
      </c>
      <c r="K1891" s="84" t="e">
        <v>#N/A</v>
      </c>
      <c r="L1891" s="9" t="e">
        <v>#N/A</v>
      </c>
      <c r="M1891" s="92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8" t="e">
        <v>#N/A</v>
      </c>
      <c r="F1892" s="3" t="e">
        <v>#N/A</v>
      </c>
      <c r="G1892" s="3" t="e">
        <v>#N/A</v>
      </c>
      <c r="H1892" s="3" t="e">
        <v>#N/A</v>
      </c>
      <c r="I1892" s="79" t="e">
        <v>#N/A</v>
      </c>
      <c r="J1892" s="79" t="e">
        <v>#N/A</v>
      </c>
      <c r="K1892" s="84" t="e">
        <v>#N/A</v>
      </c>
      <c r="L1892" s="9" t="e">
        <v>#N/A</v>
      </c>
      <c r="M1892" s="92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8" t="e">
        <v>#N/A</v>
      </c>
      <c r="F1893" s="3" t="e">
        <v>#N/A</v>
      </c>
      <c r="G1893" s="3" t="e">
        <v>#N/A</v>
      </c>
      <c r="H1893" s="3" t="e">
        <v>#N/A</v>
      </c>
      <c r="I1893" s="79" t="e">
        <v>#N/A</v>
      </c>
      <c r="J1893" s="79" t="e">
        <v>#N/A</v>
      </c>
      <c r="K1893" s="84" t="e">
        <v>#N/A</v>
      </c>
      <c r="L1893" s="9" t="e">
        <v>#N/A</v>
      </c>
      <c r="M1893" s="92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8" t="e">
        <v>#N/A</v>
      </c>
      <c r="F1894" s="3" t="e">
        <v>#N/A</v>
      </c>
      <c r="G1894" s="3" t="e">
        <v>#N/A</v>
      </c>
      <c r="H1894" s="3" t="e">
        <v>#N/A</v>
      </c>
      <c r="I1894" s="79" t="e">
        <v>#N/A</v>
      </c>
      <c r="J1894" s="79" t="e">
        <v>#N/A</v>
      </c>
      <c r="K1894" s="84" t="e">
        <v>#N/A</v>
      </c>
      <c r="L1894" s="9" t="e">
        <v>#N/A</v>
      </c>
      <c r="M1894" s="92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8" t="e">
        <v>#N/A</v>
      </c>
      <c r="F1895" s="3" t="e">
        <v>#N/A</v>
      </c>
      <c r="G1895" s="3" t="e">
        <v>#N/A</v>
      </c>
      <c r="H1895" s="3" t="e">
        <v>#N/A</v>
      </c>
      <c r="I1895" s="79" t="e">
        <v>#N/A</v>
      </c>
      <c r="J1895" s="79" t="e">
        <v>#N/A</v>
      </c>
      <c r="K1895" s="84" t="e">
        <v>#N/A</v>
      </c>
      <c r="L1895" s="9" t="e">
        <v>#N/A</v>
      </c>
      <c r="M1895" s="92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8" t="e">
        <v>#N/A</v>
      </c>
      <c r="F1896" s="3" t="e">
        <v>#N/A</v>
      </c>
      <c r="G1896" s="3" t="e">
        <v>#N/A</v>
      </c>
      <c r="H1896" s="3" t="e">
        <v>#N/A</v>
      </c>
      <c r="I1896" s="79" t="e">
        <v>#N/A</v>
      </c>
      <c r="J1896" s="79" t="e">
        <v>#N/A</v>
      </c>
      <c r="K1896" s="84" t="e">
        <v>#N/A</v>
      </c>
      <c r="L1896" s="9" t="e">
        <v>#N/A</v>
      </c>
      <c r="M1896" s="92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8" t="e">
        <v>#N/A</v>
      </c>
      <c r="F1897" s="3" t="e">
        <v>#N/A</v>
      </c>
      <c r="G1897" s="3" t="e">
        <v>#N/A</v>
      </c>
      <c r="H1897" s="3" t="e">
        <v>#N/A</v>
      </c>
      <c r="I1897" s="79" t="e">
        <v>#N/A</v>
      </c>
      <c r="J1897" s="79" t="e">
        <v>#N/A</v>
      </c>
      <c r="K1897" s="84" t="e">
        <v>#N/A</v>
      </c>
      <c r="L1897" s="9" t="e">
        <v>#N/A</v>
      </c>
      <c r="M1897" s="92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8" t="e">
        <v>#N/A</v>
      </c>
      <c r="F1898" s="3" t="e">
        <v>#N/A</v>
      </c>
      <c r="G1898" s="3" t="e">
        <v>#N/A</v>
      </c>
      <c r="H1898" s="3" t="e">
        <v>#N/A</v>
      </c>
      <c r="I1898" s="79" t="e">
        <v>#N/A</v>
      </c>
      <c r="J1898" s="79" t="e">
        <v>#N/A</v>
      </c>
      <c r="K1898" s="84" t="e">
        <v>#N/A</v>
      </c>
      <c r="L1898" s="9" t="e">
        <v>#N/A</v>
      </c>
      <c r="M1898" s="92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8" t="e">
        <v>#N/A</v>
      </c>
      <c r="F1899" s="3" t="e">
        <v>#N/A</v>
      </c>
      <c r="G1899" s="3" t="e">
        <v>#N/A</v>
      </c>
      <c r="H1899" s="3" t="e">
        <v>#N/A</v>
      </c>
      <c r="I1899" s="79" t="e">
        <v>#N/A</v>
      </c>
      <c r="J1899" s="79" t="e">
        <v>#N/A</v>
      </c>
      <c r="K1899" s="84" t="e">
        <v>#N/A</v>
      </c>
      <c r="L1899" s="9" t="e">
        <v>#N/A</v>
      </c>
      <c r="M1899" s="92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8" t="e">
        <v>#N/A</v>
      </c>
      <c r="F1900" s="3" t="e">
        <v>#N/A</v>
      </c>
      <c r="G1900" s="3" t="e">
        <v>#N/A</v>
      </c>
      <c r="H1900" s="3" t="e">
        <v>#N/A</v>
      </c>
      <c r="I1900" s="79" t="e">
        <v>#N/A</v>
      </c>
      <c r="J1900" s="79" t="e">
        <v>#N/A</v>
      </c>
      <c r="K1900" s="84" t="e">
        <v>#N/A</v>
      </c>
      <c r="L1900" s="9" t="e">
        <v>#N/A</v>
      </c>
      <c r="M1900" s="92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8" t="e">
        <v>#N/A</v>
      </c>
      <c r="F1901" s="3" t="e">
        <v>#N/A</v>
      </c>
      <c r="G1901" s="3" t="e">
        <v>#N/A</v>
      </c>
      <c r="H1901" s="3" t="e">
        <v>#N/A</v>
      </c>
      <c r="I1901" s="79" t="e">
        <v>#N/A</v>
      </c>
      <c r="J1901" s="79" t="e">
        <v>#N/A</v>
      </c>
      <c r="K1901" s="84" t="e">
        <v>#N/A</v>
      </c>
      <c r="L1901" s="9" t="e">
        <v>#N/A</v>
      </c>
      <c r="M1901" s="92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8" t="e">
        <v>#N/A</v>
      </c>
      <c r="F1902" s="3" t="e">
        <v>#N/A</v>
      </c>
      <c r="G1902" s="3" t="e">
        <v>#N/A</v>
      </c>
      <c r="H1902" s="3" t="e">
        <v>#N/A</v>
      </c>
      <c r="I1902" s="79" t="e">
        <v>#N/A</v>
      </c>
      <c r="J1902" s="79" t="e">
        <v>#N/A</v>
      </c>
      <c r="K1902" s="84" t="e">
        <v>#N/A</v>
      </c>
      <c r="L1902" s="9" t="e">
        <v>#N/A</v>
      </c>
      <c r="M1902" s="92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8" t="e">
        <v>#N/A</v>
      </c>
      <c r="F1903" s="3" t="e">
        <v>#N/A</v>
      </c>
      <c r="G1903" s="3" t="e">
        <v>#N/A</v>
      </c>
      <c r="H1903" s="3" t="e">
        <v>#N/A</v>
      </c>
      <c r="I1903" s="79" t="e">
        <v>#N/A</v>
      </c>
      <c r="J1903" s="79" t="e">
        <v>#N/A</v>
      </c>
      <c r="K1903" s="84" t="e">
        <v>#N/A</v>
      </c>
      <c r="L1903" s="9" t="e">
        <v>#N/A</v>
      </c>
      <c r="M1903" s="92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8" t="e">
        <v>#N/A</v>
      </c>
      <c r="F1904" s="3" t="e">
        <v>#N/A</v>
      </c>
      <c r="G1904" s="3" t="e">
        <v>#N/A</v>
      </c>
      <c r="H1904" s="3" t="e">
        <v>#N/A</v>
      </c>
      <c r="I1904" s="79" t="e">
        <v>#N/A</v>
      </c>
      <c r="J1904" s="79" t="e">
        <v>#N/A</v>
      </c>
      <c r="K1904" s="84" t="e">
        <v>#N/A</v>
      </c>
      <c r="L1904" s="9" t="e">
        <v>#N/A</v>
      </c>
      <c r="M1904" s="92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8" t="e">
        <v>#N/A</v>
      </c>
      <c r="F1905" s="3" t="e">
        <v>#N/A</v>
      </c>
      <c r="G1905" s="3" t="e">
        <v>#N/A</v>
      </c>
      <c r="H1905" s="3" t="e">
        <v>#N/A</v>
      </c>
      <c r="I1905" s="79" t="e">
        <v>#N/A</v>
      </c>
      <c r="J1905" s="79" t="e">
        <v>#N/A</v>
      </c>
      <c r="K1905" s="84" t="e">
        <v>#N/A</v>
      </c>
      <c r="L1905" s="9" t="e">
        <v>#N/A</v>
      </c>
      <c r="M1905" s="92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8" t="e">
        <v>#N/A</v>
      </c>
      <c r="F1906" s="3" t="e">
        <v>#N/A</v>
      </c>
      <c r="G1906" s="3" t="e">
        <v>#N/A</v>
      </c>
      <c r="H1906" s="3" t="e">
        <v>#N/A</v>
      </c>
      <c r="I1906" s="79" t="e">
        <v>#N/A</v>
      </c>
      <c r="J1906" s="79" t="e">
        <v>#N/A</v>
      </c>
      <c r="K1906" s="84" t="e">
        <v>#N/A</v>
      </c>
      <c r="L1906" s="9" t="e">
        <v>#N/A</v>
      </c>
      <c r="M1906" s="92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8" t="e">
        <v>#N/A</v>
      </c>
      <c r="F1907" s="3" t="e">
        <v>#N/A</v>
      </c>
      <c r="G1907" s="3" t="e">
        <v>#N/A</v>
      </c>
      <c r="H1907" s="3" t="e">
        <v>#N/A</v>
      </c>
      <c r="I1907" s="79" t="e">
        <v>#N/A</v>
      </c>
      <c r="J1907" s="79" t="e">
        <v>#N/A</v>
      </c>
      <c r="K1907" s="84" t="e">
        <v>#N/A</v>
      </c>
      <c r="L1907" s="9" t="e">
        <v>#N/A</v>
      </c>
      <c r="M1907" s="92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8" t="e">
        <v>#N/A</v>
      </c>
      <c r="F1908" s="3" t="e">
        <v>#N/A</v>
      </c>
      <c r="G1908" s="3" t="e">
        <v>#N/A</v>
      </c>
      <c r="H1908" s="3" t="e">
        <v>#N/A</v>
      </c>
      <c r="I1908" s="79" t="e">
        <v>#N/A</v>
      </c>
      <c r="J1908" s="79" t="e">
        <v>#N/A</v>
      </c>
      <c r="K1908" s="84" t="e">
        <v>#N/A</v>
      </c>
      <c r="L1908" s="9" t="e">
        <v>#N/A</v>
      </c>
      <c r="M1908" s="92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8" t="e">
        <v>#N/A</v>
      </c>
      <c r="F1909" s="3" t="e">
        <v>#N/A</v>
      </c>
      <c r="G1909" s="3" t="e">
        <v>#N/A</v>
      </c>
      <c r="H1909" s="3" t="e">
        <v>#N/A</v>
      </c>
      <c r="I1909" s="79" t="e">
        <v>#N/A</v>
      </c>
      <c r="J1909" s="79" t="e">
        <v>#N/A</v>
      </c>
      <c r="K1909" s="84" t="e">
        <v>#N/A</v>
      </c>
      <c r="L1909" s="9" t="e">
        <v>#N/A</v>
      </c>
      <c r="M1909" s="92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8" t="e">
        <v>#N/A</v>
      </c>
      <c r="F1910" s="3" t="e">
        <v>#N/A</v>
      </c>
      <c r="G1910" s="3" t="e">
        <v>#N/A</v>
      </c>
      <c r="H1910" s="3" t="e">
        <v>#N/A</v>
      </c>
      <c r="I1910" s="79" t="e">
        <v>#N/A</v>
      </c>
      <c r="J1910" s="79" t="e">
        <v>#N/A</v>
      </c>
      <c r="K1910" s="84" t="e">
        <v>#N/A</v>
      </c>
      <c r="L1910" s="9" t="e">
        <v>#N/A</v>
      </c>
      <c r="M1910" s="92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8" t="e">
        <v>#N/A</v>
      </c>
      <c r="F1911" s="3" t="e">
        <v>#N/A</v>
      </c>
      <c r="G1911" s="3" t="e">
        <v>#N/A</v>
      </c>
      <c r="H1911" s="3" t="e">
        <v>#N/A</v>
      </c>
      <c r="I1911" s="79" t="e">
        <v>#N/A</v>
      </c>
      <c r="J1911" s="79" t="e">
        <v>#N/A</v>
      </c>
      <c r="K1911" s="84" t="e">
        <v>#N/A</v>
      </c>
      <c r="L1911" s="9" t="e">
        <v>#N/A</v>
      </c>
      <c r="M1911" s="92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8" t="e">
        <v>#N/A</v>
      </c>
      <c r="F1912" s="3" t="e">
        <v>#N/A</v>
      </c>
      <c r="G1912" s="3" t="e">
        <v>#N/A</v>
      </c>
      <c r="H1912" s="3" t="e">
        <v>#N/A</v>
      </c>
      <c r="I1912" s="79" t="e">
        <v>#N/A</v>
      </c>
      <c r="J1912" s="79" t="e">
        <v>#N/A</v>
      </c>
      <c r="K1912" s="84" t="e">
        <v>#N/A</v>
      </c>
      <c r="L1912" s="9" t="e">
        <v>#N/A</v>
      </c>
      <c r="M1912" s="92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8" t="e">
        <v>#N/A</v>
      </c>
      <c r="F1913" s="3" t="e">
        <v>#N/A</v>
      </c>
      <c r="G1913" s="3" t="e">
        <v>#N/A</v>
      </c>
      <c r="H1913" s="3" t="e">
        <v>#N/A</v>
      </c>
      <c r="I1913" s="79" t="e">
        <v>#N/A</v>
      </c>
      <c r="J1913" s="79" t="e">
        <v>#N/A</v>
      </c>
      <c r="K1913" s="84" t="e">
        <v>#N/A</v>
      </c>
      <c r="L1913" s="9" t="e">
        <v>#N/A</v>
      </c>
      <c r="M1913" s="92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8" t="e">
        <v>#N/A</v>
      </c>
      <c r="F1914" s="3" t="e">
        <v>#N/A</v>
      </c>
      <c r="G1914" s="3" t="e">
        <v>#N/A</v>
      </c>
      <c r="H1914" s="3" t="e">
        <v>#N/A</v>
      </c>
      <c r="I1914" s="79" t="e">
        <v>#N/A</v>
      </c>
      <c r="J1914" s="79" t="e">
        <v>#N/A</v>
      </c>
      <c r="K1914" s="84" t="e">
        <v>#N/A</v>
      </c>
      <c r="L1914" s="9" t="e">
        <v>#N/A</v>
      </c>
      <c r="M1914" s="92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8" t="e">
        <v>#N/A</v>
      </c>
      <c r="F1915" s="3" t="e">
        <v>#N/A</v>
      </c>
      <c r="G1915" s="3" t="e">
        <v>#N/A</v>
      </c>
      <c r="H1915" s="3" t="e">
        <v>#N/A</v>
      </c>
      <c r="I1915" s="79" t="e">
        <v>#N/A</v>
      </c>
      <c r="J1915" s="79" t="e">
        <v>#N/A</v>
      </c>
      <c r="K1915" s="84" t="e">
        <v>#N/A</v>
      </c>
      <c r="L1915" s="9" t="e">
        <v>#N/A</v>
      </c>
      <c r="M1915" s="92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8" t="e">
        <v>#N/A</v>
      </c>
      <c r="F1916" s="3" t="e">
        <v>#N/A</v>
      </c>
      <c r="G1916" s="3" t="e">
        <v>#N/A</v>
      </c>
      <c r="H1916" s="3" t="e">
        <v>#N/A</v>
      </c>
      <c r="I1916" s="79" t="e">
        <v>#N/A</v>
      </c>
      <c r="J1916" s="79" t="e">
        <v>#N/A</v>
      </c>
      <c r="K1916" s="84" t="e">
        <v>#N/A</v>
      </c>
      <c r="L1916" s="9" t="e">
        <v>#N/A</v>
      </c>
      <c r="M1916" s="92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8" t="e">
        <v>#N/A</v>
      </c>
      <c r="F1917" s="3" t="e">
        <v>#N/A</v>
      </c>
      <c r="G1917" s="3" t="e">
        <v>#N/A</v>
      </c>
      <c r="H1917" s="3" t="e">
        <v>#N/A</v>
      </c>
      <c r="I1917" s="79" t="e">
        <v>#N/A</v>
      </c>
      <c r="J1917" s="79" t="e">
        <v>#N/A</v>
      </c>
      <c r="K1917" s="84" t="e">
        <v>#N/A</v>
      </c>
      <c r="L1917" s="9" t="e">
        <v>#N/A</v>
      </c>
      <c r="M1917" s="92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8" t="e">
        <v>#N/A</v>
      </c>
      <c r="F1918" s="3" t="e">
        <v>#N/A</v>
      </c>
      <c r="G1918" s="3" t="e">
        <v>#N/A</v>
      </c>
      <c r="H1918" s="3" t="e">
        <v>#N/A</v>
      </c>
      <c r="I1918" s="79" t="e">
        <v>#N/A</v>
      </c>
      <c r="J1918" s="79" t="e">
        <v>#N/A</v>
      </c>
      <c r="K1918" s="84" t="e">
        <v>#N/A</v>
      </c>
      <c r="L1918" s="9" t="e">
        <v>#N/A</v>
      </c>
      <c r="M1918" s="92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8" t="e">
        <v>#N/A</v>
      </c>
      <c r="F1919" s="3" t="e">
        <v>#N/A</v>
      </c>
      <c r="G1919" s="3" t="e">
        <v>#N/A</v>
      </c>
      <c r="H1919" s="3" t="e">
        <v>#N/A</v>
      </c>
      <c r="I1919" s="79" t="e">
        <v>#N/A</v>
      </c>
      <c r="J1919" s="79" t="e">
        <v>#N/A</v>
      </c>
      <c r="K1919" s="84" t="e">
        <v>#N/A</v>
      </c>
      <c r="L1919" s="9" t="e">
        <v>#N/A</v>
      </c>
      <c r="M1919" s="92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8" t="e">
        <v>#N/A</v>
      </c>
      <c r="F1920" s="3" t="e">
        <v>#N/A</v>
      </c>
      <c r="G1920" s="3" t="e">
        <v>#N/A</v>
      </c>
      <c r="H1920" s="3" t="e">
        <v>#N/A</v>
      </c>
      <c r="I1920" s="79" t="e">
        <v>#N/A</v>
      </c>
      <c r="J1920" s="79" t="e">
        <v>#N/A</v>
      </c>
      <c r="K1920" s="84" t="e">
        <v>#N/A</v>
      </c>
      <c r="L1920" s="9" t="e">
        <v>#N/A</v>
      </c>
      <c r="M1920" s="92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8" t="e">
        <v>#N/A</v>
      </c>
      <c r="F1921" s="3" t="e">
        <v>#N/A</v>
      </c>
      <c r="G1921" s="3" t="e">
        <v>#N/A</v>
      </c>
      <c r="H1921" s="3" t="e">
        <v>#N/A</v>
      </c>
      <c r="I1921" s="79" t="e">
        <v>#N/A</v>
      </c>
      <c r="J1921" s="79" t="e">
        <v>#N/A</v>
      </c>
      <c r="K1921" s="84" t="e">
        <v>#N/A</v>
      </c>
      <c r="L1921" s="9" t="e">
        <v>#N/A</v>
      </c>
      <c r="M1921" s="92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8" t="e">
        <v>#N/A</v>
      </c>
      <c r="F1922" s="3" t="e">
        <v>#N/A</v>
      </c>
      <c r="G1922" s="3" t="e">
        <v>#N/A</v>
      </c>
      <c r="H1922" s="3" t="e">
        <v>#N/A</v>
      </c>
      <c r="I1922" s="79" t="e">
        <v>#N/A</v>
      </c>
      <c r="J1922" s="79" t="e">
        <v>#N/A</v>
      </c>
      <c r="K1922" s="84" t="e">
        <v>#N/A</v>
      </c>
      <c r="L1922" s="9" t="e">
        <v>#N/A</v>
      </c>
      <c r="M1922" s="92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8" t="e">
        <v>#N/A</v>
      </c>
      <c r="F1923" s="3" t="e">
        <v>#N/A</v>
      </c>
      <c r="G1923" s="3" t="e">
        <v>#N/A</v>
      </c>
      <c r="H1923" s="3" t="e">
        <v>#N/A</v>
      </c>
      <c r="I1923" s="79" t="e">
        <v>#N/A</v>
      </c>
      <c r="J1923" s="79" t="e">
        <v>#N/A</v>
      </c>
      <c r="K1923" s="84" t="e">
        <v>#N/A</v>
      </c>
      <c r="L1923" s="9" t="e">
        <v>#N/A</v>
      </c>
      <c r="M1923" s="92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8" t="e">
        <v>#N/A</v>
      </c>
      <c r="F1924" s="3" t="e">
        <v>#N/A</v>
      </c>
      <c r="G1924" s="3" t="e">
        <v>#N/A</v>
      </c>
      <c r="H1924" s="3" t="e">
        <v>#N/A</v>
      </c>
      <c r="I1924" s="79" t="e">
        <v>#N/A</v>
      </c>
      <c r="J1924" s="79" t="e">
        <v>#N/A</v>
      </c>
      <c r="K1924" s="84" t="e">
        <v>#N/A</v>
      </c>
      <c r="L1924" s="9" t="e">
        <v>#N/A</v>
      </c>
      <c r="M1924" s="92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8" t="e">
        <v>#N/A</v>
      </c>
      <c r="F1925" s="3" t="e">
        <v>#N/A</v>
      </c>
      <c r="G1925" s="3" t="e">
        <v>#N/A</v>
      </c>
      <c r="H1925" s="3" t="e">
        <v>#N/A</v>
      </c>
      <c r="I1925" s="79" t="e">
        <v>#N/A</v>
      </c>
      <c r="J1925" s="79" t="e">
        <v>#N/A</v>
      </c>
      <c r="K1925" s="84" t="e">
        <v>#N/A</v>
      </c>
      <c r="L1925" s="9" t="e">
        <v>#N/A</v>
      </c>
      <c r="M1925" s="92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8" t="e">
        <v>#N/A</v>
      </c>
      <c r="F1926" s="3" t="e">
        <v>#N/A</v>
      </c>
      <c r="G1926" s="3" t="e">
        <v>#N/A</v>
      </c>
      <c r="H1926" s="3" t="e">
        <v>#N/A</v>
      </c>
      <c r="I1926" s="79" t="e">
        <v>#N/A</v>
      </c>
      <c r="J1926" s="79" t="e">
        <v>#N/A</v>
      </c>
      <c r="K1926" s="84" t="e">
        <v>#N/A</v>
      </c>
      <c r="L1926" s="9" t="e">
        <v>#N/A</v>
      </c>
      <c r="M1926" s="92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8" t="e">
        <v>#N/A</v>
      </c>
      <c r="F1927" s="3" t="e">
        <v>#N/A</v>
      </c>
      <c r="G1927" s="3" t="e">
        <v>#N/A</v>
      </c>
      <c r="H1927" s="3" t="e">
        <v>#N/A</v>
      </c>
      <c r="I1927" s="79" t="e">
        <v>#N/A</v>
      </c>
      <c r="J1927" s="79" t="e">
        <v>#N/A</v>
      </c>
      <c r="K1927" s="84" t="e">
        <v>#N/A</v>
      </c>
      <c r="L1927" s="9" t="e">
        <v>#N/A</v>
      </c>
      <c r="M1927" s="92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8" t="e">
        <v>#N/A</v>
      </c>
      <c r="F1928" s="3" t="e">
        <v>#N/A</v>
      </c>
      <c r="G1928" s="3" t="e">
        <v>#N/A</v>
      </c>
      <c r="H1928" s="3" t="e">
        <v>#N/A</v>
      </c>
      <c r="I1928" s="79" t="e">
        <v>#N/A</v>
      </c>
      <c r="J1928" s="79" t="e">
        <v>#N/A</v>
      </c>
      <c r="K1928" s="84" t="e">
        <v>#N/A</v>
      </c>
      <c r="L1928" s="9" t="e">
        <v>#N/A</v>
      </c>
      <c r="M1928" s="92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8" t="e">
        <v>#N/A</v>
      </c>
      <c r="F1929" s="3" t="e">
        <v>#N/A</v>
      </c>
      <c r="G1929" s="3" t="e">
        <v>#N/A</v>
      </c>
      <c r="H1929" s="3" t="e">
        <v>#N/A</v>
      </c>
      <c r="I1929" s="79" t="e">
        <v>#N/A</v>
      </c>
      <c r="J1929" s="79" t="e">
        <v>#N/A</v>
      </c>
      <c r="K1929" s="84" t="e">
        <v>#N/A</v>
      </c>
      <c r="L1929" s="9" t="e">
        <v>#N/A</v>
      </c>
      <c r="M1929" s="92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8" t="e">
        <v>#N/A</v>
      </c>
      <c r="F1930" s="3" t="e">
        <v>#N/A</v>
      </c>
      <c r="G1930" s="3" t="e">
        <v>#N/A</v>
      </c>
      <c r="H1930" s="3" t="e">
        <v>#N/A</v>
      </c>
      <c r="I1930" s="79" t="e">
        <v>#N/A</v>
      </c>
      <c r="J1930" s="79" t="e">
        <v>#N/A</v>
      </c>
      <c r="K1930" s="84" t="e">
        <v>#N/A</v>
      </c>
      <c r="L1930" s="9" t="e">
        <v>#N/A</v>
      </c>
      <c r="M1930" s="92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8" t="e">
        <v>#N/A</v>
      </c>
      <c r="F1931" s="3" t="e">
        <v>#N/A</v>
      </c>
      <c r="G1931" s="3" t="e">
        <v>#N/A</v>
      </c>
      <c r="H1931" s="3" t="e">
        <v>#N/A</v>
      </c>
      <c r="I1931" s="79" t="e">
        <v>#N/A</v>
      </c>
      <c r="J1931" s="79" t="e">
        <v>#N/A</v>
      </c>
      <c r="K1931" s="84" t="e">
        <v>#N/A</v>
      </c>
      <c r="L1931" s="9" t="e">
        <v>#N/A</v>
      </c>
      <c r="M1931" s="92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8" t="e">
        <v>#N/A</v>
      </c>
      <c r="F1932" s="3" t="e">
        <v>#N/A</v>
      </c>
      <c r="G1932" s="3" t="e">
        <v>#N/A</v>
      </c>
      <c r="H1932" s="3" t="e">
        <v>#N/A</v>
      </c>
      <c r="I1932" s="79" t="e">
        <v>#N/A</v>
      </c>
      <c r="J1932" s="79" t="e">
        <v>#N/A</v>
      </c>
      <c r="K1932" s="84" t="e">
        <v>#N/A</v>
      </c>
      <c r="L1932" s="9" t="e">
        <v>#N/A</v>
      </c>
      <c r="M1932" s="92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8" t="e">
        <v>#N/A</v>
      </c>
      <c r="F1933" s="3" t="e">
        <v>#N/A</v>
      </c>
      <c r="G1933" s="3" t="e">
        <v>#N/A</v>
      </c>
      <c r="H1933" s="3" t="e">
        <v>#N/A</v>
      </c>
      <c r="I1933" s="79" t="e">
        <v>#N/A</v>
      </c>
      <c r="J1933" s="79" t="e">
        <v>#N/A</v>
      </c>
      <c r="K1933" s="84" t="e">
        <v>#N/A</v>
      </c>
      <c r="L1933" s="9" t="e">
        <v>#N/A</v>
      </c>
      <c r="M1933" s="92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8" t="e">
        <v>#N/A</v>
      </c>
      <c r="F1934" s="3" t="e">
        <v>#N/A</v>
      </c>
      <c r="G1934" s="3" t="e">
        <v>#N/A</v>
      </c>
      <c r="H1934" s="3" t="e">
        <v>#N/A</v>
      </c>
      <c r="I1934" s="79" t="e">
        <v>#N/A</v>
      </c>
      <c r="J1934" s="79" t="e">
        <v>#N/A</v>
      </c>
      <c r="K1934" s="84" t="e">
        <v>#N/A</v>
      </c>
      <c r="L1934" s="9" t="e">
        <v>#N/A</v>
      </c>
      <c r="M1934" s="92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8" t="e">
        <v>#N/A</v>
      </c>
      <c r="F1935" s="3" t="e">
        <v>#N/A</v>
      </c>
      <c r="G1935" s="3" t="e">
        <v>#N/A</v>
      </c>
      <c r="H1935" s="3" t="e">
        <v>#N/A</v>
      </c>
      <c r="I1935" s="79" t="e">
        <v>#N/A</v>
      </c>
      <c r="J1935" s="79" t="e">
        <v>#N/A</v>
      </c>
      <c r="K1935" s="84" t="e">
        <v>#N/A</v>
      </c>
      <c r="L1935" s="9" t="e">
        <v>#N/A</v>
      </c>
      <c r="M1935" s="92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8" t="e">
        <v>#N/A</v>
      </c>
      <c r="F1936" s="3" t="e">
        <v>#N/A</v>
      </c>
      <c r="G1936" s="3" t="e">
        <v>#N/A</v>
      </c>
      <c r="H1936" s="3" t="e">
        <v>#N/A</v>
      </c>
      <c r="I1936" s="79" t="e">
        <v>#N/A</v>
      </c>
      <c r="J1936" s="79" t="e">
        <v>#N/A</v>
      </c>
      <c r="K1936" s="84" t="e">
        <v>#N/A</v>
      </c>
      <c r="L1936" s="9" t="e">
        <v>#N/A</v>
      </c>
      <c r="M1936" s="92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8" t="e">
        <v>#N/A</v>
      </c>
      <c r="F1937" s="3" t="e">
        <v>#N/A</v>
      </c>
      <c r="G1937" s="3" t="e">
        <v>#N/A</v>
      </c>
      <c r="H1937" s="3" t="e">
        <v>#N/A</v>
      </c>
      <c r="I1937" s="79" t="e">
        <v>#N/A</v>
      </c>
      <c r="J1937" s="79" t="e">
        <v>#N/A</v>
      </c>
      <c r="K1937" s="84" t="e">
        <v>#N/A</v>
      </c>
      <c r="L1937" s="9" t="e">
        <v>#N/A</v>
      </c>
      <c r="M1937" s="92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8" t="e">
        <v>#N/A</v>
      </c>
      <c r="F1938" s="3" t="e">
        <v>#N/A</v>
      </c>
      <c r="G1938" s="3" t="e">
        <v>#N/A</v>
      </c>
      <c r="H1938" s="3" t="e">
        <v>#N/A</v>
      </c>
      <c r="I1938" s="79" t="e">
        <v>#N/A</v>
      </c>
      <c r="J1938" s="79" t="e">
        <v>#N/A</v>
      </c>
      <c r="K1938" s="84" t="e">
        <v>#N/A</v>
      </c>
      <c r="L1938" s="9" t="e">
        <v>#N/A</v>
      </c>
      <c r="M1938" s="92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8" t="e">
        <v>#N/A</v>
      </c>
      <c r="F1939" s="3" t="e">
        <v>#N/A</v>
      </c>
      <c r="G1939" s="3" t="e">
        <v>#N/A</v>
      </c>
      <c r="H1939" s="3" t="e">
        <v>#N/A</v>
      </c>
      <c r="I1939" s="79" t="e">
        <v>#N/A</v>
      </c>
      <c r="J1939" s="79" t="e">
        <v>#N/A</v>
      </c>
      <c r="K1939" s="84" t="e">
        <v>#N/A</v>
      </c>
      <c r="L1939" s="9" t="e">
        <v>#N/A</v>
      </c>
      <c r="M1939" s="92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8" t="e">
        <v>#N/A</v>
      </c>
      <c r="F1940" s="3" t="e">
        <v>#N/A</v>
      </c>
      <c r="G1940" s="3" t="e">
        <v>#N/A</v>
      </c>
      <c r="H1940" s="3" t="e">
        <v>#N/A</v>
      </c>
      <c r="I1940" s="79" t="e">
        <v>#N/A</v>
      </c>
      <c r="J1940" s="79" t="e">
        <v>#N/A</v>
      </c>
      <c r="K1940" s="84" t="e">
        <v>#N/A</v>
      </c>
      <c r="L1940" s="9" t="e">
        <v>#N/A</v>
      </c>
      <c r="M1940" s="92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8" t="e">
        <v>#N/A</v>
      </c>
      <c r="F1941" s="3" t="e">
        <v>#N/A</v>
      </c>
      <c r="G1941" s="3" t="e">
        <v>#N/A</v>
      </c>
      <c r="H1941" s="3" t="e">
        <v>#N/A</v>
      </c>
      <c r="I1941" s="79" t="e">
        <v>#N/A</v>
      </c>
      <c r="J1941" s="79" t="e">
        <v>#N/A</v>
      </c>
      <c r="K1941" s="84" t="e">
        <v>#N/A</v>
      </c>
      <c r="L1941" s="9" t="e">
        <v>#N/A</v>
      </c>
      <c r="M1941" s="92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8" t="e">
        <v>#N/A</v>
      </c>
      <c r="F1942" s="3" t="e">
        <v>#N/A</v>
      </c>
      <c r="G1942" s="3" t="e">
        <v>#N/A</v>
      </c>
      <c r="H1942" s="3" t="e">
        <v>#N/A</v>
      </c>
      <c r="I1942" s="79" t="e">
        <v>#N/A</v>
      </c>
      <c r="J1942" s="79" t="e">
        <v>#N/A</v>
      </c>
      <c r="K1942" s="84" t="e">
        <v>#N/A</v>
      </c>
      <c r="L1942" s="9" t="e">
        <v>#N/A</v>
      </c>
      <c r="M1942" s="92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8" t="e">
        <v>#N/A</v>
      </c>
      <c r="F1943" s="3" t="e">
        <v>#N/A</v>
      </c>
      <c r="G1943" s="3" t="e">
        <v>#N/A</v>
      </c>
      <c r="H1943" s="3" t="e">
        <v>#N/A</v>
      </c>
      <c r="I1943" s="79" t="e">
        <v>#N/A</v>
      </c>
      <c r="J1943" s="79" t="e">
        <v>#N/A</v>
      </c>
      <c r="K1943" s="84" t="e">
        <v>#N/A</v>
      </c>
      <c r="L1943" s="9" t="e">
        <v>#N/A</v>
      </c>
      <c r="M1943" s="92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8" t="e">
        <v>#N/A</v>
      </c>
      <c r="F1944" s="3" t="e">
        <v>#N/A</v>
      </c>
      <c r="G1944" s="3" t="e">
        <v>#N/A</v>
      </c>
      <c r="H1944" s="3" t="e">
        <v>#N/A</v>
      </c>
      <c r="I1944" s="79" t="e">
        <v>#N/A</v>
      </c>
      <c r="J1944" s="79" t="e">
        <v>#N/A</v>
      </c>
      <c r="K1944" s="84" t="e">
        <v>#N/A</v>
      </c>
      <c r="L1944" s="9" t="e">
        <v>#N/A</v>
      </c>
      <c r="M1944" s="92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8" t="e">
        <v>#N/A</v>
      </c>
      <c r="F1945" s="3" t="e">
        <v>#N/A</v>
      </c>
      <c r="G1945" s="3" t="e">
        <v>#N/A</v>
      </c>
      <c r="H1945" s="3" t="e">
        <v>#N/A</v>
      </c>
      <c r="I1945" s="79" t="e">
        <v>#N/A</v>
      </c>
      <c r="J1945" s="79" t="e">
        <v>#N/A</v>
      </c>
      <c r="K1945" s="84" t="e">
        <v>#N/A</v>
      </c>
      <c r="L1945" s="9" t="e">
        <v>#N/A</v>
      </c>
      <c r="M1945" s="92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8" t="e">
        <v>#N/A</v>
      </c>
      <c r="F1946" s="3" t="e">
        <v>#N/A</v>
      </c>
      <c r="G1946" s="3" t="e">
        <v>#N/A</v>
      </c>
      <c r="H1946" s="3" t="e">
        <v>#N/A</v>
      </c>
      <c r="I1946" s="79" t="e">
        <v>#N/A</v>
      </c>
      <c r="J1946" s="79" t="e">
        <v>#N/A</v>
      </c>
      <c r="K1946" s="84" t="e">
        <v>#N/A</v>
      </c>
      <c r="L1946" s="9" t="e">
        <v>#N/A</v>
      </c>
      <c r="M1946" s="92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8" t="e">
        <v>#N/A</v>
      </c>
      <c r="F1947" s="3" t="e">
        <v>#N/A</v>
      </c>
      <c r="G1947" s="3" t="e">
        <v>#N/A</v>
      </c>
      <c r="H1947" s="3" t="e">
        <v>#N/A</v>
      </c>
      <c r="I1947" s="79" t="e">
        <v>#N/A</v>
      </c>
      <c r="J1947" s="79" t="e">
        <v>#N/A</v>
      </c>
      <c r="K1947" s="84" t="e">
        <v>#N/A</v>
      </c>
      <c r="L1947" s="9" t="e">
        <v>#N/A</v>
      </c>
      <c r="M1947" s="92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8" t="e">
        <v>#N/A</v>
      </c>
      <c r="F1948" s="3" t="e">
        <v>#N/A</v>
      </c>
      <c r="G1948" s="3" t="e">
        <v>#N/A</v>
      </c>
      <c r="H1948" s="3" t="e">
        <v>#N/A</v>
      </c>
      <c r="I1948" s="79" t="e">
        <v>#N/A</v>
      </c>
      <c r="J1948" s="79" t="e">
        <v>#N/A</v>
      </c>
      <c r="K1948" s="84" t="e">
        <v>#N/A</v>
      </c>
      <c r="L1948" s="9" t="e">
        <v>#N/A</v>
      </c>
      <c r="M1948" s="92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8" t="e">
        <v>#N/A</v>
      </c>
      <c r="F1949" s="3" t="e">
        <v>#N/A</v>
      </c>
      <c r="G1949" s="3" t="e">
        <v>#N/A</v>
      </c>
      <c r="H1949" s="3" t="e">
        <v>#N/A</v>
      </c>
      <c r="I1949" s="79" t="e">
        <v>#N/A</v>
      </c>
      <c r="J1949" s="79" t="e">
        <v>#N/A</v>
      </c>
      <c r="K1949" s="84" t="e">
        <v>#N/A</v>
      </c>
      <c r="L1949" s="9" t="e">
        <v>#N/A</v>
      </c>
      <c r="M1949" s="92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8" t="e">
        <v>#N/A</v>
      </c>
      <c r="F1950" s="3" t="e">
        <v>#N/A</v>
      </c>
      <c r="G1950" s="3" t="e">
        <v>#N/A</v>
      </c>
      <c r="H1950" s="3" t="e">
        <v>#N/A</v>
      </c>
      <c r="I1950" s="79" t="e">
        <v>#N/A</v>
      </c>
      <c r="J1950" s="79" t="e">
        <v>#N/A</v>
      </c>
      <c r="K1950" s="84" t="e">
        <v>#N/A</v>
      </c>
      <c r="L1950" s="9" t="e">
        <v>#N/A</v>
      </c>
      <c r="M1950" s="92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8" t="e">
        <v>#N/A</v>
      </c>
      <c r="F1951" s="3" t="e">
        <v>#N/A</v>
      </c>
      <c r="G1951" s="3" t="e">
        <v>#N/A</v>
      </c>
      <c r="H1951" s="3" t="e">
        <v>#N/A</v>
      </c>
      <c r="I1951" s="79" t="e">
        <v>#N/A</v>
      </c>
      <c r="J1951" s="79" t="e">
        <v>#N/A</v>
      </c>
      <c r="K1951" s="84" t="e">
        <v>#N/A</v>
      </c>
      <c r="L1951" s="9" t="e">
        <v>#N/A</v>
      </c>
      <c r="M1951" s="92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8" t="e">
        <v>#N/A</v>
      </c>
      <c r="F1952" s="3" t="e">
        <v>#N/A</v>
      </c>
      <c r="G1952" s="3" t="e">
        <v>#N/A</v>
      </c>
      <c r="H1952" s="3" t="e">
        <v>#N/A</v>
      </c>
      <c r="I1952" s="79" t="e">
        <v>#N/A</v>
      </c>
      <c r="J1952" s="79" t="e">
        <v>#N/A</v>
      </c>
      <c r="K1952" s="84" t="e">
        <v>#N/A</v>
      </c>
      <c r="L1952" s="9" t="e">
        <v>#N/A</v>
      </c>
      <c r="M1952" s="92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8" t="e">
        <v>#N/A</v>
      </c>
      <c r="F1953" s="3" t="e">
        <v>#N/A</v>
      </c>
      <c r="G1953" s="3" t="e">
        <v>#N/A</v>
      </c>
      <c r="H1953" s="3" t="e">
        <v>#N/A</v>
      </c>
      <c r="I1953" s="79" t="e">
        <v>#N/A</v>
      </c>
      <c r="J1953" s="79" t="e">
        <v>#N/A</v>
      </c>
      <c r="K1953" s="84" t="e">
        <v>#N/A</v>
      </c>
      <c r="L1953" s="9" t="e">
        <v>#N/A</v>
      </c>
      <c r="M1953" s="92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8" t="e">
        <v>#N/A</v>
      </c>
      <c r="F1954" s="3" t="e">
        <v>#N/A</v>
      </c>
      <c r="G1954" s="3" t="e">
        <v>#N/A</v>
      </c>
      <c r="H1954" s="3" t="e">
        <v>#N/A</v>
      </c>
      <c r="I1954" s="79" t="e">
        <v>#N/A</v>
      </c>
      <c r="J1954" s="79" t="e">
        <v>#N/A</v>
      </c>
      <c r="K1954" s="84" t="e">
        <v>#N/A</v>
      </c>
      <c r="L1954" s="9" t="e">
        <v>#N/A</v>
      </c>
      <c r="M1954" s="92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8" t="e">
        <v>#N/A</v>
      </c>
      <c r="F1955" s="3" t="e">
        <v>#N/A</v>
      </c>
      <c r="G1955" s="3" t="e">
        <v>#N/A</v>
      </c>
      <c r="H1955" s="3" t="e">
        <v>#N/A</v>
      </c>
      <c r="I1955" s="79" t="e">
        <v>#N/A</v>
      </c>
      <c r="J1955" s="79" t="e">
        <v>#N/A</v>
      </c>
      <c r="K1955" s="84" t="e">
        <v>#N/A</v>
      </c>
      <c r="L1955" s="9" t="e">
        <v>#N/A</v>
      </c>
      <c r="M1955" s="92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8" t="e">
        <v>#N/A</v>
      </c>
      <c r="F1956" s="3" t="e">
        <v>#N/A</v>
      </c>
      <c r="G1956" s="3" t="e">
        <v>#N/A</v>
      </c>
      <c r="H1956" s="3" t="e">
        <v>#N/A</v>
      </c>
      <c r="I1956" s="79" t="e">
        <v>#N/A</v>
      </c>
      <c r="J1956" s="79" t="e">
        <v>#N/A</v>
      </c>
      <c r="K1956" s="84" t="e">
        <v>#N/A</v>
      </c>
      <c r="L1956" s="9" t="e">
        <v>#N/A</v>
      </c>
      <c r="M1956" s="92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8" t="e">
        <v>#N/A</v>
      </c>
      <c r="F1957" s="3" t="e">
        <v>#N/A</v>
      </c>
      <c r="G1957" s="3" t="e">
        <v>#N/A</v>
      </c>
      <c r="H1957" s="3" t="e">
        <v>#N/A</v>
      </c>
      <c r="I1957" s="79" t="e">
        <v>#N/A</v>
      </c>
      <c r="J1957" s="79" t="e">
        <v>#N/A</v>
      </c>
      <c r="K1957" s="84" t="e">
        <v>#N/A</v>
      </c>
      <c r="L1957" s="9" t="e">
        <v>#N/A</v>
      </c>
      <c r="M1957" s="92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8" t="e">
        <v>#N/A</v>
      </c>
      <c r="F1958" s="3" t="e">
        <v>#N/A</v>
      </c>
      <c r="G1958" s="3" t="e">
        <v>#N/A</v>
      </c>
      <c r="H1958" s="3" t="e">
        <v>#N/A</v>
      </c>
      <c r="I1958" s="79" t="e">
        <v>#N/A</v>
      </c>
      <c r="J1958" s="79" t="e">
        <v>#N/A</v>
      </c>
      <c r="K1958" s="84" t="e">
        <v>#N/A</v>
      </c>
      <c r="L1958" s="9" t="e">
        <v>#N/A</v>
      </c>
      <c r="M1958" s="92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8" t="e">
        <v>#N/A</v>
      </c>
      <c r="F1959" s="3" t="e">
        <v>#N/A</v>
      </c>
      <c r="G1959" s="3" t="e">
        <v>#N/A</v>
      </c>
      <c r="H1959" s="3" t="e">
        <v>#N/A</v>
      </c>
      <c r="I1959" s="79" t="e">
        <v>#N/A</v>
      </c>
      <c r="J1959" s="79" t="e">
        <v>#N/A</v>
      </c>
      <c r="K1959" s="84" t="e">
        <v>#N/A</v>
      </c>
      <c r="L1959" s="9" t="e">
        <v>#N/A</v>
      </c>
      <c r="M1959" s="92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8" t="e">
        <v>#N/A</v>
      </c>
      <c r="F1960" s="3" t="e">
        <v>#N/A</v>
      </c>
      <c r="G1960" s="3" t="e">
        <v>#N/A</v>
      </c>
      <c r="H1960" s="3" t="e">
        <v>#N/A</v>
      </c>
      <c r="I1960" s="79" t="e">
        <v>#N/A</v>
      </c>
      <c r="J1960" s="79" t="e">
        <v>#N/A</v>
      </c>
      <c r="K1960" s="84" t="e">
        <v>#N/A</v>
      </c>
      <c r="L1960" s="9" t="e">
        <v>#N/A</v>
      </c>
      <c r="M1960" s="92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8" t="e">
        <v>#N/A</v>
      </c>
      <c r="F1961" s="3" t="e">
        <v>#N/A</v>
      </c>
      <c r="G1961" s="3" t="e">
        <v>#N/A</v>
      </c>
      <c r="H1961" s="3" t="e">
        <v>#N/A</v>
      </c>
      <c r="I1961" s="79" t="e">
        <v>#N/A</v>
      </c>
      <c r="J1961" s="79" t="e">
        <v>#N/A</v>
      </c>
      <c r="K1961" s="84" t="e">
        <v>#N/A</v>
      </c>
      <c r="L1961" s="9" t="e">
        <v>#N/A</v>
      </c>
      <c r="M1961" s="92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8" t="e">
        <v>#N/A</v>
      </c>
      <c r="F1962" s="3" t="e">
        <v>#N/A</v>
      </c>
      <c r="G1962" s="3" t="e">
        <v>#N/A</v>
      </c>
      <c r="H1962" s="3" t="e">
        <v>#N/A</v>
      </c>
      <c r="I1962" s="79" t="e">
        <v>#N/A</v>
      </c>
      <c r="J1962" s="79" t="e">
        <v>#N/A</v>
      </c>
      <c r="K1962" s="84" t="e">
        <v>#N/A</v>
      </c>
      <c r="L1962" s="9" t="e">
        <v>#N/A</v>
      </c>
      <c r="M1962" s="92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8" t="e">
        <v>#N/A</v>
      </c>
      <c r="F1963" s="3" t="e">
        <v>#N/A</v>
      </c>
      <c r="G1963" s="3" t="e">
        <v>#N/A</v>
      </c>
      <c r="H1963" s="3" t="e">
        <v>#N/A</v>
      </c>
      <c r="I1963" s="79" t="e">
        <v>#N/A</v>
      </c>
      <c r="J1963" s="79" t="e">
        <v>#N/A</v>
      </c>
      <c r="K1963" s="84" t="e">
        <v>#N/A</v>
      </c>
      <c r="L1963" s="9" t="e">
        <v>#N/A</v>
      </c>
      <c r="M1963" s="92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8" t="e">
        <v>#N/A</v>
      </c>
      <c r="F1964" s="3" t="e">
        <v>#N/A</v>
      </c>
      <c r="G1964" s="3" t="e">
        <v>#N/A</v>
      </c>
      <c r="H1964" s="3" t="e">
        <v>#N/A</v>
      </c>
      <c r="I1964" s="79" t="e">
        <v>#N/A</v>
      </c>
      <c r="J1964" s="79" t="e">
        <v>#N/A</v>
      </c>
      <c r="K1964" s="84" t="e">
        <v>#N/A</v>
      </c>
      <c r="L1964" s="9" t="e">
        <v>#N/A</v>
      </c>
      <c r="M1964" s="92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8" t="e">
        <v>#N/A</v>
      </c>
      <c r="F1965" s="3" t="e">
        <v>#N/A</v>
      </c>
      <c r="G1965" s="3" t="e">
        <v>#N/A</v>
      </c>
      <c r="H1965" s="3" t="e">
        <v>#N/A</v>
      </c>
      <c r="I1965" s="79" t="e">
        <v>#N/A</v>
      </c>
      <c r="J1965" s="79" t="e">
        <v>#N/A</v>
      </c>
      <c r="K1965" s="84" t="e">
        <v>#N/A</v>
      </c>
      <c r="L1965" s="9" t="e">
        <v>#N/A</v>
      </c>
      <c r="M1965" s="92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8" t="e">
        <v>#N/A</v>
      </c>
      <c r="F1966" s="3" t="e">
        <v>#N/A</v>
      </c>
      <c r="G1966" s="3" t="e">
        <v>#N/A</v>
      </c>
      <c r="H1966" s="3" t="e">
        <v>#N/A</v>
      </c>
      <c r="I1966" s="79" t="e">
        <v>#N/A</v>
      </c>
      <c r="J1966" s="79" t="e">
        <v>#N/A</v>
      </c>
      <c r="K1966" s="84" t="e">
        <v>#N/A</v>
      </c>
      <c r="L1966" s="9" t="e">
        <v>#N/A</v>
      </c>
      <c r="M1966" s="92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8" t="e">
        <v>#N/A</v>
      </c>
      <c r="F1967" s="3" t="e">
        <v>#N/A</v>
      </c>
      <c r="G1967" s="3" t="e">
        <v>#N/A</v>
      </c>
      <c r="H1967" s="3" t="e">
        <v>#N/A</v>
      </c>
      <c r="I1967" s="79" t="e">
        <v>#N/A</v>
      </c>
      <c r="J1967" s="79" t="e">
        <v>#N/A</v>
      </c>
      <c r="K1967" s="84" t="e">
        <v>#N/A</v>
      </c>
      <c r="L1967" s="9" t="e">
        <v>#N/A</v>
      </c>
      <c r="M1967" s="92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8" t="e">
        <v>#N/A</v>
      </c>
      <c r="F1968" s="3" t="e">
        <v>#N/A</v>
      </c>
      <c r="G1968" s="3" t="e">
        <v>#N/A</v>
      </c>
      <c r="H1968" s="3" t="e">
        <v>#N/A</v>
      </c>
      <c r="I1968" s="79" t="e">
        <v>#N/A</v>
      </c>
      <c r="J1968" s="79" t="e">
        <v>#N/A</v>
      </c>
      <c r="K1968" s="84" t="e">
        <v>#N/A</v>
      </c>
      <c r="L1968" s="9" t="e">
        <v>#N/A</v>
      </c>
      <c r="M1968" s="92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8" t="e">
        <v>#N/A</v>
      </c>
      <c r="F1969" s="3" t="e">
        <v>#N/A</v>
      </c>
      <c r="G1969" s="3" t="e">
        <v>#N/A</v>
      </c>
      <c r="H1969" s="3" t="e">
        <v>#N/A</v>
      </c>
      <c r="I1969" s="79" t="e">
        <v>#N/A</v>
      </c>
      <c r="J1969" s="79" t="e">
        <v>#N/A</v>
      </c>
      <c r="K1969" s="84" t="e">
        <v>#N/A</v>
      </c>
      <c r="L1969" s="9" t="e">
        <v>#N/A</v>
      </c>
      <c r="M1969" s="92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8" t="e">
        <v>#N/A</v>
      </c>
      <c r="F1970" s="3" t="e">
        <v>#N/A</v>
      </c>
      <c r="G1970" s="3" t="e">
        <v>#N/A</v>
      </c>
      <c r="H1970" s="3" t="e">
        <v>#N/A</v>
      </c>
      <c r="I1970" s="79" t="e">
        <v>#N/A</v>
      </c>
      <c r="J1970" s="79" t="e">
        <v>#N/A</v>
      </c>
      <c r="K1970" s="84" t="e">
        <v>#N/A</v>
      </c>
      <c r="L1970" s="9" t="e">
        <v>#N/A</v>
      </c>
      <c r="M1970" s="92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8" t="e">
        <v>#N/A</v>
      </c>
      <c r="F1971" s="3" t="e">
        <v>#N/A</v>
      </c>
      <c r="G1971" s="3" t="e">
        <v>#N/A</v>
      </c>
      <c r="H1971" s="3" t="e">
        <v>#N/A</v>
      </c>
      <c r="I1971" s="79" t="e">
        <v>#N/A</v>
      </c>
      <c r="J1971" s="79" t="e">
        <v>#N/A</v>
      </c>
      <c r="K1971" s="84" t="e">
        <v>#N/A</v>
      </c>
      <c r="L1971" s="9" t="e">
        <v>#N/A</v>
      </c>
      <c r="M1971" s="92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8" t="e">
        <v>#N/A</v>
      </c>
      <c r="F1972" s="3" t="e">
        <v>#N/A</v>
      </c>
      <c r="G1972" s="3" t="e">
        <v>#N/A</v>
      </c>
      <c r="H1972" s="3" t="e">
        <v>#N/A</v>
      </c>
      <c r="I1972" s="79" t="e">
        <v>#N/A</v>
      </c>
      <c r="J1972" s="79" t="e">
        <v>#N/A</v>
      </c>
      <c r="K1972" s="84" t="e">
        <v>#N/A</v>
      </c>
      <c r="L1972" s="9" t="e">
        <v>#N/A</v>
      </c>
      <c r="M1972" s="92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8" t="e">
        <v>#N/A</v>
      </c>
      <c r="F1973" s="3" t="e">
        <v>#N/A</v>
      </c>
      <c r="G1973" s="3" t="e">
        <v>#N/A</v>
      </c>
      <c r="H1973" s="3" t="e">
        <v>#N/A</v>
      </c>
      <c r="I1973" s="79" t="e">
        <v>#N/A</v>
      </c>
      <c r="J1973" s="79" t="e">
        <v>#N/A</v>
      </c>
      <c r="K1973" s="84" t="e">
        <v>#N/A</v>
      </c>
      <c r="L1973" s="9" t="e">
        <v>#N/A</v>
      </c>
      <c r="M1973" s="92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8" t="e">
        <v>#N/A</v>
      </c>
      <c r="F1974" s="3" t="e">
        <v>#N/A</v>
      </c>
      <c r="G1974" s="3" t="e">
        <v>#N/A</v>
      </c>
      <c r="H1974" s="3" t="e">
        <v>#N/A</v>
      </c>
      <c r="I1974" s="79" t="e">
        <v>#N/A</v>
      </c>
      <c r="J1974" s="79" t="e">
        <v>#N/A</v>
      </c>
      <c r="K1974" s="84" t="e">
        <v>#N/A</v>
      </c>
      <c r="L1974" s="9" t="e">
        <v>#N/A</v>
      </c>
      <c r="M1974" s="92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8" t="e">
        <v>#N/A</v>
      </c>
      <c r="F1975" s="3" t="e">
        <v>#N/A</v>
      </c>
      <c r="G1975" s="3" t="e">
        <v>#N/A</v>
      </c>
      <c r="H1975" s="3" t="e">
        <v>#N/A</v>
      </c>
      <c r="I1975" s="79" t="e">
        <v>#N/A</v>
      </c>
      <c r="J1975" s="79" t="e">
        <v>#N/A</v>
      </c>
      <c r="K1975" s="84" t="e">
        <v>#N/A</v>
      </c>
      <c r="L1975" s="9" t="e">
        <v>#N/A</v>
      </c>
      <c r="M1975" s="92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8" t="e">
        <v>#N/A</v>
      </c>
      <c r="F1976" s="3" t="e">
        <v>#N/A</v>
      </c>
      <c r="G1976" s="3" t="e">
        <v>#N/A</v>
      </c>
      <c r="H1976" s="3" t="e">
        <v>#N/A</v>
      </c>
      <c r="I1976" s="79" t="e">
        <v>#N/A</v>
      </c>
      <c r="J1976" s="79" t="e">
        <v>#N/A</v>
      </c>
      <c r="K1976" s="84" t="e">
        <v>#N/A</v>
      </c>
      <c r="L1976" s="9" t="e">
        <v>#N/A</v>
      </c>
      <c r="M1976" s="92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8" t="e">
        <v>#N/A</v>
      </c>
      <c r="F1977" s="3" t="e">
        <v>#N/A</v>
      </c>
      <c r="G1977" s="3" t="e">
        <v>#N/A</v>
      </c>
      <c r="H1977" s="3" t="e">
        <v>#N/A</v>
      </c>
      <c r="I1977" s="79" t="e">
        <v>#N/A</v>
      </c>
      <c r="J1977" s="79" t="e">
        <v>#N/A</v>
      </c>
      <c r="K1977" s="84" t="e">
        <v>#N/A</v>
      </c>
      <c r="L1977" s="9" t="e">
        <v>#N/A</v>
      </c>
      <c r="M1977" s="92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8" t="e">
        <v>#N/A</v>
      </c>
      <c r="F1978" s="3" t="e">
        <v>#N/A</v>
      </c>
      <c r="G1978" s="3" t="e">
        <v>#N/A</v>
      </c>
      <c r="H1978" s="3" t="e">
        <v>#N/A</v>
      </c>
      <c r="I1978" s="79" t="e">
        <v>#N/A</v>
      </c>
      <c r="J1978" s="79" t="e">
        <v>#N/A</v>
      </c>
      <c r="K1978" s="84" t="e">
        <v>#N/A</v>
      </c>
      <c r="L1978" s="9" t="e">
        <v>#N/A</v>
      </c>
      <c r="M1978" s="92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8" t="e">
        <v>#N/A</v>
      </c>
      <c r="F1979" s="3" t="e">
        <v>#N/A</v>
      </c>
      <c r="G1979" s="3" t="e">
        <v>#N/A</v>
      </c>
      <c r="H1979" s="3" t="e">
        <v>#N/A</v>
      </c>
      <c r="I1979" s="79" t="e">
        <v>#N/A</v>
      </c>
      <c r="J1979" s="79" t="e">
        <v>#N/A</v>
      </c>
      <c r="K1979" s="84" t="e">
        <v>#N/A</v>
      </c>
      <c r="L1979" s="9" t="e">
        <v>#N/A</v>
      </c>
      <c r="M1979" s="92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8" t="e">
        <v>#N/A</v>
      </c>
      <c r="F1980" s="3" t="e">
        <v>#N/A</v>
      </c>
      <c r="G1980" s="3" t="e">
        <v>#N/A</v>
      </c>
      <c r="H1980" s="3" t="e">
        <v>#N/A</v>
      </c>
      <c r="I1980" s="79" t="e">
        <v>#N/A</v>
      </c>
      <c r="J1980" s="79" t="e">
        <v>#N/A</v>
      </c>
      <c r="K1980" s="84" t="e">
        <v>#N/A</v>
      </c>
      <c r="L1980" s="9" t="e">
        <v>#N/A</v>
      </c>
      <c r="M1980" s="92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8" t="e">
        <v>#N/A</v>
      </c>
      <c r="F1981" s="3" t="e">
        <v>#N/A</v>
      </c>
      <c r="G1981" s="3" t="e">
        <v>#N/A</v>
      </c>
      <c r="H1981" s="3" t="e">
        <v>#N/A</v>
      </c>
      <c r="I1981" s="79" t="e">
        <v>#N/A</v>
      </c>
      <c r="J1981" s="79" t="e">
        <v>#N/A</v>
      </c>
      <c r="K1981" s="84" t="e">
        <v>#N/A</v>
      </c>
      <c r="L1981" s="9" t="e">
        <v>#N/A</v>
      </c>
      <c r="M1981" s="92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8" t="e">
        <v>#N/A</v>
      </c>
      <c r="F1982" s="3" t="e">
        <v>#N/A</v>
      </c>
      <c r="G1982" s="3" t="e">
        <v>#N/A</v>
      </c>
      <c r="H1982" s="3" t="e">
        <v>#N/A</v>
      </c>
      <c r="I1982" s="79" t="e">
        <v>#N/A</v>
      </c>
      <c r="J1982" s="79" t="e">
        <v>#N/A</v>
      </c>
      <c r="K1982" s="84" t="e">
        <v>#N/A</v>
      </c>
      <c r="L1982" s="9" t="e">
        <v>#N/A</v>
      </c>
      <c r="M1982" s="92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8" t="e">
        <v>#N/A</v>
      </c>
      <c r="F1983" s="3" t="e">
        <v>#N/A</v>
      </c>
      <c r="G1983" s="3" t="e">
        <v>#N/A</v>
      </c>
      <c r="H1983" s="3" t="e">
        <v>#N/A</v>
      </c>
      <c r="I1983" s="79" t="e">
        <v>#N/A</v>
      </c>
      <c r="J1983" s="79" t="e">
        <v>#N/A</v>
      </c>
      <c r="K1983" s="84" t="e">
        <v>#N/A</v>
      </c>
      <c r="L1983" s="9" t="e">
        <v>#N/A</v>
      </c>
      <c r="M1983" s="92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8" t="e">
        <v>#N/A</v>
      </c>
      <c r="F1984" s="3" t="e">
        <v>#N/A</v>
      </c>
      <c r="G1984" s="3" t="e">
        <v>#N/A</v>
      </c>
      <c r="H1984" s="3" t="e">
        <v>#N/A</v>
      </c>
      <c r="I1984" s="79" t="e">
        <v>#N/A</v>
      </c>
      <c r="J1984" s="79" t="e">
        <v>#N/A</v>
      </c>
      <c r="K1984" s="84" t="e">
        <v>#N/A</v>
      </c>
      <c r="L1984" s="9" t="e">
        <v>#N/A</v>
      </c>
      <c r="M1984" s="92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8" t="e">
        <v>#N/A</v>
      </c>
      <c r="F1985" s="3" t="e">
        <v>#N/A</v>
      </c>
      <c r="G1985" s="3" t="e">
        <v>#N/A</v>
      </c>
      <c r="H1985" s="3" t="e">
        <v>#N/A</v>
      </c>
      <c r="I1985" s="79" t="e">
        <v>#N/A</v>
      </c>
      <c r="J1985" s="79" t="e">
        <v>#N/A</v>
      </c>
      <c r="K1985" s="84" t="e">
        <v>#N/A</v>
      </c>
      <c r="L1985" s="9" t="e">
        <v>#N/A</v>
      </c>
      <c r="M1985" s="92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8" t="e">
        <v>#N/A</v>
      </c>
      <c r="F1986" s="3" t="e">
        <v>#N/A</v>
      </c>
      <c r="G1986" s="3" t="e">
        <v>#N/A</v>
      </c>
      <c r="H1986" s="3" t="e">
        <v>#N/A</v>
      </c>
      <c r="I1986" s="79" t="e">
        <v>#N/A</v>
      </c>
      <c r="J1986" s="79" t="e">
        <v>#N/A</v>
      </c>
      <c r="K1986" s="84" t="e">
        <v>#N/A</v>
      </c>
      <c r="L1986" s="9" t="e">
        <v>#N/A</v>
      </c>
      <c r="M1986" s="92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8" t="e">
        <v>#N/A</v>
      </c>
      <c r="F1987" s="3" t="e">
        <v>#N/A</v>
      </c>
      <c r="G1987" s="3" t="e">
        <v>#N/A</v>
      </c>
      <c r="H1987" s="3" t="e">
        <v>#N/A</v>
      </c>
      <c r="I1987" s="79" t="e">
        <v>#N/A</v>
      </c>
      <c r="J1987" s="79" t="e">
        <v>#N/A</v>
      </c>
      <c r="K1987" s="84" t="e">
        <v>#N/A</v>
      </c>
      <c r="L1987" s="9" t="e">
        <v>#N/A</v>
      </c>
      <c r="M1987" s="92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8" t="e">
        <v>#N/A</v>
      </c>
      <c r="F1988" s="3" t="e">
        <v>#N/A</v>
      </c>
      <c r="G1988" s="3" t="e">
        <v>#N/A</v>
      </c>
      <c r="H1988" s="3" t="e">
        <v>#N/A</v>
      </c>
      <c r="I1988" s="79" t="e">
        <v>#N/A</v>
      </c>
      <c r="J1988" s="79" t="e">
        <v>#N/A</v>
      </c>
      <c r="K1988" s="84" t="e">
        <v>#N/A</v>
      </c>
      <c r="L1988" s="9" t="e">
        <v>#N/A</v>
      </c>
      <c r="M1988" s="92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8" t="e">
        <v>#N/A</v>
      </c>
      <c r="F1989" s="3" t="e">
        <v>#N/A</v>
      </c>
      <c r="G1989" s="3" t="e">
        <v>#N/A</v>
      </c>
      <c r="H1989" s="3" t="e">
        <v>#N/A</v>
      </c>
      <c r="I1989" s="79" t="e">
        <v>#N/A</v>
      </c>
      <c r="J1989" s="79" t="e">
        <v>#N/A</v>
      </c>
      <c r="K1989" s="84" t="e">
        <v>#N/A</v>
      </c>
      <c r="L1989" s="9" t="e">
        <v>#N/A</v>
      </c>
      <c r="M1989" s="92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8" t="e">
        <v>#N/A</v>
      </c>
      <c r="F1990" s="3" t="e">
        <v>#N/A</v>
      </c>
      <c r="G1990" s="3" t="e">
        <v>#N/A</v>
      </c>
      <c r="H1990" s="3" t="e">
        <v>#N/A</v>
      </c>
      <c r="I1990" s="79" t="e">
        <v>#N/A</v>
      </c>
      <c r="J1990" s="79" t="e">
        <v>#N/A</v>
      </c>
      <c r="K1990" s="84" t="e">
        <v>#N/A</v>
      </c>
      <c r="L1990" s="9" t="e">
        <v>#N/A</v>
      </c>
      <c r="M1990" s="92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8" t="e">
        <v>#N/A</v>
      </c>
      <c r="F1991" s="3" t="e">
        <v>#N/A</v>
      </c>
      <c r="G1991" s="3" t="e">
        <v>#N/A</v>
      </c>
      <c r="H1991" s="3" t="e">
        <v>#N/A</v>
      </c>
      <c r="I1991" s="79" t="e">
        <v>#N/A</v>
      </c>
      <c r="J1991" s="79" t="e">
        <v>#N/A</v>
      </c>
      <c r="K1991" s="84" t="e">
        <v>#N/A</v>
      </c>
      <c r="L1991" s="9" t="e">
        <v>#N/A</v>
      </c>
      <c r="M1991" s="92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8" t="e">
        <v>#N/A</v>
      </c>
      <c r="F1992" s="3" t="e">
        <v>#N/A</v>
      </c>
      <c r="G1992" s="3" t="e">
        <v>#N/A</v>
      </c>
      <c r="H1992" s="3" t="e">
        <v>#N/A</v>
      </c>
      <c r="I1992" s="79" t="e">
        <v>#N/A</v>
      </c>
      <c r="J1992" s="79" t="e">
        <v>#N/A</v>
      </c>
      <c r="K1992" s="84" t="e">
        <v>#N/A</v>
      </c>
      <c r="L1992" s="9" t="e">
        <v>#N/A</v>
      </c>
      <c r="M1992" s="92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8" t="e">
        <v>#N/A</v>
      </c>
      <c r="F1993" s="3" t="e">
        <v>#N/A</v>
      </c>
      <c r="G1993" s="3" t="e">
        <v>#N/A</v>
      </c>
      <c r="H1993" s="3" t="e">
        <v>#N/A</v>
      </c>
      <c r="I1993" s="79" t="e">
        <v>#N/A</v>
      </c>
      <c r="J1993" s="79" t="e">
        <v>#N/A</v>
      </c>
      <c r="K1993" s="84" t="e">
        <v>#N/A</v>
      </c>
      <c r="L1993" s="9" t="e">
        <v>#N/A</v>
      </c>
      <c r="M1993" s="92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8" t="e">
        <v>#N/A</v>
      </c>
      <c r="F1994" s="3" t="e">
        <v>#N/A</v>
      </c>
      <c r="G1994" s="3" t="e">
        <v>#N/A</v>
      </c>
      <c r="H1994" s="3" t="e">
        <v>#N/A</v>
      </c>
      <c r="I1994" s="79" t="e">
        <v>#N/A</v>
      </c>
      <c r="J1994" s="79" t="e">
        <v>#N/A</v>
      </c>
      <c r="K1994" s="84" t="e">
        <v>#N/A</v>
      </c>
      <c r="L1994" s="9" t="e">
        <v>#N/A</v>
      </c>
      <c r="M1994" s="92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8" t="e">
        <v>#N/A</v>
      </c>
      <c r="F1995" s="3" t="e">
        <v>#N/A</v>
      </c>
      <c r="G1995" s="3" t="e">
        <v>#N/A</v>
      </c>
      <c r="H1995" s="3" t="e">
        <v>#N/A</v>
      </c>
      <c r="I1995" s="79" t="e">
        <v>#N/A</v>
      </c>
      <c r="J1995" s="79" t="e">
        <v>#N/A</v>
      </c>
      <c r="K1995" s="84" t="e">
        <v>#N/A</v>
      </c>
      <c r="L1995" s="9" t="e">
        <v>#N/A</v>
      </c>
      <c r="M1995" s="92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8" t="e">
        <v>#N/A</v>
      </c>
      <c r="F1996" s="3" t="e">
        <v>#N/A</v>
      </c>
      <c r="G1996" s="3" t="e">
        <v>#N/A</v>
      </c>
      <c r="H1996" s="3" t="e">
        <v>#N/A</v>
      </c>
      <c r="I1996" s="79" t="e">
        <v>#N/A</v>
      </c>
      <c r="J1996" s="79" t="e">
        <v>#N/A</v>
      </c>
      <c r="K1996" s="84" t="e">
        <v>#N/A</v>
      </c>
      <c r="L1996" s="9" t="e">
        <v>#N/A</v>
      </c>
      <c r="M1996" s="92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8" t="e">
        <v>#N/A</v>
      </c>
      <c r="F1997" s="3" t="e">
        <v>#N/A</v>
      </c>
      <c r="G1997" s="3" t="e">
        <v>#N/A</v>
      </c>
      <c r="H1997" s="3" t="e">
        <v>#N/A</v>
      </c>
      <c r="I1997" s="79" t="e">
        <v>#N/A</v>
      </c>
      <c r="J1997" s="79" t="e">
        <v>#N/A</v>
      </c>
      <c r="K1997" s="84" t="e">
        <v>#N/A</v>
      </c>
      <c r="L1997" s="9" t="e">
        <v>#N/A</v>
      </c>
      <c r="M1997" s="92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8" t="e">
        <v>#N/A</v>
      </c>
      <c r="F1998" s="3" t="e">
        <v>#N/A</v>
      </c>
      <c r="G1998" s="3" t="e">
        <v>#N/A</v>
      </c>
      <c r="H1998" s="3" t="e">
        <v>#N/A</v>
      </c>
      <c r="I1998" s="79" t="e">
        <v>#N/A</v>
      </c>
      <c r="J1998" s="79" t="e">
        <v>#N/A</v>
      </c>
      <c r="K1998" s="84" t="e">
        <v>#N/A</v>
      </c>
      <c r="L1998" s="9" t="e">
        <v>#N/A</v>
      </c>
      <c r="M1998" s="92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8" t="e">
        <v>#N/A</v>
      </c>
      <c r="F1999" s="3" t="e">
        <v>#N/A</v>
      </c>
      <c r="G1999" s="3" t="e">
        <v>#N/A</v>
      </c>
      <c r="H1999" s="3" t="e">
        <v>#N/A</v>
      </c>
      <c r="I1999" s="79" t="e">
        <v>#N/A</v>
      </c>
      <c r="J1999" s="79" t="e">
        <v>#N/A</v>
      </c>
      <c r="K1999" s="84" t="e">
        <v>#N/A</v>
      </c>
      <c r="L1999" s="9" t="e">
        <v>#N/A</v>
      </c>
      <c r="M1999" s="92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8" t="e">
        <v>#N/A</v>
      </c>
      <c r="F2000" s="3" t="e">
        <v>#N/A</v>
      </c>
      <c r="G2000" s="3" t="e">
        <v>#N/A</v>
      </c>
      <c r="H2000" s="3" t="e">
        <v>#N/A</v>
      </c>
      <c r="I2000" s="79" t="e">
        <v>#N/A</v>
      </c>
      <c r="J2000" s="79" t="e">
        <v>#N/A</v>
      </c>
      <c r="K2000" s="84" t="e">
        <v>#N/A</v>
      </c>
      <c r="L2000" s="9" t="e">
        <v>#N/A</v>
      </c>
      <c r="M2000" s="92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8" t="e">
        <v>#N/A</v>
      </c>
      <c r="F2001" s="3" t="e">
        <v>#N/A</v>
      </c>
      <c r="G2001" s="3" t="e">
        <v>#N/A</v>
      </c>
      <c r="H2001" s="3" t="e">
        <v>#N/A</v>
      </c>
      <c r="I2001" s="79" t="e">
        <v>#N/A</v>
      </c>
      <c r="J2001" s="79" t="e">
        <v>#N/A</v>
      </c>
      <c r="K2001" s="84" t="e">
        <v>#N/A</v>
      </c>
      <c r="L2001" s="9" t="e">
        <v>#N/A</v>
      </c>
      <c r="M2001" s="92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8" t="e">
        <v>#N/A</v>
      </c>
      <c r="F2002" s="3" t="e">
        <v>#N/A</v>
      </c>
      <c r="G2002" s="3" t="e">
        <v>#N/A</v>
      </c>
      <c r="H2002" s="3" t="e">
        <v>#N/A</v>
      </c>
      <c r="I2002" s="79" t="e">
        <v>#N/A</v>
      </c>
      <c r="J2002" s="79" t="e">
        <v>#N/A</v>
      </c>
      <c r="K2002" s="84" t="e">
        <v>#N/A</v>
      </c>
      <c r="L2002" s="9" t="e">
        <v>#N/A</v>
      </c>
      <c r="M2002" s="92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8" t="e">
        <v>#N/A</v>
      </c>
      <c r="F2003" s="3" t="e">
        <v>#N/A</v>
      </c>
      <c r="G2003" s="3" t="e">
        <v>#N/A</v>
      </c>
      <c r="H2003" s="3" t="e">
        <v>#N/A</v>
      </c>
      <c r="I2003" s="79" t="e">
        <v>#N/A</v>
      </c>
      <c r="J2003" s="79" t="e">
        <v>#N/A</v>
      </c>
      <c r="K2003" s="84" t="e">
        <v>#N/A</v>
      </c>
      <c r="L2003" s="9" t="e">
        <v>#N/A</v>
      </c>
      <c r="M2003" s="92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8" t="e">
        <v>#N/A</v>
      </c>
      <c r="F2004" s="3" t="e">
        <v>#N/A</v>
      </c>
      <c r="G2004" s="3" t="e">
        <v>#N/A</v>
      </c>
      <c r="H2004" s="3" t="e">
        <v>#N/A</v>
      </c>
      <c r="I2004" s="79" t="e">
        <v>#N/A</v>
      </c>
      <c r="J2004" s="79" t="e">
        <v>#N/A</v>
      </c>
      <c r="K2004" s="84" t="e">
        <v>#N/A</v>
      </c>
      <c r="L2004" s="9" t="e">
        <v>#N/A</v>
      </c>
      <c r="M2004" s="92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8" t="e">
        <v>#N/A</v>
      </c>
      <c r="F2005" s="3" t="e">
        <v>#N/A</v>
      </c>
      <c r="G2005" s="3" t="e">
        <v>#N/A</v>
      </c>
      <c r="H2005" s="3" t="e">
        <v>#N/A</v>
      </c>
      <c r="I2005" s="79" t="e">
        <v>#N/A</v>
      </c>
      <c r="J2005" s="79" t="e">
        <v>#N/A</v>
      </c>
      <c r="K2005" s="84" t="e">
        <v>#N/A</v>
      </c>
      <c r="L2005" s="9" t="e">
        <v>#N/A</v>
      </c>
      <c r="M2005" s="92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8" t="e">
        <v>#N/A</v>
      </c>
      <c r="F2006" s="3" t="e">
        <v>#N/A</v>
      </c>
      <c r="G2006" s="3" t="e">
        <v>#N/A</v>
      </c>
      <c r="H2006" s="3" t="e">
        <v>#N/A</v>
      </c>
      <c r="I2006" s="79" t="e">
        <v>#N/A</v>
      </c>
      <c r="J2006" s="79" t="e">
        <v>#N/A</v>
      </c>
      <c r="K2006" s="84" t="e">
        <v>#N/A</v>
      </c>
      <c r="L2006" s="9" t="e">
        <v>#N/A</v>
      </c>
      <c r="M2006" s="92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8" t="e">
        <v>#N/A</v>
      </c>
      <c r="F2007" s="3" t="e">
        <v>#N/A</v>
      </c>
      <c r="G2007" s="3" t="e">
        <v>#N/A</v>
      </c>
      <c r="H2007" s="3" t="e">
        <v>#N/A</v>
      </c>
      <c r="I2007" s="79" t="e">
        <v>#N/A</v>
      </c>
      <c r="J2007" s="79" t="e">
        <v>#N/A</v>
      </c>
      <c r="K2007" s="84" t="e">
        <v>#N/A</v>
      </c>
      <c r="L2007" s="9" t="e">
        <v>#N/A</v>
      </c>
      <c r="M2007" s="92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8" t="e">
        <v>#N/A</v>
      </c>
      <c r="F2008" s="3" t="e">
        <v>#N/A</v>
      </c>
      <c r="G2008" s="3" t="e">
        <v>#N/A</v>
      </c>
      <c r="H2008" s="3" t="e">
        <v>#N/A</v>
      </c>
      <c r="I2008" s="79" t="e">
        <v>#N/A</v>
      </c>
      <c r="J2008" s="79" t="e">
        <v>#N/A</v>
      </c>
      <c r="K2008" s="84" t="e">
        <v>#N/A</v>
      </c>
      <c r="L2008" s="9" t="e">
        <v>#N/A</v>
      </c>
      <c r="M2008" s="92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8" t="e">
        <v>#N/A</v>
      </c>
      <c r="F2009" s="3" t="e">
        <v>#N/A</v>
      </c>
      <c r="G2009" s="3" t="e">
        <v>#N/A</v>
      </c>
      <c r="H2009" s="3" t="e">
        <v>#N/A</v>
      </c>
      <c r="I2009" s="79" t="e">
        <v>#N/A</v>
      </c>
      <c r="J2009" s="79" t="e">
        <v>#N/A</v>
      </c>
      <c r="K2009" s="84" t="e">
        <v>#N/A</v>
      </c>
      <c r="L2009" s="9" t="e">
        <v>#N/A</v>
      </c>
      <c r="M2009" s="92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8" t="e">
        <v>#N/A</v>
      </c>
      <c r="F2010" s="3" t="e">
        <v>#N/A</v>
      </c>
      <c r="G2010" s="3" t="e">
        <v>#N/A</v>
      </c>
      <c r="H2010" s="3" t="e">
        <v>#N/A</v>
      </c>
      <c r="I2010" s="79" t="e">
        <v>#N/A</v>
      </c>
      <c r="J2010" s="79" t="e">
        <v>#N/A</v>
      </c>
      <c r="K2010" s="84" t="e">
        <v>#N/A</v>
      </c>
      <c r="L2010" s="9" t="e">
        <v>#N/A</v>
      </c>
      <c r="M2010" s="92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8" t="e">
        <v>#N/A</v>
      </c>
      <c r="F2011" s="3" t="e">
        <v>#N/A</v>
      </c>
      <c r="G2011" s="3" t="e">
        <v>#N/A</v>
      </c>
      <c r="H2011" s="3" t="e">
        <v>#N/A</v>
      </c>
      <c r="I2011" s="79" t="e">
        <v>#N/A</v>
      </c>
      <c r="J2011" s="79" t="e">
        <v>#N/A</v>
      </c>
      <c r="K2011" s="84" t="e">
        <v>#N/A</v>
      </c>
      <c r="L2011" s="9" t="e">
        <v>#N/A</v>
      </c>
      <c r="M2011" s="92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8" t="e">
        <v>#N/A</v>
      </c>
      <c r="F2012" s="3" t="e">
        <v>#N/A</v>
      </c>
      <c r="G2012" s="3" t="e">
        <v>#N/A</v>
      </c>
      <c r="H2012" s="3" t="e">
        <v>#N/A</v>
      </c>
      <c r="I2012" s="79" t="e">
        <v>#N/A</v>
      </c>
      <c r="J2012" s="79" t="e">
        <v>#N/A</v>
      </c>
      <c r="K2012" s="84" t="e">
        <v>#N/A</v>
      </c>
      <c r="L2012" s="9" t="e">
        <v>#N/A</v>
      </c>
      <c r="M2012" s="92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8" t="e">
        <v>#N/A</v>
      </c>
      <c r="F2013" s="3" t="e">
        <v>#N/A</v>
      </c>
      <c r="G2013" s="3" t="e">
        <v>#N/A</v>
      </c>
      <c r="H2013" s="3" t="e">
        <v>#N/A</v>
      </c>
      <c r="I2013" s="79" t="e">
        <v>#N/A</v>
      </c>
      <c r="J2013" s="79" t="e">
        <v>#N/A</v>
      </c>
      <c r="K2013" s="84" t="e">
        <v>#N/A</v>
      </c>
      <c r="L2013" s="9" t="e">
        <v>#N/A</v>
      </c>
      <c r="M2013" s="92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8" t="e">
        <v>#N/A</v>
      </c>
      <c r="F2014" s="3" t="e">
        <v>#N/A</v>
      </c>
      <c r="G2014" s="3" t="e">
        <v>#N/A</v>
      </c>
      <c r="H2014" s="3" t="e">
        <v>#N/A</v>
      </c>
      <c r="I2014" s="79" t="e">
        <v>#N/A</v>
      </c>
      <c r="J2014" s="79" t="e">
        <v>#N/A</v>
      </c>
      <c r="K2014" s="84" t="e">
        <v>#N/A</v>
      </c>
      <c r="L2014" s="9" t="e">
        <v>#N/A</v>
      </c>
      <c r="M2014" s="92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8" t="e">
        <v>#N/A</v>
      </c>
      <c r="F2015" s="3" t="e">
        <v>#N/A</v>
      </c>
      <c r="G2015" s="3" t="e">
        <v>#N/A</v>
      </c>
      <c r="H2015" s="3" t="e">
        <v>#N/A</v>
      </c>
      <c r="I2015" s="79" t="e">
        <v>#N/A</v>
      </c>
      <c r="J2015" s="79" t="e">
        <v>#N/A</v>
      </c>
      <c r="K2015" s="84" t="e">
        <v>#N/A</v>
      </c>
      <c r="L2015" s="9" t="e">
        <v>#N/A</v>
      </c>
      <c r="M2015" s="92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8" t="e">
        <v>#N/A</v>
      </c>
      <c r="F2016" s="3" t="e">
        <v>#N/A</v>
      </c>
      <c r="G2016" s="3" t="e">
        <v>#N/A</v>
      </c>
      <c r="H2016" s="3" t="e">
        <v>#N/A</v>
      </c>
      <c r="I2016" s="79" t="e">
        <v>#N/A</v>
      </c>
      <c r="J2016" s="79" t="e">
        <v>#N/A</v>
      </c>
      <c r="K2016" s="84" t="e">
        <v>#N/A</v>
      </c>
      <c r="L2016" s="9" t="e">
        <v>#N/A</v>
      </c>
      <c r="M2016" s="92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8" t="e">
        <v>#N/A</v>
      </c>
      <c r="F2017" s="3" t="e">
        <v>#N/A</v>
      </c>
      <c r="G2017" s="3" t="e">
        <v>#N/A</v>
      </c>
      <c r="H2017" s="3" t="e">
        <v>#N/A</v>
      </c>
      <c r="I2017" s="79" t="e">
        <v>#N/A</v>
      </c>
      <c r="J2017" s="79" t="e">
        <v>#N/A</v>
      </c>
      <c r="K2017" s="84" t="e">
        <v>#N/A</v>
      </c>
      <c r="L2017" s="9" t="e">
        <v>#N/A</v>
      </c>
      <c r="M2017" s="92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8" t="e">
        <v>#N/A</v>
      </c>
      <c r="F2018" s="3" t="e">
        <v>#N/A</v>
      </c>
      <c r="G2018" s="3" t="e">
        <v>#N/A</v>
      </c>
      <c r="H2018" s="3" t="e">
        <v>#N/A</v>
      </c>
      <c r="I2018" s="79" t="e">
        <v>#N/A</v>
      </c>
      <c r="J2018" s="79" t="e">
        <v>#N/A</v>
      </c>
      <c r="K2018" s="84" t="e">
        <v>#N/A</v>
      </c>
      <c r="L2018" s="9" t="e">
        <v>#N/A</v>
      </c>
      <c r="M2018" s="92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8" t="e">
        <v>#N/A</v>
      </c>
      <c r="F2019" s="3" t="e">
        <v>#N/A</v>
      </c>
      <c r="G2019" s="3" t="e">
        <v>#N/A</v>
      </c>
      <c r="H2019" s="3" t="e">
        <v>#N/A</v>
      </c>
      <c r="I2019" s="79" t="e">
        <v>#N/A</v>
      </c>
      <c r="J2019" s="79" t="e">
        <v>#N/A</v>
      </c>
      <c r="K2019" s="84" t="e">
        <v>#N/A</v>
      </c>
      <c r="L2019" s="9" t="e">
        <v>#N/A</v>
      </c>
      <c r="M2019" s="92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8" t="e">
        <v>#N/A</v>
      </c>
      <c r="F2020" s="3" t="e">
        <v>#N/A</v>
      </c>
      <c r="G2020" s="3" t="e">
        <v>#N/A</v>
      </c>
      <c r="H2020" s="3" t="e">
        <v>#N/A</v>
      </c>
      <c r="I2020" s="79" t="e">
        <v>#N/A</v>
      </c>
      <c r="J2020" s="79" t="e">
        <v>#N/A</v>
      </c>
      <c r="K2020" s="84" t="e">
        <v>#N/A</v>
      </c>
      <c r="L2020" s="9" t="e">
        <v>#N/A</v>
      </c>
      <c r="M2020" s="92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8" t="e">
        <v>#N/A</v>
      </c>
      <c r="F2021" s="3" t="e">
        <v>#N/A</v>
      </c>
      <c r="G2021" s="3" t="e">
        <v>#N/A</v>
      </c>
      <c r="H2021" s="3" t="e">
        <v>#N/A</v>
      </c>
      <c r="I2021" s="79" t="e">
        <v>#N/A</v>
      </c>
      <c r="J2021" s="79" t="e">
        <v>#N/A</v>
      </c>
      <c r="K2021" s="84" t="e">
        <v>#N/A</v>
      </c>
      <c r="L2021" s="9" t="e">
        <v>#N/A</v>
      </c>
      <c r="M2021" s="92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8" t="e">
        <v>#N/A</v>
      </c>
      <c r="F2022" s="3" t="e">
        <v>#N/A</v>
      </c>
      <c r="G2022" s="3" t="e">
        <v>#N/A</v>
      </c>
      <c r="H2022" s="3" t="e">
        <v>#N/A</v>
      </c>
      <c r="I2022" s="79" t="e">
        <v>#N/A</v>
      </c>
      <c r="J2022" s="79" t="e">
        <v>#N/A</v>
      </c>
      <c r="K2022" s="84" t="e">
        <v>#N/A</v>
      </c>
      <c r="L2022" s="9" t="e">
        <v>#N/A</v>
      </c>
      <c r="M2022" s="92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8" t="e">
        <v>#N/A</v>
      </c>
      <c r="F2023" s="3" t="e">
        <v>#N/A</v>
      </c>
      <c r="G2023" s="3" t="e">
        <v>#N/A</v>
      </c>
      <c r="H2023" s="3" t="e">
        <v>#N/A</v>
      </c>
      <c r="I2023" s="79" t="e">
        <v>#N/A</v>
      </c>
      <c r="J2023" s="79" t="e">
        <v>#N/A</v>
      </c>
      <c r="K2023" s="84" t="e">
        <v>#N/A</v>
      </c>
      <c r="L2023" s="9" t="e">
        <v>#N/A</v>
      </c>
      <c r="M2023" s="92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8" t="e">
        <v>#N/A</v>
      </c>
      <c r="F2024" s="3" t="e">
        <v>#N/A</v>
      </c>
      <c r="G2024" s="3" t="e">
        <v>#N/A</v>
      </c>
      <c r="H2024" s="3" t="e">
        <v>#N/A</v>
      </c>
      <c r="I2024" s="79" t="e">
        <v>#N/A</v>
      </c>
      <c r="J2024" s="79" t="e">
        <v>#N/A</v>
      </c>
      <c r="K2024" s="84" t="e">
        <v>#N/A</v>
      </c>
      <c r="L2024" s="9" t="e">
        <v>#N/A</v>
      </c>
      <c r="M2024" s="92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8" t="e">
        <v>#N/A</v>
      </c>
      <c r="F2025" s="3" t="e">
        <v>#N/A</v>
      </c>
      <c r="G2025" s="3" t="e">
        <v>#N/A</v>
      </c>
      <c r="H2025" s="3" t="e">
        <v>#N/A</v>
      </c>
      <c r="I2025" s="79" t="e">
        <v>#N/A</v>
      </c>
      <c r="J2025" s="79" t="e">
        <v>#N/A</v>
      </c>
      <c r="K2025" s="84" t="e">
        <v>#N/A</v>
      </c>
      <c r="L2025" s="9" t="e">
        <v>#N/A</v>
      </c>
      <c r="M2025" s="92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8" t="e">
        <v>#N/A</v>
      </c>
      <c r="F2026" s="3" t="e">
        <v>#N/A</v>
      </c>
      <c r="G2026" s="3" t="e">
        <v>#N/A</v>
      </c>
      <c r="H2026" s="3" t="e">
        <v>#N/A</v>
      </c>
      <c r="I2026" s="79" t="e">
        <v>#N/A</v>
      </c>
      <c r="J2026" s="79" t="e">
        <v>#N/A</v>
      </c>
      <c r="K2026" s="84" t="e">
        <v>#N/A</v>
      </c>
      <c r="L2026" s="9" t="e">
        <v>#N/A</v>
      </c>
      <c r="M2026" s="92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8" t="e">
        <v>#N/A</v>
      </c>
      <c r="F2027" s="3" t="e">
        <v>#N/A</v>
      </c>
      <c r="G2027" s="3" t="e">
        <v>#N/A</v>
      </c>
      <c r="H2027" s="3" t="e">
        <v>#N/A</v>
      </c>
      <c r="I2027" s="79" t="e">
        <v>#N/A</v>
      </c>
      <c r="J2027" s="79" t="e">
        <v>#N/A</v>
      </c>
      <c r="K2027" s="84" t="e">
        <v>#N/A</v>
      </c>
      <c r="L2027" s="9" t="e">
        <v>#N/A</v>
      </c>
      <c r="M2027" s="92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8" t="e">
        <v>#N/A</v>
      </c>
      <c r="F2028" s="3" t="e">
        <v>#N/A</v>
      </c>
      <c r="G2028" s="3" t="e">
        <v>#N/A</v>
      </c>
      <c r="H2028" s="3" t="e">
        <v>#N/A</v>
      </c>
      <c r="I2028" s="79" t="e">
        <v>#N/A</v>
      </c>
      <c r="J2028" s="79" t="e">
        <v>#N/A</v>
      </c>
      <c r="K2028" s="84" t="e">
        <v>#N/A</v>
      </c>
      <c r="L2028" s="9" t="e">
        <v>#N/A</v>
      </c>
      <c r="M2028" s="92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8" t="e">
        <v>#N/A</v>
      </c>
      <c r="F2029" s="3" t="e">
        <v>#N/A</v>
      </c>
      <c r="G2029" s="3" t="e">
        <v>#N/A</v>
      </c>
      <c r="H2029" s="3" t="e">
        <v>#N/A</v>
      </c>
      <c r="I2029" s="79" t="e">
        <v>#N/A</v>
      </c>
      <c r="J2029" s="79" t="e">
        <v>#N/A</v>
      </c>
      <c r="K2029" s="84" t="e">
        <v>#N/A</v>
      </c>
      <c r="L2029" s="9" t="e">
        <v>#N/A</v>
      </c>
      <c r="M2029" s="92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8" t="e">
        <v>#N/A</v>
      </c>
      <c r="F2030" s="3" t="e">
        <v>#N/A</v>
      </c>
      <c r="G2030" s="3" t="e">
        <v>#N/A</v>
      </c>
      <c r="H2030" s="3" t="e">
        <v>#N/A</v>
      </c>
      <c r="I2030" s="79" t="e">
        <v>#N/A</v>
      </c>
      <c r="J2030" s="79" t="e">
        <v>#N/A</v>
      </c>
      <c r="K2030" s="84" t="e">
        <v>#N/A</v>
      </c>
      <c r="L2030" s="9" t="e">
        <v>#N/A</v>
      </c>
      <c r="M2030" s="92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8" t="e">
        <v>#N/A</v>
      </c>
      <c r="F2031" s="3" t="e">
        <v>#N/A</v>
      </c>
      <c r="G2031" s="3" t="e">
        <v>#N/A</v>
      </c>
      <c r="H2031" s="3" t="e">
        <v>#N/A</v>
      </c>
      <c r="I2031" s="79" t="e">
        <v>#N/A</v>
      </c>
      <c r="J2031" s="79" t="e">
        <v>#N/A</v>
      </c>
      <c r="K2031" s="84" t="e">
        <v>#N/A</v>
      </c>
      <c r="L2031" s="9" t="e">
        <v>#N/A</v>
      </c>
      <c r="M2031" s="92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8" t="e">
        <v>#N/A</v>
      </c>
      <c r="F2032" s="3" t="e">
        <v>#N/A</v>
      </c>
      <c r="G2032" s="3" t="e">
        <v>#N/A</v>
      </c>
      <c r="H2032" s="3" t="e">
        <v>#N/A</v>
      </c>
      <c r="I2032" s="79" t="e">
        <v>#N/A</v>
      </c>
      <c r="J2032" s="79" t="e">
        <v>#N/A</v>
      </c>
      <c r="K2032" s="84" t="e">
        <v>#N/A</v>
      </c>
      <c r="L2032" s="9" t="e">
        <v>#N/A</v>
      </c>
      <c r="M2032" s="92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8" t="e">
        <v>#N/A</v>
      </c>
      <c r="F2033" s="3" t="e">
        <v>#N/A</v>
      </c>
      <c r="G2033" s="3" t="e">
        <v>#N/A</v>
      </c>
      <c r="H2033" s="3" t="e">
        <v>#N/A</v>
      </c>
      <c r="I2033" s="79" t="e">
        <v>#N/A</v>
      </c>
      <c r="J2033" s="79" t="e">
        <v>#N/A</v>
      </c>
      <c r="K2033" s="84" t="e">
        <v>#N/A</v>
      </c>
      <c r="L2033" s="9" t="e">
        <v>#N/A</v>
      </c>
      <c r="M2033" s="92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8" t="e">
        <v>#N/A</v>
      </c>
      <c r="F2034" s="3" t="e">
        <v>#N/A</v>
      </c>
      <c r="G2034" s="3" t="e">
        <v>#N/A</v>
      </c>
      <c r="H2034" s="3" t="e">
        <v>#N/A</v>
      </c>
      <c r="I2034" s="79" t="e">
        <v>#N/A</v>
      </c>
      <c r="J2034" s="79" t="e">
        <v>#N/A</v>
      </c>
      <c r="K2034" s="84" t="e">
        <v>#N/A</v>
      </c>
      <c r="L2034" s="9" t="e">
        <v>#N/A</v>
      </c>
      <c r="M2034" s="92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8" t="e">
        <v>#N/A</v>
      </c>
      <c r="F2035" s="3" t="e">
        <v>#N/A</v>
      </c>
      <c r="G2035" s="3" t="e">
        <v>#N/A</v>
      </c>
      <c r="H2035" s="3" t="e">
        <v>#N/A</v>
      </c>
      <c r="I2035" s="79" t="e">
        <v>#N/A</v>
      </c>
      <c r="J2035" s="79" t="e">
        <v>#N/A</v>
      </c>
      <c r="K2035" s="84" t="e">
        <v>#N/A</v>
      </c>
      <c r="L2035" s="9" t="e">
        <v>#N/A</v>
      </c>
      <c r="M2035" s="92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8" t="e">
        <v>#N/A</v>
      </c>
      <c r="F2036" s="3" t="e">
        <v>#N/A</v>
      </c>
      <c r="G2036" s="3" t="e">
        <v>#N/A</v>
      </c>
      <c r="H2036" s="3" t="e">
        <v>#N/A</v>
      </c>
      <c r="I2036" s="79" t="e">
        <v>#N/A</v>
      </c>
      <c r="J2036" s="79" t="e">
        <v>#N/A</v>
      </c>
      <c r="K2036" s="84" t="e">
        <v>#N/A</v>
      </c>
      <c r="L2036" s="9" t="e">
        <v>#N/A</v>
      </c>
      <c r="M2036" s="92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8" t="e">
        <v>#N/A</v>
      </c>
      <c r="F2037" s="3" t="e">
        <v>#N/A</v>
      </c>
      <c r="G2037" s="3" t="e">
        <v>#N/A</v>
      </c>
      <c r="H2037" s="3" t="e">
        <v>#N/A</v>
      </c>
      <c r="I2037" s="79" t="e">
        <v>#N/A</v>
      </c>
      <c r="J2037" s="79" t="e">
        <v>#N/A</v>
      </c>
      <c r="K2037" s="84" t="e">
        <v>#N/A</v>
      </c>
      <c r="L2037" s="9" t="e">
        <v>#N/A</v>
      </c>
      <c r="M2037" s="92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8" t="e">
        <v>#N/A</v>
      </c>
      <c r="F2038" s="3" t="e">
        <v>#N/A</v>
      </c>
      <c r="G2038" s="3" t="e">
        <v>#N/A</v>
      </c>
      <c r="H2038" s="3" t="e">
        <v>#N/A</v>
      </c>
      <c r="I2038" s="79" t="e">
        <v>#N/A</v>
      </c>
      <c r="J2038" s="79" t="e">
        <v>#N/A</v>
      </c>
      <c r="K2038" s="84" t="e">
        <v>#N/A</v>
      </c>
      <c r="L2038" s="9" t="e">
        <v>#N/A</v>
      </c>
      <c r="M2038" s="92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8" t="e">
        <v>#N/A</v>
      </c>
      <c r="F2039" s="3" t="e">
        <v>#N/A</v>
      </c>
      <c r="G2039" s="3" t="e">
        <v>#N/A</v>
      </c>
      <c r="H2039" s="3" t="e">
        <v>#N/A</v>
      </c>
      <c r="I2039" s="79" t="e">
        <v>#N/A</v>
      </c>
      <c r="J2039" s="79" t="e">
        <v>#N/A</v>
      </c>
      <c r="K2039" s="84" t="e">
        <v>#N/A</v>
      </c>
      <c r="L2039" s="9" t="e">
        <v>#N/A</v>
      </c>
      <c r="M2039" s="92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8" t="e">
        <v>#N/A</v>
      </c>
      <c r="F2040" s="3" t="e">
        <v>#N/A</v>
      </c>
      <c r="G2040" s="3" t="e">
        <v>#N/A</v>
      </c>
      <c r="H2040" s="3" t="e">
        <v>#N/A</v>
      </c>
      <c r="I2040" s="79" t="e">
        <v>#N/A</v>
      </c>
      <c r="J2040" s="79" t="e">
        <v>#N/A</v>
      </c>
      <c r="K2040" s="84" t="e">
        <v>#N/A</v>
      </c>
      <c r="L2040" s="9" t="e">
        <v>#N/A</v>
      </c>
      <c r="M2040" s="92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8" t="e">
        <v>#N/A</v>
      </c>
      <c r="F2041" s="3" t="e">
        <v>#N/A</v>
      </c>
      <c r="G2041" s="3" t="e">
        <v>#N/A</v>
      </c>
      <c r="H2041" s="3" t="e">
        <v>#N/A</v>
      </c>
      <c r="I2041" s="79" t="e">
        <v>#N/A</v>
      </c>
      <c r="J2041" s="79" t="e">
        <v>#N/A</v>
      </c>
      <c r="K2041" s="84" t="e">
        <v>#N/A</v>
      </c>
      <c r="L2041" s="9" t="e">
        <v>#N/A</v>
      </c>
      <c r="M2041" s="92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8" t="e">
        <v>#N/A</v>
      </c>
      <c r="F2042" s="3" t="e">
        <v>#N/A</v>
      </c>
      <c r="G2042" s="3" t="e">
        <v>#N/A</v>
      </c>
      <c r="H2042" s="3" t="e">
        <v>#N/A</v>
      </c>
      <c r="I2042" s="79" t="e">
        <v>#N/A</v>
      </c>
      <c r="J2042" s="79" t="e">
        <v>#N/A</v>
      </c>
      <c r="K2042" s="84" t="e">
        <v>#N/A</v>
      </c>
      <c r="L2042" s="9" t="e">
        <v>#N/A</v>
      </c>
      <c r="M2042" s="92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8" t="e">
        <v>#N/A</v>
      </c>
      <c r="F2043" s="3" t="e">
        <v>#N/A</v>
      </c>
      <c r="G2043" s="3" t="e">
        <v>#N/A</v>
      </c>
      <c r="H2043" s="3" t="e">
        <v>#N/A</v>
      </c>
      <c r="I2043" s="79" t="e">
        <v>#N/A</v>
      </c>
      <c r="J2043" s="79" t="e">
        <v>#N/A</v>
      </c>
      <c r="K2043" s="84" t="e">
        <v>#N/A</v>
      </c>
      <c r="L2043" s="9" t="e">
        <v>#N/A</v>
      </c>
      <c r="M2043" s="92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8" t="e">
        <v>#N/A</v>
      </c>
      <c r="F2044" s="3" t="e">
        <v>#N/A</v>
      </c>
      <c r="G2044" s="3" t="e">
        <v>#N/A</v>
      </c>
      <c r="H2044" s="3" t="e">
        <v>#N/A</v>
      </c>
      <c r="I2044" s="79" t="e">
        <v>#N/A</v>
      </c>
      <c r="J2044" s="79" t="e">
        <v>#N/A</v>
      </c>
      <c r="K2044" s="84" t="e">
        <v>#N/A</v>
      </c>
      <c r="L2044" s="9" t="e">
        <v>#N/A</v>
      </c>
      <c r="M2044" s="92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8" t="e">
        <v>#N/A</v>
      </c>
      <c r="F2045" s="3" t="e">
        <v>#N/A</v>
      </c>
      <c r="G2045" s="3" t="e">
        <v>#N/A</v>
      </c>
      <c r="H2045" s="3" t="e">
        <v>#N/A</v>
      </c>
      <c r="I2045" s="79" t="e">
        <v>#N/A</v>
      </c>
      <c r="J2045" s="79" t="e">
        <v>#N/A</v>
      </c>
      <c r="K2045" s="84" t="e">
        <v>#N/A</v>
      </c>
      <c r="L2045" s="9" t="e">
        <v>#N/A</v>
      </c>
      <c r="M2045" s="92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8" t="e">
        <v>#N/A</v>
      </c>
      <c r="F2046" s="3" t="e">
        <v>#N/A</v>
      </c>
      <c r="G2046" s="3" t="e">
        <v>#N/A</v>
      </c>
      <c r="H2046" s="3" t="e">
        <v>#N/A</v>
      </c>
      <c r="I2046" s="79" t="e">
        <v>#N/A</v>
      </c>
      <c r="J2046" s="79" t="e">
        <v>#N/A</v>
      </c>
      <c r="K2046" s="84" t="e">
        <v>#N/A</v>
      </c>
      <c r="L2046" s="9" t="e">
        <v>#N/A</v>
      </c>
      <c r="M2046" s="92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8" t="e">
        <v>#N/A</v>
      </c>
      <c r="F2047" s="3" t="e">
        <v>#N/A</v>
      </c>
      <c r="G2047" s="3" t="e">
        <v>#N/A</v>
      </c>
      <c r="H2047" s="3" t="e">
        <v>#N/A</v>
      </c>
      <c r="I2047" s="79" t="e">
        <v>#N/A</v>
      </c>
      <c r="J2047" s="79" t="e">
        <v>#N/A</v>
      </c>
      <c r="K2047" s="84" t="e">
        <v>#N/A</v>
      </c>
      <c r="L2047" s="9" t="e">
        <v>#N/A</v>
      </c>
      <c r="M2047" s="92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8" t="e">
        <v>#N/A</v>
      </c>
      <c r="F2048" s="3" t="e">
        <v>#N/A</v>
      </c>
      <c r="G2048" s="3" t="e">
        <v>#N/A</v>
      </c>
      <c r="H2048" s="3" t="e">
        <v>#N/A</v>
      </c>
      <c r="I2048" s="79" t="e">
        <v>#N/A</v>
      </c>
      <c r="J2048" s="79" t="e">
        <v>#N/A</v>
      </c>
      <c r="K2048" s="84" t="e">
        <v>#N/A</v>
      </c>
      <c r="L2048" s="9" t="e">
        <v>#N/A</v>
      </c>
      <c r="M2048" s="92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8" t="e">
        <v>#N/A</v>
      </c>
      <c r="F2049" s="3" t="e">
        <v>#N/A</v>
      </c>
      <c r="G2049" s="3" t="e">
        <v>#N/A</v>
      </c>
      <c r="H2049" s="3" t="e">
        <v>#N/A</v>
      </c>
      <c r="I2049" s="79" t="e">
        <v>#N/A</v>
      </c>
      <c r="J2049" s="79" t="e">
        <v>#N/A</v>
      </c>
      <c r="K2049" s="84" t="e">
        <v>#N/A</v>
      </c>
      <c r="L2049" s="9" t="e">
        <v>#N/A</v>
      </c>
      <c r="M2049" s="92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8" t="e">
        <v>#N/A</v>
      </c>
      <c r="F2050" s="3" t="e">
        <v>#N/A</v>
      </c>
      <c r="G2050" s="3" t="e">
        <v>#N/A</v>
      </c>
      <c r="H2050" s="3" t="e">
        <v>#N/A</v>
      </c>
      <c r="I2050" s="79" t="e">
        <v>#N/A</v>
      </c>
      <c r="J2050" s="79" t="e">
        <v>#N/A</v>
      </c>
      <c r="K2050" s="84" t="e">
        <v>#N/A</v>
      </c>
      <c r="L2050" s="9" t="e">
        <v>#N/A</v>
      </c>
      <c r="M2050" s="92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8" t="e">
        <v>#N/A</v>
      </c>
      <c r="F2051" s="3" t="e">
        <v>#N/A</v>
      </c>
      <c r="G2051" s="3" t="e">
        <v>#N/A</v>
      </c>
      <c r="H2051" s="3" t="e">
        <v>#N/A</v>
      </c>
      <c r="I2051" s="79" t="e">
        <v>#N/A</v>
      </c>
      <c r="J2051" s="79" t="e">
        <v>#N/A</v>
      </c>
      <c r="K2051" s="84" t="e">
        <v>#N/A</v>
      </c>
      <c r="L2051" s="9" t="e">
        <v>#N/A</v>
      </c>
      <c r="M2051" s="92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8" t="e">
        <v>#N/A</v>
      </c>
      <c r="F2052" s="3" t="e">
        <v>#N/A</v>
      </c>
      <c r="G2052" s="3" t="e">
        <v>#N/A</v>
      </c>
      <c r="H2052" s="3" t="e">
        <v>#N/A</v>
      </c>
      <c r="I2052" s="79" t="e">
        <v>#N/A</v>
      </c>
      <c r="J2052" s="79" t="e">
        <v>#N/A</v>
      </c>
      <c r="K2052" s="84" t="e">
        <v>#N/A</v>
      </c>
      <c r="L2052" s="9" t="e">
        <v>#N/A</v>
      </c>
      <c r="M2052" s="92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8" t="e">
        <v>#N/A</v>
      </c>
      <c r="F2053" s="3" t="e">
        <v>#N/A</v>
      </c>
      <c r="G2053" s="3" t="e">
        <v>#N/A</v>
      </c>
      <c r="H2053" s="3" t="e">
        <v>#N/A</v>
      </c>
      <c r="I2053" s="79" t="e">
        <v>#N/A</v>
      </c>
      <c r="J2053" s="79" t="e">
        <v>#N/A</v>
      </c>
      <c r="K2053" s="84" t="e">
        <v>#N/A</v>
      </c>
      <c r="L2053" s="9" t="e">
        <v>#N/A</v>
      </c>
      <c r="M2053" s="92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8" t="e">
        <v>#N/A</v>
      </c>
      <c r="F2054" s="3" t="e">
        <v>#N/A</v>
      </c>
      <c r="G2054" s="3" t="e">
        <v>#N/A</v>
      </c>
      <c r="H2054" s="3" t="e">
        <v>#N/A</v>
      </c>
      <c r="I2054" s="79" t="e">
        <v>#N/A</v>
      </c>
      <c r="J2054" s="79" t="e">
        <v>#N/A</v>
      </c>
      <c r="K2054" s="84" t="e">
        <v>#N/A</v>
      </c>
      <c r="L2054" s="9" t="e">
        <v>#N/A</v>
      </c>
      <c r="M2054" s="92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8" t="e">
        <v>#N/A</v>
      </c>
      <c r="F2055" s="3" t="e">
        <v>#N/A</v>
      </c>
      <c r="G2055" s="3" t="e">
        <v>#N/A</v>
      </c>
      <c r="H2055" s="3" t="e">
        <v>#N/A</v>
      </c>
      <c r="I2055" s="79" t="e">
        <v>#N/A</v>
      </c>
      <c r="J2055" s="79" t="e">
        <v>#N/A</v>
      </c>
      <c r="K2055" s="84" t="e">
        <v>#N/A</v>
      </c>
      <c r="L2055" s="9" t="e">
        <v>#N/A</v>
      </c>
      <c r="M2055" s="92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8" t="e">
        <v>#N/A</v>
      </c>
      <c r="F2056" s="3" t="e">
        <v>#N/A</v>
      </c>
      <c r="G2056" s="3" t="e">
        <v>#N/A</v>
      </c>
      <c r="H2056" s="3" t="e">
        <v>#N/A</v>
      </c>
      <c r="I2056" s="79" t="e">
        <v>#N/A</v>
      </c>
      <c r="J2056" s="79" t="e">
        <v>#N/A</v>
      </c>
      <c r="K2056" s="84" t="e">
        <v>#N/A</v>
      </c>
      <c r="L2056" s="9" t="e">
        <v>#N/A</v>
      </c>
      <c r="M2056" s="92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8" t="e">
        <v>#N/A</v>
      </c>
      <c r="F2057" s="3" t="e">
        <v>#N/A</v>
      </c>
      <c r="G2057" s="3" t="e">
        <v>#N/A</v>
      </c>
      <c r="H2057" s="3" t="e">
        <v>#N/A</v>
      </c>
      <c r="I2057" s="79" t="e">
        <v>#N/A</v>
      </c>
      <c r="J2057" s="79" t="e">
        <v>#N/A</v>
      </c>
      <c r="K2057" s="84" t="e">
        <v>#N/A</v>
      </c>
      <c r="L2057" s="9" t="e">
        <v>#N/A</v>
      </c>
      <c r="M2057" s="92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8" t="e">
        <v>#N/A</v>
      </c>
      <c r="F2058" s="3" t="e">
        <v>#N/A</v>
      </c>
      <c r="G2058" s="3" t="e">
        <v>#N/A</v>
      </c>
      <c r="H2058" s="3" t="e">
        <v>#N/A</v>
      </c>
      <c r="I2058" s="79" t="e">
        <v>#N/A</v>
      </c>
      <c r="J2058" s="79" t="e">
        <v>#N/A</v>
      </c>
      <c r="K2058" s="84" t="e">
        <v>#N/A</v>
      </c>
      <c r="L2058" s="9" t="e">
        <v>#N/A</v>
      </c>
      <c r="M2058" s="92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8" t="e">
        <v>#N/A</v>
      </c>
      <c r="F2059" s="3" t="e">
        <v>#N/A</v>
      </c>
      <c r="G2059" s="3" t="e">
        <v>#N/A</v>
      </c>
      <c r="H2059" s="3" t="e">
        <v>#N/A</v>
      </c>
      <c r="I2059" s="79" t="e">
        <v>#N/A</v>
      </c>
      <c r="J2059" s="79" t="e">
        <v>#N/A</v>
      </c>
      <c r="K2059" s="84" t="e">
        <v>#N/A</v>
      </c>
      <c r="L2059" s="9" t="e">
        <v>#N/A</v>
      </c>
      <c r="M2059" s="92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8" t="e">
        <v>#N/A</v>
      </c>
      <c r="F2060" s="3" t="e">
        <v>#N/A</v>
      </c>
      <c r="G2060" s="3" t="e">
        <v>#N/A</v>
      </c>
      <c r="H2060" s="3" t="e">
        <v>#N/A</v>
      </c>
      <c r="I2060" s="79" t="e">
        <v>#N/A</v>
      </c>
      <c r="J2060" s="79" t="e">
        <v>#N/A</v>
      </c>
      <c r="K2060" s="84" t="e">
        <v>#N/A</v>
      </c>
      <c r="L2060" s="9" t="e">
        <v>#N/A</v>
      </c>
      <c r="M2060" s="92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8" t="e">
        <v>#N/A</v>
      </c>
      <c r="F2061" s="3" t="e">
        <v>#N/A</v>
      </c>
      <c r="G2061" s="3" t="e">
        <v>#N/A</v>
      </c>
      <c r="H2061" s="3" t="e">
        <v>#N/A</v>
      </c>
      <c r="I2061" s="79" t="e">
        <v>#N/A</v>
      </c>
      <c r="J2061" s="79" t="e">
        <v>#N/A</v>
      </c>
      <c r="K2061" s="84" t="e">
        <v>#N/A</v>
      </c>
      <c r="L2061" s="9" t="e">
        <v>#N/A</v>
      </c>
      <c r="M2061" s="92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8" t="e">
        <v>#N/A</v>
      </c>
      <c r="F2062" s="3" t="e">
        <v>#N/A</v>
      </c>
      <c r="G2062" s="3" t="e">
        <v>#N/A</v>
      </c>
      <c r="H2062" s="3" t="e">
        <v>#N/A</v>
      </c>
      <c r="I2062" s="79" t="e">
        <v>#N/A</v>
      </c>
      <c r="J2062" s="79" t="e">
        <v>#N/A</v>
      </c>
      <c r="K2062" s="84" t="e">
        <v>#N/A</v>
      </c>
      <c r="L2062" s="9" t="e">
        <v>#N/A</v>
      </c>
      <c r="M2062" s="92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8" t="e">
        <v>#N/A</v>
      </c>
      <c r="F2063" s="3" t="e">
        <v>#N/A</v>
      </c>
      <c r="G2063" s="3" t="e">
        <v>#N/A</v>
      </c>
      <c r="H2063" s="3" t="e">
        <v>#N/A</v>
      </c>
      <c r="I2063" s="79" t="e">
        <v>#N/A</v>
      </c>
      <c r="J2063" s="79" t="e">
        <v>#N/A</v>
      </c>
      <c r="K2063" s="84" t="e">
        <v>#N/A</v>
      </c>
      <c r="L2063" s="9" t="e">
        <v>#N/A</v>
      </c>
      <c r="M2063" s="92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8" t="e">
        <v>#N/A</v>
      </c>
      <c r="F2064" s="3" t="e">
        <v>#N/A</v>
      </c>
      <c r="G2064" s="3" t="e">
        <v>#N/A</v>
      </c>
      <c r="H2064" s="3" t="e">
        <v>#N/A</v>
      </c>
      <c r="I2064" s="79" t="e">
        <v>#N/A</v>
      </c>
      <c r="J2064" s="79" t="e">
        <v>#N/A</v>
      </c>
      <c r="K2064" s="84" t="e">
        <v>#N/A</v>
      </c>
      <c r="L2064" s="9" t="e">
        <v>#N/A</v>
      </c>
      <c r="M2064" s="92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8" t="e">
        <v>#N/A</v>
      </c>
      <c r="F2065" s="3" t="e">
        <v>#N/A</v>
      </c>
      <c r="G2065" s="3" t="e">
        <v>#N/A</v>
      </c>
      <c r="H2065" s="3" t="e">
        <v>#N/A</v>
      </c>
      <c r="I2065" s="79" t="e">
        <v>#N/A</v>
      </c>
      <c r="J2065" s="79" t="e">
        <v>#N/A</v>
      </c>
      <c r="K2065" s="84" t="e">
        <v>#N/A</v>
      </c>
      <c r="L2065" s="9" t="e">
        <v>#N/A</v>
      </c>
      <c r="M2065" s="92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8" t="e">
        <v>#N/A</v>
      </c>
      <c r="F2066" s="3" t="e">
        <v>#N/A</v>
      </c>
      <c r="G2066" s="3" t="e">
        <v>#N/A</v>
      </c>
      <c r="H2066" s="3" t="e">
        <v>#N/A</v>
      </c>
      <c r="I2066" s="79" t="e">
        <v>#N/A</v>
      </c>
      <c r="J2066" s="79" t="e">
        <v>#N/A</v>
      </c>
      <c r="K2066" s="84" t="e">
        <v>#N/A</v>
      </c>
      <c r="L2066" s="9" t="e">
        <v>#N/A</v>
      </c>
      <c r="M2066" s="92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8" t="e">
        <v>#N/A</v>
      </c>
      <c r="F2067" s="3" t="e">
        <v>#N/A</v>
      </c>
      <c r="G2067" s="3" t="e">
        <v>#N/A</v>
      </c>
      <c r="H2067" s="3" t="e">
        <v>#N/A</v>
      </c>
      <c r="I2067" s="79" t="e">
        <v>#N/A</v>
      </c>
      <c r="J2067" s="79" t="e">
        <v>#N/A</v>
      </c>
      <c r="K2067" s="84" t="e">
        <v>#N/A</v>
      </c>
      <c r="L2067" s="9" t="e">
        <v>#N/A</v>
      </c>
      <c r="M2067" s="92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8" t="e">
        <v>#N/A</v>
      </c>
      <c r="F2068" s="3" t="e">
        <v>#N/A</v>
      </c>
      <c r="G2068" s="3" t="e">
        <v>#N/A</v>
      </c>
      <c r="H2068" s="3" t="e">
        <v>#N/A</v>
      </c>
      <c r="I2068" s="79" t="e">
        <v>#N/A</v>
      </c>
      <c r="J2068" s="79" t="e">
        <v>#N/A</v>
      </c>
      <c r="K2068" s="84" t="e">
        <v>#N/A</v>
      </c>
      <c r="L2068" s="9" t="e">
        <v>#N/A</v>
      </c>
      <c r="M2068" s="92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8" t="e">
        <v>#N/A</v>
      </c>
      <c r="F2069" s="3" t="e">
        <v>#N/A</v>
      </c>
      <c r="G2069" s="3" t="e">
        <v>#N/A</v>
      </c>
      <c r="H2069" s="3" t="e">
        <v>#N/A</v>
      </c>
      <c r="I2069" s="79" t="e">
        <v>#N/A</v>
      </c>
      <c r="J2069" s="79" t="e">
        <v>#N/A</v>
      </c>
      <c r="K2069" s="84" t="e">
        <v>#N/A</v>
      </c>
      <c r="L2069" s="9" t="e">
        <v>#N/A</v>
      </c>
      <c r="M2069" s="92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8" t="e">
        <v>#N/A</v>
      </c>
      <c r="F2070" s="3" t="e">
        <v>#N/A</v>
      </c>
      <c r="G2070" s="3" t="e">
        <v>#N/A</v>
      </c>
      <c r="H2070" s="3" t="e">
        <v>#N/A</v>
      </c>
      <c r="I2070" s="79" t="e">
        <v>#N/A</v>
      </c>
      <c r="J2070" s="79" t="e">
        <v>#N/A</v>
      </c>
      <c r="K2070" s="84" t="e">
        <v>#N/A</v>
      </c>
      <c r="L2070" s="9" t="e">
        <v>#N/A</v>
      </c>
      <c r="M2070" s="92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8" t="e">
        <v>#N/A</v>
      </c>
      <c r="F2071" s="3" t="e">
        <v>#N/A</v>
      </c>
      <c r="G2071" s="3" t="e">
        <v>#N/A</v>
      </c>
      <c r="H2071" s="3" t="e">
        <v>#N/A</v>
      </c>
      <c r="I2071" s="79" t="e">
        <v>#N/A</v>
      </c>
      <c r="J2071" s="79" t="e">
        <v>#N/A</v>
      </c>
      <c r="K2071" s="84" t="e">
        <v>#N/A</v>
      </c>
      <c r="L2071" s="9" t="e">
        <v>#N/A</v>
      </c>
      <c r="M2071" s="92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8" t="e">
        <v>#N/A</v>
      </c>
      <c r="F2072" s="3" t="e">
        <v>#N/A</v>
      </c>
      <c r="G2072" s="3" t="e">
        <v>#N/A</v>
      </c>
      <c r="H2072" s="3" t="e">
        <v>#N/A</v>
      </c>
      <c r="I2072" s="79" t="e">
        <v>#N/A</v>
      </c>
      <c r="J2072" s="79" t="e">
        <v>#N/A</v>
      </c>
      <c r="K2072" s="84" t="e">
        <v>#N/A</v>
      </c>
      <c r="L2072" s="9" t="e">
        <v>#N/A</v>
      </c>
      <c r="M2072" s="92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8" t="e">
        <v>#N/A</v>
      </c>
      <c r="F2073" s="3" t="e">
        <v>#N/A</v>
      </c>
      <c r="G2073" s="3" t="e">
        <v>#N/A</v>
      </c>
      <c r="H2073" s="3" t="e">
        <v>#N/A</v>
      </c>
      <c r="I2073" s="79" t="e">
        <v>#N/A</v>
      </c>
      <c r="J2073" s="79" t="e">
        <v>#N/A</v>
      </c>
      <c r="K2073" s="84" t="e">
        <v>#N/A</v>
      </c>
      <c r="L2073" s="9" t="e">
        <v>#N/A</v>
      </c>
      <c r="M2073" s="92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8" t="e">
        <v>#N/A</v>
      </c>
      <c r="F2074" s="3" t="e">
        <v>#N/A</v>
      </c>
      <c r="G2074" s="3" t="e">
        <v>#N/A</v>
      </c>
      <c r="H2074" s="3" t="e">
        <v>#N/A</v>
      </c>
      <c r="I2074" s="79" t="e">
        <v>#N/A</v>
      </c>
      <c r="J2074" s="79" t="e">
        <v>#N/A</v>
      </c>
      <c r="K2074" s="84" t="e">
        <v>#N/A</v>
      </c>
      <c r="L2074" s="9" t="e">
        <v>#N/A</v>
      </c>
      <c r="M2074" s="92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8" t="e">
        <v>#N/A</v>
      </c>
      <c r="F2075" s="3" t="e">
        <v>#N/A</v>
      </c>
      <c r="G2075" s="3" t="e">
        <v>#N/A</v>
      </c>
      <c r="H2075" s="3" t="e">
        <v>#N/A</v>
      </c>
      <c r="I2075" s="79" t="e">
        <v>#N/A</v>
      </c>
      <c r="J2075" s="79" t="e">
        <v>#N/A</v>
      </c>
      <c r="K2075" s="84" t="e">
        <v>#N/A</v>
      </c>
      <c r="L2075" s="9" t="e">
        <v>#N/A</v>
      </c>
      <c r="M2075" s="92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8" t="e">
        <v>#N/A</v>
      </c>
      <c r="F2076" s="3" t="e">
        <v>#N/A</v>
      </c>
      <c r="G2076" s="3" t="e">
        <v>#N/A</v>
      </c>
      <c r="H2076" s="3" t="e">
        <v>#N/A</v>
      </c>
      <c r="I2076" s="79" t="e">
        <v>#N/A</v>
      </c>
      <c r="J2076" s="79" t="e">
        <v>#N/A</v>
      </c>
      <c r="K2076" s="84" t="e">
        <v>#N/A</v>
      </c>
      <c r="L2076" s="9" t="e">
        <v>#N/A</v>
      </c>
      <c r="M2076" s="92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8" t="e">
        <v>#N/A</v>
      </c>
      <c r="F2077" s="3" t="e">
        <v>#N/A</v>
      </c>
      <c r="G2077" s="3" t="e">
        <v>#N/A</v>
      </c>
      <c r="H2077" s="3" t="e">
        <v>#N/A</v>
      </c>
      <c r="I2077" s="79" t="e">
        <v>#N/A</v>
      </c>
      <c r="J2077" s="79" t="e">
        <v>#N/A</v>
      </c>
      <c r="K2077" s="84" t="e">
        <v>#N/A</v>
      </c>
      <c r="L2077" s="9" t="e">
        <v>#N/A</v>
      </c>
      <c r="M2077" s="92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8" t="e">
        <v>#N/A</v>
      </c>
      <c r="F2078" s="3" t="e">
        <v>#N/A</v>
      </c>
      <c r="G2078" s="3" t="e">
        <v>#N/A</v>
      </c>
      <c r="H2078" s="3" t="e">
        <v>#N/A</v>
      </c>
      <c r="I2078" s="79" t="e">
        <v>#N/A</v>
      </c>
      <c r="J2078" s="79" t="e">
        <v>#N/A</v>
      </c>
      <c r="K2078" s="84" t="e">
        <v>#N/A</v>
      </c>
      <c r="L2078" s="9" t="e">
        <v>#N/A</v>
      </c>
      <c r="M2078" s="92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8" t="e">
        <v>#N/A</v>
      </c>
      <c r="F2079" s="3" t="e">
        <v>#N/A</v>
      </c>
      <c r="G2079" s="3" t="e">
        <v>#N/A</v>
      </c>
      <c r="H2079" s="3" t="e">
        <v>#N/A</v>
      </c>
      <c r="I2079" s="79" t="e">
        <v>#N/A</v>
      </c>
      <c r="J2079" s="79" t="e">
        <v>#N/A</v>
      </c>
      <c r="K2079" s="84" t="e">
        <v>#N/A</v>
      </c>
      <c r="L2079" s="9" t="e">
        <v>#N/A</v>
      </c>
      <c r="M2079" s="92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8" t="e">
        <v>#N/A</v>
      </c>
      <c r="F2080" s="3" t="e">
        <v>#N/A</v>
      </c>
      <c r="G2080" s="3" t="e">
        <v>#N/A</v>
      </c>
      <c r="H2080" s="3" t="e">
        <v>#N/A</v>
      </c>
      <c r="I2080" s="79" t="e">
        <v>#N/A</v>
      </c>
      <c r="J2080" s="79" t="e">
        <v>#N/A</v>
      </c>
      <c r="K2080" s="84" t="e">
        <v>#N/A</v>
      </c>
      <c r="L2080" s="9" t="e">
        <v>#N/A</v>
      </c>
      <c r="M2080" s="92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8" t="e">
        <v>#N/A</v>
      </c>
      <c r="F2081" s="3" t="e">
        <v>#N/A</v>
      </c>
      <c r="G2081" s="3" t="e">
        <v>#N/A</v>
      </c>
      <c r="H2081" s="3" t="e">
        <v>#N/A</v>
      </c>
      <c r="I2081" s="79" t="e">
        <v>#N/A</v>
      </c>
      <c r="J2081" s="79" t="e">
        <v>#N/A</v>
      </c>
      <c r="K2081" s="84" t="e">
        <v>#N/A</v>
      </c>
      <c r="L2081" s="9" t="e">
        <v>#N/A</v>
      </c>
      <c r="M2081" s="92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8" t="e">
        <v>#N/A</v>
      </c>
      <c r="F2082" s="3" t="e">
        <v>#N/A</v>
      </c>
      <c r="G2082" s="3" t="e">
        <v>#N/A</v>
      </c>
      <c r="H2082" s="3" t="e">
        <v>#N/A</v>
      </c>
      <c r="I2082" s="79" t="e">
        <v>#N/A</v>
      </c>
      <c r="J2082" s="79" t="e">
        <v>#N/A</v>
      </c>
      <c r="K2082" s="84" t="e">
        <v>#N/A</v>
      </c>
      <c r="L2082" s="9" t="e">
        <v>#N/A</v>
      </c>
      <c r="M2082" s="92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8" t="e">
        <v>#N/A</v>
      </c>
      <c r="F2083" s="3" t="e">
        <v>#N/A</v>
      </c>
      <c r="G2083" s="3" t="e">
        <v>#N/A</v>
      </c>
      <c r="H2083" s="3" t="e">
        <v>#N/A</v>
      </c>
      <c r="I2083" s="79" t="e">
        <v>#N/A</v>
      </c>
      <c r="J2083" s="79" t="e">
        <v>#N/A</v>
      </c>
      <c r="K2083" s="84" t="e">
        <v>#N/A</v>
      </c>
      <c r="L2083" s="9" t="e">
        <v>#N/A</v>
      </c>
      <c r="M2083" s="92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8" t="e">
        <v>#N/A</v>
      </c>
      <c r="F2084" s="3" t="e">
        <v>#N/A</v>
      </c>
      <c r="G2084" s="3" t="e">
        <v>#N/A</v>
      </c>
      <c r="H2084" s="3" t="e">
        <v>#N/A</v>
      </c>
      <c r="I2084" s="79" t="e">
        <v>#N/A</v>
      </c>
      <c r="J2084" s="79" t="e">
        <v>#N/A</v>
      </c>
      <c r="K2084" s="84" t="e">
        <v>#N/A</v>
      </c>
      <c r="L2084" s="9" t="e">
        <v>#N/A</v>
      </c>
      <c r="M2084" s="92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8" t="e">
        <v>#N/A</v>
      </c>
      <c r="F2085" s="3" t="e">
        <v>#N/A</v>
      </c>
      <c r="G2085" s="3" t="e">
        <v>#N/A</v>
      </c>
      <c r="H2085" s="3" t="e">
        <v>#N/A</v>
      </c>
      <c r="I2085" s="79" t="e">
        <v>#N/A</v>
      </c>
      <c r="J2085" s="79" t="e">
        <v>#N/A</v>
      </c>
      <c r="K2085" s="84" t="e">
        <v>#N/A</v>
      </c>
      <c r="L2085" s="9" t="e">
        <v>#N/A</v>
      </c>
      <c r="M2085" s="92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8" t="e">
        <v>#N/A</v>
      </c>
      <c r="F2086" s="3" t="e">
        <v>#N/A</v>
      </c>
      <c r="G2086" s="3" t="e">
        <v>#N/A</v>
      </c>
      <c r="H2086" s="3" t="e">
        <v>#N/A</v>
      </c>
      <c r="I2086" s="79" t="e">
        <v>#N/A</v>
      </c>
      <c r="J2086" s="79" t="e">
        <v>#N/A</v>
      </c>
      <c r="K2086" s="84" t="e">
        <v>#N/A</v>
      </c>
      <c r="L2086" s="9" t="e">
        <v>#N/A</v>
      </c>
      <c r="M2086" s="92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8" t="e">
        <v>#N/A</v>
      </c>
      <c r="F2087" s="3" t="e">
        <v>#N/A</v>
      </c>
      <c r="G2087" s="3" t="e">
        <v>#N/A</v>
      </c>
      <c r="H2087" s="3" t="e">
        <v>#N/A</v>
      </c>
      <c r="I2087" s="79" t="e">
        <v>#N/A</v>
      </c>
      <c r="J2087" s="79" t="e">
        <v>#N/A</v>
      </c>
      <c r="K2087" s="84" t="e">
        <v>#N/A</v>
      </c>
      <c r="L2087" s="9" t="e">
        <v>#N/A</v>
      </c>
      <c r="M2087" s="92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8" t="e">
        <v>#N/A</v>
      </c>
      <c r="F2088" s="3" t="e">
        <v>#N/A</v>
      </c>
      <c r="G2088" s="3" t="e">
        <v>#N/A</v>
      </c>
      <c r="H2088" s="3" t="e">
        <v>#N/A</v>
      </c>
      <c r="I2088" s="79" t="e">
        <v>#N/A</v>
      </c>
      <c r="J2088" s="79" t="e">
        <v>#N/A</v>
      </c>
      <c r="K2088" s="84" t="e">
        <v>#N/A</v>
      </c>
      <c r="L2088" s="9" t="e">
        <v>#N/A</v>
      </c>
      <c r="M2088" s="92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8" t="e">
        <v>#N/A</v>
      </c>
      <c r="F2089" s="3" t="e">
        <v>#N/A</v>
      </c>
      <c r="G2089" s="3" t="e">
        <v>#N/A</v>
      </c>
      <c r="H2089" s="3" t="e">
        <v>#N/A</v>
      </c>
      <c r="I2089" s="79" t="e">
        <v>#N/A</v>
      </c>
      <c r="J2089" s="79" t="e">
        <v>#N/A</v>
      </c>
      <c r="K2089" s="84" t="e">
        <v>#N/A</v>
      </c>
      <c r="L2089" s="9" t="e">
        <v>#N/A</v>
      </c>
      <c r="M2089" s="92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8" t="e">
        <v>#N/A</v>
      </c>
      <c r="F2090" s="3" t="e">
        <v>#N/A</v>
      </c>
      <c r="G2090" s="3" t="e">
        <v>#N/A</v>
      </c>
      <c r="H2090" s="3" t="e">
        <v>#N/A</v>
      </c>
      <c r="I2090" s="79" t="e">
        <v>#N/A</v>
      </c>
      <c r="J2090" s="79" t="e">
        <v>#N/A</v>
      </c>
      <c r="K2090" s="84" t="e">
        <v>#N/A</v>
      </c>
      <c r="L2090" s="9" t="e">
        <v>#N/A</v>
      </c>
      <c r="M2090" s="92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8" t="e">
        <v>#N/A</v>
      </c>
      <c r="F2091" s="3" t="e">
        <v>#N/A</v>
      </c>
      <c r="G2091" s="3" t="e">
        <v>#N/A</v>
      </c>
      <c r="H2091" s="3" t="e">
        <v>#N/A</v>
      </c>
      <c r="I2091" s="79" t="e">
        <v>#N/A</v>
      </c>
      <c r="J2091" s="79" t="e">
        <v>#N/A</v>
      </c>
      <c r="K2091" s="84" t="e">
        <v>#N/A</v>
      </c>
      <c r="L2091" s="9" t="e">
        <v>#N/A</v>
      </c>
      <c r="M2091" s="92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8" t="e">
        <v>#N/A</v>
      </c>
      <c r="F2092" s="3" t="e">
        <v>#N/A</v>
      </c>
      <c r="G2092" s="3" t="e">
        <v>#N/A</v>
      </c>
      <c r="H2092" s="3" t="e">
        <v>#N/A</v>
      </c>
      <c r="I2092" s="79" t="e">
        <v>#N/A</v>
      </c>
      <c r="J2092" s="79" t="e">
        <v>#N/A</v>
      </c>
      <c r="K2092" s="84" t="e">
        <v>#N/A</v>
      </c>
      <c r="L2092" s="9" t="e">
        <v>#N/A</v>
      </c>
      <c r="M2092" s="92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8" t="e">
        <v>#N/A</v>
      </c>
      <c r="F2093" s="3" t="e">
        <v>#N/A</v>
      </c>
      <c r="G2093" s="3" t="e">
        <v>#N/A</v>
      </c>
      <c r="H2093" s="3" t="e">
        <v>#N/A</v>
      </c>
      <c r="I2093" s="79" t="e">
        <v>#N/A</v>
      </c>
      <c r="J2093" s="79" t="e">
        <v>#N/A</v>
      </c>
      <c r="K2093" s="84" t="e">
        <v>#N/A</v>
      </c>
      <c r="L2093" s="9" t="e">
        <v>#N/A</v>
      </c>
      <c r="M2093" s="92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8" t="e">
        <v>#N/A</v>
      </c>
      <c r="F2094" s="3" t="e">
        <v>#N/A</v>
      </c>
      <c r="G2094" s="3" t="e">
        <v>#N/A</v>
      </c>
      <c r="H2094" s="3" t="e">
        <v>#N/A</v>
      </c>
      <c r="I2094" s="79" t="e">
        <v>#N/A</v>
      </c>
      <c r="J2094" s="79" t="e">
        <v>#N/A</v>
      </c>
      <c r="K2094" s="84" t="e">
        <v>#N/A</v>
      </c>
      <c r="L2094" s="9" t="e">
        <v>#N/A</v>
      </c>
      <c r="M2094" s="92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8" t="e">
        <v>#N/A</v>
      </c>
      <c r="F2095" s="3" t="e">
        <v>#N/A</v>
      </c>
      <c r="G2095" s="3" t="e">
        <v>#N/A</v>
      </c>
      <c r="H2095" s="3" t="e">
        <v>#N/A</v>
      </c>
      <c r="I2095" s="79" t="e">
        <v>#N/A</v>
      </c>
      <c r="J2095" s="79" t="e">
        <v>#N/A</v>
      </c>
      <c r="K2095" s="84" t="e">
        <v>#N/A</v>
      </c>
      <c r="L2095" s="9" t="e">
        <v>#N/A</v>
      </c>
      <c r="M2095" s="92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8" t="e">
        <v>#N/A</v>
      </c>
      <c r="F2096" s="3" t="e">
        <v>#N/A</v>
      </c>
      <c r="G2096" s="3" t="e">
        <v>#N/A</v>
      </c>
      <c r="H2096" s="3" t="e">
        <v>#N/A</v>
      </c>
      <c r="I2096" s="79" t="e">
        <v>#N/A</v>
      </c>
      <c r="J2096" s="79" t="e">
        <v>#N/A</v>
      </c>
      <c r="K2096" s="84" t="e">
        <v>#N/A</v>
      </c>
      <c r="L2096" s="9" t="e">
        <v>#N/A</v>
      </c>
      <c r="M2096" s="92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8" t="e">
        <v>#N/A</v>
      </c>
      <c r="F2097" s="3" t="e">
        <v>#N/A</v>
      </c>
      <c r="G2097" s="3" t="e">
        <v>#N/A</v>
      </c>
      <c r="H2097" s="3" t="e">
        <v>#N/A</v>
      </c>
      <c r="I2097" s="79" t="e">
        <v>#N/A</v>
      </c>
      <c r="J2097" s="79" t="e">
        <v>#N/A</v>
      </c>
      <c r="K2097" s="84" t="e">
        <v>#N/A</v>
      </c>
      <c r="L2097" s="9" t="e">
        <v>#N/A</v>
      </c>
      <c r="M2097" s="92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8" t="e">
        <v>#N/A</v>
      </c>
      <c r="F2098" s="3" t="e">
        <v>#N/A</v>
      </c>
      <c r="G2098" s="3" t="e">
        <v>#N/A</v>
      </c>
      <c r="H2098" s="3" t="e">
        <v>#N/A</v>
      </c>
      <c r="I2098" s="79" t="e">
        <v>#N/A</v>
      </c>
      <c r="J2098" s="79" t="e">
        <v>#N/A</v>
      </c>
      <c r="K2098" s="84" t="e">
        <v>#N/A</v>
      </c>
      <c r="L2098" s="9" t="e">
        <v>#N/A</v>
      </c>
      <c r="M2098" s="92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8" t="e">
        <v>#N/A</v>
      </c>
      <c r="F2099" s="3" t="e">
        <v>#N/A</v>
      </c>
      <c r="G2099" s="3" t="e">
        <v>#N/A</v>
      </c>
      <c r="H2099" s="3" t="e">
        <v>#N/A</v>
      </c>
      <c r="I2099" s="79" t="e">
        <v>#N/A</v>
      </c>
      <c r="J2099" s="79" t="e">
        <v>#N/A</v>
      </c>
      <c r="K2099" s="84" t="e">
        <v>#N/A</v>
      </c>
      <c r="L2099" s="9" t="e">
        <v>#N/A</v>
      </c>
      <c r="M2099" s="92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8" t="e">
        <v>#N/A</v>
      </c>
      <c r="F2100" s="3" t="e">
        <v>#N/A</v>
      </c>
      <c r="G2100" s="3" t="e">
        <v>#N/A</v>
      </c>
      <c r="H2100" s="3" t="e">
        <v>#N/A</v>
      </c>
      <c r="I2100" s="79" t="e">
        <v>#N/A</v>
      </c>
      <c r="J2100" s="79" t="e">
        <v>#N/A</v>
      </c>
      <c r="K2100" s="84" t="e">
        <v>#N/A</v>
      </c>
      <c r="L2100" s="9" t="e">
        <v>#N/A</v>
      </c>
      <c r="M2100" s="92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8" t="e">
        <v>#N/A</v>
      </c>
      <c r="F2101" s="3" t="e">
        <v>#N/A</v>
      </c>
      <c r="G2101" s="3" t="e">
        <v>#N/A</v>
      </c>
      <c r="H2101" s="3" t="e">
        <v>#N/A</v>
      </c>
      <c r="I2101" s="79" t="e">
        <v>#N/A</v>
      </c>
      <c r="J2101" s="79" t="e">
        <v>#N/A</v>
      </c>
      <c r="K2101" s="84" t="e">
        <v>#N/A</v>
      </c>
      <c r="L2101" s="9" t="e">
        <v>#N/A</v>
      </c>
      <c r="M2101" s="92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8" t="e">
        <v>#N/A</v>
      </c>
      <c r="F2102" s="3" t="e">
        <v>#N/A</v>
      </c>
      <c r="G2102" s="3" t="e">
        <v>#N/A</v>
      </c>
      <c r="H2102" s="3" t="e">
        <v>#N/A</v>
      </c>
      <c r="I2102" s="79" t="e">
        <v>#N/A</v>
      </c>
      <c r="J2102" s="79" t="e">
        <v>#N/A</v>
      </c>
      <c r="K2102" s="84" t="e">
        <v>#N/A</v>
      </c>
      <c r="L2102" s="9" t="e">
        <v>#N/A</v>
      </c>
      <c r="M2102" s="92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8" t="e">
        <v>#N/A</v>
      </c>
      <c r="F2103" s="3" t="e">
        <v>#N/A</v>
      </c>
      <c r="G2103" s="3" t="e">
        <v>#N/A</v>
      </c>
      <c r="H2103" s="3" t="e">
        <v>#N/A</v>
      </c>
      <c r="I2103" s="79" t="e">
        <v>#N/A</v>
      </c>
      <c r="J2103" s="79" t="e">
        <v>#N/A</v>
      </c>
      <c r="K2103" s="84" t="e">
        <v>#N/A</v>
      </c>
      <c r="L2103" s="9" t="e">
        <v>#N/A</v>
      </c>
      <c r="M2103" s="92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8" t="e">
        <v>#N/A</v>
      </c>
      <c r="F2104" s="3" t="e">
        <v>#N/A</v>
      </c>
      <c r="G2104" s="3" t="e">
        <v>#N/A</v>
      </c>
      <c r="H2104" s="3" t="e">
        <v>#N/A</v>
      </c>
      <c r="I2104" s="79" t="e">
        <v>#N/A</v>
      </c>
      <c r="J2104" s="79" t="e">
        <v>#N/A</v>
      </c>
      <c r="K2104" s="84" t="e">
        <v>#N/A</v>
      </c>
      <c r="L2104" s="9" t="e">
        <v>#N/A</v>
      </c>
      <c r="M2104" s="92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8" t="e">
        <v>#N/A</v>
      </c>
      <c r="F2105" s="3" t="e">
        <v>#N/A</v>
      </c>
      <c r="G2105" s="3" t="e">
        <v>#N/A</v>
      </c>
      <c r="H2105" s="3" t="e">
        <v>#N/A</v>
      </c>
      <c r="I2105" s="79" t="e">
        <v>#N/A</v>
      </c>
      <c r="J2105" s="79" t="e">
        <v>#N/A</v>
      </c>
      <c r="K2105" s="84" t="e">
        <v>#N/A</v>
      </c>
      <c r="L2105" s="9" t="e">
        <v>#N/A</v>
      </c>
      <c r="M2105" s="92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8" t="e">
        <v>#N/A</v>
      </c>
      <c r="F2106" s="3" t="e">
        <v>#N/A</v>
      </c>
      <c r="G2106" s="3" t="e">
        <v>#N/A</v>
      </c>
      <c r="H2106" s="3" t="e">
        <v>#N/A</v>
      </c>
      <c r="I2106" s="79" t="e">
        <v>#N/A</v>
      </c>
      <c r="J2106" s="79" t="e">
        <v>#N/A</v>
      </c>
      <c r="K2106" s="84" t="e">
        <v>#N/A</v>
      </c>
      <c r="L2106" s="9" t="e">
        <v>#N/A</v>
      </c>
      <c r="M2106" s="92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8" t="e">
        <v>#N/A</v>
      </c>
      <c r="F2107" s="3" t="e">
        <v>#N/A</v>
      </c>
      <c r="G2107" s="3" t="e">
        <v>#N/A</v>
      </c>
      <c r="H2107" s="3" t="e">
        <v>#N/A</v>
      </c>
      <c r="I2107" s="79" t="e">
        <v>#N/A</v>
      </c>
      <c r="J2107" s="79" t="e">
        <v>#N/A</v>
      </c>
      <c r="K2107" s="84" t="e">
        <v>#N/A</v>
      </c>
      <c r="L2107" s="9" t="e">
        <v>#N/A</v>
      </c>
      <c r="M2107" s="92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8" t="e">
        <v>#N/A</v>
      </c>
      <c r="F2108" s="3" t="e">
        <v>#N/A</v>
      </c>
      <c r="G2108" s="3" t="e">
        <v>#N/A</v>
      </c>
      <c r="H2108" s="3" t="e">
        <v>#N/A</v>
      </c>
      <c r="I2108" s="79" t="e">
        <v>#N/A</v>
      </c>
      <c r="J2108" s="79" t="e">
        <v>#N/A</v>
      </c>
      <c r="K2108" s="84" t="e">
        <v>#N/A</v>
      </c>
      <c r="L2108" s="9" t="e">
        <v>#N/A</v>
      </c>
      <c r="M2108" s="92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8" t="e">
        <v>#N/A</v>
      </c>
      <c r="F2109" s="3" t="e">
        <v>#N/A</v>
      </c>
      <c r="G2109" s="3" t="e">
        <v>#N/A</v>
      </c>
      <c r="H2109" s="3" t="e">
        <v>#N/A</v>
      </c>
      <c r="I2109" s="79" t="e">
        <v>#N/A</v>
      </c>
      <c r="J2109" s="79" t="e">
        <v>#N/A</v>
      </c>
      <c r="K2109" s="84" t="e">
        <v>#N/A</v>
      </c>
      <c r="L2109" s="9" t="e">
        <v>#N/A</v>
      </c>
      <c r="M2109" s="92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8" t="e">
        <v>#N/A</v>
      </c>
      <c r="F2110" s="3" t="e">
        <v>#N/A</v>
      </c>
      <c r="G2110" s="3" t="e">
        <v>#N/A</v>
      </c>
      <c r="H2110" s="3" t="e">
        <v>#N/A</v>
      </c>
      <c r="I2110" s="79" t="e">
        <v>#N/A</v>
      </c>
      <c r="J2110" s="79" t="e">
        <v>#N/A</v>
      </c>
      <c r="K2110" s="84" t="e">
        <v>#N/A</v>
      </c>
      <c r="L2110" s="9" t="e">
        <v>#N/A</v>
      </c>
      <c r="M2110" s="92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8" t="e">
        <v>#N/A</v>
      </c>
      <c r="F2111" s="3" t="e">
        <v>#N/A</v>
      </c>
      <c r="G2111" s="3" t="e">
        <v>#N/A</v>
      </c>
      <c r="H2111" s="3" t="e">
        <v>#N/A</v>
      </c>
      <c r="I2111" s="79" t="e">
        <v>#N/A</v>
      </c>
      <c r="J2111" s="79" t="e">
        <v>#N/A</v>
      </c>
      <c r="K2111" s="84" t="e">
        <v>#N/A</v>
      </c>
      <c r="L2111" s="9" t="e">
        <v>#N/A</v>
      </c>
      <c r="M2111" s="92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8" t="e">
        <v>#N/A</v>
      </c>
      <c r="F2112" s="3" t="e">
        <v>#N/A</v>
      </c>
      <c r="G2112" s="3" t="e">
        <v>#N/A</v>
      </c>
      <c r="H2112" s="3" t="e">
        <v>#N/A</v>
      </c>
      <c r="I2112" s="79" t="e">
        <v>#N/A</v>
      </c>
      <c r="J2112" s="79" t="e">
        <v>#N/A</v>
      </c>
      <c r="K2112" s="84" t="e">
        <v>#N/A</v>
      </c>
      <c r="L2112" s="9" t="e">
        <v>#N/A</v>
      </c>
      <c r="M2112" s="92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8" t="e">
        <v>#N/A</v>
      </c>
      <c r="F2113" s="3" t="e">
        <v>#N/A</v>
      </c>
      <c r="G2113" s="3" t="e">
        <v>#N/A</v>
      </c>
      <c r="H2113" s="3" t="e">
        <v>#N/A</v>
      </c>
      <c r="I2113" s="79" t="e">
        <v>#N/A</v>
      </c>
      <c r="J2113" s="79" t="e">
        <v>#N/A</v>
      </c>
      <c r="K2113" s="84" t="e">
        <v>#N/A</v>
      </c>
      <c r="L2113" s="9" t="e">
        <v>#N/A</v>
      </c>
      <c r="M2113" s="92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8" t="e">
        <v>#N/A</v>
      </c>
      <c r="F2114" s="3" t="e">
        <v>#N/A</v>
      </c>
      <c r="G2114" s="3" t="e">
        <v>#N/A</v>
      </c>
      <c r="H2114" s="3" t="e">
        <v>#N/A</v>
      </c>
      <c r="I2114" s="79" t="e">
        <v>#N/A</v>
      </c>
      <c r="J2114" s="79" t="e">
        <v>#N/A</v>
      </c>
      <c r="K2114" s="84" t="e">
        <v>#N/A</v>
      </c>
      <c r="L2114" s="9" t="e">
        <v>#N/A</v>
      </c>
      <c r="M2114" s="92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8" t="e">
        <v>#N/A</v>
      </c>
      <c r="F2115" s="3" t="e">
        <v>#N/A</v>
      </c>
      <c r="G2115" s="3" t="e">
        <v>#N/A</v>
      </c>
      <c r="H2115" s="3" t="e">
        <v>#N/A</v>
      </c>
      <c r="I2115" s="79" t="e">
        <v>#N/A</v>
      </c>
      <c r="J2115" s="79" t="e">
        <v>#N/A</v>
      </c>
      <c r="K2115" s="84" t="e">
        <v>#N/A</v>
      </c>
      <c r="L2115" s="9" t="e">
        <v>#N/A</v>
      </c>
      <c r="M2115" s="92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8" t="e">
        <v>#N/A</v>
      </c>
      <c r="F2116" s="3" t="e">
        <v>#N/A</v>
      </c>
      <c r="G2116" s="3" t="e">
        <v>#N/A</v>
      </c>
      <c r="H2116" s="3" t="e">
        <v>#N/A</v>
      </c>
      <c r="I2116" s="79" t="e">
        <v>#N/A</v>
      </c>
      <c r="J2116" s="79" t="e">
        <v>#N/A</v>
      </c>
      <c r="K2116" s="84" t="e">
        <v>#N/A</v>
      </c>
      <c r="L2116" s="9" t="e">
        <v>#N/A</v>
      </c>
      <c r="M2116" s="92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8" t="e">
        <v>#N/A</v>
      </c>
      <c r="F2117" s="3" t="e">
        <v>#N/A</v>
      </c>
      <c r="G2117" s="3" t="e">
        <v>#N/A</v>
      </c>
      <c r="H2117" s="3" t="e">
        <v>#N/A</v>
      </c>
      <c r="I2117" s="79" t="e">
        <v>#N/A</v>
      </c>
      <c r="J2117" s="79" t="e">
        <v>#N/A</v>
      </c>
      <c r="K2117" s="84" t="e">
        <v>#N/A</v>
      </c>
      <c r="L2117" s="9" t="e">
        <v>#N/A</v>
      </c>
      <c r="M2117" s="92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8" t="e">
        <v>#N/A</v>
      </c>
      <c r="F2118" s="3" t="e">
        <v>#N/A</v>
      </c>
      <c r="G2118" s="3" t="e">
        <v>#N/A</v>
      </c>
      <c r="H2118" s="3" t="e">
        <v>#N/A</v>
      </c>
      <c r="I2118" s="79" t="e">
        <v>#N/A</v>
      </c>
      <c r="J2118" s="79" t="e">
        <v>#N/A</v>
      </c>
      <c r="K2118" s="84" t="e">
        <v>#N/A</v>
      </c>
      <c r="L2118" s="9" t="e">
        <v>#N/A</v>
      </c>
      <c r="M2118" s="92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8" t="e">
        <v>#N/A</v>
      </c>
      <c r="F2119" s="3" t="e">
        <v>#N/A</v>
      </c>
      <c r="G2119" s="3" t="e">
        <v>#N/A</v>
      </c>
      <c r="H2119" s="3" t="e">
        <v>#N/A</v>
      </c>
      <c r="I2119" s="79" t="e">
        <v>#N/A</v>
      </c>
      <c r="J2119" s="79" t="e">
        <v>#N/A</v>
      </c>
      <c r="K2119" s="84" t="e">
        <v>#N/A</v>
      </c>
      <c r="L2119" s="9" t="e">
        <v>#N/A</v>
      </c>
      <c r="M2119" s="92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8" t="e">
        <v>#N/A</v>
      </c>
      <c r="F2120" s="3" t="e">
        <v>#N/A</v>
      </c>
      <c r="G2120" s="3" t="e">
        <v>#N/A</v>
      </c>
      <c r="H2120" s="3" t="e">
        <v>#N/A</v>
      </c>
      <c r="I2120" s="79" t="e">
        <v>#N/A</v>
      </c>
      <c r="J2120" s="79" t="e">
        <v>#N/A</v>
      </c>
      <c r="K2120" s="84" t="e">
        <v>#N/A</v>
      </c>
      <c r="L2120" s="9" t="e">
        <v>#N/A</v>
      </c>
      <c r="M2120" s="92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8" t="e">
        <v>#N/A</v>
      </c>
      <c r="F2121" s="3" t="e">
        <v>#N/A</v>
      </c>
      <c r="G2121" s="3" t="e">
        <v>#N/A</v>
      </c>
      <c r="H2121" s="3" t="e">
        <v>#N/A</v>
      </c>
      <c r="I2121" s="79" t="e">
        <v>#N/A</v>
      </c>
      <c r="J2121" s="79" t="e">
        <v>#N/A</v>
      </c>
      <c r="K2121" s="84" t="e">
        <v>#N/A</v>
      </c>
      <c r="L2121" s="9" t="e">
        <v>#N/A</v>
      </c>
      <c r="M2121" s="92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8" t="e">
        <v>#N/A</v>
      </c>
      <c r="F2122" s="3" t="e">
        <v>#N/A</v>
      </c>
      <c r="G2122" s="3" t="e">
        <v>#N/A</v>
      </c>
      <c r="H2122" s="3" t="e">
        <v>#N/A</v>
      </c>
      <c r="I2122" s="79" t="e">
        <v>#N/A</v>
      </c>
      <c r="J2122" s="79" t="e">
        <v>#N/A</v>
      </c>
      <c r="K2122" s="84" t="e">
        <v>#N/A</v>
      </c>
      <c r="L2122" s="9" t="e">
        <v>#N/A</v>
      </c>
      <c r="M2122" s="92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8" t="e">
        <v>#N/A</v>
      </c>
      <c r="F2123" s="3" t="e">
        <v>#N/A</v>
      </c>
      <c r="G2123" s="3" t="e">
        <v>#N/A</v>
      </c>
      <c r="H2123" s="3" t="e">
        <v>#N/A</v>
      </c>
      <c r="I2123" s="79" t="e">
        <v>#N/A</v>
      </c>
      <c r="J2123" s="79" t="e">
        <v>#N/A</v>
      </c>
      <c r="K2123" s="84" t="e">
        <v>#N/A</v>
      </c>
      <c r="L2123" s="9" t="e">
        <v>#N/A</v>
      </c>
      <c r="M2123" s="92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8" t="e">
        <v>#N/A</v>
      </c>
      <c r="F2124" s="3" t="e">
        <v>#N/A</v>
      </c>
      <c r="G2124" s="3" t="e">
        <v>#N/A</v>
      </c>
      <c r="H2124" s="3" t="e">
        <v>#N/A</v>
      </c>
      <c r="I2124" s="79" t="e">
        <v>#N/A</v>
      </c>
      <c r="J2124" s="79" t="e">
        <v>#N/A</v>
      </c>
      <c r="K2124" s="84" t="e">
        <v>#N/A</v>
      </c>
      <c r="L2124" s="9" t="e">
        <v>#N/A</v>
      </c>
      <c r="M2124" s="92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8" t="e">
        <v>#N/A</v>
      </c>
      <c r="F2125" s="3" t="e">
        <v>#N/A</v>
      </c>
      <c r="G2125" s="3" t="e">
        <v>#N/A</v>
      </c>
      <c r="H2125" s="3" t="e">
        <v>#N/A</v>
      </c>
      <c r="I2125" s="79" t="e">
        <v>#N/A</v>
      </c>
      <c r="J2125" s="79" t="e">
        <v>#N/A</v>
      </c>
      <c r="K2125" s="84" t="e">
        <v>#N/A</v>
      </c>
      <c r="L2125" s="9" t="e">
        <v>#N/A</v>
      </c>
      <c r="M2125" s="92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8" t="e">
        <v>#N/A</v>
      </c>
      <c r="F2126" s="3" t="e">
        <v>#N/A</v>
      </c>
      <c r="G2126" s="3" t="e">
        <v>#N/A</v>
      </c>
      <c r="H2126" s="3" t="e">
        <v>#N/A</v>
      </c>
      <c r="I2126" s="79" t="e">
        <v>#N/A</v>
      </c>
      <c r="J2126" s="79" t="e">
        <v>#N/A</v>
      </c>
      <c r="K2126" s="84" t="e">
        <v>#N/A</v>
      </c>
      <c r="L2126" s="9" t="e">
        <v>#N/A</v>
      </c>
      <c r="M2126" s="92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8" t="e">
        <v>#N/A</v>
      </c>
      <c r="F2127" s="3" t="e">
        <v>#N/A</v>
      </c>
      <c r="G2127" s="3" t="e">
        <v>#N/A</v>
      </c>
      <c r="H2127" s="3" t="e">
        <v>#N/A</v>
      </c>
      <c r="I2127" s="79" t="e">
        <v>#N/A</v>
      </c>
      <c r="J2127" s="79" t="e">
        <v>#N/A</v>
      </c>
      <c r="K2127" s="84" t="e">
        <v>#N/A</v>
      </c>
      <c r="L2127" s="9" t="e">
        <v>#N/A</v>
      </c>
      <c r="M2127" s="92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8" t="e">
        <v>#N/A</v>
      </c>
      <c r="F2128" s="3" t="e">
        <v>#N/A</v>
      </c>
      <c r="G2128" s="3" t="e">
        <v>#N/A</v>
      </c>
      <c r="H2128" s="3" t="e">
        <v>#N/A</v>
      </c>
      <c r="I2128" s="79" t="e">
        <v>#N/A</v>
      </c>
      <c r="J2128" s="79" t="e">
        <v>#N/A</v>
      </c>
      <c r="K2128" s="84" t="e">
        <v>#N/A</v>
      </c>
      <c r="L2128" s="9" t="e">
        <v>#N/A</v>
      </c>
      <c r="M2128" s="92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8" t="e">
        <v>#N/A</v>
      </c>
      <c r="F2129" s="3" t="e">
        <v>#N/A</v>
      </c>
      <c r="G2129" s="3" t="e">
        <v>#N/A</v>
      </c>
      <c r="H2129" s="3" t="e">
        <v>#N/A</v>
      </c>
      <c r="I2129" s="79" t="e">
        <v>#N/A</v>
      </c>
      <c r="J2129" s="79" t="e">
        <v>#N/A</v>
      </c>
      <c r="K2129" s="84" t="e">
        <v>#N/A</v>
      </c>
      <c r="L2129" s="9" t="e">
        <v>#N/A</v>
      </c>
      <c r="M2129" s="92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8" t="e">
        <v>#N/A</v>
      </c>
      <c r="F2130" s="3" t="e">
        <v>#N/A</v>
      </c>
      <c r="G2130" s="3" t="e">
        <v>#N/A</v>
      </c>
      <c r="H2130" s="3" t="e">
        <v>#N/A</v>
      </c>
      <c r="I2130" s="79" t="e">
        <v>#N/A</v>
      </c>
      <c r="J2130" s="79" t="e">
        <v>#N/A</v>
      </c>
      <c r="K2130" s="84" t="e">
        <v>#N/A</v>
      </c>
      <c r="L2130" s="9" t="e">
        <v>#N/A</v>
      </c>
      <c r="M2130" s="92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8" t="e">
        <v>#N/A</v>
      </c>
      <c r="F2131" s="3" t="e">
        <v>#N/A</v>
      </c>
      <c r="G2131" s="3" t="e">
        <v>#N/A</v>
      </c>
      <c r="H2131" s="3" t="e">
        <v>#N/A</v>
      </c>
      <c r="I2131" s="79" t="e">
        <v>#N/A</v>
      </c>
      <c r="J2131" s="79" t="e">
        <v>#N/A</v>
      </c>
      <c r="K2131" s="84" t="e">
        <v>#N/A</v>
      </c>
      <c r="L2131" s="9" t="e">
        <v>#N/A</v>
      </c>
      <c r="M2131" s="92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8" t="e">
        <v>#N/A</v>
      </c>
      <c r="F2132" s="3" t="e">
        <v>#N/A</v>
      </c>
      <c r="G2132" s="3" t="e">
        <v>#N/A</v>
      </c>
      <c r="H2132" s="3" t="e">
        <v>#N/A</v>
      </c>
      <c r="I2132" s="79" t="e">
        <v>#N/A</v>
      </c>
      <c r="J2132" s="79" t="e">
        <v>#N/A</v>
      </c>
      <c r="K2132" s="84" t="e">
        <v>#N/A</v>
      </c>
      <c r="L2132" s="9" t="e">
        <v>#N/A</v>
      </c>
      <c r="M2132" s="92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8" t="e">
        <v>#N/A</v>
      </c>
      <c r="F2133" s="3" t="e">
        <v>#N/A</v>
      </c>
      <c r="G2133" s="3" t="e">
        <v>#N/A</v>
      </c>
      <c r="H2133" s="3" t="e">
        <v>#N/A</v>
      </c>
      <c r="I2133" s="79" t="e">
        <v>#N/A</v>
      </c>
      <c r="J2133" s="79" t="e">
        <v>#N/A</v>
      </c>
      <c r="K2133" s="84" t="e">
        <v>#N/A</v>
      </c>
      <c r="L2133" s="9" t="e">
        <v>#N/A</v>
      </c>
      <c r="M2133" s="92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8" t="e">
        <v>#N/A</v>
      </c>
      <c r="F2134" s="3" t="e">
        <v>#N/A</v>
      </c>
      <c r="G2134" s="3" t="e">
        <v>#N/A</v>
      </c>
      <c r="H2134" s="3" t="e">
        <v>#N/A</v>
      </c>
      <c r="I2134" s="79" t="e">
        <v>#N/A</v>
      </c>
      <c r="J2134" s="79" t="e">
        <v>#N/A</v>
      </c>
      <c r="K2134" s="84" t="e">
        <v>#N/A</v>
      </c>
      <c r="L2134" s="9" t="e">
        <v>#N/A</v>
      </c>
      <c r="M2134" s="92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8" t="e">
        <v>#N/A</v>
      </c>
      <c r="F2135" s="3" t="e">
        <v>#N/A</v>
      </c>
      <c r="G2135" s="3" t="e">
        <v>#N/A</v>
      </c>
      <c r="H2135" s="3" t="e">
        <v>#N/A</v>
      </c>
      <c r="I2135" s="79" t="e">
        <v>#N/A</v>
      </c>
      <c r="J2135" s="79" t="e">
        <v>#N/A</v>
      </c>
      <c r="K2135" s="84" t="e">
        <v>#N/A</v>
      </c>
      <c r="L2135" s="9" t="e">
        <v>#N/A</v>
      </c>
      <c r="M2135" s="92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8" t="e">
        <v>#N/A</v>
      </c>
      <c r="F2136" s="3" t="e">
        <v>#N/A</v>
      </c>
      <c r="G2136" s="3" t="e">
        <v>#N/A</v>
      </c>
      <c r="H2136" s="3" t="e">
        <v>#N/A</v>
      </c>
      <c r="I2136" s="79" t="e">
        <v>#N/A</v>
      </c>
      <c r="J2136" s="79" t="e">
        <v>#N/A</v>
      </c>
      <c r="K2136" s="84" t="e">
        <v>#N/A</v>
      </c>
      <c r="L2136" s="9" t="e">
        <v>#N/A</v>
      </c>
      <c r="M2136" s="92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8" t="e">
        <v>#N/A</v>
      </c>
      <c r="F2137" s="3" t="e">
        <v>#N/A</v>
      </c>
      <c r="G2137" s="3" t="e">
        <v>#N/A</v>
      </c>
      <c r="H2137" s="3" t="e">
        <v>#N/A</v>
      </c>
      <c r="I2137" s="79" t="e">
        <v>#N/A</v>
      </c>
      <c r="J2137" s="79" t="e">
        <v>#N/A</v>
      </c>
      <c r="K2137" s="84" t="e">
        <v>#N/A</v>
      </c>
      <c r="L2137" s="9" t="e">
        <v>#N/A</v>
      </c>
      <c r="M2137" s="92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8" t="e">
        <v>#N/A</v>
      </c>
      <c r="F2138" s="3" t="e">
        <v>#N/A</v>
      </c>
      <c r="G2138" s="3" t="e">
        <v>#N/A</v>
      </c>
      <c r="H2138" s="3" t="e">
        <v>#N/A</v>
      </c>
      <c r="I2138" s="79" t="e">
        <v>#N/A</v>
      </c>
      <c r="J2138" s="79" t="e">
        <v>#N/A</v>
      </c>
      <c r="K2138" s="84" t="e">
        <v>#N/A</v>
      </c>
      <c r="L2138" s="9" t="e">
        <v>#N/A</v>
      </c>
      <c r="M2138" s="92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8" t="e">
        <v>#N/A</v>
      </c>
      <c r="F2139" s="3" t="e">
        <v>#N/A</v>
      </c>
      <c r="G2139" s="3" t="e">
        <v>#N/A</v>
      </c>
      <c r="H2139" s="3" t="e">
        <v>#N/A</v>
      </c>
      <c r="I2139" s="79" t="e">
        <v>#N/A</v>
      </c>
      <c r="J2139" s="79" t="e">
        <v>#N/A</v>
      </c>
      <c r="K2139" s="84" t="e">
        <v>#N/A</v>
      </c>
      <c r="L2139" s="9" t="e">
        <v>#N/A</v>
      </c>
      <c r="M2139" s="92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8" t="e">
        <v>#N/A</v>
      </c>
      <c r="F2140" s="3" t="e">
        <v>#N/A</v>
      </c>
      <c r="G2140" s="3" t="e">
        <v>#N/A</v>
      </c>
      <c r="H2140" s="3" t="e">
        <v>#N/A</v>
      </c>
      <c r="I2140" s="79" t="e">
        <v>#N/A</v>
      </c>
      <c r="J2140" s="79" t="e">
        <v>#N/A</v>
      </c>
      <c r="K2140" s="84" t="e">
        <v>#N/A</v>
      </c>
      <c r="L2140" s="9" t="e">
        <v>#N/A</v>
      </c>
      <c r="M2140" s="92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8" t="e">
        <v>#N/A</v>
      </c>
      <c r="F2141" s="3" t="e">
        <v>#N/A</v>
      </c>
      <c r="G2141" s="3" t="e">
        <v>#N/A</v>
      </c>
      <c r="H2141" s="3" t="e">
        <v>#N/A</v>
      </c>
      <c r="I2141" s="79" t="e">
        <v>#N/A</v>
      </c>
      <c r="J2141" s="79" t="e">
        <v>#N/A</v>
      </c>
      <c r="K2141" s="84" t="e">
        <v>#N/A</v>
      </c>
      <c r="L2141" s="9" t="e">
        <v>#N/A</v>
      </c>
      <c r="M2141" s="92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8" t="e">
        <v>#N/A</v>
      </c>
      <c r="F2142" s="3" t="e">
        <v>#N/A</v>
      </c>
      <c r="G2142" s="3" t="e">
        <v>#N/A</v>
      </c>
      <c r="H2142" s="3" t="e">
        <v>#N/A</v>
      </c>
      <c r="I2142" s="79" t="e">
        <v>#N/A</v>
      </c>
      <c r="J2142" s="79" t="e">
        <v>#N/A</v>
      </c>
      <c r="K2142" s="84" t="e">
        <v>#N/A</v>
      </c>
      <c r="L2142" s="9" t="e">
        <v>#N/A</v>
      </c>
      <c r="M2142" s="92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8" t="e">
        <v>#N/A</v>
      </c>
      <c r="F2143" s="3" t="e">
        <v>#N/A</v>
      </c>
      <c r="G2143" s="3" t="e">
        <v>#N/A</v>
      </c>
      <c r="H2143" s="3" t="e">
        <v>#N/A</v>
      </c>
      <c r="I2143" s="79" t="e">
        <v>#N/A</v>
      </c>
      <c r="J2143" s="79" t="e">
        <v>#N/A</v>
      </c>
      <c r="K2143" s="84" t="e">
        <v>#N/A</v>
      </c>
      <c r="L2143" s="9" t="e">
        <v>#N/A</v>
      </c>
      <c r="M2143" s="92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8" t="e">
        <v>#N/A</v>
      </c>
      <c r="F2144" s="3" t="e">
        <v>#N/A</v>
      </c>
      <c r="G2144" s="3" t="e">
        <v>#N/A</v>
      </c>
      <c r="H2144" s="3" t="e">
        <v>#N/A</v>
      </c>
      <c r="I2144" s="79" t="e">
        <v>#N/A</v>
      </c>
      <c r="J2144" s="79" t="e">
        <v>#N/A</v>
      </c>
      <c r="K2144" s="84" t="e">
        <v>#N/A</v>
      </c>
      <c r="L2144" s="9" t="e">
        <v>#N/A</v>
      </c>
      <c r="M2144" s="92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8" t="e">
        <v>#N/A</v>
      </c>
      <c r="F2145" s="3" t="e">
        <v>#N/A</v>
      </c>
      <c r="G2145" s="3" t="e">
        <v>#N/A</v>
      </c>
      <c r="H2145" s="3" t="e">
        <v>#N/A</v>
      </c>
      <c r="I2145" s="79" t="e">
        <v>#N/A</v>
      </c>
      <c r="J2145" s="79" t="e">
        <v>#N/A</v>
      </c>
      <c r="K2145" s="84" t="e">
        <v>#N/A</v>
      </c>
      <c r="L2145" s="9" t="e">
        <v>#N/A</v>
      </c>
      <c r="M2145" s="92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8" t="e">
        <v>#N/A</v>
      </c>
      <c r="F2146" s="3" t="e">
        <v>#N/A</v>
      </c>
      <c r="G2146" s="3" t="e">
        <v>#N/A</v>
      </c>
      <c r="H2146" s="3" t="e">
        <v>#N/A</v>
      </c>
      <c r="I2146" s="79" t="e">
        <v>#N/A</v>
      </c>
      <c r="J2146" s="79" t="e">
        <v>#N/A</v>
      </c>
      <c r="K2146" s="84" t="e">
        <v>#N/A</v>
      </c>
      <c r="L2146" s="9" t="e">
        <v>#N/A</v>
      </c>
      <c r="M2146" s="92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8" t="e">
        <v>#N/A</v>
      </c>
      <c r="F2147" s="3" t="e">
        <v>#N/A</v>
      </c>
      <c r="G2147" s="3" t="e">
        <v>#N/A</v>
      </c>
      <c r="H2147" s="3" t="e">
        <v>#N/A</v>
      </c>
      <c r="I2147" s="79" t="e">
        <v>#N/A</v>
      </c>
      <c r="J2147" s="79" t="e">
        <v>#N/A</v>
      </c>
      <c r="K2147" s="84" t="e">
        <v>#N/A</v>
      </c>
      <c r="L2147" s="9" t="e">
        <v>#N/A</v>
      </c>
      <c r="M2147" s="92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8" t="e">
        <v>#N/A</v>
      </c>
      <c r="F2148" s="3" t="e">
        <v>#N/A</v>
      </c>
      <c r="G2148" s="3" t="e">
        <v>#N/A</v>
      </c>
      <c r="H2148" s="3" t="e">
        <v>#N/A</v>
      </c>
      <c r="I2148" s="79" t="e">
        <v>#N/A</v>
      </c>
      <c r="J2148" s="79" t="e">
        <v>#N/A</v>
      </c>
      <c r="K2148" s="84" t="e">
        <v>#N/A</v>
      </c>
      <c r="L2148" s="9" t="e">
        <v>#N/A</v>
      </c>
      <c r="M2148" s="92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8" t="e">
        <v>#N/A</v>
      </c>
      <c r="F2149" s="3" t="e">
        <v>#N/A</v>
      </c>
      <c r="G2149" s="3" t="e">
        <v>#N/A</v>
      </c>
      <c r="H2149" s="3" t="e">
        <v>#N/A</v>
      </c>
      <c r="I2149" s="79" t="e">
        <v>#N/A</v>
      </c>
      <c r="J2149" s="79" t="e">
        <v>#N/A</v>
      </c>
      <c r="K2149" s="84" t="e">
        <v>#N/A</v>
      </c>
      <c r="L2149" s="9" t="e">
        <v>#N/A</v>
      </c>
      <c r="M2149" s="92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8" t="e">
        <v>#N/A</v>
      </c>
      <c r="F2150" s="3" t="e">
        <v>#N/A</v>
      </c>
      <c r="G2150" s="3" t="e">
        <v>#N/A</v>
      </c>
      <c r="H2150" s="3" t="e">
        <v>#N/A</v>
      </c>
      <c r="I2150" s="79" t="e">
        <v>#N/A</v>
      </c>
      <c r="J2150" s="79" t="e">
        <v>#N/A</v>
      </c>
      <c r="K2150" s="84" t="e">
        <v>#N/A</v>
      </c>
      <c r="L2150" s="9" t="e">
        <v>#N/A</v>
      </c>
      <c r="M2150" s="92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8" t="e">
        <v>#N/A</v>
      </c>
      <c r="F2151" s="3" t="e">
        <v>#N/A</v>
      </c>
      <c r="G2151" s="3" t="e">
        <v>#N/A</v>
      </c>
      <c r="H2151" s="3" t="e">
        <v>#N/A</v>
      </c>
      <c r="I2151" s="79" t="e">
        <v>#N/A</v>
      </c>
      <c r="J2151" s="79" t="e">
        <v>#N/A</v>
      </c>
      <c r="K2151" s="84" t="e">
        <v>#N/A</v>
      </c>
      <c r="L2151" s="9" t="e">
        <v>#N/A</v>
      </c>
      <c r="M2151" s="92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8" t="e">
        <v>#N/A</v>
      </c>
      <c r="F2152" s="3" t="e">
        <v>#N/A</v>
      </c>
      <c r="G2152" s="3" t="e">
        <v>#N/A</v>
      </c>
      <c r="H2152" s="3" t="e">
        <v>#N/A</v>
      </c>
      <c r="I2152" s="79" t="e">
        <v>#N/A</v>
      </c>
      <c r="J2152" s="79" t="e">
        <v>#N/A</v>
      </c>
      <c r="K2152" s="84" t="e">
        <v>#N/A</v>
      </c>
      <c r="L2152" s="9" t="e">
        <v>#N/A</v>
      </c>
      <c r="M2152" s="92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8" t="e">
        <v>#N/A</v>
      </c>
      <c r="F2153" s="3" t="e">
        <v>#N/A</v>
      </c>
      <c r="G2153" s="3" t="e">
        <v>#N/A</v>
      </c>
      <c r="H2153" s="3" t="e">
        <v>#N/A</v>
      </c>
      <c r="I2153" s="79" t="e">
        <v>#N/A</v>
      </c>
      <c r="J2153" s="79" t="e">
        <v>#N/A</v>
      </c>
      <c r="K2153" s="84" t="e">
        <v>#N/A</v>
      </c>
      <c r="L2153" s="9" t="e">
        <v>#N/A</v>
      </c>
      <c r="M2153" s="92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8" t="e">
        <v>#N/A</v>
      </c>
      <c r="F2154" s="3" t="e">
        <v>#N/A</v>
      </c>
      <c r="G2154" s="3" t="e">
        <v>#N/A</v>
      </c>
      <c r="H2154" s="3" t="e">
        <v>#N/A</v>
      </c>
      <c r="I2154" s="79" t="e">
        <v>#N/A</v>
      </c>
      <c r="J2154" s="79" t="e">
        <v>#N/A</v>
      </c>
      <c r="K2154" s="84" t="e">
        <v>#N/A</v>
      </c>
      <c r="L2154" s="9" t="e">
        <v>#N/A</v>
      </c>
      <c r="M2154" s="92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8" t="e">
        <v>#N/A</v>
      </c>
      <c r="F2155" s="3" t="e">
        <v>#N/A</v>
      </c>
      <c r="G2155" s="3" t="e">
        <v>#N/A</v>
      </c>
      <c r="H2155" s="3" t="e">
        <v>#N/A</v>
      </c>
      <c r="I2155" s="79" t="e">
        <v>#N/A</v>
      </c>
      <c r="J2155" s="79" t="e">
        <v>#N/A</v>
      </c>
      <c r="K2155" s="84" t="e">
        <v>#N/A</v>
      </c>
      <c r="L2155" s="9" t="e">
        <v>#N/A</v>
      </c>
      <c r="M2155" s="92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8" t="e">
        <v>#N/A</v>
      </c>
      <c r="F2156" s="3" t="e">
        <v>#N/A</v>
      </c>
      <c r="G2156" s="3" t="e">
        <v>#N/A</v>
      </c>
      <c r="H2156" s="3" t="e">
        <v>#N/A</v>
      </c>
      <c r="I2156" s="79" t="e">
        <v>#N/A</v>
      </c>
      <c r="J2156" s="79" t="e">
        <v>#N/A</v>
      </c>
      <c r="K2156" s="84" t="e">
        <v>#N/A</v>
      </c>
      <c r="L2156" s="9" t="e">
        <v>#N/A</v>
      </c>
      <c r="M2156" s="92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8" t="e">
        <v>#N/A</v>
      </c>
      <c r="F2157" s="3" t="e">
        <v>#N/A</v>
      </c>
      <c r="G2157" s="3" t="e">
        <v>#N/A</v>
      </c>
      <c r="H2157" s="3" t="e">
        <v>#N/A</v>
      </c>
      <c r="I2157" s="79" t="e">
        <v>#N/A</v>
      </c>
      <c r="J2157" s="79" t="e">
        <v>#N/A</v>
      </c>
      <c r="K2157" s="84" t="e">
        <v>#N/A</v>
      </c>
      <c r="L2157" s="9" t="e">
        <v>#N/A</v>
      </c>
      <c r="M2157" s="92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8" t="e">
        <v>#N/A</v>
      </c>
      <c r="F2158" s="3" t="e">
        <v>#N/A</v>
      </c>
      <c r="G2158" s="3" t="e">
        <v>#N/A</v>
      </c>
      <c r="H2158" s="3" t="e">
        <v>#N/A</v>
      </c>
      <c r="I2158" s="79" t="e">
        <v>#N/A</v>
      </c>
      <c r="J2158" s="79" t="e">
        <v>#N/A</v>
      </c>
      <c r="K2158" s="84" t="e">
        <v>#N/A</v>
      </c>
      <c r="L2158" s="9" t="e">
        <v>#N/A</v>
      </c>
      <c r="M2158" s="92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8" t="e">
        <v>#N/A</v>
      </c>
      <c r="F2159" s="3" t="e">
        <v>#N/A</v>
      </c>
      <c r="G2159" s="3" t="e">
        <v>#N/A</v>
      </c>
      <c r="H2159" s="3" t="e">
        <v>#N/A</v>
      </c>
      <c r="I2159" s="79" t="e">
        <v>#N/A</v>
      </c>
      <c r="J2159" s="79" t="e">
        <v>#N/A</v>
      </c>
      <c r="K2159" s="84" t="e">
        <v>#N/A</v>
      </c>
      <c r="L2159" s="9" t="e">
        <v>#N/A</v>
      </c>
      <c r="M2159" s="92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8" t="e">
        <v>#N/A</v>
      </c>
      <c r="F2160" s="3" t="e">
        <v>#N/A</v>
      </c>
      <c r="G2160" s="3" t="e">
        <v>#N/A</v>
      </c>
      <c r="H2160" s="3" t="e">
        <v>#N/A</v>
      </c>
      <c r="I2160" s="79" t="e">
        <v>#N/A</v>
      </c>
      <c r="J2160" s="79" t="e">
        <v>#N/A</v>
      </c>
      <c r="K2160" s="84" t="e">
        <v>#N/A</v>
      </c>
      <c r="L2160" s="9" t="e">
        <v>#N/A</v>
      </c>
      <c r="M2160" s="92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8" t="e">
        <v>#N/A</v>
      </c>
      <c r="F2161" s="3" t="e">
        <v>#N/A</v>
      </c>
      <c r="G2161" s="3" t="e">
        <v>#N/A</v>
      </c>
      <c r="H2161" s="3" t="e">
        <v>#N/A</v>
      </c>
      <c r="I2161" s="79" t="e">
        <v>#N/A</v>
      </c>
      <c r="J2161" s="79" t="e">
        <v>#N/A</v>
      </c>
      <c r="K2161" s="84" t="e">
        <v>#N/A</v>
      </c>
      <c r="L2161" s="9" t="e">
        <v>#N/A</v>
      </c>
      <c r="M2161" s="92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8" t="e">
        <v>#N/A</v>
      </c>
      <c r="F2162" s="3" t="e">
        <v>#N/A</v>
      </c>
      <c r="G2162" s="3" t="e">
        <v>#N/A</v>
      </c>
      <c r="H2162" s="3" t="e">
        <v>#N/A</v>
      </c>
      <c r="I2162" s="79" t="e">
        <v>#N/A</v>
      </c>
      <c r="J2162" s="79" t="e">
        <v>#N/A</v>
      </c>
      <c r="K2162" s="84" t="e">
        <v>#N/A</v>
      </c>
      <c r="L2162" s="9" t="e">
        <v>#N/A</v>
      </c>
      <c r="M2162" s="92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8" t="e">
        <v>#N/A</v>
      </c>
      <c r="F2163" s="3" t="e">
        <v>#N/A</v>
      </c>
      <c r="G2163" s="3" t="e">
        <v>#N/A</v>
      </c>
      <c r="H2163" s="3" t="e">
        <v>#N/A</v>
      </c>
      <c r="I2163" s="79" t="e">
        <v>#N/A</v>
      </c>
      <c r="J2163" s="79" t="e">
        <v>#N/A</v>
      </c>
      <c r="K2163" s="84" t="e">
        <v>#N/A</v>
      </c>
      <c r="L2163" s="9" t="e">
        <v>#N/A</v>
      </c>
      <c r="M2163" s="92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8" t="e">
        <v>#N/A</v>
      </c>
      <c r="F2164" s="3" t="e">
        <v>#N/A</v>
      </c>
      <c r="G2164" s="3" t="e">
        <v>#N/A</v>
      </c>
      <c r="H2164" s="3" t="e">
        <v>#N/A</v>
      </c>
      <c r="I2164" s="79" t="e">
        <v>#N/A</v>
      </c>
      <c r="J2164" s="79" t="e">
        <v>#N/A</v>
      </c>
      <c r="K2164" s="84" t="e">
        <v>#N/A</v>
      </c>
      <c r="L2164" s="9" t="e">
        <v>#N/A</v>
      </c>
      <c r="M2164" s="92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8" t="e">
        <v>#N/A</v>
      </c>
      <c r="F2165" s="3" t="e">
        <v>#N/A</v>
      </c>
      <c r="G2165" s="3" t="e">
        <v>#N/A</v>
      </c>
      <c r="H2165" s="3" t="e">
        <v>#N/A</v>
      </c>
      <c r="I2165" s="79" t="e">
        <v>#N/A</v>
      </c>
      <c r="J2165" s="79" t="e">
        <v>#N/A</v>
      </c>
      <c r="K2165" s="84" t="e">
        <v>#N/A</v>
      </c>
      <c r="L2165" s="9" t="e">
        <v>#N/A</v>
      </c>
      <c r="M2165" s="92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8" t="e">
        <v>#N/A</v>
      </c>
      <c r="F2166" s="3" t="e">
        <v>#N/A</v>
      </c>
      <c r="G2166" s="3" t="e">
        <v>#N/A</v>
      </c>
      <c r="H2166" s="3" t="e">
        <v>#N/A</v>
      </c>
      <c r="I2166" s="79" t="e">
        <v>#N/A</v>
      </c>
      <c r="J2166" s="79" t="e">
        <v>#N/A</v>
      </c>
      <c r="K2166" s="84" t="e">
        <v>#N/A</v>
      </c>
      <c r="L2166" s="9" t="e">
        <v>#N/A</v>
      </c>
      <c r="M2166" s="92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8" t="e">
        <v>#N/A</v>
      </c>
      <c r="F2167" s="3" t="e">
        <v>#N/A</v>
      </c>
      <c r="G2167" s="3" t="e">
        <v>#N/A</v>
      </c>
      <c r="H2167" s="3" t="e">
        <v>#N/A</v>
      </c>
      <c r="I2167" s="79" t="e">
        <v>#N/A</v>
      </c>
      <c r="J2167" s="79" t="e">
        <v>#N/A</v>
      </c>
      <c r="K2167" s="84" t="e">
        <v>#N/A</v>
      </c>
      <c r="L2167" s="9" t="e">
        <v>#N/A</v>
      </c>
      <c r="M2167" s="92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8" t="e">
        <v>#N/A</v>
      </c>
      <c r="F2168" s="3" t="e">
        <v>#N/A</v>
      </c>
      <c r="G2168" s="3" t="e">
        <v>#N/A</v>
      </c>
      <c r="H2168" s="3" t="e">
        <v>#N/A</v>
      </c>
      <c r="I2168" s="79" t="e">
        <v>#N/A</v>
      </c>
      <c r="J2168" s="79" t="e">
        <v>#N/A</v>
      </c>
      <c r="K2168" s="84" t="e">
        <v>#N/A</v>
      </c>
      <c r="L2168" s="9" t="e">
        <v>#N/A</v>
      </c>
      <c r="M2168" s="92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8" t="e">
        <v>#N/A</v>
      </c>
      <c r="F2169" s="3" t="e">
        <v>#N/A</v>
      </c>
      <c r="G2169" s="3" t="e">
        <v>#N/A</v>
      </c>
      <c r="H2169" s="3" t="e">
        <v>#N/A</v>
      </c>
      <c r="I2169" s="79" t="e">
        <v>#N/A</v>
      </c>
      <c r="J2169" s="79" t="e">
        <v>#N/A</v>
      </c>
      <c r="K2169" s="84" t="e">
        <v>#N/A</v>
      </c>
      <c r="L2169" s="9" t="e">
        <v>#N/A</v>
      </c>
      <c r="M2169" s="92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8" t="e">
        <v>#N/A</v>
      </c>
      <c r="F2170" s="3" t="e">
        <v>#N/A</v>
      </c>
      <c r="G2170" s="3" t="e">
        <v>#N/A</v>
      </c>
      <c r="H2170" s="3" t="e">
        <v>#N/A</v>
      </c>
      <c r="I2170" s="79" t="e">
        <v>#N/A</v>
      </c>
      <c r="J2170" s="79" t="e">
        <v>#N/A</v>
      </c>
      <c r="K2170" s="84" t="e">
        <v>#N/A</v>
      </c>
      <c r="L2170" s="9" t="e">
        <v>#N/A</v>
      </c>
      <c r="M2170" s="92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8" t="e">
        <v>#N/A</v>
      </c>
      <c r="F2171" s="3" t="e">
        <v>#N/A</v>
      </c>
      <c r="G2171" s="3" t="e">
        <v>#N/A</v>
      </c>
      <c r="H2171" s="3" t="e">
        <v>#N/A</v>
      </c>
      <c r="I2171" s="79" t="e">
        <v>#N/A</v>
      </c>
      <c r="J2171" s="79" t="e">
        <v>#N/A</v>
      </c>
      <c r="K2171" s="84" t="e">
        <v>#N/A</v>
      </c>
      <c r="L2171" s="9" t="e">
        <v>#N/A</v>
      </c>
      <c r="M2171" s="92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8" t="e">
        <v>#N/A</v>
      </c>
      <c r="F2172" s="3" t="e">
        <v>#N/A</v>
      </c>
      <c r="G2172" s="3" t="e">
        <v>#N/A</v>
      </c>
      <c r="H2172" s="3" t="e">
        <v>#N/A</v>
      </c>
      <c r="I2172" s="79" t="e">
        <v>#N/A</v>
      </c>
      <c r="J2172" s="79" t="e">
        <v>#N/A</v>
      </c>
      <c r="K2172" s="84" t="e">
        <v>#N/A</v>
      </c>
      <c r="L2172" s="9" t="e">
        <v>#N/A</v>
      </c>
      <c r="M2172" s="92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8" t="e">
        <v>#N/A</v>
      </c>
      <c r="F2173" s="3" t="e">
        <v>#N/A</v>
      </c>
      <c r="G2173" s="3" t="e">
        <v>#N/A</v>
      </c>
      <c r="H2173" s="3" t="e">
        <v>#N/A</v>
      </c>
      <c r="I2173" s="79" t="e">
        <v>#N/A</v>
      </c>
      <c r="J2173" s="79" t="e">
        <v>#N/A</v>
      </c>
      <c r="K2173" s="84" t="e">
        <v>#N/A</v>
      </c>
      <c r="L2173" s="9" t="e">
        <v>#N/A</v>
      </c>
      <c r="M2173" s="92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8" t="e">
        <v>#N/A</v>
      </c>
      <c r="F2174" s="3" t="e">
        <v>#N/A</v>
      </c>
      <c r="G2174" s="3" t="e">
        <v>#N/A</v>
      </c>
      <c r="H2174" s="3" t="e">
        <v>#N/A</v>
      </c>
      <c r="I2174" s="79" t="e">
        <v>#N/A</v>
      </c>
      <c r="J2174" s="79" t="e">
        <v>#N/A</v>
      </c>
      <c r="K2174" s="84" t="e">
        <v>#N/A</v>
      </c>
      <c r="L2174" s="9" t="e">
        <v>#N/A</v>
      </c>
      <c r="M2174" s="92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8" t="e">
        <v>#N/A</v>
      </c>
      <c r="F2175" s="3" t="e">
        <v>#N/A</v>
      </c>
      <c r="G2175" s="3" t="e">
        <v>#N/A</v>
      </c>
      <c r="H2175" s="3" t="e">
        <v>#N/A</v>
      </c>
      <c r="I2175" s="79" t="e">
        <v>#N/A</v>
      </c>
      <c r="J2175" s="79" t="e">
        <v>#N/A</v>
      </c>
      <c r="K2175" s="84" t="e">
        <v>#N/A</v>
      </c>
      <c r="L2175" s="9" t="e">
        <v>#N/A</v>
      </c>
      <c r="M2175" s="92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8" t="e">
        <v>#N/A</v>
      </c>
      <c r="F2176" s="3" t="e">
        <v>#N/A</v>
      </c>
      <c r="G2176" s="3" t="e">
        <v>#N/A</v>
      </c>
      <c r="H2176" s="3" t="e">
        <v>#N/A</v>
      </c>
      <c r="I2176" s="79" t="e">
        <v>#N/A</v>
      </c>
      <c r="J2176" s="79" t="e">
        <v>#N/A</v>
      </c>
      <c r="K2176" s="84" t="e">
        <v>#N/A</v>
      </c>
      <c r="L2176" s="9" t="e">
        <v>#N/A</v>
      </c>
      <c r="M2176" s="92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8" t="e">
        <v>#N/A</v>
      </c>
      <c r="F2177" s="3" t="e">
        <v>#N/A</v>
      </c>
      <c r="G2177" s="3" t="e">
        <v>#N/A</v>
      </c>
      <c r="H2177" s="3" t="e">
        <v>#N/A</v>
      </c>
      <c r="I2177" s="79" t="e">
        <v>#N/A</v>
      </c>
      <c r="J2177" s="79" t="e">
        <v>#N/A</v>
      </c>
      <c r="K2177" s="84" t="e">
        <v>#N/A</v>
      </c>
      <c r="L2177" s="9" t="e">
        <v>#N/A</v>
      </c>
      <c r="M2177" s="92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8" t="e">
        <v>#N/A</v>
      </c>
      <c r="F2178" s="3" t="e">
        <v>#N/A</v>
      </c>
      <c r="G2178" s="3" t="e">
        <v>#N/A</v>
      </c>
      <c r="H2178" s="3" t="e">
        <v>#N/A</v>
      </c>
      <c r="I2178" s="79" t="e">
        <v>#N/A</v>
      </c>
      <c r="J2178" s="79" t="e">
        <v>#N/A</v>
      </c>
      <c r="K2178" s="84" t="e">
        <v>#N/A</v>
      </c>
      <c r="L2178" s="9" t="e">
        <v>#N/A</v>
      </c>
      <c r="M2178" s="92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8" t="e">
        <v>#N/A</v>
      </c>
      <c r="F2179" s="3" t="e">
        <v>#N/A</v>
      </c>
      <c r="G2179" s="3" t="e">
        <v>#N/A</v>
      </c>
      <c r="H2179" s="3" t="e">
        <v>#N/A</v>
      </c>
      <c r="I2179" s="79" t="e">
        <v>#N/A</v>
      </c>
      <c r="J2179" s="79" t="e">
        <v>#N/A</v>
      </c>
      <c r="K2179" s="84" t="e">
        <v>#N/A</v>
      </c>
      <c r="L2179" s="9" t="e">
        <v>#N/A</v>
      </c>
      <c r="M2179" s="92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8" t="e">
        <v>#N/A</v>
      </c>
      <c r="F2180" s="3" t="e">
        <v>#N/A</v>
      </c>
      <c r="G2180" s="3" t="e">
        <v>#N/A</v>
      </c>
      <c r="H2180" s="3" t="e">
        <v>#N/A</v>
      </c>
      <c r="I2180" s="79" t="e">
        <v>#N/A</v>
      </c>
      <c r="J2180" s="79" t="e">
        <v>#N/A</v>
      </c>
      <c r="K2180" s="84" t="e">
        <v>#N/A</v>
      </c>
      <c r="L2180" s="9" t="e">
        <v>#N/A</v>
      </c>
      <c r="M2180" s="92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8" t="e">
        <v>#N/A</v>
      </c>
      <c r="F2181" s="3" t="e">
        <v>#N/A</v>
      </c>
      <c r="G2181" s="3" t="e">
        <v>#N/A</v>
      </c>
      <c r="H2181" s="3" t="e">
        <v>#N/A</v>
      </c>
      <c r="I2181" s="79" t="e">
        <v>#N/A</v>
      </c>
      <c r="J2181" s="79" t="e">
        <v>#N/A</v>
      </c>
      <c r="K2181" s="84" t="e">
        <v>#N/A</v>
      </c>
      <c r="L2181" s="9" t="e">
        <v>#N/A</v>
      </c>
      <c r="M2181" s="92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8" t="e">
        <v>#N/A</v>
      </c>
      <c r="F2182" s="3" t="e">
        <v>#N/A</v>
      </c>
      <c r="G2182" s="3" t="e">
        <v>#N/A</v>
      </c>
      <c r="H2182" s="3" t="e">
        <v>#N/A</v>
      </c>
      <c r="I2182" s="79" t="e">
        <v>#N/A</v>
      </c>
      <c r="J2182" s="79" t="e">
        <v>#N/A</v>
      </c>
      <c r="K2182" s="84" t="e">
        <v>#N/A</v>
      </c>
      <c r="L2182" s="9" t="e">
        <v>#N/A</v>
      </c>
      <c r="M2182" s="92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8" t="e">
        <v>#N/A</v>
      </c>
      <c r="F2183" s="3" t="e">
        <v>#N/A</v>
      </c>
      <c r="G2183" s="3" t="e">
        <v>#N/A</v>
      </c>
      <c r="H2183" s="3" t="e">
        <v>#N/A</v>
      </c>
      <c r="I2183" s="79" t="e">
        <v>#N/A</v>
      </c>
      <c r="J2183" s="79" t="e">
        <v>#N/A</v>
      </c>
      <c r="K2183" s="84" t="e">
        <v>#N/A</v>
      </c>
      <c r="L2183" s="9" t="e">
        <v>#N/A</v>
      </c>
      <c r="M2183" s="92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8" t="e">
        <v>#N/A</v>
      </c>
      <c r="F2184" s="3" t="e">
        <v>#N/A</v>
      </c>
      <c r="G2184" s="3" t="e">
        <v>#N/A</v>
      </c>
      <c r="H2184" s="3" t="e">
        <v>#N/A</v>
      </c>
      <c r="I2184" s="79" t="e">
        <v>#N/A</v>
      </c>
      <c r="J2184" s="79" t="e">
        <v>#N/A</v>
      </c>
      <c r="K2184" s="84" t="e">
        <v>#N/A</v>
      </c>
      <c r="L2184" s="9" t="e">
        <v>#N/A</v>
      </c>
      <c r="M2184" s="92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8" t="e">
        <v>#N/A</v>
      </c>
      <c r="F2185" s="3" t="e">
        <v>#N/A</v>
      </c>
      <c r="G2185" s="3" t="e">
        <v>#N/A</v>
      </c>
      <c r="H2185" s="3" t="e">
        <v>#N/A</v>
      </c>
      <c r="I2185" s="79" t="e">
        <v>#N/A</v>
      </c>
      <c r="J2185" s="79" t="e">
        <v>#N/A</v>
      </c>
      <c r="K2185" s="84" t="e">
        <v>#N/A</v>
      </c>
      <c r="L2185" s="9" t="e">
        <v>#N/A</v>
      </c>
      <c r="M2185" s="92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8" t="e">
        <v>#N/A</v>
      </c>
      <c r="F2186" s="3" t="e">
        <v>#N/A</v>
      </c>
      <c r="G2186" s="3" t="e">
        <v>#N/A</v>
      </c>
      <c r="H2186" s="3" t="e">
        <v>#N/A</v>
      </c>
      <c r="I2186" s="79" t="e">
        <v>#N/A</v>
      </c>
      <c r="J2186" s="79" t="e">
        <v>#N/A</v>
      </c>
      <c r="K2186" s="84" t="e">
        <v>#N/A</v>
      </c>
      <c r="L2186" s="9" t="e">
        <v>#N/A</v>
      </c>
      <c r="M2186" s="92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8" t="e">
        <v>#N/A</v>
      </c>
      <c r="F2187" s="3" t="e">
        <v>#N/A</v>
      </c>
      <c r="G2187" s="3" t="e">
        <v>#N/A</v>
      </c>
      <c r="H2187" s="3" t="e">
        <v>#N/A</v>
      </c>
      <c r="I2187" s="79" t="e">
        <v>#N/A</v>
      </c>
      <c r="J2187" s="79" t="e">
        <v>#N/A</v>
      </c>
      <c r="K2187" s="84" t="e">
        <v>#N/A</v>
      </c>
      <c r="L2187" s="9" t="e">
        <v>#N/A</v>
      </c>
      <c r="M2187" s="92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8" t="e">
        <v>#N/A</v>
      </c>
      <c r="F2188" s="3" t="e">
        <v>#N/A</v>
      </c>
      <c r="G2188" s="3" t="e">
        <v>#N/A</v>
      </c>
      <c r="H2188" s="3" t="e">
        <v>#N/A</v>
      </c>
      <c r="I2188" s="79" t="e">
        <v>#N/A</v>
      </c>
      <c r="J2188" s="79" t="e">
        <v>#N/A</v>
      </c>
      <c r="K2188" s="84" t="e">
        <v>#N/A</v>
      </c>
      <c r="L2188" s="9" t="e">
        <v>#N/A</v>
      </c>
      <c r="M2188" s="92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8" t="e">
        <v>#N/A</v>
      </c>
      <c r="F2189" s="3" t="e">
        <v>#N/A</v>
      </c>
      <c r="G2189" s="3" t="e">
        <v>#N/A</v>
      </c>
      <c r="H2189" s="3" t="e">
        <v>#N/A</v>
      </c>
      <c r="I2189" s="79" t="e">
        <v>#N/A</v>
      </c>
      <c r="J2189" s="79" t="e">
        <v>#N/A</v>
      </c>
      <c r="K2189" s="84" t="e">
        <v>#N/A</v>
      </c>
      <c r="L2189" s="9" t="e">
        <v>#N/A</v>
      </c>
      <c r="M2189" s="92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8" t="e">
        <v>#N/A</v>
      </c>
      <c r="F2190" s="3" t="e">
        <v>#N/A</v>
      </c>
      <c r="G2190" s="3" t="e">
        <v>#N/A</v>
      </c>
      <c r="H2190" s="3" t="e">
        <v>#N/A</v>
      </c>
      <c r="I2190" s="79" t="e">
        <v>#N/A</v>
      </c>
      <c r="J2190" s="79" t="e">
        <v>#N/A</v>
      </c>
      <c r="K2190" s="84" t="e">
        <v>#N/A</v>
      </c>
      <c r="L2190" s="9" t="e">
        <v>#N/A</v>
      </c>
      <c r="M2190" s="92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8" t="e">
        <v>#N/A</v>
      </c>
      <c r="F2191" s="3" t="e">
        <v>#N/A</v>
      </c>
      <c r="G2191" s="3" t="e">
        <v>#N/A</v>
      </c>
      <c r="H2191" s="3" t="e">
        <v>#N/A</v>
      </c>
      <c r="I2191" s="79" t="e">
        <v>#N/A</v>
      </c>
      <c r="J2191" s="79" t="e">
        <v>#N/A</v>
      </c>
      <c r="K2191" s="84" t="e">
        <v>#N/A</v>
      </c>
      <c r="L2191" s="9" t="e">
        <v>#N/A</v>
      </c>
      <c r="M2191" s="92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8" t="e">
        <v>#N/A</v>
      </c>
      <c r="F2192" s="3" t="e">
        <v>#N/A</v>
      </c>
      <c r="G2192" s="3" t="e">
        <v>#N/A</v>
      </c>
      <c r="H2192" s="3" t="e">
        <v>#N/A</v>
      </c>
      <c r="I2192" s="79" t="e">
        <v>#N/A</v>
      </c>
      <c r="J2192" s="79" t="e">
        <v>#N/A</v>
      </c>
      <c r="K2192" s="84" t="e">
        <v>#N/A</v>
      </c>
      <c r="L2192" s="9" t="e">
        <v>#N/A</v>
      </c>
      <c r="M2192" s="92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8" t="e">
        <v>#N/A</v>
      </c>
      <c r="F2193" s="3" t="e">
        <v>#N/A</v>
      </c>
      <c r="G2193" s="3" t="e">
        <v>#N/A</v>
      </c>
      <c r="H2193" s="3" t="e">
        <v>#N/A</v>
      </c>
      <c r="I2193" s="79" t="e">
        <v>#N/A</v>
      </c>
      <c r="J2193" s="79" t="e">
        <v>#N/A</v>
      </c>
      <c r="K2193" s="84" t="e">
        <v>#N/A</v>
      </c>
      <c r="L2193" s="9" t="e">
        <v>#N/A</v>
      </c>
      <c r="M2193" s="92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8" t="e">
        <v>#N/A</v>
      </c>
      <c r="F2194" s="3" t="e">
        <v>#N/A</v>
      </c>
      <c r="G2194" s="3" t="e">
        <v>#N/A</v>
      </c>
      <c r="H2194" s="3" t="e">
        <v>#N/A</v>
      </c>
      <c r="I2194" s="79" t="e">
        <v>#N/A</v>
      </c>
      <c r="J2194" s="79" t="e">
        <v>#N/A</v>
      </c>
      <c r="K2194" s="84" t="e">
        <v>#N/A</v>
      </c>
      <c r="L2194" s="9" t="e">
        <v>#N/A</v>
      </c>
      <c r="M2194" s="92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8" t="e">
        <v>#N/A</v>
      </c>
      <c r="F2195" s="3" t="e">
        <v>#N/A</v>
      </c>
      <c r="G2195" s="3" t="e">
        <v>#N/A</v>
      </c>
      <c r="H2195" s="3" t="e">
        <v>#N/A</v>
      </c>
      <c r="I2195" s="79" t="e">
        <v>#N/A</v>
      </c>
      <c r="J2195" s="79" t="e">
        <v>#N/A</v>
      </c>
      <c r="K2195" s="84" t="e">
        <v>#N/A</v>
      </c>
      <c r="L2195" s="9" t="e">
        <v>#N/A</v>
      </c>
      <c r="M2195" s="92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8" t="e">
        <v>#N/A</v>
      </c>
      <c r="F2196" s="3" t="e">
        <v>#N/A</v>
      </c>
      <c r="G2196" s="3" t="e">
        <v>#N/A</v>
      </c>
      <c r="H2196" s="3" t="e">
        <v>#N/A</v>
      </c>
      <c r="I2196" s="79" t="e">
        <v>#N/A</v>
      </c>
      <c r="J2196" s="79" t="e">
        <v>#N/A</v>
      </c>
      <c r="K2196" s="84" t="e">
        <v>#N/A</v>
      </c>
      <c r="L2196" s="9" t="e">
        <v>#N/A</v>
      </c>
      <c r="M2196" s="92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8" t="e">
        <v>#N/A</v>
      </c>
      <c r="F2197" s="3" t="e">
        <v>#N/A</v>
      </c>
      <c r="G2197" s="3" t="e">
        <v>#N/A</v>
      </c>
      <c r="H2197" s="3" t="e">
        <v>#N/A</v>
      </c>
      <c r="I2197" s="79" t="e">
        <v>#N/A</v>
      </c>
      <c r="J2197" s="79" t="e">
        <v>#N/A</v>
      </c>
      <c r="K2197" s="84" t="e">
        <v>#N/A</v>
      </c>
      <c r="L2197" s="9" t="e">
        <v>#N/A</v>
      </c>
      <c r="M2197" s="92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8" t="e">
        <v>#N/A</v>
      </c>
      <c r="F2198" s="3" t="e">
        <v>#N/A</v>
      </c>
      <c r="G2198" s="3" t="e">
        <v>#N/A</v>
      </c>
      <c r="H2198" s="3" t="e">
        <v>#N/A</v>
      </c>
      <c r="I2198" s="79" t="e">
        <v>#N/A</v>
      </c>
      <c r="J2198" s="79" t="e">
        <v>#N/A</v>
      </c>
      <c r="K2198" s="84" t="e">
        <v>#N/A</v>
      </c>
      <c r="L2198" s="9" t="e">
        <v>#N/A</v>
      </c>
      <c r="M2198" s="92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8" t="e">
        <v>#N/A</v>
      </c>
      <c r="F2199" s="3" t="e">
        <v>#N/A</v>
      </c>
      <c r="G2199" s="3" t="e">
        <v>#N/A</v>
      </c>
      <c r="H2199" s="3" t="e">
        <v>#N/A</v>
      </c>
      <c r="I2199" s="79" t="e">
        <v>#N/A</v>
      </c>
      <c r="J2199" s="79" t="e">
        <v>#N/A</v>
      </c>
      <c r="K2199" s="84" t="e">
        <v>#N/A</v>
      </c>
      <c r="L2199" s="9" t="e">
        <v>#N/A</v>
      </c>
      <c r="M2199" s="92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8" t="e">
        <v>#N/A</v>
      </c>
      <c r="F2200" s="3" t="e">
        <v>#N/A</v>
      </c>
      <c r="G2200" s="3" t="e">
        <v>#N/A</v>
      </c>
      <c r="H2200" s="3" t="e">
        <v>#N/A</v>
      </c>
      <c r="I2200" s="79" t="e">
        <v>#N/A</v>
      </c>
      <c r="J2200" s="79" t="e">
        <v>#N/A</v>
      </c>
      <c r="K2200" s="84" t="e">
        <v>#N/A</v>
      </c>
      <c r="L2200" s="9" t="e">
        <v>#N/A</v>
      </c>
      <c r="M2200" s="92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8" t="e">
        <v>#N/A</v>
      </c>
      <c r="F2201" s="3" t="e">
        <v>#N/A</v>
      </c>
      <c r="G2201" s="3" t="e">
        <v>#N/A</v>
      </c>
      <c r="H2201" s="3" t="e">
        <v>#N/A</v>
      </c>
      <c r="I2201" s="79" t="e">
        <v>#N/A</v>
      </c>
      <c r="J2201" s="79" t="e">
        <v>#N/A</v>
      </c>
      <c r="K2201" s="84" t="e">
        <v>#N/A</v>
      </c>
      <c r="L2201" s="9" t="e">
        <v>#N/A</v>
      </c>
      <c r="M2201" s="92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8" t="e">
        <v>#N/A</v>
      </c>
      <c r="F2202" s="3" t="e">
        <v>#N/A</v>
      </c>
      <c r="G2202" s="3" t="e">
        <v>#N/A</v>
      </c>
      <c r="H2202" s="3" t="e">
        <v>#N/A</v>
      </c>
      <c r="I2202" s="79" t="e">
        <v>#N/A</v>
      </c>
      <c r="J2202" s="79" t="e">
        <v>#N/A</v>
      </c>
      <c r="K2202" s="84" t="e">
        <v>#N/A</v>
      </c>
      <c r="L2202" s="9" t="e">
        <v>#N/A</v>
      </c>
      <c r="M2202" s="92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8" t="e">
        <v>#N/A</v>
      </c>
      <c r="F2203" s="3" t="e">
        <v>#N/A</v>
      </c>
      <c r="G2203" s="3" t="e">
        <v>#N/A</v>
      </c>
      <c r="H2203" s="3" t="e">
        <v>#N/A</v>
      </c>
      <c r="I2203" s="79" t="e">
        <v>#N/A</v>
      </c>
      <c r="J2203" s="79" t="e">
        <v>#N/A</v>
      </c>
      <c r="K2203" s="84" t="e">
        <v>#N/A</v>
      </c>
      <c r="L2203" s="9" t="e">
        <v>#N/A</v>
      </c>
      <c r="M2203" s="92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8" t="e">
        <v>#N/A</v>
      </c>
      <c r="F2204" s="3" t="e">
        <v>#N/A</v>
      </c>
      <c r="G2204" s="3" t="e">
        <v>#N/A</v>
      </c>
      <c r="H2204" s="3" t="e">
        <v>#N/A</v>
      </c>
      <c r="I2204" s="79" t="e">
        <v>#N/A</v>
      </c>
      <c r="J2204" s="79" t="e">
        <v>#N/A</v>
      </c>
      <c r="K2204" s="84" t="e">
        <v>#N/A</v>
      </c>
      <c r="L2204" s="9" t="e">
        <v>#N/A</v>
      </c>
      <c r="M2204" s="92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8" t="e">
        <v>#N/A</v>
      </c>
      <c r="F2205" s="3" t="e">
        <v>#N/A</v>
      </c>
      <c r="G2205" s="3" t="e">
        <v>#N/A</v>
      </c>
      <c r="H2205" s="3" t="e">
        <v>#N/A</v>
      </c>
      <c r="I2205" s="79" t="e">
        <v>#N/A</v>
      </c>
      <c r="J2205" s="79" t="e">
        <v>#N/A</v>
      </c>
      <c r="K2205" s="84" t="e">
        <v>#N/A</v>
      </c>
      <c r="L2205" s="9" t="e">
        <v>#N/A</v>
      </c>
      <c r="M2205" s="92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8" t="e">
        <v>#N/A</v>
      </c>
      <c r="F2206" s="3" t="e">
        <v>#N/A</v>
      </c>
      <c r="G2206" s="3" t="e">
        <v>#N/A</v>
      </c>
      <c r="H2206" s="3" t="e">
        <v>#N/A</v>
      </c>
      <c r="I2206" s="79" t="e">
        <v>#N/A</v>
      </c>
      <c r="J2206" s="79" t="e">
        <v>#N/A</v>
      </c>
      <c r="K2206" s="84" t="e">
        <v>#N/A</v>
      </c>
      <c r="L2206" s="9" t="e">
        <v>#N/A</v>
      </c>
      <c r="M2206" s="92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8" t="e">
        <v>#N/A</v>
      </c>
      <c r="F2207" s="3" t="e">
        <v>#N/A</v>
      </c>
      <c r="G2207" s="3" t="e">
        <v>#N/A</v>
      </c>
      <c r="H2207" s="3" t="e">
        <v>#N/A</v>
      </c>
      <c r="I2207" s="79" t="e">
        <v>#N/A</v>
      </c>
      <c r="J2207" s="79" t="e">
        <v>#N/A</v>
      </c>
      <c r="K2207" s="84" t="e">
        <v>#N/A</v>
      </c>
      <c r="L2207" s="9" t="e">
        <v>#N/A</v>
      </c>
      <c r="M2207" s="92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8" t="e">
        <v>#N/A</v>
      </c>
      <c r="F2208" s="3" t="e">
        <v>#N/A</v>
      </c>
      <c r="G2208" s="3" t="e">
        <v>#N/A</v>
      </c>
      <c r="H2208" s="3" t="e">
        <v>#N/A</v>
      </c>
      <c r="I2208" s="79" t="e">
        <v>#N/A</v>
      </c>
      <c r="J2208" s="79" t="e">
        <v>#N/A</v>
      </c>
      <c r="K2208" s="84" t="e">
        <v>#N/A</v>
      </c>
      <c r="L2208" s="9" t="e">
        <v>#N/A</v>
      </c>
      <c r="M2208" s="92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8" t="e">
        <v>#N/A</v>
      </c>
      <c r="F2209" s="3" t="e">
        <v>#N/A</v>
      </c>
      <c r="G2209" s="3" t="e">
        <v>#N/A</v>
      </c>
      <c r="H2209" s="3" t="e">
        <v>#N/A</v>
      </c>
      <c r="I2209" s="79" t="e">
        <v>#N/A</v>
      </c>
      <c r="J2209" s="79" t="e">
        <v>#N/A</v>
      </c>
      <c r="K2209" s="84" t="e">
        <v>#N/A</v>
      </c>
      <c r="L2209" s="9" t="e">
        <v>#N/A</v>
      </c>
      <c r="M2209" s="92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8" t="e">
        <v>#N/A</v>
      </c>
      <c r="F2210" s="3" t="e">
        <v>#N/A</v>
      </c>
      <c r="G2210" s="3" t="e">
        <v>#N/A</v>
      </c>
      <c r="H2210" s="3" t="e">
        <v>#N/A</v>
      </c>
      <c r="I2210" s="79" t="e">
        <v>#N/A</v>
      </c>
      <c r="J2210" s="79" t="e">
        <v>#N/A</v>
      </c>
      <c r="K2210" s="84" t="e">
        <v>#N/A</v>
      </c>
      <c r="L2210" s="9" t="e">
        <v>#N/A</v>
      </c>
      <c r="M2210" s="92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8" t="e">
        <v>#N/A</v>
      </c>
      <c r="F2211" s="3" t="e">
        <v>#N/A</v>
      </c>
      <c r="G2211" s="3" t="e">
        <v>#N/A</v>
      </c>
      <c r="H2211" s="3" t="e">
        <v>#N/A</v>
      </c>
      <c r="I2211" s="79" t="e">
        <v>#N/A</v>
      </c>
      <c r="J2211" s="79" t="e">
        <v>#N/A</v>
      </c>
      <c r="K2211" s="84" t="e">
        <v>#N/A</v>
      </c>
      <c r="L2211" s="9" t="e">
        <v>#N/A</v>
      </c>
      <c r="M2211" s="92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8" t="e">
        <v>#N/A</v>
      </c>
      <c r="F2212" s="3" t="e">
        <v>#N/A</v>
      </c>
      <c r="G2212" s="3" t="e">
        <v>#N/A</v>
      </c>
      <c r="H2212" s="3" t="e">
        <v>#N/A</v>
      </c>
      <c r="I2212" s="79" t="e">
        <v>#N/A</v>
      </c>
      <c r="J2212" s="79" t="e">
        <v>#N/A</v>
      </c>
      <c r="K2212" s="84" t="e">
        <v>#N/A</v>
      </c>
      <c r="L2212" s="9" t="e">
        <v>#N/A</v>
      </c>
      <c r="M2212" s="92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8" t="e">
        <v>#N/A</v>
      </c>
      <c r="F2213" s="3" t="e">
        <v>#N/A</v>
      </c>
      <c r="G2213" s="3" t="e">
        <v>#N/A</v>
      </c>
      <c r="H2213" s="3" t="e">
        <v>#N/A</v>
      </c>
      <c r="I2213" s="79" t="e">
        <v>#N/A</v>
      </c>
      <c r="J2213" s="79" t="e">
        <v>#N/A</v>
      </c>
      <c r="K2213" s="84" t="e">
        <v>#N/A</v>
      </c>
      <c r="L2213" s="9" t="e">
        <v>#N/A</v>
      </c>
      <c r="M2213" s="92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8" t="e">
        <v>#N/A</v>
      </c>
      <c r="F2214" s="3" t="e">
        <v>#N/A</v>
      </c>
      <c r="G2214" s="3" t="e">
        <v>#N/A</v>
      </c>
      <c r="H2214" s="3" t="e">
        <v>#N/A</v>
      </c>
      <c r="I2214" s="79" t="e">
        <v>#N/A</v>
      </c>
      <c r="J2214" s="79" t="e">
        <v>#N/A</v>
      </c>
      <c r="K2214" s="84" t="e">
        <v>#N/A</v>
      </c>
      <c r="L2214" s="9" t="e">
        <v>#N/A</v>
      </c>
      <c r="M2214" s="92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8" t="e">
        <v>#N/A</v>
      </c>
      <c r="F2215" s="3" t="e">
        <v>#N/A</v>
      </c>
      <c r="G2215" s="3" t="e">
        <v>#N/A</v>
      </c>
      <c r="H2215" s="3" t="e">
        <v>#N/A</v>
      </c>
      <c r="I2215" s="79" t="e">
        <v>#N/A</v>
      </c>
      <c r="J2215" s="79" t="e">
        <v>#N/A</v>
      </c>
      <c r="K2215" s="84" t="e">
        <v>#N/A</v>
      </c>
      <c r="L2215" s="9" t="e">
        <v>#N/A</v>
      </c>
      <c r="M2215" s="92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8" t="e">
        <v>#N/A</v>
      </c>
      <c r="F2216" s="3" t="e">
        <v>#N/A</v>
      </c>
      <c r="G2216" s="3" t="e">
        <v>#N/A</v>
      </c>
      <c r="H2216" s="3" t="e">
        <v>#N/A</v>
      </c>
      <c r="I2216" s="79" t="e">
        <v>#N/A</v>
      </c>
      <c r="J2216" s="79" t="e">
        <v>#N/A</v>
      </c>
      <c r="K2216" s="84" t="e">
        <v>#N/A</v>
      </c>
      <c r="L2216" s="9" t="e">
        <v>#N/A</v>
      </c>
      <c r="M2216" s="92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8" t="e">
        <v>#N/A</v>
      </c>
      <c r="F2217" s="3" t="e">
        <v>#N/A</v>
      </c>
      <c r="G2217" s="3" t="e">
        <v>#N/A</v>
      </c>
      <c r="H2217" s="3" t="e">
        <v>#N/A</v>
      </c>
      <c r="I2217" s="79" t="e">
        <v>#N/A</v>
      </c>
      <c r="J2217" s="79" t="e">
        <v>#N/A</v>
      </c>
      <c r="K2217" s="84" t="e">
        <v>#N/A</v>
      </c>
      <c r="L2217" s="9" t="e">
        <v>#N/A</v>
      </c>
      <c r="M2217" s="92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8" t="e">
        <v>#N/A</v>
      </c>
      <c r="F2218" s="3" t="e">
        <v>#N/A</v>
      </c>
      <c r="G2218" s="3" t="e">
        <v>#N/A</v>
      </c>
      <c r="H2218" s="3" t="e">
        <v>#N/A</v>
      </c>
      <c r="I2218" s="79" t="e">
        <v>#N/A</v>
      </c>
      <c r="J2218" s="79" t="e">
        <v>#N/A</v>
      </c>
      <c r="K2218" s="84" t="e">
        <v>#N/A</v>
      </c>
      <c r="L2218" s="9" t="e">
        <v>#N/A</v>
      </c>
      <c r="M2218" s="92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8" t="e">
        <v>#N/A</v>
      </c>
      <c r="F2219" s="3" t="e">
        <v>#N/A</v>
      </c>
      <c r="G2219" s="3" t="e">
        <v>#N/A</v>
      </c>
      <c r="H2219" s="3" t="e">
        <v>#N/A</v>
      </c>
      <c r="I2219" s="79" t="e">
        <v>#N/A</v>
      </c>
      <c r="J2219" s="79" t="e">
        <v>#N/A</v>
      </c>
      <c r="K2219" s="84" t="e">
        <v>#N/A</v>
      </c>
      <c r="L2219" s="9" t="e">
        <v>#N/A</v>
      </c>
      <c r="M2219" s="92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8" t="e">
        <v>#N/A</v>
      </c>
      <c r="F2220" s="3" t="e">
        <v>#N/A</v>
      </c>
      <c r="G2220" s="3" t="e">
        <v>#N/A</v>
      </c>
      <c r="H2220" s="3" t="e">
        <v>#N/A</v>
      </c>
      <c r="I2220" s="79" t="e">
        <v>#N/A</v>
      </c>
      <c r="J2220" s="79" t="e">
        <v>#N/A</v>
      </c>
      <c r="K2220" s="84" t="e">
        <v>#N/A</v>
      </c>
      <c r="L2220" s="9" t="e">
        <v>#N/A</v>
      </c>
      <c r="M2220" s="92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8" t="e">
        <v>#N/A</v>
      </c>
      <c r="F2221" s="3" t="e">
        <v>#N/A</v>
      </c>
      <c r="G2221" s="3" t="e">
        <v>#N/A</v>
      </c>
      <c r="H2221" s="3" t="e">
        <v>#N/A</v>
      </c>
      <c r="I2221" s="79" t="e">
        <v>#N/A</v>
      </c>
      <c r="J2221" s="79" t="e">
        <v>#N/A</v>
      </c>
      <c r="K2221" s="84" t="e">
        <v>#N/A</v>
      </c>
      <c r="L2221" s="9" t="e">
        <v>#N/A</v>
      </c>
      <c r="M2221" s="92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8" t="e">
        <v>#N/A</v>
      </c>
      <c r="F2222" s="3" t="e">
        <v>#N/A</v>
      </c>
      <c r="G2222" s="3" t="e">
        <v>#N/A</v>
      </c>
      <c r="H2222" s="3" t="e">
        <v>#N/A</v>
      </c>
      <c r="I2222" s="79" t="e">
        <v>#N/A</v>
      </c>
      <c r="J2222" s="79" t="e">
        <v>#N/A</v>
      </c>
      <c r="K2222" s="84" t="e">
        <v>#N/A</v>
      </c>
      <c r="L2222" s="9" t="e">
        <v>#N/A</v>
      </c>
      <c r="M2222" s="92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8" t="e">
        <v>#N/A</v>
      </c>
      <c r="F2223" s="3" t="e">
        <v>#N/A</v>
      </c>
      <c r="G2223" s="3" t="e">
        <v>#N/A</v>
      </c>
      <c r="H2223" s="3" t="e">
        <v>#N/A</v>
      </c>
      <c r="I2223" s="79" t="e">
        <v>#N/A</v>
      </c>
      <c r="J2223" s="79" t="e">
        <v>#N/A</v>
      </c>
      <c r="K2223" s="84" t="e">
        <v>#N/A</v>
      </c>
      <c r="L2223" s="9" t="e">
        <v>#N/A</v>
      </c>
      <c r="M2223" s="92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8" t="e">
        <v>#N/A</v>
      </c>
      <c r="F2224" s="3" t="e">
        <v>#N/A</v>
      </c>
      <c r="G2224" s="3" t="e">
        <v>#N/A</v>
      </c>
      <c r="H2224" s="3" t="e">
        <v>#N/A</v>
      </c>
      <c r="I2224" s="79" t="e">
        <v>#N/A</v>
      </c>
      <c r="J2224" s="79" t="e">
        <v>#N/A</v>
      </c>
      <c r="K2224" s="84" t="e">
        <v>#N/A</v>
      </c>
      <c r="L2224" s="9" t="e">
        <v>#N/A</v>
      </c>
      <c r="M2224" s="92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8" t="e">
        <v>#N/A</v>
      </c>
      <c r="F2225" s="3" t="e">
        <v>#N/A</v>
      </c>
      <c r="G2225" s="3" t="e">
        <v>#N/A</v>
      </c>
      <c r="H2225" s="3" t="e">
        <v>#N/A</v>
      </c>
      <c r="I2225" s="79" t="e">
        <v>#N/A</v>
      </c>
      <c r="J2225" s="79" t="e">
        <v>#N/A</v>
      </c>
      <c r="K2225" s="84" t="e">
        <v>#N/A</v>
      </c>
      <c r="L2225" s="9" t="e">
        <v>#N/A</v>
      </c>
      <c r="M2225" s="92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8" t="e">
        <v>#N/A</v>
      </c>
      <c r="F2226" s="3" t="e">
        <v>#N/A</v>
      </c>
      <c r="G2226" s="3" t="e">
        <v>#N/A</v>
      </c>
      <c r="H2226" s="3" t="e">
        <v>#N/A</v>
      </c>
      <c r="I2226" s="79" t="e">
        <v>#N/A</v>
      </c>
      <c r="J2226" s="79" t="e">
        <v>#N/A</v>
      </c>
      <c r="K2226" s="84" t="e">
        <v>#N/A</v>
      </c>
      <c r="L2226" s="9" t="e">
        <v>#N/A</v>
      </c>
      <c r="M2226" s="92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8" t="e">
        <v>#N/A</v>
      </c>
      <c r="F2227" s="3" t="e">
        <v>#N/A</v>
      </c>
      <c r="G2227" s="3" t="e">
        <v>#N/A</v>
      </c>
      <c r="H2227" s="3" t="e">
        <v>#N/A</v>
      </c>
      <c r="I2227" s="79" t="e">
        <v>#N/A</v>
      </c>
      <c r="J2227" s="79" t="e">
        <v>#N/A</v>
      </c>
      <c r="K2227" s="84" t="e">
        <v>#N/A</v>
      </c>
      <c r="L2227" s="9" t="e">
        <v>#N/A</v>
      </c>
      <c r="M2227" s="92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8" t="e">
        <v>#N/A</v>
      </c>
      <c r="F2228" s="3" t="e">
        <v>#N/A</v>
      </c>
      <c r="G2228" s="3" t="e">
        <v>#N/A</v>
      </c>
      <c r="H2228" s="3" t="e">
        <v>#N/A</v>
      </c>
      <c r="I2228" s="79" t="e">
        <v>#N/A</v>
      </c>
      <c r="J2228" s="79" t="e">
        <v>#N/A</v>
      </c>
      <c r="K2228" s="84" t="e">
        <v>#N/A</v>
      </c>
      <c r="L2228" s="9" t="e">
        <v>#N/A</v>
      </c>
      <c r="M2228" s="92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8" t="e">
        <v>#N/A</v>
      </c>
      <c r="F2229" s="3" t="e">
        <v>#N/A</v>
      </c>
      <c r="G2229" s="3" t="e">
        <v>#N/A</v>
      </c>
      <c r="H2229" s="3" t="e">
        <v>#N/A</v>
      </c>
      <c r="I2229" s="79" t="e">
        <v>#N/A</v>
      </c>
      <c r="J2229" s="79" t="e">
        <v>#N/A</v>
      </c>
      <c r="K2229" s="84" t="e">
        <v>#N/A</v>
      </c>
      <c r="L2229" s="9" t="e">
        <v>#N/A</v>
      </c>
      <c r="M2229" s="92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8" t="e">
        <v>#N/A</v>
      </c>
      <c r="F2230" s="3" t="e">
        <v>#N/A</v>
      </c>
      <c r="G2230" s="3" t="e">
        <v>#N/A</v>
      </c>
      <c r="H2230" s="3" t="e">
        <v>#N/A</v>
      </c>
      <c r="I2230" s="79" t="e">
        <v>#N/A</v>
      </c>
      <c r="J2230" s="79" t="e">
        <v>#N/A</v>
      </c>
      <c r="K2230" s="84" t="e">
        <v>#N/A</v>
      </c>
      <c r="L2230" s="9" t="e">
        <v>#N/A</v>
      </c>
      <c r="M2230" s="92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8" t="e">
        <v>#N/A</v>
      </c>
      <c r="F2231" s="3" t="e">
        <v>#N/A</v>
      </c>
      <c r="G2231" s="3" t="e">
        <v>#N/A</v>
      </c>
      <c r="H2231" s="3" t="e">
        <v>#N/A</v>
      </c>
      <c r="I2231" s="79" t="e">
        <v>#N/A</v>
      </c>
      <c r="J2231" s="79" t="e">
        <v>#N/A</v>
      </c>
      <c r="K2231" s="84" t="e">
        <v>#N/A</v>
      </c>
      <c r="L2231" s="9" t="e">
        <v>#N/A</v>
      </c>
      <c r="M2231" s="92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8" t="e">
        <v>#N/A</v>
      </c>
      <c r="F2232" s="3" t="e">
        <v>#N/A</v>
      </c>
      <c r="G2232" s="3" t="e">
        <v>#N/A</v>
      </c>
      <c r="H2232" s="3" t="e">
        <v>#N/A</v>
      </c>
      <c r="I2232" s="79" t="e">
        <v>#N/A</v>
      </c>
      <c r="J2232" s="79" t="e">
        <v>#N/A</v>
      </c>
      <c r="K2232" s="84" t="e">
        <v>#N/A</v>
      </c>
      <c r="L2232" s="9" t="e">
        <v>#N/A</v>
      </c>
      <c r="M2232" s="92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8" t="e">
        <v>#N/A</v>
      </c>
      <c r="F2233" s="3" t="e">
        <v>#N/A</v>
      </c>
      <c r="G2233" s="3" t="e">
        <v>#N/A</v>
      </c>
      <c r="H2233" s="3" t="e">
        <v>#N/A</v>
      </c>
      <c r="I2233" s="79" t="e">
        <v>#N/A</v>
      </c>
      <c r="J2233" s="79" t="e">
        <v>#N/A</v>
      </c>
      <c r="K2233" s="84" t="e">
        <v>#N/A</v>
      </c>
      <c r="L2233" s="9" t="e">
        <v>#N/A</v>
      </c>
      <c r="M2233" s="92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8" t="e">
        <v>#N/A</v>
      </c>
      <c r="F2234" s="3" t="e">
        <v>#N/A</v>
      </c>
      <c r="G2234" s="3" t="e">
        <v>#N/A</v>
      </c>
      <c r="H2234" s="3" t="e">
        <v>#N/A</v>
      </c>
      <c r="I2234" s="79" t="e">
        <v>#N/A</v>
      </c>
      <c r="J2234" s="79" t="e">
        <v>#N/A</v>
      </c>
      <c r="K2234" s="84" t="e">
        <v>#N/A</v>
      </c>
      <c r="L2234" s="9" t="e">
        <v>#N/A</v>
      </c>
      <c r="M2234" s="92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8" t="e">
        <v>#N/A</v>
      </c>
      <c r="F2235" s="3" t="e">
        <v>#N/A</v>
      </c>
      <c r="G2235" s="3" t="e">
        <v>#N/A</v>
      </c>
      <c r="H2235" s="3" t="e">
        <v>#N/A</v>
      </c>
      <c r="I2235" s="79" t="e">
        <v>#N/A</v>
      </c>
      <c r="J2235" s="79" t="e">
        <v>#N/A</v>
      </c>
      <c r="K2235" s="84" t="e">
        <v>#N/A</v>
      </c>
      <c r="L2235" s="9" t="e">
        <v>#N/A</v>
      </c>
      <c r="M2235" s="92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8" t="e">
        <v>#N/A</v>
      </c>
      <c r="F2236" s="3" t="e">
        <v>#N/A</v>
      </c>
      <c r="G2236" s="3" t="e">
        <v>#N/A</v>
      </c>
      <c r="H2236" s="3" t="e">
        <v>#N/A</v>
      </c>
      <c r="I2236" s="79" t="e">
        <v>#N/A</v>
      </c>
      <c r="J2236" s="79" t="e">
        <v>#N/A</v>
      </c>
      <c r="K2236" s="84" t="e">
        <v>#N/A</v>
      </c>
      <c r="L2236" s="9" t="e">
        <v>#N/A</v>
      </c>
      <c r="M2236" s="92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8" t="e">
        <v>#N/A</v>
      </c>
      <c r="F2237" s="3" t="e">
        <v>#N/A</v>
      </c>
      <c r="G2237" s="3" t="e">
        <v>#N/A</v>
      </c>
      <c r="H2237" s="3" t="e">
        <v>#N/A</v>
      </c>
      <c r="I2237" s="79" t="e">
        <v>#N/A</v>
      </c>
      <c r="J2237" s="79" t="e">
        <v>#N/A</v>
      </c>
      <c r="K2237" s="84" t="e">
        <v>#N/A</v>
      </c>
      <c r="L2237" s="9" t="e">
        <v>#N/A</v>
      </c>
      <c r="M2237" s="92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8" t="e">
        <v>#N/A</v>
      </c>
      <c r="F2238" s="3" t="e">
        <v>#N/A</v>
      </c>
      <c r="G2238" s="3" t="e">
        <v>#N/A</v>
      </c>
      <c r="H2238" s="3" t="e">
        <v>#N/A</v>
      </c>
      <c r="I2238" s="79" t="e">
        <v>#N/A</v>
      </c>
      <c r="J2238" s="79" t="e">
        <v>#N/A</v>
      </c>
      <c r="K2238" s="84" t="e">
        <v>#N/A</v>
      </c>
      <c r="L2238" s="9" t="e">
        <v>#N/A</v>
      </c>
      <c r="M2238" s="92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8" t="e">
        <v>#N/A</v>
      </c>
      <c r="F2239" s="3" t="e">
        <v>#N/A</v>
      </c>
      <c r="G2239" s="3" t="e">
        <v>#N/A</v>
      </c>
      <c r="H2239" s="3" t="e">
        <v>#N/A</v>
      </c>
      <c r="I2239" s="79" t="e">
        <v>#N/A</v>
      </c>
      <c r="J2239" s="79" t="e">
        <v>#N/A</v>
      </c>
      <c r="K2239" s="84" t="e">
        <v>#N/A</v>
      </c>
      <c r="L2239" s="9" t="e">
        <v>#N/A</v>
      </c>
      <c r="M2239" s="92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8" t="e">
        <v>#N/A</v>
      </c>
      <c r="F2240" s="3" t="e">
        <v>#N/A</v>
      </c>
      <c r="G2240" s="3" t="e">
        <v>#N/A</v>
      </c>
      <c r="H2240" s="3" t="e">
        <v>#N/A</v>
      </c>
      <c r="I2240" s="79" t="e">
        <v>#N/A</v>
      </c>
      <c r="J2240" s="79" t="e">
        <v>#N/A</v>
      </c>
      <c r="K2240" s="84" t="e">
        <v>#N/A</v>
      </c>
      <c r="L2240" s="9" t="e">
        <v>#N/A</v>
      </c>
      <c r="M2240" s="92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8" t="e">
        <v>#N/A</v>
      </c>
      <c r="F2241" s="3" t="e">
        <v>#N/A</v>
      </c>
      <c r="G2241" s="3" t="e">
        <v>#N/A</v>
      </c>
      <c r="H2241" s="3" t="e">
        <v>#N/A</v>
      </c>
      <c r="I2241" s="79" t="e">
        <v>#N/A</v>
      </c>
      <c r="J2241" s="79" t="e">
        <v>#N/A</v>
      </c>
      <c r="K2241" s="84" t="e">
        <v>#N/A</v>
      </c>
      <c r="L2241" s="9" t="e">
        <v>#N/A</v>
      </c>
      <c r="M2241" s="92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8" t="e">
        <v>#N/A</v>
      </c>
      <c r="F2242" s="3" t="e">
        <v>#N/A</v>
      </c>
      <c r="G2242" s="3" t="e">
        <v>#N/A</v>
      </c>
      <c r="H2242" s="3" t="e">
        <v>#N/A</v>
      </c>
      <c r="I2242" s="79" t="e">
        <v>#N/A</v>
      </c>
      <c r="J2242" s="79" t="e">
        <v>#N/A</v>
      </c>
      <c r="K2242" s="84" t="e">
        <v>#N/A</v>
      </c>
      <c r="L2242" s="9" t="e">
        <v>#N/A</v>
      </c>
      <c r="M2242" s="92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8" t="e">
        <v>#N/A</v>
      </c>
      <c r="F2243" s="3" t="e">
        <v>#N/A</v>
      </c>
      <c r="G2243" s="3" t="e">
        <v>#N/A</v>
      </c>
      <c r="H2243" s="3" t="e">
        <v>#N/A</v>
      </c>
      <c r="I2243" s="79" t="e">
        <v>#N/A</v>
      </c>
      <c r="J2243" s="79" t="e">
        <v>#N/A</v>
      </c>
      <c r="K2243" s="84" t="e">
        <v>#N/A</v>
      </c>
      <c r="L2243" s="9" t="e">
        <v>#N/A</v>
      </c>
      <c r="M2243" s="92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8" t="e">
        <v>#N/A</v>
      </c>
      <c r="F2244" s="3" t="e">
        <v>#N/A</v>
      </c>
      <c r="G2244" s="3" t="e">
        <v>#N/A</v>
      </c>
      <c r="H2244" s="3" t="e">
        <v>#N/A</v>
      </c>
      <c r="I2244" s="79" t="e">
        <v>#N/A</v>
      </c>
      <c r="J2244" s="79" t="e">
        <v>#N/A</v>
      </c>
      <c r="K2244" s="84" t="e">
        <v>#N/A</v>
      </c>
      <c r="L2244" s="9" t="e">
        <v>#N/A</v>
      </c>
      <c r="M2244" s="92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8" t="e">
        <v>#N/A</v>
      </c>
      <c r="F2245" s="3" t="e">
        <v>#N/A</v>
      </c>
      <c r="G2245" s="3" t="e">
        <v>#N/A</v>
      </c>
      <c r="H2245" s="3" t="e">
        <v>#N/A</v>
      </c>
      <c r="I2245" s="79" t="e">
        <v>#N/A</v>
      </c>
      <c r="J2245" s="79" t="e">
        <v>#N/A</v>
      </c>
      <c r="K2245" s="84" t="e">
        <v>#N/A</v>
      </c>
      <c r="L2245" s="9" t="e">
        <v>#N/A</v>
      </c>
      <c r="M2245" s="92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8" t="e">
        <v>#N/A</v>
      </c>
      <c r="F2246" s="3" t="e">
        <v>#N/A</v>
      </c>
      <c r="G2246" s="3" t="e">
        <v>#N/A</v>
      </c>
      <c r="H2246" s="3" t="e">
        <v>#N/A</v>
      </c>
      <c r="I2246" s="79" t="e">
        <v>#N/A</v>
      </c>
      <c r="J2246" s="79" t="e">
        <v>#N/A</v>
      </c>
      <c r="K2246" s="84" t="e">
        <v>#N/A</v>
      </c>
      <c r="L2246" s="9" t="e">
        <v>#N/A</v>
      </c>
      <c r="M2246" s="92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8" t="e">
        <v>#N/A</v>
      </c>
      <c r="F2247" s="3" t="e">
        <v>#N/A</v>
      </c>
      <c r="G2247" s="3" t="e">
        <v>#N/A</v>
      </c>
      <c r="H2247" s="3" t="e">
        <v>#N/A</v>
      </c>
      <c r="I2247" s="79" t="e">
        <v>#N/A</v>
      </c>
      <c r="J2247" s="79" t="e">
        <v>#N/A</v>
      </c>
      <c r="K2247" s="84" t="e">
        <v>#N/A</v>
      </c>
      <c r="L2247" s="9" t="e">
        <v>#N/A</v>
      </c>
      <c r="M2247" s="92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8" t="e">
        <v>#N/A</v>
      </c>
      <c r="F2248" s="3" t="e">
        <v>#N/A</v>
      </c>
      <c r="G2248" s="3" t="e">
        <v>#N/A</v>
      </c>
      <c r="H2248" s="3" t="e">
        <v>#N/A</v>
      </c>
      <c r="I2248" s="79" t="e">
        <v>#N/A</v>
      </c>
      <c r="J2248" s="79" t="e">
        <v>#N/A</v>
      </c>
      <c r="K2248" s="84" t="e">
        <v>#N/A</v>
      </c>
      <c r="L2248" s="9" t="e">
        <v>#N/A</v>
      </c>
      <c r="M2248" s="92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8" t="e">
        <v>#N/A</v>
      </c>
      <c r="F2249" s="3" t="e">
        <v>#N/A</v>
      </c>
      <c r="G2249" s="3" t="e">
        <v>#N/A</v>
      </c>
      <c r="H2249" s="3" t="e">
        <v>#N/A</v>
      </c>
      <c r="I2249" s="79" t="e">
        <v>#N/A</v>
      </c>
      <c r="J2249" s="79" t="e">
        <v>#N/A</v>
      </c>
      <c r="K2249" s="84" t="e">
        <v>#N/A</v>
      </c>
      <c r="L2249" s="9" t="e">
        <v>#N/A</v>
      </c>
      <c r="M2249" s="92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8" t="e">
        <v>#N/A</v>
      </c>
      <c r="F2250" s="3" t="e">
        <v>#N/A</v>
      </c>
      <c r="G2250" s="3" t="e">
        <v>#N/A</v>
      </c>
      <c r="H2250" s="3" t="e">
        <v>#N/A</v>
      </c>
      <c r="I2250" s="79" t="e">
        <v>#N/A</v>
      </c>
      <c r="J2250" s="79" t="e">
        <v>#N/A</v>
      </c>
      <c r="K2250" s="84" t="e">
        <v>#N/A</v>
      </c>
      <c r="L2250" s="9" t="e">
        <v>#N/A</v>
      </c>
      <c r="M2250" s="92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8" t="e">
        <v>#N/A</v>
      </c>
      <c r="F2251" s="3" t="e">
        <v>#N/A</v>
      </c>
      <c r="G2251" s="3" t="e">
        <v>#N/A</v>
      </c>
      <c r="H2251" s="3" t="e">
        <v>#N/A</v>
      </c>
      <c r="I2251" s="79" t="e">
        <v>#N/A</v>
      </c>
      <c r="J2251" s="79" t="e">
        <v>#N/A</v>
      </c>
      <c r="K2251" s="84" t="e">
        <v>#N/A</v>
      </c>
      <c r="L2251" s="9" t="e">
        <v>#N/A</v>
      </c>
      <c r="M2251" s="92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8" t="e">
        <v>#N/A</v>
      </c>
      <c r="F2252" s="3" t="e">
        <v>#N/A</v>
      </c>
      <c r="G2252" s="3" t="e">
        <v>#N/A</v>
      </c>
      <c r="H2252" s="3" t="e">
        <v>#N/A</v>
      </c>
      <c r="I2252" s="79" t="e">
        <v>#N/A</v>
      </c>
      <c r="J2252" s="79" t="e">
        <v>#N/A</v>
      </c>
      <c r="K2252" s="84" t="e">
        <v>#N/A</v>
      </c>
      <c r="L2252" s="9" t="e">
        <v>#N/A</v>
      </c>
      <c r="M2252" s="92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8" t="e">
        <v>#N/A</v>
      </c>
      <c r="F2253" s="3" t="e">
        <v>#N/A</v>
      </c>
      <c r="G2253" s="3" t="e">
        <v>#N/A</v>
      </c>
      <c r="H2253" s="3" t="e">
        <v>#N/A</v>
      </c>
      <c r="I2253" s="79" t="e">
        <v>#N/A</v>
      </c>
      <c r="J2253" s="79" t="e">
        <v>#N/A</v>
      </c>
      <c r="K2253" s="84" t="e">
        <v>#N/A</v>
      </c>
      <c r="L2253" s="9" t="e">
        <v>#N/A</v>
      </c>
      <c r="M2253" s="92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8" t="e">
        <v>#N/A</v>
      </c>
      <c r="F2254" s="3" t="e">
        <v>#N/A</v>
      </c>
      <c r="G2254" s="3" t="e">
        <v>#N/A</v>
      </c>
      <c r="H2254" s="3" t="e">
        <v>#N/A</v>
      </c>
      <c r="I2254" s="79" t="e">
        <v>#N/A</v>
      </c>
      <c r="J2254" s="79" t="e">
        <v>#N/A</v>
      </c>
      <c r="K2254" s="84" t="e">
        <v>#N/A</v>
      </c>
      <c r="L2254" s="9" t="e">
        <v>#N/A</v>
      </c>
      <c r="M2254" s="92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8" t="e">
        <v>#N/A</v>
      </c>
      <c r="F2255" s="3" t="e">
        <v>#N/A</v>
      </c>
      <c r="G2255" s="3" t="e">
        <v>#N/A</v>
      </c>
      <c r="H2255" s="3" t="e">
        <v>#N/A</v>
      </c>
      <c r="I2255" s="79" t="e">
        <v>#N/A</v>
      </c>
      <c r="J2255" s="79" t="e">
        <v>#N/A</v>
      </c>
      <c r="K2255" s="84" t="e">
        <v>#N/A</v>
      </c>
      <c r="L2255" s="9" t="e">
        <v>#N/A</v>
      </c>
      <c r="M2255" s="92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8" t="e">
        <v>#N/A</v>
      </c>
      <c r="F2256" s="3" t="e">
        <v>#N/A</v>
      </c>
      <c r="G2256" s="3" t="e">
        <v>#N/A</v>
      </c>
      <c r="H2256" s="3" t="e">
        <v>#N/A</v>
      </c>
      <c r="I2256" s="79" t="e">
        <v>#N/A</v>
      </c>
      <c r="J2256" s="79" t="e">
        <v>#N/A</v>
      </c>
      <c r="K2256" s="84" t="e">
        <v>#N/A</v>
      </c>
      <c r="L2256" s="9" t="e">
        <v>#N/A</v>
      </c>
      <c r="M2256" s="92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8" t="e">
        <v>#N/A</v>
      </c>
      <c r="F2257" s="3" t="e">
        <v>#N/A</v>
      </c>
      <c r="G2257" s="3" t="e">
        <v>#N/A</v>
      </c>
      <c r="H2257" s="3" t="e">
        <v>#N/A</v>
      </c>
      <c r="I2257" s="79" t="e">
        <v>#N/A</v>
      </c>
      <c r="J2257" s="79" t="e">
        <v>#N/A</v>
      </c>
      <c r="K2257" s="84" t="e">
        <v>#N/A</v>
      </c>
      <c r="L2257" s="9" t="e">
        <v>#N/A</v>
      </c>
      <c r="M2257" s="92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8" t="e">
        <v>#N/A</v>
      </c>
      <c r="F2258" s="3" t="e">
        <v>#N/A</v>
      </c>
      <c r="G2258" s="3" t="e">
        <v>#N/A</v>
      </c>
      <c r="H2258" s="3" t="e">
        <v>#N/A</v>
      </c>
      <c r="I2258" s="79" t="e">
        <v>#N/A</v>
      </c>
      <c r="J2258" s="79" t="e">
        <v>#N/A</v>
      </c>
      <c r="K2258" s="84" t="e">
        <v>#N/A</v>
      </c>
      <c r="L2258" s="9" t="e">
        <v>#N/A</v>
      </c>
      <c r="M2258" s="92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8" t="e">
        <v>#N/A</v>
      </c>
      <c r="F2259" s="3" t="e">
        <v>#N/A</v>
      </c>
      <c r="G2259" s="3" t="e">
        <v>#N/A</v>
      </c>
      <c r="H2259" s="3" t="e">
        <v>#N/A</v>
      </c>
      <c r="I2259" s="79" t="e">
        <v>#N/A</v>
      </c>
      <c r="J2259" s="79" t="e">
        <v>#N/A</v>
      </c>
      <c r="K2259" s="84" t="e">
        <v>#N/A</v>
      </c>
      <c r="L2259" s="9" t="e">
        <v>#N/A</v>
      </c>
      <c r="M2259" s="92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8" t="e">
        <v>#N/A</v>
      </c>
      <c r="F2260" s="3" t="e">
        <v>#N/A</v>
      </c>
      <c r="G2260" s="3" t="e">
        <v>#N/A</v>
      </c>
      <c r="H2260" s="3" t="e">
        <v>#N/A</v>
      </c>
      <c r="I2260" s="79" t="e">
        <v>#N/A</v>
      </c>
      <c r="J2260" s="79" t="e">
        <v>#N/A</v>
      </c>
      <c r="K2260" s="84" t="e">
        <v>#N/A</v>
      </c>
      <c r="L2260" s="9" t="e">
        <v>#N/A</v>
      </c>
      <c r="M2260" s="92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8" t="e">
        <v>#N/A</v>
      </c>
      <c r="F2261" s="3" t="e">
        <v>#N/A</v>
      </c>
      <c r="G2261" s="3" t="e">
        <v>#N/A</v>
      </c>
      <c r="H2261" s="3" t="e">
        <v>#N/A</v>
      </c>
      <c r="I2261" s="79" t="e">
        <v>#N/A</v>
      </c>
      <c r="J2261" s="79" t="e">
        <v>#N/A</v>
      </c>
      <c r="K2261" s="84" t="e">
        <v>#N/A</v>
      </c>
      <c r="L2261" s="9" t="e">
        <v>#N/A</v>
      </c>
      <c r="M2261" s="92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8" t="e">
        <v>#N/A</v>
      </c>
      <c r="F2262" s="3" t="e">
        <v>#N/A</v>
      </c>
      <c r="G2262" s="3" t="e">
        <v>#N/A</v>
      </c>
      <c r="H2262" s="3" t="e">
        <v>#N/A</v>
      </c>
      <c r="I2262" s="79" t="e">
        <v>#N/A</v>
      </c>
      <c r="J2262" s="79" t="e">
        <v>#N/A</v>
      </c>
      <c r="K2262" s="84" t="e">
        <v>#N/A</v>
      </c>
      <c r="L2262" s="9" t="e">
        <v>#N/A</v>
      </c>
      <c r="M2262" s="92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8" t="e">
        <v>#N/A</v>
      </c>
      <c r="F2263" s="3" t="e">
        <v>#N/A</v>
      </c>
      <c r="G2263" s="3" t="e">
        <v>#N/A</v>
      </c>
      <c r="H2263" s="3" t="e">
        <v>#N/A</v>
      </c>
      <c r="I2263" s="79" t="e">
        <v>#N/A</v>
      </c>
      <c r="J2263" s="79" t="e">
        <v>#N/A</v>
      </c>
      <c r="K2263" s="84" t="e">
        <v>#N/A</v>
      </c>
      <c r="L2263" s="9" t="e">
        <v>#N/A</v>
      </c>
      <c r="M2263" s="92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8" t="e">
        <v>#N/A</v>
      </c>
      <c r="F2264" s="3" t="e">
        <v>#N/A</v>
      </c>
      <c r="G2264" s="3" t="e">
        <v>#N/A</v>
      </c>
      <c r="H2264" s="3" t="e">
        <v>#N/A</v>
      </c>
      <c r="I2264" s="79" t="e">
        <v>#N/A</v>
      </c>
      <c r="J2264" s="79" t="e">
        <v>#N/A</v>
      </c>
      <c r="K2264" s="84" t="e">
        <v>#N/A</v>
      </c>
      <c r="L2264" s="9" t="e">
        <v>#N/A</v>
      </c>
      <c r="M2264" s="92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8" t="e">
        <v>#N/A</v>
      </c>
      <c r="F2265" s="3" t="e">
        <v>#N/A</v>
      </c>
      <c r="G2265" s="3" t="e">
        <v>#N/A</v>
      </c>
      <c r="H2265" s="3" t="e">
        <v>#N/A</v>
      </c>
      <c r="I2265" s="79" t="e">
        <v>#N/A</v>
      </c>
      <c r="J2265" s="79" t="e">
        <v>#N/A</v>
      </c>
      <c r="K2265" s="84" t="e">
        <v>#N/A</v>
      </c>
      <c r="L2265" s="9" t="e">
        <v>#N/A</v>
      </c>
      <c r="M2265" s="92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8" t="e">
        <v>#N/A</v>
      </c>
      <c r="F2266" s="3" t="e">
        <v>#N/A</v>
      </c>
      <c r="G2266" s="3" t="e">
        <v>#N/A</v>
      </c>
      <c r="H2266" s="3" t="e">
        <v>#N/A</v>
      </c>
      <c r="I2266" s="79" t="e">
        <v>#N/A</v>
      </c>
      <c r="J2266" s="79" t="e">
        <v>#N/A</v>
      </c>
      <c r="K2266" s="84" t="e">
        <v>#N/A</v>
      </c>
      <c r="L2266" s="9" t="e">
        <v>#N/A</v>
      </c>
      <c r="M2266" s="92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8" t="e">
        <v>#N/A</v>
      </c>
      <c r="F2267" s="3" t="e">
        <v>#N/A</v>
      </c>
      <c r="G2267" s="3" t="e">
        <v>#N/A</v>
      </c>
      <c r="H2267" s="3" t="e">
        <v>#N/A</v>
      </c>
      <c r="I2267" s="79" t="e">
        <v>#N/A</v>
      </c>
      <c r="J2267" s="79" t="e">
        <v>#N/A</v>
      </c>
      <c r="K2267" s="84" t="e">
        <v>#N/A</v>
      </c>
      <c r="L2267" s="9" t="e">
        <v>#N/A</v>
      </c>
      <c r="M2267" s="92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8" t="e">
        <v>#N/A</v>
      </c>
      <c r="F2268" s="3" t="e">
        <v>#N/A</v>
      </c>
      <c r="G2268" s="3" t="e">
        <v>#N/A</v>
      </c>
      <c r="H2268" s="3" t="e">
        <v>#N/A</v>
      </c>
      <c r="I2268" s="79" t="e">
        <v>#N/A</v>
      </c>
      <c r="J2268" s="79" t="e">
        <v>#N/A</v>
      </c>
      <c r="K2268" s="84" t="e">
        <v>#N/A</v>
      </c>
      <c r="L2268" s="9" t="e">
        <v>#N/A</v>
      </c>
      <c r="M2268" s="92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8" t="e">
        <v>#N/A</v>
      </c>
      <c r="F2269" s="3" t="e">
        <v>#N/A</v>
      </c>
      <c r="G2269" s="3" t="e">
        <v>#N/A</v>
      </c>
      <c r="H2269" s="3" t="e">
        <v>#N/A</v>
      </c>
      <c r="I2269" s="79" t="e">
        <v>#N/A</v>
      </c>
      <c r="J2269" s="79" t="e">
        <v>#N/A</v>
      </c>
      <c r="K2269" s="84" t="e">
        <v>#N/A</v>
      </c>
      <c r="L2269" s="9" t="e">
        <v>#N/A</v>
      </c>
      <c r="M2269" s="92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8" t="e">
        <v>#N/A</v>
      </c>
      <c r="F2270" s="3" t="e">
        <v>#N/A</v>
      </c>
      <c r="G2270" s="3" t="e">
        <v>#N/A</v>
      </c>
      <c r="H2270" s="3" t="e">
        <v>#N/A</v>
      </c>
      <c r="I2270" s="79" t="e">
        <v>#N/A</v>
      </c>
      <c r="J2270" s="79" t="e">
        <v>#N/A</v>
      </c>
      <c r="K2270" s="84" t="e">
        <v>#N/A</v>
      </c>
      <c r="L2270" s="9" t="e">
        <v>#N/A</v>
      </c>
      <c r="M2270" s="92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8" t="e">
        <v>#N/A</v>
      </c>
      <c r="F2271" s="3" t="e">
        <v>#N/A</v>
      </c>
      <c r="G2271" s="3" t="e">
        <v>#N/A</v>
      </c>
      <c r="H2271" s="3" t="e">
        <v>#N/A</v>
      </c>
      <c r="I2271" s="79" t="e">
        <v>#N/A</v>
      </c>
      <c r="J2271" s="79" t="e">
        <v>#N/A</v>
      </c>
      <c r="K2271" s="84" t="e">
        <v>#N/A</v>
      </c>
      <c r="L2271" s="9" t="e">
        <v>#N/A</v>
      </c>
      <c r="M2271" s="92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8" t="e">
        <v>#N/A</v>
      </c>
      <c r="F2272" s="3" t="e">
        <v>#N/A</v>
      </c>
      <c r="G2272" s="3" t="e">
        <v>#N/A</v>
      </c>
      <c r="H2272" s="3" t="e">
        <v>#N/A</v>
      </c>
      <c r="I2272" s="79" t="e">
        <v>#N/A</v>
      </c>
      <c r="J2272" s="79" t="e">
        <v>#N/A</v>
      </c>
      <c r="K2272" s="84" t="e">
        <v>#N/A</v>
      </c>
      <c r="L2272" s="9" t="e">
        <v>#N/A</v>
      </c>
      <c r="M2272" s="92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8" t="e">
        <v>#N/A</v>
      </c>
      <c r="F2273" s="3" t="e">
        <v>#N/A</v>
      </c>
      <c r="G2273" s="3" t="e">
        <v>#N/A</v>
      </c>
      <c r="H2273" s="3" t="e">
        <v>#N/A</v>
      </c>
      <c r="I2273" s="79" t="e">
        <v>#N/A</v>
      </c>
      <c r="J2273" s="79" t="e">
        <v>#N/A</v>
      </c>
      <c r="K2273" s="84" t="e">
        <v>#N/A</v>
      </c>
      <c r="L2273" s="9" t="e">
        <v>#N/A</v>
      </c>
      <c r="M2273" s="92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8" t="e">
        <v>#N/A</v>
      </c>
      <c r="F2274" s="3" t="e">
        <v>#N/A</v>
      </c>
      <c r="G2274" s="3" t="e">
        <v>#N/A</v>
      </c>
      <c r="H2274" s="3" t="e">
        <v>#N/A</v>
      </c>
      <c r="I2274" s="79" t="e">
        <v>#N/A</v>
      </c>
      <c r="J2274" s="79" t="e">
        <v>#N/A</v>
      </c>
      <c r="K2274" s="84" t="e">
        <v>#N/A</v>
      </c>
      <c r="L2274" s="9" t="e">
        <v>#N/A</v>
      </c>
      <c r="M2274" s="92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8" t="e">
        <v>#N/A</v>
      </c>
      <c r="F2275" s="3" t="e">
        <v>#N/A</v>
      </c>
      <c r="G2275" s="3" t="e">
        <v>#N/A</v>
      </c>
      <c r="H2275" s="3" t="e">
        <v>#N/A</v>
      </c>
      <c r="I2275" s="79" t="e">
        <v>#N/A</v>
      </c>
      <c r="J2275" s="79" t="e">
        <v>#N/A</v>
      </c>
      <c r="K2275" s="84" t="e">
        <v>#N/A</v>
      </c>
      <c r="L2275" s="9" t="e">
        <v>#N/A</v>
      </c>
      <c r="M2275" s="92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8" t="e">
        <v>#N/A</v>
      </c>
      <c r="F2276" s="3" t="e">
        <v>#N/A</v>
      </c>
      <c r="G2276" s="3" t="e">
        <v>#N/A</v>
      </c>
      <c r="H2276" s="3" t="e">
        <v>#N/A</v>
      </c>
      <c r="I2276" s="79" t="e">
        <v>#N/A</v>
      </c>
      <c r="J2276" s="79" t="e">
        <v>#N/A</v>
      </c>
      <c r="K2276" s="84" t="e">
        <v>#N/A</v>
      </c>
      <c r="L2276" s="9" t="e">
        <v>#N/A</v>
      </c>
      <c r="M2276" s="92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8" t="e">
        <v>#N/A</v>
      </c>
      <c r="F2277" s="3" t="e">
        <v>#N/A</v>
      </c>
      <c r="G2277" s="3" t="e">
        <v>#N/A</v>
      </c>
      <c r="H2277" s="3" t="e">
        <v>#N/A</v>
      </c>
      <c r="I2277" s="79" t="e">
        <v>#N/A</v>
      </c>
      <c r="J2277" s="79" t="e">
        <v>#N/A</v>
      </c>
      <c r="K2277" s="84" t="e">
        <v>#N/A</v>
      </c>
      <c r="L2277" s="9" t="e">
        <v>#N/A</v>
      </c>
      <c r="M2277" s="92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8" t="e">
        <v>#N/A</v>
      </c>
      <c r="F2278" s="3" t="e">
        <v>#N/A</v>
      </c>
      <c r="G2278" s="3" t="e">
        <v>#N/A</v>
      </c>
      <c r="H2278" s="3" t="e">
        <v>#N/A</v>
      </c>
      <c r="I2278" s="79" t="e">
        <v>#N/A</v>
      </c>
      <c r="J2278" s="79" t="e">
        <v>#N/A</v>
      </c>
      <c r="K2278" s="84" t="e">
        <v>#N/A</v>
      </c>
      <c r="L2278" s="9" t="e">
        <v>#N/A</v>
      </c>
      <c r="M2278" s="92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8" t="e">
        <v>#N/A</v>
      </c>
      <c r="F2279" s="3" t="e">
        <v>#N/A</v>
      </c>
      <c r="G2279" s="3" t="e">
        <v>#N/A</v>
      </c>
      <c r="H2279" s="3" t="e">
        <v>#N/A</v>
      </c>
      <c r="I2279" s="79" t="e">
        <v>#N/A</v>
      </c>
      <c r="J2279" s="79" t="e">
        <v>#N/A</v>
      </c>
      <c r="K2279" s="84" t="e">
        <v>#N/A</v>
      </c>
      <c r="L2279" s="9" t="e">
        <v>#N/A</v>
      </c>
      <c r="M2279" s="92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8" t="e">
        <v>#N/A</v>
      </c>
      <c r="F2280" s="3" t="e">
        <v>#N/A</v>
      </c>
      <c r="G2280" s="3" t="e">
        <v>#N/A</v>
      </c>
      <c r="H2280" s="3" t="e">
        <v>#N/A</v>
      </c>
      <c r="I2280" s="79" t="e">
        <v>#N/A</v>
      </c>
      <c r="J2280" s="79" t="e">
        <v>#N/A</v>
      </c>
      <c r="K2280" s="84" t="e">
        <v>#N/A</v>
      </c>
      <c r="L2280" s="9" t="e">
        <v>#N/A</v>
      </c>
      <c r="M2280" s="92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8" t="e">
        <v>#N/A</v>
      </c>
      <c r="F2281" s="3" t="e">
        <v>#N/A</v>
      </c>
      <c r="G2281" s="3" t="e">
        <v>#N/A</v>
      </c>
      <c r="H2281" s="3" t="e">
        <v>#N/A</v>
      </c>
      <c r="I2281" s="79" t="e">
        <v>#N/A</v>
      </c>
      <c r="J2281" s="79" t="e">
        <v>#N/A</v>
      </c>
      <c r="K2281" s="84" t="e">
        <v>#N/A</v>
      </c>
      <c r="L2281" s="9" t="e">
        <v>#N/A</v>
      </c>
      <c r="M2281" s="92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8" t="e">
        <v>#N/A</v>
      </c>
      <c r="F2282" s="3" t="e">
        <v>#N/A</v>
      </c>
      <c r="G2282" s="3" t="e">
        <v>#N/A</v>
      </c>
      <c r="H2282" s="3" t="e">
        <v>#N/A</v>
      </c>
      <c r="I2282" s="79" t="e">
        <v>#N/A</v>
      </c>
      <c r="J2282" s="79" t="e">
        <v>#N/A</v>
      </c>
      <c r="K2282" s="84" t="e">
        <v>#N/A</v>
      </c>
      <c r="L2282" s="9" t="e">
        <v>#N/A</v>
      </c>
      <c r="M2282" s="92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8" t="e">
        <v>#N/A</v>
      </c>
      <c r="F2283" s="3" t="e">
        <v>#N/A</v>
      </c>
      <c r="G2283" s="3" t="e">
        <v>#N/A</v>
      </c>
      <c r="H2283" s="3" t="e">
        <v>#N/A</v>
      </c>
      <c r="I2283" s="79" t="e">
        <v>#N/A</v>
      </c>
      <c r="J2283" s="79" t="e">
        <v>#N/A</v>
      </c>
      <c r="K2283" s="84" t="e">
        <v>#N/A</v>
      </c>
      <c r="L2283" s="9" t="e">
        <v>#N/A</v>
      </c>
      <c r="M2283" s="92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8" t="e">
        <v>#N/A</v>
      </c>
      <c r="F2284" s="3" t="e">
        <v>#N/A</v>
      </c>
      <c r="G2284" s="3" t="e">
        <v>#N/A</v>
      </c>
      <c r="H2284" s="3" t="e">
        <v>#N/A</v>
      </c>
      <c r="I2284" s="79" t="e">
        <v>#N/A</v>
      </c>
      <c r="J2284" s="79" t="e">
        <v>#N/A</v>
      </c>
      <c r="K2284" s="84" t="e">
        <v>#N/A</v>
      </c>
      <c r="L2284" s="9" t="e">
        <v>#N/A</v>
      </c>
      <c r="M2284" s="92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8" t="e">
        <v>#N/A</v>
      </c>
      <c r="F2285" s="3" t="e">
        <v>#N/A</v>
      </c>
      <c r="G2285" s="3" t="e">
        <v>#N/A</v>
      </c>
      <c r="H2285" s="3" t="e">
        <v>#N/A</v>
      </c>
      <c r="I2285" s="79" t="e">
        <v>#N/A</v>
      </c>
      <c r="J2285" s="79" t="e">
        <v>#N/A</v>
      </c>
      <c r="K2285" s="84" t="e">
        <v>#N/A</v>
      </c>
      <c r="L2285" s="9" t="e">
        <v>#N/A</v>
      </c>
      <c r="M2285" s="92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8" t="e">
        <v>#N/A</v>
      </c>
      <c r="F2286" s="3" t="e">
        <v>#N/A</v>
      </c>
      <c r="G2286" s="3" t="e">
        <v>#N/A</v>
      </c>
      <c r="H2286" s="3" t="e">
        <v>#N/A</v>
      </c>
      <c r="I2286" s="79" t="e">
        <v>#N/A</v>
      </c>
      <c r="J2286" s="79" t="e">
        <v>#N/A</v>
      </c>
      <c r="K2286" s="84" t="e">
        <v>#N/A</v>
      </c>
      <c r="L2286" s="9" t="e">
        <v>#N/A</v>
      </c>
      <c r="M2286" s="92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8" t="e">
        <v>#N/A</v>
      </c>
      <c r="F2287" s="3" t="e">
        <v>#N/A</v>
      </c>
      <c r="G2287" s="3" t="e">
        <v>#N/A</v>
      </c>
      <c r="H2287" s="3" t="e">
        <v>#N/A</v>
      </c>
      <c r="I2287" s="79" t="e">
        <v>#N/A</v>
      </c>
      <c r="J2287" s="79" t="e">
        <v>#N/A</v>
      </c>
      <c r="K2287" s="84" t="e">
        <v>#N/A</v>
      </c>
      <c r="L2287" s="9" t="e">
        <v>#N/A</v>
      </c>
      <c r="M2287" s="92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8" t="e">
        <v>#N/A</v>
      </c>
      <c r="F2288" s="3" t="e">
        <v>#N/A</v>
      </c>
      <c r="G2288" s="3" t="e">
        <v>#N/A</v>
      </c>
      <c r="H2288" s="3" t="e">
        <v>#N/A</v>
      </c>
      <c r="I2288" s="79" t="e">
        <v>#N/A</v>
      </c>
      <c r="J2288" s="79" t="e">
        <v>#N/A</v>
      </c>
      <c r="K2288" s="84" t="e">
        <v>#N/A</v>
      </c>
      <c r="L2288" s="9" t="e">
        <v>#N/A</v>
      </c>
      <c r="M2288" s="92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8" t="e">
        <v>#N/A</v>
      </c>
      <c r="F2289" s="3" t="e">
        <v>#N/A</v>
      </c>
      <c r="G2289" s="3" t="e">
        <v>#N/A</v>
      </c>
      <c r="H2289" s="3" t="e">
        <v>#N/A</v>
      </c>
      <c r="I2289" s="79" t="e">
        <v>#N/A</v>
      </c>
      <c r="J2289" s="79" t="e">
        <v>#N/A</v>
      </c>
      <c r="K2289" s="84" t="e">
        <v>#N/A</v>
      </c>
      <c r="L2289" s="9" t="e">
        <v>#N/A</v>
      </c>
      <c r="M2289" s="92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8" t="e">
        <v>#N/A</v>
      </c>
      <c r="F2290" s="3" t="e">
        <v>#N/A</v>
      </c>
      <c r="G2290" s="3" t="e">
        <v>#N/A</v>
      </c>
      <c r="H2290" s="3" t="e">
        <v>#N/A</v>
      </c>
      <c r="I2290" s="79" t="e">
        <v>#N/A</v>
      </c>
      <c r="J2290" s="79" t="e">
        <v>#N/A</v>
      </c>
      <c r="K2290" s="84" t="e">
        <v>#N/A</v>
      </c>
      <c r="L2290" s="9" t="e">
        <v>#N/A</v>
      </c>
      <c r="M2290" s="92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8" t="e">
        <v>#N/A</v>
      </c>
      <c r="F2291" s="3" t="e">
        <v>#N/A</v>
      </c>
      <c r="G2291" s="3" t="e">
        <v>#N/A</v>
      </c>
      <c r="H2291" s="3" t="e">
        <v>#N/A</v>
      </c>
      <c r="I2291" s="79" t="e">
        <v>#N/A</v>
      </c>
      <c r="J2291" s="79" t="e">
        <v>#N/A</v>
      </c>
      <c r="K2291" s="84" t="e">
        <v>#N/A</v>
      </c>
      <c r="L2291" s="9" t="e">
        <v>#N/A</v>
      </c>
      <c r="M2291" s="92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8" t="e">
        <v>#N/A</v>
      </c>
      <c r="F2292" s="3" t="e">
        <v>#N/A</v>
      </c>
      <c r="G2292" s="3" t="e">
        <v>#N/A</v>
      </c>
      <c r="H2292" s="3" t="e">
        <v>#N/A</v>
      </c>
      <c r="I2292" s="79" t="e">
        <v>#N/A</v>
      </c>
      <c r="J2292" s="79" t="e">
        <v>#N/A</v>
      </c>
      <c r="K2292" s="84" t="e">
        <v>#N/A</v>
      </c>
      <c r="L2292" s="9" t="e">
        <v>#N/A</v>
      </c>
      <c r="M2292" s="92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8" t="e">
        <v>#N/A</v>
      </c>
      <c r="F2293" s="3" t="e">
        <v>#N/A</v>
      </c>
      <c r="G2293" s="3" t="e">
        <v>#N/A</v>
      </c>
      <c r="H2293" s="3" t="e">
        <v>#N/A</v>
      </c>
      <c r="I2293" s="79" t="e">
        <v>#N/A</v>
      </c>
      <c r="J2293" s="79" t="e">
        <v>#N/A</v>
      </c>
      <c r="K2293" s="84" t="e">
        <v>#N/A</v>
      </c>
      <c r="L2293" s="9" t="e">
        <v>#N/A</v>
      </c>
      <c r="M2293" s="92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8" t="e">
        <v>#N/A</v>
      </c>
      <c r="F2294" s="3" t="e">
        <v>#N/A</v>
      </c>
      <c r="G2294" s="3" t="e">
        <v>#N/A</v>
      </c>
      <c r="H2294" s="3" t="e">
        <v>#N/A</v>
      </c>
      <c r="I2294" s="79" t="e">
        <v>#N/A</v>
      </c>
      <c r="J2294" s="79" t="e">
        <v>#N/A</v>
      </c>
      <c r="K2294" s="84" t="e">
        <v>#N/A</v>
      </c>
      <c r="L2294" s="9" t="e">
        <v>#N/A</v>
      </c>
      <c r="M2294" s="92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8" t="e">
        <v>#N/A</v>
      </c>
      <c r="F2295" s="3" t="e">
        <v>#N/A</v>
      </c>
      <c r="G2295" s="3" t="e">
        <v>#N/A</v>
      </c>
      <c r="H2295" s="3" t="e">
        <v>#N/A</v>
      </c>
      <c r="I2295" s="79" t="e">
        <v>#N/A</v>
      </c>
      <c r="J2295" s="79" t="e">
        <v>#N/A</v>
      </c>
      <c r="K2295" s="84" t="e">
        <v>#N/A</v>
      </c>
      <c r="L2295" s="9" t="e">
        <v>#N/A</v>
      </c>
      <c r="M2295" s="92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8" t="e">
        <v>#N/A</v>
      </c>
      <c r="F2296" s="3" t="e">
        <v>#N/A</v>
      </c>
      <c r="G2296" s="3" t="e">
        <v>#N/A</v>
      </c>
      <c r="H2296" s="3" t="e">
        <v>#N/A</v>
      </c>
      <c r="I2296" s="79" t="e">
        <v>#N/A</v>
      </c>
      <c r="J2296" s="79" t="e">
        <v>#N/A</v>
      </c>
      <c r="K2296" s="84" t="e">
        <v>#N/A</v>
      </c>
      <c r="L2296" s="9" t="e">
        <v>#N/A</v>
      </c>
      <c r="M2296" s="92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8" t="e">
        <v>#N/A</v>
      </c>
      <c r="F2297" s="3" t="e">
        <v>#N/A</v>
      </c>
      <c r="G2297" s="3" t="e">
        <v>#N/A</v>
      </c>
      <c r="H2297" s="3" t="e">
        <v>#N/A</v>
      </c>
      <c r="I2297" s="79" t="e">
        <v>#N/A</v>
      </c>
      <c r="J2297" s="79" t="e">
        <v>#N/A</v>
      </c>
      <c r="K2297" s="84" t="e">
        <v>#N/A</v>
      </c>
      <c r="L2297" s="9" t="e">
        <v>#N/A</v>
      </c>
      <c r="M2297" s="92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8" t="e">
        <v>#N/A</v>
      </c>
      <c r="F2298" s="3" t="e">
        <v>#N/A</v>
      </c>
      <c r="G2298" s="3" t="e">
        <v>#N/A</v>
      </c>
      <c r="H2298" s="3" t="e">
        <v>#N/A</v>
      </c>
      <c r="I2298" s="79" t="e">
        <v>#N/A</v>
      </c>
      <c r="J2298" s="79" t="e">
        <v>#N/A</v>
      </c>
      <c r="K2298" s="84" t="e">
        <v>#N/A</v>
      </c>
      <c r="L2298" s="9" t="e">
        <v>#N/A</v>
      </c>
      <c r="M2298" s="92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8" t="e">
        <v>#N/A</v>
      </c>
      <c r="F2299" s="3" t="e">
        <v>#N/A</v>
      </c>
      <c r="G2299" s="3" t="e">
        <v>#N/A</v>
      </c>
      <c r="H2299" s="3" t="e">
        <v>#N/A</v>
      </c>
      <c r="I2299" s="79" t="e">
        <v>#N/A</v>
      </c>
      <c r="J2299" s="79" t="e">
        <v>#N/A</v>
      </c>
      <c r="K2299" s="84" t="e">
        <v>#N/A</v>
      </c>
      <c r="L2299" s="9" t="e">
        <v>#N/A</v>
      </c>
      <c r="M2299" s="92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8" t="e">
        <v>#N/A</v>
      </c>
      <c r="F2300" s="3" t="e">
        <v>#N/A</v>
      </c>
      <c r="G2300" s="3" t="e">
        <v>#N/A</v>
      </c>
      <c r="H2300" s="3" t="e">
        <v>#N/A</v>
      </c>
      <c r="I2300" s="79" t="e">
        <v>#N/A</v>
      </c>
      <c r="J2300" s="79" t="e">
        <v>#N/A</v>
      </c>
      <c r="K2300" s="84" t="e">
        <v>#N/A</v>
      </c>
      <c r="L2300" s="9" t="e">
        <v>#N/A</v>
      </c>
      <c r="M2300" s="92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8" t="e">
        <v>#N/A</v>
      </c>
      <c r="F2301" s="3" t="e">
        <v>#N/A</v>
      </c>
      <c r="G2301" s="3" t="e">
        <v>#N/A</v>
      </c>
      <c r="H2301" s="3" t="e">
        <v>#N/A</v>
      </c>
      <c r="I2301" s="79" t="e">
        <v>#N/A</v>
      </c>
      <c r="J2301" s="79" t="e">
        <v>#N/A</v>
      </c>
      <c r="K2301" s="84" t="e">
        <v>#N/A</v>
      </c>
      <c r="L2301" s="9" t="e">
        <v>#N/A</v>
      </c>
      <c r="M2301" s="92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8" t="e">
        <v>#N/A</v>
      </c>
      <c r="F2302" s="3" t="e">
        <v>#N/A</v>
      </c>
      <c r="G2302" s="3" t="e">
        <v>#N/A</v>
      </c>
      <c r="H2302" s="3" t="e">
        <v>#N/A</v>
      </c>
      <c r="I2302" s="79" t="e">
        <v>#N/A</v>
      </c>
      <c r="J2302" s="79" t="e">
        <v>#N/A</v>
      </c>
      <c r="K2302" s="84" t="e">
        <v>#N/A</v>
      </c>
      <c r="L2302" s="9" t="e">
        <v>#N/A</v>
      </c>
      <c r="M2302" s="92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8" t="e">
        <v>#N/A</v>
      </c>
      <c r="F2303" s="3" t="e">
        <v>#N/A</v>
      </c>
      <c r="G2303" s="3" t="e">
        <v>#N/A</v>
      </c>
      <c r="H2303" s="3" t="e">
        <v>#N/A</v>
      </c>
      <c r="I2303" s="79" t="e">
        <v>#N/A</v>
      </c>
      <c r="J2303" s="79" t="e">
        <v>#N/A</v>
      </c>
      <c r="K2303" s="84" t="e">
        <v>#N/A</v>
      </c>
      <c r="L2303" s="9" t="e">
        <v>#N/A</v>
      </c>
      <c r="M2303" s="92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8" t="e">
        <v>#N/A</v>
      </c>
      <c r="F2304" s="3" t="e">
        <v>#N/A</v>
      </c>
      <c r="G2304" s="3" t="e">
        <v>#N/A</v>
      </c>
      <c r="H2304" s="3" t="e">
        <v>#N/A</v>
      </c>
      <c r="I2304" s="79" t="e">
        <v>#N/A</v>
      </c>
      <c r="J2304" s="79" t="e">
        <v>#N/A</v>
      </c>
      <c r="K2304" s="84" t="e">
        <v>#N/A</v>
      </c>
      <c r="L2304" s="9" t="e">
        <v>#N/A</v>
      </c>
      <c r="M2304" s="92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8" t="e">
        <v>#N/A</v>
      </c>
      <c r="F2305" s="3" t="e">
        <v>#N/A</v>
      </c>
      <c r="G2305" s="3" t="e">
        <v>#N/A</v>
      </c>
      <c r="H2305" s="3" t="e">
        <v>#N/A</v>
      </c>
      <c r="I2305" s="79" t="e">
        <v>#N/A</v>
      </c>
      <c r="J2305" s="79" t="e">
        <v>#N/A</v>
      </c>
      <c r="K2305" s="84" t="e">
        <v>#N/A</v>
      </c>
      <c r="L2305" s="9" t="e">
        <v>#N/A</v>
      </c>
      <c r="M2305" s="92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8" t="e">
        <v>#N/A</v>
      </c>
      <c r="F2306" s="3" t="e">
        <v>#N/A</v>
      </c>
      <c r="G2306" s="3" t="e">
        <v>#N/A</v>
      </c>
      <c r="H2306" s="3" t="e">
        <v>#N/A</v>
      </c>
      <c r="I2306" s="79" t="e">
        <v>#N/A</v>
      </c>
      <c r="J2306" s="79" t="e">
        <v>#N/A</v>
      </c>
      <c r="K2306" s="84" t="e">
        <v>#N/A</v>
      </c>
      <c r="L2306" s="9" t="e">
        <v>#N/A</v>
      </c>
      <c r="M2306" s="92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8" t="e">
        <v>#N/A</v>
      </c>
      <c r="F2307" s="3" t="e">
        <v>#N/A</v>
      </c>
      <c r="G2307" s="3" t="e">
        <v>#N/A</v>
      </c>
      <c r="H2307" s="3" t="e">
        <v>#N/A</v>
      </c>
      <c r="I2307" s="79" t="e">
        <v>#N/A</v>
      </c>
      <c r="J2307" s="79" t="e">
        <v>#N/A</v>
      </c>
      <c r="K2307" s="84" t="e">
        <v>#N/A</v>
      </c>
      <c r="L2307" s="9" t="e">
        <v>#N/A</v>
      </c>
      <c r="M2307" s="92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8" t="e">
        <v>#N/A</v>
      </c>
      <c r="F2308" s="3" t="e">
        <v>#N/A</v>
      </c>
      <c r="G2308" s="3" t="e">
        <v>#N/A</v>
      </c>
      <c r="H2308" s="3" t="e">
        <v>#N/A</v>
      </c>
      <c r="I2308" s="79" t="e">
        <v>#N/A</v>
      </c>
      <c r="J2308" s="79" t="e">
        <v>#N/A</v>
      </c>
      <c r="K2308" s="84" t="e">
        <v>#N/A</v>
      </c>
      <c r="L2308" s="9" t="e">
        <v>#N/A</v>
      </c>
      <c r="M2308" s="92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8" t="e">
        <v>#N/A</v>
      </c>
      <c r="F2309" s="3" t="e">
        <v>#N/A</v>
      </c>
      <c r="G2309" s="3" t="e">
        <v>#N/A</v>
      </c>
      <c r="H2309" s="3" t="e">
        <v>#N/A</v>
      </c>
      <c r="I2309" s="79" t="e">
        <v>#N/A</v>
      </c>
      <c r="J2309" s="79" t="e">
        <v>#N/A</v>
      </c>
      <c r="K2309" s="84" t="e">
        <v>#N/A</v>
      </c>
      <c r="L2309" s="9" t="e">
        <v>#N/A</v>
      </c>
      <c r="M2309" s="92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8" t="e">
        <v>#N/A</v>
      </c>
      <c r="F2310" s="3" t="e">
        <v>#N/A</v>
      </c>
      <c r="G2310" s="3" t="e">
        <v>#N/A</v>
      </c>
      <c r="H2310" s="3" t="e">
        <v>#N/A</v>
      </c>
      <c r="I2310" s="79" t="e">
        <v>#N/A</v>
      </c>
      <c r="J2310" s="79" t="e">
        <v>#N/A</v>
      </c>
      <c r="K2310" s="84" t="e">
        <v>#N/A</v>
      </c>
      <c r="L2310" s="9" t="e">
        <v>#N/A</v>
      </c>
      <c r="M2310" s="92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8" t="e">
        <v>#N/A</v>
      </c>
      <c r="F2311" s="3" t="e">
        <v>#N/A</v>
      </c>
      <c r="G2311" s="3" t="e">
        <v>#N/A</v>
      </c>
      <c r="H2311" s="3" t="e">
        <v>#N/A</v>
      </c>
      <c r="I2311" s="79" t="e">
        <v>#N/A</v>
      </c>
      <c r="J2311" s="79" t="e">
        <v>#N/A</v>
      </c>
      <c r="K2311" s="84" t="e">
        <v>#N/A</v>
      </c>
      <c r="L2311" s="9" t="e">
        <v>#N/A</v>
      </c>
      <c r="M2311" s="92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8" t="e">
        <v>#N/A</v>
      </c>
      <c r="F2312" s="3" t="e">
        <v>#N/A</v>
      </c>
      <c r="G2312" s="3" t="e">
        <v>#N/A</v>
      </c>
      <c r="H2312" s="3" t="e">
        <v>#N/A</v>
      </c>
      <c r="I2312" s="79" t="e">
        <v>#N/A</v>
      </c>
      <c r="J2312" s="79" t="e">
        <v>#N/A</v>
      </c>
      <c r="K2312" s="84" t="e">
        <v>#N/A</v>
      </c>
      <c r="L2312" s="9" t="e">
        <v>#N/A</v>
      </c>
      <c r="M2312" s="92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8" t="e">
        <v>#N/A</v>
      </c>
      <c r="F2313" s="3" t="e">
        <v>#N/A</v>
      </c>
      <c r="G2313" s="3" t="e">
        <v>#N/A</v>
      </c>
      <c r="H2313" s="3" t="e">
        <v>#N/A</v>
      </c>
      <c r="I2313" s="79" t="e">
        <v>#N/A</v>
      </c>
      <c r="J2313" s="79" t="e">
        <v>#N/A</v>
      </c>
      <c r="K2313" s="84" t="e">
        <v>#N/A</v>
      </c>
      <c r="L2313" s="9" t="e">
        <v>#N/A</v>
      </c>
      <c r="M2313" s="92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8" t="e">
        <v>#N/A</v>
      </c>
      <c r="F2314" s="3" t="e">
        <v>#N/A</v>
      </c>
      <c r="G2314" s="3" t="e">
        <v>#N/A</v>
      </c>
      <c r="H2314" s="3" t="e">
        <v>#N/A</v>
      </c>
      <c r="I2314" s="79" t="e">
        <v>#N/A</v>
      </c>
      <c r="J2314" s="79" t="e">
        <v>#N/A</v>
      </c>
      <c r="K2314" s="84" t="e">
        <v>#N/A</v>
      </c>
      <c r="L2314" s="9" t="e">
        <v>#N/A</v>
      </c>
      <c r="M2314" s="92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8" t="e">
        <v>#N/A</v>
      </c>
      <c r="F2315" s="3" t="e">
        <v>#N/A</v>
      </c>
      <c r="G2315" s="3" t="e">
        <v>#N/A</v>
      </c>
      <c r="H2315" s="3" t="e">
        <v>#N/A</v>
      </c>
      <c r="I2315" s="79" t="e">
        <v>#N/A</v>
      </c>
      <c r="J2315" s="79" t="e">
        <v>#N/A</v>
      </c>
      <c r="K2315" s="84" t="e">
        <v>#N/A</v>
      </c>
      <c r="L2315" s="9" t="e">
        <v>#N/A</v>
      </c>
      <c r="M2315" s="92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8" t="e">
        <v>#N/A</v>
      </c>
      <c r="F2316" s="3" t="e">
        <v>#N/A</v>
      </c>
      <c r="G2316" s="3" t="e">
        <v>#N/A</v>
      </c>
      <c r="H2316" s="3" t="e">
        <v>#N/A</v>
      </c>
      <c r="I2316" s="79" t="e">
        <v>#N/A</v>
      </c>
      <c r="J2316" s="79" t="e">
        <v>#N/A</v>
      </c>
      <c r="K2316" s="84" t="e">
        <v>#N/A</v>
      </c>
      <c r="L2316" s="9" t="e">
        <v>#N/A</v>
      </c>
      <c r="M2316" s="92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8" t="e">
        <v>#N/A</v>
      </c>
      <c r="F2317" s="3" t="e">
        <v>#N/A</v>
      </c>
      <c r="G2317" s="3" t="e">
        <v>#N/A</v>
      </c>
      <c r="H2317" s="3" t="e">
        <v>#N/A</v>
      </c>
      <c r="I2317" s="79" t="e">
        <v>#N/A</v>
      </c>
      <c r="J2317" s="79" t="e">
        <v>#N/A</v>
      </c>
      <c r="K2317" s="84" t="e">
        <v>#N/A</v>
      </c>
      <c r="L2317" s="9" t="e">
        <v>#N/A</v>
      </c>
      <c r="M2317" s="92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8" t="e">
        <v>#N/A</v>
      </c>
      <c r="F2318" s="3" t="e">
        <v>#N/A</v>
      </c>
      <c r="G2318" s="3" t="e">
        <v>#N/A</v>
      </c>
      <c r="H2318" s="3" t="e">
        <v>#N/A</v>
      </c>
      <c r="I2318" s="79" t="e">
        <v>#N/A</v>
      </c>
      <c r="J2318" s="79" t="e">
        <v>#N/A</v>
      </c>
      <c r="K2318" s="84" t="e">
        <v>#N/A</v>
      </c>
      <c r="L2318" s="9" t="e">
        <v>#N/A</v>
      </c>
      <c r="M2318" s="92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8" t="e">
        <v>#N/A</v>
      </c>
      <c r="F2319" s="3" t="e">
        <v>#N/A</v>
      </c>
      <c r="G2319" s="3" t="e">
        <v>#N/A</v>
      </c>
      <c r="H2319" s="3" t="e">
        <v>#N/A</v>
      </c>
      <c r="I2319" s="79" t="e">
        <v>#N/A</v>
      </c>
      <c r="J2319" s="79" t="e">
        <v>#N/A</v>
      </c>
      <c r="K2319" s="84" t="e">
        <v>#N/A</v>
      </c>
      <c r="L2319" s="9" t="e">
        <v>#N/A</v>
      </c>
      <c r="M2319" s="92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8" t="e">
        <v>#N/A</v>
      </c>
      <c r="F2320" s="3" t="e">
        <v>#N/A</v>
      </c>
      <c r="G2320" s="3" t="e">
        <v>#N/A</v>
      </c>
      <c r="H2320" s="3" t="e">
        <v>#N/A</v>
      </c>
      <c r="I2320" s="79" t="e">
        <v>#N/A</v>
      </c>
      <c r="J2320" s="79" t="e">
        <v>#N/A</v>
      </c>
      <c r="K2320" s="84" t="e">
        <v>#N/A</v>
      </c>
      <c r="L2320" s="9" t="e">
        <v>#N/A</v>
      </c>
      <c r="M2320" s="92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8" t="e">
        <v>#N/A</v>
      </c>
      <c r="F2321" s="3" t="e">
        <v>#N/A</v>
      </c>
      <c r="G2321" s="3" t="e">
        <v>#N/A</v>
      </c>
      <c r="H2321" s="3" t="e">
        <v>#N/A</v>
      </c>
      <c r="I2321" s="79" t="e">
        <v>#N/A</v>
      </c>
      <c r="J2321" s="79" t="e">
        <v>#N/A</v>
      </c>
      <c r="K2321" s="84" t="e">
        <v>#N/A</v>
      </c>
      <c r="L2321" s="9" t="e">
        <v>#N/A</v>
      </c>
      <c r="M2321" s="92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8" t="e">
        <v>#N/A</v>
      </c>
      <c r="F2322" s="3" t="e">
        <v>#N/A</v>
      </c>
      <c r="G2322" s="3" t="e">
        <v>#N/A</v>
      </c>
      <c r="H2322" s="3" t="e">
        <v>#N/A</v>
      </c>
      <c r="I2322" s="79" t="e">
        <v>#N/A</v>
      </c>
      <c r="J2322" s="79" t="e">
        <v>#N/A</v>
      </c>
      <c r="K2322" s="84" t="e">
        <v>#N/A</v>
      </c>
      <c r="L2322" s="9" t="e">
        <v>#N/A</v>
      </c>
      <c r="M2322" s="92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8" t="e">
        <v>#N/A</v>
      </c>
      <c r="F2323" s="3" t="e">
        <v>#N/A</v>
      </c>
      <c r="G2323" s="3" t="e">
        <v>#N/A</v>
      </c>
      <c r="H2323" s="3" t="e">
        <v>#N/A</v>
      </c>
      <c r="I2323" s="79" t="e">
        <v>#N/A</v>
      </c>
      <c r="J2323" s="79" t="e">
        <v>#N/A</v>
      </c>
      <c r="K2323" s="84" t="e">
        <v>#N/A</v>
      </c>
      <c r="L2323" s="9" t="e">
        <v>#N/A</v>
      </c>
      <c r="M2323" s="92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8" t="e">
        <v>#N/A</v>
      </c>
      <c r="F2324" s="3" t="e">
        <v>#N/A</v>
      </c>
      <c r="G2324" s="3" t="e">
        <v>#N/A</v>
      </c>
      <c r="H2324" s="3" t="e">
        <v>#N/A</v>
      </c>
      <c r="I2324" s="79" t="e">
        <v>#N/A</v>
      </c>
      <c r="J2324" s="79" t="e">
        <v>#N/A</v>
      </c>
      <c r="K2324" s="84" t="e">
        <v>#N/A</v>
      </c>
      <c r="L2324" s="9" t="e">
        <v>#N/A</v>
      </c>
      <c r="M2324" s="92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8" t="e">
        <v>#N/A</v>
      </c>
      <c r="F2325" s="3" t="e">
        <v>#N/A</v>
      </c>
      <c r="G2325" s="3" t="e">
        <v>#N/A</v>
      </c>
      <c r="H2325" s="3" t="e">
        <v>#N/A</v>
      </c>
      <c r="I2325" s="79" t="e">
        <v>#N/A</v>
      </c>
      <c r="J2325" s="79" t="e">
        <v>#N/A</v>
      </c>
      <c r="K2325" s="84" t="e">
        <v>#N/A</v>
      </c>
      <c r="L2325" s="9" t="e">
        <v>#N/A</v>
      </c>
      <c r="M2325" s="92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8" t="e">
        <v>#N/A</v>
      </c>
      <c r="F2326" s="3" t="e">
        <v>#N/A</v>
      </c>
      <c r="G2326" s="3" t="e">
        <v>#N/A</v>
      </c>
      <c r="H2326" s="3" t="e">
        <v>#N/A</v>
      </c>
      <c r="I2326" s="79" t="e">
        <v>#N/A</v>
      </c>
      <c r="J2326" s="79" t="e">
        <v>#N/A</v>
      </c>
      <c r="K2326" s="84" t="e">
        <v>#N/A</v>
      </c>
      <c r="L2326" s="9" t="e">
        <v>#N/A</v>
      </c>
      <c r="M2326" s="92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8" t="e">
        <v>#N/A</v>
      </c>
      <c r="F2327" s="3" t="e">
        <v>#N/A</v>
      </c>
      <c r="G2327" s="3" t="e">
        <v>#N/A</v>
      </c>
      <c r="H2327" s="3" t="e">
        <v>#N/A</v>
      </c>
      <c r="I2327" s="79" t="e">
        <v>#N/A</v>
      </c>
      <c r="J2327" s="79" t="e">
        <v>#N/A</v>
      </c>
      <c r="K2327" s="84" t="e">
        <v>#N/A</v>
      </c>
      <c r="L2327" s="9" t="e">
        <v>#N/A</v>
      </c>
      <c r="M2327" s="92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8" t="e">
        <v>#N/A</v>
      </c>
      <c r="F2328" s="3" t="e">
        <v>#N/A</v>
      </c>
      <c r="G2328" s="3" t="e">
        <v>#N/A</v>
      </c>
      <c r="H2328" s="3" t="e">
        <v>#N/A</v>
      </c>
      <c r="I2328" s="79" t="e">
        <v>#N/A</v>
      </c>
      <c r="J2328" s="79" t="e">
        <v>#N/A</v>
      </c>
      <c r="K2328" s="84" t="e">
        <v>#N/A</v>
      </c>
      <c r="L2328" s="9" t="e">
        <v>#N/A</v>
      </c>
      <c r="M2328" s="92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8" t="e">
        <v>#N/A</v>
      </c>
      <c r="F2329" s="3" t="e">
        <v>#N/A</v>
      </c>
      <c r="G2329" s="3" t="e">
        <v>#N/A</v>
      </c>
      <c r="H2329" s="3" t="e">
        <v>#N/A</v>
      </c>
      <c r="I2329" s="79" t="e">
        <v>#N/A</v>
      </c>
      <c r="J2329" s="79" t="e">
        <v>#N/A</v>
      </c>
      <c r="K2329" s="84" t="e">
        <v>#N/A</v>
      </c>
      <c r="L2329" s="9" t="e">
        <v>#N/A</v>
      </c>
      <c r="M2329" s="92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8" t="e">
        <v>#N/A</v>
      </c>
      <c r="F2330" s="3" t="e">
        <v>#N/A</v>
      </c>
      <c r="G2330" s="3" t="e">
        <v>#N/A</v>
      </c>
      <c r="H2330" s="3" t="e">
        <v>#N/A</v>
      </c>
      <c r="I2330" s="79" t="e">
        <v>#N/A</v>
      </c>
      <c r="J2330" s="79" t="e">
        <v>#N/A</v>
      </c>
      <c r="K2330" s="84" t="e">
        <v>#N/A</v>
      </c>
      <c r="L2330" s="9" t="e">
        <v>#N/A</v>
      </c>
      <c r="M2330" s="92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8" t="e">
        <v>#N/A</v>
      </c>
      <c r="F2331" s="3" t="e">
        <v>#N/A</v>
      </c>
      <c r="G2331" s="3" t="e">
        <v>#N/A</v>
      </c>
      <c r="H2331" s="3" t="e">
        <v>#N/A</v>
      </c>
      <c r="I2331" s="79" t="e">
        <v>#N/A</v>
      </c>
      <c r="J2331" s="79" t="e">
        <v>#N/A</v>
      </c>
      <c r="K2331" s="84" t="e">
        <v>#N/A</v>
      </c>
      <c r="L2331" s="9" t="e">
        <v>#N/A</v>
      </c>
      <c r="M2331" s="92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8" t="e">
        <v>#N/A</v>
      </c>
      <c r="F2332" s="3" t="e">
        <v>#N/A</v>
      </c>
      <c r="G2332" s="3" t="e">
        <v>#N/A</v>
      </c>
      <c r="H2332" s="3" t="e">
        <v>#N/A</v>
      </c>
      <c r="I2332" s="79" t="e">
        <v>#N/A</v>
      </c>
      <c r="J2332" s="79" t="e">
        <v>#N/A</v>
      </c>
      <c r="K2332" s="84" t="e">
        <v>#N/A</v>
      </c>
      <c r="L2332" s="9" t="e">
        <v>#N/A</v>
      </c>
      <c r="M2332" s="92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8" t="e">
        <v>#N/A</v>
      </c>
      <c r="F2333" s="3" t="e">
        <v>#N/A</v>
      </c>
      <c r="G2333" s="3" t="e">
        <v>#N/A</v>
      </c>
      <c r="H2333" s="3" t="e">
        <v>#N/A</v>
      </c>
      <c r="I2333" s="79" t="e">
        <v>#N/A</v>
      </c>
      <c r="J2333" s="79" t="e">
        <v>#N/A</v>
      </c>
      <c r="K2333" s="84" t="e">
        <v>#N/A</v>
      </c>
      <c r="L2333" s="9" t="e">
        <v>#N/A</v>
      </c>
      <c r="M2333" s="92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8" t="e">
        <v>#N/A</v>
      </c>
      <c r="F2334" s="3" t="e">
        <v>#N/A</v>
      </c>
      <c r="G2334" s="3" t="e">
        <v>#N/A</v>
      </c>
      <c r="H2334" s="3" t="e">
        <v>#N/A</v>
      </c>
      <c r="I2334" s="79" t="e">
        <v>#N/A</v>
      </c>
      <c r="J2334" s="79" t="e">
        <v>#N/A</v>
      </c>
      <c r="K2334" s="84" t="e">
        <v>#N/A</v>
      </c>
      <c r="L2334" s="9" t="e">
        <v>#N/A</v>
      </c>
      <c r="M2334" s="92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8" t="e">
        <v>#N/A</v>
      </c>
      <c r="F2335" s="3" t="e">
        <v>#N/A</v>
      </c>
      <c r="G2335" s="3" t="e">
        <v>#N/A</v>
      </c>
      <c r="H2335" s="3" t="e">
        <v>#N/A</v>
      </c>
      <c r="I2335" s="79" t="e">
        <v>#N/A</v>
      </c>
      <c r="J2335" s="79" t="e">
        <v>#N/A</v>
      </c>
      <c r="K2335" s="84" t="e">
        <v>#N/A</v>
      </c>
      <c r="L2335" s="9" t="e">
        <v>#N/A</v>
      </c>
      <c r="M2335" s="92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8" t="e">
        <v>#N/A</v>
      </c>
      <c r="F2336" s="3" t="e">
        <v>#N/A</v>
      </c>
      <c r="G2336" s="3" t="e">
        <v>#N/A</v>
      </c>
      <c r="H2336" s="3" t="e">
        <v>#N/A</v>
      </c>
      <c r="I2336" s="79" t="e">
        <v>#N/A</v>
      </c>
      <c r="J2336" s="79" t="e">
        <v>#N/A</v>
      </c>
      <c r="K2336" s="84" t="e">
        <v>#N/A</v>
      </c>
      <c r="L2336" s="9" t="e">
        <v>#N/A</v>
      </c>
      <c r="M2336" s="92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8" t="e">
        <v>#N/A</v>
      </c>
      <c r="F2337" s="3" t="e">
        <v>#N/A</v>
      </c>
      <c r="G2337" s="3" t="e">
        <v>#N/A</v>
      </c>
      <c r="H2337" s="3" t="e">
        <v>#N/A</v>
      </c>
      <c r="I2337" s="79" t="e">
        <v>#N/A</v>
      </c>
      <c r="J2337" s="79" t="e">
        <v>#N/A</v>
      </c>
      <c r="K2337" s="84" t="e">
        <v>#N/A</v>
      </c>
      <c r="L2337" s="9" t="e">
        <v>#N/A</v>
      </c>
      <c r="M2337" s="92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8" t="e">
        <v>#N/A</v>
      </c>
      <c r="F2338" s="3" t="e">
        <v>#N/A</v>
      </c>
      <c r="G2338" s="3" t="e">
        <v>#N/A</v>
      </c>
      <c r="H2338" s="3" t="e">
        <v>#N/A</v>
      </c>
      <c r="I2338" s="79" t="e">
        <v>#N/A</v>
      </c>
      <c r="J2338" s="79" t="e">
        <v>#N/A</v>
      </c>
      <c r="K2338" s="84" t="e">
        <v>#N/A</v>
      </c>
      <c r="L2338" s="9" t="e">
        <v>#N/A</v>
      </c>
      <c r="M2338" s="92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8" t="e">
        <v>#N/A</v>
      </c>
      <c r="F2339" s="3" t="e">
        <v>#N/A</v>
      </c>
      <c r="G2339" s="3" t="e">
        <v>#N/A</v>
      </c>
      <c r="H2339" s="3" t="e">
        <v>#N/A</v>
      </c>
      <c r="I2339" s="79" t="e">
        <v>#N/A</v>
      </c>
      <c r="J2339" s="79" t="e">
        <v>#N/A</v>
      </c>
      <c r="K2339" s="84" t="e">
        <v>#N/A</v>
      </c>
      <c r="L2339" s="9" t="e">
        <v>#N/A</v>
      </c>
      <c r="M2339" s="92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8" t="e">
        <v>#N/A</v>
      </c>
      <c r="F2340" s="3" t="e">
        <v>#N/A</v>
      </c>
      <c r="G2340" s="3" t="e">
        <v>#N/A</v>
      </c>
      <c r="H2340" s="3" t="e">
        <v>#N/A</v>
      </c>
      <c r="I2340" s="79" t="e">
        <v>#N/A</v>
      </c>
      <c r="J2340" s="79" t="e">
        <v>#N/A</v>
      </c>
      <c r="K2340" s="84" t="e">
        <v>#N/A</v>
      </c>
      <c r="L2340" s="9" t="e">
        <v>#N/A</v>
      </c>
      <c r="M2340" s="92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8" t="e">
        <v>#N/A</v>
      </c>
      <c r="F2341" s="3" t="e">
        <v>#N/A</v>
      </c>
      <c r="G2341" s="3" t="e">
        <v>#N/A</v>
      </c>
      <c r="H2341" s="3" t="e">
        <v>#N/A</v>
      </c>
      <c r="I2341" s="79" t="e">
        <v>#N/A</v>
      </c>
      <c r="J2341" s="79" t="e">
        <v>#N/A</v>
      </c>
      <c r="K2341" s="84" t="e">
        <v>#N/A</v>
      </c>
      <c r="L2341" s="9" t="e">
        <v>#N/A</v>
      </c>
      <c r="M2341" s="92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8" t="e">
        <v>#N/A</v>
      </c>
      <c r="F2342" s="3" t="e">
        <v>#N/A</v>
      </c>
      <c r="G2342" s="3" t="e">
        <v>#N/A</v>
      </c>
      <c r="H2342" s="3" t="e">
        <v>#N/A</v>
      </c>
      <c r="I2342" s="79" t="e">
        <v>#N/A</v>
      </c>
      <c r="J2342" s="79" t="e">
        <v>#N/A</v>
      </c>
      <c r="K2342" s="84" t="e">
        <v>#N/A</v>
      </c>
      <c r="L2342" s="9" t="e">
        <v>#N/A</v>
      </c>
      <c r="M2342" s="92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8" t="e">
        <v>#N/A</v>
      </c>
      <c r="F2343" s="3" t="e">
        <v>#N/A</v>
      </c>
      <c r="G2343" s="3" t="e">
        <v>#N/A</v>
      </c>
      <c r="H2343" s="3" t="e">
        <v>#N/A</v>
      </c>
      <c r="I2343" s="79" t="e">
        <v>#N/A</v>
      </c>
      <c r="J2343" s="79" t="e">
        <v>#N/A</v>
      </c>
      <c r="K2343" s="84" t="e">
        <v>#N/A</v>
      </c>
      <c r="L2343" s="9" t="e">
        <v>#N/A</v>
      </c>
      <c r="M2343" s="92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8" t="e">
        <v>#N/A</v>
      </c>
      <c r="F2344" s="3" t="e">
        <v>#N/A</v>
      </c>
      <c r="G2344" s="3" t="e">
        <v>#N/A</v>
      </c>
      <c r="H2344" s="3" t="e">
        <v>#N/A</v>
      </c>
      <c r="I2344" s="79" t="e">
        <v>#N/A</v>
      </c>
      <c r="J2344" s="79" t="e">
        <v>#N/A</v>
      </c>
      <c r="K2344" s="84" t="e">
        <v>#N/A</v>
      </c>
      <c r="L2344" s="9" t="e">
        <v>#N/A</v>
      </c>
      <c r="M2344" s="92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8" t="e">
        <v>#N/A</v>
      </c>
      <c r="F2345" s="3" t="e">
        <v>#N/A</v>
      </c>
      <c r="G2345" s="3" t="e">
        <v>#N/A</v>
      </c>
      <c r="H2345" s="3" t="e">
        <v>#N/A</v>
      </c>
      <c r="I2345" s="79" t="e">
        <v>#N/A</v>
      </c>
      <c r="J2345" s="79" t="e">
        <v>#N/A</v>
      </c>
      <c r="K2345" s="84" t="e">
        <v>#N/A</v>
      </c>
      <c r="L2345" s="9" t="e">
        <v>#N/A</v>
      </c>
      <c r="M2345" s="92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8" t="e">
        <v>#N/A</v>
      </c>
      <c r="F2346" s="3" t="e">
        <v>#N/A</v>
      </c>
      <c r="G2346" s="3" t="e">
        <v>#N/A</v>
      </c>
      <c r="H2346" s="3" t="e">
        <v>#N/A</v>
      </c>
      <c r="I2346" s="79" t="e">
        <v>#N/A</v>
      </c>
      <c r="J2346" s="79" t="e">
        <v>#N/A</v>
      </c>
      <c r="K2346" s="84" t="e">
        <v>#N/A</v>
      </c>
      <c r="L2346" s="9" t="e">
        <v>#N/A</v>
      </c>
      <c r="M2346" s="92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8" t="e">
        <v>#N/A</v>
      </c>
      <c r="F2347" s="3" t="e">
        <v>#N/A</v>
      </c>
      <c r="G2347" s="3" t="e">
        <v>#N/A</v>
      </c>
      <c r="H2347" s="3" t="e">
        <v>#N/A</v>
      </c>
      <c r="I2347" s="79" t="e">
        <v>#N/A</v>
      </c>
      <c r="J2347" s="79" t="e">
        <v>#N/A</v>
      </c>
      <c r="K2347" s="84" t="e">
        <v>#N/A</v>
      </c>
      <c r="L2347" s="9" t="e">
        <v>#N/A</v>
      </c>
      <c r="M2347" s="92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8" t="e">
        <v>#N/A</v>
      </c>
      <c r="F2348" s="3" t="e">
        <v>#N/A</v>
      </c>
      <c r="G2348" s="3" t="e">
        <v>#N/A</v>
      </c>
      <c r="H2348" s="3" t="e">
        <v>#N/A</v>
      </c>
      <c r="I2348" s="79" t="e">
        <v>#N/A</v>
      </c>
      <c r="J2348" s="79" t="e">
        <v>#N/A</v>
      </c>
      <c r="K2348" s="84" t="e">
        <v>#N/A</v>
      </c>
      <c r="L2348" s="9" t="e">
        <v>#N/A</v>
      </c>
      <c r="M2348" s="92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8" t="e">
        <v>#N/A</v>
      </c>
      <c r="F2349" s="3" t="e">
        <v>#N/A</v>
      </c>
      <c r="G2349" s="3" t="e">
        <v>#N/A</v>
      </c>
      <c r="H2349" s="3" t="e">
        <v>#N/A</v>
      </c>
      <c r="I2349" s="79" t="e">
        <v>#N/A</v>
      </c>
      <c r="J2349" s="79" t="e">
        <v>#N/A</v>
      </c>
      <c r="K2349" s="84" t="e">
        <v>#N/A</v>
      </c>
      <c r="L2349" s="9" t="e">
        <v>#N/A</v>
      </c>
      <c r="M2349" s="92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8" t="e">
        <v>#N/A</v>
      </c>
      <c r="F2350" s="3" t="e">
        <v>#N/A</v>
      </c>
      <c r="G2350" s="3" t="e">
        <v>#N/A</v>
      </c>
      <c r="H2350" s="3" t="e">
        <v>#N/A</v>
      </c>
      <c r="I2350" s="79" t="e">
        <v>#N/A</v>
      </c>
      <c r="J2350" s="79" t="e">
        <v>#N/A</v>
      </c>
      <c r="K2350" s="84" t="e">
        <v>#N/A</v>
      </c>
      <c r="L2350" s="9" t="e">
        <v>#N/A</v>
      </c>
      <c r="M2350" s="92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8" t="e">
        <v>#N/A</v>
      </c>
      <c r="F2351" s="3" t="e">
        <v>#N/A</v>
      </c>
      <c r="G2351" s="3" t="e">
        <v>#N/A</v>
      </c>
      <c r="H2351" s="3" t="e">
        <v>#N/A</v>
      </c>
      <c r="I2351" s="79" t="e">
        <v>#N/A</v>
      </c>
      <c r="J2351" s="79" t="e">
        <v>#N/A</v>
      </c>
      <c r="K2351" s="84" t="e">
        <v>#N/A</v>
      </c>
      <c r="L2351" s="9" t="e">
        <v>#N/A</v>
      </c>
      <c r="M2351" s="92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8" t="e">
        <v>#N/A</v>
      </c>
      <c r="F2352" s="3" t="e">
        <v>#N/A</v>
      </c>
      <c r="G2352" s="3" t="e">
        <v>#N/A</v>
      </c>
      <c r="H2352" s="3" t="e">
        <v>#N/A</v>
      </c>
      <c r="I2352" s="79" t="e">
        <v>#N/A</v>
      </c>
      <c r="J2352" s="79" t="e">
        <v>#N/A</v>
      </c>
      <c r="K2352" s="84" t="e">
        <v>#N/A</v>
      </c>
      <c r="L2352" s="9" t="e">
        <v>#N/A</v>
      </c>
      <c r="M2352" s="92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8" t="e">
        <v>#N/A</v>
      </c>
      <c r="F2353" s="3" t="e">
        <v>#N/A</v>
      </c>
      <c r="G2353" s="3" t="e">
        <v>#N/A</v>
      </c>
      <c r="H2353" s="3" t="e">
        <v>#N/A</v>
      </c>
      <c r="I2353" s="79" t="e">
        <v>#N/A</v>
      </c>
      <c r="J2353" s="79" t="e">
        <v>#N/A</v>
      </c>
      <c r="K2353" s="84" t="e">
        <v>#N/A</v>
      </c>
      <c r="L2353" s="9" t="e">
        <v>#N/A</v>
      </c>
      <c r="M2353" s="92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8" t="e">
        <v>#N/A</v>
      </c>
      <c r="F2354" s="3" t="e">
        <v>#N/A</v>
      </c>
      <c r="G2354" s="3" t="e">
        <v>#N/A</v>
      </c>
      <c r="H2354" s="3" t="e">
        <v>#N/A</v>
      </c>
      <c r="I2354" s="79" t="e">
        <v>#N/A</v>
      </c>
      <c r="J2354" s="79" t="e">
        <v>#N/A</v>
      </c>
      <c r="K2354" s="84" t="e">
        <v>#N/A</v>
      </c>
      <c r="L2354" s="9" t="e">
        <v>#N/A</v>
      </c>
      <c r="M2354" s="92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8" t="e">
        <v>#N/A</v>
      </c>
      <c r="F2355" s="3" t="e">
        <v>#N/A</v>
      </c>
      <c r="G2355" s="3" t="e">
        <v>#N/A</v>
      </c>
      <c r="H2355" s="3" t="e">
        <v>#N/A</v>
      </c>
      <c r="I2355" s="79" t="e">
        <v>#N/A</v>
      </c>
      <c r="J2355" s="79" t="e">
        <v>#N/A</v>
      </c>
      <c r="K2355" s="84" t="e">
        <v>#N/A</v>
      </c>
      <c r="L2355" s="9" t="e">
        <v>#N/A</v>
      </c>
      <c r="M2355" s="92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8" t="e">
        <v>#N/A</v>
      </c>
      <c r="F2356" s="3" t="e">
        <v>#N/A</v>
      </c>
      <c r="G2356" s="3" t="e">
        <v>#N/A</v>
      </c>
      <c r="H2356" s="3" t="e">
        <v>#N/A</v>
      </c>
      <c r="I2356" s="79" t="e">
        <v>#N/A</v>
      </c>
      <c r="J2356" s="79" t="e">
        <v>#N/A</v>
      </c>
      <c r="K2356" s="84" t="e">
        <v>#N/A</v>
      </c>
      <c r="L2356" s="9" t="e">
        <v>#N/A</v>
      </c>
      <c r="M2356" s="92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8" t="e">
        <v>#N/A</v>
      </c>
      <c r="F2357" s="3" t="e">
        <v>#N/A</v>
      </c>
      <c r="G2357" s="3" t="e">
        <v>#N/A</v>
      </c>
      <c r="H2357" s="3" t="e">
        <v>#N/A</v>
      </c>
      <c r="I2357" s="79" t="e">
        <v>#N/A</v>
      </c>
      <c r="J2357" s="79" t="e">
        <v>#N/A</v>
      </c>
      <c r="K2357" s="84" t="e">
        <v>#N/A</v>
      </c>
      <c r="L2357" s="9" t="e">
        <v>#N/A</v>
      </c>
      <c r="M2357" s="92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8" t="e">
        <v>#N/A</v>
      </c>
      <c r="F2358" s="3" t="e">
        <v>#N/A</v>
      </c>
      <c r="G2358" s="3" t="e">
        <v>#N/A</v>
      </c>
      <c r="H2358" s="3" t="e">
        <v>#N/A</v>
      </c>
      <c r="I2358" s="79" t="e">
        <v>#N/A</v>
      </c>
      <c r="J2358" s="79" t="e">
        <v>#N/A</v>
      </c>
      <c r="K2358" s="84" t="e">
        <v>#N/A</v>
      </c>
      <c r="L2358" s="9" t="e">
        <v>#N/A</v>
      </c>
      <c r="M2358" s="92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8" t="e">
        <v>#N/A</v>
      </c>
      <c r="F2359" s="3" t="e">
        <v>#N/A</v>
      </c>
      <c r="G2359" s="3" t="e">
        <v>#N/A</v>
      </c>
      <c r="H2359" s="3" t="e">
        <v>#N/A</v>
      </c>
      <c r="I2359" s="79" t="e">
        <v>#N/A</v>
      </c>
      <c r="J2359" s="79" t="e">
        <v>#N/A</v>
      </c>
      <c r="K2359" s="84" t="e">
        <v>#N/A</v>
      </c>
      <c r="L2359" s="9" t="e">
        <v>#N/A</v>
      </c>
      <c r="M2359" s="92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8" t="e">
        <v>#N/A</v>
      </c>
      <c r="F2360" s="3" t="e">
        <v>#N/A</v>
      </c>
      <c r="G2360" s="3" t="e">
        <v>#N/A</v>
      </c>
      <c r="H2360" s="3" t="e">
        <v>#N/A</v>
      </c>
      <c r="I2360" s="79" t="e">
        <v>#N/A</v>
      </c>
      <c r="J2360" s="79" t="e">
        <v>#N/A</v>
      </c>
      <c r="K2360" s="84" t="e">
        <v>#N/A</v>
      </c>
      <c r="L2360" s="9" t="e">
        <v>#N/A</v>
      </c>
      <c r="M2360" s="92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8" t="e">
        <v>#N/A</v>
      </c>
      <c r="F2361" s="3" t="e">
        <v>#N/A</v>
      </c>
      <c r="G2361" s="3" t="e">
        <v>#N/A</v>
      </c>
      <c r="H2361" s="3" t="e">
        <v>#N/A</v>
      </c>
      <c r="I2361" s="79" t="e">
        <v>#N/A</v>
      </c>
      <c r="J2361" s="79" t="e">
        <v>#N/A</v>
      </c>
      <c r="K2361" s="84" t="e">
        <v>#N/A</v>
      </c>
      <c r="L2361" s="9" t="e">
        <v>#N/A</v>
      </c>
      <c r="M2361" s="92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8" t="e">
        <v>#N/A</v>
      </c>
      <c r="F2362" s="3" t="e">
        <v>#N/A</v>
      </c>
      <c r="G2362" s="3" t="e">
        <v>#N/A</v>
      </c>
      <c r="H2362" s="3" t="e">
        <v>#N/A</v>
      </c>
      <c r="I2362" s="79" t="e">
        <v>#N/A</v>
      </c>
      <c r="J2362" s="79" t="e">
        <v>#N/A</v>
      </c>
      <c r="K2362" s="84" t="e">
        <v>#N/A</v>
      </c>
      <c r="L2362" s="9" t="e">
        <v>#N/A</v>
      </c>
      <c r="M2362" s="92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8" t="e">
        <v>#N/A</v>
      </c>
      <c r="F2363" s="3" t="e">
        <v>#N/A</v>
      </c>
      <c r="G2363" s="3" t="e">
        <v>#N/A</v>
      </c>
      <c r="H2363" s="3" t="e">
        <v>#N/A</v>
      </c>
      <c r="I2363" s="79" t="e">
        <v>#N/A</v>
      </c>
      <c r="J2363" s="79" t="e">
        <v>#N/A</v>
      </c>
      <c r="K2363" s="84" t="e">
        <v>#N/A</v>
      </c>
      <c r="L2363" s="9" t="e">
        <v>#N/A</v>
      </c>
      <c r="M2363" s="92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8" t="e">
        <v>#N/A</v>
      </c>
      <c r="F2364" s="3" t="e">
        <v>#N/A</v>
      </c>
      <c r="G2364" s="3" t="e">
        <v>#N/A</v>
      </c>
      <c r="H2364" s="3" t="e">
        <v>#N/A</v>
      </c>
      <c r="I2364" s="79" t="e">
        <v>#N/A</v>
      </c>
      <c r="J2364" s="79" t="e">
        <v>#N/A</v>
      </c>
      <c r="K2364" s="84" t="e">
        <v>#N/A</v>
      </c>
      <c r="L2364" s="9" t="e">
        <v>#N/A</v>
      </c>
      <c r="M2364" s="92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8" t="e">
        <v>#N/A</v>
      </c>
      <c r="F2365" s="3" t="e">
        <v>#N/A</v>
      </c>
      <c r="G2365" s="3" t="e">
        <v>#N/A</v>
      </c>
      <c r="H2365" s="3" t="e">
        <v>#N/A</v>
      </c>
      <c r="I2365" s="79" t="e">
        <v>#N/A</v>
      </c>
      <c r="J2365" s="79" t="e">
        <v>#N/A</v>
      </c>
      <c r="K2365" s="84" t="e">
        <v>#N/A</v>
      </c>
      <c r="L2365" s="9" t="e">
        <v>#N/A</v>
      </c>
      <c r="M2365" s="92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8" t="e">
        <v>#N/A</v>
      </c>
      <c r="F2366" s="3" t="e">
        <v>#N/A</v>
      </c>
      <c r="G2366" s="3" t="e">
        <v>#N/A</v>
      </c>
      <c r="H2366" s="3" t="e">
        <v>#N/A</v>
      </c>
      <c r="I2366" s="79" t="e">
        <v>#N/A</v>
      </c>
      <c r="J2366" s="79" t="e">
        <v>#N/A</v>
      </c>
      <c r="K2366" s="84" t="e">
        <v>#N/A</v>
      </c>
      <c r="L2366" s="9" t="e">
        <v>#N/A</v>
      </c>
      <c r="M2366" s="92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8" t="e">
        <v>#N/A</v>
      </c>
      <c r="F2367" s="3" t="e">
        <v>#N/A</v>
      </c>
      <c r="G2367" s="3" t="e">
        <v>#N/A</v>
      </c>
      <c r="H2367" s="3" t="e">
        <v>#N/A</v>
      </c>
      <c r="I2367" s="79" t="e">
        <v>#N/A</v>
      </c>
      <c r="J2367" s="79" t="e">
        <v>#N/A</v>
      </c>
      <c r="K2367" s="84" t="e">
        <v>#N/A</v>
      </c>
      <c r="L2367" s="9" t="e">
        <v>#N/A</v>
      </c>
      <c r="M2367" s="92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8" t="e">
        <v>#N/A</v>
      </c>
      <c r="F2368" s="3" t="e">
        <v>#N/A</v>
      </c>
      <c r="G2368" s="3" t="e">
        <v>#N/A</v>
      </c>
      <c r="H2368" s="3" t="e">
        <v>#N/A</v>
      </c>
      <c r="I2368" s="79" t="e">
        <v>#N/A</v>
      </c>
      <c r="J2368" s="79" t="e">
        <v>#N/A</v>
      </c>
      <c r="K2368" s="84" t="e">
        <v>#N/A</v>
      </c>
      <c r="L2368" s="9" t="e">
        <v>#N/A</v>
      </c>
      <c r="M2368" s="92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8" t="e">
        <v>#N/A</v>
      </c>
      <c r="F2369" s="3" t="e">
        <v>#N/A</v>
      </c>
      <c r="G2369" s="3" t="e">
        <v>#N/A</v>
      </c>
      <c r="H2369" s="3" t="e">
        <v>#N/A</v>
      </c>
      <c r="I2369" s="79" t="e">
        <v>#N/A</v>
      </c>
      <c r="J2369" s="79" t="e">
        <v>#N/A</v>
      </c>
      <c r="K2369" s="84" t="e">
        <v>#N/A</v>
      </c>
      <c r="L2369" s="9" t="e">
        <v>#N/A</v>
      </c>
      <c r="M2369" s="92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8" t="e">
        <v>#N/A</v>
      </c>
      <c r="F2370" s="3" t="e">
        <v>#N/A</v>
      </c>
      <c r="G2370" s="3" t="e">
        <v>#N/A</v>
      </c>
      <c r="H2370" s="3" t="e">
        <v>#N/A</v>
      </c>
      <c r="I2370" s="79" t="e">
        <v>#N/A</v>
      </c>
      <c r="J2370" s="79" t="e">
        <v>#N/A</v>
      </c>
      <c r="K2370" s="84" t="e">
        <v>#N/A</v>
      </c>
      <c r="L2370" s="9" t="e">
        <v>#N/A</v>
      </c>
      <c r="M2370" s="92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8" t="e">
        <v>#N/A</v>
      </c>
      <c r="F2371" s="3" t="e">
        <v>#N/A</v>
      </c>
      <c r="G2371" s="3" t="e">
        <v>#N/A</v>
      </c>
      <c r="H2371" s="3" t="e">
        <v>#N/A</v>
      </c>
      <c r="I2371" s="79" t="e">
        <v>#N/A</v>
      </c>
      <c r="J2371" s="79" t="e">
        <v>#N/A</v>
      </c>
      <c r="K2371" s="84" t="e">
        <v>#N/A</v>
      </c>
      <c r="L2371" s="9" t="e">
        <v>#N/A</v>
      </c>
      <c r="M2371" s="92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8" t="e">
        <v>#N/A</v>
      </c>
      <c r="F2372" s="3" t="e">
        <v>#N/A</v>
      </c>
      <c r="G2372" s="3" t="e">
        <v>#N/A</v>
      </c>
      <c r="H2372" s="3" t="e">
        <v>#N/A</v>
      </c>
      <c r="I2372" s="79" t="e">
        <v>#N/A</v>
      </c>
      <c r="J2372" s="79" t="e">
        <v>#N/A</v>
      </c>
      <c r="K2372" s="84" t="e">
        <v>#N/A</v>
      </c>
      <c r="L2372" s="9" t="e">
        <v>#N/A</v>
      </c>
      <c r="M2372" s="92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8" t="e">
        <v>#N/A</v>
      </c>
      <c r="F2373" s="3" t="e">
        <v>#N/A</v>
      </c>
      <c r="G2373" s="3" t="e">
        <v>#N/A</v>
      </c>
      <c r="H2373" s="3" t="e">
        <v>#N/A</v>
      </c>
      <c r="I2373" s="79" t="e">
        <v>#N/A</v>
      </c>
      <c r="J2373" s="79" t="e">
        <v>#N/A</v>
      </c>
      <c r="K2373" s="84" t="e">
        <v>#N/A</v>
      </c>
      <c r="L2373" s="9" t="e">
        <v>#N/A</v>
      </c>
      <c r="M2373" s="92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8" t="e">
        <v>#N/A</v>
      </c>
      <c r="F2374" s="3" t="e">
        <v>#N/A</v>
      </c>
      <c r="G2374" s="3" t="e">
        <v>#N/A</v>
      </c>
      <c r="H2374" s="3" t="e">
        <v>#N/A</v>
      </c>
      <c r="I2374" s="79" t="e">
        <v>#N/A</v>
      </c>
      <c r="J2374" s="79" t="e">
        <v>#N/A</v>
      </c>
      <c r="K2374" s="84" t="e">
        <v>#N/A</v>
      </c>
      <c r="L2374" s="9" t="e">
        <v>#N/A</v>
      </c>
      <c r="M2374" s="92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8" t="e">
        <v>#N/A</v>
      </c>
      <c r="F2375" s="3" t="e">
        <v>#N/A</v>
      </c>
      <c r="G2375" s="3" t="e">
        <v>#N/A</v>
      </c>
      <c r="H2375" s="3" t="e">
        <v>#N/A</v>
      </c>
      <c r="I2375" s="79" t="e">
        <v>#N/A</v>
      </c>
      <c r="J2375" s="79" t="e">
        <v>#N/A</v>
      </c>
      <c r="K2375" s="84" t="e">
        <v>#N/A</v>
      </c>
      <c r="L2375" s="9" t="e">
        <v>#N/A</v>
      </c>
      <c r="M2375" s="92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8" t="e">
        <v>#N/A</v>
      </c>
      <c r="F2376" s="3" t="e">
        <v>#N/A</v>
      </c>
      <c r="G2376" s="3" t="e">
        <v>#N/A</v>
      </c>
      <c r="H2376" s="3" t="e">
        <v>#N/A</v>
      </c>
      <c r="I2376" s="79" t="e">
        <v>#N/A</v>
      </c>
      <c r="J2376" s="79" t="e">
        <v>#N/A</v>
      </c>
      <c r="K2376" s="84" t="e">
        <v>#N/A</v>
      </c>
      <c r="L2376" s="9" t="e">
        <v>#N/A</v>
      </c>
      <c r="M2376" s="92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8" t="e">
        <v>#N/A</v>
      </c>
      <c r="F2377" s="3" t="e">
        <v>#N/A</v>
      </c>
      <c r="G2377" s="3" t="e">
        <v>#N/A</v>
      </c>
      <c r="H2377" s="3" t="e">
        <v>#N/A</v>
      </c>
      <c r="I2377" s="79" t="e">
        <v>#N/A</v>
      </c>
      <c r="J2377" s="79" t="e">
        <v>#N/A</v>
      </c>
      <c r="K2377" s="84" t="e">
        <v>#N/A</v>
      </c>
      <c r="L2377" s="9" t="e">
        <v>#N/A</v>
      </c>
      <c r="M2377" s="92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8" t="e">
        <v>#N/A</v>
      </c>
      <c r="F2378" s="3" t="e">
        <v>#N/A</v>
      </c>
      <c r="G2378" s="3" t="e">
        <v>#N/A</v>
      </c>
      <c r="H2378" s="3" t="e">
        <v>#N/A</v>
      </c>
      <c r="I2378" s="79" t="e">
        <v>#N/A</v>
      </c>
      <c r="J2378" s="79" t="e">
        <v>#N/A</v>
      </c>
      <c r="K2378" s="84" t="e">
        <v>#N/A</v>
      </c>
      <c r="L2378" s="9" t="e">
        <v>#N/A</v>
      </c>
      <c r="M2378" s="92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8" t="e">
        <v>#N/A</v>
      </c>
      <c r="F2379" s="3" t="e">
        <v>#N/A</v>
      </c>
      <c r="G2379" s="3" t="e">
        <v>#N/A</v>
      </c>
      <c r="H2379" s="3" t="e">
        <v>#N/A</v>
      </c>
      <c r="I2379" s="79" t="e">
        <v>#N/A</v>
      </c>
      <c r="J2379" s="79" t="e">
        <v>#N/A</v>
      </c>
      <c r="K2379" s="84" t="e">
        <v>#N/A</v>
      </c>
      <c r="L2379" s="9" t="e">
        <v>#N/A</v>
      </c>
      <c r="M2379" s="92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8" t="e">
        <v>#N/A</v>
      </c>
      <c r="F2380" s="3" t="e">
        <v>#N/A</v>
      </c>
      <c r="G2380" s="3" t="e">
        <v>#N/A</v>
      </c>
      <c r="H2380" s="3" t="e">
        <v>#N/A</v>
      </c>
      <c r="I2380" s="79" t="e">
        <v>#N/A</v>
      </c>
      <c r="J2380" s="79" t="e">
        <v>#N/A</v>
      </c>
      <c r="K2380" s="84" t="e">
        <v>#N/A</v>
      </c>
      <c r="L2380" s="9" t="e">
        <v>#N/A</v>
      </c>
      <c r="M2380" s="92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8" t="e">
        <v>#N/A</v>
      </c>
      <c r="F2381" s="3" t="e">
        <v>#N/A</v>
      </c>
      <c r="G2381" s="3" t="e">
        <v>#N/A</v>
      </c>
      <c r="H2381" s="3" t="e">
        <v>#N/A</v>
      </c>
      <c r="I2381" s="79" t="e">
        <v>#N/A</v>
      </c>
      <c r="J2381" s="79" t="e">
        <v>#N/A</v>
      </c>
      <c r="K2381" s="84" t="e">
        <v>#N/A</v>
      </c>
      <c r="L2381" s="9" t="e">
        <v>#N/A</v>
      </c>
      <c r="M2381" s="92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8" t="e">
        <v>#N/A</v>
      </c>
      <c r="F2382" s="3" t="e">
        <v>#N/A</v>
      </c>
      <c r="G2382" s="3" t="e">
        <v>#N/A</v>
      </c>
      <c r="H2382" s="3" t="e">
        <v>#N/A</v>
      </c>
      <c r="I2382" s="79" t="e">
        <v>#N/A</v>
      </c>
      <c r="J2382" s="79" t="e">
        <v>#N/A</v>
      </c>
      <c r="K2382" s="84" t="e">
        <v>#N/A</v>
      </c>
      <c r="L2382" s="9" t="e">
        <v>#N/A</v>
      </c>
      <c r="M2382" s="92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8" t="e">
        <v>#N/A</v>
      </c>
      <c r="F2383" s="3" t="e">
        <v>#N/A</v>
      </c>
      <c r="G2383" s="3" t="e">
        <v>#N/A</v>
      </c>
      <c r="H2383" s="3" t="e">
        <v>#N/A</v>
      </c>
      <c r="I2383" s="79" t="e">
        <v>#N/A</v>
      </c>
      <c r="J2383" s="79" t="e">
        <v>#N/A</v>
      </c>
      <c r="K2383" s="84" t="e">
        <v>#N/A</v>
      </c>
      <c r="L2383" s="9" t="e">
        <v>#N/A</v>
      </c>
      <c r="M2383" s="92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8" t="e">
        <v>#N/A</v>
      </c>
      <c r="F2384" s="3" t="e">
        <v>#N/A</v>
      </c>
      <c r="G2384" s="3" t="e">
        <v>#N/A</v>
      </c>
      <c r="H2384" s="3" t="e">
        <v>#N/A</v>
      </c>
      <c r="I2384" s="79" t="e">
        <v>#N/A</v>
      </c>
      <c r="J2384" s="79" t="e">
        <v>#N/A</v>
      </c>
      <c r="K2384" s="84" t="e">
        <v>#N/A</v>
      </c>
      <c r="L2384" s="9" t="e">
        <v>#N/A</v>
      </c>
      <c r="M2384" s="92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8" t="e">
        <v>#N/A</v>
      </c>
      <c r="F2385" s="3" t="e">
        <v>#N/A</v>
      </c>
      <c r="G2385" s="3" t="e">
        <v>#N/A</v>
      </c>
      <c r="H2385" s="3" t="e">
        <v>#N/A</v>
      </c>
      <c r="I2385" s="79" t="e">
        <v>#N/A</v>
      </c>
      <c r="J2385" s="79" t="e">
        <v>#N/A</v>
      </c>
      <c r="K2385" s="84" t="e">
        <v>#N/A</v>
      </c>
      <c r="L2385" s="9" t="e">
        <v>#N/A</v>
      </c>
      <c r="M2385" s="92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8" t="e">
        <v>#N/A</v>
      </c>
      <c r="F2386" s="3" t="e">
        <v>#N/A</v>
      </c>
      <c r="G2386" s="3" t="e">
        <v>#N/A</v>
      </c>
      <c r="H2386" s="3" t="e">
        <v>#N/A</v>
      </c>
      <c r="I2386" s="79" t="e">
        <v>#N/A</v>
      </c>
      <c r="J2386" s="79" t="e">
        <v>#N/A</v>
      </c>
      <c r="K2386" s="84" t="e">
        <v>#N/A</v>
      </c>
      <c r="L2386" s="9" t="e">
        <v>#N/A</v>
      </c>
      <c r="M2386" s="92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8" t="e">
        <v>#N/A</v>
      </c>
      <c r="F2387" s="3" t="e">
        <v>#N/A</v>
      </c>
      <c r="G2387" s="3" t="e">
        <v>#N/A</v>
      </c>
      <c r="H2387" s="3" t="e">
        <v>#N/A</v>
      </c>
      <c r="I2387" s="79" t="e">
        <v>#N/A</v>
      </c>
      <c r="J2387" s="79" t="e">
        <v>#N/A</v>
      </c>
      <c r="K2387" s="84" t="e">
        <v>#N/A</v>
      </c>
      <c r="L2387" s="9" t="e">
        <v>#N/A</v>
      </c>
      <c r="M2387" s="92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8" t="e">
        <v>#N/A</v>
      </c>
      <c r="F2388" s="3" t="e">
        <v>#N/A</v>
      </c>
      <c r="G2388" s="3" t="e">
        <v>#N/A</v>
      </c>
      <c r="H2388" s="3" t="e">
        <v>#N/A</v>
      </c>
      <c r="I2388" s="79" t="e">
        <v>#N/A</v>
      </c>
      <c r="J2388" s="79" t="e">
        <v>#N/A</v>
      </c>
      <c r="K2388" s="84" t="e">
        <v>#N/A</v>
      </c>
      <c r="L2388" s="9" t="e">
        <v>#N/A</v>
      </c>
      <c r="M2388" s="92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8" t="e">
        <v>#N/A</v>
      </c>
      <c r="F2389" s="3" t="e">
        <v>#N/A</v>
      </c>
      <c r="G2389" s="3" t="e">
        <v>#N/A</v>
      </c>
      <c r="H2389" s="3" t="e">
        <v>#N/A</v>
      </c>
      <c r="I2389" s="79" t="e">
        <v>#N/A</v>
      </c>
      <c r="J2389" s="79" t="e">
        <v>#N/A</v>
      </c>
      <c r="K2389" s="84" t="e">
        <v>#N/A</v>
      </c>
      <c r="L2389" s="9" t="e">
        <v>#N/A</v>
      </c>
      <c r="M2389" s="92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8" t="e">
        <v>#N/A</v>
      </c>
      <c r="F2390" s="3" t="e">
        <v>#N/A</v>
      </c>
      <c r="G2390" s="3" t="e">
        <v>#N/A</v>
      </c>
      <c r="H2390" s="3" t="e">
        <v>#N/A</v>
      </c>
      <c r="I2390" s="79" t="e">
        <v>#N/A</v>
      </c>
      <c r="J2390" s="79" t="e">
        <v>#N/A</v>
      </c>
      <c r="K2390" s="84" t="e">
        <v>#N/A</v>
      </c>
      <c r="L2390" s="9" t="e">
        <v>#N/A</v>
      </c>
      <c r="M2390" s="92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8" t="e">
        <v>#N/A</v>
      </c>
      <c r="F2391" s="3" t="e">
        <v>#N/A</v>
      </c>
      <c r="G2391" s="3" t="e">
        <v>#N/A</v>
      </c>
      <c r="H2391" s="3" t="e">
        <v>#N/A</v>
      </c>
      <c r="I2391" s="79" t="e">
        <v>#N/A</v>
      </c>
      <c r="J2391" s="79" t="e">
        <v>#N/A</v>
      </c>
      <c r="K2391" s="84" t="e">
        <v>#N/A</v>
      </c>
      <c r="L2391" s="9" t="e">
        <v>#N/A</v>
      </c>
      <c r="M2391" s="92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8" t="e">
        <v>#N/A</v>
      </c>
      <c r="F2392" s="3" t="e">
        <v>#N/A</v>
      </c>
      <c r="G2392" s="3" t="e">
        <v>#N/A</v>
      </c>
      <c r="H2392" s="3" t="e">
        <v>#N/A</v>
      </c>
      <c r="I2392" s="79" t="e">
        <v>#N/A</v>
      </c>
      <c r="J2392" s="79" t="e">
        <v>#N/A</v>
      </c>
      <c r="K2392" s="84" t="e">
        <v>#N/A</v>
      </c>
      <c r="L2392" s="9" t="e">
        <v>#N/A</v>
      </c>
      <c r="M2392" s="92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8" t="e">
        <v>#N/A</v>
      </c>
      <c r="F2393" s="3" t="e">
        <v>#N/A</v>
      </c>
      <c r="G2393" s="3" t="e">
        <v>#N/A</v>
      </c>
      <c r="H2393" s="3" t="e">
        <v>#N/A</v>
      </c>
      <c r="I2393" s="79" t="e">
        <v>#N/A</v>
      </c>
      <c r="J2393" s="79" t="e">
        <v>#N/A</v>
      </c>
      <c r="K2393" s="84" t="e">
        <v>#N/A</v>
      </c>
      <c r="L2393" s="9" t="e">
        <v>#N/A</v>
      </c>
      <c r="M2393" s="92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8" t="e">
        <v>#N/A</v>
      </c>
      <c r="F2394" s="3" t="e">
        <v>#N/A</v>
      </c>
      <c r="G2394" s="3" t="e">
        <v>#N/A</v>
      </c>
      <c r="H2394" s="3" t="e">
        <v>#N/A</v>
      </c>
      <c r="I2394" s="79" t="e">
        <v>#N/A</v>
      </c>
      <c r="J2394" s="79" t="e">
        <v>#N/A</v>
      </c>
      <c r="K2394" s="84" t="e">
        <v>#N/A</v>
      </c>
      <c r="L2394" s="9" t="e">
        <v>#N/A</v>
      </c>
      <c r="M2394" s="92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8" t="e">
        <v>#N/A</v>
      </c>
      <c r="F2395" s="3" t="e">
        <v>#N/A</v>
      </c>
      <c r="G2395" s="3" t="e">
        <v>#N/A</v>
      </c>
      <c r="H2395" s="3" t="e">
        <v>#N/A</v>
      </c>
      <c r="I2395" s="79" t="e">
        <v>#N/A</v>
      </c>
      <c r="J2395" s="79" t="e">
        <v>#N/A</v>
      </c>
      <c r="K2395" s="84" t="e">
        <v>#N/A</v>
      </c>
      <c r="L2395" s="9" t="e">
        <v>#N/A</v>
      </c>
      <c r="M2395" s="92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8" t="e">
        <v>#N/A</v>
      </c>
      <c r="F2396" s="3" t="e">
        <v>#N/A</v>
      </c>
      <c r="G2396" s="3" t="e">
        <v>#N/A</v>
      </c>
      <c r="H2396" s="3" t="e">
        <v>#N/A</v>
      </c>
      <c r="I2396" s="79" t="e">
        <v>#N/A</v>
      </c>
      <c r="J2396" s="79" t="e">
        <v>#N/A</v>
      </c>
      <c r="K2396" s="84" t="e">
        <v>#N/A</v>
      </c>
      <c r="L2396" s="9" t="e">
        <v>#N/A</v>
      </c>
      <c r="M2396" s="92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8" t="e">
        <v>#N/A</v>
      </c>
      <c r="F2397" s="3" t="e">
        <v>#N/A</v>
      </c>
      <c r="G2397" s="3" t="e">
        <v>#N/A</v>
      </c>
      <c r="H2397" s="3" t="e">
        <v>#N/A</v>
      </c>
      <c r="I2397" s="79" t="e">
        <v>#N/A</v>
      </c>
      <c r="J2397" s="79" t="e">
        <v>#N/A</v>
      </c>
      <c r="K2397" s="84" t="e">
        <v>#N/A</v>
      </c>
      <c r="L2397" s="9" t="e">
        <v>#N/A</v>
      </c>
      <c r="M2397" s="92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8" t="e">
        <v>#N/A</v>
      </c>
      <c r="F2398" s="3" t="e">
        <v>#N/A</v>
      </c>
      <c r="G2398" s="3" t="e">
        <v>#N/A</v>
      </c>
      <c r="H2398" s="3" t="e">
        <v>#N/A</v>
      </c>
      <c r="I2398" s="79" t="e">
        <v>#N/A</v>
      </c>
      <c r="J2398" s="79" t="e">
        <v>#N/A</v>
      </c>
      <c r="K2398" s="84" t="e">
        <v>#N/A</v>
      </c>
      <c r="L2398" s="9" t="e">
        <v>#N/A</v>
      </c>
      <c r="M2398" s="92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8" t="e">
        <v>#N/A</v>
      </c>
      <c r="F2399" s="3" t="e">
        <v>#N/A</v>
      </c>
      <c r="G2399" s="3" t="e">
        <v>#N/A</v>
      </c>
      <c r="H2399" s="3" t="e">
        <v>#N/A</v>
      </c>
      <c r="I2399" s="79" t="e">
        <v>#N/A</v>
      </c>
      <c r="J2399" s="79" t="e">
        <v>#N/A</v>
      </c>
      <c r="K2399" s="84" t="e">
        <v>#N/A</v>
      </c>
      <c r="L2399" s="9" t="e">
        <v>#N/A</v>
      </c>
      <c r="M2399" s="92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8" t="e">
        <v>#N/A</v>
      </c>
      <c r="F2400" s="3" t="e">
        <v>#N/A</v>
      </c>
      <c r="G2400" s="3" t="e">
        <v>#N/A</v>
      </c>
      <c r="H2400" s="3" t="e">
        <v>#N/A</v>
      </c>
      <c r="I2400" s="79" t="e">
        <v>#N/A</v>
      </c>
      <c r="J2400" s="79" t="e">
        <v>#N/A</v>
      </c>
      <c r="K2400" s="84" t="e">
        <v>#N/A</v>
      </c>
      <c r="L2400" s="9" t="e">
        <v>#N/A</v>
      </c>
      <c r="M2400" s="92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8" t="e">
        <v>#N/A</v>
      </c>
      <c r="F2401" s="3" t="e">
        <v>#N/A</v>
      </c>
      <c r="G2401" s="3" t="e">
        <v>#N/A</v>
      </c>
      <c r="H2401" s="3" t="e">
        <v>#N/A</v>
      </c>
      <c r="I2401" s="79" t="e">
        <v>#N/A</v>
      </c>
      <c r="J2401" s="79" t="e">
        <v>#N/A</v>
      </c>
      <c r="K2401" s="84" t="e">
        <v>#N/A</v>
      </c>
      <c r="L2401" s="9" t="e">
        <v>#N/A</v>
      </c>
      <c r="M2401" s="92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8" t="e">
        <v>#N/A</v>
      </c>
      <c r="F2402" s="3" t="e">
        <v>#N/A</v>
      </c>
      <c r="G2402" s="3" t="e">
        <v>#N/A</v>
      </c>
      <c r="H2402" s="3" t="e">
        <v>#N/A</v>
      </c>
      <c r="I2402" s="79" t="e">
        <v>#N/A</v>
      </c>
      <c r="J2402" s="79" t="e">
        <v>#N/A</v>
      </c>
      <c r="K2402" s="84" t="e">
        <v>#N/A</v>
      </c>
      <c r="L2402" s="9" t="e">
        <v>#N/A</v>
      </c>
      <c r="M2402" s="92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8" t="e">
        <v>#N/A</v>
      </c>
      <c r="F2403" s="3" t="e">
        <v>#N/A</v>
      </c>
      <c r="G2403" s="3" t="e">
        <v>#N/A</v>
      </c>
      <c r="H2403" s="3" t="e">
        <v>#N/A</v>
      </c>
      <c r="I2403" s="79" t="e">
        <v>#N/A</v>
      </c>
      <c r="J2403" s="79" t="e">
        <v>#N/A</v>
      </c>
      <c r="K2403" s="84" t="e">
        <v>#N/A</v>
      </c>
      <c r="L2403" s="9" t="e">
        <v>#N/A</v>
      </c>
      <c r="M2403" s="92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8" t="e">
        <v>#N/A</v>
      </c>
      <c r="F2404" s="3" t="e">
        <v>#N/A</v>
      </c>
      <c r="G2404" s="3" t="e">
        <v>#N/A</v>
      </c>
      <c r="H2404" s="3" t="e">
        <v>#N/A</v>
      </c>
      <c r="I2404" s="79" t="e">
        <v>#N/A</v>
      </c>
      <c r="J2404" s="79" t="e">
        <v>#N/A</v>
      </c>
      <c r="K2404" s="84" t="e">
        <v>#N/A</v>
      </c>
      <c r="L2404" s="9" t="e">
        <v>#N/A</v>
      </c>
      <c r="M2404" s="92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8" t="e">
        <v>#N/A</v>
      </c>
      <c r="F2405" s="3" t="e">
        <v>#N/A</v>
      </c>
      <c r="G2405" s="3" t="e">
        <v>#N/A</v>
      </c>
      <c r="H2405" s="3" t="e">
        <v>#N/A</v>
      </c>
      <c r="I2405" s="79" t="e">
        <v>#N/A</v>
      </c>
      <c r="J2405" s="79" t="e">
        <v>#N/A</v>
      </c>
      <c r="K2405" s="84" t="e">
        <v>#N/A</v>
      </c>
      <c r="L2405" s="9" t="e">
        <v>#N/A</v>
      </c>
      <c r="M2405" s="92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8" t="e">
        <v>#N/A</v>
      </c>
      <c r="F2406" s="3" t="e">
        <v>#N/A</v>
      </c>
      <c r="G2406" s="3" t="e">
        <v>#N/A</v>
      </c>
      <c r="H2406" s="3" t="e">
        <v>#N/A</v>
      </c>
      <c r="I2406" s="79" t="e">
        <v>#N/A</v>
      </c>
      <c r="J2406" s="79" t="e">
        <v>#N/A</v>
      </c>
      <c r="K2406" s="84" t="e">
        <v>#N/A</v>
      </c>
      <c r="L2406" s="9" t="e">
        <v>#N/A</v>
      </c>
      <c r="M2406" s="92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8" t="e">
        <v>#N/A</v>
      </c>
      <c r="F2407" s="3" t="e">
        <v>#N/A</v>
      </c>
      <c r="G2407" s="3" t="e">
        <v>#N/A</v>
      </c>
      <c r="H2407" s="3" t="e">
        <v>#N/A</v>
      </c>
      <c r="I2407" s="79" t="e">
        <v>#N/A</v>
      </c>
      <c r="J2407" s="79" t="e">
        <v>#N/A</v>
      </c>
      <c r="K2407" s="84" t="e">
        <v>#N/A</v>
      </c>
      <c r="L2407" s="9" t="e">
        <v>#N/A</v>
      </c>
      <c r="M2407" s="92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8" t="e">
        <v>#N/A</v>
      </c>
      <c r="F2408" s="3" t="e">
        <v>#N/A</v>
      </c>
      <c r="G2408" s="3" t="e">
        <v>#N/A</v>
      </c>
      <c r="H2408" s="3" t="e">
        <v>#N/A</v>
      </c>
      <c r="I2408" s="79" t="e">
        <v>#N/A</v>
      </c>
      <c r="J2408" s="79" t="e">
        <v>#N/A</v>
      </c>
      <c r="K2408" s="84" t="e">
        <v>#N/A</v>
      </c>
      <c r="L2408" s="9" t="e">
        <v>#N/A</v>
      </c>
      <c r="M2408" s="92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8" t="e">
        <v>#N/A</v>
      </c>
      <c r="F2409" s="3" t="e">
        <v>#N/A</v>
      </c>
      <c r="G2409" s="3" t="e">
        <v>#N/A</v>
      </c>
      <c r="H2409" s="3" t="e">
        <v>#N/A</v>
      </c>
      <c r="I2409" s="79" t="e">
        <v>#N/A</v>
      </c>
      <c r="J2409" s="79" t="e">
        <v>#N/A</v>
      </c>
      <c r="K2409" s="84" t="e">
        <v>#N/A</v>
      </c>
      <c r="L2409" s="9" t="e">
        <v>#N/A</v>
      </c>
      <c r="M2409" s="92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8" t="e">
        <v>#N/A</v>
      </c>
      <c r="F2410" s="3" t="e">
        <v>#N/A</v>
      </c>
      <c r="G2410" s="3" t="e">
        <v>#N/A</v>
      </c>
      <c r="H2410" s="3" t="e">
        <v>#N/A</v>
      </c>
      <c r="I2410" s="79" t="e">
        <v>#N/A</v>
      </c>
      <c r="J2410" s="79" t="e">
        <v>#N/A</v>
      </c>
      <c r="K2410" s="84" t="e">
        <v>#N/A</v>
      </c>
      <c r="L2410" s="9" t="e">
        <v>#N/A</v>
      </c>
      <c r="M2410" s="92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8" t="e">
        <v>#N/A</v>
      </c>
      <c r="F2411" s="3" t="e">
        <v>#N/A</v>
      </c>
      <c r="G2411" s="3" t="e">
        <v>#N/A</v>
      </c>
      <c r="H2411" s="3" t="e">
        <v>#N/A</v>
      </c>
      <c r="I2411" s="79" t="e">
        <v>#N/A</v>
      </c>
      <c r="J2411" s="79" t="e">
        <v>#N/A</v>
      </c>
      <c r="K2411" s="84" t="e">
        <v>#N/A</v>
      </c>
      <c r="L2411" s="9" t="e">
        <v>#N/A</v>
      </c>
      <c r="M2411" s="92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8" t="e">
        <v>#N/A</v>
      </c>
      <c r="F2412" s="3" t="e">
        <v>#N/A</v>
      </c>
      <c r="G2412" s="3" t="e">
        <v>#N/A</v>
      </c>
      <c r="H2412" s="3" t="e">
        <v>#N/A</v>
      </c>
      <c r="I2412" s="79" t="e">
        <v>#N/A</v>
      </c>
      <c r="J2412" s="79" t="e">
        <v>#N/A</v>
      </c>
      <c r="K2412" s="84" t="e">
        <v>#N/A</v>
      </c>
      <c r="L2412" s="9" t="e">
        <v>#N/A</v>
      </c>
      <c r="M2412" s="92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8" t="e">
        <v>#N/A</v>
      </c>
      <c r="F2413" s="3" t="e">
        <v>#N/A</v>
      </c>
      <c r="G2413" s="3" t="e">
        <v>#N/A</v>
      </c>
      <c r="H2413" s="3" t="e">
        <v>#N/A</v>
      </c>
      <c r="I2413" s="79" t="e">
        <v>#N/A</v>
      </c>
      <c r="J2413" s="79" t="e">
        <v>#N/A</v>
      </c>
      <c r="K2413" s="84" t="e">
        <v>#N/A</v>
      </c>
      <c r="L2413" s="9" t="e">
        <v>#N/A</v>
      </c>
      <c r="M2413" s="92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8" t="e">
        <v>#N/A</v>
      </c>
      <c r="F2414" s="3" t="e">
        <v>#N/A</v>
      </c>
      <c r="G2414" s="3" t="e">
        <v>#N/A</v>
      </c>
      <c r="H2414" s="3" t="e">
        <v>#N/A</v>
      </c>
      <c r="I2414" s="79" t="e">
        <v>#N/A</v>
      </c>
      <c r="J2414" s="79" t="e">
        <v>#N/A</v>
      </c>
      <c r="K2414" s="84" t="e">
        <v>#N/A</v>
      </c>
      <c r="L2414" s="9" t="e">
        <v>#N/A</v>
      </c>
      <c r="M2414" s="92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8" t="e">
        <v>#N/A</v>
      </c>
      <c r="F2415" s="3" t="e">
        <v>#N/A</v>
      </c>
      <c r="G2415" s="3" t="e">
        <v>#N/A</v>
      </c>
      <c r="H2415" s="3" t="e">
        <v>#N/A</v>
      </c>
      <c r="I2415" s="79" t="e">
        <v>#N/A</v>
      </c>
      <c r="J2415" s="79" t="e">
        <v>#N/A</v>
      </c>
      <c r="K2415" s="84" t="e">
        <v>#N/A</v>
      </c>
      <c r="L2415" s="9" t="e">
        <v>#N/A</v>
      </c>
      <c r="M2415" s="92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8" t="e">
        <v>#N/A</v>
      </c>
      <c r="F2416" s="3" t="e">
        <v>#N/A</v>
      </c>
      <c r="G2416" s="3" t="e">
        <v>#N/A</v>
      </c>
      <c r="H2416" s="3" t="e">
        <v>#N/A</v>
      </c>
      <c r="I2416" s="79" t="e">
        <v>#N/A</v>
      </c>
      <c r="J2416" s="79" t="e">
        <v>#N/A</v>
      </c>
      <c r="K2416" s="84" t="e">
        <v>#N/A</v>
      </c>
      <c r="L2416" s="9" t="e">
        <v>#N/A</v>
      </c>
      <c r="M2416" s="92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8" t="e">
        <v>#N/A</v>
      </c>
      <c r="F2417" s="3" t="e">
        <v>#N/A</v>
      </c>
      <c r="G2417" s="3" t="e">
        <v>#N/A</v>
      </c>
      <c r="H2417" s="3" t="e">
        <v>#N/A</v>
      </c>
      <c r="I2417" s="79" t="e">
        <v>#N/A</v>
      </c>
      <c r="J2417" s="79" t="e">
        <v>#N/A</v>
      </c>
      <c r="K2417" s="84" t="e">
        <v>#N/A</v>
      </c>
      <c r="L2417" s="9" t="e">
        <v>#N/A</v>
      </c>
      <c r="M2417" s="92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8" t="e">
        <v>#N/A</v>
      </c>
      <c r="F2418" s="3" t="e">
        <v>#N/A</v>
      </c>
      <c r="G2418" s="3" t="e">
        <v>#N/A</v>
      </c>
      <c r="H2418" s="3" t="e">
        <v>#N/A</v>
      </c>
      <c r="I2418" s="79" t="e">
        <v>#N/A</v>
      </c>
      <c r="J2418" s="79" t="e">
        <v>#N/A</v>
      </c>
      <c r="K2418" s="84" t="e">
        <v>#N/A</v>
      </c>
      <c r="L2418" s="9" t="e">
        <v>#N/A</v>
      </c>
      <c r="M2418" s="92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8" t="e">
        <v>#N/A</v>
      </c>
      <c r="F2419" s="3" t="e">
        <v>#N/A</v>
      </c>
      <c r="G2419" s="3" t="e">
        <v>#N/A</v>
      </c>
      <c r="H2419" s="3" t="e">
        <v>#N/A</v>
      </c>
      <c r="I2419" s="79" t="e">
        <v>#N/A</v>
      </c>
      <c r="J2419" s="79" t="e">
        <v>#N/A</v>
      </c>
      <c r="K2419" s="84" t="e">
        <v>#N/A</v>
      </c>
      <c r="L2419" s="9" t="e">
        <v>#N/A</v>
      </c>
      <c r="M2419" s="92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8" t="e">
        <v>#N/A</v>
      </c>
      <c r="F2420" s="3" t="e">
        <v>#N/A</v>
      </c>
      <c r="G2420" s="3" t="e">
        <v>#N/A</v>
      </c>
      <c r="H2420" s="3" t="e">
        <v>#N/A</v>
      </c>
      <c r="I2420" s="79" t="e">
        <v>#N/A</v>
      </c>
      <c r="J2420" s="79" t="e">
        <v>#N/A</v>
      </c>
      <c r="K2420" s="84" t="e">
        <v>#N/A</v>
      </c>
      <c r="L2420" s="9" t="e">
        <v>#N/A</v>
      </c>
      <c r="M2420" s="92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8" t="e">
        <v>#N/A</v>
      </c>
      <c r="F2421" s="3" t="e">
        <v>#N/A</v>
      </c>
      <c r="G2421" s="3" t="e">
        <v>#N/A</v>
      </c>
      <c r="H2421" s="3" t="e">
        <v>#N/A</v>
      </c>
      <c r="I2421" s="79" t="e">
        <v>#N/A</v>
      </c>
      <c r="J2421" s="79" t="e">
        <v>#N/A</v>
      </c>
      <c r="K2421" s="84" t="e">
        <v>#N/A</v>
      </c>
      <c r="L2421" s="9" t="e">
        <v>#N/A</v>
      </c>
      <c r="M2421" s="92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8" t="e">
        <v>#N/A</v>
      </c>
      <c r="F2422" s="3" t="e">
        <v>#N/A</v>
      </c>
      <c r="G2422" s="3" t="e">
        <v>#N/A</v>
      </c>
      <c r="H2422" s="3" t="e">
        <v>#N/A</v>
      </c>
      <c r="I2422" s="79" t="e">
        <v>#N/A</v>
      </c>
      <c r="J2422" s="79" t="e">
        <v>#N/A</v>
      </c>
      <c r="K2422" s="84" t="e">
        <v>#N/A</v>
      </c>
      <c r="L2422" s="9" t="e">
        <v>#N/A</v>
      </c>
      <c r="M2422" s="92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8" t="e">
        <v>#N/A</v>
      </c>
      <c r="F2423" s="3" t="e">
        <v>#N/A</v>
      </c>
      <c r="G2423" s="3" t="e">
        <v>#N/A</v>
      </c>
      <c r="H2423" s="3" t="e">
        <v>#N/A</v>
      </c>
      <c r="I2423" s="79" t="e">
        <v>#N/A</v>
      </c>
      <c r="J2423" s="79" t="e">
        <v>#N/A</v>
      </c>
      <c r="K2423" s="84" t="e">
        <v>#N/A</v>
      </c>
      <c r="L2423" s="9" t="e">
        <v>#N/A</v>
      </c>
      <c r="M2423" s="92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8" t="e">
        <v>#N/A</v>
      </c>
      <c r="F2424" s="3" t="e">
        <v>#N/A</v>
      </c>
      <c r="G2424" s="3" t="e">
        <v>#N/A</v>
      </c>
      <c r="H2424" s="3" t="e">
        <v>#N/A</v>
      </c>
      <c r="I2424" s="79" t="e">
        <v>#N/A</v>
      </c>
      <c r="J2424" s="79" t="e">
        <v>#N/A</v>
      </c>
      <c r="K2424" s="84" t="e">
        <v>#N/A</v>
      </c>
      <c r="L2424" s="9" t="e">
        <v>#N/A</v>
      </c>
      <c r="M2424" s="92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8" t="e">
        <v>#N/A</v>
      </c>
      <c r="F2425" s="3" t="e">
        <v>#N/A</v>
      </c>
      <c r="G2425" s="3" t="e">
        <v>#N/A</v>
      </c>
      <c r="H2425" s="3" t="e">
        <v>#N/A</v>
      </c>
      <c r="I2425" s="79" t="e">
        <v>#N/A</v>
      </c>
      <c r="J2425" s="79" t="e">
        <v>#N/A</v>
      </c>
      <c r="K2425" s="84" t="e">
        <v>#N/A</v>
      </c>
      <c r="L2425" s="9" t="e">
        <v>#N/A</v>
      </c>
      <c r="M2425" s="92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8" t="e">
        <v>#N/A</v>
      </c>
      <c r="F2426" s="3" t="e">
        <v>#N/A</v>
      </c>
      <c r="G2426" s="3" t="e">
        <v>#N/A</v>
      </c>
      <c r="H2426" s="3" t="e">
        <v>#N/A</v>
      </c>
      <c r="I2426" s="79" t="e">
        <v>#N/A</v>
      </c>
      <c r="J2426" s="79" t="e">
        <v>#N/A</v>
      </c>
      <c r="K2426" s="84" t="e">
        <v>#N/A</v>
      </c>
      <c r="L2426" s="9" t="e">
        <v>#N/A</v>
      </c>
      <c r="M2426" s="92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8" t="e">
        <v>#N/A</v>
      </c>
      <c r="F2427" s="3" t="e">
        <v>#N/A</v>
      </c>
      <c r="G2427" s="3" t="e">
        <v>#N/A</v>
      </c>
      <c r="H2427" s="3" t="e">
        <v>#N/A</v>
      </c>
      <c r="I2427" s="79" t="e">
        <v>#N/A</v>
      </c>
      <c r="J2427" s="79" t="e">
        <v>#N/A</v>
      </c>
      <c r="K2427" s="84" t="e">
        <v>#N/A</v>
      </c>
      <c r="L2427" s="9" t="e">
        <v>#N/A</v>
      </c>
      <c r="M2427" s="92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8" t="e">
        <v>#N/A</v>
      </c>
      <c r="F2428" s="3" t="e">
        <v>#N/A</v>
      </c>
      <c r="G2428" s="3" t="e">
        <v>#N/A</v>
      </c>
      <c r="H2428" s="3" t="e">
        <v>#N/A</v>
      </c>
      <c r="I2428" s="79" t="e">
        <v>#N/A</v>
      </c>
      <c r="J2428" s="79" t="e">
        <v>#N/A</v>
      </c>
      <c r="K2428" s="84" t="e">
        <v>#N/A</v>
      </c>
      <c r="L2428" s="9" t="e">
        <v>#N/A</v>
      </c>
      <c r="M2428" s="92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8" t="e">
        <v>#N/A</v>
      </c>
      <c r="F2429" s="3" t="e">
        <v>#N/A</v>
      </c>
      <c r="G2429" s="3" t="e">
        <v>#N/A</v>
      </c>
      <c r="H2429" s="3" t="e">
        <v>#N/A</v>
      </c>
      <c r="I2429" s="79" t="e">
        <v>#N/A</v>
      </c>
      <c r="J2429" s="79" t="e">
        <v>#N/A</v>
      </c>
      <c r="K2429" s="84" t="e">
        <v>#N/A</v>
      </c>
      <c r="L2429" s="9" t="e">
        <v>#N/A</v>
      </c>
      <c r="M2429" s="92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8" t="e">
        <v>#N/A</v>
      </c>
      <c r="F2430" s="3" t="e">
        <v>#N/A</v>
      </c>
      <c r="G2430" s="3" t="e">
        <v>#N/A</v>
      </c>
      <c r="H2430" s="3" t="e">
        <v>#N/A</v>
      </c>
      <c r="I2430" s="79" t="e">
        <v>#N/A</v>
      </c>
      <c r="J2430" s="79" t="e">
        <v>#N/A</v>
      </c>
      <c r="K2430" s="84" t="e">
        <v>#N/A</v>
      </c>
      <c r="L2430" s="9" t="e">
        <v>#N/A</v>
      </c>
      <c r="M2430" s="92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8" t="e">
        <v>#N/A</v>
      </c>
      <c r="F2431" s="3" t="e">
        <v>#N/A</v>
      </c>
      <c r="G2431" s="3" t="e">
        <v>#N/A</v>
      </c>
      <c r="H2431" s="3" t="e">
        <v>#N/A</v>
      </c>
      <c r="I2431" s="79" t="e">
        <v>#N/A</v>
      </c>
      <c r="J2431" s="79" t="e">
        <v>#N/A</v>
      </c>
      <c r="K2431" s="84" t="e">
        <v>#N/A</v>
      </c>
      <c r="L2431" s="9" t="e">
        <v>#N/A</v>
      </c>
      <c r="M2431" s="92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8" t="e">
        <v>#N/A</v>
      </c>
      <c r="F2432" s="3" t="e">
        <v>#N/A</v>
      </c>
      <c r="G2432" s="3" t="e">
        <v>#N/A</v>
      </c>
      <c r="H2432" s="3" t="e">
        <v>#N/A</v>
      </c>
      <c r="I2432" s="79" t="e">
        <v>#N/A</v>
      </c>
      <c r="J2432" s="79" t="e">
        <v>#N/A</v>
      </c>
      <c r="K2432" s="84" t="e">
        <v>#N/A</v>
      </c>
      <c r="L2432" s="9" t="e">
        <v>#N/A</v>
      </c>
      <c r="M2432" s="92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8" t="e">
        <v>#N/A</v>
      </c>
      <c r="F2433" s="3" t="e">
        <v>#N/A</v>
      </c>
      <c r="G2433" s="3" t="e">
        <v>#N/A</v>
      </c>
      <c r="H2433" s="3" t="e">
        <v>#N/A</v>
      </c>
      <c r="I2433" s="79" t="e">
        <v>#N/A</v>
      </c>
      <c r="J2433" s="79" t="e">
        <v>#N/A</v>
      </c>
      <c r="K2433" s="84" t="e">
        <v>#N/A</v>
      </c>
      <c r="L2433" s="9" t="e">
        <v>#N/A</v>
      </c>
      <c r="M2433" s="92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8" t="e">
        <v>#N/A</v>
      </c>
      <c r="F2434" s="3" t="e">
        <v>#N/A</v>
      </c>
      <c r="G2434" s="3" t="e">
        <v>#N/A</v>
      </c>
      <c r="H2434" s="3" t="e">
        <v>#N/A</v>
      </c>
      <c r="I2434" s="79" t="e">
        <v>#N/A</v>
      </c>
      <c r="J2434" s="79" t="e">
        <v>#N/A</v>
      </c>
      <c r="K2434" s="84" t="e">
        <v>#N/A</v>
      </c>
      <c r="L2434" s="9" t="e">
        <v>#N/A</v>
      </c>
      <c r="M2434" s="92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8" t="e">
        <v>#N/A</v>
      </c>
      <c r="F2435" s="3" t="e">
        <v>#N/A</v>
      </c>
      <c r="G2435" s="3" t="e">
        <v>#N/A</v>
      </c>
      <c r="H2435" s="3" t="e">
        <v>#N/A</v>
      </c>
      <c r="I2435" s="79" t="e">
        <v>#N/A</v>
      </c>
      <c r="J2435" s="79" t="e">
        <v>#N/A</v>
      </c>
      <c r="K2435" s="84" t="e">
        <v>#N/A</v>
      </c>
      <c r="L2435" s="9" t="e">
        <v>#N/A</v>
      </c>
      <c r="M2435" s="92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8" t="e">
        <v>#N/A</v>
      </c>
      <c r="F2436" s="3" t="e">
        <v>#N/A</v>
      </c>
      <c r="G2436" s="3" t="e">
        <v>#N/A</v>
      </c>
      <c r="H2436" s="3" t="e">
        <v>#N/A</v>
      </c>
      <c r="I2436" s="79" t="e">
        <v>#N/A</v>
      </c>
      <c r="J2436" s="79" t="e">
        <v>#N/A</v>
      </c>
      <c r="K2436" s="84" t="e">
        <v>#N/A</v>
      </c>
      <c r="L2436" s="9" t="e">
        <v>#N/A</v>
      </c>
      <c r="M2436" s="92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8" t="e">
        <v>#N/A</v>
      </c>
      <c r="F2437" s="3" t="e">
        <v>#N/A</v>
      </c>
      <c r="G2437" s="3" t="e">
        <v>#N/A</v>
      </c>
      <c r="H2437" s="3" t="e">
        <v>#N/A</v>
      </c>
      <c r="I2437" s="79" t="e">
        <v>#N/A</v>
      </c>
      <c r="J2437" s="79" t="e">
        <v>#N/A</v>
      </c>
      <c r="K2437" s="84" t="e">
        <v>#N/A</v>
      </c>
      <c r="L2437" s="9" t="e">
        <v>#N/A</v>
      </c>
      <c r="M2437" s="92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8" t="e">
        <v>#N/A</v>
      </c>
      <c r="F2438" s="3" t="e">
        <v>#N/A</v>
      </c>
      <c r="G2438" s="3" t="e">
        <v>#N/A</v>
      </c>
      <c r="H2438" s="3" t="e">
        <v>#N/A</v>
      </c>
      <c r="I2438" s="79" t="e">
        <v>#N/A</v>
      </c>
      <c r="J2438" s="79" t="e">
        <v>#N/A</v>
      </c>
      <c r="K2438" s="84" t="e">
        <v>#N/A</v>
      </c>
      <c r="L2438" s="9" t="e">
        <v>#N/A</v>
      </c>
      <c r="M2438" s="92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8" t="e">
        <v>#N/A</v>
      </c>
      <c r="F2439" s="3" t="e">
        <v>#N/A</v>
      </c>
      <c r="G2439" s="3" t="e">
        <v>#N/A</v>
      </c>
      <c r="H2439" s="3" t="e">
        <v>#N/A</v>
      </c>
      <c r="I2439" s="79" t="e">
        <v>#N/A</v>
      </c>
      <c r="J2439" s="79" t="e">
        <v>#N/A</v>
      </c>
      <c r="K2439" s="84" t="e">
        <v>#N/A</v>
      </c>
      <c r="L2439" s="9" t="e">
        <v>#N/A</v>
      </c>
      <c r="M2439" s="92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8" t="e">
        <v>#N/A</v>
      </c>
      <c r="F2440" s="3" t="e">
        <v>#N/A</v>
      </c>
      <c r="G2440" s="3" t="e">
        <v>#N/A</v>
      </c>
      <c r="H2440" s="3" t="e">
        <v>#N/A</v>
      </c>
      <c r="I2440" s="79" t="e">
        <v>#N/A</v>
      </c>
      <c r="J2440" s="79" t="e">
        <v>#N/A</v>
      </c>
      <c r="K2440" s="84" t="e">
        <v>#N/A</v>
      </c>
      <c r="L2440" s="9" t="e">
        <v>#N/A</v>
      </c>
      <c r="M2440" s="92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8" t="e">
        <v>#N/A</v>
      </c>
      <c r="F2441" s="3" t="e">
        <v>#N/A</v>
      </c>
      <c r="G2441" s="3" t="e">
        <v>#N/A</v>
      </c>
      <c r="H2441" s="3" t="e">
        <v>#N/A</v>
      </c>
      <c r="I2441" s="79" t="e">
        <v>#N/A</v>
      </c>
      <c r="J2441" s="79" t="e">
        <v>#N/A</v>
      </c>
      <c r="K2441" s="84" t="e">
        <v>#N/A</v>
      </c>
      <c r="L2441" s="9" t="e">
        <v>#N/A</v>
      </c>
      <c r="M2441" s="92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8" t="e">
        <v>#N/A</v>
      </c>
      <c r="F2442" s="3" t="e">
        <v>#N/A</v>
      </c>
      <c r="G2442" s="3" t="e">
        <v>#N/A</v>
      </c>
      <c r="H2442" s="3" t="e">
        <v>#N/A</v>
      </c>
      <c r="I2442" s="79" t="e">
        <v>#N/A</v>
      </c>
      <c r="J2442" s="79" t="e">
        <v>#N/A</v>
      </c>
      <c r="K2442" s="84" t="e">
        <v>#N/A</v>
      </c>
      <c r="L2442" s="9" t="e">
        <v>#N/A</v>
      </c>
      <c r="M2442" s="92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8" t="e">
        <v>#N/A</v>
      </c>
      <c r="F2443" s="3" t="e">
        <v>#N/A</v>
      </c>
      <c r="G2443" s="3" t="e">
        <v>#N/A</v>
      </c>
      <c r="H2443" s="3" t="e">
        <v>#N/A</v>
      </c>
      <c r="I2443" s="79" t="e">
        <v>#N/A</v>
      </c>
      <c r="J2443" s="79" t="e">
        <v>#N/A</v>
      </c>
      <c r="K2443" s="84" t="e">
        <v>#N/A</v>
      </c>
      <c r="L2443" s="9" t="e">
        <v>#N/A</v>
      </c>
      <c r="M2443" s="92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8" t="e">
        <v>#N/A</v>
      </c>
      <c r="F2444" s="3" t="e">
        <v>#N/A</v>
      </c>
      <c r="G2444" s="3" t="e">
        <v>#N/A</v>
      </c>
      <c r="H2444" s="3" t="e">
        <v>#N/A</v>
      </c>
      <c r="I2444" s="79" t="e">
        <v>#N/A</v>
      </c>
      <c r="J2444" s="79" t="e">
        <v>#N/A</v>
      </c>
      <c r="K2444" s="84" t="e">
        <v>#N/A</v>
      </c>
      <c r="L2444" s="9" t="e">
        <v>#N/A</v>
      </c>
      <c r="M2444" s="92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8" t="e">
        <v>#N/A</v>
      </c>
      <c r="F2445" s="3" t="e">
        <v>#N/A</v>
      </c>
      <c r="G2445" s="3" t="e">
        <v>#N/A</v>
      </c>
      <c r="H2445" s="3" t="e">
        <v>#N/A</v>
      </c>
      <c r="I2445" s="79" t="e">
        <v>#N/A</v>
      </c>
      <c r="J2445" s="79" t="e">
        <v>#N/A</v>
      </c>
      <c r="K2445" s="84" t="e">
        <v>#N/A</v>
      </c>
      <c r="L2445" s="9" t="e">
        <v>#N/A</v>
      </c>
      <c r="M2445" s="92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8" t="e">
        <v>#N/A</v>
      </c>
      <c r="F2446" s="3" t="e">
        <v>#N/A</v>
      </c>
      <c r="G2446" s="3" t="e">
        <v>#N/A</v>
      </c>
      <c r="H2446" s="3" t="e">
        <v>#N/A</v>
      </c>
      <c r="I2446" s="79" t="e">
        <v>#N/A</v>
      </c>
      <c r="J2446" s="79" t="e">
        <v>#N/A</v>
      </c>
      <c r="K2446" s="84" t="e">
        <v>#N/A</v>
      </c>
      <c r="L2446" s="9" t="e">
        <v>#N/A</v>
      </c>
      <c r="M2446" s="92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8" t="e">
        <v>#N/A</v>
      </c>
      <c r="F2447" s="3" t="e">
        <v>#N/A</v>
      </c>
      <c r="G2447" s="3" t="e">
        <v>#N/A</v>
      </c>
      <c r="H2447" s="3" t="e">
        <v>#N/A</v>
      </c>
      <c r="I2447" s="79" t="e">
        <v>#N/A</v>
      </c>
      <c r="J2447" s="79" t="e">
        <v>#N/A</v>
      </c>
      <c r="K2447" s="84" t="e">
        <v>#N/A</v>
      </c>
      <c r="L2447" s="9" t="e">
        <v>#N/A</v>
      </c>
      <c r="M2447" s="92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8" t="e">
        <v>#N/A</v>
      </c>
      <c r="F2448" s="3" t="e">
        <v>#N/A</v>
      </c>
      <c r="G2448" s="3" t="e">
        <v>#N/A</v>
      </c>
      <c r="H2448" s="3" t="e">
        <v>#N/A</v>
      </c>
      <c r="I2448" s="79" t="e">
        <v>#N/A</v>
      </c>
      <c r="J2448" s="79" t="e">
        <v>#N/A</v>
      </c>
      <c r="K2448" s="84" t="e">
        <v>#N/A</v>
      </c>
      <c r="L2448" s="9" t="e">
        <v>#N/A</v>
      </c>
      <c r="M2448" s="92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8" t="e">
        <v>#N/A</v>
      </c>
      <c r="F2449" s="3" t="e">
        <v>#N/A</v>
      </c>
      <c r="G2449" s="3" t="e">
        <v>#N/A</v>
      </c>
      <c r="H2449" s="3" t="e">
        <v>#N/A</v>
      </c>
      <c r="I2449" s="79" t="e">
        <v>#N/A</v>
      </c>
      <c r="J2449" s="79" t="e">
        <v>#N/A</v>
      </c>
      <c r="K2449" s="84" t="e">
        <v>#N/A</v>
      </c>
      <c r="L2449" s="9" t="e">
        <v>#N/A</v>
      </c>
      <c r="M2449" s="92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8" t="e">
        <v>#N/A</v>
      </c>
      <c r="F2450" s="3" t="e">
        <v>#N/A</v>
      </c>
      <c r="G2450" s="3" t="e">
        <v>#N/A</v>
      </c>
      <c r="H2450" s="3" t="e">
        <v>#N/A</v>
      </c>
      <c r="I2450" s="79" t="e">
        <v>#N/A</v>
      </c>
      <c r="J2450" s="79" t="e">
        <v>#N/A</v>
      </c>
      <c r="K2450" s="84" t="e">
        <v>#N/A</v>
      </c>
      <c r="L2450" s="9" t="e">
        <v>#N/A</v>
      </c>
      <c r="M2450" s="92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8" t="e">
        <v>#N/A</v>
      </c>
      <c r="F2451" s="3" t="e">
        <v>#N/A</v>
      </c>
      <c r="G2451" s="3" t="e">
        <v>#N/A</v>
      </c>
      <c r="H2451" s="3" t="e">
        <v>#N/A</v>
      </c>
      <c r="I2451" s="79" t="e">
        <v>#N/A</v>
      </c>
      <c r="J2451" s="79" t="e">
        <v>#N/A</v>
      </c>
      <c r="K2451" s="84" t="e">
        <v>#N/A</v>
      </c>
      <c r="L2451" s="9" t="e">
        <v>#N/A</v>
      </c>
      <c r="M2451" s="92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8" t="e">
        <v>#N/A</v>
      </c>
      <c r="F2452" s="3" t="e">
        <v>#N/A</v>
      </c>
      <c r="G2452" s="3" t="e">
        <v>#N/A</v>
      </c>
      <c r="H2452" s="3" t="e">
        <v>#N/A</v>
      </c>
      <c r="I2452" s="79" t="e">
        <v>#N/A</v>
      </c>
      <c r="J2452" s="79" t="e">
        <v>#N/A</v>
      </c>
      <c r="K2452" s="84" t="e">
        <v>#N/A</v>
      </c>
      <c r="L2452" s="9" t="e">
        <v>#N/A</v>
      </c>
      <c r="M2452" s="92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8" t="e">
        <v>#N/A</v>
      </c>
      <c r="F2453" s="3" t="e">
        <v>#N/A</v>
      </c>
      <c r="G2453" s="3" t="e">
        <v>#N/A</v>
      </c>
      <c r="H2453" s="3" t="e">
        <v>#N/A</v>
      </c>
      <c r="I2453" s="79" t="e">
        <v>#N/A</v>
      </c>
      <c r="J2453" s="79" t="e">
        <v>#N/A</v>
      </c>
      <c r="K2453" s="84" t="e">
        <v>#N/A</v>
      </c>
      <c r="L2453" s="9" t="e">
        <v>#N/A</v>
      </c>
      <c r="M2453" s="92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8" t="e">
        <v>#N/A</v>
      </c>
      <c r="F2454" s="3" t="e">
        <v>#N/A</v>
      </c>
      <c r="G2454" s="3" t="e">
        <v>#N/A</v>
      </c>
      <c r="H2454" s="3" t="e">
        <v>#N/A</v>
      </c>
      <c r="I2454" s="79" t="e">
        <v>#N/A</v>
      </c>
      <c r="J2454" s="79" t="e">
        <v>#N/A</v>
      </c>
      <c r="K2454" s="84" t="e">
        <v>#N/A</v>
      </c>
      <c r="L2454" s="9" t="e">
        <v>#N/A</v>
      </c>
      <c r="M2454" s="92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8" t="e">
        <v>#N/A</v>
      </c>
      <c r="F2455" s="3" t="e">
        <v>#N/A</v>
      </c>
      <c r="G2455" s="3" t="e">
        <v>#N/A</v>
      </c>
      <c r="H2455" s="3" t="e">
        <v>#N/A</v>
      </c>
      <c r="I2455" s="79" t="e">
        <v>#N/A</v>
      </c>
      <c r="J2455" s="79" t="e">
        <v>#N/A</v>
      </c>
      <c r="K2455" s="84" t="e">
        <v>#N/A</v>
      </c>
      <c r="L2455" s="9" t="e">
        <v>#N/A</v>
      </c>
      <c r="M2455" s="92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8" t="e">
        <v>#N/A</v>
      </c>
      <c r="F2456" s="3" t="e">
        <v>#N/A</v>
      </c>
      <c r="G2456" s="3" t="e">
        <v>#N/A</v>
      </c>
      <c r="H2456" s="3" t="e">
        <v>#N/A</v>
      </c>
      <c r="I2456" s="79" t="e">
        <v>#N/A</v>
      </c>
      <c r="J2456" s="79" t="e">
        <v>#N/A</v>
      </c>
      <c r="K2456" s="84" t="e">
        <v>#N/A</v>
      </c>
      <c r="L2456" s="9" t="e">
        <v>#N/A</v>
      </c>
      <c r="M2456" s="92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8" t="e">
        <v>#N/A</v>
      </c>
      <c r="F2457" s="3" t="e">
        <v>#N/A</v>
      </c>
      <c r="G2457" s="3" t="e">
        <v>#N/A</v>
      </c>
      <c r="H2457" s="3" t="e">
        <v>#N/A</v>
      </c>
      <c r="I2457" s="79" t="e">
        <v>#N/A</v>
      </c>
      <c r="J2457" s="79" t="e">
        <v>#N/A</v>
      </c>
      <c r="K2457" s="84" t="e">
        <v>#N/A</v>
      </c>
      <c r="L2457" s="9" t="e">
        <v>#N/A</v>
      </c>
      <c r="M2457" s="92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8" t="e">
        <v>#N/A</v>
      </c>
      <c r="F2458" s="3" t="e">
        <v>#N/A</v>
      </c>
      <c r="G2458" s="3" t="e">
        <v>#N/A</v>
      </c>
      <c r="H2458" s="3" t="e">
        <v>#N/A</v>
      </c>
      <c r="I2458" s="79" t="e">
        <v>#N/A</v>
      </c>
      <c r="J2458" s="79" t="e">
        <v>#N/A</v>
      </c>
      <c r="K2458" s="84" t="e">
        <v>#N/A</v>
      </c>
      <c r="L2458" s="9" t="e">
        <v>#N/A</v>
      </c>
      <c r="M2458" s="92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8" t="e">
        <v>#N/A</v>
      </c>
      <c r="F2459" s="3" t="e">
        <v>#N/A</v>
      </c>
      <c r="G2459" s="3" t="e">
        <v>#N/A</v>
      </c>
      <c r="H2459" s="3" t="e">
        <v>#N/A</v>
      </c>
      <c r="I2459" s="79" t="e">
        <v>#N/A</v>
      </c>
      <c r="J2459" s="79" t="e">
        <v>#N/A</v>
      </c>
      <c r="K2459" s="84" t="e">
        <v>#N/A</v>
      </c>
      <c r="L2459" s="9" t="e">
        <v>#N/A</v>
      </c>
      <c r="M2459" s="92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8" t="e">
        <v>#N/A</v>
      </c>
      <c r="F2460" s="3" t="e">
        <v>#N/A</v>
      </c>
      <c r="G2460" s="3" t="e">
        <v>#N/A</v>
      </c>
      <c r="H2460" s="3" t="e">
        <v>#N/A</v>
      </c>
      <c r="I2460" s="79" t="e">
        <v>#N/A</v>
      </c>
      <c r="J2460" s="79" t="e">
        <v>#N/A</v>
      </c>
      <c r="K2460" s="84" t="e">
        <v>#N/A</v>
      </c>
      <c r="L2460" s="9" t="e">
        <v>#N/A</v>
      </c>
      <c r="M2460" s="92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8" t="e">
        <v>#N/A</v>
      </c>
      <c r="F2461" s="3" t="e">
        <v>#N/A</v>
      </c>
      <c r="G2461" s="3" t="e">
        <v>#N/A</v>
      </c>
      <c r="H2461" s="3" t="e">
        <v>#N/A</v>
      </c>
      <c r="I2461" s="79" t="e">
        <v>#N/A</v>
      </c>
      <c r="J2461" s="79" t="e">
        <v>#N/A</v>
      </c>
      <c r="K2461" s="84" t="e">
        <v>#N/A</v>
      </c>
      <c r="L2461" s="9" t="e">
        <v>#N/A</v>
      </c>
      <c r="M2461" s="92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8" t="e">
        <v>#N/A</v>
      </c>
      <c r="F2462" s="3" t="e">
        <v>#N/A</v>
      </c>
      <c r="G2462" s="3" t="e">
        <v>#N/A</v>
      </c>
      <c r="H2462" s="3" t="e">
        <v>#N/A</v>
      </c>
      <c r="I2462" s="79" t="e">
        <v>#N/A</v>
      </c>
      <c r="J2462" s="79" t="e">
        <v>#N/A</v>
      </c>
      <c r="K2462" s="84" t="e">
        <v>#N/A</v>
      </c>
      <c r="L2462" s="9" t="e">
        <v>#N/A</v>
      </c>
      <c r="M2462" s="92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8" t="e">
        <v>#N/A</v>
      </c>
      <c r="F2463" s="3" t="e">
        <v>#N/A</v>
      </c>
      <c r="G2463" s="3" t="e">
        <v>#N/A</v>
      </c>
      <c r="H2463" s="3" t="e">
        <v>#N/A</v>
      </c>
      <c r="I2463" s="79" t="e">
        <v>#N/A</v>
      </c>
      <c r="J2463" s="79" t="e">
        <v>#N/A</v>
      </c>
      <c r="K2463" s="84" t="e">
        <v>#N/A</v>
      </c>
      <c r="L2463" s="9" t="e">
        <v>#N/A</v>
      </c>
      <c r="M2463" s="92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8" t="e">
        <v>#N/A</v>
      </c>
      <c r="F2464" s="3" t="e">
        <v>#N/A</v>
      </c>
      <c r="G2464" s="3" t="e">
        <v>#N/A</v>
      </c>
      <c r="H2464" s="3" t="e">
        <v>#N/A</v>
      </c>
      <c r="I2464" s="79" t="e">
        <v>#N/A</v>
      </c>
      <c r="J2464" s="79" t="e">
        <v>#N/A</v>
      </c>
      <c r="K2464" s="84" t="e">
        <v>#N/A</v>
      </c>
      <c r="L2464" s="9" t="e">
        <v>#N/A</v>
      </c>
      <c r="M2464" s="92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8" t="e">
        <v>#N/A</v>
      </c>
      <c r="F2465" s="3" t="e">
        <v>#N/A</v>
      </c>
      <c r="G2465" s="3" t="e">
        <v>#N/A</v>
      </c>
      <c r="H2465" s="3" t="e">
        <v>#N/A</v>
      </c>
      <c r="I2465" s="79" t="e">
        <v>#N/A</v>
      </c>
      <c r="J2465" s="79" t="e">
        <v>#N/A</v>
      </c>
      <c r="K2465" s="84" t="e">
        <v>#N/A</v>
      </c>
      <c r="L2465" s="9" t="e">
        <v>#N/A</v>
      </c>
      <c r="M2465" s="92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8" t="e">
        <v>#N/A</v>
      </c>
      <c r="F2466" s="3" t="e">
        <v>#N/A</v>
      </c>
      <c r="G2466" s="3" t="e">
        <v>#N/A</v>
      </c>
      <c r="H2466" s="3" t="e">
        <v>#N/A</v>
      </c>
      <c r="I2466" s="79" t="e">
        <v>#N/A</v>
      </c>
      <c r="J2466" s="79" t="e">
        <v>#N/A</v>
      </c>
      <c r="K2466" s="84" t="e">
        <v>#N/A</v>
      </c>
      <c r="L2466" s="9" t="e">
        <v>#N/A</v>
      </c>
      <c r="M2466" s="92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8" t="e">
        <v>#N/A</v>
      </c>
      <c r="F2467" s="3" t="e">
        <v>#N/A</v>
      </c>
      <c r="G2467" s="3" t="e">
        <v>#N/A</v>
      </c>
      <c r="H2467" s="3" t="e">
        <v>#N/A</v>
      </c>
      <c r="I2467" s="79" t="e">
        <v>#N/A</v>
      </c>
      <c r="J2467" s="79" t="e">
        <v>#N/A</v>
      </c>
      <c r="K2467" s="84" t="e">
        <v>#N/A</v>
      </c>
      <c r="L2467" s="9" t="e">
        <v>#N/A</v>
      </c>
      <c r="M2467" s="92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8" t="e">
        <v>#N/A</v>
      </c>
      <c r="F2468" s="3" t="e">
        <v>#N/A</v>
      </c>
      <c r="G2468" s="3" t="e">
        <v>#N/A</v>
      </c>
      <c r="H2468" s="3" t="e">
        <v>#N/A</v>
      </c>
      <c r="I2468" s="79" t="e">
        <v>#N/A</v>
      </c>
      <c r="J2468" s="79" t="e">
        <v>#N/A</v>
      </c>
      <c r="K2468" s="84" t="e">
        <v>#N/A</v>
      </c>
      <c r="L2468" s="9" t="e">
        <v>#N/A</v>
      </c>
      <c r="M2468" s="92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8" t="e">
        <v>#N/A</v>
      </c>
      <c r="F2469" s="3" t="e">
        <v>#N/A</v>
      </c>
      <c r="G2469" s="3" t="e">
        <v>#N/A</v>
      </c>
      <c r="H2469" s="3" t="e">
        <v>#N/A</v>
      </c>
      <c r="I2469" s="79" t="e">
        <v>#N/A</v>
      </c>
      <c r="J2469" s="79" t="e">
        <v>#N/A</v>
      </c>
      <c r="K2469" s="84" t="e">
        <v>#N/A</v>
      </c>
      <c r="L2469" s="9" t="e">
        <v>#N/A</v>
      </c>
      <c r="M2469" s="92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8" t="e">
        <v>#N/A</v>
      </c>
      <c r="F2470" s="3" t="e">
        <v>#N/A</v>
      </c>
      <c r="G2470" s="3" t="e">
        <v>#N/A</v>
      </c>
      <c r="H2470" s="3" t="e">
        <v>#N/A</v>
      </c>
      <c r="I2470" s="79" t="e">
        <v>#N/A</v>
      </c>
      <c r="J2470" s="79" t="e">
        <v>#N/A</v>
      </c>
      <c r="K2470" s="84" t="e">
        <v>#N/A</v>
      </c>
      <c r="L2470" s="9" t="e">
        <v>#N/A</v>
      </c>
      <c r="M2470" s="92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8" t="e">
        <v>#N/A</v>
      </c>
      <c r="F2471" s="3" t="e">
        <v>#N/A</v>
      </c>
      <c r="G2471" s="3" t="e">
        <v>#N/A</v>
      </c>
      <c r="H2471" s="3" t="e">
        <v>#N/A</v>
      </c>
      <c r="I2471" s="79" t="e">
        <v>#N/A</v>
      </c>
      <c r="J2471" s="79" t="e">
        <v>#N/A</v>
      </c>
      <c r="K2471" s="84" t="e">
        <v>#N/A</v>
      </c>
      <c r="L2471" s="9" t="e">
        <v>#N/A</v>
      </c>
      <c r="M2471" s="92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8" t="e">
        <v>#N/A</v>
      </c>
      <c r="F2472" s="3" t="e">
        <v>#N/A</v>
      </c>
      <c r="G2472" s="3" t="e">
        <v>#N/A</v>
      </c>
      <c r="H2472" s="3" t="e">
        <v>#N/A</v>
      </c>
      <c r="I2472" s="79" t="e">
        <v>#N/A</v>
      </c>
      <c r="J2472" s="79" t="e">
        <v>#N/A</v>
      </c>
      <c r="K2472" s="84" t="e">
        <v>#N/A</v>
      </c>
      <c r="L2472" s="9" t="e">
        <v>#N/A</v>
      </c>
      <c r="M2472" s="92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8" t="e">
        <v>#N/A</v>
      </c>
      <c r="F2473" s="3" t="e">
        <v>#N/A</v>
      </c>
      <c r="G2473" s="3" t="e">
        <v>#N/A</v>
      </c>
      <c r="H2473" s="3" t="e">
        <v>#N/A</v>
      </c>
      <c r="I2473" s="79" t="e">
        <v>#N/A</v>
      </c>
      <c r="J2473" s="79" t="e">
        <v>#N/A</v>
      </c>
      <c r="K2473" s="84" t="e">
        <v>#N/A</v>
      </c>
      <c r="L2473" s="9" t="e">
        <v>#N/A</v>
      </c>
      <c r="M2473" s="92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8" t="e">
        <v>#N/A</v>
      </c>
      <c r="F2474" s="3" t="e">
        <v>#N/A</v>
      </c>
      <c r="G2474" s="3" t="e">
        <v>#N/A</v>
      </c>
      <c r="H2474" s="3" t="e">
        <v>#N/A</v>
      </c>
      <c r="I2474" s="79" t="e">
        <v>#N/A</v>
      </c>
      <c r="J2474" s="79" t="e">
        <v>#N/A</v>
      </c>
      <c r="K2474" s="84" t="e">
        <v>#N/A</v>
      </c>
      <c r="L2474" s="9" t="e">
        <v>#N/A</v>
      </c>
      <c r="M2474" s="92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8" t="e">
        <v>#N/A</v>
      </c>
      <c r="F2475" s="3" t="e">
        <v>#N/A</v>
      </c>
      <c r="G2475" s="3" t="e">
        <v>#N/A</v>
      </c>
      <c r="H2475" s="3" t="e">
        <v>#N/A</v>
      </c>
      <c r="I2475" s="79" t="e">
        <v>#N/A</v>
      </c>
      <c r="J2475" s="79" t="e">
        <v>#N/A</v>
      </c>
      <c r="K2475" s="84" t="e">
        <v>#N/A</v>
      </c>
      <c r="L2475" s="9" t="e">
        <v>#N/A</v>
      </c>
      <c r="M2475" s="92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8" t="e">
        <v>#N/A</v>
      </c>
      <c r="F2476" s="3" t="e">
        <v>#N/A</v>
      </c>
      <c r="G2476" s="3" t="e">
        <v>#N/A</v>
      </c>
      <c r="H2476" s="3" t="e">
        <v>#N/A</v>
      </c>
      <c r="I2476" s="79" t="e">
        <v>#N/A</v>
      </c>
      <c r="J2476" s="79" t="e">
        <v>#N/A</v>
      </c>
      <c r="K2476" s="84" t="e">
        <v>#N/A</v>
      </c>
      <c r="L2476" s="9" t="e">
        <v>#N/A</v>
      </c>
      <c r="M2476" s="92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8" t="e">
        <v>#N/A</v>
      </c>
      <c r="F2477" s="3" t="e">
        <v>#N/A</v>
      </c>
      <c r="G2477" s="3" t="e">
        <v>#N/A</v>
      </c>
      <c r="H2477" s="3" t="e">
        <v>#N/A</v>
      </c>
      <c r="I2477" s="79" t="e">
        <v>#N/A</v>
      </c>
      <c r="J2477" s="79" t="e">
        <v>#N/A</v>
      </c>
      <c r="K2477" s="84" t="e">
        <v>#N/A</v>
      </c>
      <c r="L2477" s="9" t="e">
        <v>#N/A</v>
      </c>
      <c r="M2477" s="92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8" t="e">
        <v>#N/A</v>
      </c>
      <c r="F2478" s="3" t="e">
        <v>#N/A</v>
      </c>
      <c r="G2478" s="3" t="e">
        <v>#N/A</v>
      </c>
      <c r="H2478" s="3" t="e">
        <v>#N/A</v>
      </c>
      <c r="I2478" s="79" t="e">
        <v>#N/A</v>
      </c>
      <c r="J2478" s="79" t="e">
        <v>#N/A</v>
      </c>
      <c r="K2478" s="84" t="e">
        <v>#N/A</v>
      </c>
      <c r="L2478" s="9" t="e">
        <v>#N/A</v>
      </c>
      <c r="M2478" s="92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8" t="e">
        <v>#N/A</v>
      </c>
      <c r="F2479" s="3" t="e">
        <v>#N/A</v>
      </c>
      <c r="G2479" s="3" t="e">
        <v>#N/A</v>
      </c>
      <c r="H2479" s="3" t="e">
        <v>#N/A</v>
      </c>
      <c r="I2479" s="79" t="e">
        <v>#N/A</v>
      </c>
      <c r="J2479" s="79" t="e">
        <v>#N/A</v>
      </c>
      <c r="K2479" s="84" t="e">
        <v>#N/A</v>
      </c>
      <c r="L2479" s="9" t="e">
        <v>#N/A</v>
      </c>
      <c r="M2479" s="92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8" t="e">
        <v>#N/A</v>
      </c>
      <c r="F2480" s="3" t="e">
        <v>#N/A</v>
      </c>
      <c r="G2480" s="3" t="e">
        <v>#N/A</v>
      </c>
      <c r="H2480" s="3" t="e">
        <v>#N/A</v>
      </c>
      <c r="I2480" s="79" t="e">
        <v>#N/A</v>
      </c>
      <c r="J2480" s="79" t="e">
        <v>#N/A</v>
      </c>
      <c r="K2480" s="84" t="e">
        <v>#N/A</v>
      </c>
      <c r="L2480" s="9" t="e">
        <v>#N/A</v>
      </c>
      <c r="M2480" s="92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8" t="e">
        <v>#N/A</v>
      </c>
      <c r="F2481" s="3" t="e">
        <v>#N/A</v>
      </c>
      <c r="G2481" s="3" t="e">
        <v>#N/A</v>
      </c>
      <c r="H2481" s="3" t="e">
        <v>#N/A</v>
      </c>
      <c r="I2481" s="79" t="e">
        <v>#N/A</v>
      </c>
      <c r="J2481" s="79" t="e">
        <v>#N/A</v>
      </c>
      <c r="K2481" s="84" t="e">
        <v>#N/A</v>
      </c>
      <c r="L2481" s="9" t="e">
        <v>#N/A</v>
      </c>
      <c r="M2481" s="92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8" t="e">
        <v>#N/A</v>
      </c>
      <c r="F2482" s="3" t="e">
        <v>#N/A</v>
      </c>
      <c r="G2482" s="3" t="e">
        <v>#N/A</v>
      </c>
      <c r="H2482" s="3" t="e">
        <v>#N/A</v>
      </c>
      <c r="I2482" s="79" t="e">
        <v>#N/A</v>
      </c>
      <c r="J2482" s="79" t="e">
        <v>#N/A</v>
      </c>
      <c r="K2482" s="84" t="e">
        <v>#N/A</v>
      </c>
      <c r="L2482" s="9" t="e">
        <v>#N/A</v>
      </c>
      <c r="M2482" s="92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8" t="e">
        <v>#N/A</v>
      </c>
      <c r="F2483" s="3" t="e">
        <v>#N/A</v>
      </c>
      <c r="G2483" s="3" t="e">
        <v>#N/A</v>
      </c>
      <c r="H2483" s="3" t="e">
        <v>#N/A</v>
      </c>
      <c r="I2483" s="79" t="e">
        <v>#N/A</v>
      </c>
      <c r="J2483" s="79" t="e">
        <v>#N/A</v>
      </c>
      <c r="K2483" s="84" t="e">
        <v>#N/A</v>
      </c>
      <c r="L2483" s="9" t="e">
        <v>#N/A</v>
      </c>
      <c r="M2483" s="92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8" t="e">
        <v>#N/A</v>
      </c>
      <c r="F2484" s="3" t="e">
        <v>#N/A</v>
      </c>
      <c r="G2484" s="3" t="e">
        <v>#N/A</v>
      </c>
      <c r="H2484" s="3" t="e">
        <v>#N/A</v>
      </c>
      <c r="I2484" s="79" t="e">
        <v>#N/A</v>
      </c>
      <c r="J2484" s="79" t="e">
        <v>#N/A</v>
      </c>
      <c r="K2484" s="84" t="e">
        <v>#N/A</v>
      </c>
      <c r="L2484" s="9" t="e">
        <v>#N/A</v>
      </c>
      <c r="M2484" s="92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8" t="e">
        <v>#N/A</v>
      </c>
      <c r="F2485" s="3" t="e">
        <v>#N/A</v>
      </c>
      <c r="G2485" s="3" t="e">
        <v>#N/A</v>
      </c>
      <c r="H2485" s="3" t="e">
        <v>#N/A</v>
      </c>
      <c r="I2485" s="79" t="e">
        <v>#N/A</v>
      </c>
      <c r="J2485" s="79" t="e">
        <v>#N/A</v>
      </c>
      <c r="K2485" s="84" t="e">
        <v>#N/A</v>
      </c>
      <c r="L2485" s="9" t="e">
        <v>#N/A</v>
      </c>
      <c r="M2485" s="92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8" t="e">
        <v>#N/A</v>
      </c>
      <c r="F2486" s="3" t="e">
        <v>#N/A</v>
      </c>
      <c r="G2486" s="3" t="e">
        <v>#N/A</v>
      </c>
      <c r="H2486" s="3" t="e">
        <v>#N/A</v>
      </c>
      <c r="I2486" s="79" t="e">
        <v>#N/A</v>
      </c>
      <c r="J2486" s="79" t="e">
        <v>#N/A</v>
      </c>
      <c r="K2486" s="84" t="e">
        <v>#N/A</v>
      </c>
      <c r="L2486" s="9" t="e">
        <v>#N/A</v>
      </c>
      <c r="M2486" s="92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8" t="e">
        <v>#N/A</v>
      </c>
      <c r="F2487" s="3" t="e">
        <v>#N/A</v>
      </c>
      <c r="G2487" s="3" t="e">
        <v>#N/A</v>
      </c>
      <c r="H2487" s="3" t="e">
        <v>#N/A</v>
      </c>
      <c r="I2487" s="79" t="e">
        <v>#N/A</v>
      </c>
      <c r="J2487" s="79" t="e">
        <v>#N/A</v>
      </c>
      <c r="K2487" s="84" t="e">
        <v>#N/A</v>
      </c>
      <c r="L2487" s="9" t="e">
        <v>#N/A</v>
      </c>
      <c r="M2487" s="92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8" t="e">
        <v>#N/A</v>
      </c>
      <c r="F2488" s="3" t="e">
        <v>#N/A</v>
      </c>
      <c r="G2488" s="3" t="e">
        <v>#N/A</v>
      </c>
      <c r="H2488" s="3" t="e">
        <v>#N/A</v>
      </c>
      <c r="I2488" s="79" t="e">
        <v>#N/A</v>
      </c>
      <c r="J2488" s="79" t="e">
        <v>#N/A</v>
      </c>
      <c r="K2488" s="84" t="e">
        <v>#N/A</v>
      </c>
      <c r="L2488" s="9" t="e">
        <v>#N/A</v>
      </c>
      <c r="M2488" s="92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8" t="e">
        <v>#N/A</v>
      </c>
      <c r="F2489" s="3" t="e">
        <v>#N/A</v>
      </c>
      <c r="G2489" s="3" t="e">
        <v>#N/A</v>
      </c>
      <c r="H2489" s="3" t="e">
        <v>#N/A</v>
      </c>
      <c r="I2489" s="79" t="e">
        <v>#N/A</v>
      </c>
      <c r="J2489" s="79" t="e">
        <v>#N/A</v>
      </c>
      <c r="K2489" s="84" t="e">
        <v>#N/A</v>
      </c>
      <c r="L2489" s="9" t="e">
        <v>#N/A</v>
      </c>
      <c r="M2489" s="92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8" t="e">
        <v>#N/A</v>
      </c>
      <c r="F2490" s="3" t="e">
        <v>#N/A</v>
      </c>
      <c r="G2490" s="3" t="e">
        <v>#N/A</v>
      </c>
      <c r="H2490" s="3" t="e">
        <v>#N/A</v>
      </c>
      <c r="I2490" s="79" t="e">
        <v>#N/A</v>
      </c>
      <c r="J2490" s="79" t="e">
        <v>#N/A</v>
      </c>
      <c r="K2490" s="84" t="e">
        <v>#N/A</v>
      </c>
      <c r="L2490" s="9" t="e">
        <v>#N/A</v>
      </c>
      <c r="M2490" s="92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8" t="e">
        <v>#N/A</v>
      </c>
      <c r="F2491" s="3" t="e">
        <v>#N/A</v>
      </c>
      <c r="G2491" s="3" t="e">
        <v>#N/A</v>
      </c>
      <c r="H2491" s="3" t="e">
        <v>#N/A</v>
      </c>
      <c r="I2491" s="79" t="e">
        <v>#N/A</v>
      </c>
      <c r="J2491" s="79" t="e">
        <v>#N/A</v>
      </c>
      <c r="K2491" s="84" t="e">
        <v>#N/A</v>
      </c>
      <c r="L2491" s="9" t="e">
        <v>#N/A</v>
      </c>
      <c r="M2491" s="92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8" t="e">
        <v>#N/A</v>
      </c>
      <c r="F2492" s="3" t="e">
        <v>#N/A</v>
      </c>
      <c r="G2492" s="3" t="e">
        <v>#N/A</v>
      </c>
      <c r="H2492" s="3" t="e">
        <v>#N/A</v>
      </c>
      <c r="I2492" s="79" t="e">
        <v>#N/A</v>
      </c>
      <c r="J2492" s="79" t="e">
        <v>#N/A</v>
      </c>
      <c r="K2492" s="84" t="e">
        <v>#N/A</v>
      </c>
      <c r="L2492" s="9" t="e">
        <v>#N/A</v>
      </c>
      <c r="M2492" s="92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8" t="e">
        <v>#N/A</v>
      </c>
      <c r="F2493" s="3" t="e">
        <v>#N/A</v>
      </c>
      <c r="G2493" s="3" t="e">
        <v>#N/A</v>
      </c>
      <c r="H2493" s="3" t="e">
        <v>#N/A</v>
      </c>
      <c r="I2493" s="79" t="e">
        <v>#N/A</v>
      </c>
      <c r="J2493" s="79" t="e">
        <v>#N/A</v>
      </c>
      <c r="K2493" s="84" t="e">
        <v>#N/A</v>
      </c>
      <c r="L2493" s="9" t="e">
        <v>#N/A</v>
      </c>
      <c r="M2493" s="92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8" t="e">
        <v>#N/A</v>
      </c>
      <c r="F2494" s="3" t="e">
        <v>#N/A</v>
      </c>
      <c r="G2494" s="3" t="e">
        <v>#N/A</v>
      </c>
      <c r="H2494" s="3" t="e">
        <v>#N/A</v>
      </c>
      <c r="I2494" s="79" t="e">
        <v>#N/A</v>
      </c>
      <c r="J2494" s="79" t="e">
        <v>#N/A</v>
      </c>
      <c r="K2494" s="84" t="e">
        <v>#N/A</v>
      </c>
      <c r="L2494" s="9" t="e">
        <v>#N/A</v>
      </c>
      <c r="M2494" s="92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8" t="e">
        <v>#N/A</v>
      </c>
      <c r="F2495" s="3" t="e">
        <v>#N/A</v>
      </c>
      <c r="G2495" s="3" t="e">
        <v>#N/A</v>
      </c>
      <c r="H2495" s="3" t="e">
        <v>#N/A</v>
      </c>
      <c r="I2495" s="79" t="e">
        <v>#N/A</v>
      </c>
      <c r="J2495" s="79" t="e">
        <v>#N/A</v>
      </c>
      <c r="K2495" s="84" t="e">
        <v>#N/A</v>
      </c>
      <c r="L2495" s="9" t="e">
        <v>#N/A</v>
      </c>
      <c r="M2495" s="92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8" t="e">
        <v>#N/A</v>
      </c>
      <c r="F2496" s="3" t="e">
        <v>#N/A</v>
      </c>
      <c r="G2496" s="3" t="e">
        <v>#N/A</v>
      </c>
      <c r="H2496" s="3" t="e">
        <v>#N/A</v>
      </c>
      <c r="I2496" s="79" t="e">
        <v>#N/A</v>
      </c>
      <c r="J2496" s="79" t="e">
        <v>#N/A</v>
      </c>
      <c r="K2496" s="84" t="e">
        <v>#N/A</v>
      </c>
      <c r="L2496" s="9" t="e">
        <v>#N/A</v>
      </c>
      <c r="M2496" s="92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8" t="e">
        <v>#N/A</v>
      </c>
      <c r="F2497" s="3" t="e">
        <v>#N/A</v>
      </c>
      <c r="G2497" s="3" t="e">
        <v>#N/A</v>
      </c>
      <c r="H2497" s="3" t="e">
        <v>#N/A</v>
      </c>
      <c r="I2497" s="79" t="e">
        <v>#N/A</v>
      </c>
      <c r="J2497" s="79" t="e">
        <v>#N/A</v>
      </c>
      <c r="K2497" s="84" t="e">
        <v>#N/A</v>
      </c>
      <c r="L2497" s="9" t="e">
        <v>#N/A</v>
      </c>
      <c r="M2497" s="92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8" t="e">
        <v>#N/A</v>
      </c>
      <c r="F2498" s="3" t="e">
        <v>#N/A</v>
      </c>
      <c r="G2498" s="3" t="e">
        <v>#N/A</v>
      </c>
      <c r="H2498" s="3" t="e">
        <v>#N/A</v>
      </c>
      <c r="I2498" s="79" t="e">
        <v>#N/A</v>
      </c>
      <c r="J2498" s="79" t="e">
        <v>#N/A</v>
      </c>
      <c r="K2498" s="84" t="e">
        <v>#N/A</v>
      </c>
      <c r="L2498" s="9" t="e">
        <v>#N/A</v>
      </c>
      <c r="M2498" s="92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8" t="e">
        <v>#N/A</v>
      </c>
      <c r="F2499" s="3" t="e">
        <v>#N/A</v>
      </c>
      <c r="G2499" s="3" t="e">
        <v>#N/A</v>
      </c>
      <c r="H2499" s="3" t="e">
        <v>#N/A</v>
      </c>
      <c r="I2499" s="79" t="e">
        <v>#N/A</v>
      </c>
      <c r="J2499" s="79" t="e">
        <v>#N/A</v>
      </c>
      <c r="K2499" s="84" t="e">
        <v>#N/A</v>
      </c>
      <c r="L2499" s="9" t="e">
        <v>#N/A</v>
      </c>
      <c r="M2499" s="92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8" t="e">
        <v>#N/A</v>
      </c>
      <c r="F2500" s="3" t="e">
        <v>#N/A</v>
      </c>
      <c r="G2500" s="3" t="e">
        <v>#N/A</v>
      </c>
      <c r="H2500" s="3" t="e">
        <v>#N/A</v>
      </c>
      <c r="I2500" s="79" t="e">
        <v>#N/A</v>
      </c>
      <c r="J2500" s="79" t="e">
        <v>#N/A</v>
      </c>
      <c r="K2500" s="84" t="e">
        <v>#N/A</v>
      </c>
      <c r="L2500" s="9" t="e">
        <v>#N/A</v>
      </c>
      <c r="M2500" s="92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8" t="e">
        <v>#N/A</v>
      </c>
      <c r="F2501" s="3" t="e">
        <v>#N/A</v>
      </c>
      <c r="G2501" s="3" t="e">
        <v>#N/A</v>
      </c>
      <c r="H2501" s="3" t="e">
        <v>#N/A</v>
      </c>
      <c r="I2501" s="79" t="e">
        <v>#N/A</v>
      </c>
      <c r="J2501" s="79" t="e">
        <v>#N/A</v>
      </c>
      <c r="K2501" s="84" t="e">
        <v>#N/A</v>
      </c>
      <c r="L2501" s="9" t="e">
        <v>#N/A</v>
      </c>
      <c r="M2501" s="92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8" t="e">
        <v>#N/A</v>
      </c>
      <c r="F2502" s="3" t="e">
        <v>#N/A</v>
      </c>
      <c r="G2502" s="3" t="e">
        <v>#N/A</v>
      </c>
      <c r="H2502" s="3" t="e">
        <v>#N/A</v>
      </c>
      <c r="I2502" s="79" t="e">
        <v>#N/A</v>
      </c>
      <c r="J2502" s="79" t="e">
        <v>#N/A</v>
      </c>
      <c r="K2502" s="84" t="e">
        <v>#N/A</v>
      </c>
      <c r="L2502" s="9" t="e">
        <v>#N/A</v>
      </c>
      <c r="M2502" s="92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8" t="e">
        <v>#N/A</v>
      </c>
      <c r="F2503" s="3" t="e">
        <v>#N/A</v>
      </c>
      <c r="G2503" s="3" t="e">
        <v>#N/A</v>
      </c>
      <c r="H2503" s="3" t="e">
        <v>#N/A</v>
      </c>
      <c r="I2503" s="79" t="e">
        <v>#N/A</v>
      </c>
      <c r="J2503" s="79" t="e">
        <v>#N/A</v>
      </c>
      <c r="K2503" s="84" t="e">
        <v>#N/A</v>
      </c>
      <c r="L2503" s="9" t="e">
        <v>#N/A</v>
      </c>
      <c r="M2503" s="92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8" t="e">
        <v>#N/A</v>
      </c>
      <c r="F2504" s="3" t="e">
        <v>#N/A</v>
      </c>
      <c r="G2504" s="3" t="e">
        <v>#N/A</v>
      </c>
      <c r="H2504" s="3" t="e">
        <v>#N/A</v>
      </c>
      <c r="I2504" s="79" t="e">
        <v>#N/A</v>
      </c>
      <c r="J2504" s="79" t="e">
        <v>#N/A</v>
      </c>
      <c r="K2504" s="84" t="e">
        <v>#N/A</v>
      </c>
      <c r="L2504" s="9" t="e">
        <v>#N/A</v>
      </c>
      <c r="M2504" s="92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8" t="e">
        <v>#N/A</v>
      </c>
      <c r="F2505" s="3" t="e">
        <v>#N/A</v>
      </c>
      <c r="G2505" s="3" t="e">
        <v>#N/A</v>
      </c>
      <c r="H2505" s="3" t="e">
        <v>#N/A</v>
      </c>
      <c r="I2505" s="79" t="e">
        <v>#N/A</v>
      </c>
      <c r="J2505" s="79" t="e">
        <v>#N/A</v>
      </c>
      <c r="K2505" s="84" t="e">
        <v>#N/A</v>
      </c>
      <c r="L2505" s="9" t="e">
        <v>#N/A</v>
      </c>
      <c r="M2505" s="92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8" t="e">
        <v>#N/A</v>
      </c>
      <c r="F2506" s="3" t="e">
        <v>#N/A</v>
      </c>
      <c r="G2506" s="3" t="e">
        <v>#N/A</v>
      </c>
      <c r="H2506" s="3" t="e">
        <v>#N/A</v>
      </c>
      <c r="I2506" s="79" t="e">
        <v>#N/A</v>
      </c>
      <c r="J2506" s="79" t="e">
        <v>#N/A</v>
      </c>
      <c r="K2506" s="84" t="e">
        <v>#N/A</v>
      </c>
      <c r="L2506" s="9" t="e">
        <v>#N/A</v>
      </c>
      <c r="M2506" s="92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8" t="e">
        <v>#N/A</v>
      </c>
      <c r="F2507" s="3" t="e">
        <v>#N/A</v>
      </c>
      <c r="G2507" s="3" t="e">
        <v>#N/A</v>
      </c>
      <c r="H2507" s="3" t="e">
        <v>#N/A</v>
      </c>
      <c r="I2507" s="79" t="e">
        <v>#N/A</v>
      </c>
      <c r="J2507" s="79" t="e">
        <v>#N/A</v>
      </c>
      <c r="K2507" s="84" t="e">
        <v>#N/A</v>
      </c>
      <c r="L2507" s="9" t="e">
        <v>#N/A</v>
      </c>
      <c r="M2507" s="92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8" t="e">
        <v>#N/A</v>
      </c>
      <c r="F2508" s="3" t="e">
        <v>#N/A</v>
      </c>
      <c r="G2508" s="3" t="e">
        <v>#N/A</v>
      </c>
      <c r="H2508" s="3" t="e">
        <v>#N/A</v>
      </c>
      <c r="I2508" s="79" t="e">
        <v>#N/A</v>
      </c>
      <c r="J2508" s="79" t="e">
        <v>#N/A</v>
      </c>
      <c r="K2508" s="84" t="e">
        <v>#N/A</v>
      </c>
      <c r="L2508" s="9" t="e">
        <v>#N/A</v>
      </c>
      <c r="M2508" s="92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8" t="e">
        <v>#N/A</v>
      </c>
      <c r="F2509" s="3" t="e">
        <v>#N/A</v>
      </c>
      <c r="G2509" s="3" t="e">
        <v>#N/A</v>
      </c>
      <c r="H2509" s="3" t="e">
        <v>#N/A</v>
      </c>
      <c r="I2509" s="79" t="e">
        <v>#N/A</v>
      </c>
      <c r="J2509" s="79" t="e">
        <v>#N/A</v>
      </c>
      <c r="K2509" s="84" t="e">
        <v>#N/A</v>
      </c>
      <c r="L2509" s="9" t="e">
        <v>#N/A</v>
      </c>
      <c r="M2509" s="92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8" t="e">
        <v>#N/A</v>
      </c>
      <c r="F2510" s="3" t="e">
        <v>#N/A</v>
      </c>
      <c r="G2510" s="3" t="e">
        <v>#N/A</v>
      </c>
      <c r="H2510" s="3" t="e">
        <v>#N/A</v>
      </c>
      <c r="I2510" s="79" t="e">
        <v>#N/A</v>
      </c>
      <c r="J2510" s="79" t="e">
        <v>#N/A</v>
      </c>
      <c r="K2510" s="84" t="e">
        <v>#N/A</v>
      </c>
      <c r="L2510" s="9" t="e">
        <v>#N/A</v>
      </c>
      <c r="M2510" s="92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8" t="e">
        <v>#N/A</v>
      </c>
      <c r="F2511" s="3" t="e">
        <v>#N/A</v>
      </c>
      <c r="G2511" s="3" t="e">
        <v>#N/A</v>
      </c>
      <c r="H2511" s="3" t="e">
        <v>#N/A</v>
      </c>
      <c r="I2511" s="79" t="e">
        <v>#N/A</v>
      </c>
      <c r="J2511" s="79" t="e">
        <v>#N/A</v>
      </c>
      <c r="K2511" s="84" t="e">
        <v>#N/A</v>
      </c>
      <c r="L2511" s="9" t="e">
        <v>#N/A</v>
      </c>
      <c r="M2511" s="92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8" t="e">
        <v>#N/A</v>
      </c>
      <c r="F2512" s="3" t="e">
        <v>#N/A</v>
      </c>
      <c r="G2512" s="3" t="e">
        <v>#N/A</v>
      </c>
      <c r="H2512" s="3" t="e">
        <v>#N/A</v>
      </c>
      <c r="I2512" s="79" t="e">
        <v>#N/A</v>
      </c>
      <c r="J2512" s="79" t="e">
        <v>#N/A</v>
      </c>
      <c r="K2512" s="84" t="e">
        <v>#N/A</v>
      </c>
      <c r="L2512" s="9" t="e">
        <v>#N/A</v>
      </c>
      <c r="M2512" s="92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8" t="e">
        <v>#N/A</v>
      </c>
      <c r="F2513" s="3" t="e">
        <v>#N/A</v>
      </c>
      <c r="G2513" s="3" t="e">
        <v>#N/A</v>
      </c>
      <c r="H2513" s="3" t="e">
        <v>#N/A</v>
      </c>
      <c r="I2513" s="79" t="e">
        <v>#N/A</v>
      </c>
      <c r="J2513" s="79" t="e">
        <v>#N/A</v>
      </c>
      <c r="K2513" s="84" t="e">
        <v>#N/A</v>
      </c>
      <c r="L2513" s="9" t="e">
        <v>#N/A</v>
      </c>
      <c r="M2513" s="92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8" t="e">
        <v>#N/A</v>
      </c>
      <c r="F2514" s="3" t="e">
        <v>#N/A</v>
      </c>
      <c r="G2514" s="3" t="e">
        <v>#N/A</v>
      </c>
      <c r="H2514" s="3" t="e">
        <v>#N/A</v>
      </c>
      <c r="I2514" s="79" t="e">
        <v>#N/A</v>
      </c>
      <c r="J2514" s="79" t="e">
        <v>#N/A</v>
      </c>
      <c r="K2514" s="84" t="e">
        <v>#N/A</v>
      </c>
      <c r="L2514" s="9" t="e">
        <v>#N/A</v>
      </c>
      <c r="M2514" s="92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8" t="e">
        <v>#N/A</v>
      </c>
      <c r="F2515" s="3" t="e">
        <v>#N/A</v>
      </c>
      <c r="G2515" s="3" t="e">
        <v>#N/A</v>
      </c>
      <c r="H2515" s="3" t="e">
        <v>#N/A</v>
      </c>
      <c r="I2515" s="79" t="e">
        <v>#N/A</v>
      </c>
      <c r="J2515" s="79" t="e">
        <v>#N/A</v>
      </c>
      <c r="K2515" s="84" t="e">
        <v>#N/A</v>
      </c>
      <c r="L2515" s="9" t="e">
        <v>#N/A</v>
      </c>
      <c r="M2515" s="92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8" t="e">
        <v>#N/A</v>
      </c>
      <c r="F2516" s="3" t="e">
        <v>#N/A</v>
      </c>
      <c r="G2516" s="3" t="e">
        <v>#N/A</v>
      </c>
      <c r="H2516" s="3" t="e">
        <v>#N/A</v>
      </c>
      <c r="I2516" s="79" t="e">
        <v>#N/A</v>
      </c>
      <c r="J2516" s="79" t="e">
        <v>#N/A</v>
      </c>
      <c r="K2516" s="84" t="e">
        <v>#N/A</v>
      </c>
      <c r="L2516" s="9" t="e">
        <v>#N/A</v>
      </c>
      <c r="M2516" s="92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8" t="e">
        <v>#N/A</v>
      </c>
      <c r="F2517" s="3" t="e">
        <v>#N/A</v>
      </c>
      <c r="G2517" s="3" t="e">
        <v>#N/A</v>
      </c>
      <c r="H2517" s="3" t="e">
        <v>#N/A</v>
      </c>
      <c r="I2517" s="79" t="e">
        <v>#N/A</v>
      </c>
      <c r="J2517" s="79" t="e">
        <v>#N/A</v>
      </c>
      <c r="K2517" s="84" t="e">
        <v>#N/A</v>
      </c>
      <c r="L2517" s="9" t="e">
        <v>#N/A</v>
      </c>
      <c r="M2517" s="92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8" t="e">
        <v>#N/A</v>
      </c>
      <c r="F2518" s="3" t="e">
        <v>#N/A</v>
      </c>
      <c r="G2518" s="3" t="e">
        <v>#N/A</v>
      </c>
      <c r="H2518" s="3" t="e">
        <v>#N/A</v>
      </c>
      <c r="I2518" s="79" t="e">
        <v>#N/A</v>
      </c>
      <c r="J2518" s="79" t="e">
        <v>#N/A</v>
      </c>
      <c r="K2518" s="84" t="e">
        <v>#N/A</v>
      </c>
      <c r="L2518" s="9" t="e">
        <v>#N/A</v>
      </c>
      <c r="M2518" s="92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8" t="e">
        <v>#N/A</v>
      </c>
      <c r="F2519" s="3" t="e">
        <v>#N/A</v>
      </c>
      <c r="G2519" s="3" t="e">
        <v>#N/A</v>
      </c>
      <c r="H2519" s="3" t="e">
        <v>#N/A</v>
      </c>
      <c r="I2519" s="79" t="e">
        <v>#N/A</v>
      </c>
      <c r="J2519" s="79" t="e">
        <v>#N/A</v>
      </c>
      <c r="K2519" s="84" t="e">
        <v>#N/A</v>
      </c>
      <c r="L2519" s="9" t="e">
        <v>#N/A</v>
      </c>
      <c r="M2519" s="92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8" t="e">
        <v>#N/A</v>
      </c>
      <c r="F2520" s="3" t="e">
        <v>#N/A</v>
      </c>
      <c r="G2520" s="3" t="e">
        <v>#N/A</v>
      </c>
      <c r="H2520" s="3" t="e">
        <v>#N/A</v>
      </c>
      <c r="I2520" s="79" t="e">
        <v>#N/A</v>
      </c>
      <c r="J2520" s="79" t="e">
        <v>#N/A</v>
      </c>
      <c r="K2520" s="84" t="e">
        <v>#N/A</v>
      </c>
      <c r="L2520" s="9" t="e">
        <v>#N/A</v>
      </c>
      <c r="M2520" s="92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8" t="e">
        <v>#N/A</v>
      </c>
      <c r="F2521" s="3" t="e">
        <v>#N/A</v>
      </c>
      <c r="G2521" s="3" t="e">
        <v>#N/A</v>
      </c>
      <c r="H2521" s="3" t="e">
        <v>#N/A</v>
      </c>
      <c r="I2521" s="79" t="e">
        <v>#N/A</v>
      </c>
      <c r="J2521" s="79" t="e">
        <v>#N/A</v>
      </c>
      <c r="K2521" s="84" t="e">
        <v>#N/A</v>
      </c>
      <c r="L2521" s="9" t="e">
        <v>#N/A</v>
      </c>
      <c r="M2521" s="92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8" t="e">
        <v>#N/A</v>
      </c>
      <c r="F2522" s="3" t="e">
        <v>#N/A</v>
      </c>
      <c r="G2522" s="3" t="e">
        <v>#N/A</v>
      </c>
      <c r="H2522" s="3" t="e">
        <v>#N/A</v>
      </c>
      <c r="I2522" s="79" t="e">
        <v>#N/A</v>
      </c>
      <c r="J2522" s="79" t="e">
        <v>#N/A</v>
      </c>
      <c r="K2522" s="84" t="e">
        <v>#N/A</v>
      </c>
      <c r="L2522" s="9" t="e">
        <v>#N/A</v>
      </c>
      <c r="M2522" s="92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8" t="e">
        <v>#N/A</v>
      </c>
      <c r="F2523" s="3" t="e">
        <v>#N/A</v>
      </c>
      <c r="G2523" s="3" t="e">
        <v>#N/A</v>
      </c>
      <c r="H2523" s="3" t="e">
        <v>#N/A</v>
      </c>
      <c r="I2523" s="79" t="e">
        <v>#N/A</v>
      </c>
      <c r="J2523" s="79" t="e">
        <v>#N/A</v>
      </c>
      <c r="K2523" s="84" t="e">
        <v>#N/A</v>
      </c>
      <c r="L2523" s="9" t="e">
        <v>#N/A</v>
      </c>
      <c r="M2523" s="92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8" t="e">
        <v>#N/A</v>
      </c>
      <c r="F2524" s="3" t="e">
        <v>#N/A</v>
      </c>
      <c r="G2524" s="3" t="e">
        <v>#N/A</v>
      </c>
      <c r="H2524" s="3" t="e">
        <v>#N/A</v>
      </c>
      <c r="I2524" s="79" t="e">
        <v>#N/A</v>
      </c>
      <c r="J2524" s="79" t="e">
        <v>#N/A</v>
      </c>
      <c r="K2524" s="84" t="e">
        <v>#N/A</v>
      </c>
      <c r="L2524" s="9" t="e">
        <v>#N/A</v>
      </c>
      <c r="M2524" s="92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8" t="e">
        <v>#N/A</v>
      </c>
      <c r="F2525" s="3" t="e">
        <v>#N/A</v>
      </c>
      <c r="G2525" s="3" t="e">
        <v>#N/A</v>
      </c>
      <c r="H2525" s="3" t="e">
        <v>#N/A</v>
      </c>
      <c r="I2525" s="79" t="e">
        <v>#N/A</v>
      </c>
      <c r="J2525" s="79" t="e">
        <v>#N/A</v>
      </c>
      <c r="K2525" s="84" t="e">
        <v>#N/A</v>
      </c>
      <c r="L2525" s="9" t="e">
        <v>#N/A</v>
      </c>
      <c r="M2525" s="92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8" t="e">
        <v>#N/A</v>
      </c>
      <c r="F2526" s="3" t="e">
        <v>#N/A</v>
      </c>
      <c r="G2526" s="3" t="e">
        <v>#N/A</v>
      </c>
      <c r="H2526" s="3" t="e">
        <v>#N/A</v>
      </c>
      <c r="I2526" s="79" t="e">
        <v>#N/A</v>
      </c>
      <c r="J2526" s="79" t="e">
        <v>#N/A</v>
      </c>
      <c r="K2526" s="84" t="e">
        <v>#N/A</v>
      </c>
      <c r="L2526" s="9" t="e">
        <v>#N/A</v>
      </c>
      <c r="M2526" s="92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8" t="e">
        <v>#N/A</v>
      </c>
      <c r="F2527" s="3" t="e">
        <v>#N/A</v>
      </c>
      <c r="G2527" s="3" t="e">
        <v>#N/A</v>
      </c>
      <c r="H2527" s="3" t="e">
        <v>#N/A</v>
      </c>
      <c r="I2527" s="79" t="e">
        <v>#N/A</v>
      </c>
      <c r="J2527" s="79" t="e">
        <v>#N/A</v>
      </c>
      <c r="K2527" s="84" t="e">
        <v>#N/A</v>
      </c>
      <c r="L2527" s="9" t="e">
        <v>#N/A</v>
      </c>
      <c r="M2527" s="92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8" t="e">
        <v>#N/A</v>
      </c>
      <c r="F2528" s="3" t="e">
        <v>#N/A</v>
      </c>
      <c r="G2528" s="3" t="e">
        <v>#N/A</v>
      </c>
      <c r="H2528" s="3" t="e">
        <v>#N/A</v>
      </c>
      <c r="I2528" s="79" t="e">
        <v>#N/A</v>
      </c>
      <c r="J2528" s="79" t="e">
        <v>#N/A</v>
      </c>
      <c r="K2528" s="84" t="e">
        <v>#N/A</v>
      </c>
      <c r="L2528" s="9" t="e">
        <v>#N/A</v>
      </c>
      <c r="M2528" s="92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8" t="e">
        <v>#N/A</v>
      </c>
      <c r="F2529" s="3" t="e">
        <v>#N/A</v>
      </c>
      <c r="G2529" s="3" t="e">
        <v>#N/A</v>
      </c>
      <c r="H2529" s="3" t="e">
        <v>#N/A</v>
      </c>
      <c r="I2529" s="79" t="e">
        <v>#N/A</v>
      </c>
      <c r="J2529" s="79" t="e">
        <v>#N/A</v>
      </c>
      <c r="K2529" s="84" t="e">
        <v>#N/A</v>
      </c>
      <c r="L2529" s="9" t="e">
        <v>#N/A</v>
      </c>
      <c r="M2529" s="92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8" t="e">
        <v>#N/A</v>
      </c>
      <c r="F2530" s="3" t="e">
        <v>#N/A</v>
      </c>
      <c r="G2530" s="3" t="e">
        <v>#N/A</v>
      </c>
      <c r="H2530" s="3" t="e">
        <v>#N/A</v>
      </c>
      <c r="I2530" s="79" t="e">
        <v>#N/A</v>
      </c>
      <c r="J2530" s="79" t="e">
        <v>#N/A</v>
      </c>
      <c r="K2530" s="84" t="e">
        <v>#N/A</v>
      </c>
      <c r="L2530" s="9" t="e">
        <v>#N/A</v>
      </c>
      <c r="M2530" s="92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8" t="e">
        <v>#N/A</v>
      </c>
      <c r="F2531" s="3" t="e">
        <v>#N/A</v>
      </c>
      <c r="G2531" s="3" t="e">
        <v>#N/A</v>
      </c>
      <c r="H2531" s="3" t="e">
        <v>#N/A</v>
      </c>
      <c r="I2531" s="79" t="e">
        <v>#N/A</v>
      </c>
      <c r="J2531" s="79" t="e">
        <v>#N/A</v>
      </c>
      <c r="K2531" s="84" t="e">
        <v>#N/A</v>
      </c>
      <c r="L2531" s="9" t="e">
        <v>#N/A</v>
      </c>
      <c r="M2531" s="92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8" t="e">
        <v>#N/A</v>
      </c>
      <c r="F2532" s="3" t="e">
        <v>#N/A</v>
      </c>
      <c r="G2532" s="3" t="e">
        <v>#N/A</v>
      </c>
      <c r="H2532" s="3" t="e">
        <v>#N/A</v>
      </c>
      <c r="I2532" s="79" t="e">
        <v>#N/A</v>
      </c>
      <c r="J2532" s="79" t="e">
        <v>#N/A</v>
      </c>
      <c r="K2532" s="84" t="e">
        <v>#N/A</v>
      </c>
      <c r="L2532" s="9" t="e">
        <v>#N/A</v>
      </c>
      <c r="M2532" s="92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8" t="e">
        <v>#N/A</v>
      </c>
      <c r="F2533" s="3" t="e">
        <v>#N/A</v>
      </c>
      <c r="G2533" s="3" t="e">
        <v>#N/A</v>
      </c>
      <c r="H2533" s="3" t="e">
        <v>#N/A</v>
      </c>
      <c r="I2533" s="79" t="e">
        <v>#N/A</v>
      </c>
      <c r="J2533" s="79" t="e">
        <v>#N/A</v>
      </c>
      <c r="K2533" s="84" t="e">
        <v>#N/A</v>
      </c>
      <c r="L2533" s="9" t="e">
        <v>#N/A</v>
      </c>
      <c r="M2533" s="92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8" t="e">
        <v>#N/A</v>
      </c>
      <c r="F2534" s="3" t="e">
        <v>#N/A</v>
      </c>
      <c r="G2534" s="3" t="e">
        <v>#N/A</v>
      </c>
      <c r="H2534" s="3" t="e">
        <v>#N/A</v>
      </c>
      <c r="I2534" s="79" t="e">
        <v>#N/A</v>
      </c>
      <c r="J2534" s="79" t="e">
        <v>#N/A</v>
      </c>
      <c r="K2534" s="84" t="e">
        <v>#N/A</v>
      </c>
      <c r="L2534" s="9" t="e">
        <v>#N/A</v>
      </c>
      <c r="M2534" s="92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8" t="e">
        <v>#N/A</v>
      </c>
      <c r="F2535" s="3" t="e">
        <v>#N/A</v>
      </c>
      <c r="G2535" s="3" t="e">
        <v>#N/A</v>
      </c>
      <c r="H2535" s="3" t="e">
        <v>#N/A</v>
      </c>
      <c r="I2535" s="79" t="e">
        <v>#N/A</v>
      </c>
      <c r="J2535" s="79" t="e">
        <v>#N/A</v>
      </c>
      <c r="K2535" s="84" t="e">
        <v>#N/A</v>
      </c>
      <c r="L2535" s="9" t="e">
        <v>#N/A</v>
      </c>
      <c r="M2535" s="92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8" t="e">
        <v>#N/A</v>
      </c>
      <c r="F2536" s="3" t="e">
        <v>#N/A</v>
      </c>
      <c r="G2536" s="3" t="e">
        <v>#N/A</v>
      </c>
      <c r="H2536" s="3" t="e">
        <v>#N/A</v>
      </c>
      <c r="I2536" s="79" t="e">
        <v>#N/A</v>
      </c>
      <c r="J2536" s="79" t="e">
        <v>#N/A</v>
      </c>
      <c r="K2536" s="84" t="e">
        <v>#N/A</v>
      </c>
      <c r="L2536" s="9" t="e">
        <v>#N/A</v>
      </c>
      <c r="M2536" s="92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8" t="e">
        <v>#N/A</v>
      </c>
      <c r="F2537" s="3" t="e">
        <v>#N/A</v>
      </c>
      <c r="G2537" s="3" t="e">
        <v>#N/A</v>
      </c>
      <c r="H2537" s="3" t="e">
        <v>#N/A</v>
      </c>
      <c r="I2537" s="79" t="e">
        <v>#N/A</v>
      </c>
      <c r="J2537" s="79" t="e">
        <v>#N/A</v>
      </c>
      <c r="K2537" s="84" t="e">
        <v>#N/A</v>
      </c>
      <c r="L2537" s="9" t="e">
        <v>#N/A</v>
      </c>
      <c r="M2537" s="92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8" t="e">
        <v>#N/A</v>
      </c>
      <c r="F2538" s="3" t="e">
        <v>#N/A</v>
      </c>
      <c r="G2538" s="3" t="e">
        <v>#N/A</v>
      </c>
      <c r="H2538" s="3" t="e">
        <v>#N/A</v>
      </c>
      <c r="I2538" s="79" t="e">
        <v>#N/A</v>
      </c>
      <c r="J2538" s="79" t="e">
        <v>#N/A</v>
      </c>
      <c r="K2538" s="84" t="e">
        <v>#N/A</v>
      </c>
      <c r="L2538" s="9" t="e">
        <v>#N/A</v>
      </c>
      <c r="M2538" s="92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8" t="e">
        <v>#N/A</v>
      </c>
      <c r="F2539" s="3" t="e">
        <v>#N/A</v>
      </c>
      <c r="G2539" s="3" t="e">
        <v>#N/A</v>
      </c>
      <c r="H2539" s="3" t="e">
        <v>#N/A</v>
      </c>
      <c r="I2539" s="79" t="e">
        <v>#N/A</v>
      </c>
      <c r="J2539" s="79" t="e">
        <v>#N/A</v>
      </c>
      <c r="K2539" s="84" t="e">
        <v>#N/A</v>
      </c>
      <c r="L2539" s="9" t="e">
        <v>#N/A</v>
      </c>
      <c r="M2539" s="92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8" t="e">
        <v>#N/A</v>
      </c>
      <c r="F2540" s="3" t="e">
        <v>#N/A</v>
      </c>
      <c r="G2540" s="3" t="e">
        <v>#N/A</v>
      </c>
      <c r="H2540" s="3" t="e">
        <v>#N/A</v>
      </c>
      <c r="I2540" s="79" t="e">
        <v>#N/A</v>
      </c>
      <c r="J2540" s="79" t="e">
        <v>#N/A</v>
      </c>
      <c r="K2540" s="84" t="e">
        <v>#N/A</v>
      </c>
      <c r="L2540" s="9" t="e">
        <v>#N/A</v>
      </c>
      <c r="M2540" s="92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8" t="e">
        <v>#N/A</v>
      </c>
      <c r="F2541" s="3" t="e">
        <v>#N/A</v>
      </c>
      <c r="G2541" s="3" t="e">
        <v>#N/A</v>
      </c>
      <c r="H2541" s="3" t="e">
        <v>#N/A</v>
      </c>
      <c r="I2541" s="79" t="e">
        <v>#N/A</v>
      </c>
      <c r="J2541" s="79" t="e">
        <v>#N/A</v>
      </c>
      <c r="K2541" s="84" t="e">
        <v>#N/A</v>
      </c>
      <c r="L2541" s="9" t="e">
        <v>#N/A</v>
      </c>
      <c r="M2541" s="92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8" t="e">
        <v>#N/A</v>
      </c>
      <c r="F2542" s="3" t="e">
        <v>#N/A</v>
      </c>
      <c r="G2542" s="3" t="e">
        <v>#N/A</v>
      </c>
      <c r="H2542" s="3" t="e">
        <v>#N/A</v>
      </c>
      <c r="I2542" s="79" t="e">
        <v>#N/A</v>
      </c>
      <c r="J2542" s="79" t="e">
        <v>#N/A</v>
      </c>
      <c r="K2542" s="84" t="e">
        <v>#N/A</v>
      </c>
      <c r="L2542" s="9" t="e">
        <v>#N/A</v>
      </c>
      <c r="M2542" s="92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8" t="e">
        <v>#N/A</v>
      </c>
      <c r="F2543" s="3" t="e">
        <v>#N/A</v>
      </c>
      <c r="G2543" s="3" t="e">
        <v>#N/A</v>
      </c>
      <c r="H2543" s="3" t="e">
        <v>#N/A</v>
      </c>
      <c r="I2543" s="79" t="e">
        <v>#N/A</v>
      </c>
      <c r="J2543" s="79" t="e">
        <v>#N/A</v>
      </c>
      <c r="K2543" s="84" t="e">
        <v>#N/A</v>
      </c>
      <c r="L2543" s="9" t="e">
        <v>#N/A</v>
      </c>
      <c r="M2543" s="92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8" t="e">
        <v>#N/A</v>
      </c>
      <c r="F2544" s="3" t="e">
        <v>#N/A</v>
      </c>
      <c r="G2544" s="3" t="e">
        <v>#N/A</v>
      </c>
      <c r="H2544" s="3" t="e">
        <v>#N/A</v>
      </c>
      <c r="I2544" s="79" t="e">
        <v>#N/A</v>
      </c>
      <c r="J2544" s="79" t="e">
        <v>#N/A</v>
      </c>
      <c r="K2544" s="84" t="e">
        <v>#N/A</v>
      </c>
      <c r="L2544" s="9" t="e">
        <v>#N/A</v>
      </c>
      <c r="M2544" s="92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8" t="e">
        <v>#N/A</v>
      </c>
      <c r="F2545" s="3" t="e">
        <v>#N/A</v>
      </c>
      <c r="G2545" s="3" t="e">
        <v>#N/A</v>
      </c>
      <c r="H2545" s="3" t="e">
        <v>#N/A</v>
      </c>
      <c r="I2545" s="79" t="e">
        <v>#N/A</v>
      </c>
      <c r="J2545" s="79" t="e">
        <v>#N/A</v>
      </c>
      <c r="K2545" s="84" t="e">
        <v>#N/A</v>
      </c>
      <c r="L2545" s="9" t="e">
        <v>#N/A</v>
      </c>
      <c r="M2545" s="92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8" t="e">
        <v>#N/A</v>
      </c>
      <c r="F2546" s="3" t="e">
        <v>#N/A</v>
      </c>
      <c r="G2546" s="3" t="e">
        <v>#N/A</v>
      </c>
      <c r="H2546" s="3" t="e">
        <v>#N/A</v>
      </c>
      <c r="I2546" s="79" t="e">
        <v>#N/A</v>
      </c>
      <c r="J2546" s="79" t="e">
        <v>#N/A</v>
      </c>
      <c r="K2546" s="84" t="e">
        <v>#N/A</v>
      </c>
      <c r="L2546" s="9" t="e">
        <v>#N/A</v>
      </c>
      <c r="M2546" s="92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8" t="e">
        <v>#N/A</v>
      </c>
      <c r="F2547" s="3" t="e">
        <v>#N/A</v>
      </c>
      <c r="G2547" s="3" t="e">
        <v>#N/A</v>
      </c>
      <c r="H2547" s="3" t="e">
        <v>#N/A</v>
      </c>
      <c r="I2547" s="79" t="e">
        <v>#N/A</v>
      </c>
      <c r="J2547" s="79" t="e">
        <v>#N/A</v>
      </c>
      <c r="K2547" s="84" t="e">
        <v>#N/A</v>
      </c>
      <c r="L2547" s="9" t="e">
        <v>#N/A</v>
      </c>
      <c r="M2547" s="92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8" t="e">
        <v>#N/A</v>
      </c>
      <c r="F2548" s="3" t="e">
        <v>#N/A</v>
      </c>
      <c r="G2548" s="3" t="e">
        <v>#N/A</v>
      </c>
      <c r="H2548" s="3" t="e">
        <v>#N/A</v>
      </c>
      <c r="I2548" s="79" t="e">
        <v>#N/A</v>
      </c>
      <c r="J2548" s="79" t="e">
        <v>#N/A</v>
      </c>
      <c r="K2548" s="84" t="e">
        <v>#N/A</v>
      </c>
      <c r="L2548" s="9" t="e">
        <v>#N/A</v>
      </c>
      <c r="M2548" s="92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8" t="e">
        <v>#N/A</v>
      </c>
      <c r="F2549" s="3" t="e">
        <v>#N/A</v>
      </c>
      <c r="G2549" s="3" t="e">
        <v>#N/A</v>
      </c>
      <c r="H2549" s="3" t="e">
        <v>#N/A</v>
      </c>
      <c r="I2549" s="79" t="e">
        <v>#N/A</v>
      </c>
      <c r="J2549" s="79" t="e">
        <v>#N/A</v>
      </c>
      <c r="K2549" s="84" t="e">
        <v>#N/A</v>
      </c>
      <c r="L2549" s="9" t="e">
        <v>#N/A</v>
      </c>
      <c r="M2549" s="92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8" t="e">
        <v>#N/A</v>
      </c>
      <c r="F2550" s="3" t="e">
        <v>#N/A</v>
      </c>
      <c r="G2550" s="3" t="e">
        <v>#N/A</v>
      </c>
      <c r="H2550" s="3" t="e">
        <v>#N/A</v>
      </c>
      <c r="I2550" s="79" t="e">
        <v>#N/A</v>
      </c>
      <c r="J2550" s="79" t="e">
        <v>#N/A</v>
      </c>
      <c r="K2550" s="84" t="e">
        <v>#N/A</v>
      </c>
      <c r="L2550" s="9" t="e">
        <v>#N/A</v>
      </c>
      <c r="M2550" s="92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8" t="e">
        <v>#N/A</v>
      </c>
      <c r="F2551" s="3" t="e">
        <v>#N/A</v>
      </c>
      <c r="G2551" s="3" t="e">
        <v>#N/A</v>
      </c>
      <c r="H2551" s="3" t="e">
        <v>#N/A</v>
      </c>
      <c r="I2551" s="79" t="e">
        <v>#N/A</v>
      </c>
      <c r="J2551" s="79" t="e">
        <v>#N/A</v>
      </c>
      <c r="K2551" s="84" t="e">
        <v>#N/A</v>
      </c>
      <c r="L2551" s="9" t="e">
        <v>#N/A</v>
      </c>
      <c r="M2551" s="92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8" t="e">
        <v>#N/A</v>
      </c>
      <c r="F2552" s="3" t="e">
        <v>#N/A</v>
      </c>
      <c r="G2552" s="3" t="e">
        <v>#N/A</v>
      </c>
      <c r="H2552" s="3" t="e">
        <v>#N/A</v>
      </c>
      <c r="I2552" s="79" t="e">
        <v>#N/A</v>
      </c>
      <c r="J2552" s="79" t="e">
        <v>#N/A</v>
      </c>
      <c r="K2552" s="84" t="e">
        <v>#N/A</v>
      </c>
      <c r="L2552" s="9" t="e">
        <v>#N/A</v>
      </c>
      <c r="M2552" s="92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8" t="e">
        <v>#N/A</v>
      </c>
      <c r="F2553" s="3" t="e">
        <v>#N/A</v>
      </c>
      <c r="G2553" s="3" t="e">
        <v>#N/A</v>
      </c>
      <c r="H2553" s="3" t="e">
        <v>#N/A</v>
      </c>
      <c r="I2553" s="79" t="e">
        <v>#N/A</v>
      </c>
      <c r="J2553" s="79" t="e">
        <v>#N/A</v>
      </c>
      <c r="K2553" s="84" t="e">
        <v>#N/A</v>
      </c>
      <c r="L2553" s="9" t="e">
        <v>#N/A</v>
      </c>
      <c r="M2553" s="92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8" t="e">
        <v>#N/A</v>
      </c>
      <c r="F2554" s="3" t="e">
        <v>#N/A</v>
      </c>
      <c r="G2554" s="3" t="e">
        <v>#N/A</v>
      </c>
      <c r="H2554" s="3" t="e">
        <v>#N/A</v>
      </c>
      <c r="I2554" s="79" t="e">
        <v>#N/A</v>
      </c>
      <c r="J2554" s="79" t="e">
        <v>#N/A</v>
      </c>
      <c r="K2554" s="84" t="e">
        <v>#N/A</v>
      </c>
      <c r="L2554" s="9" t="e">
        <v>#N/A</v>
      </c>
      <c r="M2554" s="92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8" t="e">
        <v>#N/A</v>
      </c>
      <c r="F2555" s="3" t="e">
        <v>#N/A</v>
      </c>
      <c r="G2555" s="3" t="e">
        <v>#N/A</v>
      </c>
      <c r="H2555" s="3" t="e">
        <v>#N/A</v>
      </c>
      <c r="I2555" s="79" t="e">
        <v>#N/A</v>
      </c>
      <c r="J2555" s="79" t="e">
        <v>#N/A</v>
      </c>
      <c r="K2555" s="84" t="e">
        <v>#N/A</v>
      </c>
      <c r="L2555" s="9" t="e">
        <v>#N/A</v>
      </c>
      <c r="M2555" s="92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8" t="e">
        <v>#N/A</v>
      </c>
      <c r="F2556" s="3" t="e">
        <v>#N/A</v>
      </c>
      <c r="G2556" s="3" t="e">
        <v>#N/A</v>
      </c>
      <c r="H2556" s="3" t="e">
        <v>#N/A</v>
      </c>
      <c r="I2556" s="79" t="e">
        <v>#N/A</v>
      </c>
      <c r="J2556" s="79" t="e">
        <v>#N/A</v>
      </c>
      <c r="K2556" s="84" t="e">
        <v>#N/A</v>
      </c>
      <c r="L2556" s="9" t="e">
        <v>#N/A</v>
      </c>
      <c r="M2556" s="92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8" t="e">
        <v>#N/A</v>
      </c>
      <c r="F2557" s="3" t="e">
        <v>#N/A</v>
      </c>
      <c r="G2557" s="3" t="e">
        <v>#N/A</v>
      </c>
      <c r="H2557" s="3" t="e">
        <v>#N/A</v>
      </c>
      <c r="I2557" s="79" t="e">
        <v>#N/A</v>
      </c>
      <c r="J2557" s="79" t="e">
        <v>#N/A</v>
      </c>
      <c r="K2557" s="84" t="e">
        <v>#N/A</v>
      </c>
      <c r="L2557" s="9" t="e">
        <v>#N/A</v>
      </c>
      <c r="M2557" s="92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8" t="e">
        <v>#N/A</v>
      </c>
      <c r="F2558" s="3" t="e">
        <v>#N/A</v>
      </c>
      <c r="G2558" s="3" t="e">
        <v>#N/A</v>
      </c>
      <c r="H2558" s="3" t="e">
        <v>#N/A</v>
      </c>
      <c r="I2558" s="79" t="e">
        <v>#N/A</v>
      </c>
      <c r="J2558" s="79" t="e">
        <v>#N/A</v>
      </c>
      <c r="K2558" s="84" t="e">
        <v>#N/A</v>
      </c>
      <c r="L2558" s="9" t="e">
        <v>#N/A</v>
      </c>
      <c r="M2558" s="92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8" t="e">
        <v>#N/A</v>
      </c>
      <c r="F2559" s="3" t="e">
        <v>#N/A</v>
      </c>
      <c r="G2559" s="3" t="e">
        <v>#N/A</v>
      </c>
      <c r="H2559" s="3" t="e">
        <v>#N/A</v>
      </c>
      <c r="I2559" s="79" t="e">
        <v>#N/A</v>
      </c>
      <c r="J2559" s="79" t="e">
        <v>#N/A</v>
      </c>
      <c r="K2559" s="84" t="e">
        <v>#N/A</v>
      </c>
      <c r="L2559" s="9" t="e">
        <v>#N/A</v>
      </c>
      <c r="M2559" s="92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8" t="e">
        <v>#N/A</v>
      </c>
      <c r="F2560" s="3" t="e">
        <v>#N/A</v>
      </c>
      <c r="G2560" s="3" t="e">
        <v>#N/A</v>
      </c>
      <c r="H2560" s="3" t="e">
        <v>#N/A</v>
      </c>
      <c r="I2560" s="79" t="e">
        <v>#N/A</v>
      </c>
      <c r="J2560" s="79" t="e">
        <v>#N/A</v>
      </c>
      <c r="K2560" s="84" t="e">
        <v>#N/A</v>
      </c>
      <c r="L2560" s="9" t="e">
        <v>#N/A</v>
      </c>
      <c r="M2560" s="92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8" t="e">
        <v>#N/A</v>
      </c>
      <c r="F2561" s="3" t="e">
        <v>#N/A</v>
      </c>
      <c r="G2561" s="3" t="e">
        <v>#N/A</v>
      </c>
      <c r="H2561" s="3" t="e">
        <v>#N/A</v>
      </c>
      <c r="I2561" s="79" t="e">
        <v>#N/A</v>
      </c>
      <c r="J2561" s="79" t="e">
        <v>#N/A</v>
      </c>
      <c r="K2561" s="84" t="e">
        <v>#N/A</v>
      </c>
      <c r="L2561" s="9" t="e">
        <v>#N/A</v>
      </c>
      <c r="M2561" s="92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8" t="e">
        <v>#N/A</v>
      </c>
      <c r="F2562" s="3" t="e">
        <v>#N/A</v>
      </c>
      <c r="G2562" s="3" t="e">
        <v>#N/A</v>
      </c>
      <c r="H2562" s="3" t="e">
        <v>#N/A</v>
      </c>
      <c r="I2562" s="79" t="e">
        <v>#N/A</v>
      </c>
      <c r="J2562" s="79" t="e">
        <v>#N/A</v>
      </c>
      <c r="K2562" s="84" t="e">
        <v>#N/A</v>
      </c>
      <c r="L2562" s="9" t="e">
        <v>#N/A</v>
      </c>
      <c r="M2562" s="92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8" t="e">
        <v>#N/A</v>
      </c>
      <c r="F2563" s="3" t="e">
        <v>#N/A</v>
      </c>
      <c r="G2563" s="3" t="e">
        <v>#N/A</v>
      </c>
      <c r="H2563" s="3" t="e">
        <v>#N/A</v>
      </c>
      <c r="I2563" s="79" t="e">
        <v>#N/A</v>
      </c>
      <c r="J2563" s="79" t="e">
        <v>#N/A</v>
      </c>
      <c r="K2563" s="84" t="e">
        <v>#N/A</v>
      </c>
      <c r="L2563" s="9" t="e">
        <v>#N/A</v>
      </c>
      <c r="M2563" s="92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8" t="e">
        <v>#N/A</v>
      </c>
      <c r="F2564" s="3" t="e">
        <v>#N/A</v>
      </c>
      <c r="G2564" s="3" t="e">
        <v>#N/A</v>
      </c>
      <c r="H2564" s="3" t="e">
        <v>#N/A</v>
      </c>
      <c r="I2564" s="79" t="e">
        <v>#N/A</v>
      </c>
      <c r="J2564" s="79" t="e">
        <v>#N/A</v>
      </c>
      <c r="K2564" s="84" t="e">
        <v>#N/A</v>
      </c>
      <c r="L2564" s="9" t="e">
        <v>#N/A</v>
      </c>
      <c r="M2564" s="92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8" t="e">
        <v>#N/A</v>
      </c>
      <c r="F2565" s="3" t="e">
        <v>#N/A</v>
      </c>
      <c r="G2565" s="3" t="e">
        <v>#N/A</v>
      </c>
      <c r="H2565" s="3" t="e">
        <v>#N/A</v>
      </c>
      <c r="I2565" s="79" t="e">
        <v>#N/A</v>
      </c>
      <c r="J2565" s="79" t="e">
        <v>#N/A</v>
      </c>
      <c r="K2565" s="84" t="e">
        <v>#N/A</v>
      </c>
      <c r="L2565" s="9" t="e">
        <v>#N/A</v>
      </c>
      <c r="M2565" s="92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8" t="e">
        <v>#N/A</v>
      </c>
      <c r="F2566" s="3" t="e">
        <v>#N/A</v>
      </c>
      <c r="G2566" s="3" t="e">
        <v>#N/A</v>
      </c>
      <c r="H2566" s="3" t="e">
        <v>#N/A</v>
      </c>
      <c r="I2566" s="79" t="e">
        <v>#N/A</v>
      </c>
      <c r="J2566" s="79" t="e">
        <v>#N/A</v>
      </c>
      <c r="K2566" s="84" t="e">
        <v>#N/A</v>
      </c>
      <c r="L2566" s="9" t="e">
        <v>#N/A</v>
      </c>
      <c r="M2566" s="92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8" t="e">
        <v>#N/A</v>
      </c>
      <c r="F2567" s="3" t="e">
        <v>#N/A</v>
      </c>
      <c r="G2567" s="3" t="e">
        <v>#N/A</v>
      </c>
      <c r="H2567" s="3" t="e">
        <v>#N/A</v>
      </c>
      <c r="I2567" s="79" t="e">
        <v>#N/A</v>
      </c>
      <c r="J2567" s="79" t="e">
        <v>#N/A</v>
      </c>
      <c r="K2567" s="84" t="e">
        <v>#N/A</v>
      </c>
      <c r="L2567" s="9" t="e">
        <v>#N/A</v>
      </c>
      <c r="M2567" s="92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8" t="e">
        <v>#N/A</v>
      </c>
      <c r="F2568" s="3" t="e">
        <v>#N/A</v>
      </c>
      <c r="G2568" s="3" t="e">
        <v>#N/A</v>
      </c>
      <c r="H2568" s="3" t="e">
        <v>#N/A</v>
      </c>
      <c r="I2568" s="79" t="e">
        <v>#N/A</v>
      </c>
      <c r="J2568" s="79" t="e">
        <v>#N/A</v>
      </c>
      <c r="K2568" s="84" t="e">
        <v>#N/A</v>
      </c>
      <c r="L2568" s="9" t="e">
        <v>#N/A</v>
      </c>
      <c r="M2568" s="92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8" t="e">
        <v>#N/A</v>
      </c>
      <c r="F2569" s="3" t="e">
        <v>#N/A</v>
      </c>
      <c r="G2569" s="3" t="e">
        <v>#N/A</v>
      </c>
      <c r="H2569" s="3" t="e">
        <v>#N/A</v>
      </c>
      <c r="I2569" s="79" t="e">
        <v>#N/A</v>
      </c>
      <c r="J2569" s="79" t="e">
        <v>#N/A</v>
      </c>
      <c r="K2569" s="84" t="e">
        <v>#N/A</v>
      </c>
      <c r="L2569" s="9" t="e">
        <v>#N/A</v>
      </c>
      <c r="M2569" s="92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8" t="e">
        <v>#N/A</v>
      </c>
      <c r="F2570" s="3" t="e">
        <v>#N/A</v>
      </c>
      <c r="G2570" s="3" t="e">
        <v>#N/A</v>
      </c>
      <c r="H2570" s="3" t="e">
        <v>#N/A</v>
      </c>
      <c r="I2570" s="79" t="e">
        <v>#N/A</v>
      </c>
      <c r="J2570" s="79" t="e">
        <v>#N/A</v>
      </c>
      <c r="K2570" s="84" t="e">
        <v>#N/A</v>
      </c>
      <c r="L2570" s="9" t="e">
        <v>#N/A</v>
      </c>
      <c r="M2570" s="92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8" t="e">
        <v>#N/A</v>
      </c>
      <c r="F2571" s="3" t="e">
        <v>#N/A</v>
      </c>
      <c r="G2571" s="3" t="e">
        <v>#N/A</v>
      </c>
      <c r="H2571" s="3" t="e">
        <v>#N/A</v>
      </c>
      <c r="I2571" s="79" t="e">
        <v>#N/A</v>
      </c>
      <c r="J2571" s="79" t="e">
        <v>#N/A</v>
      </c>
      <c r="K2571" s="84" t="e">
        <v>#N/A</v>
      </c>
      <c r="L2571" s="9" t="e">
        <v>#N/A</v>
      </c>
      <c r="M2571" s="92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8" t="e">
        <v>#N/A</v>
      </c>
      <c r="F2572" s="3" t="e">
        <v>#N/A</v>
      </c>
      <c r="G2572" s="3" t="e">
        <v>#N/A</v>
      </c>
      <c r="H2572" s="3" t="e">
        <v>#N/A</v>
      </c>
      <c r="I2572" s="79" t="e">
        <v>#N/A</v>
      </c>
      <c r="J2572" s="79" t="e">
        <v>#N/A</v>
      </c>
      <c r="K2572" s="84" t="e">
        <v>#N/A</v>
      </c>
      <c r="L2572" s="9" t="e">
        <v>#N/A</v>
      </c>
      <c r="M2572" s="92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8" t="e">
        <v>#N/A</v>
      </c>
      <c r="F2573" s="3" t="e">
        <v>#N/A</v>
      </c>
      <c r="G2573" s="3" t="e">
        <v>#N/A</v>
      </c>
      <c r="H2573" s="3" t="e">
        <v>#N/A</v>
      </c>
      <c r="I2573" s="79" t="e">
        <v>#N/A</v>
      </c>
      <c r="J2573" s="79" t="e">
        <v>#N/A</v>
      </c>
      <c r="K2573" s="84" t="e">
        <v>#N/A</v>
      </c>
      <c r="L2573" s="9" t="e">
        <v>#N/A</v>
      </c>
      <c r="M2573" s="92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8" t="e">
        <v>#N/A</v>
      </c>
      <c r="F2574" s="3" t="e">
        <v>#N/A</v>
      </c>
      <c r="G2574" s="3" t="e">
        <v>#N/A</v>
      </c>
      <c r="H2574" s="3" t="e">
        <v>#N/A</v>
      </c>
      <c r="I2574" s="79" t="e">
        <v>#N/A</v>
      </c>
      <c r="J2574" s="79" t="e">
        <v>#N/A</v>
      </c>
      <c r="K2574" s="84" t="e">
        <v>#N/A</v>
      </c>
      <c r="L2574" s="9" t="e">
        <v>#N/A</v>
      </c>
      <c r="M2574" s="92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8" t="e">
        <v>#N/A</v>
      </c>
      <c r="F2575" s="3" t="e">
        <v>#N/A</v>
      </c>
      <c r="G2575" s="3" t="e">
        <v>#N/A</v>
      </c>
      <c r="H2575" s="3" t="e">
        <v>#N/A</v>
      </c>
      <c r="I2575" s="79" t="e">
        <v>#N/A</v>
      </c>
      <c r="J2575" s="79" t="e">
        <v>#N/A</v>
      </c>
      <c r="K2575" s="84" t="e">
        <v>#N/A</v>
      </c>
      <c r="L2575" s="9" t="e">
        <v>#N/A</v>
      </c>
      <c r="M2575" s="92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8" t="e">
        <v>#N/A</v>
      </c>
      <c r="F2576" s="3" t="e">
        <v>#N/A</v>
      </c>
      <c r="G2576" s="3" t="e">
        <v>#N/A</v>
      </c>
      <c r="H2576" s="3" t="e">
        <v>#N/A</v>
      </c>
      <c r="I2576" s="79" t="e">
        <v>#N/A</v>
      </c>
      <c r="J2576" s="79" t="e">
        <v>#N/A</v>
      </c>
      <c r="K2576" s="84" t="e">
        <v>#N/A</v>
      </c>
      <c r="L2576" s="9" t="e">
        <v>#N/A</v>
      </c>
      <c r="M2576" s="92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8" t="e">
        <v>#N/A</v>
      </c>
      <c r="F2577" s="3" t="e">
        <v>#N/A</v>
      </c>
      <c r="G2577" s="3" t="e">
        <v>#N/A</v>
      </c>
      <c r="H2577" s="3" t="e">
        <v>#N/A</v>
      </c>
      <c r="I2577" s="79" t="e">
        <v>#N/A</v>
      </c>
      <c r="J2577" s="79" t="e">
        <v>#N/A</v>
      </c>
      <c r="K2577" s="84" t="e">
        <v>#N/A</v>
      </c>
      <c r="L2577" s="9" t="e">
        <v>#N/A</v>
      </c>
      <c r="M2577" s="92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8" t="e">
        <v>#N/A</v>
      </c>
      <c r="F2578" s="3" t="e">
        <v>#N/A</v>
      </c>
      <c r="G2578" s="3" t="e">
        <v>#N/A</v>
      </c>
      <c r="H2578" s="3" t="e">
        <v>#N/A</v>
      </c>
      <c r="I2578" s="79" t="e">
        <v>#N/A</v>
      </c>
      <c r="J2578" s="79" t="e">
        <v>#N/A</v>
      </c>
      <c r="K2578" s="84" t="e">
        <v>#N/A</v>
      </c>
      <c r="L2578" s="9" t="e">
        <v>#N/A</v>
      </c>
      <c r="M2578" s="92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8" t="e">
        <v>#N/A</v>
      </c>
      <c r="F2579" s="3" t="e">
        <v>#N/A</v>
      </c>
      <c r="G2579" s="3" t="e">
        <v>#N/A</v>
      </c>
      <c r="H2579" s="3" t="e">
        <v>#N/A</v>
      </c>
      <c r="I2579" s="79" t="e">
        <v>#N/A</v>
      </c>
      <c r="J2579" s="79" t="e">
        <v>#N/A</v>
      </c>
      <c r="K2579" s="84" t="e">
        <v>#N/A</v>
      </c>
      <c r="L2579" s="9" t="e">
        <v>#N/A</v>
      </c>
      <c r="M2579" s="92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8" t="e">
        <v>#N/A</v>
      </c>
      <c r="F2580" s="3" t="e">
        <v>#N/A</v>
      </c>
      <c r="G2580" s="3" t="e">
        <v>#N/A</v>
      </c>
      <c r="H2580" s="3" t="e">
        <v>#N/A</v>
      </c>
      <c r="I2580" s="79" t="e">
        <v>#N/A</v>
      </c>
      <c r="J2580" s="79" t="e">
        <v>#N/A</v>
      </c>
      <c r="K2580" s="84" t="e">
        <v>#N/A</v>
      </c>
      <c r="L2580" s="9" t="e">
        <v>#N/A</v>
      </c>
      <c r="M2580" s="92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8" t="e">
        <v>#N/A</v>
      </c>
      <c r="F2581" s="3" t="e">
        <v>#N/A</v>
      </c>
      <c r="G2581" s="3" t="e">
        <v>#N/A</v>
      </c>
      <c r="H2581" s="3" t="e">
        <v>#N/A</v>
      </c>
      <c r="I2581" s="79" t="e">
        <v>#N/A</v>
      </c>
      <c r="J2581" s="79" t="e">
        <v>#N/A</v>
      </c>
      <c r="K2581" s="84" t="e">
        <v>#N/A</v>
      </c>
      <c r="L2581" s="9" t="e">
        <v>#N/A</v>
      </c>
      <c r="M2581" s="92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8" t="e">
        <v>#N/A</v>
      </c>
      <c r="F2582" s="3" t="e">
        <v>#N/A</v>
      </c>
      <c r="G2582" s="3" t="e">
        <v>#N/A</v>
      </c>
      <c r="H2582" s="3" t="e">
        <v>#N/A</v>
      </c>
      <c r="I2582" s="79" t="e">
        <v>#N/A</v>
      </c>
      <c r="J2582" s="79" t="e">
        <v>#N/A</v>
      </c>
      <c r="K2582" s="84" t="e">
        <v>#N/A</v>
      </c>
      <c r="L2582" s="9" t="e">
        <v>#N/A</v>
      </c>
      <c r="M2582" s="92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8" t="e">
        <v>#N/A</v>
      </c>
      <c r="F2583" s="3" t="e">
        <v>#N/A</v>
      </c>
      <c r="G2583" s="3" t="e">
        <v>#N/A</v>
      </c>
      <c r="H2583" s="3" t="e">
        <v>#N/A</v>
      </c>
      <c r="I2583" s="79" t="e">
        <v>#N/A</v>
      </c>
      <c r="J2583" s="79" t="e">
        <v>#N/A</v>
      </c>
      <c r="K2583" s="84" t="e">
        <v>#N/A</v>
      </c>
      <c r="L2583" s="9" t="e">
        <v>#N/A</v>
      </c>
      <c r="M2583" s="92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8" t="e">
        <v>#N/A</v>
      </c>
      <c r="F2584" s="3" t="e">
        <v>#N/A</v>
      </c>
      <c r="G2584" s="3" t="e">
        <v>#N/A</v>
      </c>
      <c r="H2584" s="3" t="e">
        <v>#N/A</v>
      </c>
      <c r="I2584" s="79" t="e">
        <v>#N/A</v>
      </c>
      <c r="J2584" s="79" t="e">
        <v>#N/A</v>
      </c>
      <c r="K2584" s="84" t="e">
        <v>#N/A</v>
      </c>
      <c r="L2584" s="9" t="e">
        <v>#N/A</v>
      </c>
      <c r="M2584" s="92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8" t="e">
        <v>#N/A</v>
      </c>
      <c r="F2585" s="3" t="e">
        <v>#N/A</v>
      </c>
      <c r="G2585" s="3" t="e">
        <v>#N/A</v>
      </c>
      <c r="H2585" s="3" t="e">
        <v>#N/A</v>
      </c>
      <c r="I2585" s="79" t="e">
        <v>#N/A</v>
      </c>
      <c r="J2585" s="79" t="e">
        <v>#N/A</v>
      </c>
      <c r="K2585" s="84" t="e">
        <v>#N/A</v>
      </c>
      <c r="L2585" s="9" t="e">
        <v>#N/A</v>
      </c>
      <c r="M2585" s="92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8" t="e">
        <v>#N/A</v>
      </c>
      <c r="F2586" s="3" t="e">
        <v>#N/A</v>
      </c>
      <c r="G2586" s="3" t="e">
        <v>#N/A</v>
      </c>
      <c r="H2586" s="3" t="e">
        <v>#N/A</v>
      </c>
      <c r="I2586" s="79" t="e">
        <v>#N/A</v>
      </c>
      <c r="J2586" s="79" t="e">
        <v>#N/A</v>
      </c>
      <c r="K2586" s="84" t="e">
        <v>#N/A</v>
      </c>
      <c r="L2586" s="9" t="e">
        <v>#N/A</v>
      </c>
      <c r="M2586" s="92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8" t="e">
        <v>#N/A</v>
      </c>
      <c r="F2587" s="3" t="e">
        <v>#N/A</v>
      </c>
      <c r="G2587" s="3" t="e">
        <v>#N/A</v>
      </c>
      <c r="H2587" s="3" t="e">
        <v>#N/A</v>
      </c>
      <c r="I2587" s="79" t="e">
        <v>#N/A</v>
      </c>
      <c r="J2587" s="79" t="e">
        <v>#N/A</v>
      </c>
      <c r="K2587" s="84" t="e">
        <v>#N/A</v>
      </c>
      <c r="L2587" s="9" t="e">
        <v>#N/A</v>
      </c>
      <c r="M2587" s="92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8" t="e">
        <v>#N/A</v>
      </c>
      <c r="F2588" s="3" t="e">
        <v>#N/A</v>
      </c>
      <c r="G2588" s="3" t="e">
        <v>#N/A</v>
      </c>
      <c r="H2588" s="3" t="e">
        <v>#N/A</v>
      </c>
      <c r="I2588" s="79" t="e">
        <v>#N/A</v>
      </c>
      <c r="J2588" s="79" t="e">
        <v>#N/A</v>
      </c>
      <c r="K2588" s="84" t="e">
        <v>#N/A</v>
      </c>
      <c r="L2588" s="9" t="e">
        <v>#N/A</v>
      </c>
      <c r="M2588" s="92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8" t="e">
        <v>#N/A</v>
      </c>
      <c r="F2589" s="3" t="e">
        <v>#N/A</v>
      </c>
      <c r="G2589" s="3" t="e">
        <v>#N/A</v>
      </c>
      <c r="H2589" s="3" t="e">
        <v>#N/A</v>
      </c>
      <c r="I2589" s="79" t="e">
        <v>#N/A</v>
      </c>
      <c r="J2589" s="79" t="e">
        <v>#N/A</v>
      </c>
      <c r="K2589" s="84" t="e">
        <v>#N/A</v>
      </c>
      <c r="L2589" s="9" t="e">
        <v>#N/A</v>
      </c>
      <c r="M2589" s="92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8" t="e">
        <v>#N/A</v>
      </c>
      <c r="F2590" s="3" t="e">
        <v>#N/A</v>
      </c>
      <c r="G2590" s="3" t="e">
        <v>#N/A</v>
      </c>
      <c r="H2590" s="3" t="e">
        <v>#N/A</v>
      </c>
      <c r="I2590" s="79" t="e">
        <v>#N/A</v>
      </c>
      <c r="J2590" s="79" t="e">
        <v>#N/A</v>
      </c>
      <c r="K2590" s="84" t="e">
        <v>#N/A</v>
      </c>
      <c r="L2590" s="9" t="e">
        <v>#N/A</v>
      </c>
      <c r="M2590" s="92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8" t="e">
        <v>#N/A</v>
      </c>
      <c r="F2591" s="3" t="e">
        <v>#N/A</v>
      </c>
      <c r="G2591" s="3" t="e">
        <v>#N/A</v>
      </c>
      <c r="H2591" s="3" t="e">
        <v>#N/A</v>
      </c>
      <c r="I2591" s="79" t="e">
        <v>#N/A</v>
      </c>
      <c r="J2591" s="79" t="e">
        <v>#N/A</v>
      </c>
      <c r="K2591" s="84" t="e">
        <v>#N/A</v>
      </c>
      <c r="L2591" s="9" t="e">
        <v>#N/A</v>
      </c>
      <c r="M2591" s="92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8" t="e">
        <v>#N/A</v>
      </c>
      <c r="F2592" s="3" t="e">
        <v>#N/A</v>
      </c>
      <c r="G2592" s="3" t="e">
        <v>#N/A</v>
      </c>
      <c r="H2592" s="3" t="e">
        <v>#N/A</v>
      </c>
      <c r="I2592" s="79" t="e">
        <v>#N/A</v>
      </c>
      <c r="J2592" s="79" t="e">
        <v>#N/A</v>
      </c>
      <c r="K2592" s="84" t="e">
        <v>#N/A</v>
      </c>
      <c r="L2592" s="9" t="e">
        <v>#N/A</v>
      </c>
      <c r="M2592" s="92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8" t="e">
        <v>#N/A</v>
      </c>
      <c r="F2593" s="3" t="e">
        <v>#N/A</v>
      </c>
      <c r="G2593" s="3" t="e">
        <v>#N/A</v>
      </c>
      <c r="H2593" s="3" t="e">
        <v>#N/A</v>
      </c>
      <c r="I2593" s="79" t="e">
        <v>#N/A</v>
      </c>
      <c r="J2593" s="79" t="e">
        <v>#N/A</v>
      </c>
      <c r="K2593" s="84" t="e">
        <v>#N/A</v>
      </c>
      <c r="L2593" s="9" t="e">
        <v>#N/A</v>
      </c>
      <c r="M2593" s="92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8" t="e">
        <v>#N/A</v>
      </c>
      <c r="F2594" s="3" t="e">
        <v>#N/A</v>
      </c>
      <c r="G2594" s="3" t="e">
        <v>#N/A</v>
      </c>
      <c r="H2594" s="3" t="e">
        <v>#N/A</v>
      </c>
      <c r="I2594" s="79" t="e">
        <v>#N/A</v>
      </c>
      <c r="J2594" s="79" t="e">
        <v>#N/A</v>
      </c>
      <c r="K2594" s="84" t="e">
        <v>#N/A</v>
      </c>
      <c r="L2594" s="9" t="e">
        <v>#N/A</v>
      </c>
      <c r="M2594" s="92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8" t="e">
        <v>#N/A</v>
      </c>
      <c r="F2595" s="3" t="e">
        <v>#N/A</v>
      </c>
      <c r="G2595" s="3" t="e">
        <v>#N/A</v>
      </c>
      <c r="H2595" s="3" t="e">
        <v>#N/A</v>
      </c>
      <c r="I2595" s="79" t="e">
        <v>#N/A</v>
      </c>
      <c r="J2595" s="79" t="e">
        <v>#N/A</v>
      </c>
      <c r="K2595" s="84" t="e">
        <v>#N/A</v>
      </c>
      <c r="L2595" s="9" t="e">
        <v>#N/A</v>
      </c>
      <c r="M2595" s="92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8" t="e">
        <v>#N/A</v>
      </c>
      <c r="F2596" s="3" t="e">
        <v>#N/A</v>
      </c>
      <c r="G2596" s="3" t="e">
        <v>#N/A</v>
      </c>
      <c r="H2596" s="3" t="e">
        <v>#N/A</v>
      </c>
      <c r="I2596" s="79" t="e">
        <v>#N/A</v>
      </c>
      <c r="J2596" s="79" t="e">
        <v>#N/A</v>
      </c>
      <c r="K2596" s="84" t="e">
        <v>#N/A</v>
      </c>
      <c r="L2596" s="9" t="e">
        <v>#N/A</v>
      </c>
      <c r="M2596" s="92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8" t="e">
        <v>#N/A</v>
      </c>
      <c r="F2597" s="3" t="e">
        <v>#N/A</v>
      </c>
      <c r="G2597" s="3" t="e">
        <v>#N/A</v>
      </c>
      <c r="H2597" s="3" t="e">
        <v>#N/A</v>
      </c>
      <c r="I2597" s="79" t="e">
        <v>#N/A</v>
      </c>
      <c r="J2597" s="79" t="e">
        <v>#N/A</v>
      </c>
      <c r="K2597" s="84" t="e">
        <v>#N/A</v>
      </c>
      <c r="L2597" s="9" t="e">
        <v>#N/A</v>
      </c>
      <c r="M2597" s="92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8" t="e">
        <v>#N/A</v>
      </c>
      <c r="F2598" s="3" t="e">
        <v>#N/A</v>
      </c>
      <c r="G2598" s="3" t="e">
        <v>#N/A</v>
      </c>
      <c r="H2598" s="3" t="e">
        <v>#N/A</v>
      </c>
      <c r="I2598" s="79" t="e">
        <v>#N/A</v>
      </c>
      <c r="J2598" s="79" t="e">
        <v>#N/A</v>
      </c>
      <c r="K2598" s="84" t="e">
        <v>#N/A</v>
      </c>
      <c r="L2598" s="9" t="e">
        <v>#N/A</v>
      </c>
      <c r="M2598" s="92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8" t="e">
        <v>#N/A</v>
      </c>
      <c r="F2599" s="3" t="e">
        <v>#N/A</v>
      </c>
      <c r="G2599" s="3" t="e">
        <v>#N/A</v>
      </c>
      <c r="H2599" s="3" t="e">
        <v>#N/A</v>
      </c>
      <c r="I2599" s="79" t="e">
        <v>#N/A</v>
      </c>
      <c r="J2599" s="79" t="e">
        <v>#N/A</v>
      </c>
      <c r="K2599" s="84" t="e">
        <v>#N/A</v>
      </c>
      <c r="L2599" s="9" t="e">
        <v>#N/A</v>
      </c>
      <c r="M2599" s="92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8" t="e">
        <v>#N/A</v>
      </c>
      <c r="F2600" s="3" t="e">
        <v>#N/A</v>
      </c>
      <c r="G2600" s="3" t="e">
        <v>#N/A</v>
      </c>
      <c r="H2600" s="3" t="e">
        <v>#N/A</v>
      </c>
      <c r="I2600" s="79" t="e">
        <v>#N/A</v>
      </c>
      <c r="J2600" s="79" t="e">
        <v>#N/A</v>
      </c>
      <c r="K2600" s="84" t="e">
        <v>#N/A</v>
      </c>
      <c r="L2600" s="9" t="e">
        <v>#N/A</v>
      </c>
      <c r="M2600" s="92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8" t="e">
        <v>#N/A</v>
      </c>
      <c r="F2601" s="3" t="e">
        <v>#N/A</v>
      </c>
      <c r="G2601" s="3" t="e">
        <v>#N/A</v>
      </c>
      <c r="H2601" s="3" t="e">
        <v>#N/A</v>
      </c>
      <c r="I2601" s="79" t="e">
        <v>#N/A</v>
      </c>
      <c r="J2601" s="79" t="e">
        <v>#N/A</v>
      </c>
      <c r="K2601" s="84" t="e">
        <v>#N/A</v>
      </c>
      <c r="L2601" s="9" t="e">
        <v>#N/A</v>
      </c>
      <c r="M2601" s="92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8" t="e">
        <v>#N/A</v>
      </c>
      <c r="F2602" s="3" t="e">
        <v>#N/A</v>
      </c>
      <c r="G2602" s="3" t="e">
        <v>#N/A</v>
      </c>
      <c r="H2602" s="3" t="e">
        <v>#N/A</v>
      </c>
      <c r="I2602" s="79" t="e">
        <v>#N/A</v>
      </c>
      <c r="J2602" s="79" t="e">
        <v>#N/A</v>
      </c>
      <c r="K2602" s="84" t="e">
        <v>#N/A</v>
      </c>
      <c r="L2602" s="9" t="e">
        <v>#N/A</v>
      </c>
      <c r="M2602" s="92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8" t="e">
        <v>#N/A</v>
      </c>
      <c r="F2603" s="3" t="e">
        <v>#N/A</v>
      </c>
      <c r="G2603" s="3" t="e">
        <v>#N/A</v>
      </c>
      <c r="H2603" s="3" t="e">
        <v>#N/A</v>
      </c>
      <c r="I2603" s="79" t="e">
        <v>#N/A</v>
      </c>
      <c r="J2603" s="79" t="e">
        <v>#N/A</v>
      </c>
      <c r="K2603" s="84" t="e">
        <v>#N/A</v>
      </c>
      <c r="L2603" s="9" t="e">
        <v>#N/A</v>
      </c>
      <c r="M2603" s="92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8" t="e">
        <v>#N/A</v>
      </c>
      <c r="F2604" s="3" t="e">
        <v>#N/A</v>
      </c>
      <c r="G2604" s="3" t="e">
        <v>#N/A</v>
      </c>
      <c r="H2604" s="3" t="e">
        <v>#N/A</v>
      </c>
      <c r="I2604" s="79" t="e">
        <v>#N/A</v>
      </c>
      <c r="J2604" s="79" t="e">
        <v>#N/A</v>
      </c>
      <c r="K2604" s="84" t="e">
        <v>#N/A</v>
      </c>
      <c r="L2604" s="9" t="e">
        <v>#N/A</v>
      </c>
      <c r="M2604" s="92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8" t="e">
        <v>#N/A</v>
      </c>
      <c r="F2605" s="3" t="e">
        <v>#N/A</v>
      </c>
      <c r="G2605" s="3" t="e">
        <v>#N/A</v>
      </c>
      <c r="H2605" s="3" t="e">
        <v>#N/A</v>
      </c>
      <c r="I2605" s="79" t="e">
        <v>#N/A</v>
      </c>
      <c r="J2605" s="79" t="e">
        <v>#N/A</v>
      </c>
      <c r="K2605" s="84" t="e">
        <v>#N/A</v>
      </c>
      <c r="L2605" s="9" t="e">
        <v>#N/A</v>
      </c>
      <c r="M2605" s="92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8" t="e">
        <v>#N/A</v>
      </c>
      <c r="F2606" s="3" t="e">
        <v>#N/A</v>
      </c>
      <c r="G2606" s="3" t="e">
        <v>#N/A</v>
      </c>
      <c r="H2606" s="3" t="e">
        <v>#N/A</v>
      </c>
      <c r="I2606" s="79" t="e">
        <v>#N/A</v>
      </c>
      <c r="J2606" s="79" t="e">
        <v>#N/A</v>
      </c>
      <c r="K2606" s="84" t="e">
        <v>#N/A</v>
      </c>
      <c r="L2606" s="9" t="e">
        <v>#N/A</v>
      </c>
      <c r="M2606" s="92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8" t="e">
        <v>#N/A</v>
      </c>
      <c r="F2607" s="3" t="e">
        <v>#N/A</v>
      </c>
      <c r="G2607" s="3" t="e">
        <v>#N/A</v>
      </c>
      <c r="H2607" s="3" t="e">
        <v>#N/A</v>
      </c>
      <c r="I2607" s="79" t="e">
        <v>#N/A</v>
      </c>
      <c r="J2607" s="79" t="e">
        <v>#N/A</v>
      </c>
      <c r="K2607" s="84" t="e">
        <v>#N/A</v>
      </c>
      <c r="L2607" s="9" t="e">
        <v>#N/A</v>
      </c>
      <c r="M2607" s="92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8" t="e">
        <v>#N/A</v>
      </c>
      <c r="F2608" s="3" t="e">
        <v>#N/A</v>
      </c>
      <c r="G2608" s="3" t="e">
        <v>#N/A</v>
      </c>
      <c r="H2608" s="3" t="e">
        <v>#N/A</v>
      </c>
      <c r="I2608" s="79" t="e">
        <v>#N/A</v>
      </c>
      <c r="J2608" s="79" t="e">
        <v>#N/A</v>
      </c>
      <c r="K2608" s="84" t="e">
        <v>#N/A</v>
      </c>
      <c r="L2608" s="9" t="e">
        <v>#N/A</v>
      </c>
      <c r="M2608" s="92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8" t="e">
        <v>#N/A</v>
      </c>
      <c r="F2609" s="3" t="e">
        <v>#N/A</v>
      </c>
      <c r="G2609" s="3" t="e">
        <v>#N/A</v>
      </c>
      <c r="H2609" s="3" t="e">
        <v>#N/A</v>
      </c>
      <c r="I2609" s="79" t="e">
        <v>#N/A</v>
      </c>
      <c r="J2609" s="79" t="e">
        <v>#N/A</v>
      </c>
      <c r="K2609" s="84" t="e">
        <v>#N/A</v>
      </c>
      <c r="L2609" s="9" t="e">
        <v>#N/A</v>
      </c>
      <c r="M2609" s="92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8" t="e">
        <v>#N/A</v>
      </c>
      <c r="F2610" s="3" t="e">
        <v>#N/A</v>
      </c>
      <c r="G2610" s="3" t="e">
        <v>#N/A</v>
      </c>
      <c r="H2610" s="3" t="e">
        <v>#N/A</v>
      </c>
      <c r="I2610" s="79" t="e">
        <v>#N/A</v>
      </c>
      <c r="J2610" s="79" t="e">
        <v>#N/A</v>
      </c>
      <c r="K2610" s="84" t="e">
        <v>#N/A</v>
      </c>
      <c r="L2610" s="9" t="e">
        <v>#N/A</v>
      </c>
      <c r="M2610" s="92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8" t="e">
        <v>#N/A</v>
      </c>
      <c r="F2611" s="3" t="e">
        <v>#N/A</v>
      </c>
      <c r="G2611" s="3" t="e">
        <v>#N/A</v>
      </c>
      <c r="H2611" s="3" t="e">
        <v>#N/A</v>
      </c>
      <c r="I2611" s="79" t="e">
        <v>#N/A</v>
      </c>
      <c r="J2611" s="79" t="e">
        <v>#N/A</v>
      </c>
      <c r="K2611" s="84" t="e">
        <v>#N/A</v>
      </c>
      <c r="L2611" s="9" t="e">
        <v>#N/A</v>
      </c>
      <c r="M2611" s="92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8" t="e">
        <v>#N/A</v>
      </c>
      <c r="F2612" s="3" t="e">
        <v>#N/A</v>
      </c>
      <c r="G2612" s="3" t="e">
        <v>#N/A</v>
      </c>
      <c r="H2612" s="3" t="e">
        <v>#N/A</v>
      </c>
      <c r="I2612" s="79" t="e">
        <v>#N/A</v>
      </c>
      <c r="J2612" s="79" t="e">
        <v>#N/A</v>
      </c>
      <c r="K2612" s="84" t="e">
        <v>#N/A</v>
      </c>
      <c r="L2612" s="9" t="e">
        <v>#N/A</v>
      </c>
      <c r="M2612" s="92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8" t="e">
        <v>#N/A</v>
      </c>
      <c r="F2613" s="3" t="e">
        <v>#N/A</v>
      </c>
      <c r="G2613" s="3" t="e">
        <v>#N/A</v>
      </c>
      <c r="H2613" s="3" t="e">
        <v>#N/A</v>
      </c>
      <c r="I2613" s="79" t="e">
        <v>#N/A</v>
      </c>
      <c r="J2613" s="79" t="e">
        <v>#N/A</v>
      </c>
      <c r="K2613" s="84" t="e">
        <v>#N/A</v>
      </c>
      <c r="L2613" s="9" t="e">
        <v>#N/A</v>
      </c>
      <c r="M2613" s="92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8" t="e">
        <v>#N/A</v>
      </c>
      <c r="F2614" s="3" t="e">
        <v>#N/A</v>
      </c>
      <c r="G2614" s="3" t="e">
        <v>#N/A</v>
      </c>
      <c r="H2614" s="3" t="e">
        <v>#N/A</v>
      </c>
      <c r="I2614" s="79" t="e">
        <v>#N/A</v>
      </c>
      <c r="J2614" s="79" t="e">
        <v>#N/A</v>
      </c>
      <c r="K2614" s="84" t="e">
        <v>#N/A</v>
      </c>
      <c r="L2614" s="9" t="e">
        <v>#N/A</v>
      </c>
      <c r="M2614" s="92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8" t="e">
        <v>#N/A</v>
      </c>
      <c r="F2615" s="3" t="e">
        <v>#N/A</v>
      </c>
      <c r="G2615" s="3" t="e">
        <v>#N/A</v>
      </c>
      <c r="H2615" s="3" t="e">
        <v>#N/A</v>
      </c>
      <c r="I2615" s="79" t="e">
        <v>#N/A</v>
      </c>
      <c r="J2615" s="79" t="e">
        <v>#N/A</v>
      </c>
      <c r="K2615" s="84" t="e">
        <v>#N/A</v>
      </c>
      <c r="L2615" s="9" t="e">
        <v>#N/A</v>
      </c>
      <c r="M2615" s="92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8" t="e">
        <v>#N/A</v>
      </c>
      <c r="F2616" s="3" t="e">
        <v>#N/A</v>
      </c>
      <c r="G2616" s="3" t="e">
        <v>#N/A</v>
      </c>
      <c r="H2616" s="3" t="e">
        <v>#N/A</v>
      </c>
      <c r="I2616" s="79" t="e">
        <v>#N/A</v>
      </c>
      <c r="J2616" s="79" t="e">
        <v>#N/A</v>
      </c>
      <c r="K2616" s="84" t="e">
        <v>#N/A</v>
      </c>
      <c r="L2616" s="9" t="e">
        <v>#N/A</v>
      </c>
      <c r="M2616" s="92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8" t="e">
        <v>#N/A</v>
      </c>
      <c r="F2617" s="3" t="e">
        <v>#N/A</v>
      </c>
      <c r="G2617" s="3" t="e">
        <v>#N/A</v>
      </c>
      <c r="H2617" s="3" t="e">
        <v>#N/A</v>
      </c>
      <c r="I2617" s="79" t="e">
        <v>#N/A</v>
      </c>
      <c r="J2617" s="79" t="e">
        <v>#N/A</v>
      </c>
      <c r="K2617" s="84" t="e">
        <v>#N/A</v>
      </c>
      <c r="L2617" s="9" t="e">
        <v>#N/A</v>
      </c>
      <c r="M2617" s="92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8" t="e">
        <v>#N/A</v>
      </c>
      <c r="F2618" s="3" t="e">
        <v>#N/A</v>
      </c>
      <c r="G2618" s="3" t="e">
        <v>#N/A</v>
      </c>
      <c r="H2618" s="3" t="e">
        <v>#N/A</v>
      </c>
      <c r="I2618" s="79" t="e">
        <v>#N/A</v>
      </c>
      <c r="J2618" s="79" t="e">
        <v>#N/A</v>
      </c>
      <c r="K2618" s="84" t="e">
        <v>#N/A</v>
      </c>
      <c r="L2618" s="9" t="e">
        <v>#N/A</v>
      </c>
      <c r="M2618" s="92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8" t="e">
        <v>#N/A</v>
      </c>
      <c r="F2619" s="3" t="e">
        <v>#N/A</v>
      </c>
      <c r="G2619" s="3" t="e">
        <v>#N/A</v>
      </c>
      <c r="H2619" s="3" t="e">
        <v>#N/A</v>
      </c>
      <c r="I2619" s="79" t="e">
        <v>#N/A</v>
      </c>
      <c r="J2619" s="79" t="e">
        <v>#N/A</v>
      </c>
      <c r="K2619" s="84" t="e">
        <v>#N/A</v>
      </c>
      <c r="L2619" s="9" t="e">
        <v>#N/A</v>
      </c>
      <c r="M2619" s="92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8" t="e">
        <v>#N/A</v>
      </c>
      <c r="F2620" s="3" t="e">
        <v>#N/A</v>
      </c>
      <c r="G2620" s="3" t="e">
        <v>#N/A</v>
      </c>
      <c r="H2620" s="3" t="e">
        <v>#N/A</v>
      </c>
      <c r="I2620" s="79" t="e">
        <v>#N/A</v>
      </c>
      <c r="J2620" s="79" t="e">
        <v>#N/A</v>
      </c>
      <c r="K2620" s="84" t="e">
        <v>#N/A</v>
      </c>
      <c r="L2620" s="9" t="e">
        <v>#N/A</v>
      </c>
      <c r="M2620" s="92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8" t="e">
        <v>#N/A</v>
      </c>
      <c r="F2621" s="3" t="e">
        <v>#N/A</v>
      </c>
      <c r="G2621" s="3" t="e">
        <v>#N/A</v>
      </c>
      <c r="H2621" s="3" t="e">
        <v>#N/A</v>
      </c>
      <c r="I2621" s="79" t="e">
        <v>#N/A</v>
      </c>
      <c r="J2621" s="79" t="e">
        <v>#N/A</v>
      </c>
      <c r="K2621" s="84" t="e">
        <v>#N/A</v>
      </c>
      <c r="L2621" s="9" t="e">
        <v>#N/A</v>
      </c>
      <c r="M2621" s="92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8" t="e">
        <v>#N/A</v>
      </c>
      <c r="F2622" s="3" t="e">
        <v>#N/A</v>
      </c>
      <c r="G2622" s="3" t="e">
        <v>#N/A</v>
      </c>
      <c r="H2622" s="3" t="e">
        <v>#N/A</v>
      </c>
      <c r="I2622" s="79" t="e">
        <v>#N/A</v>
      </c>
      <c r="J2622" s="79" t="e">
        <v>#N/A</v>
      </c>
      <c r="K2622" s="84" t="e">
        <v>#N/A</v>
      </c>
      <c r="L2622" s="9" t="e">
        <v>#N/A</v>
      </c>
      <c r="M2622" s="92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8" t="e">
        <v>#N/A</v>
      </c>
      <c r="F2623" s="3" t="e">
        <v>#N/A</v>
      </c>
      <c r="G2623" s="3" t="e">
        <v>#N/A</v>
      </c>
      <c r="H2623" s="3" t="e">
        <v>#N/A</v>
      </c>
      <c r="I2623" s="79" t="e">
        <v>#N/A</v>
      </c>
      <c r="J2623" s="79" t="e">
        <v>#N/A</v>
      </c>
      <c r="K2623" s="84" t="e">
        <v>#N/A</v>
      </c>
      <c r="L2623" s="9" t="e">
        <v>#N/A</v>
      </c>
      <c r="M2623" s="92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8" t="e">
        <v>#N/A</v>
      </c>
      <c r="F2624" s="3" t="e">
        <v>#N/A</v>
      </c>
      <c r="G2624" s="3" t="e">
        <v>#N/A</v>
      </c>
      <c r="H2624" s="3" t="e">
        <v>#N/A</v>
      </c>
      <c r="I2624" s="79" t="e">
        <v>#N/A</v>
      </c>
      <c r="J2624" s="79" t="e">
        <v>#N/A</v>
      </c>
      <c r="K2624" s="84" t="e">
        <v>#N/A</v>
      </c>
      <c r="L2624" s="9" t="e">
        <v>#N/A</v>
      </c>
      <c r="M2624" s="92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8" t="e">
        <v>#N/A</v>
      </c>
      <c r="F2625" s="3" t="e">
        <v>#N/A</v>
      </c>
      <c r="G2625" s="3" t="e">
        <v>#N/A</v>
      </c>
      <c r="H2625" s="3" t="e">
        <v>#N/A</v>
      </c>
      <c r="I2625" s="79" t="e">
        <v>#N/A</v>
      </c>
      <c r="J2625" s="79" t="e">
        <v>#N/A</v>
      </c>
      <c r="K2625" s="84" t="e">
        <v>#N/A</v>
      </c>
      <c r="L2625" s="9" t="e">
        <v>#N/A</v>
      </c>
      <c r="M2625" s="92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8" t="e">
        <v>#N/A</v>
      </c>
      <c r="F2626" s="3" t="e">
        <v>#N/A</v>
      </c>
      <c r="G2626" s="3" t="e">
        <v>#N/A</v>
      </c>
      <c r="H2626" s="3" t="e">
        <v>#N/A</v>
      </c>
      <c r="I2626" s="79" t="e">
        <v>#N/A</v>
      </c>
      <c r="J2626" s="79" t="e">
        <v>#N/A</v>
      </c>
      <c r="K2626" s="84" t="e">
        <v>#N/A</v>
      </c>
      <c r="L2626" s="9" t="e">
        <v>#N/A</v>
      </c>
      <c r="M2626" s="92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8" t="e">
        <v>#N/A</v>
      </c>
      <c r="F2627" s="3" t="e">
        <v>#N/A</v>
      </c>
      <c r="G2627" s="3" t="e">
        <v>#N/A</v>
      </c>
      <c r="H2627" s="3" t="e">
        <v>#N/A</v>
      </c>
      <c r="I2627" s="79" t="e">
        <v>#N/A</v>
      </c>
      <c r="J2627" s="79" t="e">
        <v>#N/A</v>
      </c>
      <c r="K2627" s="84" t="e">
        <v>#N/A</v>
      </c>
      <c r="L2627" s="9" t="e">
        <v>#N/A</v>
      </c>
      <c r="M2627" s="92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8" t="e">
        <v>#N/A</v>
      </c>
      <c r="F2628" s="3" t="e">
        <v>#N/A</v>
      </c>
      <c r="G2628" s="3" t="e">
        <v>#N/A</v>
      </c>
      <c r="H2628" s="3" t="e">
        <v>#N/A</v>
      </c>
      <c r="I2628" s="79" t="e">
        <v>#N/A</v>
      </c>
      <c r="J2628" s="79" t="e">
        <v>#N/A</v>
      </c>
      <c r="K2628" s="84" t="e">
        <v>#N/A</v>
      </c>
      <c r="L2628" s="9" t="e">
        <v>#N/A</v>
      </c>
      <c r="M2628" s="92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8" t="e">
        <v>#N/A</v>
      </c>
      <c r="F2629" s="3" t="e">
        <v>#N/A</v>
      </c>
      <c r="G2629" s="3" t="e">
        <v>#N/A</v>
      </c>
      <c r="H2629" s="3" t="e">
        <v>#N/A</v>
      </c>
      <c r="I2629" s="79" t="e">
        <v>#N/A</v>
      </c>
      <c r="J2629" s="79" t="e">
        <v>#N/A</v>
      </c>
      <c r="K2629" s="84" t="e">
        <v>#N/A</v>
      </c>
      <c r="L2629" s="9" t="e">
        <v>#N/A</v>
      </c>
      <c r="M2629" s="92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8" t="e">
        <v>#N/A</v>
      </c>
      <c r="F2630" s="3" t="e">
        <v>#N/A</v>
      </c>
      <c r="G2630" s="3" t="e">
        <v>#N/A</v>
      </c>
      <c r="H2630" s="3" t="e">
        <v>#N/A</v>
      </c>
      <c r="I2630" s="79" t="e">
        <v>#N/A</v>
      </c>
      <c r="J2630" s="79" t="e">
        <v>#N/A</v>
      </c>
      <c r="K2630" s="84" t="e">
        <v>#N/A</v>
      </c>
      <c r="L2630" s="9" t="e">
        <v>#N/A</v>
      </c>
      <c r="M2630" s="92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8" t="e">
        <v>#N/A</v>
      </c>
      <c r="F2631" s="3" t="e">
        <v>#N/A</v>
      </c>
      <c r="G2631" s="3" t="e">
        <v>#N/A</v>
      </c>
      <c r="H2631" s="3" t="e">
        <v>#N/A</v>
      </c>
      <c r="I2631" s="79" t="e">
        <v>#N/A</v>
      </c>
      <c r="J2631" s="79" t="e">
        <v>#N/A</v>
      </c>
      <c r="K2631" s="84" t="e">
        <v>#N/A</v>
      </c>
      <c r="L2631" s="9" t="e">
        <v>#N/A</v>
      </c>
      <c r="M2631" s="92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8" t="e">
        <v>#N/A</v>
      </c>
      <c r="F2632" s="3" t="e">
        <v>#N/A</v>
      </c>
      <c r="G2632" s="3" t="e">
        <v>#N/A</v>
      </c>
      <c r="H2632" s="3" t="e">
        <v>#N/A</v>
      </c>
      <c r="I2632" s="79" t="e">
        <v>#N/A</v>
      </c>
      <c r="J2632" s="79" t="e">
        <v>#N/A</v>
      </c>
      <c r="K2632" s="84" t="e">
        <v>#N/A</v>
      </c>
      <c r="L2632" s="9" t="e">
        <v>#N/A</v>
      </c>
      <c r="M2632" s="92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8" t="e">
        <v>#N/A</v>
      </c>
      <c r="F2633" s="3" t="e">
        <v>#N/A</v>
      </c>
      <c r="G2633" s="3" t="e">
        <v>#N/A</v>
      </c>
      <c r="H2633" s="3" t="e">
        <v>#N/A</v>
      </c>
      <c r="I2633" s="79" t="e">
        <v>#N/A</v>
      </c>
      <c r="J2633" s="79" t="e">
        <v>#N/A</v>
      </c>
      <c r="K2633" s="84" t="e">
        <v>#N/A</v>
      </c>
      <c r="L2633" s="9" t="e">
        <v>#N/A</v>
      </c>
      <c r="M2633" s="92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8" t="e">
        <v>#N/A</v>
      </c>
      <c r="F2634" s="3" t="e">
        <v>#N/A</v>
      </c>
      <c r="G2634" s="3" t="e">
        <v>#N/A</v>
      </c>
      <c r="H2634" s="3" t="e">
        <v>#N/A</v>
      </c>
      <c r="I2634" s="79" t="e">
        <v>#N/A</v>
      </c>
      <c r="J2634" s="79" t="e">
        <v>#N/A</v>
      </c>
      <c r="K2634" s="84" t="e">
        <v>#N/A</v>
      </c>
      <c r="L2634" s="9" t="e">
        <v>#N/A</v>
      </c>
      <c r="M2634" s="92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8" t="e">
        <v>#N/A</v>
      </c>
      <c r="F2635" s="3" t="e">
        <v>#N/A</v>
      </c>
      <c r="G2635" s="3" t="e">
        <v>#N/A</v>
      </c>
      <c r="H2635" s="3" t="e">
        <v>#N/A</v>
      </c>
      <c r="I2635" s="79" t="e">
        <v>#N/A</v>
      </c>
      <c r="J2635" s="79" t="e">
        <v>#N/A</v>
      </c>
      <c r="K2635" s="84" t="e">
        <v>#N/A</v>
      </c>
      <c r="L2635" s="9" t="e">
        <v>#N/A</v>
      </c>
      <c r="M2635" s="92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8" t="e">
        <v>#N/A</v>
      </c>
      <c r="F2636" s="3" t="e">
        <v>#N/A</v>
      </c>
      <c r="G2636" s="3" t="e">
        <v>#N/A</v>
      </c>
      <c r="H2636" s="3" t="e">
        <v>#N/A</v>
      </c>
      <c r="I2636" s="79" t="e">
        <v>#N/A</v>
      </c>
      <c r="J2636" s="79" t="e">
        <v>#N/A</v>
      </c>
      <c r="K2636" s="84" t="e">
        <v>#N/A</v>
      </c>
      <c r="L2636" s="9" t="e">
        <v>#N/A</v>
      </c>
      <c r="M2636" s="92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8" t="e">
        <v>#N/A</v>
      </c>
      <c r="F2637" s="3" t="e">
        <v>#N/A</v>
      </c>
      <c r="G2637" s="3" t="e">
        <v>#N/A</v>
      </c>
      <c r="H2637" s="3" t="e">
        <v>#N/A</v>
      </c>
      <c r="I2637" s="79" t="e">
        <v>#N/A</v>
      </c>
      <c r="J2637" s="79" t="e">
        <v>#N/A</v>
      </c>
      <c r="K2637" s="84" t="e">
        <v>#N/A</v>
      </c>
      <c r="L2637" s="9" t="e">
        <v>#N/A</v>
      </c>
      <c r="M2637" s="92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8" t="e">
        <v>#N/A</v>
      </c>
      <c r="F2638" s="3" t="e">
        <v>#N/A</v>
      </c>
      <c r="G2638" s="3" t="e">
        <v>#N/A</v>
      </c>
      <c r="H2638" s="3" t="e">
        <v>#N/A</v>
      </c>
      <c r="I2638" s="79" t="e">
        <v>#N/A</v>
      </c>
      <c r="J2638" s="79" t="e">
        <v>#N/A</v>
      </c>
      <c r="K2638" s="84" t="e">
        <v>#N/A</v>
      </c>
      <c r="L2638" s="9" t="e">
        <v>#N/A</v>
      </c>
      <c r="M2638" s="92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8" t="e">
        <v>#N/A</v>
      </c>
      <c r="F2639" s="3" t="e">
        <v>#N/A</v>
      </c>
      <c r="G2639" s="3" t="e">
        <v>#N/A</v>
      </c>
      <c r="H2639" s="3" t="e">
        <v>#N/A</v>
      </c>
      <c r="I2639" s="79" t="e">
        <v>#N/A</v>
      </c>
      <c r="J2639" s="79" t="e">
        <v>#N/A</v>
      </c>
      <c r="K2639" s="84" t="e">
        <v>#N/A</v>
      </c>
      <c r="L2639" s="9" t="e">
        <v>#N/A</v>
      </c>
      <c r="M2639" s="92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8" t="e">
        <v>#N/A</v>
      </c>
      <c r="F2640" s="3" t="e">
        <v>#N/A</v>
      </c>
      <c r="G2640" s="3" t="e">
        <v>#N/A</v>
      </c>
      <c r="H2640" s="3" t="e">
        <v>#N/A</v>
      </c>
      <c r="I2640" s="79" t="e">
        <v>#N/A</v>
      </c>
      <c r="J2640" s="79" t="e">
        <v>#N/A</v>
      </c>
      <c r="K2640" s="84" t="e">
        <v>#N/A</v>
      </c>
      <c r="L2640" s="9" t="e">
        <v>#N/A</v>
      </c>
      <c r="M2640" s="92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8" t="e">
        <v>#N/A</v>
      </c>
      <c r="F2641" s="3" t="e">
        <v>#N/A</v>
      </c>
      <c r="G2641" s="3" t="e">
        <v>#N/A</v>
      </c>
      <c r="H2641" s="3" t="e">
        <v>#N/A</v>
      </c>
      <c r="I2641" s="79" t="e">
        <v>#N/A</v>
      </c>
      <c r="J2641" s="79" t="e">
        <v>#N/A</v>
      </c>
      <c r="K2641" s="84" t="e">
        <v>#N/A</v>
      </c>
      <c r="L2641" s="9" t="e">
        <v>#N/A</v>
      </c>
      <c r="M2641" s="92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8" t="e">
        <v>#N/A</v>
      </c>
      <c r="F2642" s="3" t="e">
        <v>#N/A</v>
      </c>
      <c r="G2642" s="3" t="e">
        <v>#N/A</v>
      </c>
      <c r="H2642" s="3" t="e">
        <v>#N/A</v>
      </c>
      <c r="I2642" s="79" t="e">
        <v>#N/A</v>
      </c>
      <c r="J2642" s="79" t="e">
        <v>#N/A</v>
      </c>
      <c r="K2642" s="84" t="e">
        <v>#N/A</v>
      </c>
      <c r="L2642" s="9" t="e">
        <v>#N/A</v>
      </c>
      <c r="M2642" s="92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8" t="e">
        <v>#N/A</v>
      </c>
      <c r="F2643" s="3" t="e">
        <v>#N/A</v>
      </c>
      <c r="G2643" s="3" t="e">
        <v>#N/A</v>
      </c>
      <c r="H2643" s="3" t="e">
        <v>#N/A</v>
      </c>
      <c r="I2643" s="79" t="e">
        <v>#N/A</v>
      </c>
      <c r="J2643" s="79" t="e">
        <v>#N/A</v>
      </c>
      <c r="K2643" s="84" t="e">
        <v>#N/A</v>
      </c>
      <c r="L2643" s="9" t="e">
        <v>#N/A</v>
      </c>
      <c r="M2643" s="92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8" t="e">
        <v>#N/A</v>
      </c>
      <c r="F2644" s="3" t="e">
        <v>#N/A</v>
      </c>
      <c r="G2644" s="3" t="e">
        <v>#N/A</v>
      </c>
      <c r="H2644" s="3" t="e">
        <v>#N/A</v>
      </c>
      <c r="I2644" s="79" t="e">
        <v>#N/A</v>
      </c>
      <c r="J2644" s="79" t="e">
        <v>#N/A</v>
      </c>
      <c r="K2644" s="84" t="e">
        <v>#N/A</v>
      </c>
      <c r="L2644" s="9" t="e">
        <v>#N/A</v>
      </c>
      <c r="M2644" s="92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8" t="e">
        <v>#N/A</v>
      </c>
      <c r="F2645" s="3" t="e">
        <v>#N/A</v>
      </c>
      <c r="G2645" s="3" t="e">
        <v>#N/A</v>
      </c>
      <c r="H2645" s="3" t="e">
        <v>#N/A</v>
      </c>
      <c r="I2645" s="79" t="e">
        <v>#N/A</v>
      </c>
      <c r="J2645" s="79" t="e">
        <v>#N/A</v>
      </c>
      <c r="K2645" s="84" t="e">
        <v>#N/A</v>
      </c>
      <c r="L2645" s="9" t="e">
        <v>#N/A</v>
      </c>
      <c r="M2645" s="92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8" t="e">
        <v>#N/A</v>
      </c>
      <c r="F2646" s="3" t="e">
        <v>#N/A</v>
      </c>
      <c r="G2646" s="3" t="e">
        <v>#N/A</v>
      </c>
      <c r="H2646" s="3" t="e">
        <v>#N/A</v>
      </c>
      <c r="I2646" s="79" t="e">
        <v>#N/A</v>
      </c>
      <c r="J2646" s="79" t="e">
        <v>#N/A</v>
      </c>
      <c r="K2646" s="84" t="e">
        <v>#N/A</v>
      </c>
      <c r="L2646" s="9" t="e">
        <v>#N/A</v>
      </c>
      <c r="M2646" s="92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8" t="e">
        <v>#N/A</v>
      </c>
      <c r="F2647" s="3" t="e">
        <v>#N/A</v>
      </c>
      <c r="G2647" s="3" t="e">
        <v>#N/A</v>
      </c>
      <c r="H2647" s="3" t="e">
        <v>#N/A</v>
      </c>
      <c r="I2647" s="79" t="e">
        <v>#N/A</v>
      </c>
      <c r="J2647" s="79" t="e">
        <v>#N/A</v>
      </c>
      <c r="K2647" s="84" t="e">
        <v>#N/A</v>
      </c>
      <c r="L2647" s="9" t="e">
        <v>#N/A</v>
      </c>
      <c r="M2647" s="92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8" t="e">
        <v>#N/A</v>
      </c>
      <c r="F2648" s="3" t="e">
        <v>#N/A</v>
      </c>
      <c r="G2648" s="3" t="e">
        <v>#N/A</v>
      </c>
      <c r="H2648" s="3" t="e">
        <v>#N/A</v>
      </c>
      <c r="I2648" s="79" t="e">
        <v>#N/A</v>
      </c>
      <c r="J2648" s="79" t="e">
        <v>#N/A</v>
      </c>
      <c r="K2648" s="84" t="e">
        <v>#N/A</v>
      </c>
      <c r="L2648" s="9" t="e">
        <v>#N/A</v>
      </c>
      <c r="M2648" s="92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8" t="e">
        <v>#N/A</v>
      </c>
      <c r="F2649" s="3" t="e">
        <v>#N/A</v>
      </c>
      <c r="G2649" s="3" t="e">
        <v>#N/A</v>
      </c>
      <c r="H2649" s="3" t="e">
        <v>#N/A</v>
      </c>
      <c r="I2649" s="79" t="e">
        <v>#N/A</v>
      </c>
      <c r="J2649" s="79" t="e">
        <v>#N/A</v>
      </c>
      <c r="K2649" s="84" t="e">
        <v>#N/A</v>
      </c>
      <c r="L2649" s="9" t="e">
        <v>#N/A</v>
      </c>
      <c r="M2649" s="92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8" t="e">
        <v>#N/A</v>
      </c>
      <c r="F2650" s="3" t="e">
        <v>#N/A</v>
      </c>
      <c r="G2650" s="3" t="e">
        <v>#N/A</v>
      </c>
      <c r="H2650" s="3" t="e">
        <v>#N/A</v>
      </c>
      <c r="I2650" s="79" t="e">
        <v>#N/A</v>
      </c>
      <c r="J2650" s="79" t="e">
        <v>#N/A</v>
      </c>
      <c r="K2650" s="84" t="e">
        <v>#N/A</v>
      </c>
      <c r="L2650" s="9" t="e">
        <v>#N/A</v>
      </c>
      <c r="M2650" s="92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8" t="e">
        <v>#N/A</v>
      </c>
      <c r="F2651" s="3" t="e">
        <v>#N/A</v>
      </c>
      <c r="G2651" s="3" t="e">
        <v>#N/A</v>
      </c>
      <c r="H2651" s="3" t="e">
        <v>#N/A</v>
      </c>
      <c r="I2651" s="79" t="e">
        <v>#N/A</v>
      </c>
      <c r="J2651" s="79" t="e">
        <v>#N/A</v>
      </c>
      <c r="K2651" s="84" t="e">
        <v>#N/A</v>
      </c>
      <c r="L2651" s="9" t="e">
        <v>#N/A</v>
      </c>
      <c r="M2651" s="92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8" t="e">
        <v>#N/A</v>
      </c>
      <c r="F2652" s="3" t="e">
        <v>#N/A</v>
      </c>
      <c r="G2652" s="3" t="e">
        <v>#N/A</v>
      </c>
      <c r="H2652" s="3" t="e">
        <v>#N/A</v>
      </c>
      <c r="I2652" s="79" t="e">
        <v>#N/A</v>
      </c>
      <c r="J2652" s="79" t="e">
        <v>#N/A</v>
      </c>
      <c r="K2652" s="84" t="e">
        <v>#N/A</v>
      </c>
      <c r="L2652" s="9" t="e">
        <v>#N/A</v>
      </c>
      <c r="M2652" s="92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8" t="e">
        <v>#N/A</v>
      </c>
      <c r="F2653" s="3" t="e">
        <v>#N/A</v>
      </c>
      <c r="G2653" s="3" t="e">
        <v>#N/A</v>
      </c>
      <c r="H2653" s="3" t="e">
        <v>#N/A</v>
      </c>
      <c r="I2653" s="79" t="e">
        <v>#N/A</v>
      </c>
      <c r="J2653" s="79" t="e">
        <v>#N/A</v>
      </c>
      <c r="K2653" s="84" t="e">
        <v>#N/A</v>
      </c>
      <c r="L2653" s="9" t="e">
        <v>#N/A</v>
      </c>
      <c r="M2653" s="92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8" t="e">
        <v>#N/A</v>
      </c>
      <c r="F2654" s="3" t="e">
        <v>#N/A</v>
      </c>
      <c r="G2654" s="3" t="e">
        <v>#N/A</v>
      </c>
      <c r="H2654" s="3" t="e">
        <v>#N/A</v>
      </c>
      <c r="I2654" s="79" t="e">
        <v>#N/A</v>
      </c>
      <c r="J2654" s="79" t="e">
        <v>#N/A</v>
      </c>
      <c r="K2654" s="84" t="e">
        <v>#N/A</v>
      </c>
      <c r="L2654" s="9" t="e">
        <v>#N/A</v>
      </c>
      <c r="M2654" s="92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8" t="e">
        <v>#N/A</v>
      </c>
      <c r="F2655" s="3" t="e">
        <v>#N/A</v>
      </c>
      <c r="G2655" s="3" t="e">
        <v>#N/A</v>
      </c>
      <c r="H2655" s="3" t="e">
        <v>#N/A</v>
      </c>
      <c r="I2655" s="79" t="e">
        <v>#N/A</v>
      </c>
      <c r="J2655" s="79" t="e">
        <v>#N/A</v>
      </c>
      <c r="K2655" s="84" t="e">
        <v>#N/A</v>
      </c>
      <c r="L2655" s="9" t="e">
        <v>#N/A</v>
      </c>
      <c r="M2655" s="92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8" t="e">
        <v>#N/A</v>
      </c>
      <c r="F2656" s="3" t="e">
        <v>#N/A</v>
      </c>
      <c r="G2656" s="3" t="e">
        <v>#N/A</v>
      </c>
      <c r="H2656" s="3" t="e">
        <v>#N/A</v>
      </c>
      <c r="I2656" s="79" t="e">
        <v>#N/A</v>
      </c>
      <c r="J2656" s="79" t="e">
        <v>#N/A</v>
      </c>
      <c r="K2656" s="84" t="e">
        <v>#N/A</v>
      </c>
      <c r="L2656" s="9" t="e">
        <v>#N/A</v>
      </c>
      <c r="M2656" s="92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8" t="e">
        <v>#N/A</v>
      </c>
      <c r="F2657" s="3" t="e">
        <v>#N/A</v>
      </c>
      <c r="G2657" s="3" t="e">
        <v>#N/A</v>
      </c>
      <c r="H2657" s="3" t="e">
        <v>#N/A</v>
      </c>
      <c r="I2657" s="79" t="e">
        <v>#N/A</v>
      </c>
      <c r="J2657" s="79" t="e">
        <v>#N/A</v>
      </c>
      <c r="K2657" s="84" t="e">
        <v>#N/A</v>
      </c>
      <c r="L2657" s="9" t="e">
        <v>#N/A</v>
      </c>
      <c r="M2657" s="92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8" t="e">
        <v>#N/A</v>
      </c>
      <c r="F2658" s="3" t="e">
        <v>#N/A</v>
      </c>
      <c r="G2658" s="3" t="e">
        <v>#N/A</v>
      </c>
      <c r="H2658" s="3" t="e">
        <v>#N/A</v>
      </c>
      <c r="I2658" s="79" t="e">
        <v>#N/A</v>
      </c>
      <c r="J2658" s="79" t="e">
        <v>#N/A</v>
      </c>
      <c r="K2658" s="84" t="e">
        <v>#N/A</v>
      </c>
      <c r="L2658" s="9" t="e">
        <v>#N/A</v>
      </c>
      <c r="M2658" s="92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8" t="e">
        <v>#N/A</v>
      </c>
      <c r="F2659" s="3" t="e">
        <v>#N/A</v>
      </c>
      <c r="G2659" s="3" t="e">
        <v>#N/A</v>
      </c>
      <c r="H2659" s="3" t="e">
        <v>#N/A</v>
      </c>
      <c r="I2659" s="79" t="e">
        <v>#N/A</v>
      </c>
      <c r="J2659" s="79" t="e">
        <v>#N/A</v>
      </c>
      <c r="K2659" s="84" t="e">
        <v>#N/A</v>
      </c>
      <c r="L2659" s="9" t="e">
        <v>#N/A</v>
      </c>
      <c r="M2659" s="92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8" t="e">
        <v>#N/A</v>
      </c>
      <c r="F2660" s="3" t="e">
        <v>#N/A</v>
      </c>
      <c r="G2660" s="3" t="e">
        <v>#N/A</v>
      </c>
      <c r="H2660" s="3" t="e">
        <v>#N/A</v>
      </c>
      <c r="I2660" s="79" t="e">
        <v>#N/A</v>
      </c>
      <c r="J2660" s="79" t="e">
        <v>#N/A</v>
      </c>
      <c r="K2660" s="84" t="e">
        <v>#N/A</v>
      </c>
      <c r="L2660" s="9" t="e">
        <v>#N/A</v>
      </c>
      <c r="M2660" s="92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8" t="e">
        <v>#N/A</v>
      </c>
      <c r="F2661" s="3" t="e">
        <v>#N/A</v>
      </c>
      <c r="G2661" s="3" t="e">
        <v>#N/A</v>
      </c>
      <c r="H2661" s="3" t="e">
        <v>#N/A</v>
      </c>
      <c r="I2661" s="79" t="e">
        <v>#N/A</v>
      </c>
      <c r="J2661" s="79" t="e">
        <v>#N/A</v>
      </c>
      <c r="K2661" s="84" t="e">
        <v>#N/A</v>
      </c>
      <c r="L2661" s="9" t="e">
        <v>#N/A</v>
      </c>
      <c r="M2661" s="92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8" t="e">
        <v>#N/A</v>
      </c>
      <c r="F2662" s="3" t="e">
        <v>#N/A</v>
      </c>
      <c r="G2662" s="3" t="e">
        <v>#N/A</v>
      </c>
      <c r="H2662" s="3" t="e">
        <v>#N/A</v>
      </c>
      <c r="I2662" s="79" t="e">
        <v>#N/A</v>
      </c>
      <c r="J2662" s="79" t="e">
        <v>#N/A</v>
      </c>
      <c r="K2662" s="84" t="e">
        <v>#N/A</v>
      </c>
      <c r="L2662" s="9" t="e">
        <v>#N/A</v>
      </c>
      <c r="M2662" s="92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8" t="e">
        <v>#N/A</v>
      </c>
      <c r="F2663" s="3" t="e">
        <v>#N/A</v>
      </c>
      <c r="G2663" s="3" t="e">
        <v>#N/A</v>
      </c>
      <c r="H2663" s="3" t="e">
        <v>#N/A</v>
      </c>
      <c r="I2663" s="79" t="e">
        <v>#N/A</v>
      </c>
      <c r="J2663" s="79" t="e">
        <v>#N/A</v>
      </c>
      <c r="K2663" s="84" t="e">
        <v>#N/A</v>
      </c>
      <c r="L2663" s="9" t="e">
        <v>#N/A</v>
      </c>
      <c r="M2663" s="92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8" t="e">
        <v>#N/A</v>
      </c>
      <c r="F2664" s="3" t="e">
        <v>#N/A</v>
      </c>
      <c r="G2664" s="3" t="e">
        <v>#N/A</v>
      </c>
      <c r="H2664" s="3" t="e">
        <v>#N/A</v>
      </c>
      <c r="I2664" s="79" t="e">
        <v>#N/A</v>
      </c>
      <c r="J2664" s="79" t="e">
        <v>#N/A</v>
      </c>
      <c r="K2664" s="84" t="e">
        <v>#N/A</v>
      </c>
      <c r="L2664" s="9" t="e">
        <v>#N/A</v>
      </c>
      <c r="M2664" s="92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8" t="e">
        <v>#N/A</v>
      </c>
      <c r="F2665" s="3" t="e">
        <v>#N/A</v>
      </c>
      <c r="G2665" s="3" t="e">
        <v>#N/A</v>
      </c>
      <c r="H2665" s="3" t="e">
        <v>#N/A</v>
      </c>
      <c r="I2665" s="79" t="e">
        <v>#N/A</v>
      </c>
      <c r="J2665" s="79" t="e">
        <v>#N/A</v>
      </c>
      <c r="K2665" s="84" t="e">
        <v>#N/A</v>
      </c>
      <c r="L2665" s="9" t="e">
        <v>#N/A</v>
      </c>
      <c r="M2665" s="92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8" t="e">
        <v>#N/A</v>
      </c>
      <c r="F2666" s="3" t="e">
        <v>#N/A</v>
      </c>
      <c r="G2666" s="3" t="e">
        <v>#N/A</v>
      </c>
      <c r="H2666" s="3" t="e">
        <v>#N/A</v>
      </c>
      <c r="I2666" s="79" t="e">
        <v>#N/A</v>
      </c>
      <c r="J2666" s="79" t="e">
        <v>#N/A</v>
      </c>
      <c r="K2666" s="84" t="e">
        <v>#N/A</v>
      </c>
      <c r="L2666" s="9" t="e">
        <v>#N/A</v>
      </c>
      <c r="M2666" s="92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8" t="e">
        <v>#N/A</v>
      </c>
      <c r="F2667" s="3" t="e">
        <v>#N/A</v>
      </c>
      <c r="G2667" s="3" t="e">
        <v>#N/A</v>
      </c>
      <c r="H2667" s="3" t="e">
        <v>#N/A</v>
      </c>
      <c r="I2667" s="79" t="e">
        <v>#N/A</v>
      </c>
      <c r="J2667" s="79" t="e">
        <v>#N/A</v>
      </c>
      <c r="K2667" s="84" t="e">
        <v>#N/A</v>
      </c>
      <c r="L2667" s="9" t="e">
        <v>#N/A</v>
      </c>
      <c r="M2667" s="92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8" t="e">
        <v>#N/A</v>
      </c>
      <c r="F2668" s="3" t="e">
        <v>#N/A</v>
      </c>
      <c r="G2668" s="3" t="e">
        <v>#N/A</v>
      </c>
      <c r="H2668" s="3" t="e">
        <v>#N/A</v>
      </c>
      <c r="I2668" s="79" t="e">
        <v>#N/A</v>
      </c>
      <c r="J2668" s="79" t="e">
        <v>#N/A</v>
      </c>
      <c r="K2668" s="84" t="e">
        <v>#N/A</v>
      </c>
      <c r="L2668" s="9" t="e">
        <v>#N/A</v>
      </c>
      <c r="M2668" s="92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8" t="e">
        <v>#N/A</v>
      </c>
      <c r="F2669" s="3" t="e">
        <v>#N/A</v>
      </c>
      <c r="G2669" s="3" t="e">
        <v>#N/A</v>
      </c>
      <c r="H2669" s="3" t="e">
        <v>#N/A</v>
      </c>
      <c r="I2669" s="79" t="e">
        <v>#N/A</v>
      </c>
      <c r="J2669" s="79" t="e">
        <v>#N/A</v>
      </c>
      <c r="K2669" s="84" t="e">
        <v>#N/A</v>
      </c>
      <c r="L2669" s="9" t="e">
        <v>#N/A</v>
      </c>
      <c r="M2669" s="92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8" t="e">
        <v>#N/A</v>
      </c>
      <c r="F2670" s="3" t="e">
        <v>#N/A</v>
      </c>
      <c r="G2670" s="3" t="e">
        <v>#N/A</v>
      </c>
      <c r="H2670" s="3" t="e">
        <v>#N/A</v>
      </c>
      <c r="I2670" s="79" t="e">
        <v>#N/A</v>
      </c>
      <c r="J2670" s="79" t="e">
        <v>#N/A</v>
      </c>
      <c r="K2670" s="84" t="e">
        <v>#N/A</v>
      </c>
      <c r="L2670" s="9" t="e">
        <v>#N/A</v>
      </c>
      <c r="M2670" s="92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8" t="e">
        <v>#N/A</v>
      </c>
      <c r="F2671" s="3" t="e">
        <v>#N/A</v>
      </c>
      <c r="G2671" s="3" t="e">
        <v>#N/A</v>
      </c>
      <c r="H2671" s="3" t="e">
        <v>#N/A</v>
      </c>
      <c r="I2671" s="79" t="e">
        <v>#N/A</v>
      </c>
      <c r="J2671" s="79" t="e">
        <v>#N/A</v>
      </c>
      <c r="K2671" s="84" t="e">
        <v>#N/A</v>
      </c>
      <c r="L2671" s="9" t="e">
        <v>#N/A</v>
      </c>
      <c r="M2671" s="92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8" t="e">
        <v>#N/A</v>
      </c>
      <c r="F2672" s="3" t="e">
        <v>#N/A</v>
      </c>
      <c r="G2672" s="3" t="e">
        <v>#N/A</v>
      </c>
      <c r="H2672" s="3" t="e">
        <v>#N/A</v>
      </c>
      <c r="I2672" s="79" t="e">
        <v>#N/A</v>
      </c>
      <c r="J2672" s="79" t="e">
        <v>#N/A</v>
      </c>
      <c r="K2672" s="84" t="e">
        <v>#N/A</v>
      </c>
      <c r="L2672" s="9" t="e">
        <v>#N/A</v>
      </c>
      <c r="M2672" s="92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8" t="e">
        <v>#N/A</v>
      </c>
      <c r="F2673" s="3" t="e">
        <v>#N/A</v>
      </c>
      <c r="G2673" s="3" t="e">
        <v>#N/A</v>
      </c>
      <c r="H2673" s="3" t="e">
        <v>#N/A</v>
      </c>
      <c r="I2673" s="79" t="e">
        <v>#N/A</v>
      </c>
      <c r="J2673" s="79" t="e">
        <v>#N/A</v>
      </c>
      <c r="K2673" s="84" t="e">
        <v>#N/A</v>
      </c>
      <c r="L2673" s="9" t="e">
        <v>#N/A</v>
      </c>
      <c r="M2673" s="92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8" t="e">
        <v>#N/A</v>
      </c>
      <c r="F2674" s="3" t="e">
        <v>#N/A</v>
      </c>
      <c r="G2674" s="3" t="e">
        <v>#N/A</v>
      </c>
      <c r="H2674" s="3" t="e">
        <v>#N/A</v>
      </c>
      <c r="I2674" s="79" t="e">
        <v>#N/A</v>
      </c>
      <c r="J2674" s="79" t="e">
        <v>#N/A</v>
      </c>
      <c r="K2674" s="84" t="e">
        <v>#N/A</v>
      </c>
      <c r="L2674" s="9" t="e">
        <v>#N/A</v>
      </c>
      <c r="M2674" s="92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8" t="e">
        <v>#N/A</v>
      </c>
      <c r="F2675" s="3" t="e">
        <v>#N/A</v>
      </c>
      <c r="G2675" s="3" t="e">
        <v>#N/A</v>
      </c>
      <c r="H2675" s="3" t="e">
        <v>#N/A</v>
      </c>
      <c r="I2675" s="79" t="e">
        <v>#N/A</v>
      </c>
      <c r="J2675" s="79" t="e">
        <v>#N/A</v>
      </c>
      <c r="K2675" s="84" t="e">
        <v>#N/A</v>
      </c>
      <c r="L2675" s="9" t="e">
        <v>#N/A</v>
      </c>
      <c r="M2675" s="92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8" t="e">
        <v>#N/A</v>
      </c>
      <c r="F2676" s="3" t="e">
        <v>#N/A</v>
      </c>
      <c r="G2676" s="3" t="e">
        <v>#N/A</v>
      </c>
      <c r="H2676" s="3" t="e">
        <v>#N/A</v>
      </c>
      <c r="I2676" s="79" t="e">
        <v>#N/A</v>
      </c>
      <c r="J2676" s="79" t="e">
        <v>#N/A</v>
      </c>
      <c r="K2676" s="84" t="e">
        <v>#N/A</v>
      </c>
      <c r="L2676" s="9" t="e">
        <v>#N/A</v>
      </c>
      <c r="M2676" s="92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8" t="e">
        <v>#N/A</v>
      </c>
      <c r="F2677" s="3" t="e">
        <v>#N/A</v>
      </c>
      <c r="G2677" s="3" t="e">
        <v>#N/A</v>
      </c>
      <c r="H2677" s="3" t="e">
        <v>#N/A</v>
      </c>
      <c r="I2677" s="79" t="e">
        <v>#N/A</v>
      </c>
      <c r="J2677" s="79" t="e">
        <v>#N/A</v>
      </c>
      <c r="K2677" s="84" t="e">
        <v>#N/A</v>
      </c>
      <c r="L2677" s="9" t="e">
        <v>#N/A</v>
      </c>
      <c r="M2677" s="92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8" t="e">
        <v>#N/A</v>
      </c>
      <c r="F2678" s="3" t="e">
        <v>#N/A</v>
      </c>
      <c r="G2678" s="3" t="e">
        <v>#N/A</v>
      </c>
      <c r="H2678" s="3" t="e">
        <v>#N/A</v>
      </c>
      <c r="I2678" s="79" t="e">
        <v>#N/A</v>
      </c>
      <c r="J2678" s="79" t="e">
        <v>#N/A</v>
      </c>
      <c r="K2678" s="84" t="e">
        <v>#N/A</v>
      </c>
      <c r="L2678" s="9" t="e">
        <v>#N/A</v>
      </c>
      <c r="M2678" s="92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8" t="e">
        <v>#N/A</v>
      </c>
      <c r="F2679" s="3" t="e">
        <v>#N/A</v>
      </c>
      <c r="G2679" s="3" t="e">
        <v>#N/A</v>
      </c>
      <c r="H2679" s="3" t="e">
        <v>#N/A</v>
      </c>
      <c r="I2679" s="79" t="e">
        <v>#N/A</v>
      </c>
      <c r="J2679" s="79" t="e">
        <v>#N/A</v>
      </c>
      <c r="K2679" s="84" t="e">
        <v>#N/A</v>
      </c>
      <c r="L2679" s="9" t="e">
        <v>#N/A</v>
      </c>
      <c r="M2679" s="92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8" t="e">
        <v>#N/A</v>
      </c>
      <c r="F2680" s="3" t="e">
        <v>#N/A</v>
      </c>
      <c r="G2680" s="3" t="e">
        <v>#N/A</v>
      </c>
      <c r="H2680" s="3" t="e">
        <v>#N/A</v>
      </c>
      <c r="I2680" s="79" t="e">
        <v>#N/A</v>
      </c>
      <c r="J2680" s="79" t="e">
        <v>#N/A</v>
      </c>
      <c r="K2680" s="84" t="e">
        <v>#N/A</v>
      </c>
      <c r="L2680" s="9" t="e">
        <v>#N/A</v>
      </c>
      <c r="M2680" s="92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8" t="e">
        <v>#N/A</v>
      </c>
      <c r="F2681" s="3" t="e">
        <v>#N/A</v>
      </c>
      <c r="G2681" s="3" t="e">
        <v>#N/A</v>
      </c>
      <c r="H2681" s="3" t="e">
        <v>#N/A</v>
      </c>
      <c r="I2681" s="79" t="e">
        <v>#N/A</v>
      </c>
      <c r="J2681" s="79" t="e">
        <v>#N/A</v>
      </c>
      <c r="K2681" s="84" t="e">
        <v>#N/A</v>
      </c>
      <c r="L2681" s="9" t="e">
        <v>#N/A</v>
      </c>
      <c r="M2681" s="92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8" t="e">
        <v>#N/A</v>
      </c>
      <c r="F2682" s="3" t="e">
        <v>#N/A</v>
      </c>
      <c r="G2682" s="3" t="e">
        <v>#N/A</v>
      </c>
      <c r="H2682" s="3" t="e">
        <v>#N/A</v>
      </c>
      <c r="I2682" s="79" t="e">
        <v>#N/A</v>
      </c>
      <c r="J2682" s="79" t="e">
        <v>#N/A</v>
      </c>
      <c r="K2682" s="84" t="e">
        <v>#N/A</v>
      </c>
      <c r="L2682" s="9" t="e">
        <v>#N/A</v>
      </c>
      <c r="M2682" s="92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8" t="e">
        <v>#N/A</v>
      </c>
      <c r="F2683" s="3" t="e">
        <v>#N/A</v>
      </c>
      <c r="G2683" s="3" t="e">
        <v>#N/A</v>
      </c>
      <c r="H2683" s="3" t="e">
        <v>#N/A</v>
      </c>
      <c r="I2683" s="79" t="e">
        <v>#N/A</v>
      </c>
      <c r="J2683" s="79" t="e">
        <v>#N/A</v>
      </c>
      <c r="K2683" s="84" t="e">
        <v>#N/A</v>
      </c>
      <c r="L2683" s="9" t="e">
        <v>#N/A</v>
      </c>
      <c r="M2683" s="92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8" t="e">
        <v>#N/A</v>
      </c>
      <c r="F2684" s="3" t="e">
        <v>#N/A</v>
      </c>
      <c r="G2684" s="3" t="e">
        <v>#N/A</v>
      </c>
      <c r="H2684" s="3" t="e">
        <v>#N/A</v>
      </c>
      <c r="I2684" s="79" t="e">
        <v>#N/A</v>
      </c>
      <c r="J2684" s="79" t="e">
        <v>#N/A</v>
      </c>
      <c r="K2684" s="84" t="e">
        <v>#N/A</v>
      </c>
      <c r="L2684" s="9" t="e">
        <v>#N/A</v>
      </c>
      <c r="M2684" s="92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8" t="e">
        <v>#N/A</v>
      </c>
      <c r="F2685" s="3" t="e">
        <v>#N/A</v>
      </c>
      <c r="G2685" s="3" t="e">
        <v>#N/A</v>
      </c>
      <c r="H2685" s="3" t="e">
        <v>#N/A</v>
      </c>
      <c r="I2685" s="79" t="e">
        <v>#N/A</v>
      </c>
      <c r="J2685" s="79" t="e">
        <v>#N/A</v>
      </c>
      <c r="K2685" s="84" t="e">
        <v>#N/A</v>
      </c>
      <c r="L2685" s="9" t="e">
        <v>#N/A</v>
      </c>
      <c r="M2685" s="92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8" t="e">
        <v>#N/A</v>
      </c>
      <c r="F2686" s="3" t="e">
        <v>#N/A</v>
      </c>
      <c r="G2686" s="3" t="e">
        <v>#N/A</v>
      </c>
      <c r="H2686" s="3" t="e">
        <v>#N/A</v>
      </c>
      <c r="I2686" s="79" t="e">
        <v>#N/A</v>
      </c>
      <c r="J2686" s="79" t="e">
        <v>#N/A</v>
      </c>
      <c r="K2686" s="84" t="e">
        <v>#N/A</v>
      </c>
      <c r="L2686" s="9" t="e">
        <v>#N/A</v>
      </c>
      <c r="M2686" s="92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8" t="e">
        <v>#N/A</v>
      </c>
      <c r="F2687" s="3" t="e">
        <v>#N/A</v>
      </c>
      <c r="G2687" s="3" t="e">
        <v>#N/A</v>
      </c>
      <c r="H2687" s="3" t="e">
        <v>#N/A</v>
      </c>
      <c r="I2687" s="79" t="e">
        <v>#N/A</v>
      </c>
      <c r="J2687" s="79" t="e">
        <v>#N/A</v>
      </c>
      <c r="K2687" s="84" t="e">
        <v>#N/A</v>
      </c>
      <c r="L2687" s="9" t="e">
        <v>#N/A</v>
      </c>
      <c r="M2687" s="92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8" t="e">
        <v>#N/A</v>
      </c>
      <c r="F2688" s="3" t="e">
        <v>#N/A</v>
      </c>
      <c r="G2688" s="3" t="e">
        <v>#N/A</v>
      </c>
      <c r="H2688" s="3" t="e">
        <v>#N/A</v>
      </c>
      <c r="I2688" s="79" t="e">
        <v>#N/A</v>
      </c>
      <c r="J2688" s="79" t="e">
        <v>#N/A</v>
      </c>
      <c r="K2688" s="84" t="e">
        <v>#N/A</v>
      </c>
      <c r="L2688" s="9" t="e">
        <v>#N/A</v>
      </c>
      <c r="M2688" s="92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8" t="e">
        <v>#N/A</v>
      </c>
      <c r="F2689" s="3" t="e">
        <v>#N/A</v>
      </c>
      <c r="G2689" s="3" t="e">
        <v>#N/A</v>
      </c>
      <c r="H2689" s="3" t="e">
        <v>#N/A</v>
      </c>
      <c r="I2689" s="79" t="e">
        <v>#N/A</v>
      </c>
      <c r="J2689" s="79" t="e">
        <v>#N/A</v>
      </c>
      <c r="K2689" s="84" t="e">
        <v>#N/A</v>
      </c>
      <c r="L2689" s="9" t="e">
        <v>#N/A</v>
      </c>
      <c r="M2689" s="92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8" t="e">
        <v>#N/A</v>
      </c>
      <c r="F2690" s="3" t="e">
        <v>#N/A</v>
      </c>
      <c r="G2690" s="3" t="e">
        <v>#N/A</v>
      </c>
      <c r="H2690" s="3" t="e">
        <v>#N/A</v>
      </c>
      <c r="I2690" s="79" t="e">
        <v>#N/A</v>
      </c>
      <c r="J2690" s="79" t="e">
        <v>#N/A</v>
      </c>
      <c r="K2690" s="84" t="e">
        <v>#N/A</v>
      </c>
      <c r="L2690" s="9" t="e">
        <v>#N/A</v>
      </c>
      <c r="M2690" s="92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8" t="e">
        <v>#N/A</v>
      </c>
      <c r="F2691" s="3" t="e">
        <v>#N/A</v>
      </c>
      <c r="G2691" s="3" t="e">
        <v>#N/A</v>
      </c>
      <c r="H2691" s="3" t="e">
        <v>#N/A</v>
      </c>
      <c r="I2691" s="79" t="e">
        <v>#N/A</v>
      </c>
      <c r="J2691" s="79" t="e">
        <v>#N/A</v>
      </c>
      <c r="K2691" s="84" t="e">
        <v>#N/A</v>
      </c>
      <c r="L2691" s="9" t="e">
        <v>#N/A</v>
      </c>
      <c r="M2691" s="92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8" t="e">
        <v>#N/A</v>
      </c>
      <c r="F2692" s="3" t="e">
        <v>#N/A</v>
      </c>
      <c r="G2692" s="3" t="e">
        <v>#N/A</v>
      </c>
      <c r="H2692" s="3" t="e">
        <v>#N/A</v>
      </c>
      <c r="I2692" s="79" t="e">
        <v>#N/A</v>
      </c>
      <c r="J2692" s="79" t="e">
        <v>#N/A</v>
      </c>
      <c r="K2692" s="84" t="e">
        <v>#N/A</v>
      </c>
      <c r="L2692" s="9" t="e">
        <v>#N/A</v>
      </c>
      <c r="M2692" s="92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8" t="e">
        <v>#N/A</v>
      </c>
      <c r="F2693" s="3" t="e">
        <v>#N/A</v>
      </c>
      <c r="G2693" s="3" t="e">
        <v>#N/A</v>
      </c>
      <c r="H2693" s="3" t="e">
        <v>#N/A</v>
      </c>
      <c r="I2693" s="79" t="e">
        <v>#N/A</v>
      </c>
      <c r="J2693" s="79" t="e">
        <v>#N/A</v>
      </c>
      <c r="K2693" s="84" t="e">
        <v>#N/A</v>
      </c>
      <c r="L2693" s="9" t="e">
        <v>#N/A</v>
      </c>
      <c r="M2693" s="92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8" t="e">
        <v>#N/A</v>
      </c>
      <c r="F2694" s="3" t="e">
        <v>#N/A</v>
      </c>
      <c r="G2694" s="3" t="e">
        <v>#N/A</v>
      </c>
      <c r="H2694" s="3" t="e">
        <v>#N/A</v>
      </c>
      <c r="I2694" s="79" t="e">
        <v>#N/A</v>
      </c>
      <c r="J2694" s="79" t="e">
        <v>#N/A</v>
      </c>
      <c r="K2694" s="84" t="e">
        <v>#N/A</v>
      </c>
      <c r="L2694" s="9" t="e">
        <v>#N/A</v>
      </c>
      <c r="M2694" s="92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8" t="e">
        <v>#N/A</v>
      </c>
      <c r="F2695" s="3" t="e">
        <v>#N/A</v>
      </c>
      <c r="G2695" s="3" t="e">
        <v>#N/A</v>
      </c>
      <c r="H2695" s="3" t="e">
        <v>#N/A</v>
      </c>
      <c r="I2695" s="79" t="e">
        <v>#N/A</v>
      </c>
      <c r="J2695" s="79" t="e">
        <v>#N/A</v>
      </c>
      <c r="K2695" s="84" t="e">
        <v>#N/A</v>
      </c>
      <c r="L2695" s="9" t="e">
        <v>#N/A</v>
      </c>
      <c r="M2695" s="92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8" t="e">
        <v>#N/A</v>
      </c>
      <c r="F2696" s="3" t="e">
        <v>#N/A</v>
      </c>
      <c r="G2696" s="3" t="e">
        <v>#N/A</v>
      </c>
      <c r="H2696" s="3" t="e">
        <v>#N/A</v>
      </c>
      <c r="I2696" s="79" t="e">
        <v>#N/A</v>
      </c>
      <c r="J2696" s="79" t="e">
        <v>#N/A</v>
      </c>
      <c r="K2696" s="84" t="e">
        <v>#N/A</v>
      </c>
      <c r="L2696" s="9" t="e">
        <v>#N/A</v>
      </c>
      <c r="M2696" s="92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8" t="e">
        <v>#N/A</v>
      </c>
      <c r="F2697" s="3" t="e">
        <v>#N/A</v>
      </c>
      <c r="G2697" s="3" t="e">
        <v>#N/A</v>
      </c>
      <c r="H2697" s="3" t="e">
        <v>#N/A</v>
      </c>
      <c r="I2697" s="79" t="e">
        <v>#N/A</v>
      </c>
      <c r="J2697" s="79" t="e">
        <v>#N/A</v>
      </c>
      <c r="K2697" s="84" t="e">
        <v>#N/A</v>
      </c>
      <c r="L2697" s="9" t="e">
        <v>#N/A</v>
      </c>
      <c r="M2697" s="92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8" t="e">
        <v>#N/A</v>
      </c>
      <c r="F2698" s="3" t="e">
        <v>#N/A</v>
      </c>
      <c r="G2698" s="3" t="e">
        <v>#N/A</v>
      </c>
      <c r="H2698" s="3" t="e">
        <v>#N/A</v>
      </c>
      <c r="I2698" s="79" t="e">
        <v>#N/A</v>
      </c>
      <c r="J2698" s="79" t="e">
        <v>#N/A</v>
      </c>
      <c r="K2698" s="84" t="e">
        <v>#N/A</v>
      </c>
      <c r="L2698" s="9" t="e">
        <v>#N/A</v>
      </c>
      <c r="M2698" s="92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8" t="e">
        <v>#N/A</v>
      </c>
      <c r="F2699" s="3" t="e">
        <v>#N/A</v>
      </c>
      <c r="G2699" s="3" t="e">
        <v>#N/A</v>
      </c>
      <c r="H2699" s="3" t="e">
        <v>#N/A</v>
      </c>
      <c r="I2699" s="79" t="e">
        <v>#N/A</v>
      </c>
      <c r="J2699" s="79" t="e">
        <v>#N/A</v>
      </c>
      <c r="K2699" s="84" t="e">
        <v>#N/A</v>
      </c>
      <c r="L2699" s="9" t="e">
        <v>#N/A</v>
      </c>
      <c r="M2699" s="92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8" t="e">
        <v>#N/A</v>
      </c>
      <c r="F2700" s="3" t="e">
        <v>#N/A</v>
      </c>
      <c r="G2700" s="3" t="e">
        <v>#N/A</v>
      </c>
      <c r="H2700" s="3" t="e">
        <v>#N/A</v>
      </c>
      <c r="I2700" s="79" t="e">
        <v>#N/A</v>
      </c>
      <c r="J2700" s="79" t="e">
        <v>#N/A</v>
      </c>
      <c r="K2700" s="84" t="e">
        <v>#N/A</v>
      </c>
      <c r="L2700" s="9" t="e">
        <v>#N/A</v>
      </c>
      <c r="M2700" s="92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8" t="e">
        <v>#N/A</v>
      </c>
      <c r="F2701" s="3" t="e">
        <v>#N/A</v>
      </c>
      <c r="G2701" s="3" t="e">
        <v>#N/A</v>
      </c>
      <c r="H2701" s="3" t="e">
        <v>#N/A</v>
      </c>
      <c r="I2701" s="79" t="e">
        <v>#N/A</v>
      </c>
      <c r="J2701" s="79" t="e">
        <v>#N/A</v>
      </c>
      <c r="K2701" s="84" t="e">
        <v>#N/A</v>
      </c>
      <c r="L2701" s="9" t="e">
        <v>#N/A</v>
      </c>
      <c r="M2701" s="92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8" t="e">
        <v>#N/A</v>
      </c>
      <c r="F2702" s="3" t="e">
        <v>#N/A</v>
      </c>
      <c r="G2702" s="3" t="e">
        <v>#N/A</v>
      </c>
      <c r="H2702" s="3" t="e">
        <v>#N/A</v>
      </c>
      <c r="I2702" s="79" t="e">
        <v>#N/A</v>
      </c>
      <c r="J2702" s="79" t="e">
        <v>#N/A</v>
      </c>
      <c r="K2702" s="84" t="e">
        <v>#N/A</v>
      </c>
      <c r="L2702" s="9" t="e">
        <v>#N/A</v>
      </c>
      <c r="M2702" s="92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8" t="e">
        <v>#N/A</v>
      </c>
      <c r="F2703" s="3" t="e">
        <v>#N/A</v>
      </c>
      <c r="G2703" s="3" t="e">
        <v>#N/A</v>
      </c>
      <c r="H2703" s="3" t="e">
        <v>#N/A</v>
      </c>
      <c r="I2703" s="79" t="e">
        <v>#N/A</v>
      </c>
      <c r="J2703" s="79" t="e">
        <v>#N/A</v>
      </c>
      <c r="K2703" s="84" t="e">
        <v>#N/A</v>
      </c>
      <c r="L2703" s="9" t="e">
        <v>#N/A</v>
      </c>
      <c r="M2703" s="92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8" t="e">
        <v>#N/A</v>
      </c>
      <c r="F2704" s="3" t="e">
        <v>#N/A</v>
      </c>
      <c r="G2704" s="3" t="e">
        <v>#N/A</v>
      </c>
      <c r="H2704" s="3" t="e">
        <v>#N/A</v>
      </c>
      <c r="I2704" s="79" t="e">
        <v>#N/A</v>
      </c>
      <c r="J2704" s="79" t="e">
        <v>#N/A</v>
      </c>
      <c r="K2704" s="84" t="e">
        <v>#N/A</v>
      </c>
      <c r="L2704" s="9" t="e">
        <v>#N/A</v>
      </c>
      <c r="M2704" s="92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8" t="e">
        <v>#N/A</v>
      </c>
      <c r="F2705" s="3" t="e">
        <v>#N/A</v>
      </c>
      <c r="G2705" s="3" t="e">
        <v>#N/A</v>
      </c>
      <c r="H2705" s="3" t="e">
        <v>#N/A</v>
      </c>
      <c r="I2705" s="79" t="e">
        <v>#N/A</v>
      </c>
      <c r="J2705" s="79" t="e">
        <v>#N/A</v>
      </c>
      <c r="K2705" s="84" t="e">
        <v>#N/A</v>
      </c>
      <c r="L2705" s="9" t="e">
        <v>#N/A</v>
      </c>
      <c r="M2705" s="92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8" t="e">
        <v>#N/A</v>
      </c>
      <c r="F2706" s="3" t="e">
        <v>#N/A</v>
      </c>
      <c r="G2706" s="3" t="e">
        <v>#N/A</v>
      </c>
      <c r="H2706" s="3" t="e">
        <v>#N/A</v>
      </c>
      <c r="I2706" s="79" t="e">
        <v>#N/A</v>
      </c>
      <c r="J2706" s="79" t="e">
        <v>#N/A</v>
      </c>
      <c r="K2706" s="84" t="e">
        <v>#N/A</v>
      </c>
      <c r="L2706" s="9" t="e">
        <v>#N/A</v>
      </c>
      <c r="M2706" s="92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8" t="e">
        <v>#N/A</v>
      </c>
      <c r="F2707" s="3" t="e">
        <v>#N/A</v>
      </c>
      <c r="G2707" s="3" t="e">
        <v>#N/A</v>
      </c>
      <c r="H2707" s="3" t="e">
        <v>#N/A</v>
      </c>
      <c r="I2707" s="79" t="e">
        <v>#N/A</v>
      </c>
      <c r="J2707" s="79" t="e">
        <v>#N/A</v>
      </c>
      <c r="K2707" s="84" t="e">
        <v>#N/A</v>
      </c>
      <c r="L2707" s="9" t="e">
        <v>#N/A</v>
      </c>
      <c r="M2707" s="92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8" t="e">
        <v>#N/A</v>
      </c>
      <c r="F2708" s="3" t="e">
        <v>#N/A</v>
      </c>
      <c r="G2708" s="3" t="e">
        <v>#N/A</v>
      </c>
      <c r="H2708" s="3" t="e">
        <v>#N/A</v>
      </c>
      <c r="I2708" s="79" t="e">
        <v>#N/A</v>
      </c>
      <c r="J2708" s="79" t="e">
        <v>#N/A</v>
      </c>
      <c r="K2708" s="84" t="e">
        <v>#N/A</v>
      </c>
      <c r="L2708" s="9" t="e">
        <v>#N/A</v>
      </c>
      <c r="M2708" s="92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8" t="e">
        <v>#N/A</v>
      </c>
      <c r="F2709" s="3" t="e">
        <v>#N/A</v>
      </c>
      <c r="G2709" s="3" t="e">
        <v>#N/A</v>
      </c>
      <c r="H2709" s="3" t="e">
        <v>#N/A</v>
      </c>
      <c r="I2709" s="79" t="e">
        <v>#N/A</v>
      </c>
      <c r="J2709" s="79" t="e">
        <v>#N/A</v>
      </c>
      <c r="K2709" s="84" t="e">
        <v>#N/A</v>
      </c>
      <c r="L2709" s="9" t="e">
        <v>#N/A</v>
      </c>
      <c r="M2709" s="92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8" t="e">
        <v>#N/A</v>
      </c>
      <c r="F2710" s="3" t="e">
        <v>#N/A</v>
      </c>
      <c r="G2710" s="3" t="e">
        <v>#N/A</v>
      </c>
      <c r="H2710" s="3" t="e">
        <v>#N/A</v>
      </c>
      <c r="I2710" s="79" t="e">
        <v>#N/A</v>
      </c>
      <c r="J2710" s="79" t="e">
        <v>#N/A</v>
      </c>
      <c r="K2710" s="84" t="e">
        <v>#N/A</v>
      </c>
      <c r="L2710" s="9" t="e">
        <v>#N/A</v>
      </c>
      <c r="M2710" s="92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8" t="e">
        <v>#N/A</v>
      </c>
      <c r="F2711" s="3" t="e">
        <v>#N/A</v>
      </c>
      <c r="G2711" s="3" t="e">
        <v>#N/A</v>
      </c>
      <c r="H2711" s="3" t="e">
        <v>#N/A</v>
      </c>
      <c r="I2711" s="79" t="e">
        <v>#N/A</v>
      </c>
      <c r="J2711" s="79" t="e">
        <v>#N/A</v>
      </c>
      <c r="K2711" s="84" t="e">
        <v>#N/A</v>
      </c>
      <c r="L2711" s="9" t="e">
        <v>#N/A</v>
      </c>
      <c r="M2711" s="92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8" t="e">
        <v>#N/A</v>
      </c>
      <c r="F2712" s="3" t="e">
        <v>#N/A</v>
      </c>
      <c r="G2712" s="3" t="e">
        <v>#N/A</v>
      </c>
      <c r="H2712" s="3" t="e">
        <v>#N/A</v>
      </c>
      <c r="I2712" s="79" t="e">
        <v>#N/A</v>
      </c>
      <c r="J2712" s="79" t="e">
        <v>#N/A</v>
      </c>
      <c r="K2712" s="84" t="e">
        <v>#N/A</v>
      </c>
      <c r="L2712" s="9" t="e">
        <v>#N/A</v>
      </c>
      <c r="M2712" s="92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8" t="e">
        <v>#N/A</v>
      </c>
      <c r="F2713" s="3" t="e">
        <v>#N/A</v>
      </c>
      <c r="G2713" s="3" t="e">
        <v>#N/A</v>
      </c>
      <c r="H2713" s="3" t="e">
        <v>#N/A</v>
      </c>
      <c r="I2713" s="79" t="e">
        <v>#N/A</v>
      </c>
      <c r="J2713" s="79" t="e">
        <v>#N/A</v>
      </c>
      <c r="K2713" s="84" t="e">
        <v>#N/A</v>
      </c>
      <c r="L2713" s="9" t="e">
        <v>#N/A</v>
      </c>
      <c r="M2713" s="92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8" t="e">
        <v>#N/A</v>
      </c>
      <c r="F2714" s="3" t="e">
        <v>#N/A</v>
      </c>
      <c r="G2714" s="3" t="e">
        <v>#N/A</v>
      </c>
      <c r="H2714" s="3" t="e">
        <v>#N/A</v>
      </c>
      <c r="I2714" s="79" t="e">
        <v>#N/A</v>
      </c>
      <c r="J2714" s="79" t="e">
        <v>#N/A</v>
      </c>
      <c r="K2714" s="84" t="e">
        <v>#N/A</v>
      </c>
      <c r="L2714" s="9" t="e">
        <v>#N/A</v>
      </c>
      <c r="M2714" s="92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8" t="e">
        <v>#N/A</v>
      </c>
      <c r="F2715" s="3" t="e">
        <v>#N/A</v>
      </c>
      <c r="G2715" s="3" t="e">
        <v>#N/A</v>
      </c>
      <c r="H2715" s="3" t="e">
        <v>#N/A</v>
      </c>
      <c r="I2715" s="79" t="e">
        <v>#N/A</v>
      </c>
      <c r="J2715" s="79" t="e">
        <v>#N/A</v>
      </c>
      <c r="K2715" s="84" t="e">
        <v>#N/A</v>
      </c>
      <c r="L2715" s="9" t="e">
        <v>#N/A</v>
      </c>
      <c r="M2715" s="92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8" t="e">
        <v>#N/A</v>
      </c>
      <c r="F2716" s="3" t="e">
        <v>#N/A</v>
      </c>
      <c r="G2716" s="3" t="e">
        <v>#N/A</v>
      </c>
      <c r="H2716" s="3" t="e">
        <v>#N/A</v>
      </c>
      <c r="I2716" s="79" t="e">
        <v>#N/A</v>
      </c>
      <c r="J2716" s="79" t="e">
        <v>#N/A</v>
      </c>
      <c r="K2716" s="84" t="e">
        <v>#N/A</v>
      </c>
      <c r="L2716" s="9" t="e">
        <v>#N/A</v>
      </c>
      <c r="M2716" s="92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8" t="e">
        <v>#N/A</v>
      </c>
      <c r="F2717" s="3" t="e">
        <v>#N/A</v>
      </c>
      <c r="G2717" s="3" t="e">
        <v>#N/A</v>
      </c>
      <c r="H2717" s="3" t="e">
        <v>#N/A</v>
      </c>
      <c r="I2717" s="79" t="e">
        <v>#N/A</v>
      </c>
      <c r="J2717" s="79" t="e">
        <v>#N/A</v>
      </c>
      <c r="K2717" s="84" t="e">
        <v>#N/A</v>
      </c>
      <c r="L2717" s="9" t="e">
        <v>#N/A</v>
      </c>
      <c r="M2717" s="92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8" t="e">
        <v>#N/A</v>
      </c>
      <c r="F2718" s="3" t="e">
        <v>#N/A</v>
      </c>
      <c r="G2718" s="3" t="e">
        <v>#N/A</v>
      </c>
      <c r="H2718" s="3" t="e">
        <v>#N/A</v>
      </c>
      <c r="I2718" s="79" t="e">
        <v>#N/A</v>
      </c>
      <c r="J2718" s="79" t="e">
        <v>#N/A</v>
      </c>
      <c r="K2718" s="84" t="e">
        <v>#N/A</v>
      </c>
      <c r="L2718" s="9" t="e">
        <v>#N/A</v>
      </c>
      <c r="M2718" s="92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8" t="e">
        <v>#N/A</v>
      </c>
      <c r="F2719" s="3" t="e">
        <v>#N/A</v>
      </c>
      <c r="G2719" s="3" t="e">
        <v>#N/A</v>
      </c>
      <c r="H2719" s="3" t="e">
        <v>#N/A</v>
      </c>
      <c r="I2719" s="79" t="e">
        <v>#N/A</v>
      </c>
      <c r="J2719" s="79" t="e">
        <v>#N/A</v>
      </c>
      <c r="K2719" s="84" t="e">
        <v>#N/A</v>
      </c>
      <c r="L2719" s="9" t="e">
        <v>#N/A</v>
      </c>
      <c r="M2719" s="92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8" t="e">
        <v>#N/A</v>
      </c>
      <c r="F2720" s="3" t="e">
        <v>#N/A</v>
      </c>
      <c r="G2720" s="3" t="e">
        <v>#N/A</v>
      </c>
      <c r="H2720" s="3" t="e">
        <v>#N/A</v>
      </c>
      <c r="I2720" s="79" t="e">
        <v>#N/A</v>
      </c>
      <c r="J2720" s="79" t="e">
        <v>#N/A</v>
      </c>
      <c r="K2720" s="84" t="e">
        <v>#N/A</v>
      </c>
      <c r="L2720" s="9" t="e">
        <v>#N/A</v>
      </c>
      <c r="M2720" s="92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8" t="e">
        <v>#N/A</v>
      </c>
      <c r="F2721" s="3" t="e">
        <v>#N/A</v>
      </c>
      <c r="G2721" s="3" t="e">
        <v>#N/A</v>
      </c>
      <c r="H2721" s="3" t="e">
        <v>#N/A</v>
      </c>
      <c r="I2721" s="79" t="e">
        <v>#N/A</v>
      </c>
      <c r="J2721" s="79" t="e">
        <v>#N/A</v>
      </c>
      <c r="K2721" s="84" t="e">
        <v>#N/A</v>
      </c>
      <c r="L2721" s="9" t="e">
        <v>#N/A</v>
      </c>
      <c r="M2721" s="92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8" t="e">
        <v>#N/A</v>
      </c>
      <c r="F2722" s="3" t="e">
        <v>#N/A</v>
      </c>
      <c r="G2722" s="3" t="e">
        <v>#N/A</v>
      </c>
      <c r="H2722" s="3" t="e">
        <v>#N/A</v>
      </c>
      <c r="I2722" s="79" t="e">
        <v>#N/A</v>
      </c>
      <c r="J2722" s="79" t="e">
        <v>#N/A</v>
      </c>
      <c r="K2722" s="84" t="e">
        <v>#N/A</v>
      </c>
      <c r="L2722" s="9" t="e">
        <v>#N/A</v>
      </c>
      <c r="M2722" s="92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8" t="e">
        <v>#N/A</v>
      </c>
      <c r="F2723" s="3" t="e">
        <v>#N/A</v>
      </c>
      <c r="G2723" s="3" t="e">
        <v>#N/A</v>
      </c>
      <c r="H2723" s="3" t="e">
        <v>#N/A</v>
      </c>
      <c r="I2723" s="79" t="e">
        <v>#N/A</v>
      </c>
      <c r="J2723" s="79" t="e">
        <v>#N/A</v>
      </c>
      <c r="K2723" s="84" t="e">
        <v>#N/A</v>
      </c>
      <c r="L2723" s="9" t="e">
        <v>#N/A</v>
      </c>
      <c r="M2723" s="92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8" t="e">
        <v>#N/A</v>
      </c>
      <c r="F2724" s="3" t="e">
        <v>#N/A</v>
      </c>
      <c r="G2724" s="3" t="e">
        <v>#N/A</v>
      </c>
      <c r="H2724" s="3" t="e">
        <v>#N/A</v>
      </c>
      <c r="I2724" s="79" t="e">
        <v>#N/A</v>
      </c>
      <c r="J2724" s="79" t="e">
        <v>#N/A</v>
      </c>
      <c r="K2724" s="84" t="e">
        <v>#N/A</v>
      </c>
      <c r="L2724" s="9" t="e">
        <v>#N/A</v>
      </c>
      <c r="M2724" s="92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8" t="e">
        <v>#N/A</v>
      </c>
      <c r="F2725" s="3" t="e">
        <v>#N/A</v>
      </c>
      <c r="G2725" s="3" t="e">
        <v>#N/A</v>
      </c>
      <c r="H2725" s="3" t="e">
        <v>#N/A</v>
      </c>
      <c r="I2725" s="79" t="e">
        <v>#N/A</v>
      </c>
      <c r="J2725" s="79" t="e">
        <v>#N/A</v>
      </c>
      <c r="K2725" s="84" t="e">
        <v>#N/A</v>
      </c>
      <c r="L2725" s="9" t="e">
        <v>#N/A</v>
      </c>
      <c r="M2725" s="92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8" t="e">
        <v>#N/A</v>
      </c>
      <c r="F2726" s="3" t="e">
        <v>#N/A</v>
      </c>
      <c r="G2726" s="3" t="e">
        <v>#N/A</v>
      </c>
      <c r="H2726" s="3" t="e">
        <v>#N/A</v>
      </c>
      <c r="I2726" s="79" t="e">
        <v>#N/A</v>
      </c>
      <c r="J2726" s="79" t="e">
        <v>#N/A</v>
      </c>
      <c r="K2726" s="84" t="e">
        <v>#N/A</v>
      </c>
      <c r="L2726" s="9" t="e">
        <v>#N/A</v>
      </c>
      <c r="M2726" s="92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8" t="e">
        <v>#N/A</v>
      </c>
      <c r="F2727" s="3" t="e">
        <v>#N/A</v>
      </c>
      <c r="G2727" s="3" t="e">
        <v>#N/A</v>
      </c>
      <c r="H2727" s="3" t="e">
        <v>#N/A</v>
      </c>
      <c r="I2727" s="79" t="e">
        <v>#N/A</v>
      </c>
      <c r="J2727" s="79" t="e">
        <v>#N/A</v>
      </c>
      <c r="K2727" s="84" t="e">
        <v>#N/A</v>
      </c>
      <c r="L2727" s="9" t="e">
        <v>#N/A</v>
      </c>
      <c r="M2727" s="92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8" t="e">
        <v>#N/A</v>
      </c>
      <c r="F2728" s="3" t="e">
        <v>#N/A</v>
      </c>
      <c r="G2728" s="3" t="e">
        <v>#N/A</v>
      </c>
      <c r="H2728" s="3" t="e">
        <v>#N/A</v>
      </c>
      <c r="I2728" s="79" t="e">
        <v>#N/A</v>
      </c>
      <c r="J2728" s="79" t="e">
        <v>#N/A</v>
      </c>
      <c r="K2728" s="84" t="e">
        <v>#N/A</v>
      </c>
      <c r="L2728" s="9" t="e">
        <v>#N/A</v>
      </c>
      <c r="M2728" s="92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8" t="e">
        <v>#N/A</v>
      </c>
      <c r="F2729" s="3" t="e">
        <v>#N/A</v>
      </c>
      <c r="G2729" s="3" t="e">
        <v>#N/A</v>
      </c>
      <c r="H2729" s="3" t="e">
        <v>#N/A</v>
      </c>
      <c r="I2729" s="79" t="e">
        <v>#N/A</v>
      </c>
      <c r="J2729" s="79" t="e">
        <v>#N/A</v>
      </c>
      <c r="K2729" s="84" t="e">
        <v>#N/A</v>
      </c>
      <c r="L2729" s="9" t="e">
        <v>#N/A</v>
      </c>
      <c r="M2729" s="92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8" t="e">
        <v>#N/A</v>
      </c>
      <c r="F2730" s="3" t="e">
        <v>#N/A</v>
      </c>
      <c r="G2730" s="3" t="e">
        <v>#N/A</v>
      </c>
      <c r="H2730" s="3" t="e">
        <v>#N/A</v>
      </c>
      <c r="I2730" s="79" t="e">
        <v>#N/A</v>
      </c>
      <c r="J2730" s="79" t="e">
        <v>#N/A</v>
      </c>
      <c r="K2730" s="84" t="e">
        <v>#N/A</v>
      </c>
      <c r="L2730" s="9" t="e">
        <v>#N/A</v>
      </c>
      <c r="M2730" s="92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8" t="e">
        <v>#N/A</v>
      </c>
      <c r="F2731" s="3" t="e">
        <v>#N/A</v>
      </c>
      <c r="G2731" s="3" t="e">
        <v>#N/A</v>
      </c>
      <c r="H2731" s="3" t="e">
        <v>#N/A</v>
      </c>
      <c r="I2731" s="79" t="e">
        <v>#N/A</v>
      </c>
      <c r="J2731" s="79" t="e">
        <v>#N/A</v>
      </c>
      <c r="K2731" s="84" t="e">
        <v>#N/A</v>
      </c>
      <c r="L2731" s="9" t="e">
        <v>#N/A</v>
      </c>
      <c r="M2731" s="92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8" t="e">
        <v>#N/A</v>
      </c>
      <c r="F2732" s="3" t="e">
        <v>#N/A</v>
      </c>
      <c r="G2732" s="3" t="e">
        <v>#N/A</v>
      </c>
      <c r="H2732" s="3" t="e">
        <v>#N/A</v>
      </c>
      <c r="I2732" s="79" t="e">
        <v>#N/A</v>
      </c>
      <c r="J2732" s="79" t="e">
        <v>#N/A</v>
      </c>
      <c r="K2732" s="84" t="e">
        <v>#N/A</v>
      </c>
      <c r="L2732" s="9" t="e">
        <v>#N/A</v>
      </c>
      <c r="M2732" s="92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8" t="e">
        <v>#N/A</v>
      </c>
      <c r="F2733" s="3" t="e">
        <v>#N/A</v>
      </c>
      <c r="G2733" s="3" t="e">
        <v>#N/A</v>
      </c>
      <c r="H2733" s="3" t="e">
        <v>#N/A</v>
      </c>
      <c r="I2733" s="79" t="e">
        <v>#N/A</v>
      </c>
      <c r="J2733" s="79" t="e">
        <v>#N/A</v>
      </c>
      <c r="K2733" s="84" t="e">
        <v>#N/A</v>
      </c>
      <c r="L2733" s="9" t="e">
        <v>#N/A</v>
      </c>
      <c r="M2733" s="92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8" t="e">
        <v>#N/A</v>
      </c>
      <c r="F2734" s="3" t="e">
        <v>#N/A</v>
      </c>
      <c r="G2734" s="3" t="e">
        <v>#N/A</v>
      </c>
      <c r="H2734" s="3" t="e">
        <v>#N/A</v>
      </c>
      <c r="I2734" s="79" t="e">
        <v>#N/A</v>
      </c>
      <c r="J2734" s="79" t="e">
        <v>#N/A</v>
      </c>
      <c r="K2734" s="84" t="e">
        <v>#N/A</v>
      </c>
      <c r="L2734" s="9" t="e">
        <v>#N/A</v>
      </c>
      <c r="M2734" s="92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8" t="e">
        <v>#N/A</v>
      </c>
      <c r="F2735" s="3" t="e">
        <v>#N/A</v>
      </c>
      <c r="G2735" s="3" t="e">
        <v>#N/A</v>
      </c>
      <c r="H2735" s="3" t="e">
        <v>#N/A</v>
      </c>
      <c r="I2735" s="79" t="e">
        <v>#N/A</v>
      </c>
      <c r="J2735" s="79" t="e">
        <v>#N/A</v>
      </c>
      <c r="K2735" s="84" t="e">
        <v>#N/A</v>
      </c>
      <c r="L2735" s="9" t="e">
        <v>#N/A</v>
      </c>
      <c r="M2735" s="92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8" t="e">
        <v>#N/A</v>
      </c>
      <c r="F2736" s="3" t="e">
        <v>#N/A</v>
      </c>
      <c r="G2736" s="3" t="e">
        <v>#N/A</v>
      </c>
      <c r="H2736" s="3" t="e">
        <v>#N/A</v>
      </c>
      <c r="I2736" s="79" t="e">
        <v>#N/A</v>
      </c>
      <c r="J2736" s="79" t="e">
        <v>#N/A</v>
      </c>
      <c r="K2736" s="84" t="e">
        <v>#N/A</v>
      </c>
      <c r="L2736" s="9" t="e">
        <v>#N/A</v>
      </c>
      <c r="M2736" s="92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8" t="e">
        <v>#N/A</v>
      </c>
      <c r="F2737" s="3" t="e">
        <v>#N/A</v>
      </c>
      <c r="G2737" s="3" t="e">
        <v>#N/A</v>
      </c>
      <c r="H2737" s="3" t="e">
        <v>#N/A</v>
      </c>
      <c r="I2737" s="79" t="e">
        <v>#N/A</v>
      </c>
      <c r="J2737" s="79" t="e">
        <v>#N/A</v>
      </c>
      <c r="K2737" s="84" t="e">
        <v>#N/A</v>
      </c>
      <c r="L2737" s="9" t="e">
        <v>#N/A</v>
      </c>
      <c r="M2737" s="92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8" t="e">
        <v>#N/A</v>
      </c>
      <c r="F2738" s="3" t="e">
        <v>#N/A</v>
      </c>
      <c r="G2738" s="3" t="e">
        <v>#N/A</v>
      </c>
      <c r="H2738" s="3" t="e">
        <v>#N/A</v>
      </c>
      <c r="I2738" s="79" t="e">
        <v>#N/A</v>
      </c>
      <c r="J2738" s="79" t="e">
        <v>#N/A</v>
      </c>
      <c r="K2738" s="84" t="e">
        <v>#N/A</v>
      </c>
      <c r="L2738" s="9" t="e">
        <v>#N/A</v>
      </c>
      <c r="M2738" s="92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8" t="e">
        <v>#N/A</v>
      </c>
      <c r="F2739" s="3" t="e">
        <v>#N/A</v>
      </c>
      <c r="G2739" s="3" t="e">
        <v>#N/A</v>
      </c>
      <c r="H2739" s="3" t="e">
        <v>#N/A</v>
      </c>
      <c r="I2739" s="79" t="e">
        <v>#N/A</v>
      </c>
      <c r="J2739" s="79" t="e">
        <v>#N/A</v>
      </c>
      <c r="K2739" s="84" t="e">
        <v>#N/A</v>
      </c>
      <c r="L2739" s="9" t="e">
        <v>#N/A</v>
      </c>
      <c r="M2739" s="92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8" t="e">
        <v>#N/A</v>
      </c>
      <c r="F2740" s="3" t="e">
        <v>#N/A</v>
      </c>
      <c r="G2740" s="3" t="e">
        <v>#N/A</v>
      </c>
      <c r="H2740" s="3" t="e">
        <v>#N/A</v>
      </c>
      <c r="I2740" s="79" t="e">
        <v>#N/A</v>
      </c>
      <c r="J2740" s="79" t="e">
        <v>#N/A</v>
      </c>
      <c r="K2740" s="84" t="e">
        <v>#N/A</v>
      </c>
      <c r="L2740" s="9" t="e">
        <v>#N/A</v>
      </c>
      <c r="M2740" s="92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8" t="e">
        <v>#N/A</v>
      </c>
      <c r="F2741" s="3" t="e">
        <v>#N/A</v>
      </c>
      <c r="G2741" s="3" t="e">
        <v>#N/A</v>
      </c>
      <c r="H2741" s="3" t="e">
        <v>#N/A</v>
      </c>
      <c r="I2741" s="79" t="e">
        <v>#N/A</v>
      </c>
      <c r="J2741" s="79" t="e">
        <v>#N/A</v>
      </c>
      <c r="K2741" s="84" t="e">
        <v>#N/A</v>
      </c>
      <c r="L2741" s="9" t="e">
        <v>#N/A</v>
      </c>
      <c r="M2741" s="92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8" t="e">
        <v>#N/A</v>
      </c>
      <c r="F2742" s="3" t="e">
        <v>#N/A</v>
      </c>
      <c r="G2742" s="3" t="e">
        <v>#N/A</v>
      </c>
      <c r="H2742" s="3" t="e">
        <v>#N/A</v>
      </c>
      <c r="I2742" s="79" t="e">
        <v>#N/A</v>
      </c>
      <c r="J2742" s="79" t="e">
        <v>#N/A</v>
      </c>
      <c r="K2742" s="84" t="e">
        <v>#N/A</v>
      </c>
      <c r="L2742" s="9" t="e">
        <v>#N/A</v>
      </c>
      <c r="M2742" s="92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8" t="e">
        <v>#N/A</v>
      </c>
      <c r="F2743" s="3" t="e">
        <v>#N/A</v>
      </c>
      <c r="G2743" s="3" t="e">
        <v>#N/A</v>
      </c>
      <c r="H2743" s="3" t="e">
        <v>#N/A</v>
      </c>
      <c r="I2743" s="79" t="e">
        <v>#N/A</v>
      </c>
      <c r="J2743" s="79" t="e">
        <v>#N/A</v>
      </c>
      <c r="K2743" s="84" t="e">
        <v>#N/A</v>
      </c>
      <c r="L2743" s="9" t="e">
        <v>#N/A</v>
      </c>
      <c r="M2743" s="92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8" t="e">
        <v>#N/A</v>
      </c>
      <c r="F2744" s="3" t="e">
        <v>#N/A</v>
      </c>
      <c r="G2744" s="3" t="e">
        <v>#N/A</v>
      </c>
      <c r="H2744" s="3" t="e">
        <v>#N/A</v>
      </c>
      <c r="I2744" s="79" t="e">
        <v>#N/A</v>
      </c>
      <c r="J2744" s="79" t="e">
        <v>#N/A</v>
      </c>
      <c r="K2744" s="84" t="e">
        <v>#N/A</v>
      </c>
      <c r="L2744" s="9" t="e">
        <v>#N/A</v>
      </c>
      <c r="M2744" s="92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8" t="e">
        <v>#N/A</v>
      </c>
      <c r="F2745" s="3" t="e">
        <v>#N/A</v>
      </c>
      <c r="G2745" s="3" t="e">
        <v>#N/A</v>
      </c>
      <c r="H2745" s="3" t="e">
        <v>#N/A</v>
      </c>
      <c r="I2745" s="79" t="e">
        <v>#N/A</v>
      </c>
      <c r="J2745" s="79" t="e">
        <v>#N/A</v>
      </c>
      <c r="K2745" s="84" t="e">
        <v>#N/A</v>
      </c>
      <c r="L2745" s="9" t="e">
        <v>#N/A</v>
      </c>
      <c r="M2745" s="92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8" t="e">
        <v>#N/A</v>
      </c>
      <c r="F2746" s="3" t="e">
        <v>#N/A</v>
      </c>
      <c r="G2746" s="3" t="e">
        <v>#N/A</v>
      </c>
      <c r="H2746" s="3" t="e">
        <v>#N/A</v>
      </c>
      <c r="I2746" s="79" t="e">
        <v>#N/A</v>
      </c>
      <c r="J2746" s="79" t="e">
        <v>#N/A</v>
      </c>
      <c r="K2746" s="84" t="e">
        <v>#N/A</v>
      </c>
      <c r="L2746" s="9" t="e">
        <v>#N/A</v>
      </c>
      <c r="M2746" s="92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8" t="e">
        <v>#N/A</v>
      </c>
      <c r="F2747" s="3" t="e">
        <v>#N/A</v>
      </c>
      <c r="G2747" s="3" t="e">
        <v>#N/A</v>
      </c>
      <c r="H2747" s="3" t="e">
        <v>#N/A</v>
      </c>
      <c r="I2747" s="79" t="e">
        <v>#N/A</v>
      </c>
      <c r="J2747" s="79" t="e">
        <v>#N/A</v>
      </c>
      <c r="K2747" s="84" t="e">
        <v>#N/A</v>
      </c>
      <c r="L2747" s="9" t="e">
        <v>#N/A</v>
      </c>
      <c r="M2747" s="92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8" t="e">
        <v>#N/A</v>
      </c>
      <c r="F2748" s="3" t="e">
        <v>#N/A</v>
      </c>
      <c r="G2748" s="3" t="e">
        <v>#N/A</v>
      </c>
      <c r="H2748" s="3" t="e">
        <v>#N/A</v>
      </c>
      <c r="I2748" s="79" t="e">
        <v>#N/A</v>
      </c>
      <c r="J2748" s="79" t="e">
        <v>#N/A</v>
      </c>
      <c r="K2748" s="84" t="e">
        <v>#N/A</v>
      </c>
      <c r="L2748" s="9" t="e">
        <v>#N/A</v>
      </c>
      <c r="M2748" s="92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8" t="e">
        <v>#N/A</v>
      </c>
      <c r="F2749" s="3" t="e">
        <v>#N/A</v>
      </c>
      <c r="G2749" s="3" t="e">
        <v>#N/A</v>
      </c>
      <c r="H2749" s="3" t="e">
        <v>#N/A</v>
      </c>
      <c r="I2749" s="79" t="e">
        <v>#N/A</v>
      </c>
      <c r="J2749" s="79" t="e">
        <v>#N/A</v>
      </c>
      <c r="K2749" s="84" t="e">
        <v>#N/A</v>
      </c>
      <c r="L2749" s="9" t="e">
        <v>#N/A</v>
      </c>
      <c r="M2749" s="92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8" t="e">
        <v>#N/A</v>
      </c>
      <c r="F2750" s="3" t="e">
        <v>#N/A</v>
      </c>
      <c r="G2750" s="3" t="e">
        <v>#N/A</v>
      </c>
      <c r="H2750" s="3" t="e">
        <v>#N/A</v>
      </c>
      <c r="I2750" s="79" t="e">
        <v>#N/A</v>
      </c>
      <c r="J2750" s="79" t="e">
        <v>#N/A</v>
      </c>
      <c r="K2750" s="84" t="e">
        <v>#N/A</v>
      </c>
      <c r="L2750" s="9" t="e">
        <v>#N/A</v>
      </c>
      <c r="M2750" s="92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8" t="e">
        <v>#N/A</v>
      </c>
      <c r="F2751" s="3" t="e">
        <v>#N/A</v>
      </c>
      <c r="G2751" s="3" t="e">
        <v>#N/A</v>
      </c>
      <c r="H2751" s="3" t="e">
        <v>#N/A</v>
      </c>
      <c r="I2751" s="79" t="e">
        <v>#N/A</v>
      </c>
      <c r="J2751" s="79" t="e">
        <v>#N/A</v>
      </c>
      <c r="K2751" s="84" t="e">
        <v>#N/A</v>
      </c>
      <c r="L2751" s="9" t="e">
        <v>#N/A</v>
      </c>
      <c r="M2751" s="92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8" t="e">
        <v>#N/A</v>
      </c>
      <c r="F2752" s="3" t="e">
        <v>#N/A</v>
      </c>
      <c r="G2752" s="3" t="e">
        <v>#N/A</v>
      </c>
      <c r="H2752" s="3" t="e">
        <v>#N/A</v>
      </c>
      <c r="I2752" s="79" t="e">
        <v>#N/A</v>
      </c>
      <c r="J2752" s="79" t="e">
        <v>#N/A</v>
      </c>
      <c r="K2752" s="84" t="e">
        <v>#N/A</v>
      </c>
      <c r="L2752" s="9" t="e">
        <v>#N/A</v>
      </c>
      <c r="M2752" s="92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8" t="e">
        <v>#N/A</v>
      </c>
      <c r="F2753" s="3" t="e">
        <v>#N/A</v>
      </c>
      <c r="G2753" s="3" t="e">
        <v>#N/A</v>
      </c>
      <c r="H2753" s="3" t="e">
        <v>#N/A</v>
      </c>
      <c r="I2753" s="79" t="e">
        <v>#N/A</v>
      </c>
      <c r="J2753" s="79" t="e">
        <v>#N/A</v>
      </c>
      <c r="K2753" s="84" t="e">
        <v>#N/A</v>
      </c>
      <c r="L2753" s="9" t="e">
        <v>#N/A</v>
      </c>
      <c r="M2753" s="92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8" t="e">
        <v>#N/A</v>
      </c>
      <c r="F2754" s="3" t="e">
        <v>#N/A</v>
      </c>
      <c r="G2754" s="3" t="e">
        <v>#N/A</v>
      </c>
      <c r="H2754" s="3" t="e">
        <v>#N/A</v>
      </c>
      <c r="I2754" s="79" t="e">
        <v>#N/A</v>
      </c>
      <c r="J2754" s="79" t="e">
        <v>#N/A</v>
      </c>
      <c r="K2754" s="84" t="e">
        <v>#N/A</v>
      </c>
      <c r="L2754" s="9" t="e">
        <v>#N/A</v>
      </c>
      <c r="M2754" s="92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8" t="e">
        <v>#N/A</v>
      </c>
      <c r="F2755" s="3" t="e">
        <v>#N/A</v>
      </c>
      <c r="G2755" s="3" t="e">
        <v>#N/A</v>
      </c>
      <c r="H2755" s="3" t="e">
        <v>#N/A</v>
      </c>
      <c r="I2755" s="79" t="e">
        <v>#N/A</v>
      </c>
      <c r="J2755" s="79" t="e">
        <v>#N/A</v>
      </c>
      <c r="K2755" s="84" t="e">
        <v>#N/A</v>
      </c>
      <c r="L2755" s="9" t="e">
        <v>#N/A</v>
      </c>
      <c r="M2755" s="92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8" t="e">
        <v>#N/A</v>
      </c>
      <c r="F2756" s="3" t="e">
        <v>#N/A</v>
      </c>
      <c r="G2756" s="3" t="e">
        <v>#N/A</v>
      </c>
      <c r="H2756" s="3" t="e">
        <v>#N/A</v>
      </c>
      <c r="I2756" s="79" t="e">
        <v>#N/A</v>
      </c>
      <c r="J2756" s="79" t="e">
        <v>#N/A</v>
      </c>
      <c r="K2756" s="84" t="e">
        <v>#N/A</v>
      </c>
      <c r="L2756" s="9" t="e">
        <v>#N/A</v>
      </c>
      <c r="M2756" s="92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8" t="e">
        <v>#N/A</v>
      </c>
      <c r="F2757" s="3" t="e">
        <v>#N/A</v>
      </c>
      <c r="G2757" s="3" t="e">
        <v>#N/A</v>
      </c>
      <c r="H2757" s="3" t="e">
        <v>#N/A</v>
      </c>
      <c r="I2757" s="79" t="e">
        <v>#N/A</v>
      </c>
      <c r="J2757" s="79" t="e">
        <v>#N/A</v>
      </c>
      <c r="K2757" s="84" t="e">
        <v>#N/A</v>
      </c>
      <c r="L2757" s="9" t="e">
        <v>#N/A</v>
      </c>
      <c r="M2757" s="92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8" t="e">
        <v>#N/A</v>
      </c>
      <c r="F2758" s="3" t="e">
        <v>#N/A</v>
      </c>
      <c r="G2758" s="3" t="e">
        <v>#N/A</v>
      </c>
      <c r="H2758" s="3" t="e">
        <v>#N/A</v>
      </c>
      <c r="I2758" s="79" t="e">
        <v>#N/A</v>
      </c>
      <c r="J2758" s="79" t="e">
        <v>#N/A</v>
      </c>
      <c r="K2758" s="84" t="e">
        <v>#N/A</v>
      </c>
      <c r="L2758" s="9" t="e">
        <v>#N/A</v>
      </c>
      <c r="M2758" s="92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8" t="e">
        <v>#N/A</v>
      </c>
      <c r="F2759" s="3" t="e">
        <v>#N/A</v>
      </c>
      <c r="G2759" s="3" t="e">
        <v>#N/A</v>
      </c>
      <c r="H2759" s="3" t="e">
        <v>#N/A</v>
      </c>
      <c r="I2759" s="79" t="e">
        <v>#N/A</v>
      </c>
      <c r="J2759" s="79" t="e">
        <v>#N/A</v>
      </c>
      <c r="K2759" s="84" t="e">
        <v>#N/A</v>
      </c>
      <c r="L2759" s="9" t="e">
        <v>#N/A</v>
      </c>
      <c r="M2759" s="92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8" t="e">
        <v>#N/A</v>
      </c>
      <c r="F2760" s="3" t="e">
        <v>#N/A</v>
      </c>
      <c r="G2760" s="3" t="e">
        <v>#N/A</v>
      </c>
      <c r="H2760" s="3" t="e">
        <v>#N/A</v>
      </c>
      <c r="I2760" s="79" t="e">
        <v>#N/A</v>
      </c>
      <c r="J2760" s="79" t="e">
        <v>#N/A</v>
      </c>
      <c r="K2760" s="84" t="e">
        <v>#N/A</v>
      </c>
      <c r="L2760" s="9" t="e">
        <v>#N/A</v>
      </c>
      <c r="M2760" s="92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8" t="e">
        <v>#N/A</v>
      </c>
      <c r="F2761" s="3" t="e">
        <v>#N/A</v>
      </c>
      <c r="G2761" s="3" t="e">
        <v>#N/A</v>
      </c>
      <c r="H2761" s="3" t="e">
        <v>#N/A</v>
      </c>
      <c r="I2761" s="79" t="e">
        <v>#N/A</v>
      </c>
      <c r="J2761" s="79" t="e">
        <v>#N/A</v>
      </c>
      <c r="K2761" s="84" t="e">
        <v>#N/A</v>
      </c>
      <c r="L2761" s="9" t="e">
        <v>#N/A</v>
      </c>
      <c r="M2761" s="92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8" t="e">
        <v>#N/A</v>
      </c>
      <c r="F2762" s="3" t="e">
        <v>#N/A</v>
      </c>
      <c r="G2762" s="3" t="e">
        <v>#N/A</v>
      </c>
      <c r="H2762" s="3" t="e">
        <v>#N/A</v>
      </c>
      <c r="I2762" s="79" t="e">
        <v>#N/A</v>
      </c>
      <c r="J2762" s="79" t="e">
        <v>#N/A</v>
      </c>
      <c r="K2762" s="84" t="e">
        <v>#N/A</v>
      </c>
      <c r="L2762" s="9" t="e">
        <v>#N/A</v>
      </c>
      <c r="M2762" s="92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8" t="e">
        <v>#N/A</v>
      </c>
      <c r="F2763" s="3" t="e">
        <v>#N/A</v>
      </c>
      <c r="G2763" s="3" t="e">
        <v>#N/A</v>
      </c>
      <c r="H2763" s="3" t="e">
        <v>#N/A</v>
      </c>
      <c r="I2763" s="79" t="e">
        <v>#N/A</v>
      </c>
      <c r="J2763" s="79" t="e">
        <v>#N/A</v>
      </c>
      <c r="K2763" s="84" t="e">
        <v>#N/A</v>
      </c>
      <c r="L2763" s="9" t="e">
        <v>#N/A</v>
      </c>
      <c r="M2763" s="92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8" t="e">
        <v>#N/A</v>
      </c>
      <c r="F2764" s="3" t="e">
        <v>#N/A</v>
      </c>
      <c r="G2764" s="3" t="e">
        <v>#N/A</v>
      </c>
      <c r="H2764" s="3" t="e">
        <v>#N/A</v>
      </c>
      <c r="I2764" s="79" t="e">
        <v>#N/A</v>
      </c>
      <c r="J2764" s="79" t="e">
        <v>#N/A</v>
      </c>
      <c r="K2764" s="84" t="e">
        <v>#N/A</v>
      </c>
      <c r="L2764" s="9" t="e">
        <v>#N/A</v>
      </c>
      <c r="M2764" s="92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8" t="e">
        <v>#N/A</v>
      </c>
      <c r="F2765" s="3" t="e">
        <v>#N/A</v>
      </c>
      <c r="G2765" s="3" t="e">
        <v>#N/A</v>
      </c>
      <c r="H2765" s="3" t="e">
        <v>#N/A</v>
      </c>
      <c r="I2765" s="79" t="e">
        <v>#N/A</v>
      </c>
      <c r="J2765" s="79" t="e">
        <v>#N/A</v>
      </c>
      <c r="K2765" s="84" t="e">
        <v>#N/A</v>
      </c>
      <c r="L2765" s="9" t="e">
        <v>#N/A</v>
      </c>
      <c r="M2765" s="92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8" t="e">
        <v>#N/A</v>
      </c>
      <c r="F2766" s="3" t="e">
        <v>#N/A</v>
      </c>
      <c r="G2766" s="3" t="e">
        <v>#N/A</v>
      </c>
      <c r="H2766" s="3" t="e">
        <v>#N/A</v>
      </c>
      <c r="I2766" s="79" t="e">
        <v>#N/A</v>
      </c>
      <c r="J2766" s="79" t="e">
        <v>#N/A</v>
      </c>
      <c r="K2766" s="84" t="e">
        <v>#N/A</v>
      </c>
      <c r="L2766" s="9" t="e">
        <v>#N/A</v>
      </c>
      <c r="M2766" s="92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8" t="e">
        <v>#N/A</v>
      </c>
      <c r="F2767" s="3" t="e">
        <v>#N/A</v>
      </c>
      <c r="G2767" s="3" t="e">
        <v>#N/A</v>
      </c>
      <c r="H2767" s="3" t="e">
        <v>#N/A</v>
      </c>
      <c r="I2767" s="79" t="e">
        <v>#N/A</v>
      </c>
      <c r="J2767" s="79" t="e">
        <v>#N/A</v>
      </c>
      <c r="K2767" s="84" t="e">
        <v>#N/A</v>
      </c>
      <c r="L2767" s="9" t="e">
        <v>#N/A</v>
      </c>
      <c r="M2767" s="92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8" t="e">
        <v>#N/A</v>
      </c>
      <c r="F2768" s="3" t="e">
        <v>#N/A</v>
      </c>
      <c r="G2768" s="3" t="e">
        <v>#N/A</v>
      </c>
      <c r="H2768" s="3" t="e">
        <v>#N/A</v>
      </c>
      <c r="I2768" s="79" t="e">
        <v>#N/A</v>
      </c>
      <c r="J2768" s="79" t="e">
        <v>#N/A</v>
      </c>
      <c r="K2768" s="84" t="e">
        <v>#N/A</v>
      </c>
      <c r="L2768" s="9" t="e">
        <v>#N/A</v>
      </c>
      <c r="M2768" s="92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8" t="e">
        <v>#N/A</v>
      </c>
      <c r="F2769" s="3" t="e">
        <v>#N/A</v>
      </c>
      <c r="G2769" s="3" t="e">
        <v>#N/A</v>
      </c>
      <c r="H2769" s="3" t="e">
        <v>#N/A</v>
      </c>
      <c r="I2769" s="79" t="e">
        <v>#N/A</v>
      </c>
      <c r="J2769" s="79" t="e">
        <v>#N/A</v>
      </c>
      <c r="K2769" s="84" t="e">
        <v>#N/A</v>
      </c>
      <c r="L2769" s="9" t="e">
        <v>#N/A</v>
      </c>
      <c r="M2769" s="92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8" t="e">
        <v>#N/A</v>
      </c>
      <c r="F2770" s="3" t="e">
        <v>#N/A</v>
      </c>
      <c r="G2770" s="3" t="e">
        <v>#N/A</v>
      </c>
      <c r="H2770" s="3" t="e">
        <v>#N/A</v>
      </c>
      <c r="I2770" s="79" t="e">
        <v>#N/A</v>
      </c>
      <c r="J2770" s="79" t="e">
        <v>#N/A</v>
      </c>
      <c r="K2770" s="84" t="e">
        <v>#N/A</v>
      </c>
      <c r="L2770" s="9" t="e">
        <v>#N/A</v>
      </c>
      <c r="M2770" s="92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8" t="e">
        <v>#N/A</v>
      </c>
      <c r="F2771" s="3" t="e">
        <v>#N/A</v>
      </c>
      <c r="G2771" s="3" t="e">
        <v>#N/A</v>
      </c>
      <c r="H2771" s="3" t="e">
        <v>#N/A</v>
      </c>
      <c r="I2771" s="79" t="e">
        <v>#N/A</v>
      </c>
      <c r="J2771" s="79" t="e">
        <v>#N/A</v>
      </c>
      <c r="K2771" s="84" t="e">
        <v>#N/A</v>
      </c>
      <c r="L2771" s="9" t="e">
        <v>#N/A</v>
      </c>
      <c r="M2771" s="92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8" t="e">
        <v>#N/A</v>
      </c>
      <c r="F2772" s="3" t="e">
        <v>#N/A</v>
      </c>
      <c r="G2772" s="3" t="e">
        <v>#N/A</v>
      </c>
      <c r="H2772" s="3" t="e">
        <v>#N/A</v>
      </c>
      <c r="I2772" s="79" t="e">
        <v>#N/A</v>
      </c>
      <c r="J2772" s="79" t="e">
        <v>#N/A</v>
      </c>
      <c r="K2772" s="84" t="e">
        <v>#N/A</v>
      </c>
      <c r="L2772" s="9" t="e">
        <v>#N/A</v>
      </c>
      <c r="M2772" s="92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8" t="e">
        <v>#N/A</v>
      </c>
      <c r="F2773" s="3" t="e">
        <v>#N/A</v>
      </c>
      <c r="G2773" s="3" t="e">
        <v>#N/A</v>
      </c>
      <c r="H2773" s="3" t="e">
        <v>#N/A</v>
      </c>
      <c r="I2773" s="79" t="e">
        <v>#N/A</v>
      </c>
      <c r="J2773" s="79" t="e">
        <v>#N/A</v>
      </c>
      <c r="K2773" s="84" t="e">
        <v>#N/A</v>
      </c>
      <c r="L2773" s="9" t="e">
        <v>#N/A</v>
      </c>
      <c r="M2773" s="92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8" t="e">
        <v>#N/A</v>
      </c>
      <c r="F2774" s="3" t="e">
        <v>#N/A</v>
      </c>
      <c r="G2774" s="3" t="e">
        <v>#N/A</v>
      </c>
      <c r="H2774" s="3" t="e">
        <v>#N/A</v>
      </c>
      <c r="I2774" s="79" t="e">
        <v>#N/A</v>
      </c>
      <c r="J2774" s="79" t="e">
        <v>#N/A</v>
      </c>
      <c r="K2774" s="84" t="e">
        <v>#N/A</v>
      </c>
      <c r="L2774" s="9" t="e">
        <v>#N/A</v>
      </c>
      <c r="M2774" s="92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8" t="e">
        <v>#N/A</v>
      </c>
      <c r="F2775" s="3" t="e">
        <v>#N/A</v>
      </c>
      <c r="G2775" s="3" t="e">
        <v>#N/A</v>
      </c>
      <c r="H2775" s="3" t="e">
        <v>#N/A</v>
      </c>
      <c r="I2775" s="79" t="e">
        <v>#N/A</v>
      </c>
      <c r="J2775" s="79" t="e">
        <v>#N/A</v>
      </c>
      <c r="K2775" s="84" t="e">
        <v>#N/A</v>
      </c>
      <c r="L2775" s="9" t="e">
        <v>#N/A</v>
      </c>
      <c r="M2775" s="92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8" t="e">
        <v>#N/A</v>
      </c>
      <c r="F2776" s="3" t="e">
        <v>#N/A</v>
      </c>
      <c r="G2776" s="3" t="e">
        <v>#N/A</v>
      </c>
      <c r="H2776" s="3" t="e">
        <v>#N/A</v>
      </c>
      <c r="I2776" s="79" t="e">
        <v>#N/A</v>
      </c>
      <c r="J2776" s="79" t="e">
        <v>#N/A</v>
      </c>
      <c r="K2776" s="84" t="e">
        <v>#N/A</v>
      </c>
      <c r="L2776" s="9" t="e">
        <v>#N/A</v>
      </c>
      <c r="M2776" s="92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8" t="e">
        <v>#N/A</v>
      </c>
      <c r="F2777" s="3" t="e">
        <v>#N/A</v>
      </c>
      <c r="G2777" s="3" t="e">
        <v>#N/A</v>
      </c>
      <c r="H2777" s="3" t="e">
        <v>#N/A</v>
      </c>
      <c r="I2777" s="79" t="e">
        <v>#N/A</v>
      </c>
      <c r="J2777" s="79" t="e">
        <v>#N/A</v>
      </c>
      <c r="K2777" s="84" t="e">
        <v>#N/A</v>
      </c>
      <c r="L2777" s="9" t="e">
        <v>#N/A</v>
      </c>
      <c r="M2777" s="92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8" t="e">
        <v>#N/A</v>
      </c>
      <c r="F2778" s="3" t="e">
        <v>#N/A</v>
      </c>
      <c r="G2778" s="3" t="e">
        <v>#N/A</v>
      </c>
      <c r="H2778" s="3" t="e">
        <v>#N/A</v>
      </c>
      <c r="I2778" s="79" t="e">
        <v>#N/A</v>
      </c>
      <c r="J2778" s="79" t="e">
        <v>#N/A</v>
      </c>
      <c r="K2778" s="84" t="e">
        <v>#N/A</v>
      </c>
      <c r="L2778" s="9" t="e">
        <v>#N/A</v>
      </c>
      <c r="M2778" s="92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8" t="e">
        <v>#N/A</v>
      </c>
      <c r="F2779" s="3" t="e">
        <v>#N/A</v>
      </c>
      <c r="G2779" s="3" t="e">
        <v>#N/A</v>
      </c>
      <c r="H2779" s="3" t="e">
        <v>#N/A</v>
      </c>
      <c r="I2779" s="79" t="e">
        <v>#N/A</v>
      </c>
      <c r="J2779" s="79" t="e">
        <v>#N/A</v>
      </c>
      <c r="K2779" s="84" t="e">
        <v>#N/A</v>
      </c>
      <c r="L2779" s="9" t="e">
        <v>#N/A</v>
      </c>
      <c r="M2779" s="92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8" t="e">
        <v>#N/A</v>
      </c>
      <c r="F2780" s="3" t="e">
        <v>#N/A</v>
      </c>
      <c r="G2780" s="3" t="e">
        <v>#N/A</v>
      </c>
      <c r="H2780" s="3" t="e">
        <v>#N/A</v>
      </c>
      <c r="I2780" s="79" t="e">
        <v>#N/A</v>
      </c>
      <c r="J2780" s="79" t="e">
        <v>#N/A</v>
      </c>
      <c r="K2780" s="84" t="e">
        <v>#N/A</v>
      </c>
      <c r="L2780" s="9" t="e">
        <v>#N/A</v>
      </c>
      <c r="M2780" s="92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8" t="e">
        <v>#N/A</v>
      </c>
      <c r="F2781" s="3" t="e">
        <v>#N/A</v>
      </c>
      <c r="G2781" s="3" t="e">
        <v>#N/A</v>
      </c>
      <c r="H2781" s="3" t="e">
        <v>#N/A</v>
      </c>
      <c r="I2781" s="79" t="e">
        <v>#N/A</v>
      </c>
      <c r="J2781" s="79" t="e">
        <v>#N/A</v>
      </c>
      <c r="K2781" s="84" t="e">
        <v>#N/A</v>
      </c>
      <c r="L2781" s="9" t="e">
        <v>#N/A</v>
      </c>
      <c r="M2781" s="92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8" t="e">
        <v>#N/A</v>
      </c>
      <c r="F2782" s="3" t="e">
        <v>#N/A</v>
      </c>
      <c r="G2782" s="3" t="e">
        <v>#N/A</v>
      </c>
      <c r="H2782" s="3" t="e">
        <v>#N/A</v>
      </c>
      <c r="I2782" s="79" t="e">
        <v>#N/A</v>
      </c>
      <c r="J2782" s="79" t="e">
        <v>#N/A</v>
      </c>
      <c r="K2782" s="84" t="e">
        <v>#N/A</v>
      </c>
      <c r="L2782" s="9" t="e">
        <v>#N/A</v>
      </c>
      <c r="M2782" s="92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8" t="e">
        <v>#N/A</v>
      </c>
      <c r="F2783" s="3" t="e">
        <v>#N/A</v>
      </c>
      <c r="G2783" s="3" t="e">
        <v>#N/A</v>
      </c>
      <c r="H2783" s="3" t="e">
        <v>#N/A</v>
      </c>
      <c r="I2783" s="79" t="e">
        <v>#N/A</v>
      </c>
      <c r="J2783" s="79" t="e">
        <v>#N/A</v>
      </c>
      <c r="K2783" s="84" t="e">
        <v>#N/A</v>
      </c>
      <c r="L2783" s="9" t="e">
        <v>#N/A</v>
      </c>
      <c r="M2783" s="92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8" t="e">
        <v>#N/A</v>
      </c>
      <c r="F2784" s="3" t="e">
        <v>#N/A</v>
      </c>
      <c r="G2784" s="3" t="e">
        <v>#N/A</v>
      </c>
      <c r="H2784" s="3" t="e">
        <v>#N/A</v>
      </c>
      <c r="I2784" s="79" t="e">
        <v>#N/A</v>
      </c>
      <c r="J2784" s="79" t="e">
        <v>#N/A</v>
      </c>
      <c r="K2784" s="84" t="e">
        <v>#N/A</v>
      </c>
      <c r="L2784" s="9" t="e">
        <v>#N/A</v>
      </c>
      <c r="M2784" s="92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8" t="e">
        <v>#N/A</v>
      </c>
      <c r="F2785" s="3" t="e">
        <v>#N/A</v>
      </c>
      <c r="G2785" s="3" t="e">
        <v>#N/A</v>
      </c>
      <c r="H2785" s="3" t="e">
        <v>#N/A</v>
      </c>
      <c r="I2785" s="79" t="e">
        <v>#N/A</v>
      </c>
      <c r="J2785" s="79" t="e">
        <v>#N/A</v>
      </c>
      <c r="K2785" s="84" t="e">
        <v>#N/A</v>
      </c>
      <c r="L2785" s="9" t="e">
        <v>#N/A</v>
      </c>
      <c r="M2785" s="92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8" t="e">
        <v>#N/A</v>
      </c>
      <c r="F2786" s="3" t="e">
        <v>#N/A</v>
      </c>
      <c r="G2786" s="3" t="e">
        <v>#N/A</v>
      </c>
      <c r="H2786" s="3" t="e">
        <v>#N/A</v>
      </c>
      <c r="I2786" s="79" t="e">
        <v>#N/A</v>
      </c>
      <c r="J2786" s="79" t="e">
        <v>#N/A</v>
      </c>
      <c r="K2786" s="84" t="e">
        <v>#N/A</v>
      </c>
      <c r="L2786" s="9" t="e">
        <v>#N/A</v>
      </c>
      <c r="M2786" s="92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8" t="e">
        <v>#N/A</v>
      </c>
      <c r="F2787" s="3" t="e">
        <v>#N/A</v>
      </c>
      <c r="G2787" s="3" t="e">
        <v>#N/A</v>
      </c>
      <c r="H2787" s="3" t="e">
        <v>#N/A</v>
      </c>
      <c r="I2787" s="79" t="e">
        <v>#N/A</v>
      </c>
      <c r="J2787" s="79" t="e">
        <v>#N/A</v>
      </c>
      <c r="K2787" s="84" t="e">
        <v>#N/A</v>
      </c>
      <c r="L2787" s="9" t="e">
        <v>#N/A</v>
      </c>
      <c r="M2787" s="92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8" t="e">
        <v>#N/A</v>
      </c>
      <c r="F2788" s="3" t="e">
        <v>#N/A</v>
      </c>
      <c r="G2788" s="3" t="e">
        <v>#N/A</v>
      </c>
      <c r="H2788" s="3" t="e">
        <v>#N/A</v>
      </c>
      <c r="I2788" s="79" t="e">
        <v>#N/A</v>
      </c>
      <c r="J2788" s="79" t="e">
        <v>#N/A</v>
      </c>
      <c r="K2788" s="84" t="e">
        <v>#N/A</v>
      </c>
      <c r="L2788" s="9" t="e">
        <v>#N/A</v>
      </c>
      <c r="M2788" s="92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8" t="e">
        <v>#N/A</v>
      </c>
      <c r="F2789" s="3" t="e">
        <v>#N/A</v>
      </c>
      <c r="G2789" s="3" t="e">
        <v>#N/A</v>
      </c>
      <c r="H2789" s="3" t="e">
        <v>#N/A</v>
      </c>
      <c r="I2789" s="79" t="e">
        <v>#N/A</v>
      </c>
      <c r="J2789" s="79" t="e">
        <v>#N/A</v>
      </c>
      <c r="K2789" s="84" t="e">
        <v>#N/A</v>
      </c>
      <c r="L2789" s="9" t="e">
        <v>#N/A</v>
      </c>
      <c r="M2789" s="92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8" t="e">
        <v>#N/A</v>
      </c>
      <c r="F2790" s="3" t="e">
        <v>#N/A</v>
      </c>
      <c r="G2790" s="3" t="e">
        <v>#N/A</v>
      </c>
      <c r="H2790" s="3" t="e">
        <v>#N/A</v>
      </c>
      <c r="I2790" s="79" t="e">
        <v>#N/A</v>
      </c>
      <c r="J2790" s="79" t="e">
        <v>#N/A</v>
      </c>
      <c r="K2790" s="84" t="e">
        <v>#N/A</v>
      </c>
      <c r="L2790" s="9" t="e">
        <v>#N/A</v>
      </c>
      <c r="M2790" s="92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8" t="e">
        <v>#N/A</v>
      </c>
      <c r="F2791" s="3" t="e">
        <v>#N/A</v>
      </c>
      <c r="G2791" s="3" t="e">
        <v>#N/A</v>
      </c>
      <c r="H2791" s="3" t="e">
        <v>#N/A</v>
      </c>
      <c r="I2791" s="79" t="e">
        <v>#N/A</v>
      </c>
      <c r="J2791" s="79" t="e">
        <v>#N/A</v>
      </c>
      <c r="K2791" s="84" t="e">
        <v>#N/A</v>
      </c>
      <c r="L2791" s="9" t="e">
        <v>#N/A</v>
      </c>
      <c r="M2791" s="92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8" t="e">
        <v>#N/A</v>
      </c>
      <c r="F2792" s="3" t="e">
        <v>#N/A</v>
      </c>
      <c r="G2792" s="3" t="e">
        <v>#N/A</v>
      </c>
      <c r="H2792" s="3" t="e">
        <v>#N/A</v>
      </c>
      <c r="I2792" s="79" t="e">
        <v>#N/A</v>
      </c>
      <c r="J2792" s="79" t="e">
        <v>#N/A</v>
      </c>
      <c r="K2792" s="84" t="e">
        <v>#N/A</v>
      </c>
      <c r="L2792" s="9" t="e">
        <v>#N/A</v>
      </c>
      <c r="M2792" s="92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8" t="e">
        <v>#N/A</v>
      </c>
      <c r="F2793" s="3" t="e">
        <v>#N/A</v>
      </c>
      <c r="G2793" s="3" t="e">
        <v>#N/A</v>
      </c>
      <c r="H2793" s="3" t="e">
        <v>#N/A</v>
      </c>
      <c r="I2793" s="79" t="e">
        <v>#N/A</v>
      </c>
      <c r="J2793" s="79" t="e">
        <v>#N/A</v>
      </c>
      <c r="K2793" s="84" t="e">
        <v>#N/A</v>
      </c>
      <c r="L2793" s="9" t="e">
        <v>#N/A</v>
      </c>
      <c r="M2793" s="92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8" t="e">
        <v>#N/A</v>
      </c>
      <c r="F2794" s="3" t="e">
        <v>#N/A</v>
      </c>
      <c r="G2794" s="3" t="e">
        <v>#N/A</v>
      </c>
      <c r="H2794" s="3" t="e">
        <v>#N/A</v>
      </c>
      <c r="I2794" s="79" t="e">
        <v>#N/A</v>
      </c>
      <c r="J2794" s="79" t="e">
        <v>#N/A</v>
      </c>
      <c r="K2794" s="84" t="e">
        <v>#N/A</v>
      </c>
      <c r="L2794" s="9" t="e">
        <v>#N/A</v>
      </c>
      <c r="M2794" s="92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8" t="e">
        <v>#N/A</v>
      </c>
      <c r="F2795" s="3" t="e">
        <v>#N/A</v>
      </c>
      <c r="G2795" s="3" t="e">
        <v>#N/A</v>
      </c>
      <c r="H2795" s="3" t="e">
        <v>#N/A</v>
      </c>
      <c r="I2795" s="79" t="e">
        <v>#N/A</v>
      </c>
      <c r="J2795" s="79" t="e">
        <v>#N/A</v>
      </c>
      <c r="K2795" s="84" t="e">
        <v>#N/A</v>
      </c>
      <c r="L2795" s="9" t="e">
        <v>#N/A</v>
      </c>
      <c r="M2795" s="92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8" t="e">
        <v>#N/A</v>
      </c>
      <c r="F2796" s="3" t="e">
        <v>#N/A</v>
      </c>
      <c r="G2796" s="3" t="e">
        <v>#N/A</v>
      </c>
      <c r="H2796" s="3" t="e">
        <v>#N/A</v>
      </c>
      <c r="I2796" s="79" t="e">
        <v>#N/A</v>
      </c>
      <c r="J2796" s="79" t="e">
        <v>#N/A</v>
      </c>
      <c r="K2796" s="84" t="e">
        <v>#N/A</v>
      </c>
      <c r="L2796" s="9" t="e">
        <v>#N/A</v>
      </c>
      <c r="M2796" s="92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8" t="e">
        <v>#N/A</v>
      </c>
      <c r="F2797" s="3" t="e">
        <v>#N/A</v>
      </c>
      <c r="G2797" s="3" t="e">
        <v>#N/A</v>
      </c>
      <c r="H2797" s="3" t="e">
        <v>#N/A</v>
      </c>
      <c r="I2797" s="79" t="e">
        <v>#N/A</v>
      </c>
      <c r="J2797" s="79" t="e">
        <v>#N/A</v>
      </c>
      <c r="K2797" s="84" t="e">
        <v>#N/A</v>
      </c>
      <c r="L2797" s="9" t="e">
        <v>#N/A</v>
      </c>
      <c r="M2797" s="92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8" t="e">
        <v>#N/A</v>
      </c>
      <c r="F2798" s="3" t="e">
        <v>#N/A</v>
      </c>
      <c r="G2798" s="3" t="e">
        <v>#N/A</v>
      </c>
      <c r="H2798" s="3" t="e">
        <v>#N/A</v>
      </c>
      <c r="I2798" s="79" t="e">
        <v>#N/A</v>
      </c>
      <c r="J2798" s="79" t="e">
        <v>#N/A</v>
      </c>
      <c r="K2798" s="84" t="e">
        <v>#N/A</v>
      </c>
      <c r="L2798" s="9" t="e">
        <v>#N/A</v>
      </c>
      <c r="M2798" s="92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8" t="e">
        <v>#N/A</v>
      </c>
      <c r="F2799" s="3" t="e">
        <v>#N/A</v>
      </c>
      <c r="G2799" s="3" t="e">
        <v>#N/A</v>
      </c>
      <c r="H2799" s="3" t="e">
        <v>#N/A</v>
      </c>
      <c r="I2799" s="79" t="e">
        <v>#N/A</v>
      </c>
      <c r="J2799" s="79" t="e">
        <v>#N/A</v>
      </c>
      <c r="K2799" s="84" t="e">
        <v>#N/A</v>
      </c>
      <c r="L2799" s="9" t="e">
        <v>#N/A</v>
      </c>
      <c r="M2799" s="92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8" t="e">
        <v>#N/A</v>
      </c>
      <c r="F2800" s="3" t="e">
        <v>#N/A</v>
      </c>
      <c r="G2800" s="3" t="e">
        <v>#N/A</v>
      </c>
      <c r="H2800" s="3" t="e">
        <v>#N/A</v>
      </c>
      <c r="I2800" s="79" t="e">
        <v>#N/A</v>
      </c>
      <c r="J2800" s="79" t="e">
        <v>#N/A</v>
      </c>
      <c r="K2800" s="84" t="e">
        <v>#N/A</v>
      </c>
      <c r="L2800" s="9" t="e">
        <v>#N/A</v>
      </c>
      <c r="M2800" s="92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8" t="e">
        <v>#N/A</v>
      </c>
      <c r="F2801" s="3" t="e">
        <v>#N/A</v>
      </c>
      <c r="G2801" s="3" t="e">
        <v>#N/A</v>
      </c>
      <c r="H2801" s="3" t="e">
        <v>#N/A</v>
      </c>
      <c r="I2801" s="79" t="e">
        <v>#N/A</v>
      </c>
      <c r="J2801" s="79" t="e">
        <v>#N/A</v>
      </c>
      <c r="K2801" s="84" t="e">
        <v>#N/A</v>
      </c>
      <c r="L2801" s="9" t="e">
        <v>#N/A</v>
      </c>
      <c r="M2801" s="92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8" t="e">
        <v>#N/A</v>
      </c>
      <c r="F2802" s="3" t="e">
        <v>#N/A</v>
      </c>
      <c r="G2802" s="3" t="e">
        <v>#N/A</v>
      </c>
      <c r="H2802" s="3" t="e">
        <v>#N/A</v>
      </c>
      <c r="I2802" s="79" t="e">
        <v>#N/A</v>
      </c>
      <c r="J2802" s="79" t="e">
        <v>#N/A</v>
      </c>
      <c r="K2802" s="84" t="e">
        <v>#N/A</v>
      </c>
      <c r="L2802" s="9" t="e">
        <v>#N/A</v>
      </c>
      <c r="M2802" s="92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8" t="e">
        <v>#N/A</v>
      </c>
      <c r="F2803" s="3" t="e">
        <v>#N/A</v>
      </c>
      <c r="G2803" s="3" t="e">
        <v>#N/A</v>
      </c>
      <c r="H2803" s="3" t="e">
        <v>#N/A</v>
      </c>
      <c r="I2803" s="79" t="e">
        <v>#N/A</v>
      </c>
      <c r="J2803" s="79" t="e">
        <v>#N/A</v>
      </c>
      <c r="K2803" s="84" t="e">
        <v>#N/A</v>
      </c>
      <c r="L2803" s="9" t="e">
        <v>#N/A</v>
      </c>
      <c r="M2803" s="92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8" t="e">
        <v>#N/A</v>
      </c>
      <c r="F2804" s="3" t="e">
        <v>#N/A</v>
      </c>
      <c r="G2804" s="3" t="e">
        <v>#N/A</v>
      </c>
      <c r="H2804" s="3" t="e">
        <v>#N/A</v>
      </c>
      <c r="I2804" s="79" t="e">
        <v>#N/A</v>
      </c>
      <c r="J2804" s="79" t="e">
        <v>#N/A</v>
      </c>
      <c r="K2804" s="84" t="e">
        <v>#N/A</v>
      </c>
      <c r="L2804" s="9" t="e">
        <v>#N/A</v>
      </c>
      <c r="M2804" s="92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8" t="e">
        <v>#N/A</v>
      </c>
      <c r="F2805" s="3" t="e">
        <v>#N/A</v>
      </c>
      <c r="G2805" s="3" t="e">
        <v>#N/A</v>
      </c>
      <c r="H2805" s="3" t="e">
        <v>#N/A</v>
      </c>
      <c r="I2805" s="79" t="e">
        <v>#N/A</v>
      </c>
      <c r="J2805" s="79" t="e">
        <v>#N/A</v>
      </c>
      <c r="K2805" s="84" t="e">
        <v>#N/A</v>
      </c>
      <c r="L2805" s="9" t="e">
        <v>#N/A</v>
      </c>
      <c r="M2805" s="92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8" t="e">
        <v>#N/A</v>
      </c>
      <c r="F2806" s="3" t="e">
        <v>#N/A</v>
      </c>
      <c r="G2806" s="3" t="e">
        <v>#N/A</v>
      </c>
      <c r="H2806" s="3" t="e">
        <v>#N/A</v>
      </c>
      <c r="I2806" s="79" t="e">
        <v>#N/A</v>
      </c>
      <c r="J2806" s="79" t="e">
        <v>#N/A</v>
      </c>
      <c r="K2806" s="84" t="e">
        <v>#N/A</v>
      </c>
      <c r="L2806" s="9" t="e">
        <v>#N/A</v>
      </c>
      <c r="M2806" s="92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8" t="e">
        <v>#N/A</v>
      </c>
      <c r="F2807" s="3" t="e">
        <v>#N/A</v>
      </c>
      <c r="G2807" s="3" t="e">
        <v>#N/A</v>
      </c>
      <c r="H2807" s="3" t="e">
        <v>#N/A</v>
      </c>
      <c r="I2807" s="79" t="e">
        <v>#N/A</v>
      </c>
      <c r="J2807" s="79" t="e">
        <v>#N/A</v>
      </c>
      <c r="K2807" s="84" t="e">
        <v>#N/A</v>
      </c>
      <c r="L2807" s="9" t="e">
        <v>#N/A</v>
      </c>
      <c r="M2807" s="92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8" t="e">
        <v>#N/A</v>
      </c>
      <c r="F2808" s="3" t="e">
        <v>#N/A</v>
      </c>
      <c r="G2808" s="3" t="e">
        <v>#N/A</v>
      </c>
      <c r="H2808" s="3" t="e">
        <v>#N/A</v>
      </c>
      <c r="I2808" s="79" t="e">
        <v>#N/A</v>
      </c>
      <c r="J2808" s="79" t="e">
        <v>#N/A</v>
      </c>
      <c r="K2808" s="84" t="e">
        <v>#N/A</v>
      </c>
      <c r="L2808" s="9" t="e">
        <v>#N/A</v>
      </c>
      <c r="M2808" s="92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8" t="e">
        <v>#N/A</v>
      </c>
      <c r="F2809" s="3" t="e">
        <v>#N/A</v>
      </c>
      <c r="G2809" s="3" t="e">
        <v>#N/A</v>
      </c>
      <c r="H2809" s="3" t="e">
        <v>#N/A</v>
      </c>
      <c r="I2809" s="79" t="e">
        <v>#N/A</v>
      </c>
      <c r="J2809" s="79" t="e">
        <v>#N/A</v>
      </c>
      <c r="K2809" s="84" t="e">
        <v>#N/A</v>
      </c>
      <c r="L2809" s="9" t="e">
        <v>#N/A</v>
      </c>
      <c r="M2809" s="92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8" t="e">
        <v>#N/A</v>
      </c>
      <c r="F2810" s="3" t="e">
        <v>#N/A</v>
      </c>
      <c r="G2810" s="3" t="e">
        <v>#N/A</v>
      </c>
      <c r="H2810" s="3" t="e">
        <v>#N/A</v>
      </c>
      <c r="I2810" s="79" t="e">
        <v>#N/A</v>
      </c>
      <c r="J2810" s="79" t="e">
        <v>#N/A</v>
      </c>
      <c r="K2810" s="84" t="e">
        <v>#N/A</v>
      </c>
      <c r="L2810" s="9" t="e">
        <v>#N/A</v>
      </c>
      <c r="M2810" s="92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8" t="e">
        <v>#N/A</v>
      </c>
      <c r="F2811" s="3" t="e">
        <v>#N/A</v>
      </c>
      <c r="G2811" s="3" t="e">
        <v>#N/A</v>
      </c>
      <c r="H2811" s="3" t="e">
        <v>#N/A</v>
      </c>
      <c r="I2811" s="79" t="e">
        <v>#N/A</v>
      </c>
      <c r="J2811" s="79" t="e">
        <v>#N/A</v>
      </c>
      <c r="K2811" s="84" t="e">
        <v>#N/A</v>
      </c>
      <c r="L2811" s="9" t="e">
        <v>#N/A</v>
      </c>
      <c r="M2811" s="92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8" t="e">
        <v>#N/A</v>
      </c>
      <c r="F2812" s="3" t="e">
        <v>#N/A</v>
      </c>
      <c r="G2812" s="3" t="e">
        <v>#N/A</v>
      </c>
      <c r="H2812" s="3" t="e">
        <v>#N/A</v>
      </c>
      <c r="I2812" s="79" t="e">
        <v>#N/A</v>
      </c>
      <c r="J2812" s="79" t="e">
        <v>#N/A</v>
      </c>
      <c r="K2812" s="84" t="e">
        <v>#N/A</v>
      </c>
      <c r="L2812" s="9" t="e">
        <v>#N/A</v>
      </c>
      <c r="M2812" s="92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8" t="e">
        <v>#N/A</v>
      </c>
      <c r="F2813" s="3" t="e">
        <v>#N/A</v>
      </c>
      <c r="G2813" s="3" t="e">
        <v>#N/A</v>
      </c>
      <c r="H2813" s="3" t="e">
        <v>#N/A</v>
      </c>
      <c r="I2813" s="79" t="e">
        <v>#N/A</v>
      </c>
      <c r="J2813" s="79" t="e">
        <v>#N/A</v>
      </c>
      <c r="K2813" s="84" t="e">
        <v>#N/A</v>
      </c>
      <c r="L2813" s="9" t="e">
        <v>#N/A</v>
      </c>
      <c r="M2813" s="92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8" t="e">
        <v>#N/A</v>
      </c>
      <c r="F2814" s="3" t="e">
        <v>#N/A</v>
      </c>
      <c r="G2814" s="3" t="e">
        <v>#N/A</v>
      </c>
      <c r="H2814" s="3" t="e">
        <v>#N/A</v>
      </c>
      <c r="I2814" s="79" t="e">
        <v>#N/A</v>
      </c>
      <c r="J2814" s="79" t="e">
        <v>#N/A</v>
      </c>
      <c r="K2814" s="84" t="e">
        <v>#N/A</v>
      </c>
      <c r="L2814" s="9" t="e">
        <v>#N/A</v>
      </c>
      <c r="M2814" s="92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8" t="e">
        <v>#N/A</v>
      </c>
      <c r="F2815" s="3" t="e">
        <v>#N/A</v>
      </c>
      <c r="G2815" s="3" t="e">
        <v>#N/A</v>
      </c>
      <c r="H2815" s="3" t="e">
        <v>#N/A</v>
      </c>
      <c r="I2815" s="79" t="e">
        <v>#N/A</v>
      </c>
      <c r="J2815" s="79" t="e">
        <v>#N/A</v>
      </c>
      <c r="K2815" s="84" t="e">
        <v>#N/A</v>
      </c>
      <c r="L2815" s="9" t="e">
        <v>#N/A</v>
      </c>
      <c r="M2815" s="92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8" t="e">
        <v>#N/A</v>
      </c>
      <c r="F2816" s="3" t="e">
        <v>#N/A</v>
      </c>
      <c r="G2816" s="3" t="e">
        <v>#N/A</v>
      </c>
      <c r="H2816" s="3" t="e">
        <v>#N/A</v>
      </c>
      <c r="I2816" s="79" t="e">
        <v>#N/A</v>
      </c>
      <c r="J2816" s="79" t="e">
        <v>#N/A</v>
      </c>
      <c r="K2816" s="84" t="e">
        <v>#N/A</v>
      </c>
      <c r="L2816" s="9" t="e">
        <v>#N/A</v>
      </c>
      <c r="M2816" s="92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8" t="e">
        <v>#N/A</v>
      </c>
      <c r="F2817" s="3" t="e">
        <v>#N/A</v>
      </c>
      <c r="G2817" s="3" t="e">
        <v>#N/A</v>
      </c>
      <c r="H2817" s="3" t="e">
        <v>#N/A</v>
      </c>
      <c r="I2817" s="79" t="e">
        <v>#N/A</v>
      </c>
      <c r="J2817" s="79" t="e">
        <v>#N/A</v>
      </c>
      <c r="K2817" s="84" t="e">
        <v>#N/A</v>
      </c>
      <c r="L2817" s="9" t="e">
        <v>#N/A</v>
      </c>
      <c r="M2817" s="92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8" t="e">
        <v>#N/A</v>
      </c>
      <c r="F2818" s="3" t="e">
        <v>#N/A</v>
      </c>
      <c r="G2818" s="3" t="e">
        <v>#N/A</v>
      </c>
      <c r="H2818" s="3" t="e">
        <v>#N/A</v>
      </c>
      <c r="I2818" s="79" t="e">
        <v>#N/A</v>
      </c>
      <c r="J2818" s="79" t="e">
        <v>#N/A</v>
      </c>
      <c r="K2818" s="84" t="e">
        <v>#N/A</v>
      </c>
      <c r="L2818" s="9" t="e">
        <v>#N/A</v>
      </c>
      <c r="M2818" s="92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8" t="e">
        <v>#N/A</v>
      </c>
      <c r="F2819" s="3" t="e">
        <v>#N/A</v>
      </c>
      <c r="G2819" s="3" t="e">
        <v>#N/A</v>
      </c>
      <c r="H2819" s="3" t="e">
        <v>#N/A</v>
      </c>
      <c r="I2819" s="79" t="e">
        <v>#N/A</v>
      </c>
      <c r="J2819" s="79" t="e">
        <v>#N/A</v>
      </c>
      <c r="K2819" s="84" t="e">
        <v>#N/A</v>
      </c>
      <c r="L2819" s="9" t="e">
        <v>#N/A</v>
      </c>
      <c r="M2819" s="92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8" t="e">
        <v>#N/A</v>
      </c>
      <c r="F2820" s="3" t="e">
        <v>#N/A</v>
      </c>
      <c r="G2820" s="3" t="e">
        <v>#N/A</v>
      </c>
      <c r="H2820" s="3" t="e">
        <v>#N/A</v>
      </c>
      <c r="I2820" s="79" t="e">
        <v>#N/A</v>
      </c>
      <c r="J2820" s="79" t="e">
        <v>#N/A</v>
      </c>
      <c r="K2820" s="84" t="e">
        <v>#N/A</v>
      </c>
      <c r="L2820" s="9" t="e">
        <v>#N/A</v>
      </c>
      <c r="M2820" s="92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8" t="e">
        <v>#N/A</v>
      </c>
      <c r="F2821" s="3" t="e">
        <v>#N/A</v>
      </c>
      <c r="G2821" s="3" t="e">
        <v>#N/A</v>
      </c>
      <c r="H2821" s="3" t="e">
        <v>#N/A</v>
      </c>
      <c r="I2821" s="79" t="e">
        <v>#N/A</v>
      </c>
      <c r="J2821" s="79" t="e">
        <v>#N/A</v>
      </c>
      <c r="K2821" s="84" t="e">
        <v>#N/A</v>
      </c>
      <c r="L2821" s="9" t="e">
        <v>#N/A</v>
      </c>
      <c r="M2821" s="92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8" t="e">
        <v>#N/A</v>
      </c>
      <c r="F2822" s="3" t="e">
        <v>#N/A</v>
      </c>
      <c r="G2822" s="3" t="e">
        <v>#N/A</v>
      </c>
      <c r="H2822" s="3" t="e">
        <v>#N/A</v>
      </c>
      <c r="I2822" s="79" t="e">
        <v>#N/A</v>
      </c>
      <c r="J2822" s="79" t="e">
        <v>#N/A</v>
      </c>
      <c r="K2822" s="84" t="e">
        <v>#N/A</v>
      </c>
      <c r="L2822" s="9" t="e">
        <v>#N/A</v>
      </c>
      <c r="M2822" s="92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8" t="e">
        <v>#N/A</v>
      </c>
      <c r="F2823" s="3" t="e">
        <v>#N/A</v>
      </c>
      <c r="G2823" s="3" t="e">
        <v>#N/A</v>
      </c>
      <c r="H2823" s="3" t="e">
        <v>#N/A</v>
      </c>
      <c r="I2823" s="79" t="e">
        <v>#N/A</v>
      </c>
      <c r="J2823" s="79" t="e">
        <v>#N/A</v>
      </c>
      <c r="K2823" s="84" t="e">
        <v>#N/A</v>
      </c>
      <c r="L2823" s="9" t="e">
        <v>#N/A</v>
      </c>
      <c r="M2823" s="92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8" t="e">
        <v>#N/A</v>
      </c>
      <c r="F2824" s="3" t="e">
        <v>#N/A</v>
      </c>
      <c r="G2824" s="3" t="e">
        <v>#N/A</v>
      </c>
      <c r="H2824" s="3" t="e">
        <v>#N/A</v>
      </c>
      <c r="I2824" s="79" t="e">
        <v>#N/A</v>
      </c>
      <c r="J2824" s="79" t="e">
        <v>#N/A</v>
      </c>
      <c r="K2824" s="84" t="e">
        <v>#N/A</v>
      </c>
      <c r="L2824" s="9" t="e">
        <v>#N/A</v>
      </c>
      <c r="M2824" s="92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8" t="e">
        <v>#N/A</v>
      </c>
      <c r="F2825" s="3" t="e">
        <v>#N/A</v>
      </c>
      <c r="G2825" s="3" t="e">
        <v>#N/A</v>
      </c>
      <c r="H2825" s="3" t="e">
        <v>#N/A</v>
      </c>
      <c r="I2825" s="79" t="e">
        <v>#N/A</v>
      </c>
      <c r="J2825" s="79" t="e">
        <v>#N/A</v>
      </c>
      <c r="K2825" s="84" t="e">
        <v>#N/A</v>
      </c>
      <c r="L2825" s="9" t="e">
        <v>#N/A</v>
      </c>
      <c r="M2825" s="92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8" t="e">
        <v>#N/A</v>
      </c>
      <c r="F2826" s="3" t="e">
        <v>#N/A</v>
      </c>
      <c r="G2826" s="3" t="e">
        <v>#N/A</v>
      </c>
      <c r="H2826" s="3" t="e">
        <v>#N/A</v>
      </c>
      <c r="I2826" s="79" t="e">
        <v>#N/A</v>
      </c>
      <c r="J2826" s="79" t="e">
        <v>#N/A</v>
      </c>
      <c r="K2826" s="84" t="e">
        <v>#N/A</v>
      </c>
      <c r="L2826" s="9" t="e">
        <v>#N/A</v>
      </c>
      <c r="M2826" s="92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8" t="e">
        <v>#N/A</v>
      </c>
      <c r="F2827" s="3" t="e">
        <v>#N/A</v>
      </c>
      <c r="G2827" s="3" t="e">
        <v>#N/A</v>
      </c>
      <c r="H2827" s="3" t="e">
        <v>#N/A</v>
      </c>
      <c r="I2827" s="79" t="e">
        <v>#N/A</v>
      </c>
      <c r="J2827" s="79" t="e">
        <v>#N/A</v>
      </c>
      <c r="K2827" s="84" t="e">
        <v>#N/A</v>
      </c>
      <c r="L2827" s="9" t="e">
        <v>#N/A</v>
      </c>
      <c r="M2827" s="92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8" t="e">
        <v>#N/A</v>
      </c>
      <c r="F2828" s="3" t="e">
        <v>#N/A</v>
      </c>
      <c r="G2828" s="3" t="e">
        <v>#N/A</v>
      </c>
      <c r="H2828" s="3" t="e">
        <v>#N/A</v>
      </c>
      <c r="I2828" s="79" t="e">
        <v>#N/A</v>
      </c>
      <c r="J2828" s="79" t="e">
        <v>#N/A</v>
      </c>
      <c r="K2828" s="84" t="e">
        <v>#N/A</v>
      </c>
      <c r="L2828" s="9" t="e">
        <v>#N/A</v>
      </c>
      <c r="M2828" s="92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8" t="e">
        <v>#N/A</v>
      </c>
      <c r="F2829" s="3" t="e">
        <v>#N/A</v>
      </c>
      <c r="G2829" s="3" t="e">
        <v>#N/A</v>
      </c>
      <c r="H2829" s="3" t="e">
        <v>#N/A</v>
      </c>
      <c r="I2829" s="79" t="e">
        <v>#N/A</v>
      </c>
      <c r="J2829" s="79" t="e">
        <v>#N/A</v>
      </c>
      <c r="K2829" s="84" t="e">
        <v>#N/A</v>
      </c>
      <c r="L2829" s="9" t="e">
        <v>#N/A</v>
      </c>
      <c r="M2829" s="92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8" t="e">
        <v>#N/A</v>
      </c>
      <c r="F2830" s="3" t="e">
        <v>#N/A</v>
      </c>
      <c r="G2830" s="3" t="e">
        <v>#N/A</v>
      </c>
      <c r="H2830" s="3" t="e">
        <v>#N/A</v>
      </c>
      <c r="I2830" s="79" t="e">
        <v>#N/A</v>
      </c>
      <c r="J2830" s="79" t="e">
        <v>#N/A</v>
      </c>
      <c r="K2830" s="84" t="e">
        <v>#N/A</v>
      </c>
      <c r="L2830" s="9" t="e">
        <v>#N/A</v>
      </c>
      <c r="M2830" s="92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8" t="e">
        <v>#N/A</v>
      </c>
      <c r="F2831" s="3" t="e">
        <v>#N/A</v>
      </c>
      <c r="G2831" s="3" t="e">
        <v>#N/A</v>
      </c>
      <c r="H2831" s="3" t="e">
        <v>#N/A</v>
      </c>
      <c r="I2831" s="79" t="e">
        <v>#N/A</v>
      </c>
      <c r="J2831" s="79" t="e">
        <v>#N/A</v>
      </c>
      <c r="K2831" s="84" t="e">
        <v>#N/A</v>
      </c>
      <c r="L2831" s="9" t="e">
        <v>#N/A</v>
      </c>
      <c r="M2831" s="92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8" t="e">
        <v>#N/A</v>
      </c>
      <c r="F2832" s="3" t="e">
        <v>#N/A</v>
      </c>
      <c r="G2832" s="3" t="e">
        <v>#N/A</v>
      </c>
      <c r="H2832" s="3" t="e">
        <v>#N/A</v>
      </c>
      <c r="I2832" s="79" t="e">
        <v>#N/A</v>
      </c>
      <c r="J2832" s="79" t="e">
        <v>#N/A</v>
      </c>
      <c r="K2832" s="84" t="e">
        <v>#N/A</v>
      </c>
      <c r="L2832" s="9" t="e">
        <v>#N/A</v>
      </c>
      <c r="M2832" s="92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8" t="e">
        <v>#N/A</v>
      </c>
      <c r="F2833" s="3" t="e">
        <v>#N/A</v>
      </c>
      <c r="G2833" s="3" t="e">
        <v>#N/A</v>
      </c>
      <c r="H2833" s="3" t="e">
        <v>#N/A</v>
      </c>
      <c r="I2833" s="79" t="e">
        <v>#N/A</v>
      </c>
      <c r="J2833" s="79" t="e">
        <v>#N/A</v>
      </c>
      <c r="K2833" s="84" t="e">
        <v>#N/A</v>
      </c>
      <c r="L2833" s="9" t="e">
        <v>#N/A</v>
      </c>
      <c r="M2833" s="92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8" t="e">
        <v>#N/A</v>
      </c>
      <c r="F2834" s="3" t="e">
        <v>#N/A</v>
      </c>
      <c r="G2834" s="3" t="e">
        <v>#N/A</v>
      </c>
      <c r="H2834" s="3" t="e">
        <v>#N/A</v>
      </c>
      <c r="I2834" s="79" t="e">
        <v>#N/A</v>
      </c>
      <c r="J2834" s="79" t="e">
        <v>#N/A</v>
      </c>
      <c r="K2834" s="84" t="e">
        <v>#N/A</v>
      </c>
      <c r="L2834" s="9" t="e">
        <v>#N/A</v>
      </c>
      <c r="M2834" s="92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8" t="e">
        <v>#N/A</v>
      </c>
      <c r="F2835" s="3" t="e">
        <v>#N/A</v>
      </c>
      <c r="G2835" s="3" t="e">
        <v>#N/A</v>
      </c>
      <c r="H2835" s="3" t="e">
        <v>#N/A</v>
      </c>
      <c r="I2835" s="79" t="e">
        <v>#N/A</v>
      </c>
      <c r="J2835" s="79" t="e">
        <v>#N/A</v>
      </c>
      <c r="K2835" s="84" t="e">
        <v>#N/A</v>
      </c>
      <c r="L2835" s="9" t="e">
        <v>#N/A</v>
      </c>
      <c r="M2835" s="92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8" t="e">
        <v>#N/A</v>
      </c>
      <c r="F2836" s="3" t="e">
        <v>#N/A</v>
      </c>
      <c r="G2836" s="3" t="e">
        <v>#N/A</v>
      </c>
      <c r="H2836" s="3" t="e">
        <v>#N/A</v>
      </c>
      <c r="I2836" s="79" t="e">
        <v>#N/A</v>
      </c>
      <c r="J2836" s="79" t="e">
        <v>#N/A</v>
      </c>
      <c r="K2836" s="84" t="e">
        <v>#N/A</v>
      </c>
      <c r="L2836" s="9" t="e">
        <v>#N/A</v>
      </c>
      <c r="M2836" s="92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8" t="e">
        <v>#N/A</v>
      </c>
      <c r="F2837" s="3" t="e">
        <v>#N/A</v>
      </c>
      <c r="G2837" s="3" t="e">
        <v>#N/A</v>
      </c>
      <c r="H2837" s="3" t="e">
        <v>#N/A</v>
      </c>
      <c r="I2837" s="79" t="e">
        <v>#N/A</v>
      </c>
      <c r="J2837" s="79" t="e">
        <v>#N/A</v>
      </c>
      <c r="K2837" s="84" t="e">
        <v>#N/A</v>
      </c>
      <c r="L2837" s="9" t="e">
        <v>#N/A</v>
      </c>
      <c r="M2837" s="92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8" t="e">
        <v>#N/A</v>
      </c>
      <c r="F2838" s="3" t="e">
        <v>#N/A</v>
      </c>
      <c r="G2838" s="3" t="e">
        <v>#N/A</v>
      </c>
      <c r="H2838" s="3" t="e">
        <v>#N/A</v>
      </c>
      <c r="I2838" s="79" t="e">
        <v>#N/A</v>
      </c>
      <c r="J2838" s="79" t="e">
        <v>#N/A</v>
      </c>
      <c r="K2838" s="84" t="e">
        <v>#N/A</v>
      </c>
      <c r="L2838" s="9" t="e">
        <v>#N/A</v>
      </c>
      <c r="M2838" s="92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8" t="e">
        <v>#N/A</v>
      </c>
      <c r="F2839" s="3" t="e">
        <v>#N/A</v>
      </c>
      <c r="G2839" s="3" t="e">
        <v>#N/A</v>
      </c>
      <c r="H2839" s="3" t="e">
        <v>#N/A</v>
      </c>
      <c r="I2839" s="79" t="e">
        <v>#N/A</v>
      </c>
      <c r="J2839" s="79" t="e">
        <v>#N/A</v>
      </c>
      <c r="K2839" s="84" t="e">
        <v>#N/A</v>
      </c>
      <c r="L2839" s="9" t="e">
        <v>#N/A</v>
      </c>
      <c r="M2839" s="92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8" t="e">
        <v>#N/A</v>
      </c>
      <c r="F2840" s="3" t="e">
        <v>#N/A</v>
      </c>
      <c r="G2840" s="3" t="e">
        <v>#N/A</v>
      </c>
      <c r="H2840" s="3" t="e">
        <v>#N/A</v>
      </c>
      <c r="I2840" s="79" t="e">
        <v>#N/A</v>
      </c>
      <c r="J2840" s="79" t="e">
        <v>#N/A</v>
      </c>
      <c r="K2840" s="84" t="e">
        <v>#N/A</v>
      </c>
      <c r="L2840" s="9" t="e">
        <v>#N/A</v>
      </c>
      <c r="M2840" s="92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8" t="e">
        <v>#N/A</v>
      </c>
      <c r="F2841" s="3" t="e">
        <v>#N/A</v>
      </c>
      <c r="G2841" s="3" t="e">
        <v>#N/A</v>
      </c>
      <c r="H2841" s="3" t="e">
        <v>#N/A</v>
      </c>
      <c r="I2841" s="79" t="e">
        <v>#N/A</v>
      </c>
      <c r="J2841" s="79" t="e">
        <v>#N/A</v>
      </c>
      <c r="K2841" s="84" t="e">
        <v>#N/A</v>
      </c>
      <c r="L2841" s="9" t="e">
        <v>#N/A</v>
      </c>
      <c r="M2841" s="92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8" t="e">
        <v>#N/A</v>
      </c>
      <c r="F2842" s="3" t="e">
        <v>#N/A</v>
      </c>
      <c r="G2842" s="3" t="e">
        <v>#N/A</v>
      </c>
      <c r="H2842" s="3" t="e">
        <v>#N/A</v>
      </c>
      <c r="I2842" s="79" t="e">
        <v>#N/A</v>
      </c>
      <c r="J2842" s="79" t="e">
        <v>#N/A</v>
      </c>
      <c r="K2842" s="84" t="e">
        <v>#N/A</v>
      </c>
      <c r="L2842" s="9" t="e">
        <v>#N/A</v>
      </c>
      <c r="M2842" s="92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8" t="e">
        <v>#N/A</v>
      </c>
      <c r="F2843" s="3" t="e">
        <v>#N/A</v>
      </c>
      <c r="G2843" s="3" t="e">
        <v>#N/A</v>
      </c>
      <c r="H2843" s="3" t="e">
        <v>#N/A</v>
      </c>
      <c r="I2843" s="79" t="e">
        <v>#N/A</v>
      </c>
      <c r="J2843" s="79" t="e">
        <v>#N/A</v>
      </c>
      <c r="K2843" s="84" t="e">
        <v>#N/A</v>
      </c>
      <c r="L2843" s="9" t="e">
        <v>#N/A</v>
      </c>
      <c r="M2843" s="92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8" t="e">
        <v>#N/A</v>
      </c>
      <c r="F2844" s="3" t="e">
        <v>#N/A</v>
      </c>
      <c r="G2844" s="3" t="e">
        <v>#N/A</v>
      </c>
      <c r="H2844" s="3" t="e">
        <v>#N/A</v>
      </c>
      <c r="I2844" s="79" t="e">
        <v>#N/A</v>
      </c>
      <c r="J2844" s="79" t="e">
        <v>#N/A</v>
      </c>
      <c r="K2844" s="84" t="e">
        <v>#N/A</v>
      </c>
      <c r="L2844" s="9" t="e">
        <v>#N/A</v>
      </c>
      <c r="M2844" s="92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8" t="e">
        <v>#N/A</v>
      </c>
      <c r="F2845" s="3" t="e">
        <v>#N/A</v>
      </c>
      <c r="G2845" s="3" t="e">
        <v>#N/A</v>
      </c>
      <c r="H2845" s="3" t="e">
        <v>#N/A</v>
      </c>
      <c r="I2845" s="79" t="e">
        <v>#N/A</v>
      </c>
      <c r="J2845" s="79" t="e">
        <v>#N/A</v>
      </c>
      <c r="K2845" s="84" t="e">
        <v>#N/A</v>
      </c>
      <c r="L2845" s="9" t="e">
        <v>#N/A</v>
      </c>
      <c r="M2845" s="92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8" t="e">
        <v>#N/A</v>
      </c>
      <c r="F2846" s="3" t="e">
        <v>#N/A</v>
      </c>
      <c r="G2846" s="3" t="e">
        <v>#N/A</v>
      </c>
      <c r="H2846" s="3" t="e">
        <v>#N/A</v>
      </c>
      <c r="I2846" s="79" t="e">
        <v>#N/A</v>
      </c>
      <c r="J2846" s="79" t="e">
        <v>#N/A</v>
      </c>
      <c r="K2846" s="84" t="e">
        <v>#N/A</v>
      </c>
      <c r="L2846" s="9" t="e">
        <v>#N/A</v>
      </c>
      <c r="M2846" s="92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8" t="e">
        <v>#N/A</v>
      </c>
      <c r="F2847" s="3" t="e">
        <v>#N/A</v>
      </c>
      <c r="G2847" s="3" t="e">
        <v>#N/A</v>
      </c>
      <c r="H2847" s="3" t="e">
        <v>#N/A</v>
      </c>
      <c r="I2847" s="79" t="e">
        <v>#N/A</v>
      </c>
      <c r="J2847" s="79" t="e">
        <v>#N/A</v>
      </c>
      <c r="K2847" s="84" t="e">
        <v>#N/A</v>
      </c>
      <c r="L2847" s="9" t="e">
        <v>#N/A</v>
      </c>
      <c r="M2847" s="92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8" t="e">
        <v>#N/A</v>
      </c>
      <c r="F2848" s="3" t="e">
        <v>#N/A</v>
      </c>
      <c r="G2848" s="3" t="e">
        <v>#N/A</v>
      </c>
      <c r="H2848" s="3" t="e">
        <v>#N/A</v>
      </c>
      <c r="I2848" s="79" t="e">
        <v>#N/A</v>
      </c>
      <c r="J2848" s="79" t="e">
        <v>#N/A</v>
      </c>
      <c r="K2848" s="84" t="e">
        <v>#N/A</v>
      </c>
      <c r="L2848" s="9" t="e">
        <v>#N/A</v>
      </c>
      <c r="M2848" s="92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8" t="e">
        <v>#N/A</v>
      </c>
      <c r="F2849" s="3" t="e">
        <v>#N/A</v>
      </c>
      <c r="G2849" s="3" t="e">
        <v>#N/A</v>
      </c>
      <c r="H2849" s="3" t="e">
        <v>#N/A</v>
      </c>
      <c r="I2849" s="79" t="e">
        <v>#N/A</v>
      </c>
      <c r="J2849" s="79" t="e">
        <v>#N/A</v>
      </c>
      <c r="K2849" s="84" t="e">
        <v>#N/A</v>
      </c>
      <c r="L2849" s="9" t="e">
        <v>#N/A</v>
      </c>
      <c r="M2849" s="92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8" t="e">
        <v>#N/A</v>
      </c>
      <c r="F2850" s="3" t="e">
        <v>#N/A</v>
      </c>
      <c r="G2850" s="3" t="e">
        <v>#N/A</v>
      </c>
      <c r="H2850" s="3" t="e">
        <v>#N/A</v>
      </c>
      <c r="I2850" s="79" t="e">
        <v>#N/A</v>
      </c>
      <c r="J2850" s="79" t="e">
        <v>#N/A</v>
      </c>
      <c r="K2850" s="84" t="e">
        <v>#N/A</v>
      </c>
      <c r="L2850" s="9" t="e">
        <v>#N/A</v>
      </c>
      <c r="M2850" s="92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8" t="e">
        <v>#N/A</v>
      </c>
      <c r="F2851" s="3" t="e">
        <v>#N/A</v>
      </c>
      <c r="G2851" s="3" t="e">
        <v>#N/A</v>
      </c>
      <c r="H2851" s="3" t="e">
        <v>#N/A</v>
      </c>
      <c r="I2851" s="79" t="e">
        <v>#N/A</v>
      </c>
      <c r="J2851" s="79" t="e">
        <v>#N/A</v>
      </c>
      <c r="K2851" s="84" t="e">
        <v>#N/A</v>
      </c>
      <c r="L2851" s="9" t="e">
        <v>#N/A</v>
      </c>
      <c r="M2851" s="92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8" t="e">
        <v>#N/A</v>
      </c>
      <c r="F2852" s="3" t="e">
        <v>#N/A</v>
      </c>
      <c r="G2852" s="3" t="e">
        <v>#N/A</v>
      </c>
      <c r="H2852" s="3" t="e">
        <v>#N/A</v>
      </c>
      <c r="I2852" s="79" t="e">
        <v>#N/A</v>
      </c>
      <c r="J2852" s="79" t="e">
        <v>#N/A</v>
      </c>
      <c r="K2852" s="84" t="e">
        <v>#N/A</v>
      </c>
      <c r="L2852" s="9" t="e">
        <v>#N/A</v>
      </c>
      <c r="M2852" s="92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8" t="e">
        <v>#N/A</v>
      </c>
      <c r="F2853" s="3" t="e">
        <v>#N/A</v>
      </c>
      <c r="G2853" s="3" t="e">
        <v>#N/A</v>
      </c>
      <c r="H2853" s="3" t="e">
        <v>#N/A</v>
      </c>
      <c r="I2853" s="79" t="e">
        <v>#N/A</v>
      </c>
      <c r="J2853" s="79" t="e">
        <v>#N/A</v>
      </c>
      <c r="K2853" s="84" t="e">
        <v>#N/A</v>
      </c>
      <c r="L2853" s="9" t="e">
        <v>#N/A</v>
      </c>
      <c r="M2853" s="92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8" t="e">
        <v>#N/A</v>
      </c>
      <c r="F2854" s="3" t="e">
        <v>#N/A</v>
      </c>
      <c r="G2854" s="3" t="e">
        <v>#N/A</v>
      </c>
      <c r="H2854" s="3" t="e">
        <v>#N/A</v>
      </c>
      <c r="I2854" s="79" t="e">
        <v>#N/A</v>
      </c>
      <c r="J2854" s="79" t="e">
        <v>#N/A</v>
      </c>
      <c r="K2854" s="84" t="e">
        <v>#N/A</v>
      </c>
      <c r="L2854" s="9" t="e">
        <v>#N/A</v>
      </c>
      <c r="M2854" s="92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8" t="e">
        <v>#N/A</v>
      </c>
      <c r="F2855" s="3" t="e">
        <v>#N/A</v>
      </c>
      <c r="G2855" s="3" t="e">
        <v>#N/A</v>
      </c>
      <c r="H2855" s="3" t="e">
        <v>#N/A</v>
      </c>
      <c r="I2855" s="79" t="e">
        <v>#N/A</v>
      </c>
      <c r="J2855" s="79" t="e">
        <v>#N/A</v>
      </c>
      <c r="K2855" s="84" t="e">
        <v>#N/A</v>
      </c>
      <c r="L2855" s="9" t="e">
        <v>#N/A</v>
      </c>
      <c r="M2855" s="92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8" t="e">
        <v>#N/A</v>
      </c>
      <c r="F2856" s="3" t="e">
        <v>#N/A</v>
      </c>
      <c r="G2856" s="3" t="e">
        <v>#N/A</v>
      </c>
      <c r="H2856" s="3" t="e">
        <v>#N/A</v>
      </c>
      <c r="I2856" s="79" t="e">
        <v>#N/A</v>
      </c>
      <c r="J2856" s="79" t="e">
        <v>#N/A</v>
      </c>
      <c r="K2856" s="84" t="e">
        <v>#N/A</v>
      </c>
      <c r="L2856" s="9" t="e">
        <v>#N/A</v>
      </c>
      <c r="M2856" s="92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8" t="e">
        <v>#N/A</v>
      </c>
      <c r="F2857" s="3" t="e">
        <v>#N/A</v>
      </c>
      <c r="G2857" s="3" t="e">
        <v>#N/A</v>
      </c>
      <c r="H2857" s="3" t="e">
        <v>#N/A</v>
      </c>
      <c r="I2857" s="79" t="e">
        <v>#N/A</v>
      </c>
      <c r="J2857" s="79" t="e">
        <v>#N/A</v>
      </c>
      <c r="K2857" s="84" t="e">
        <v>#N/A</v>
      </c>
      <c r="L2857" s="9" t="e">
        <v>#N/A</v>
      </c>
      <c r="M2857" s="92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8" t="e">
        <v>#N/A</v>
      </c>
      <c r="F2858" s="3" t="e">
        <v>#N/A</v>
      </c>
      <c r="G2858" s="3" t="e">
        <v>#N/A</v>
      </c>
      <c r="H2858" s="3" t="e">
        <v>#N/A</v>
      </c>
      <c r="I2858" s="79" t="e">
        <v>#N/A</v>
      </c>
      <c r="J2858" s="79" t="e">
        <v>#N/A</v>
      </c>
      <c r="K2858" s="84" t="e">
        <v>#N/A</v>
      </c>
      <c r="L2858" s="9" t="e">
        <v>#N/A</v>
      </c>
      <c r="M2858" s="92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8" t="e">
        <v>#N/A</v>
      </c>
      <c r="F2859" s="3" t="e">
        <v>#N/A</v>
      </c>
      <c r="G2859" s="3" t="e">
        <v>#N/A</v>
      </c>
      <c r="H2859" s="3" t="e">
        <v>#N/A</v>
      </c>
      <c r="I2859" s="79" t="e">
        <v>#N/A</v>
      </c>
      <c r="J2859" s="79" t="e">
        <v>#N/A</v>
      </c>
      <c r="K2859" s="84" t="e">
        <v>#N/A</v>
      </c>
      <c r="L2859" s="9" t="e">
        <v>#N/A</v>
      </c>
      <c r="M2859" s="92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8" t="e">
        <v>#N/A</v>
      </c>
      <c r="F2860" s="3" t="e">
        <v>#N/A</v>
      </c>
      <c r="G2860" s="3" t="e">
        <v>#N/A</v>
      </c>
      <c r="H2860" s="3" t="e">
        <v>#N/A</v>
      </c>
      <c r="I2860" s="79" t="e">
        <v>#N/A</v>
      </c>
      <c r="J2860" s="79" t="e">
        <v>#N/A</v>
      </c>
      <c r="K2860" s="84" t="e">
        <v>#N/A</v>
      </c>
      <c r="L2860" s="9" t="e">
        <v>#N/A</v>
      </c>
      <c r="M2860" s="92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8" t="e">
        <v>#N/A</v>
      </c>
      <c r="F2861" s="3" t="e">
        <v>#N/A</v>
      </c>
      <c r="G2861" s="3" t="e">
        <v>#N/A</v>
      </c>
      <c r="H2861" s="3" t="e">
        <v>#N/A</v>
      </c>
      <c r="I2861" s="79" t="e">
        <v>#N/A</v>
      </c>
      <c r="J2861" s="79" t="e">
        <v>#N/A</v>
      </c>
      <c r="K2861" s="84" t="e">
        <v>#N/A</v>
      </c>
      <c r="L2861" s="9" t="e">
        <v>#N/A</v>
      </c>
      <c r="M2861" s="92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8" t="e">
        <v>#N/A</v>
      </c>
      <c r="F2862" s="3" t="e">
        <v>#N/A</v>
      </c>
      <c r="G2862" s="3" t="e">
        <v>#N/A</v>
      </c>
      <c r="H2862" s="3" t="e">
        <v>#N/A</v>
      </c>
      <c r="I2862" s="79" t="e">
        <v>#N/A</v>
      </c>
      <c r="J2862" s="79" t="e">
        <v>#N/A</v>
      </c>
      <c r="K2862" s="84" t="e">
        <v>#N/A</v>
      </c>
      <c r="L2862" s="9" t="e">
        <v>#N/A</v>
      </c>
      <c r="M2862" s="92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8" t="e">
        <v>#N/A</v>
      </c>
      <c r="F2863" s="3" t="e">
        <v>#N/A</v>
      </c>
      <c r="G2863" s="3" t="e">
        <v>#N/A</v>
      </c>
      <c r="H2863" s="3" t="e">
        <v>#N/A</v>
      </c>
      <c r="I2863" s="79" t="e">
        <v>#N/A</v>
      </c>
      <c r="J2863" s="79" t="e">
        <v>#N/A</v>
      </c>
      <c r="K2863" s="84" t="e">
        <v>#N/A</v>
      </c>
      <c r="L2863" s="9" t="e">
        <v>#N/A</v>
      </c>
      <c r="M2863" s="92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8" t="e">
        <v>#N/A</v>
      </c>
      <c r="F2864" s="3" t="e">
        <v>#N/A</v>
      </c>
      <c r="G2864" s="3" t="e">
        <v>#N/A</v>
      </c>
      <c r="H2864" s="3" t="e">
        <v>#N/A</v>
      </c>
      <c r="I2864" s="79" t="e">
        <v>#N/A</v>
      </c>
      <c r="J2864" s="79" t="e">
        <v>#N/A</v>
      </c>
      <c r="K2864" s="84" t="e">
        <v>#N/A</v>
      </c>
      <c r="L2864" s="9" t="e">
        <v>#N/A</v>
      </c>
      <c r="M2864" s="92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8" t="e">
        <v>#N/A</v>
      </c>
      <c r="F2865" s="3" t="e">
        <v>#N/A</v>
      </c>
      <c r="G2865" s="3" t="e">
        <v>#N/A</v>
      </c>
      <c r="H2865" s="3" t="e">
        <v>#N/A</v>
      </c>
      <c r="I2865" s="79" t="e">
        <v>#N/A</v>
      </c>
      <c r="J2865" s="79" t="e">
        <v>#N/A</v>
      </c>
      <c r="K2865" s="84" t="e">
        <v>#N/A</v>
      </c>
      <c r="L2865" s="9" t="e">
        <v>#N/A</v>
      </c>
      <c r="M2865" s="92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8" t="e">
        <v>#N/A</v>
      </c>
      <c r="F2866" s="3" t="e">
        <v>#N/A</v>
      </c>
      <c r="G2866" s="3" t="e">
        <v>#N/A</v>
      </c>
      <c r="H2866" s="3" t="e">
        <v>#N/A</v>
      </c>
      <c r="I2866" s="79" t="e">
        <v>#N/A</v>
      </c>
      <c r="J2866" s="79" t="e">
        <v>#N/A</v>
      </c>
      <c r="K2866" s="84" t="e">
        <v>#N/A</v>
      </c>
      <c r="L2866" s="9" t="e">
        <v>#N/A</v>
      </c>
      <c r="M2866" s="92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8" t="e">
        <v>#N/A</v>
      </c>
      <c r="F2867" s="3" t="e">
        <v>#N/A</v>
      </c>
      <c r="G2867" s="3" t="e">
        <v>#N/A</v>
      </c>
      <c r="H2867" s="3" t="e">
        <v>#N/A</v>
      </c>
      <c r="I2867" s="79" t="e">
        <v>#N/A</v>
      </c>
      <c r="J2867" s="79" t="e">
        <v>#N/A</v>
      </c>
      <c r="K2867" s="84" t="e">
        <v>#N/A</v>
      </c>
      <c r="L2867" s="9" t="e">
        <v>#N/A</v>
      </c>
      <c r="M2867" s="92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8" t="e">
        <v>#N/A</v>
      </c>
      <c r="F2868" s="3" t="e">
        <v>#N/A</v>
      </c>
      <c r="G2868" s="3" t="e">
        <v>#N/A</v>
      </c>
      <c r="H2868" s="3" t="e">
        <v>#N/A</v>
      </c>
      <c r="I2868" s="79" t="e">
        <v>#N/A</v>
      </c>
      <c r="J2868" s="79" t="e">
        <v>#N/A</v>
      </c>
      <c r="K2868" s="84" t="e">
        <v>#N/A</v>
      </c>
      <c r="L2868" s="9" t="e">
        <v>#N/A</v>
      </c>
      <c r="M2868" s="92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8" t="e">
        <v>#N/A</v>
      </c>
      <c r="F2869" s="3" t="e">
        <v>#N/A</v>
      </c>
      <c r="G2869" s="3" t="e">
        <v>#N/A</v>
      </c>
      <c r="H2869" s="3" t="e">
        <v>#N/A</v>
      </c>
      <c r="I2869" s="79" t="e">
        <v>#N/A</v>
      </c>
      <c r="J2869" s="79" t="e">
        <v>#N/A</v>
      </c>
      <c r="K2869" s="84" t="e">
        <v>#N/A</v>
      </c>
      <c r="L2869" s="9" t="e">
        <v>#N/A</v>
      </c>
      <c r="M2869" s="92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8" t="e">
        <v>#N/A</v>
      </c>
      <c r="F2870" s="3" t="e">
        <v>#N/A</v>
      </c>
      <c r="G2870" s="3" t="e">
        <v>#N/A</v>
      </c>
      <c r="H2870" s="3" t="e">
        <v>#N/A</v>
      </c>
      <c r="I2870" s="79" t="e">
        <v>#N/A</v>
      </c>
      <c r="J2870" s="79" t="e">
        <v>#N/A</v>
      </c>
      <c r="K2870" s="84" t="e">
        <v>#N/A</v>
      </c>
      <c r="L2870" s="9" t="e">
        <v>#N/A</v>
      </c>
      <c r="M2870" s="92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8" t="e">
        <v>#N/A</v>
      </c>
      <c r="F2871" s="3" t="e">
        <v>#N/A</v>
      </c>
      <c r="G2871" s="3" t="e">
        <v>#N/A</v>
      </c>
      <c r="H2871" s="3" t="e">
        <v>#N/A</v>
      </c>
      <c r="I2871" s="79" t="e">
        <v>#N/A</v>
      </c>
      <c r="J2871" s="79" t="e">
        <v>#N/A</v>
      </c>
      <c r="K2871" s="84" t="e">
        <v>#N/A</v>
      </c>
      <c r="L2871" s="9" t="e">
        <v>#N/A</v>
      </c>
      <c r="M2871" s="92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8" t="e">
        <v>#N/A</v>
      </c>
      <c r="F2872" s="3" t="e">
        <v>#N/A</v>
      </c>
      <c r="G2872" s="3" t="e">
        <v>#N/A</v>
      </c>
      <c r="H2872" s="3" t="e">
        <v>#N/A</v>
      </c>
      <c r="I2872" s="79" t="e">
        <v>#N/A</v>
      </c>
      <c r="J2872" s="79" t="e">
        <v>#N/A</v>
      </c>
      <c r="K2872" s="84" t="e">
        <v>#N/A</v>
      </c>
      <c r="L2872" s="9" t="e">
        <v>#N/A</v>
      </c>
      <c r="M2872" s="92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8" t="e">
        <v>#N/A</v>
      </c>
      <c r="F2873" s="3" t="e">
        <v>#N/A</v>
      </c>
      <c r="G2873" s="3" t="e">
        <v>#N/A</v>
      </c>
      <c r="H2873" s="3" t="e">
        <v>#N/A</v>
      </c>
      <c r="I2873" s="79" t="e">
        <v>#N/A</v>
      </c>
      <c r="J2873" s="79" t="e">
        <v>#N/A</v>
      </c>
      <c r="K2873" s="84" t="e">
        <v>#N/A</v>
      </c>
      <c r="L2873" s="9" t="e">
        <v>#N/A</v>
      </c>
      <c r="M2873" s="92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8" t="e">
        <v>#N/A</v>
      </c>
      <c r="F2874" s="3" t="e">
        <v>#N/A</v>
      </c>
      <c r="G2874" s="3" t="e">
        <v>#N/A</v>
      </c>
      <c r="H2874" s="3" t="e">
        <v>#N/A</v>
      </c>
      <c r="I2874" s="79" t="e">
        <v>#N/A</v>
      </c>
      <c r="J2874" s="79" t="e">
        <v>#N/A</v>
      </c>
      <c r="K2874" s="84" t="e">
        <v>#N/A</v>
      </c>
      <c r="L2874" s="9" t="e">
        <v>#N/A</v>
      </c>
      <c r="M2874" s="92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8" t="e">
        <v>#N/A</v>
      </c>
      <c r="F2875" s="3" t="e">
        <v>#N/A</v>
      </c>
      <c r="G2875" s="3" t="e">
        <v>#N/A</v>
      </c>
      <c r="H2875" s="3" t="e">
        <v>#N/A</v>
      </c>
      <c r="I2875" s="79" t="e">
        <v>#N/A</v>
      </c>
      <c r="J2875" s="79" t="e">
        <v>#N/A</v>
      </c>
      <c r="K2875" s="84" t="e">
        <v>#N/A</v>
      </c>
      <c r="L2875" s="9" t="e">
        <v>#N/A</v>
      </c>
      <c r="M2875" s="92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8" t="e">
        <v>#N/A</v>
      </c>
      <c r="F2876" s="3" t="e">
        <v>#N/A</v>
      </c>
      <c r="G2876" s="3" t="e">
        <v>#N/A</v>
      </c>
      <c r="H2876" s="3" t="e">
        <v>#N/A</v>
      </c>
      <c r="I2876" s="79" t="e">
        <v>#N/A</v>
      </c>
      <c r="J2876" s="79" t="e">
        <v>#N/A</v>
      </c>
      <c r="K2876" s="84" t="e">
        <v>#N/A</v>
      </c>
      <c r="L2876" s="9" t="e">
        <v>#N/A</v>
      </c>
      <c r="M2876" s="92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8" t="e">
        <v>#N/A</v>
      </c>
      <c r="F2877" s="3" t="e">
        <v>#N/A</v>
      </c>
      <c r="G2877" s="3" t="e">
        <v>#N/A</v>
      </c>
      <c r="H2877" s="3" t="e">
        <v>#N/A</v>
      </c>
      <c r="I2877" s="79" t="e">
        <v>#N/A</v>
      </c>
      <c r="J2877" s="79" t="e">
        <v>#N/A</v>
      </c>
      <c r="K2877" s="84" t="e">
        <v>#N/A</v>
      </c>
      <c r="L2877" s="9" t="e">
        <v>#N/A</v>
      </c>
      <c r="M2877" s="92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8" t="e">
        <v>#N/A</v>
      </c>
      <c r="F2878" s="3" t="e">
        <v>#N/A</v>
      </c>
      <c r="G2878" s="3" t="e">
        <v>#N/A</v>
      </c>
      <c r="H2878" s="3" t="e">
        <v>#N/A</v>
      </c>
      <c r="I2878" s="79" t="e">
        <v>#N/A</v>
      </c>
      <c r="J2878" s="79" t="e">
        <v>#N/A</v>
      </c>
      <c r="K2878" s="84" t="e">
        <v>#N/A</v>
      </c>
      <c r="L2878" s="9" t="e">
        <v>#N/A</v>
      </c>
      <c r="M2878" s="92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8" t="e">
        <v>#N/A</v>
      </c>
      <c r="F2879" s="3" t="e">
        <v>#N/A</v>
      </c>
      <c r="G2879" s="3" t="e">
        <v>#N/A</v>
      </c>
      <c r="H2879" s="3" t="e">
        <v>#N/A</v>
      </c>
      <c r="I2879" s="79" t="e">
        <v>#N/A</v>
      </c>
      <c r="J2879" s="79" t="e">
        <v>#N/A</v>
      </c>
      <c r="K2879" s="84" t="e">
        <v>#N/A</v>
      </c>
      <c r="L2879" s="9" t="e">
        <v>#N/A</v>
      </c>
      <c r="M2879" s="92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8" t="e">
        <v>#N/A</v>
      </c>
      <c r="F2880" s="3" t="e">
        <v>#N/A</v>
      </c>
      <c r="G2880" s="3" t="e">
        <v>#N/A</v>
      </c>
      <c r="H2880" s="3" t="e">
        <v>#N/A</v>
      </c>
      <c r="I2880" s="79" t="e">
        <v>#N/A</v>
      </c>
      <c r="J2880" s="79" t="e">
        <v>#N/A</v>
      </c>
      <c r="K2880" s="84" t="e">
        <v>#N/A</v>
      </c>
      <c r="L2880" s="9" t="e">
        <v>#N/A</v>
      </c>
      <c r="M2880" s="92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8" t="e">
        <v>#N/A</v>
      </c>
      <c r="F2881" s="3" t="e">
        <v>#N/A</v>
      </c>
      <c r="G2881" s="3" t="e">
        <v>#N/A</v>
      </c>
      <c r="H2881" s="3" t="e">
        <v>#N/A</v>
      </c>
      <c r="I2881" s="79" t="e">
        <v>#N/A</v>
      </c>
      <c r="J2881" s="79" t="e">
        <v>#N/A</v>
      </c>
      <c r="K2881" s="84" t="e">
        <v>#N/A</v>
      </c>
      <c r="L2881" s="9" t="e">
        <v>#N/A</v>
      </c>
      <c r="M2881" s="92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8" t="e">
        <v>#N/A</v>
      </c>
      <c r="F2882" s="3" t="e">
        <v>#N/A</v>
      </c>
      <c r="G2882" s="3" t="e">
        <v>#N/A</v>
      </c>
      <c r="H2882" s="3" t="e">
        <v>#N/A</v>
      </c>
      <c r="I2882" s="79" t="e">
        <v>#N/A</v>
      </c>
      <c r="J2882" s="79" t="e">
        <v>#N/A</v>
      </c>
      <c r="K2882" s="84" t="e">
        <v>#N/A</v>
      </c>
      <c r="L2882" s="9" t="e">
        <v>#N/A</v>
      </c>
      <c r="M2882" s="92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8" t="e">
        <v>#N/A</v>
      </c>
      <c r="F2883" s="3" t="e">
        <v>#N/A</v>
      </c>
      <c r="G2883" s="3" t="e">
        <v>#N/A</v>
      </c>
      <c r="H2883" s="3" t="e">
        <v>#N/A</v>
      </c>
      <c r="I2883" s="79" t="e">
        <v>#N/A</v>
      </c>
      <c r="J2883" s="79" t="e">
        <v>#N/A</v>
      </c>
      <c r="K2883" s="84" t="e">
        <v>#N/A</v>
      </c>
      <c r="L2883" s="9" t="e">
        <v>#N/A</v>
      </c>
      <c r="M2883" s="92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8" t="e">
        <v>#N/A</v>
      </c>
      <c r="F2884" s="3" t="e">
        <v>#N/A</v>
      </c>
      <c r="G2884" s="3" t="e">
        <v>#N/A</v>
      </c>
      <c r="H2884" s="3" t="e">
        <v>#N/A</v>
      </c>
      <c r="I2884" s="79" t="e">
        <v>#N/A</v>
      </c>
      <c r="J2884" s="79" t="e">
        <v>#N/A</v>
      </c>
      <c r="K2884" s="84" t="e">
        <v>#N/A</v>
      </c>
      <c r="L2884" s="9" t="e">
        <v>#N/A</v>
      </c>
      <c r="M2884" s="92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8" t="e">
        <v>#N/A</v>
      </c>
      <c r="F2885" s="3" t="e">
        <v>#N/A</v>
      </c>
      <c r="G2885" s="3" t="e">
        <v>#N/A</v>
      </c>
      <c r="H2885" s="3" t="e">
        <v>#N/A</v>
      </c>
      <c r="I2885" s="79" t="e">
        <v>#N/A</v>
      </c>
      <c r="J2885" s="79" t="e">
        <v>#N/A</v>
      </c>
      <c r="K2885" s="84" t="e">
        <v>#N/A</v>
      </c>
      <c r="L2885" s="9" t="e">
        <v>#N/A</v>
      </c>
      <c r="M2885" s="92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8" t="e">
        <v>#N/A</v>
      </c>
      <c r="F2886" s="3" t="e">
        <v>#N/A</v>
      </c>
      <c r="G2886" s="3" t="e">
        <v>#N/A</v>
      </c>
      <c r="H2886" s="3" t="e">
        <v>#N/A</v>
      </c>
      <c r="I2886" s="79" t="e">
        <v>#N/A</v>
      </c>
      <c r="J2886" s="79" t="e">
        <v>#N/A</v>
      </c>
      <c r="K2886" s="84" t="e">
        <v>#N/A</v>
      </c>
      <c r="L2886" s="9" t="e">
        <v>#N/A</v>
      </c>
      <c r="M2886" s="92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8" t="e">
        <v>#N/A</v>
      </c>
      <c r="F2887" s="3" t="e">
        <v>#N/A</v>
      </c>
      <c r="G2887" s="3" t="e">
        <v>#N/A</v>
      </c>
      <c r="H2887" s="3" t="e">
        <v>#N/A</v>
      </c>
      <c r="I2887" s="79" t="e">
        <v>#N/A</v>
      </c>
      <c r="J2887" s="79" t="e">
        <v>#N/A</v>
      </c>
      <c r="K2887" s="84" t="e">
        <v>#N/A</v>
      </c>
      <c r="L2887" s="9" t="e">
        <v>#N/A</v>
      </c>
      <c r="M2887" s="92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8" t="e">
        <v>#N/A</v>
      </c>
      <c r="F2888" s="3" t="e">
        <v>#N/A</v>
      </c>
      <c r="G2888" s="3" t="e">
        <v>#N/A</v>
      </c>
      <c r="H2888" s="3" t="e">
        <v>#N/A</v>
      </c>
      <c r="I2888" s="79" t="e">
        <v>#N/A</v>
      </c>
      <c r="J2888" s="79" t="e">
        <v>#N/A</v>
      </c>
      <c r="K2888" s="84" t="e">
        <v>#N/A</v>
      </c>
      <c r="L2888" s="9" t="e">
        <v>#N/A</v>
      </c>
      <c r="M2888" s="92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8" t="e">
        <v>#N/A</v>
      </c>
      <c r="F2889" s="3" t="e">
        <v>#N/A</v>
      </c>
      <c r="G2889" s="3" t="e">
        <v>#N/A</v>
      </c>
      <c r="H2889" s="3" t="e">
        <v>#N/A</v>
      </c>
      <c r="I2889" s="79" t="e">
        <v>#N/A</v>
      </c>
      <c r="J2889" s="79" t="e">
        <v>#N/A</v>
      </c>
      <c r="K2889" s="84" t="e">
        <v>#N/A</v>
      </c>
      <c r="L2889" s="9" t="e">
        <v>#N/A</v>
      </c>
      <c r="M2889" s="92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8" t="e">
        <v>#N/A</v>
      </c>
      <c r="F2890" s="3" t="e">
        <v>#N/A</v>
      </c>
      <c r="G2890" s="3" t="e">
        <v>#N/A</v>
      </c>
      <c r="H2890" s="3" t="e">
        <v>#N/A</v>
      </c>
      <c r="I2890" s="79" t="e">
        <v>#N/A</v>
      </c>
      <c r="J2890" s="79" t="e">
        <v>#N/A</v>
      </c>
      <c r="K2890" s="84" t="e">
        <v>#N/A</v>
      </c>
      <c r="L2890" s="9" t="e">
        <v>#N/A</v>
      </c>
      <c r="M2890" s="92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8" t="e">
        <v>#N/A</v>
      </c>
      <c r="F2891" s="3" t="e">
        <v>#N/A</v>
      </c>
      <c r="G2891" s="3" t="e">
        <v>#N/A</v>
      </c>
      <c r="H2891" s="3" t="e">
        <v>#N/A</v>
      </c>
      <c r="I2891" s="79" t="e">
        <v>#N/A</v>
      </c>
      <c r="J2891" s="79" t="e">
        <v>#N/A</v>
      </c>
      <c r="K2891" s="84" t="e">
        <v>#N/A</v>
      </c>
      <c r="L2891" s="9" t="e">
        <v>#N/A</v>
      </c>
      <c r="M2891" s="92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8" t="e">
        <v>#N/A</v>
      </c>
      <c r="F2892" s="3" t="e">
        <v>#N/A</v>
      </c>
      <c r="G2892" s="3" t="e">
        <v>#N/A</v>
      </c>
      <c r="H2892" s="3" t="e">
        <v>#N/A</v>
      </c>
      <c r="I2892" s="79" t="e">
        <v>#N/A</v>
      </c>
      <c r="J2892" s="79" t="e">
        <v>#N/A</v>
      </c>
      <c r="K2892" s="84" t="e">
        <v>#N/A</v>
      </c>
      <c r="L2892" s="9" t="e">
        <v>#N/A</v>
      </c>
      <c r="M2892" s="92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8" t="e">
        <v>#N/A</v>
      </c>
      <c r="F2893" s="3" t="e">
        <v>#N/A</v>
      </c>
      <c r="G2893" s="3" t="e">
        <v>#N/A</v>
      </c>
      <c r="H2893" s="3" t="e">
        <v>#N/A</v>
      </c>
      <c r="I2893" s="79" t="e">
        <v>#N/A</v>
      </c>
      <c r="J2893" s="79" t="e">
        <v>#N/A</v>
      </c>
      <c r="K2893" s="84" t="e">
        <v>#N/A</v>
      </c>
      <c r="L2893" s="9" t="e">
        <v>#N/A</v>
      </c>
      <c r="M2893" s="92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8" t="e">
        <v>#N/A</v>
      </c>
      <c r="F2894" s="3" t="e">
        <v>#N/A</v>
      </c>
      <c r="G2894" s="3" t="e">
        <v>#N/A</v>
      </c>
      <c r="H2894" s="3" t="e">
        <v>#N/A</v>
      </c>
      <c r="I2894" s="79" t="e">
        <v>#N/A</v>
      </c>
      <c r="J2894" s="79" t="e">
        <v>#N/A</v>
      </c>
      <c r="K2894" s="84" t="e">
        <v>#N/A</v>
      </c>
      <c r="L2894" s="9" t="e">
        <v>#N/A</v>
      </c>
      <c r="M2894" s="92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8" t="e">
        <v>#N/A</v>
      </c>
      <c r="F2895" s="3" t="e">
        <v>#N/A</v>
      </c>
      <c r="G2895" s="3" t="e">
        <v>#N/A</v>
      </c>
      <c r="H2895" s="3" t="e">
        <v>#N/A</v>
      </c>
      <c r="I2895" s="79" t="e">
        <v>#N/A</v>
      </c>
      <c r="J2895" s="79" t="e">
        <v>#N/A</v>
      </c>
      <c r="K2895" s="84" t="e">
        <v>#N/A</v>
      </c>
      <c r="L2895" s="9" t="e">
        <v>#N/A</v>
      </c>
      <c r="M2895" s="92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8" t="e">
        <v>#N/A</v>
      </c>
      <c r="F2896" s="3" t="e">
        <v>#N/A</v>
      </c>
      <c r="G2896" s="3" t="e">
        <v>#N/A</v>
      </c>
      <c r="H2896" s="3" t="e">
        <v>#N/A</v>
      </c>
      <c r="I2896" s="79" t="e">
        <v>#N/A</v>
      </c>
      <c r="J2896" s="79" t="e">
        <v>#N/A</v>
      </c>
      <c r="K2896" s="84" t="e">
        <v>#N/A</v>
      </c>
      <c r="L2896" s="9" t="e">
        <v>#N/A</v>
      </c>
      <c r="M2896" s="92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8" t="e">
        <v>#N/A</v>
      </c>
      <c r="F2897" s="3" t="e">
        <v>#N/A</v>
      </c>
      <c r="G2897" s="3" t="e">
        <v>#N/A</v>
      </c>
      <c r="H2897" s="3" t="e">
        <v>#N/A</v>
      </c>
      <c r="I2897" s="79" t="e">
        <v>#N/A</v>
      </c>
      <c r="J2897" s="79" t="e">
        <v>#N/A</v>
      </c>
      <c r="K2897" s="84" t="e">
        <v>#N/A</v>
      </c>
      <c r="L2897" s="9" t="e">
        <v>#N/A</v>
      </c>
      <c r="M2897" s="92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8" t="e">
        <v>#N/A</v>
      </c>
      <c r="F2898" s="3" t="e">
        <v>#N/A</v>
      </c>
      <c r="G2898" s="3" t="e">
        <v>#N/A</v>
      </c>
      <c r="H2898" s="3" t="e">
        <v>#N/A</v>
      </c>
      <c r="I2898" s="79" t="e">
        <v>#N/A</v>
      </c>
      <c r="J2898" s="79" t="e">
        <v>#N/A</v>
      </c>
      <c r="K2898" s="84" t="e">
        <v>#N/A</v>
      </c>
      <c r="L2898" s="9" t="e">
        <v>#N/A</v>
      </c>
      <c r="M2898" s="92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8" t="e">
        <v>#N/A</v>
      </c>
      <c r="F2899" s="3" t="e">
        <v>#N/A</v>
      </c>
      <c r="G2899" s="3" t="e">
        <v>#N/A</v>
      </c>
      <c r="H2899" s="3" t="e">
        <v>#N/A</v>
      </c>
      <c r="I2899" s="79" t="e">
        <v>#N/A</v>
      </c>
      <c r="J2899" s="79" t="e">
        <v>#N/A</v>
      </c>
      <c r="K2899" s="84" t="e">
        <v>#N/A</v>
      </c>
      <c r="L2899" s="9" t="e">
        <v>#N/A</v>
      </c>
      <c r="M2899" s="92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8" t="e">
        <v>#N/A</v>
      </c>
      <c r="F2900" s="3" t="e">
        <v>#N/A</v>
      </c>
      <c r="G2900" s="3" t="e">
        <v>#N/A</v>
      </c>
      <c r="H2900" s="3" t="e">
        <v>#N/A</v>
      </c>
      <c r="I2900" s="79" t="e">
        <v>#N/A</v>
      </c>
      <c r="J2900" s="79" t="e">
        <v>#N/A</v>
      </c>
      <c r="K2900" s="84" t="e">
        <v>#N/A</v>
      </c>
      <c r="L2900" s="9" t="e">
        <v>#N/A</v>
      </c>
      <c r="M2900" s="92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8" t="e">
        <v>#N/A</v>
      </c>
      <c r="F2901" s="3" t="e">
        <v>#N/A</v>
      </c>
      <c r="G2901" s="3" t="e">
        <v>#N/A</v>
      </c>
      <c r="H2901" s="3" t="e">
        <v>#N/A</v>
      </c>
      <c r="I2901" s="79" t="e">
        <v>#N/A</v>
      </c>
      <c r="J2901" s="79" t="e">
        <v>#N/A</v>
      </c>
      <c r="K2901" s="84" t="e">
        <v>#N/A</v>
      </c>
      <c r="L2901" s="9" t="e">
        <v>#N/A</v>
      </c>
      <c r="M2901" s="92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8" t="e">
        <v>#N/A</v>
      </c>
      <c r="F2902" s="3" t="e">
        <v>#N/A</v>
      </c>
      <c r="G2902" s="3" t="e">
        <v>#N/A</v>
      </c>
      <c r="H2902" s="3" t="e">
        <v>#N/A</v>
      </c>
      <c r="I2902" s="79" t="e">
        <v>#N/A</v>
      </c>
      <c r="J2902" s="79" t="e">
        <v>#N/A</v>
      </c>
      <c r="K2902" s="84" t="e">
        <v>#N/A</v>
      </c>
      <c r="L2902" s="9" t="e">
        <v>#N/A</v>
      </c>
      <c r="M2902" s="92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8" t="e">
        <v>#N/A</v>
      </c>
      <c r="F2903" s="3" t="e">
        <v>#N/A</v>
      </c>
      <c r="G2903" s="3" t="e">
        <v>#N/A</v>
      </c>
      <c r="H2903" s="3" t="e">
        <v>#N/A</v>
      </c>
      <c r="I2903" s="79" t="e">
        <v>#N/A</v>
      </c>
      <c r="J2903" s="79" t="e">
        <v>#N/A</v>
      </c>
      <c r="K2903" s="84" t="e">
        <v>#N/A</v>
      </c>
      <c r="L2903" s="9" t="e">
        <v>#N/A</v>
      </c>
      <c r="M2903" s="92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8" t="e">
        <v>#N/A</v>
      </c>
      <c r="F2904" s="3" t="e">
        <v>#N/A</v>
      </c>
      <c r="G2904" s="3" t="e">
        <v>#N/A</v>
      </c>
      <c r="H2904" s="3" t="e">
        <v>#N/A</v>
      </c>
      <c r="I2904" s="79" t="e">
        <v>#N/A</v>
      </c>
      <c r="J2904" s="79" t="e">
        <v>#N/A</v>
      </c>
      <c r="K2904" s="84" t="e">
        <v>#N/A</v>
      </c>
      <c r="L2904" s="9" t="e">
        <v>#N/A</v>
      </c>
      <c r="M2904" s="92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8" t="e">
        <v>#N/A</v>
      </c>
      <c r="F2905" s="3" t="e">
        <v>#N/A</v>
      </c>
      <c r="G2905" s="3" t="e">
        <v>#N/A</v>
      </c>
      <c r="H2905" s="3" t="e">
        <v>#N/A</v>
      </c>
      <c r="I2905" s="79" t="e">
        <v>#N/A</v>
      </c>
      <c r="J2905" s="79" t="e">
        <v>#N/A</v>
      </c>
      <c r="K2905" s="84" t="e">
        <v>#N/A</v>
      </c>
      <c r="L2905" s="9" t="e">
        <v>#N/A</v>
      </c>
      <c r="M2905" s="92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8" t="e">
        <v>#N/A</v>
      </c>
      <c r="F2906" s="3" t="e">
        <v>#N/A</v>
      </c>
      <c r="G2906" s="3" t="e">
        <v>#N/A</v>
      </c>
      <c r="H2906" s="3" t="e">
        <v>#N/A</v>
      </c>
      <c r="I2906" s="79" t="e">
        <v>#N/A</v>
      </c>
      <c r="J2906" s="79" t="e">
        <v>#N/A</v>
      </c>
      <c r="K2906" s="84" t="e">
        <v>#N/A</v>
      </c>
      <c r="L2906" s="9" t="e">
        <v>#N/A</v>
      </c>
      <c r="M2906" s="92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8" t="e">
        <v>#N/A</v>
      </c>
      <c r="F2907" s="3" t="e">
        <v>#N/A</v>
      </c>
      <c r="G2907" s="3" t="e">
        <v>#N/A</v>
      </c>
      <c r="H2907" s="3" t="e">
        <v>#N/A</v>
      </c>
      <c r="I2907" s="79" t="e">
        <v>#N/A</v>
      </c>
      <c r="J2907" s="79" t="e">
        <v>#N/A</v>
      </c>
      <c r="K2907" s="84" t="e">
        <v>#N/A</v>
      </c>
      <c r="L2907" s="9" t="e">
        <v>#N/A</v>
      </c>
      <c r="M2907" s="92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8" t="e">
        <v>#N/A</v>
      </c>
      <c r="F2908" s="3" t="e">
        <v>#N/A</v>
      </c>
      <c r="G2908" s="3" t="e">
        <v>#N/A</v>
      </c>
      <c r="H2908" s="3" t="e">
        <v>#N/A</v>
      </c>
      <c r="I2908" s="79" t="e">
        <v>#N/A</v>
      </c>
      <c r="J2908" s="79" t="e">
        <v>#N/A</v>
      </c>
      <c r="K2908" s="84" t="e">
        <v>#N/A</v>
      </c>
      <c r="L2908" s="9" t="e">
        <v>#N/A</v>
      </c>
      <c r="M2908" s="92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8" t="e">
        <v>#N/A</v>
      </c>
      <c r="F2909" s="3" t="e">
        <v>#N/A</v>
      </c>
      <c r="G2909" s="3" t="e">
        <v>#N/A</v>
      </c>
      <c r="H2909" s="3" t="e">
        <v>#N/A</v>
      </c>
      <c r="I2909" s="79" t="e">
        <v>#N/A</v>
      </c>
      <c r="J2909" s="79" t="e">
        <v>#N/A</v>
      </c>
      <c r="K2909" s="84" t="e">
        <v>#N/A</v>
      </c>
      <c r="L2909" s="9" t="e">
        <v>#N/A</v>
      </c>
      <c r="M2909" s="92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8" t="e">
        <v>#N/A</v>
      </c>
      <c r="F2910" s="3" t="e">
        <v>#N/A</v>
      </c>
      <c r="G2910" s="3" t="e">
        <v>#N/A</v>
      </c>
      <c r="H2910" s="3" t="e">
        <v>#N/A</v>
      </c>
      <c r="I2910" s="79" t="e">
        <v>#N/A</v>
      </c>
      <c r="J2910" s="79" t="e">
        <v>#N/A</v>
      </c>
      <c r="K2910" s="84" t="e">
        <v>#N/A</v>
      </c>
      <c r="L2910" s="9" t="e">
        <v>#N/A</v>
      </c>
      <c r="M2910" s="92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8" t="e">
        <v>#N/A</v>
      </c>
      <c r="F2911" s="3" t="e">
        <v>#N/A</v>
      </c>
      <c r="G2911" s="3" t="e">
        <v>#N/A</v>
      </c>
      <c r="H2911" s="3" t="e">
        <v>#N/A</v>
      </c>
      <c r="I2911" s="79" t="e">
        <v>#N/A</v>
      </c>
      <c r="J2911" s="79" t="e">
        <v>#N/A</v>
      </c>
      <c r="K2911" s="84" t="e">
        <v>#N/A</v>
      </c>
      <c r="L2911" s="9" t="e">
        <v>#N/A</v>
      </c>
      <c r="M2911" s="92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8" t="e">
        <v>#N/A</v>
      </c>
      <c r="F2912" s="3" t="e">
        <v>#N/A</v>
      </c>
      <c r="G2912" s="3" t="e">
        <v>#N/A</v>
      </c>
      <c r="H2912" s="3" t="e">
        <v>#N/A</v>
      </c>
      <c r="I2912" s="79" t="e">
        <v>#N/A</v>
      </c>
      <c r="J2912" s="79" t="e">
        <v>#N/A</v>
      </c>
      <c r="K2912" s="84" t="e">
        <v>#N/A</v>
      </c>
      <c r="L2912" s="9" t="e">
        <v>#N/A</v>
      </c>
      <c r="M2912" s="92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8" t="e">
        <v>#N/A</v>
      </c>
      <c r="F2913" s="3" t="e">
        <v>#N/A</v>
      </c>
      <c r="G2913" s="3" t="e">
        <v>#N/A</v>
      </c>
      <c r="H2913" s="3" t="e">
        <v>#N/A</v>
      </c>
      <c r="I2913" s="79" t="e">
        <v>#N/A</v>
      </c>
      <c r="J2913" s="79" t="e">
        <v>#N/A</v>
      </c>
      <c r="K2913" s="84" t="e">
        <v>#N/A</v>
      </c>
      <c r="L2913" s="9" t="e">
        <v>#N/A</v>
      </c>
      <c r="M2913" s="92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8" t="e">
        <v>#N/A</v>
      </c>
      <c r="F2914" s="3" t="e">
        <v>#N/A</v>
      </c>
      <c r="G2914" s="3" t="e">
        <v>#N/A</v>
      </c>
      <c r="H2914" s="3" t="e">
        <v>#N/A</v>
      </c>
      <c r="I2914" s="79" t="e">
        <v>#N/A</v>
      </c>
      <c r="J2914" s="79" t="e">
        <v>#N/A</v>
      </c>
      <c r="K2914" s="84" t="e">
        <v>#N/A</v>
      </c>
      <c r="L2914" s="9" t="e">
        <v>#N/A</v>
      </c>
      <c r="M2914" s="92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8" t="e">
        <v>#N/A</v>
      </c>
      <c r="F2915" s="3" t="e">
        <v>#N/A</v>
      </c>
      <c r="G2915" s="3" t="e">
        <v>#N/A</v>
      </c>
      <c r="H2915" s="3" t="e">
        <v>#N/A</v>
      </c>
      <c r="I2915" s="79" t="e">
        <v>#N/A</v>
      </c>
      <c r="J2915" s="79" t="e">
        <v>#N/A</v>
      </c>
      <c r="K2915" s="84" t="e">
        <v>#N/A</v>
      </c>
      <c r="L2915" s="9" t="e">
        <v>#N/A</v>
      </c>
      <c r="M2915" s="92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8" t="e">
        <v>#N/A</v>
      </c>
      <c r="F2916" s="3" t="e">
        <v>#N/A</v>
      </c>
      <c r="G2916" s="3" t="e">
        <v>#N/A</v>
      </c>
      <c r="H2916" s="3" t="e">
        <v>#N/A</v>
      </c>
      <c r="I2916" s="79" t="e">
        <v>#N/A</v>
      </c>
      <c r="J2916" s="79" t="e">
        <v>#N/A</v>
      </c>
      <c r="K2916" s="84" t="e">
        <v>#N/A</v>
      </c>
      <c r="L2916" s="9" t="e">
        <v>#N/A</v>
      </c>
      <c r="M2916" s="92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8" t="e">
        <v>#N/A</v>
      </c>
      <c r="F2917" s="3" t="e">
        <v>#N/A</v>
      </c>
      <c r="G2917" s="3" t="e">
        <v>#N/A</v>
      </c>
      <c r="H2917" s="3" t="e">
        <v>#N/A</v>
      </c>
      <c r="I2917" s="79" t="e">
        <v>#N/A</v>
      </c>
      <c r="J2917" s="79" t="e">
        <v>#N/A</v>
      </c>
      <c r="K2917" s="84" t="e">
        <v>#N/A</v>
      </c>
      <c r="L2917" s="9" t="e">
        <v>#N/A</v>
      </c>
      <c r="M2917" s="92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8" t="e">
        <v>#N/A</v>
      </c>
      <c r="F2918" s="3" t="e">
        <v>#N/A</v>
      </c>
      <c r="G2918" s="3" t="e">
        <v>#N/A</v>
      </c>
      <c r="H2918" s="3" t="e">
        <v>#N/A</v>
      </c>
      <c r="I2918" s="79" t="e">
        <v>#N/A</v>
      </c>
      <c r="J2918" s="79" t="e">
        <v>#N/A</v>
      </c>
      <c r="K2918" s="84" t="e">
        <v>#N/A</v>
      </c>
      <c r="L2918" s="9" t="e">
        <v>#N/A</v>
      </c>
      <c r="M2918" s="92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8" t="e">
        <v>#N/A</v>
      </c>
      <c r="F2919" s="3" t="e">
        <v>#N/A</v>
      </c>
      <c r="G2919" s="3" t="e">
        <v>#N/A</v>
      </c>
      <c r="H2919" s="3" t="e">
        <v>#N/A</v>
      </c>
      <c r="I2919" s="79" t="e">
        <v>#N/A</v>
      </c>
      <c r="J2919" s="79" t="e">
        <v>#N/A</v>
      </c>
      <c r="K2919" s="84" t="e">
        <v>#N/A</v>
      </c>
      <c r="L2919" s="9" t="e">
        <v>#N/A</v>
      </c>
      <c r="M2919" s="92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8" t="e">
        <v>#N/A</v>
      </c>
      <c r="F2920" s="3" t="e">
        <v>#N/A</v>
      </c>
      <c r="G2920" s="3" t="e">
        <v>#N/A</v>
      </c>
      <c r="H2920" s="3" t="e">
        <v>#N/A</v>
      </c>
      <c r="I2920" s="79" t="e">
        <v>#N/A</v>
      </c>
      <c r="J2920" s="79" t="e">
        <v>#N/A</v>
      </c>
      <c r="K2920" s="84" t="e">
        <v>#N/A</v>
      </c>
      <c r="L2920" s="9" t="e">
        <v>#N/A</v>
      </c>
      <c r="M2920" s="92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8" t="e">
        <v>#N/A</v>
      </c>
      <c r="F2921" s="3" t="e">
        <v>#N/A</v>
      </c>
      <c r="G2921" s="3" t="e">
        <v>#N/A</v>
      </c>
      <c r="H2921" s="3" t="e">
        <v>#N/A</v>
      </c>
      <c r="I2921" s="79" t="e">
        <v>#N/A</v>
      </c>
      <c r="J2921" s="79" t="e">
        <v>#N/A</v>
      </c>
      <c r="K2921" s="84" t="e">
        <v>#N/A</v>
      </c>
      <c r="L2921" s="9" t="e">
        <v>#N/A</v>
      </c>
      <c r="M2921" s="92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8" t="e">
        <v>#N/A</v>
      </c>
      <c r="F2922" s="3" t="e">
        <v>#N/A</v>
      </c>
      <c r="G2922" s="3" t="e">
        <v>#N/A</v>
      </c>
      <c r="H2922" s="3" t="e">
        <v>#N/A</v>
      </c>
      <c r="I2922" s="79" t="e">
        <v>#N/A</v>
      </c>
      <c r="J2922" s="79" t="e">
        <v>#N/A</v>
      </c>
      <c r="K2922" s="84" t="e">
        <v>#N/A</v>
      </c>
      <c r="L2922" s="9" t="e">
        <v>#N/A</v>
      </c>
      <c r="M2922" s="92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8" t="e">
        <v>#N/A</v>
      </c>
      <c r="F2923" s="3" t="e">
        <v>#N/A</v>
      </c>
      <c r="G2923" s="3" t="e">
        <v>#N/A</v>
      </c>
      <c r="H2923" s="3" t="e">
        <v>#N/A</v>
      </c>
      <c r="I2923" s="79" t="e">
        <v>#N/A</v>
      </c>
      <c r="J2923" s="79" t="e">
        <v>#N/A</v>
      </c>
      <c r="K2923" s="84" t="e">
        <v>#N/A</v>
      </c>
      <c r="L2923" s="9" t="e">
        <v>#N/A</v>
      </c>
      <c r="M2923" s="92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8" t="e">
        <v>#N/A</v>
      </c>
      <c r="F2924" s="3" t="e">
        <v>#N/A</v>
      </c>
      <c r="G2924" s="3" t="e">
        <v>#N/A</v>
      </c>
      <c r="H2924" s="3" t="e">
        <v>#N/A</v>
      </c>
      <c r="I2924" s="79" t="e">
        <v>#N/A</v>
      </c>
      <c r="J2924" s="79" t="e">
        <v>#N/A</v>
      </c>
      <c r="K2924" s="84" t="e">
        <v>#N/A</v>
      </c>
      <c r="L2924" s="9" t="e">
        <v>#N/A</v>
      </c>
      <c r="M2924" s="92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8" t="e">
        <v>#N/A</v>
      </c>
      <c r="F2925" s="3" t="e">
        <v>#N/A</v>
      </c>
      <c r="G2925" s="3" t="e">
        <v>#N/A</v>
      </c>
      <c r="H2925" s="3" t="e">
        <v>#N/A</v>
      </c>
      <c r="I2925" s="79" t="e">
        <v>#N/A</v>
      </c>
      <c r="J2925" s="79" t="e">
        <v>#N/A</v>
      </c>
      <c r="K2925" s="84" t="e">
        <v>#N/A</v>
      </c>
      <c r="L2925" s="9" t="e">
        <v>#N/A</v>
      </c>
      <c r="M2925" s="92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8" t="e">
        <v>#N/A</v>
      </c>
      <c r="F2926" s="3" t="e">
        <v>#N/A</v>
      </c>
      <c r="G2926" s="3" t="e">
        <v>#N/A</v>
      </c>
      <c r="H2926" s="3" t="e">
        <v>#N/A</v>
      </c>
      <c r="I2926" s="79" t="e">
        <v>#N/A</v>
      </c>
      <c r="J2926" s="79" t="e">
        <v>#N/A</v>
      </c>
      <c r="K2926" s="84" t="e">
        <v>#N/A</v>
      </c>
      <c r="L2926" s="9" t="e">
        <v>#N/A</v>
      </c>
      <c r="M2926" s="92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8" t="e">
        <v>#N/A</v>
      </c>
      <c r="F2927" s="3" t="e">
        <v>#N/A</v>
      </c>
      <c r="G2927" s="3" t="e">
        <v>#N/A</v>
      </c>
      <c r="H2927" s="3" t="e">
        <v>#N/A</v>
      </c>
      <c r="I2927" s="79" t="e">
        <v>#N/A</v>
      </c>
      <c r="J2927" s="79" t="e">
        <v>#N/A</v>
      </c>
      <c r="K2927" s="84" t="e">
        <v>#N/A</v>
      </c>
      <c r="L2927" s="9" t="e">
        <v>#N/A</v>
      </c>
      <c r="M2927" s="92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8" t="e">
        <v>#N/A</v>
      </c>
      <c r="F2928" s="3" t="e">
        <v>#N/A</v>
      </c>
      <c r="G2928" s="3" t="e">
        <v>#N/A</v>
      </c>
      <c r="H2928" s="3" t="e">
        <v>#N/A</v>
      </c>
      <c r="I2928" s="79" t="e">
        <v>#N/A</v>
      </c>
      <c r="J2928" s="79" t="e">
        <v>#N/A</v>
      </c>
      <c r="K2928" s="84" t="e">
        <v>#N/A</v>
      </c>
      <c r="L2928" s="9" t="e">
        <v>#N/A</v>
      </c>
      <c r="M2928" s="92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8" t="e">
        <v>#N/A</v>
      </c>
      <c r="F2929" s="3" t="e">
        <v>#N/A</v>
      </c>
      <c r="G2929" s="3" t="e">
        <v>#N/A</v>
      </c>
      <c r="H2929" s="3" t="e">
        <v>#N/A</v>
      </c>
      <c r="I2929" s="79" t="e">
        <v>#N/A</v>
      </c>
      <c r="J2929" s="79" t="e">
        <v>#N/A</v>
      </c>
      <c r="K2929" s="84" t="e">
        <v>#N/A</v>
      </c>
      <c r="L2929" s="9" t="e">
        <v>#N/A</v>
      </c>
      <c r="M2929" s="92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8" t="e">
        <v>#N/A</v>
      </c>
      <c r="F2930" s="3" t="e">
        <v>#N/A</v>
      </c>
      <c r="G2930" s="3" t="e">
        <v>#N/A</v>
      </c>
      <c r="H2930" s="3" t="e">
        <v>#N/A</v>
      </c>
      <c r="I2930" s="79" t="e">
        <v>#N/A</v>
      </c>
      <c r="J2930" s="79" t="e">
        <v>#N/A</v>
      </c>
      <c r="K2930" s="84" t="e">
        <v>#N/A</v>
      </c>
      <c r="L2930" s="9" t="e">
        <v>#N/A</v>
      </c>
      <c r="M2930" s="92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8" t="e">
        <v>#N/A</v>
      </c>
      <c r="F2931" s="3" t="e">
        <v>#N/A</v>
      </c>
      <c r="G2931" s="3" t="e">
        <v>#N/A</v>
      </c>
      <c r="H2931" s="3" t="e">
        <v>#N/A</v>
      </c>
      <c r="I2931" s="79" t="e">
        <v>#N/A</v>
      </c>
      <c r="J2931" s="79" t="e">
        <v>#N/A</v>
      </c>
      <c r="K2931" s="84" t="e">
        <v>#N/A</v>
      </c>
      <c r="L2931" s="9" t="e">
        <v>#N/A</v>
      </c>
      <c r="M2931" s="92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8" t="e">
        <v>#N/A</v>
      </c>
      <c r="F2932" s="3" t="e">
        <v>#N/A</v>
      </c>
      <c r="G2932" s="3" t="e">
        <v>#N/A</v>
      </c>
      <c r="H2932" s="3" t="e">
        <v>#N/A</v>
      </c>
      <c r="I2932" s="79" t="e">
        <v>#N/A</v>
      </c>
      <c r="J2932" s="79" t="e">
        <v>#N/A</v>
      </c>
      <c r="K2932" s="84" t="e">
        <v>#N/A</v>
      </c>
      <c r="L2932" s="9" t="e">
        <v>#N/A</v>
      </c>
      <c r="M2932" s="92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8" t="e">
        <v>#N/A</v>
      </c>
      <c r="F2933" s="3" t="e">
        <v>#N/A</v>
      </c>
      <c r="G2933" s="3" t="e">
        <v>#N/A</v>
      </c>
      <c r="H2933" s="3" t="e">
        <v>#N/A</v>
      </c>
      <c r="I2933" s="79" t="e">
        <v>#N/A</v>
      </c>
      <c r="J2933" s="79" t="e">
        <v>#N/A</v>
      </c>
      <c r="K2933" s="84" t="e">
        <v>#N/A</v>
      </c>
      <c r="L2933" s="9" t="e">
        <v>#N/A</v>
      </c>
      <c r="M2933" s="92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8" t="e">
        <v>#N/A</v>
      </c>
      <c r="F2934" s="3" t="e">
        <v>#N/A</v>
      </c>
      <c r="G2934" s="3" t="e">
        <v>#N/A</v>
      </c>
      <c r="H2934" s="3" t="e">
        <v>#N/A</v>
      </c>
      <c r="I2934" s="79" t="e">
        <v>#N/A</v>
      </c>
      <c r="J2934" s="79" t="e">
        <v>#N/A</v>
      </c>
      <c r="K2934" s="84" t="e">
        <v>#N/A</v>
      </c>
      <c r="L2934" s="9" t="e">
        <v>#N/A</v>
      </c>
      <c r="M2934" s="92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8" t="e">
        <v>#N/A</v>
      </c>
      <c r="F2935" s="3" t="e">
        <v>#N/A</v>
      </c>
      <c r="G2935" s="3" t="e">
        <v>#N/A</v>
      </c>
      <c r="H2935" s="3" t="e">
        <v>#N/A</v>
      </c>
      <c r="I2935" s="79" t="e">
        <v>#N/A</v>
      </c>
      <c r="J2935" s="79" t="e">
        <v>#N/A</v>
      </c>
      <c r="K2935" s="84" t="e">
        <v>#N/A</v>
      </c>
      <c r="L2935" s="9" t="e">
        <v>#N/A</v>
      </c>
      <c r="M2935" s="92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8" t="e">
        <v>#N/A</v>
      </c>
      <c r="F2936" s="3" t="e">
        <v>#N/A</v>
      </c>
      <c r="G2936" s="3" t="e">
        <v>#N/A</v>
      </c>
      <c r="H2936" s="3" t="e">
        <v>#N/A</v>
      </c>
      <c r="I2936" s="79" t="e">
        <v>#N/A</v>
      </c>
      <c r="J2936" s="79" t="e">
        <v>#N/A</v>
      </c>
      <c r="K2936" s="84" t="e">
        <v>#N/A</v>
      </c>
      <c r="L2936" s="9" t="e">
        <v>#N/A</v>
      </c>
      <c r="M2936" s="92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8" t="e">
        <v>#N/A</v>
      </c>
      <c r="F2937" s="3" t="e">
        <v>#N/A</v>
      </c>
      <c r="G2937" s="3" t="e">
        <v>#N/A</v>
      </c>
      <c r="H2937" s="3" t="e">
        <v>#N/A</v>
      </c>
      <c r="I2937" s="79" t="e">
        <v>#N/A</v>
      </c>
      <c r="J2937" s="79" t="e">
        <v>#N/A</v>
      </c>
      <c r="K2937" s="84" t="e">
        <v>#N/A</v>
      </c>
      <c r="L2937" s="9" t="e">
        <v>#N/A</v>
      </c>
      <c r="M2937" s="92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8" t="e">
        <v>#N/A</v>
      </c>
      <c r="F2938" s="3" t="e">
        <v>#N/A</v>
      </c>
      <c r="G2938" s="3" t="e">
        <v>#N/A</v>
      </c>
      <c r="H2938" s="3" t="e">
        <v>#N/A</v>
      </c>
      <c r="I2938" s="79" t="e">
        <v>#N/A</v>
      </c>
      <c r="J2938" s="79" t="e">
        <v>#N/A</v>
      </c>
      <c r="K2938" s="84" t="e">
        <v>#N/A</v>
      </c>
      <c r="L2938" s="9" t="e">
        <v>#N/A</v>
      </c>
      <c r="M2938" s="92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8" t="e">
        <v>#N/A</v>
      </c>
      <c r="F2939" s="3" t="e">
        <v>#N/A</v>
      </c>
      <c r="G2939" s="3" t="e">
        <v>#N/A</v>
      </c>
      <c r="H2939" s="3" t="e">
        <v>#N/A</v>
      </c>
      <c r="I2939" s="79" t="e">
        <v>#N/A</v>
      </c>
      <c r="J2939" s="79" t="e">
        <v>#N/A</v>
      </c>
      <c r="K2939" s="84" t="e">
        <v>#N/A</v>
      </c>
      <c r="L2939" s="9" t="e">
        <v>#N/A</v>
      </c>
      <c r="M2939" s="92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8" t="e">
        <v>#N/A</v>
      </c>
      <c r="F2940" s="3" t="e">
        <v>#N/A</v>
      </c>
      <c r="G2940" s="3" t="e">
        <v>#N/A</v>
      </c>
      <c r="H2940" s="3" t="e">
        <v>#N/A</v>
      </c>
      <c r="I2940" s="79" t="e">
        <v>#N/A</v>
      </c>
      <c r="J2940" s="79" t="e">
        <v>#N/A</v>
      </c>
      <c r="K2940" s="84" t="e">
        <v>#N/A</v>
      </c>
      <c r="L2940" s="9" t="e">
        <v>#N/A</v>
      </c>
      <c r="M2940" s="92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8" t="e">
        <v>#N/A</v>
      </c>
      <c r="F2941" s="3" t="e">
        <v>#N/A</v>
      </c>
      <c r="G2941" s="3" t="e">
        <v>#N/A</v>
      </c>
      <c r="H2941" s="3" t="e">
        <v>#N/A</v>
      </c>
      <c r="I2941" s="79" t="e">
        <v>#N/A</v>
      </c>
      <c r="J2941" s="79" t="e">
        <v>#N/A</v>
      </c>
      <c r="K2941" s="84" t="e">
        <v>#N/A</v>
      </c>
      <c r="L2941" s="9" t="e">
        <v>#N/A</v>
      </c>
      <c r="M2941" s="92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8" t="e">
        <v>#N/A</v>
      </c>
      <c r="F2942" s="3" t="e">
        <v>#N/A</v>
      </c>
      <c r="G2942" s="3" t="e">
        <v>#N/A</v>
      </c>
      <c r="H2942" s="3" t="e">
        <v>#N/A</v>
      </c>
      <c r="I2942" s="79" t="e">
        <v>#N/A</v>
      </c>
      <c r="J2942" s="79" t="e">
        <v>#N/A</v>
      </c>
      <c r="K2942" s="84" t="e">
        <v>#N/A</v>
      </c>
      <c r="L2942" s="9" t="e">
        <v>#N/A</v>
      </c>
      <c r="M2942" s="92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8" t="e">
        <v>#N/A</v>
      </c>
      <c r="F2943" s="3" t="e">
        <v>#N/A</v>
      </c>
      <c r="G2943" s="3" t="e">
        <v>#N/A</v>
      </c>
      <c r="H2943" s="3" t="e">
        <v>#N/A</v>
      </c>
      <c r="I2943" s="79" t="e">
        <v>#N/A</v>
      </c>
      <c r="J2943" s="79" t="e">
        <v>#N/A</v>
      </c>
      <c r="K2943" s="84" t="e">
        <v>#N/A</v>
      </c>
      <c r="L2943" s="9" t="e">
        <v>#N/A</v>
      </c>
      <c r="M2943" s="92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8" t="e">
        <v>#N/A</v>
      </c>
      <c r="F2944" s="3" t="e">
        <v>#N/A</v>
      </c>
      <c r="G2944" s="3" t="e">
        <v>#N/A</v>
      </c>
      <c r="H2944" s="3" t="e">
        <v>#N/A</v>
      </c>
      <c r="I2944" s="79" t="e">
        <v>#N/A</v>
      </c>
      <c r="J2944" s="79" t="e">
        <v>#N/A</v>
      </c>
      <c r="K2944" s="84" t="e">
        <v>#N/A</v>
      </c>
      <c r="L2944" s="9" t="e">
        <v>#N/A</v>
      </c>
      <c r="M2944" s="92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8" t="e">
        <v>#N/A</v>
      </c>
      <c r="F2945" s="3" t="e">
        <v>#N/A</v>
      </c>
      <c r="G2945" s="3" t="e">
        <v>#N/A</v>
      </c>
      <c r="H2945" s="3" t="e">
        <v>#N/A</v>
      </c>
      <c r="I2945" s="79" t="e">
        <v>#N/A</v>
      </c>
      <c r="J2945" s="79" t="e">
        <v>#N/A</v>
      </c>
      <c r="K2945" s="84" t="e">
        <v>#N/A</v>
      </c>
      <c r="L2945" s="9" t="e">
        <v>#N/A</v>
      </c>
      <c r="M2945" s="92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8" t="e">
        <v>#N/A</v>
      </c>
      <c r="F2946" s="3" t="e">
        <v>#N/A</v>
      </c>
      <c r="G2946" s="3" t="e">
        <v>#N/A</v>
      </c>
      <c r="H2946" s="3" t="e">
        <v>#N/A</v>
      </c>
      <c r="I2946" s="79" t="e">
        <v>#N/A</v>
      </c>
      <c r="J2946" s="79" t="e">
        <v>#N/A</v>
      </c>
      <c r="K2946" s="84" t="e">
        <v>#N/A</v>
      </c>
      <c r="L2946" s="9" t="e">
        <v>#N/A</v>
      </c>
      <c r="M2946" s="92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8" t="e">
        <v>#N/A</v>
      </c>
      <c r="F2947" s="3" t="e">
        <v>#N/A</v>
      </c>
      <c r="G2947" s="3" t="e">
        <v>#N/A</v>
      </c>
      <c r="H2947" s="3" t="e">
        <v>#N/A</v>
      </c>
      <c r="I2947" s="79" t="e">
        <v>#N/A</v>
      </c>
      <c r="J2947" s="79" t="e">
        <v>#N/A</v>
      </c>
      <c r="K2947" s="84" t="e">
        <v>#N/A</v>
      </c>
      <c r="L2947" s="9" t="e">
        <v>#N/A</v>
      </c>
      <c r="M2947" s="92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8" t="e">
        <v>#N/A</v>
      </c>
      <c r="F2948" s="3" t="e">
        <v>#N/A</v>
      </c>
      <c r="G2948" s="3" t="e">
        <v>#N/A</v>
      </c>
      <c r="H2948" s="3" t="e">
        <v>#N/A</v>
      </c>
      <c r="I2948" s="79" t="e">
        <v>#N/A</v>
      </c>
      <c r="J2948" s="79" t="e">
        <v>#N/A</v>
      </c>
      <c r="K2948" s="84" t="e">
        <v>#N/A</v>
      </c>
      <c r="L2948" s="9" t="e">
        <v>#N/A</v>
      </c>
      <c r="M2948" s="92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8" t="e">
        <v>#N/A</v>
      </c>
      <c r="F2949" s="3" t="e">
        <v>#N/A</v>
      </c>
      <c r="G2949" s="3" t="e">
        <v>#N/A</v>
      </c>
      <c r="H2949" s="3" t="e">
        <v>#N/A</v>
      </c>
      <c r="I2949" s="79" t="e">
        <v>#N/A</v>
      </c>
      <c r="J2949" s="79" t="e">
        <v>#N/A</v>
      </c>
      <c r="K2949" s="84" t="e">
        <v>#N/A</v>
      </c>
      <c r="L2949" s="9" t="e">
        <v>#N/A</v>
      </c>
      <c r="M2949" s="92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8" t="e">
        <v>#N/A</v>
      </c>
      <c r="F2950" s="3" t="e">
        <v>#N/A</v>
      </c>
      <c r="G2950" s="3" t="e">
        <v>#N/A</v>
      </c>
      <c r="H2950" s="3" t="e">
        <v>#N/A</v>
      </c>
      <c r="I2950" s="79" t="e">
        <v>#N/A</v>
      </c>
      <c r="J2950" s="79" t="e">
        <v>#N/A</v>
      </c>
      <c r="K2950" s="84" t="e">
        <v>#N/A</v>
      </c>
      <c r="L2950" s="9" t="e">
        <v>#N/A</v>
      </c>
      <c r="M2950" s="92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8" t="e">
        <v>#N/A</v>
      </c>
      <c r="F2951" s="3" t="e">
        <v>#N/A</v>
      </c>
      <c r="G2951" s="3" t="e">
        <v>#N/A</v>
      </c>
      <c r="H2951" s="3" t="e">
        <v>#N/A</v>
      </c>
      <c r="I2951" s="79" t="e">
        <v>#N/A</v>
      </c>
      <c r="J2951" s="79" t="e">
        <v>#N/A</v>
      </c>
      <c r="K2951" s="84" t="e">
        <v>#N/A</v>
      </c>
      <c r="L2951" s="9" t="e">
        <v>#N/A</v>
      </c>
      <c r="M2951" s="92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8" t="e">
        <v>#N/A</v>
      </c>
      <c r="F2952" s="3" t="e">
        <v>#N/A</v>
      </c>
      <c r="G2952" s="3" t="e">
        <v>#N/A</v>
      </c>
      <c r="H2952" s="3" t="e">
        <v>#N/A</v>
      </c>
      <c r="I2952" s="79" t="e">
        <v>#N/A</v>
      </c>
      <c r="J2952" s="79" t="e">
        <v>#N/A</v>
      </c>
      <c r="K2952" s="84" t="e">
        <v>#N/A</v>
      </c>
      <c r="L2952" s="9" t="e">
        <v>#N/A</v>
      </c>
      <c r="M2952" s="92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8" t="e">
        <v>#N/A</v>
      </c>
      <c r="F2953" s="3" t="e">
        <v>#N/A</v>
      </c>
      <c r="G2953" s="3" t="e">
        <v>#N/A</v>
      </c>
      <c r="H2953" s="3" t="e">
        <v>#N/A</v>
      </c>
      <c r="I2953" s="79" t="e">
        <v>#N/A</v>
      </c>
      <c r="J2953" s="79" t="e">
        <v>#N/A</v>
      </c>
      <c r="K2953" s="84" t="e">
        <v>#N/A</v>
      </c>
      <c r="L2953" s="9" t="e">
        <v>#N/A</v>
      </c>
      <c r="M2953" s="92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8" t="e">
        <v>#N/A</v>
      </c>
      <c r="F2954" s="3" t="e">
        <v>#N/A</v>
      </c>
      <c r="G2954" s="3" t="e">
        <v>#N/A</v>
      </c>
      <c r="H2954" s="3" t="e">
        <v>#N/A</v>
      </c>
      <c r="I2954" s="79" t="e">
        <v>#N/A</v>
      </c>
      <c r="J2954" s="79" t="e">
        <v>#N/A</v>
      </c>
      <c r="K2954" s="84" t="e">
        <v>#N/A</v>
      </c>
      <c r="L2954" s="9" t="e">
        <v>#N/A</v>
      </c>
      <c r="M2954" s="92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8" t="e">
        <v>#N/A</v>
      </c>
      <c r="F2955" s="3" t="e">
        <v>#N/A</v>
      </c>
      <c r="G2955" s="3" t="e">
        <v>#N/A</v>
      </c>
      <c r="H2955" s="3" t="e">
        <v>#N/A</v>
      </c>
      <c r="I2955" s="79" t="e">
        <v>#N/A</v>
      </c>
      <c r="J2955" s="79" t="e">
        <v>#N/A</v>
      </c>
      <c r="K2955" s="84" t="e">
        <v>#N/A</v>
      </c>
      <c r="L2955" s="9" t="e">
        <v>#N/A</v>
      </c>
      <c r="M2955" s="92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8" t="e">
        <v>#N/A</v>
      </c>
      <c r="F2956" s="3" t="e">
        <v>#N/A</v>
      </c>
      <c r="G2956" s="3" t="e">
        <v>#N/A</v>
      </c>
      <c r="H2956" s="3" t="e">
        <v>#N/A</v>
      </c>
      <c r="I2956" s="79" t="e">
        <v>#N/A</v>
      </c>
      <c r="J2956" s="79" t="e">
        <v>#N/A</v>
      </c>
      <c r="K2956" s="84" t="e">
        <v>#N/A</v>
      </c>
      <c r="L2956" s="9" t="e">
        <v>#N/A</v>
      </c>
      <c r="M2956" s="92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8" t="e">
        <v>#N/A</v>
      </c>
      <c r="F2957" s="3" t="e">
        <v>#N/A</v>
      </c>
      <c r="G2957" s="3" t="e">
        <v>#N/A</v>
      </c>
      <c r="H2957" s="3" t="e">
        <v>#N/A</v>
      </c>
      <c r="I2957" s="79" t="e">
        <v>#N/A</v>
      </c>
      <c r="J2957" s="79" t="e">
        <v>#N/A</v>
      </c>
      <c r="K2957" s="84" t="e">
        <v>#N/A</v>
      </c>
      <c r="L2957" s="9" t="e">
        <v>#N/A</v>
      </c>
      <c r="M2957" s="92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8" t="e">
        <v>#N/A</v>
      </c>
      <c r="F2958" s="3" t="e">
        <v>#N/A</v>
      </c>
      <c r="G2958" s="3" t="e">
        <v>#N/A</v>
      </c>
      <c r="H2958" s="3" t="e">
        <v>#N/A</v>
      </c>
      <c r="I2958" s="79" t="e">
        <v>#N/A</v>
      </c>
      <c r="J2958" s="79" t="e">
        <v>#N/A</v>
      </c>
      <c r="K2958" s="84" t="e">
        <v>#N/A</v>
      </c>
      <c r="L2958" s="9" t="e">
        <v>#N/A</v>
      </c>
      <c r="M2958" s="92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8" t="e">
        <v>#N/A</v>
      </c>
      <c r="F2959" s="3" t="e">
        <v>#N/A</v>
      </c>
      <c r="G2959" s="3" t="e">
        <v>#N/A</v>
      </c>
      <c r="H2959" s="3" t="e">
        <v>#N/A</v>
      </c>
      <c r="I2959" s="79" t="e">
        <v>#N/A</v>
      </c>
      <c r="J2959" s="79" t="e">
        <v>#N/A</v>
      </c>
      <c r="K2959" s="84" t="e">
        <v>#N/A</v>
      </c>
      <c r="L2959" s="9" t="e">
        <v>#N/A</v>
      </c>
      <c r="M2959" s="92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8" t="e">
        <v>#N/A</v>
      </c>
      <c r="F2960" s="3" t="e">
        <v>#N/A</v>
      </c>
      <c r="G2960" s="3" t="e">
        <v>#N/A</v>
      </c>
      <c r="H2960" s="3" t="e">
        <v>#N/A</v>
      </c>
      <c r="I2960" s="79" t="e">
        <v>#N/A</v>
      </c>
      <c r="J2960" s="79" t="e">
        <v>#N/A</v>
      </c>
      <c r="K2960" s="84" t="e">
        <v>#N/A</v>
      </c>
      <c r="L2960" s="9" t="e">
        <v>#N/A</v>
      </c>
      <c r="M2960" s="92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8" t="e">
        <v>#N/A</v>
      </c>
      <c r="F2961" s="3" t="e">
        <v>#N/A</v>
      </c>
      <c r="G2961" s="3" t="e">
        <v>#N/A</v>
      </c>
      <c r="H2961" s="3" t="e">
        <v>#N/A</v>
      </c>
      <c r="I2961" s="79" t="e">
        <v>#N/A</v>
      </c>
      <c r="J2961" s="79" t="e">
        <v>#N/A</v>
      </c>
      <c r="K2961" s="84" t="e">
        <v>#N/A</v>
      </c>
      <c r="L2961" s="9" t="e">
        <v>#N/A</v>
      </c>
      <c r="M2961" s="92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8" t="e">
        <v>#N/A</v>
      </c>
      <c r="F2962" s="3" t="e">
        <v>#N/A</v>
      </c>
      <c r="G2962" s="3" t="e">
        <v>#N/A</v>
      </c>
      <c r="H2962" s="3" t="e">
        <v>#N/A</v>
      </c>
      <c r="I2962" s="79" t="e">
        <v>#N/A</v>
      </c>
      <c r="J2962" s="79" t="e">
        <v>#N/A</v>
      </c>
      <c r="K2962" s="84" t="e">
        <v>#N/A</v>
      </c>
      <c r="L2962" s="9" t="e">
        <v>#N/A</v>
      </c>
      <c r="M2962" s="92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8" t="e">
        <v>#N/A</v>
      </c>
      <c r="F2963" s="3" t="e">
        <v>#N/A</v>
      </c>
      <c r="G2963" s="3" t="e">
        <v>#N/A</v>
      </c>
      <c r="H2963" s="3" t="e">
        <v>#N/A</v>
      </c>
      <c r="I2963" s="79" t="e">
        <v>#N/A</v>
      </c>
      <c r="J2963" s="79" t="e">
        <v>#N/A</v>
      </c>
      <c r="K2963" s="84" t="e">
        <v>#N/A</v>
      </c>
      <c r="L2963" s="9" t="e">
        <v>#N/A</v>
      </c>
      <c r="M2963" s="92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8" t="e">
        <v>#N/A</v>
      </c>
      <c r="F2964" s="3" t="e">
        <v>#N/A</v>
      </c>
      <c r="G2964" s="3" t="e">
        <v>#N/A</v>
      </c>
      <c r="H2964" s="3" t="e">
        <v>#N/A</v>
      </c>
      <c r="I2964" s="79" t="e">
        <v>#N/A</v>
      </c>
      <c r="J2964" s="79" t="e">
        <v>#N/A</v>
      </c>
      <c r="K2964" s="84" t="e">
        <v>#N/A</v>
      </c>
      <c r="L2964" s="9" t="e">
        <v>#N/A</v>
      </c>
      <c r="M2964" s="92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8" t="e">
        <v>#N/A</v>
      </c>
      <c r="F2965" s="3" t="e">
        <v>#N/A</v>
      </c>
      <c r="G2965" s="3" t="e">
        <v>#N/A</v>
      </c>
      <c r="H2965" s="3" t="e">
        <v>#N/A</v>
      </c>
      <c r="I2965" s="79" t="e">
        <v>#N/A</v>
      </c>
      <c r="J2965" s="79" t="e">
        <v>#N/A</v>
      </c>
      <c r="K2965" s="84" t="e">
        <v>#N/A</v>
      </c>
      <c r="L2965" s="9" t="e">
        <v>#N/A</v>
      </c>
      <c r="M2965" s="92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8" t="e">
        <v>#N/A</v>
      </c>
      <c r="F2966" s="3" t="e">
        <v>#N/A</v>
      </c>
      <c r="G2966" s="3" t="e">
        <v>#N/A</v>
      </c>
      <c r="H2966" s="3" t="e">
        <v>#N/A</v>
      </c>
      <c r="I2966" s="79" t="e">
        <v>#N/A</v>
      </c>
      <c r="J2966" s="79" t="e">
        <v>#N/A</v>
      </c>
      <c r="K2966" s="84" t="e">
        <v>#N/A</v>
      </c>
      <c r="L2966" s="9" t="e">
        <v>#N/A</v>
      </c>
      <c r="M2966" s="92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8" t="e">
        <v>#N/A</v>
      </c>
      <c r="F2967" s="3" t="e">
        <v>#N/A</v>
      </c>
      <c r="G2967" s="3" t="e">
        <v>#N/A</v>
      </c>
      <c r="H2967" s="3" t="e">
        <v>#N/A</v>
      </c>
      <c r="I2967" s="79" t="e">
        <v>#N/A</v>
      </c>
      <c r="J2967" s="79" t="e">
        <v>#N/A</v>
      </c>
      <c r="K2967" s="84" t="e">
        <v>#N/A</v>
      </c>
      <c r="L2967" s="9" t="e">
        <v>#N/A</v>
      </c>
      <c r="M2967" s="92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8" t="e">
        <v>#N/A</v>
      </c>
      <c r="F2968" s="3" t="e">
        <v>#N/A</v>
      </c>
      <c r="G2968" s="3" t="e">
        <v>#N/A</v>
      </c>
      <c r="H2968" s="3" t="e">
        <v>#N/A</v>
      </c>
      <c r="I2968" s="79" t="e">
        <v>#N/A</v>
      </c>
      <c r="J2968" s="79" t="e">
        <v>#N/A</v>
      </c>
      <c r="K2968" s="84" t="e">
        <v>#N/A</v>
      </c>
      <c r="L2968" s="9" t="e">
        <v>#N/A</v>
      </c>
      <c r="M2968" s="92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8" t="e">
        <v>#N/A</v>
      </c>
      <c r="F2969" s="3" t="e">
        <v>#N/A</v>
      </c>
      <c r="G2969" s="3" t="e">
        <v>#N/A</v>
      </c>
      <c r="H2969" s="3" t="e">
        <v>#N/A</v>
      </c>
      <c r="I2969" s="79" t="e">
        <v>#N/A</v>
      </c>
      <c r="J2969" s="79" t="e">
        <v>#N/A</v>
      </c>
      <c r="K2969" s="84" t="e">
        <v>#N/A</v>
      </c>
      <c r="L2969" s="9" t="e">
        <v>#N/A</v>
      </c>
      <c r="M2969" s="92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8" t="e">
        <v>#N/A</v>
      </c>
      <c r="F2970" s="3" t="e">
        <v>#N/A</v>
      </c>
      <c r="G2970" s="3" t="e">
        <v>#N/A</v>
      </c>
      <c r="H2970" s="3" t="e">
        <v>#N/A</v>
      </c>
      <c r="I2970" s="79" t="e">
        <v>#N/A</v>
      </c>
      <c r="J2970" s="79" t="e">
        <v>#N/A</v>
      </c>
      <c r="K2970" s="84" t="e">
        <v>#N/A</v>
      </c>
      <c r="L2970" s="9" t="e">
        <v>#N/A</v>
      </c>
      <c r="M2970" s="92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8" t="e">
        <v>#N/A</v>
      </c>
      <c r="F2971" s="3" t="e">
        <v>#N/A</v>
      </c>
      <c r="G2971" s="3" t="e">
        <v>#N/A</v>
      </c>
      <c r="H2971" s="3" t="e">
        <v>#N/A</v>
      </c>
      <c r="I2971" s="79" t="e">
        <v>#N/A</v>
      </c>
      <c r="J2971" s="79" t="e">
        <v>#N/A</v>
      </c>
      <c r="K2971" s="84" t="e">
        <v>#N/A</v>
      </c>
      <c r="L2971" s="9" t="e">
        <v>#N/A</v>
      </c>
      <c r="M2971" s="92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8" t="e">
        <v>#N/A</v>
      </c>
      <c r="F2972" s="3" t="e">
        <v>#N/A</v>
      </c>
      <c r="G2972" s="3" t="e">
        <v>#N/A</v>
      </c>
      <c r="H2972" s="3" t="e">
        <v>#N/A</v>
      </c>
      <c r="I2972" s="79" t="e">
        <v>#N/A</v>
      </c>
      <c r="J2972" s="79" t="e">
        <v>#N/A</v>
      </c>
      <c r="K2972" s="84" t="e">
        <v>#N/A</v>
      </c>
      <c r="L2972" s="9" t="e">
        <v>#N/A</v>
      </c>
      <c r="M2972" s="92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8" t="e">
        <v>#N/A</v>
      </c>
      <c r="F2973" s="3" t="e">
        <v>#N/A</v>
      </c>
      <c r="G2973" s="3" t="e">
        <v>#N/A</v>
      </c>
      <c r="H2973" s="3" t="e">
        <v>#N/A</v>
      </c>
      <c r="I2973" s="79" t="e">
        <v>#N/A</v>
      </c>
      <c r="J2973" s="79" t="e">
        <v>#N/A</v>
      </c>
      <c r="K2973" s="84" t="e">
        <v>#N/A</v>
      </c>
      <c r="L2973" s="9" t="e">
        <v>#N/A</v>
      </c>
      <c r="M2973" s="92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8" t="e">
        <v>#N/A</v>
      </c>
      <c r="F2974" s="3" t="e">
        <v>#N/A</v>
      </c>
      <c r="G2974" s="3" t="e">
        <v>#N/A</v>
      </c>
      <c r="H2974" s="3" t="e">
        <v>#N/A</v>
      </c>
      <c r="I2974" s="79" t="e">
        <v>#N/A</v>
      </c>
      <c r="J2974" s="79" t="e">
        <v>#N/A</v>
      </c>
      <c r="K2974" s="84" t="e">
        <v>#N/A</v>
      </c>
      <c r="L2974" s="9" t="e">
        <v>#N/A</v>
      </c>
      <c r="M2974" s="92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8" t="e">
        <v>#N/A</v>
      </c>
      <c r="F2975" s="3" t="e">
        <v>#N/A</v>
      </c>
      <c r="G2975" s="3" t="e">
        <v>#N/A</v>
      </c>
      <c r="H2975" s="3" t="e">
        <v>#N/A</v>
      </c>
      <c r="I2975" s="79" t="e">
        <v>#N/A</v>
      </c>
      <c r="J2975" s="79" t="e">
        <v>#N/A</v>
      </c>
      <c r="K2975" s="84" t="e">
        <v>#N/A</v>
      </c>
      <c r="L2975" s="9" t="e">
        <v>#N/A</v>
      </c>
      <c r="M2975" s="92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8" t="e">
        <v>#N/A</v>
      </c>
      <c r="F2976" s="3" t="e">
        <v>#N/A</v>
      </c>
      <c r="G2976" s="3" t="e">
        <v>#N/A</v>
      </c>
      <c r="H2976" s="3" t="e">
        <v>#N/A</v>
      </c>
      <c r="I2976" s="79" t="e">
        <v>#N/A</v>
      </c>
      <c r="J2976" s="79" t="e">
        <v>#N/A</v>
      </c>
      <c r="K2976" s="84" t="e">
        <v>#N/A</v>
      </c>
      <c r="L2976" s="9" t="e">
        <v>#N/A</v>
      </c>
      <c r="M2976" s="92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8" t="e">
        <v>#N/A</v>
      </c>
      <c r="F2977" s="3" t="e">
        <v>#N/A</v>
      </c>
      <c r="G2977" s="3" t="e">
        <v>#N/A</v>
      </c>
      <c r="H2977" s="3" t="e">
        <v>#N/A</v>
      </c>
      <c r="I2977" s="79" t="e">
        <v>#N/A</v>
      </c>
      <c r="J2977" s="79" t="e">
        <v>#N/A</v>
      </c>
      <c r="K2977" s="84" t="e">
        <v>#N/A</v>
      </c>
      <c r="L2977" s="9" t="e">
        <v>#N/A</v>
      </c>
      <c r="M2977" s="92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8" t="e">
        <v>#N/A</v>
      </c>
      <c r="F2978" s="3" t="e">
        <v>#N/A</v>
      </c>
      <c r="G2978" s="3" t="e">
        <v>#N/A</v>
      </c>
      <c r="H2978" s="3" t="e">
        <v>#N/A</v>
      </c>
      <c r="I2978" s="79" t="e">
        <v>#N/A</v>
      </c>
      <c r="J2978" s="79" t="e">
        <v>#N/A</v>
      </c>
      <c r="K2978" s="84" t="e">
        <v>#N/A</v>
      </c>
      <c r="L2978" s="9" t="e">
        <v>#N/A</v>
      </c>
      <c r="M2978" s="92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8" t="e">
        <v>#N/A</v>
      </c>
      <c r="F2979" s="3" t="e">
        <v>#N/A</v>
      </c>
      <c r="G2979" s="3" t="e">
        <v>#N/A</v>
      </c>
      <c r="H2979" s="3" t="e">
        <v>#N/A</v>
      </c>
      <c r="I2979" s="79" t="e">
        <v>#N/A</v>
      </c>
      <c r="J2979" s="79" t="e">
        <v>#N/A</v>
      </c>
      <c r="K2979" s="84" t="e">
        <v>#N/A</v>
      </c>
      <c r="L2979" s="9" t="e">
        <v>#N/A</v>
      </c>
      <c r="M2979" s="92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8" t="e">
        <v>#N/A</v>
      </c>
      <c r="F2980" s="3" t="e">
        <v>#N/A</v>
      </c>
      <c r="G2980" s="3" t="e">
        <v>#N/A</v>
      </c>
      <c r="H2980" s="3" t="e">
        <v>#N/A</v>
      </c>
      <c r="I2980" s="79" t="e">
        <v>#N/A</v>
      </c>
      <c r="J2980" s="79" t="e">
        <v>#N/A</v>
      </c>
      <c r="K2980" s="84" t="e">
        <v>#N/A</v>
      </c>
      <c r="L2980" s="9" t="e">
        <v>#N/A</v>
      </c>
      <c r="M2980" s="92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8" t="e">
        <v>#N/A</v>
      </c>
      <c r="F2981" s="3" t="e">
        <v>#N/A</v>
      </c>
      <c r="G2981" s="3" t="e">
        <v>#N/A</v>
      </c>
      <c r="H2981" s="3" t="e">
        <v>#N/A</v>
      </c>
      <c r="I2981" s="79" t="e">
        <v>#N/A</v>
      </c>
      <c r="J2981" s="79" t="e">
        <v>#N/A</v>
      </c>
      <c r="K2981" s="84" t="e">
        <v>#N/A</v>
      </c>
      <c r="L2981" s="9" t="e">
        <v>#N/A</v>
      </c>
      <c r="M2981" s="92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8" t="e">
        <v>#N/A</v>
      </c>
      <c r="F2982" s="3" t="e">
        <v>#N/A</v>
      </c>
      <c r="G2982" s="3" t="e">
        <v>#N/A</v>
      </c>
      <c r="H2982" s="3" t="e">
        <v>#N/A</v>
      </c>
      <c r="I2982" s="79" t="e">
        <v>#N/A</v>
      </c>
      <c r="J2982" s="79" t="e">
        <v>#N/A</v>
      </c>
      <c r="K2982" s="84" t="e">
        <v>#N/A</v>
      </c>
      <c r="L2982" s="9" t="e">
        <v>#N/A</v>
      </c>
      <c r="M2982" s="92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8" t="e">
        <v>#N/A</v>
      </c>
      <c r="F2983" s="3" t="e">
        <v>#N/A</v>
      </c>
      <c r="G2983" s="3" t="e">
        <v>#N/A</v>
      </c>
      <c r="H2983" s="3" t="e">
        <v>#N/A</v>
      </c>
      <c r="I2983" s="79" t="e">
        <v>#N/A</v>
      </c>
      <c r="J2983" s="79" t="e">
        <v>#N/A</v>
      </c>
      <c r="K2983" s="84" t="e">
        <v>#N/A</v>
      </c>
      <c r="L2983" s="9" t="e">
        <v>#N/A</v>
      </c>
      <c r="M2983" s="92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8" t="e">
        <v>#N/A</v>
      </c>
      <c r="F2984" s="3" t="e">
        <v>#N/A</v>
      </c>
      <c r="G2984" s="3" t="e">
        <v>#N/A</v>
      </c>
      <c r="H2984" s="3" t="e">
        <v>#N/A</v>
      </c>
      <c r="I2984" s="79" t="e">
        <v>#N/A</v>
      </c>
      <c r="J2984" s="79" t="e">
        <v>#N/A</v>
      </c>
      <c r="K2984" s="84" t="e">
        <v>#N/A</v>
      </c>
      <c r="L2984" s="9" t="e">
        <v>#N/A</v>
      </c>
      <c r="M2984" s="92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8" t="e">
        <v>#N/A</v>
      </c>
      <c r="F2985" s="3" t="e">
        <v>#N/A</v>
      </c>
      <c r="G2985" s="3" t="e">
        <v>#N/A</v>
      </c>
      <c r="H2985" s="3" t="e">
        <v>#N/A</v>
      </c>
      <c r="I2985" s="79" t="e">
        <v>#N/A</v>
      </c>
      <c r="J2985" s="79" t="e">
        <v>#N/A</v>
      </c>
      <c r="K2985" s="84" t="e">
        <v>#N/A</v>
      </c>
      <c r="L2985" s="9" t="e">
        <v>#N/A</v>
      </c>
      <c r="M2985" s="92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8" t="e">
        <v>#N/A</v>
      </c>
      <c r="F2986" s="3" t="e">
        <v>#N/A</v>
      </c>
      <c r="G2986" s="3" t="e">
        <v>#N/A</v>
      </c>
      <c r="H2986" s="3" t="e">
        <v>#N/A</v>
      </c>
      <c r="I2986" s="79" t="e">
        <v>#N/A</v>
      </c>
      <c r="J2986" s="79" t="e">
        <v>#N/A</v>
      </c>
      <c r="K2986" s="84" t="e">
        <v>#N/A</v>
      </c>
      <c r="L2986" s="9" t="e">
        <v>#N/A</v>
      </c>
      <c r="M2986" s="92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8" t="e">
        <v>#N/A</v>
      </c>
      <c r="F2987" s="3" t="e">
        <v>#N/A</v>
      </c>
      <c r="G2987" s="3" t="e">
        <v>#N/A</v>
      </c>
      <c r="H2987" s="3" t="e">
        <v>#N/A</v>
      </c>
      <c r="I2987" s="79" t="e">
        <v>#N/A</v>
      </c>
      <c r="J2987" s="79" t="e">
        <v>#N/A</v>
      </c>
      <c r="K2987" s="84" t="e">
        <v>#N/A</v>
      </c>
      <c r="L2987" s="9" t="e">
        <v>#N/A</v>
      </c>
      <c r="M2987" s="92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8" t="e">
        <v>#N/A</v>
      </c>
      <c r="F2988" s="3" t="e">
        <v>#N/A</v>
      </c>
      <c r="G2988" s="3" t="e">
        <v>#N/A</v>
      </c>
      <c r="H2988" s="3" t="e">
        <v>#N/A</v>
      </c>
      <c r="I2988" s="79" t="e">
        <v>#N/A</v>
      </c>
      <c r="J2988" s="79" t="e">
        <v>#N/A</v>
      </c>
      <c r="K2988" s="84" t="e">
        <v>#N/A</v>
      </c>
      <c r="L2988" s="9" t="e">
        <v>#N/A</v>
      </c>
      <c r="M2988" s="92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8" t="e">
        <v>#N/A</v>
      </c>
      <c r="F2989" s="3" t="e">
        <v>#N/A</v>
      </c>
      <c r="G2989" s="3" t="e">
        <v>#N/A</v>
      </c>
      <c r="H2989" s="3" t="e">
        <v>#N/A</v>
      </c>
      <c r="I2989" s="79" t="e">
        <v>#N/A</v>
      </c>
      <c r="J2989" s="79" t="e">
        <v>#N/A</v>
      </c>
      <c r="K2989" s="84" t="e">
        <v>#N/A</v>
      </c>
      <c r="L2989" s="9" t="e">
        <v>#N/A</v>
      </c>
      <c r="M2989" s="92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8" t="e">
        <v>#N/A</v>
      </c>
      <c r="F2990" s="3" t="e">
        <v>#N/A</v>
      </c>
      <c r="G2990" s="3" t="e">
        <v>#N/A</v>
      </c>
      <c r="H2990" s="3" t="e">
        <v>#N/A</v>
      </c>
      <c r="I2990" s="79" t="e">
        <v>#N/A</v>
      </c>
      <c r="J2990" s="79" t="e">
        <v>#N/A</v>
      </c>
      <c r="K2990" s="84" t="e">
        <v>#N/A</v>
      </c>
      <c r="L2990" s="9" t="e">
        <v>#N/A</v>
      </c>
      <c r="M2990" s="92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8" t="e">
        <v>#N/A</v>
      </c>
      <c r="F2991" s="3" t="e">
        <v>#N/A</v>
      </c>
      <c r="G2991" s="3" t="e">
        <v>#N/A</v>
      </c>
      <c r="H2991" s="3" t="e">
        <v>#N/A</v>
      </c>
      <c r="I2991" s="79" t="e">
        <v>#N/A</v>
      </c>
      <c r="J2991" s="79" t="e">
        <v>#N/A</v>
      </c>
      <c r="K2991" s="84" t="e">
        <v>#N/A</v>
      </c>
      <c r="L2991" s="9" t="e">
        <v>#N/A</v>
      </c>
      <c r="M2991" s="92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8" t="e">
        <v>#N/A</v>
      </c>
      <c r="F2992" s="3" t="e">
        <v>#N/A</v>
      </c>
      <c r="G2992" s="3" t="e">
        <v>#N/A</v>
      </c>
      <c r="H2992" s="3" t="e">
        <v>#N/A</v>
      </c>
      <c r="I2992" s="79" t="e">
        <v>#N/A</v>
      </c>
      <c r="J2992" s="79" t="e">
        <v>#N/A</v>
      </c>
      <c r="K2992" s="84" t="e">
        <v>#N/A</v>
      </c>
      <c r="L2992" s="9" t="e">
        <v>#N/A</v>
      </c>
      <c r="M2992" s="92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8" t="e">
        <v>#N/A</v>
      </c>
      <c r="F2993" s="3" t="e">
        <v>#N/A</v>
      </c>
      <c r="G2993" s="3" t="e">
        <v>#N/A</v>
      </c>
      <c r="H2993" s="3" t="e">
        <v>#N/A</v>
      </c>
      <c r="I2993" s="79" t="e">
        <v>#N/A</v>
      </c>
      <c r="J2993" s="79" t="e">
        <v>#N/A</v>
      </c>
      <c r="K2993" s="84" t="e">
        <v>#N/A</v>
      </c>
      <c r="L2993" s="9" t="e">
        <v>#N/A</v>
      </c>
      <c r="M2993" s="92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8" t="e">
        <v>#N/A</v>
      </c>
      <c r="F2994" s="3" t="e">
        <v>#N/A</v>
      </c>
      <c r="G2994" s="3" t="e">
        <v>#N/A</v>
      </c>
      <c r="H2994" s="3" t="e">
        <v>#N/A</v>
      </c>
      <c r="I2994" s="79" t="e">
        <v>#N/A</v>
      </c>
      <c r="J2994" s="79" t="e">
        <v>#N/A</v>
      </c>
      <c r="K2994" s="84" t="e">
        <v>#N/A</v>
      </c>
      <c r="L2994" s="9" t="e">
        <v>#N/A</v>
      </c>
      <c r="M2994" s="92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8" t="e">
        <v>#N/A</v>
      </c>
      <c r="F2995" s="3" t="e">
        <v>#N/A</v>
      </c>
      <c r="G2995" s="3" t="e">
        <v>#N/A</v>
      </c>
      <c r="H2995" s="3" t="e">
        <v>#N/A</v>
      </c>
      <c r="I2995" s="79" t="e">
        <v>#N/A</v>
      </c>
      <c r="J2995" s="79" t="e">
        <v>#N/A</v>
      </c>
      <c r="K2995" s="84" t="e">
        <v>#N/A</v>
      </c>
      <c r="L2995" s="9" t="e">
        <v>#N/A</v>
      </c>
      <c r="M2995" s="92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8" t="e">
        <v>#N/A</v>
      </c>
      <c r="F2996" s="3" t="e">
        <v>#N/A</v>
      </c>
      <c r="G2996" s="3" t="e">
        <v>#N/A</v>
      </c>
      <c r="H2996" s="3" t="e">
        <v>#N/A</v>
      </c>
      <c r="I2996" s="79" t="e">
        <v>#N/A</v>
      </c>
      <c r="J2996" s="79" t="e">
        <v>#N/A</v>
      </c>
      <c r="K2996" s="84" t="e">
        <v>#N/A</v>
      </c>
      <c r="L2996" s="9" t="e">
        <v>#N/A</v>
      </c>
      <c r="M2996" s="92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8" t="e">
        <v>#N/A</v>
      </c>
      <c r="F2997" s="3" t="e">
        <v>#N/A</v>
      </c>
      <c r="G2997" s="3" t="e">
        <v>#N/A</v>
      </c>
      <c r="H2997" s="3" t="e">
        <v>#N/A</v>
      </c>
      <c r="I2997" s="79" t="e">
        <v>#N/A</v>
      </c>
      <c r="J2997" s="79" t="e">
        <v>#N/A</v>
      </c>
      <c r="K2997" s="84" t="e">
        <v>#N/A</v>
      </c>
      <c r="L2997" s="9" t="e">
        <v>#N/A</v>
      </c>
      <c r="M2997" s="92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8" t="e">
        <v>#N/A</v>
      </c>
      <c r="F2998" s="3" t="e">
        <v>#N/A</v>
      </c>
      <c r="G2998" s="3" t="e">
        <v>#N/A</v>
      </c>
      <c r="H2998" s="3" t="e">
        <v>#N/A</v>
      </c>
      <c r="I2998" s="79" t="e">
        <v>#N/A</v>
      </c>
      <c r="J2998" s="79" t="e">
        <v>#N/A</v>
      </c>
      <c r="K2998" s="84" t="e">
        <v>#N/A</v>
      </c>
      <c r="L2998" s="9" t="e">
        <v>#N/A</v>
      </c>
      <c r="M2998" s="92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8" t="e">
        <v>#N/A</v>
      </c>
      <c r="F2999" s="3" t="e">
        <v>#N/A</v>
      </c>
      <c r="G2999" s="3" t="e">
        <v>#N/A</v>
      </c>
      <c r="H2999" s="3" t="e">
        <v>#N/A</v>
      </c>
      <c r="I2999" s="79" t="e">
        <v>#N/A</v>
      </c>
      <c r="J2999" s="79" t="e">
        <v>#N/A</v>
      </c>
      <c r="K2999" s="84" t="e">
        <v>#N/A</v>
      </c>
      <c r="L2999" s="9" t="e">
        <v>#N/A</v>
      </c>
      <c r="M2999" s="92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8" t="e">
        <v>#N/A</v>
      </c>
      <c r="F3000" s="3" t="e">
        <v>#N/A</v>
      </c>
      <c r="G3000" s="3" t="e">
        <v>#N/A</v>
      </c>
      <c r="H3000" s="3" t="e">
        <v>#N/A</v>
      </c>
      <c r="I3000" s="79" t="e">
        <v>#N/A</v>
      </c>
      <c r="J3000" s="79" t="e">
        <v>#N/A</v>
      </c>
      <c r="K3000" s="84" t="e">
        <v>#N/A</v>
      </c>
      <c r="L3000" s="9" t="e">
        <v>#N/A</v>
      </c>
      <c r="M3000" s="92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8" t="e">
        <v>#N/A</v>
      </c>
      <c r="F3001" s="3" t="e">
        <v>#N/A</v>
      </c>
      <c r="G3001" s="3" t="e">
        <v>#N/A</v>
      </c>
      <c r="H3001" s="3" t="e">
        <v>#N/A</v>
      </c>
      <c r="I3001" s="79" t="e">
        <v>#N/A</v>
      </c>
      <c r="J3001" s="79" t="e">
        <v>#N/A</v>
      </c>
      <c r="K3001" s="84" t="e">
        <v>#N/A</v>
      </c>
      <c r="L3001" s="9" t="e">
        <v>#N/A</v>
      </c>
      <c r="M3001" s="92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8" t="e">
        <v>#N/A</v>
      </c>
      <c r="F3002" s="3" t="e">
        <v>#N/A</v>
      </c>
      <c r="G3002" s="3" t="e">
        <v>#N/A</v>
      </c>
      <c r="H3002" s="3" t="e">
        <v>#N/A</v>
      </c>
      <c r="I3002" s="79" t="e">
        <v>#N/A</v>
      </c>
      <c r="J3002" s="79" t="e">
        <v>#N/A</v>
      </c>
      <c r="K3002" s="84" t="e">
        <v>#N/A</v>
      </c>
      <c r="L3002" s="9" t="e">
        <v>#N/A</v>
      </c>
      <c r="M3002" s="92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8" t="e">
        <v>#N/A</v>
      </c>
      <c r="F3003" s="3" t="e">
        <v>#N/A</v>
      </c>
      <c r="G3003" s="3" t="e">
        <v>#N/A</v>
      </c>
      <c r="H3003" s="3" t="e">
        <v>#N/A</v>
      </c>
      <c r="I3003" s="79" t="e">
        <v>#N/A</v>
      </c>
      <c r="J3003" s="79" t="e">
        <v>#N/A</v>
      </c>
      <c r="K3003" s="84" t="e">
        <v>#N/A</v>
      </c>
      <c r="L3003" s="9" t="e">
        <v>#N/A</v>
      </c>
      <c r="M3003" s="92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8" t="e">
        <v>#N/A</v>
      </c>
      <c r="F3004" s="3" t="e">
        <v>#N/A</v>
      </c>
      <c r="G3004" s="3" t="e">
        <v>#N/A</v>
      </c>
      <c r="H3004" s="3" t="e">
        <v>#N/A</v>
      </c>
      <c r="I3004" s="79" t="e">
        <v>#N/A</v>
      </c>
      <c r="J3004" s="79" t="e">
        <v>#N/A</v>
      </c>
      <c r="K3004" s="84" t="e">
        <v>#N/A</v>
      </c>
      <c r="L3004" s="9" t="e">
        <v>#N/A</v>
      </c>
      <c r="M3004" s="92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8" t="e">
        <v>#N/A</v>
      </c>
      <c r="F3005" s="3" t="e">
        <v>#N/A</v>
      </c>
      <c r="G3005" s="3" t="e">
        <v>#N/A</v>
      </c>
      <c r="H3005" s="3" t="e">
        <v>#N/A</v>
      </c>
      <c r="I3005" s="79" t="e">
        <v>#N/A</v>
      </c>
      <c r="J3005" s="79" t="e">
        <v>#N/A</v>
      </c>
      <c r="K3005" s="84" t="e">
        <v>#N/A</v>
      </c>
      <c r="L3005" s="9" t="e">
        <v>#N/A</v>
      </c>
      <c r="M3005" s="92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8" t="e">
        <v>#N/A</v>
      </c>
      <c r="F3006" s="3" t="e">
        <v>#N/A</v>
      </c>
      <c r="G3006" s="3" t="e">
        <v>#N/A</v>
      </c>
      <c r="H3006" s="3" t="e">
        <v>#N/A</v>
      </c>
      <c r="I3006" s="79" t="e">
        <v>#N/A</v>
      </c>
      <c r="J3006" s="79" t="e">
        <v>#N/A</v>
      </c>
      <c r="K3006" s="84" t="e">
        <v>#N/A</v>
      </c>
      <c r="L3006" s="9" t="e">
        <v>#N/A</v>
      </c>
      <c r="M3006" s="92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8" t="e">
        <v>#N/A</v>
      </c>
      <c r="F3007" s="3" t="e">
        <v>#N/A</v>
      </c>
      <c r="G3007" s="3" t="e">
        <v>#N/A</v>
      </c>
      <c r="H3007" s="3" t="e">
        <v>#N/A</v>
      </c>
      <c r="I3007" s="79" t="e">
        <v>#N/A</v>
      </c>
      <c r="J3007" s="79" t="e">
        <v>#N/A</v>
      </c>
      <c r="K3007" s="84" t="e">
        <v>#N/A</v>
      </c>
      <c r="L3007" s="9" t="e">
        <v>#N/A</v>
      </c>
      <c r="M3007" s="92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8" t="e">
        <v>#N/A</v>
      </c>
      <c r="F3008" s="3" t="e">
        <v>#N/A</v>
      </c>
      <c r="G3008" s="3" t="e">
        <v>#N/A</v>
      </c>
      <c r="H3008" s="3" t="e">
        <v>#N/A</v>
      </c>
      <c r="I3008" s="79" t="e">
        <v>#N/A</v>
      </c>
      <c r="J3008" s="79" t="e">
        <v>#N/A</v>
      </c>
      <c r="K3008" s="84" t="e">
        <v>#N/A</v>
      </c>
      <c r="L3008" s="9" t="e">
        <v>#N/A</v>
      </c>
      <c r="M3008" s="92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8" t="e">
        <v>#N/A</v>
      </c>
      <c r="F3009" s="3" t="e">
        <v>#N/A</v>
      </c>
      <c r="G3009" s="3" t="e">
        <v>#N/A</v>
      </c>
      <c r="H3009" s="3" t="e">
        <v>#N/A</v>
      </c>
      <c r="I3009" s="79" t="e">
        <v>#N/A</v>
      </c>
      <c r="J3009" s="79" t="e">
        <v>#N/A</v>
      </c>
      <c r="K3009" s="84" t="e">
        <v>#N/A</v>
      </c>
      <c r="L3009" s="9" t="e">
        <v>#N/A</v>
      </c>
      <c r="M3009" s="92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8" t="e">
        <v>#N/A</v>
      </c>
      <c r="F3010" s="3" t="e">
        <v>#N/A</v>
      </c>
      <c r="G3010" s="3" t="e">
        <v>#N/A</v>
      </c>
      <c r="H3010" s="3" t="e">
        <v>#N/A</v>
      </c>
      <c r="I3010" s="79" t="e">
        <v>#N/A</v>
      </c>
      <c r="J3010" s="79" t="e">
        <v>#N/A</v>
      </c>
      <c r="K3010" s="84" t="e">
        <v>#N/A</v>
      </c>
      <c r="L3010" s="9" t="e">
        <v>#N/A</v>
      </c>
      <c r="M3010" s="92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8" t="e">
        <v>#N/A</v>
      </c>
      <c r="F3011" s="3" t="e">
        <v>#N/A</v>
      </c>
      <c r="G3011" s="3" t="e">
        <v>#N/A</v>
      </c>
      <c r="H3011" s="3" t="e">
        <v>#N/A</v>
      </c>
      <c r="I3011" s="79" t="e">
        <v>#N/A</v>
      </c>
      <c r="J3011" s="79" t="e">
        <v>#N/A</v>
      </c>
      <c r="K3011" s="84" t="e">
        <v>#N/A</v>
      </c>
      <c r="L3011" s="9" t="e">
        <v>#N/A</v>
      </c>
      <c r="M3011" s="92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8" t="e">
        <v>#N/A</v>
      </c>
      <c r="F3012" s="3" t="e">
        <v>#N/A</v>
      </c>
      <c r="G3012" s="3" t="e">
        <v>#N/A</v>
      </c>
      <c r="H3012" s="3" t="e">
        <v>#N/A</v>
      </c>
      <c r="I3012" s="79" t="e">
        <v>#N/A</v>
      </c>
      <c r="J3012" s="79" t="e">
        <v>#N/A</v>
      </c>
      <c r="K3012" s="84" t="e">
        <v>#N/A</v>
      </c>
      <c r="L3012" s="9" t="e">
        <v>#N/A</v>
      </c>
      <c r="M3012" s="92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8" t="e">
        <v>#N/A</v>
      </c>
      <c r="F3013" s="3" t="e">
        <v>#N/A</v>
      </c>
      <c r="G3013" s="3" t="e">
        <v>#N/A</v>
      </c>
      <c r="H3013" s="3" t="e">
        <v>#N/A</v>
      </c>
      <c r="I3013" s="79" t="e">
        <v>#N/A</v>
      </c>
      <c r="J3013" s="79" t="e">
        <v>#N/A</v>
      </c>
      <c r="K3013" s="84" t="e">
        <v>#N/A</v>
      </c>
      <c r="L3013" s="9" t="e">
        <v>#N/A</v>
      </c>
      <c r="M3013" s="92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8" t="e">
        <v>#N/A</v>
      </c>
      <c r="F3014" s="3" t="e">
        <v>#N/A</v>
      </c>
      <c r="G3014" s="3" t="e">
        <v>#N/A</v>
      </c>
      <c r="H3014" s="3" t="e">
        <v>#N/A</v>
      </c>
      <c r="I3014" s="79" t="e">
        <v>#N/A</v>
      </c>
      <c r="J3014" s="79" t="e">
        <v>#N/A</v>
      </c>
      <c r="K3014" s="84" t="e">
        <v>#N/A</v>
      </c>
      <c r="L3014" s="9" t="e">
        <v>#N/A</v>
      </c>
      <c r="M3014" s="92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8" t="e">
        <v>#N/A</v>
      </c>
      <c r="F3015" s="3" t="e">
        <v>#N/A</v>
      </c>
      <c r="G3015" s="3" t="e">
        <v>#N/A</v>
      </c>
      <c r="H3015" s="3" t="e">
        <v>#N/A</v>
      </c>
      <c r="I3015" s="79" t="e">
        <v>#N/A</v>
      </c>
      <c r="J3015" s="79" t="e">
        <v>#N/A</v>
      </c>
      <c r="K3015" s="84" t="e">
        <v>#N/A</v>
      </c>
      <c r="L3015" s="9" t="e">
        <v>#N/A</v>
      </c>
      <c r="M3015" s="92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8" t="e">
        <v>#N/A</v>
      </c>
      <c r="F3016" s="3" t="e">
        <v>#N/A</v>
      </c>
      <c r="G3016" s="3" t="e">
        <v>#N/A</v>
      </c>
      <c r="H3016" s="3" t="e">
        <v>#N/A</v>
      </c>
      <c r="I3016" s="79" t="e">
        <v>#N/A</v>
      </c>
      <c r="J3016" s="79" t="e">
        <v>#N/A</v>
      </c>
      <c r="K3016" s="84" t="e">
        <v>#N/A</v>
      </c>
      <c r="L3016" s="9" t="e">
        <v>#N/A</v>
      </c>
      <c r="M3016" s="92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8" t="e">
        <v>#N/A</v>
      </c>
      <c r="F3017" s="3" t="e">
        <v>#N/A</v>
      </c>
      <c r="G3017" s="3" t="e">
        <v>#N/A</v>
      </c>
      <c r="H3017" s="3" t="e">
        <v>#N/A</v>
      </c>
      <c r="I3017" s="79" t="e">
        <v>#N/A</v>
      </c>
      <c r="J3017" s="79" t="e">
        <v>#N/A</v>
      </c>
      <c r="K3017" s="84" t="e">
        <v>#N/A</v>
      </c>
      <c r="L3017" s="9" t="e">
        <v>#N/A</v>
      </c>
      <c r="M3017" s="92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8" t="e">
        <v>#N/A</v>
      </c>
      <c r="F3018" s="3" t="e">
        <v>#N/A</v>
      </c>
      <c r="G3018" s="3" t="e">
        <v>#N/A</v>
      </c>
      <c r="H3018" s="3" t="e">
        <v>#N/A</v>
      </c>
      <c r="I3018" s="79" t="e">
        <v>#N/A</v>
      </c>
      <c r="J3018" s="79" t="e">
        <v>#N/A</v>
      </c>
      <c r="K3018" s="84" t="e">
        <v>#N/A</v>
      </c>
      <c r="L3018" s="9" t="e">
        <v>#N/A</v>
      </c>
      <c r="M3018" s="92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8" t="e">
        <v>#N/A</v>
      </c>
      <c r="F3019" s="3" t="e">
        <v>#N/A</v>
      </c>
      <c r="G3019" s="3" t="e">
        <v>#N/A</v>
      </c>
      <c r="H3019" s="3" t="e">
        <v>#N/A</v>
      </c>
      <c r="I3019" s="79" t="e">
        <v>#N/A</v>
      </c>
      <c r="J3019" s="79" t="e">
        <v>#N/A</v>
      </c>
      <c r="K3019" s="84" t="e">
        <v>#N/A</v>
      </c>
      <c r="L3019" s="9" t="e">
        <v>#N/A</v>
      </c>
      <c r="M3019" s="92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8" t="e">
        <v>#N/A</v>
      </c>
      <c r="F3020" s="3" t="e">
        <v>#N/A</v>
      </c>
      <c r="G3020" s="3" t="e">
        <v>#N/A</v>
      </c>
      <c r="H3020" s="3" t="e">
        <v>#N/A</v>
      </c>
      <c r="I3020" s="79" t="e">
        <v>#N/A</v>
      </c>
      <c r="J3020" s="79" t="e">
        <v>#N/A</v>
      </c>
      <c r="K3020" s="84" t="e">
        <v>#N/A</v>
      </c>
      <c r="L3020" s="9" t="e">
        <v>#N/A</v>
      </c>
      <c r="M3020" s="92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8" t="e">
        <v>#N/A</v>
      </c>
      <c r="F3021" s="3" t="e">
        <v>#N/A</v>
      </c>
      <c r="G3021" s="3" t="e">
        <v>#N/A</v>
      </c>
      <c r="H3021" s="3" t="e">
        <v>#N/A</v>
      </c>
      <c r="I3021" s="79" t="e">
        <v>#N/A</v>
      </c>
      <c r="J3021" s="79" t="e">
        <v>#N/A</v>
      </c>
      <c r="K3021" s="84" t="e">
        <v>#N/A</v>
      </c>
      <c r="L3021" s="9" t="e">
        <v>#N/A</v>
      </c>
      <c r="M3021" s="92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8" t="e">
        <v>#N/A</v>
      </c>
      <c r="F3022" s="3" t="e">
        <v>#N/A</v>
      </c>
      <c r="G3022" s="3" t="e">
        <v>#N/A</v>
      </c>
      <c r="H3022" s="3" t="e">
        <v>#N/A</v>
      </c>
      <c r="I3022" s="79" t="e">
        <v>#N/A</v>
      </c>
      <c r="J3022" s="79" t="e">
        <v>#N/A</v>
      </c>
      <c r="K3022" s="84" t="e">
        <v>#N/A</v>
      </c>
      <c r="L3022" s="9" t="e">
        <v>#N/A</v>
      </c>
      <c r="M3022" s="92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8" t="e">
        <v>#N/A</v>
      </c>
      <c r="F3023" s="3" t="e">
        <v>#N/A</v>
      </c>
      <c r="G3023" s="3" t="e">
        <v>#N/A</v>
      </c>
      <c r="H3023" s="3" t="e">
        <v>#N/A</v>
      </c>
      <c r="I3023" s="79" t="e">
        <v>#N/A</v>
      </c>
      <c r="J3023" s="79" t="e">
        <v>#N/A</v>
      </c>
      <c r="K3023" s="84" t="e">
        <v>#N/A</v>
      </c>
      <c r="L3023" s="9" t="e">
        <v>#N/A</v>
      </c>
      <c r="M3023" s="92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8" t="e">
        <v>#N/A</v>
      </c>
      <c r="F3024" s="3" t="e">
        <v>#N/A</v>
      </c>
      <c r="G3024" s="3" t="e">
        <v>#N/A</v>
      </c>
      <c r="H3024" s="3" t="e">
        <v>#N/A</v>
      </c>
      <c r="I3024" s="79" t="e">
        <v>#N/A</v>
      </c>
      <c r="J3024" s="79" t="e">
        <v>#N/A</v>
      </c>
      <c r="K3024" s="84" t="e">
        <v>#N/A</v>
      </c>
      <c r="L3024" s="9" t="e">
        <v>#N/A</v>
      </c>
      <c r="M3024" s="92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8" t="e">
        <v>#N/A</v>
      </c>
      <c r="F3025" s="3" t="e">
        <v>#N/A</v>
      </c>
      <c r="G3025" s="3" t="e">
        <v>#N/A</v>
      </c>
      <c r="H3025" s="3" t="e">
        <v>#N/A</v>
      </c>
      <c r="I3025" s="79" t="e">
        <v>#N/A</v>
      </c>
      <c r="J3025" s="79" t="e">
        <v>#N/A</v>
      </c>
      <c r="K3025" s="84" t="e">
        <v>#N/A</v>
      </c>
      <c r="L3025" s="9" t="e">
        <v>#N/A</v>
      </c>
      <c r="M3025" s="92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8" t="e">
        <v>#N/A</v>
      </c>
      <c r="F3026" s="3" t="e">
        <v>#N/A</v>
      </c>
      <c r="G3026" s="3" t="e">
        <v>#N/A</v>
      </c>
      <c r="H3026" s="3" t="e">
        <v>#N/A</v>
      </c>
      <c r="I3026" s="79" t="e">
        <v>#N/A</v>
      </c>
      <c r="J3026" s="79" t="e">
        <v>#N/A</v>
      </c>
      <c r="K3026" s="84" t="e">
        <v>#N/A</v>
      </c>
      <c r="L3026" s="9" t="e">
        <v>#N/A</v>
      </c>
      <c r="M3026" s="92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8" t="e">
        <v>#N/A</v>
      </c>
      <c r="F3027" s="3" t="e">
        <v>#N/A</v>
      </c>
      <c r="G3027" s="3" t="e">
        <v>#N/A</v>
      </c>
      <c r="H3027" s="3" t="e">
        <v>#N/A</v>
      </c>
      <c r="I3027" s="79" t="e">
        <v>#N/A</v>
      </c>
      <c r="J3027" s="79" t="e">
        <v>#N/A</v>
      </c>
      <c r="K3027" s="84" t="e">
        <v>#N/A</v>
      </c>
      <c r="L3027" s="9" t="e">
        <v>#N/A</v>
      </c>
      <c r="M3027" s="92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8" t="e">
        <v>#N/A</v>
      </c>
      <c r="F3028" s="3" t="e">
        <v>#N/A</v>
      </c>
      <c r="G3028" s="3" t="e">
        <v>#N/A</v>
      </c>
      <c r="H3028" s="3" t="e">
        <v>#N/A</v>
      </c>
      <c r="I3028" s="79" t="e">
        <v>#N/A</v>
      </c>
      <c r="J3028" s="79" t="e">
        <v>#N/A</v>
      </c>
      <c r="K3028" s="84" t="e">
        <v>#N/A</v>
      </c>
      <c r="L3028" s="9" t="e">
        <v>#N/A</v>
      </c>
      <c r="M3028" s="92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8" t="e">
        <v>#N/A</v>
      </c>
      <c r="F3029" s="3" t="e">
        <v>#N/A</v>
      </c>
      <c r="G3029" s="3" t="e">
        <v>#N/A</v>
      </c>
      <c r="H3029" s="3" t="e">
        <v>#N/A</v>
      </c>
      <c r="I3029" s="79" t="e">
        <v>#N/A</v>
      </c>
      <c r="J3029" s="79" t="e">
        <v>#N/A</v>
      </c>
      <c r="K3029" s="84" t="e">
        <v>#N/A</v>
      </c>
      <c r="L3029" s="9" t="e">
        <v>#N/A</v>
      </c>
      <c r="M3029" s="92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8" t="e">
        <v>#N/A</v>
      </c>
      <c r="F3030" s="3" t="e">
        <v>#N/A</v>
      </c>
      <c r="G3030" s="3" t="e">
        <v>#N/A</v>
      </c>
      <c r="H3030" s="3" t="e">
        <v>#N/A</v>
      </c>
      <c r="I3030" s="79" t="e">
        <v>#N/A</v>
      </c>
      <c r="J3030" s="79" t="e">
        <v>#N/A</v>
      </c>
      <c r="K3030" s="84" t="e">
        <v>#N/A</v>
      </c>
      <c r="L3030" s="9" t="e">
        <v>#N/A</v>
      </c>
      <c r="M3030" s="92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8" t="e">
        <v>#N/A</v>
      </c>
      <c r="F3031" s="3" t="e">
        <v>#N/A</v>
      </c>
      <c r="G3031" s="3" t="e">
        <v>#N/A</v>
      </c>
      <c r="H3031" s="3" t="e">
        <v>#N/A</v>
      </c>
      <c r="I3031" s="79" t="e">
        <v>#N/A</v>
      </c>
      <c r="J3031" s="79" t="e">
        <v>#N/A</v>
      </c>
      <c r="K3031" s="84" t="e">
        <v>#N/A</v>
      </c>
      <c r="L3031" s="9" t="e">
        <v>#N/A</v>
      </c>
      <c r="M3031" s="92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8" t="e">
        <v>#N/A</v>
      </c>
      <c r="F3032" s="3" t="e">
        <v>#N/A</v>
      </c>
      <c r="G3032" s="3" t="e">
        <v>#N/A</v>
      </c>
      <c r="H3032" s="3" t="e">
        <v>#N/A</v>
      </c>
      <c r="I3032" s="79" t="e">
        <v>#N/A</v>
      </c>
      <c r="J3032" s="79" t="e">
        <v>#N/A</v>
      </c>
      <c r="K3032" s="84" t="e">
        <v>#N/A</v>
      </c>
      <c r="L3032" s="9" t="e">
        <v>#N/A</v>
      </c>
      <c r="M3032" s="92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8" t="e">
        <v>#N/A</v>
      </c>
      <c r="F3033" s="3" t="e">
        <v>#N/A</v>
      </c>
      <c r="G3033" s="3" t="e">
        <v>#N/A</v>
      </c>
      <c r="H3033" s="3" t="e">
        <v>#N/A</v>
      </c>
      <c r="I3033" s="79" t="e">
        <v>#N/A</v>
      </c>
      <c r="J3033" s="79" t="e">
        <v>#N/A</v>
      </c>
      <c r="K3033" s="84" t="e">
        <v>#N/A</v>
      </c>
      <c r="L3033" s="9" t="e">
        <v>#N/A</v>
      </c>
      <c r="M3033" s="92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8" t="e">
        <v>#N/A</v>
      </c>
      <c r="F3034" s="3" t="e">
        <v>#N/A</v>
      </c>
      <c r="G3034" s="3" t="e">
        <v>#N/A</v>
      </c>
      <c r="H3034" s="3" t="e">
        <v>#N/A</v>
      </c>
      <c r="I3034" s="79" t="e">
        <v>#N/A</v>
      </c>
      <c r="J3034" s="79" t="e">
        <v>#N/A</v>
      </c>
      <c r="K3034" s="84" t="e">
        <v>#N/A</v>
      </c>
      <c r="L3034" s="9" t="e">
        <v>#N/A</v>
      </c>
      <c r="M3034" s="92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8" t="e">
        <v>#N/A</v>
      </c>
      <c r="F3035" s="3" t="e">
        <v>#N/A</v>
      </c>
      <c r="G3035" s="3" t="e">
        <v>#N/A</v>
      </c>
      <c r="H3035" s="3" t="e">
        <v>#N/A</v>
      </c>
      <c r="I3035" s="79" t="e">
        <v>#N/A</v>
      </c>
      <c r="J3035" s="79" t="e">
        <v>#N/A</v>
      </c>
      <c r="K3035" s="84" t="e">
        <v>#N/A</v>
      </c>
      <c r="L3035" s="9" t="e">
        <v>#N/A</v>
      </c>
      <c r="M3035" s="92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8" t="e">
        <v>#N/A</v>
      </c>
      <c r="F3036" s="3" t="e">
        <v>#N/A</v>
      </c>
      <c r="G3036" s="3" t="e">
        <v>#N/A</v>
      </c>
      <c r="H3036" s="3" t="e">
        <v>#N/A</v>
      </c>
      <c r="I3036" s="79" t="e">
        <v>#N/A</v>
      </c>
      <c r="J3036" s="79" t="e">
        <v>#N/A</v>
      </c>
      <c r="K3036" s="84" t="e">
        <v>#N/A</v>
      </c>
      <c r="L3036" s="9" t="e">
        <v>#N/A</v>
      </c>
      <c r="M3036" s="92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8" t="e">
        <v>#N/A</v>
      </c>
      <c r="F3037" s="3" t="e">
        <v>#N/A</v>
      </c>
      <c r="G3037" s="3" t="e">
        <v>#N/A</v>
      </c>
      <c r="H3037" s="3" t="e">
        <v>#N/A</v>
      </c>
      <c r="I3037" s="79" t="e">
        <v>#N/A</v>
      </c>
      <c r="J3037" s="79" t="e">
        <v>#N/A</v>
      </c>
      <c r="K3037" s="84" t="e">
        <v>#N/A</v>
      </c>
      <c r="L3037" s="9" t="e">
        <v>#N/A</v>
      </c>
      <c r="M3037" s="92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8" t="e">
        <v>#N/A</v>
      </c>
      <c r="F3038" s="3" t="e">
        <v>#N/A</v>
      </c>
      <c r="G3038" s="3" t="e">
        <v>#N/A</v>
      </c>
      <c r="H3038" s="3" t="e">
        <v>#N/A</v>
      </c>
      <c r="I3038" s="79" t="e">
        <v>#N/A</v>
      </c>
      <c r="J3038" s="79" t="e">
        <v>#N/A</v>
      </c>
      <c r="K3038" s="84" t="e">
        <v>#N/A</v>
      </c>
      <c r="L3038" s="9" t="e">
        <v>#N/A</v>
      </c>
      <c r="M3038" s="92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8" t="e">
        <v>#N/A</v>
      </c>
      <c r="F3039" s="3" t="e">
        <v>#N/A</v>
      </c>
      <c r="G3039" s="3" t="e">
        <v>#N/A</v>
      </c>
      <c r="H3039" s="3" t="e">
        <v>#N/A</v>
      </c>
      <c r="I3039" s="79" t="e">
        <v>#N/A</v>
      </c>
      <c r="J3039" s="79" t="e">
        <v>#N/A</v>
      </c>
      <c r="K3039" s="84" t="e">
        <v>#N/A</v>
      </c>
      <c r="L3039" s="9" t="e">
        <v>#N/A</v>
      </c>
      <c r="M3039" s="92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8" t="e">
        <v>#N/A</v>
      </c>
      <c r="F3040" s="3" t="e">
        <v>#N/A</v>
      </c>
      <c r="G3040" s="3" t="e">
        <v>#N/A</v>
      </c>
      <c r="H3040" s="3" t="e">
        <v>#N/A</v>
      </c>
      <c r="I3040" s="79" t="e">
        <v>#N/A</v>
      </c>
      <c r="J3040" s="79" t="e">
        <v>#N/A</v>
      </c>
      <c r="K3040" s="84" t="e">
        <v>#N/A</v>
      </c>
      <c r="L3040" s="9" t="e">
        <v>#N/A</v>
      </c>
      <c r="M3040" s="92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8" t="e">
        <v>#N/A</v>
      </c>
      <c r="F3041" s="3" t="e">
        <v>#N/A</v>
      </c>
      <c r="G3041" s="3" t="e">
        <v>#N/A</v>
      </c>
      <c r="H3041" s="3" t="e">
        <v>#N/A</v>
      </c>
      <c r="I3041" s="79" t="e">
        <v>#N/A</v>
      </c>
      <c r="J3041" s="79" t="e">
        <v>#N/A</v>
      </c>
      <c r="K3041" s="84" t="e">
        <v>#N/A</v>
      </c>
      <c r="L3041" s="9" t="e">
        <v>#N/A</v>
      </c>
      <c r="M3041" s="92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8" t="e">
        <v>#N/A</v>
      </c>
      <c r="F3042" s="3" t="e">
        <v>#N/A</v>
      </c>
      <c r="G3042" s="3" t="e">
        <v>#N/A</v>
      </c>
      <c r="H3042" s="3" t="e">
        <v>#N/A</v>
      </c>
      <c r="I3042" s="79" t="e">
        <v>#N/A</v>
      </c>
      <c r="J3042" s="79" t="e">
        <v>#N/A</v>
      </c>
      <c r="K3042" s="84" t="e">
        <v>#N/A</v>
      </c>
      <c r="L3042" s="9" t="e">
        <v>#N/A</v>
      </c>
      <c r="M3042" s="92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8" t="e">
        <v>#N/A</v>
      </c>
      <c r="F3043" s="3" t="e">
        <v>#N/A</v>
      </c>
      <c r="G3043" s="3" t="e">
        <v>#N/A</v>
      </c>
      <c r="H3043" s="3" t="e">
        <v>#N/A</v>
      </c>
      <c r="I3043" s="79" t="e">
        <v>#N/A</v>
      </c>
      <c r="J3043" s="79" t="e">
        <v>#N/A</v>
      </c>
      <c r="K3043" s="84" t="e">
        <v>#N/A</v>
      </c>
      <c r="L3043" s="9" t="e">
        <v>#N/A</v>
      </c>
      <c r="M3043" s="92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8" t="e">
        <v>#N/A</v>
      </c>
      <c r="F3044" s="3" t="e">
        <v>#N/A</v>
      </c>
      <c r="G3044" s="3" t="e">
        <v>#N/A</v>
      </c>
      <c r="H3044" s="3" t="e">
        <v>#N/A</v>
      </c>
      <c r="I3044" s="79" t="e">
        <v>#N/A</v>
      </c>
      <c r="J3044" s="79" t="e">
        <v>#N/A</v>
      </c>
      <c r="K3044" s="84" t="e">
        <v>#N/A</v>
      </c>
      <c r="L3044" s="9" t="e">
        <v>#N/A</v>
      </c>
      <c r="M3044" s="92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8" t="e">
        <v>#N/A</v>
      </c>
      <c r="F3045" s="3" t="e">
        <v>#N/A</v>
      </c>
      <c r="G3045" s="3" t="e">
        <v>#N/A</v>
      </c>
      <c r="H3045" s="3" t="e">
        <v>#N/A</v>
      </c>
      <c r="I3045" s="79" t="e">
        <v>#N/A</v>
      </c>
      <c r="J3045" s="79" t="e">
        <v>#N/A</v>
      </c>
      <c r="K3045" s="84" t="e">
        <v>#N/A</v>
      </c>
      <c r="L3045" s="9" t="e">
        <v>#N/A</v>
      </c>
      <c r="M3045" s="92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8" t="e">
        <v>#N/A</v>
      </c>
      <c r="F3046" s="3" t="e">
        <v>#N/A</v>
      </c>
      <c r="G3046" s="3" t="e">
        <v>#N/A</v>
      </c>
      <c r="H3046" s="3" t="e">
        <v>#N/A</v>
      </c>
      <c r="I3046" s="79" t="e">
        <v>#N/A</v>
      </c>
      <c r="J3046" s="79" t="e">
        <v>#N/A</v>
      </c>
      <c r="K3046" s="84" t="e">
        <v>#N/A</v>
      </c>
      <c r="L3046" s="9" t="e">
        <v>#N/A</v>
      </c>
      <c r="M3046" s="92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8" t="e">
        <v>#N/A</v>
      </c>
      <c r="F3047" s="3" t="e">
        <v>#N/A</v>
      </c>
      <c r="G3047" s="3" t="e">
        <v>#N/A</v>
      </c>
      <c r="H3047" s="3" t="e">
        <v>#N/A</v>
      </c>
      <c r="I3047" s="79" t="e">
        <v>#N/A</v>
      </c>
      <c r="J3047" s="79" t="e">
        <v>#N/A</v>
      </c>
      <c r="K3047" s="84" t="e">
        <v>#N/A</v>
      </c>
      <c r="L3047" s="9" t="e">
        <v>#N/A</v>
      </c>
      <c r="M3047" s="92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8" t="e">
        <v>#N/A</v>
      </c>
      <c r="F3048" s="3" t="e">
        <v>#N/A</v>
      </c>
      <c r="G3048" s="3" t="e">
        <v>#N/A</v>
      </c>
      <c r="H3048" s="3" t="e">
        <v>#N/A</v>
      </c>
      <c r="I3048" s="79" t="e">
        <v>#N/A</v>
      </c>
      <c r="J3048" s="79" t="e">
        <v>#N/A</v>
      </c>
      <c r="K3048" s="84" t="e">
        <v>#N/A</v>
      </c>
      <c r="L3048" s="9" t="e">
        <v>#N/A</v>
      </c>
      <c r="M3048" s="92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8" t="e">
        <v>#N/A</v>
      </c>
      <c r="F3049" s="3" t="e">
        <v>#N/A</v>
      </c>
      <c r="G3049" s="3" t="e">
        <v>#N/A</v>
      </c>
      <c r="H3049" s="3" t="e">
        <v>#N/A</v>
      </c>
      <c r="I3049" s="79" t="e">
        <v>#N/A</v>
      </c>
      <c r="J3049" s="79" t="e">
        <v>#N/A</v>
      </c>
      <c r="K3049" s="84" t="e">
        <v>#N/A</v>
      </c>
      <c r="L3049" s="9" t="e">
        <v>#N/A</v>
      </c>
      <c r="M3049" s="92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8" t="e">
        <v>#N/A</v>
      </c>
      <c r="F3050" s="3" t="e">
        <v>#N/A</v>
      </c>
      <c r="G3050" s="3" t="e">
        <v>#N/A</v>
      </c>
      <c r="H3050" s="3" t="e">
        <v>#N/A</v>
      </c>
      <c r="I3050" s="79" t="e">
        <v>#N/A</v>
      </c>
      <c r="J3050" s="79" t="e">
        <v>#N/A</v>
      </c>
      <c r="K3050" s="84" t="e">
        <v>#N/A</v>
      </c>
      <c r="L3050" s="9" t="e">
        <v>#N/A</v>
      </c>
      <c r="M3050" s="92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8" t="e">
        <v>#N/A</v>
      </c>
      <c r="F3051" s="3" t="e">
        <v>#N/A</v>
      </c>
      <c r="G3051" s="3" t="e">
        <v>#N/A</v>
      </c>
      <c r="H3051" s="3" t="e">
        <v>#N/A</v>
      </c>
      <c r="I3051" s="79" t="e">
        <v>#N/A</v>
      </c>
      <c r="J3051" s="79" t="e">
        <v>#N/A</v>
      </c>
      <c r="K3051" s="84" t="e">
        <v>#N/A</v>
      </c>
      <c r="L3051" s="9" t="e">
        <v>#N/A</v>
      </c>
      <c r="M3051" s="92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8" t="e">
        <v>#N/A</v>
      </c>
      <c r="F3052" s="3" t="e">
        <v>#N/A</v>
      </c>
      <c r="G3052" s="3" t="e">
        <v>#N/A</v>
      </c>
      <c r="H3052" s="3" t="e">
        <v>#N/A</v>
      </c>
      <c r="I3052" s="79" t="e">
        <v>#N/A</v>
      </c>
      <c r="J3052" s="79" t="e">
        <v>#N/A</v>
      </c>
      <c r="K3052" s="84" t="e">
        <v>#N/A</v>
      </c>
      <c r="L3052" s="9" t="e">
        <v>#N/A</v>
      </c>
      <c r="M3052" s="92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8" t="e">
        <v>#N/A</v>
      </c>
      <c r="F3053" s="3" t="e">
        <v>#N/A</v>
      </c>
      <c r="G3053" s="3" t="e">
        <v>#N/A</v>
      </c>
      <c r="H3053" s="3" t="e">
        <v>#N/A</v>
      </c>
      <c r="I3053" s="79" t="e">
        <v>#N/A</v>
      </c>
      <c r="J3053" s="79" t="e">
        <v>#N/A</v>
      </c>
      <c r="K3053" s="84" t="e">
        <v>#N/A</v>
      </c>
      <c r="L3053" s="9" t="e">
        <v>#N/A</v>
      </c>
      <c r="M3053" s="92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8" t="e">
        <v>#N/A</v>
      </c>
      <c r="F3054" s="3" t="e">
        <v>#N/A</v>
      </c>
      <c r="G3054" s="3" t="e">
        <v>#N/A</v>
      </c>
      <c r="H3054" s="3" t="e">
        <v>#N/A</v>
      </c>
      <c r="I3054" s="79" t="e">
        <v>#N/A</v>
      </c>
      <c r="J3054" s="79" t="e">
        <v>#N/A</v>
      </c>
      <c r="K3054" s="84" t="e">
        <v>#N/A</v>
      </c>
      <c r="L3054" s="9" t="e">
        <v>#N/A</v>
      </c>
      <c r="M3054" s="92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8" t="e">
        <v>#N/A</v>
      </c>
      <c r="F3055" s="3" t="e">
        <v>#N/A</v>
      </c>
      <c r="G3055" s="3" t="e">
        <v>#N/A</v>
      </c>
      <c r="H3055" s="3" t="e">
        <v>#N/A</v>
      </c>
      <c r="I3055" s="79" t="e">
        <v>#N/A</v>
      </c>
      <c r="J3055" s="79" t="e">
        <v>#N/A</v>
      </c>
      <c r="K3055" s="84" t="e">
        <v>#N/A</v>
      </c>
      <c r="L3055" s="9" t="e">
        <v>#N/A</v>
      </c>
      <c r="M3055" s="92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8" t="e">
        <v>#N/A</v>
      </c>
      <c r="F3056" s="3" t="e">
        <v>#N/A</v>
      </c>
      <c r="G3056" s="3" t="e">
        <v>#N/A</v>
      </c>
      <c r="H3056" s="3" t="e">
        <v>#N/A</v>
      </c>
      <c r="I3056" s="79" t="e">
        <v>#N/A</v>
      </c>
      <c r="J3056" s="79" t="e">
        <v>#N/A</v>
      </c>
      <c r="K3056" s="84" t="e">
        <v>#N/A</v>
      </c>
      <c r="L3056" s="9" t="e">
        <v>#N/A</v>
      </c>
      <c r="M3056" s="92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8" t="e">
        <v>#N/A</v>
      </c>
      <c r="F3057" s="3" t="e">
        <v>#N/A</v>
      </c>
      <c r="G3057" s="3" t="e">
        <v>#N/A</v>
      </c>
      <c r="H3057" s="3" t="e">
        <v>#N/A</v>
      </c>
      <c r="I3057" s="79" t="e">
        <v>#N/A</v>
      </c>
      <c r="J3057" s="79" t="e">
        <v>#N/A</v>
      </c>
      <c r="K3057" s="84" t="e">
        <v>#N/A</v>
      </c>
      <c r="L3057" s="9" t="e">
        <v>#N/A</v>
      </c>
      <c r="M3057" s="92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8" t="e">
        <v>#N/A</v>
      </c>
      <c r="F3058" s="3" t="e">
        <v>#N/A</v>
      </c>
      <c r="G3058" s="3" t="e">
        <v>#N/A</v>
      </c>
      <c r="H3058" s="3" t="e">
        <v>#N/A</v>
      </c>
      <c r="I3058" s="79" t="e">
        <v>#N/A</v>
      </c>
      <c r="J3058" s="79" t="e">
        <v>#N/A</v>
      </c>
      <c r="K3058" s="84" t="e">
        <v>#N/A</v>
      </c>
      <c r="L3058" s="9" t="e">
        <v>#N/A</v>
      </c>
      <c r="M3058" s="92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8" t="e">
        <v>#N/A</v>
      </c>
      <c r="F3059" s="3" t="e">
        <v>#N/A</v>
      </c>
      <c r="G3059" s="3" t="e">
        <v>#N/A</v>
      </c>
      <c r="H3059" s="3" t="e">
        <v>#N/A</v>
      </c>
      <c r="I3059" s="79" t="e">
        <v>#N/A</v>
      </c>
      <c r="J3059" s="79" t="e">
        <v>#N/A</v>
      </c>
      <c r="K3059" s="84" t="e">
        <v>#N/A</v>
      </c>
      <c r="L3059" s="9" t="e">
        <v>#N/A</v>
      </c>
      <c r="M3059" s="92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8" t="e">
        <v>#N/A</v>
      </c>
      <c r="F3060" s="3" t="e">
        <v>#N/A</v>
      </c>
      <c r="G3060" s="3" t="e">
        <v>#N/A</v>
      </c>
      <c r="H3060" s="3" t="e">
        <v>#N/A</v>
      </c>
      <c r="I3060" s="79" t="e">
        <v>#N/A</v>
      </c>
      <c r="J3060" s="79" t="e">
        <v>#N/A</v>
      </c>
      <c r="K3060" s="84" t="e">
        <v>#N/A</v>
      </c>
      <c r="L3060" s="9" t="e">
        <v>#N/A</v>
      </c>
      <c r="M3060" s="92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8" t="e">
        <v>#N/A</v>
      </c>
      <c r="F3061" s="3" t="e">
        <v>#N/A</v>
      </c>
      <c r="G3061" s="3" t="e">
        <v>#N/A</v>
      </c>
      <c r="H3061" s="3" t="e">
        <v>#N/A</v>
      </c>
      <c r="I3061" s="79" t="e">
        <v>#N/A</v>
      </c>
      <c r="J3061" s="79" t="e">
        <v>#N/A</v>
      </c>
      <c r="K3061" s="84" t="e">
        <v>#N/A</v>
      </c>
      <c r="L3061" s="9" t="e">
        <v>#N/A</v>
      </c>
      <c r="M3061" s="92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8" t="e">
        <v>#N/A</v>
      </c>
      <c r="F3062" s="3" t="e">
        <v>#N/A</v>
      </c>
      <c r="G3062" s="3" t="e">
        <v>#N/A</v>
      </c>
      <c r="H3062" s="3" t="e">
        <v>#N/A</v>
      </c>
      <c r="I3062" s="79" t="e">
        <v>#N/A</v>
      </c>
      <c r="J3062" s="79" t="e">
        <v>#N/A</v>
      </c>
      <c r="K3062" s="84" t="e">
        <v>#N/A</v>
      </c>
      <c r="L3062" s="9" t="e">
        <v>#N/A</v>
      </c>
      <c r="M3062" s="92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8" t="e">
        <v>#N/A</v>
      </c>
      <c r="F3063" s="3" t="e">
        <v>#N/A</v>
      </c>
      <c r="G3063" s="3" t="e">
        <v>#N/A</v>
      </c>
      <c r="H3063" s="3" t="e">
        <v>#N/A</v>
      </c>
      <c r="I3063" s="79" t="e">
        <v>#N/A</v>
      </c>
      <c r="J3063" s="79" t="e">
        <v>#N/A</v>
      </c>
      <c r="K3063" s="84" t="e">
        <v>#N/A</v>
      </c>
      <c r="L3063" s="9" t="e">
        <v>#N/A</v>
      </c>
      <c r="M3063" s="92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8" t="e">
        <v>#N/A</v>
      </c>
      <c r="F3064" s="3" t="e">
        <v>#N/A</v>
      </c>
      <c r="G3064" s="3" t="e">
        <v>#N/A</v>
      </c>
      <c r="H3064" s="3" t="e">
        <v>#N/A</v>
      </c>
      <c r="I3064" s="79" t="e">
        <v>#N/A</v>
      </c>
      <c r="J3064" s="79" t="e">
        <v>#N/A</v>
      </c>
      <c r="K3064" s="84" t="e">
        <v>#N/A</v>
      </c>
      <c r="L3064" s="9" t="e">
        <v>#N/A</v>
      </c>
      <c r="M3064" s="92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8" t="e">
        <v>#N/A</v>
      </c>
      <c r="F3065" s="3" t="e">
        <v>#N/A</v>
      </c>
      <c r="G3065" s="3" t="e">
        <v>#N/A</v>
      </c>
      <c r="H3065" s="3" t="e">
        <v>#N/A</v>
      </c>
      <c r="I3065" s="79" t="e">
        <v>#N/A</v>
      </c>
      <c r="J3065" s="79" t="e">
        <v>#N/A</v>
      </c>
      <c r="K3065" s="84" t="e">
        <v>#N/A</v>
      </c>
      <c r="L3065" s="9" t="e">
        <v>#N/A</v>
      </c>
      <c r="M3065" s="92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8" t="e">
        <v>#N/A</v>
      </c>
      <c r="F3066" s="3" t="e">
        <v>#N/A</v>
      </c>
      <c r="G3066" s="3" t="e">
        <v>#N/A</v>
      </c>
      <c r="H3066" s="3" t="e">
        <v>#N/A</v>
      </c>
      <c r="I3066" s="79" t="e">
        <v>#N/A</v>
      </c>
      <c r="J3066" s="79" t="e">
        <v>#N/A</v>
      </c>
      <c r="K3066" s="84" t="e">
        <v>#N/A</v>
      </c>
      <c r="L3066" s="9" t="e">
        <v>#N/A</v>
      </c>
      <c r="M3066" s="92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8" t="e">
        <v>#N/A</v>
      </c>
      <c r="F3067" s="3" t="e">
        <v>#N/A</v>
      </c>
      <c r="G3067" s="3" t="e">
        <v>#N/A</v>
      </c>
      <c r="H3067" s="3" t="e">
        <v>#N/A</v>
      </c>
      <c r="I3067" s="79" t="e">
        <v>#N/A</v>
      </c>
      <c r="J3067" s="79" t="e">
        <v>#N/A</v>
      </c>
      <c r="K3067" s="84" t="e">
        <v>#N/A</v>
      </c>
      <c r="L3067" s="9" t="e">
        <v>#N/A</v>
      </c>
      <c r="M3067" s="92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8" t="e">
        <v>#N/A</v>
      </c>
      <c r="F3068" s="3" t="e">
        <v>#N/A</v>
      </c>
      <c r="G3068" s="3" t="e">
        <v>#N/A</v>
      </c>
      <c r="H3068" s="3" t="e">
        <v>#N/A</v>
      </c>
      <c r="I3068" s="79" t="e">
        <v>#N/A</v>
      </c>
      <c r="J3068" s="79" t="e">
        <v>#N/A</v>
      </c>
      <c r="K3068" s="84" t="e">
        <v>#N/A</v>
      </c>
      <c r="L3068" s="9" t="e">
        <v>#N/A</v>
      </c>
      <c r="M3068" s="92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8" t="e">
        <v>#N/A</v>
      </c>
      <c r="F3069" s="3" t="e">
        <v>#N/A</v>
      </c>
      <c r="G3069" s="3" t="e">
        <v>#N/A</v>
      </c>
      <c r="H3069" s="3" t="e">
        <v>#N/A</v>
      </c>
      <c r="I3069" s="79" t="e">
        <v>#N/A</v>
      </c>
      <c r="J3069" s="79" t="e">
        <v>#N/A</v>
      </c>
      <c r="K3069" s="84" t="e">
        <v>#N/A</v>
      </c>
      <c r="L3069" s="9" t="e">
        <v>#N/A</v>
      </c>
      <c r="M3069" s="92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8" t="e">
        <v>#N/A</v>
      </c>
      <c r="F3070" s="3" t="e">
        <v>#N/A</v>
      </c>
      <c r="G3070" s="3" t="e">
        <v>#N/A</v>
      </c>
      <c r="H3070" s="3" t="e">
        <v>#N/A</v>
      </c>
      <c r="I3070" s="79" t="e">
        <v>#N/A</v>
      </c>
      <c r="J3070" s="79" t="e">
        <v>#N/A</v>
      </c>
      <c r="K3070" s="84" t="e">
        <v>#N/A</v>
      </c>
      <c r="L3070" s="9" t="e">
        <v>#N/A</v>
      </c>
      <c r="M3070" s="92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8" t="e">
        <v>#N/A</v>
      </c>
      <c r="F3071" s="3" t="e">
        <v>#N/A</v>
      </c>
      <c r="G3071" s="3" t="e">
        <v>#N/A</v>
      </c>
      <c r="H3071" s="3" t="e">
        <v>#N/A</v>
      </c>
      <c r="I3071" s="79" t="e">
        <v>#N/A</v>
      </c>
      <c r="J3071" s="79" t="e">
        <v>#N/A</v>
      </c>
      <c r="K3071" s="84" t="e">
        <v>#N/A</v>
      </c>
      <c r="L3071" s="9" t="e">
        <v>#N/A</v>
      </c>
      <c r="M3071" s="92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8" t="e">
        <v>#N/A</v>
      </c>
      <c r="F3072" s="3" t="e">
        <v>#N/A</v>
      </c>
      <c r="G3072" s="3" t="e">
        <v>#N/A</v>
      </c>
      <c r="H3072" s="3" t="e">
        <v>#N/A</v>
      </c>
      <c r="I3072" s="79" t="e">
        <v>#N/A</v>
      </c>
      <c r="J3072" s="79" t="e">
        <v>#N/A</v>
      </c>
      <c r="K3072" s="84" t="e">
        <v>#N/A</v>
      </c>
      <c r="L3072" s="9" t="e">
        <v>#N/A</v>
      </c>
      <c r="M3072" s="92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8" t="e">
        <v>#N/A</v>
      </c>
      <c r="F3073" s="3" t="e">
        <v>#N/A</v>
      </c>
      <c r="G3073" s="3" t="e">
        <v>#N/A</v>
      </c>
      <c r="H3073" s="3" t="e">
        <v>#N/A</v>
      </c>
      <c r="I3073" s="79" t="e">
        <v>#N/A</v>
      </c>
      <c r="J3073" s="79" t="e">
        <v>#N/A</v>
      </c>
      <c r="K3073" s="84" t="e">
        <v>#N/A</v>
      </c>
      <c r="L3073" s="9" t="e">
        <v>#N/A</v>
      </c>
      <c r="M3073" s="92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8" t="e">
        <v>#N/A</v>
      </c>
      <c r="F3074" s="3" t="e">
        <v>#N/A</v>
      </c>
      <c r="G3074" s="3" t="e">
        <v>#N/A</v>
      </c>
      <c r="H3074" s="3" t="e">
        <v>#N/A</v>
      </c>
      <c r="I3074" s="79" t="e">
        <v>#N/A</v>
      </c>
      <c r="J3074" s="79" t="e">
        <v>#N/A</v>
      </c>
      <c r="K3074" s="84" t="e">
        <v>#N/A</v>
      </c>
      <c r="L3074" s="9" t="e">
        <v>#N/A</v>
      </c>
      <c r="M3074" s="92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8" t="e">
        <v>#N/A</v>
      </c>
      <c r="F3075" s="3" t="e">
        <v>#N/A</v>
      </c>
      <c r="G3075" s="3" t="e">
        <v>#N/A</v>
      </c>
      <c r="H3075" s="3" t="e">
        <v>#N/A</v>
      </c>
      <c r="I3075" s="79" t="e">
        <v>#N/A</v>
      </c>
      <c r="J3075" s="79" t="e">
        <v>#N/A</v>
      </c>
      <c r="K3075" s="84" t="e">
        <v>#N/A</v>
      </c>
      <c r="L3075" s="9" t="e">
        <v>#N/A</v>
      </c>
      <c r="M3075" s="92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8" t="e">
        <v>#N/A</v>
      </c>
      <c r="F3076" s="3" t="e">
        <v>#N/A</v>
      </c>
      <c r="G3076" s="3" t="e">
        <v>#N/A</v>
      </c>
      <c r="H3076" s="3" t="e">
        <v>#N/A</v>
      </c>
      <c r="I3076" s="79" t="e">
        <v>#N/A</v>
      </c>
      <c r="J3076" s="79" t="e">
        <v>#N/A</v>
      </c>
      <c r="K3076" s="84" t="e">
        <v>#N/A</v>
      </c>
      <c r="L3076" s="9" t="e">
        <v>#N/A</v>
      </c>
      <c r="M3076" s="92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8" t="e">
        <v>#N/A</v>
      </c>
      <c r="F3077" s="3" t="e">
        <v>#N/A</v>
      </c>
      <c r="G3077" s="3" t="e">
        <v>#N/A</v>
      </c>
      <c r="H3077" s="3" t="e">
        <v>#N/A</v>
      </c>
      <c r="I3077" s="79" t="e">
        <v>#N/A</v>
      </c>
      <c r="J3077" s="79" t="e">
        <v>#N/A</v>
      </c>
      <c r="K3077" s="84" t="e">
        <v>#N/A</v>
      </c>
      <c r="L3077" s="9" t="e">
        <v>#N/A</v>
      </c>
      <c r="M3077" s="92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8" t="e">
        <v>#N/A</v>
      </c>
      <c r="F3078" s="3" t="e">
        <v>#N/A</v>
      </c>
      <c r="G3078" s="3" t="e">
        <v>#N/A</v>
      </c>
      <c r="H3078" s="3" t="e">
        <v>#N/A</v>
      </c>
      <c r="I3078" s="79" t="e">
        <v>#N/A</v>
      </c>
      <c r="J3078" s="79" t="e">
        <v>#N/A</v>
      </c>
      <c r="K3078" s="84" t="e">
        <v>#N/A</v>
      </c>
      <c r="L3078" s="9" t="e">
        <v>#N/A</v>
      </c>
      <c r="M3078" s="92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8" t="e">
        <v>#N/A</v>
      </c>
      <c r="F3079" s="3" t="e">
        <v>#N/A</v>
      </c>
      <c r="G3079" s="3" t="e">
        <v>#N/A</v>
      </c>
      <c r="H3079" s="3" t="e">
        <v>#N/A</v>
      </c>
      <c r="I3079" s="79" t="e">
        <v>#N/A</v>
      </c>
      <c r="J3079" s="79" t="e">
        <v>#N/A</v>
      </c>
      <c r="K3079" s="84" t="e">
        <v>#N/A</v>
      </c>
      <c r="L3079" s="9" t="e">
        <v>#N/A</v>
      </c>
      <c r="M3079" s="92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8" t="e">
        <v>#N/A</v>
      </c>
      <c r="F3080" s="3" t="e">
        <v>#N/A</v>
      </c>
      <c r="G3080" s="3" t="e">
        <v>#N/A</v>
      </c>
      <c r="H3080" s="3" t="e">
        <v>#N/A</v>
      </c>
      <c r="I3080" s="79" t="e">
        <v>#N/A</v>
      </c>
      <c r="J3080" s="79" t="e">
        <v>#N/A</v>
      </c>
      <c r="K3080" s="84" t="e">
        <v>#N/A</v>
      </c>
      <c r="L3080" s="9" t="e">
        <v>#N/A</v>
      </c>
      <c r="M3080" s="92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8" t="e">
        <v>#N/A</v>
      </c>
      <c r="F3081" s="3" t="e">
        <v>#N/A</v>
      </c>
      <c r="G3081" s="3" t="e">
        <v>#N/A</v>
      </c>
      <c r="H3081" s="3" t="e">
        <v>#N/A</v>
      </c>
      <c r="I3081" s="79" t="e">
        <v>#N/A</v>
      </c>
      <c r="J3081" s="79" t="e">
        <v>#N/A</v>
      </c>
      <c r="K3081" s="84" t="e">
        <v>#N/A</v>
      </c>
      <c r="L3081" s="9" t="e">
        <v>#N/A</v>
      </c>
      <c r="M3081" s="92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8" t="e">
        <v>#N/A</v>
      </c>
      <c r="F3082" s="3" t="e">
        <v>#N/A</v>
      </c>
      <c r="G3082" s="3" t="e">
        <v>#N/A</v>
      </c>
      <c r="H3082" s="3" t="e">
        <v>#N/A</v>
      </c>
      <c r="I3082" s="79" t="e">
        <v>#N/A</v>
      </c>
      <c r="J3082" s="79" t="e">
        <v>#N/A</v>
      </c>
      <c r="K3082" s="84" t="e">
        <v>#N/A</v>
      </c>
      <c r="L3082" s="9" t="e">
        <v>#N/A</v>
      </c>
      <c r="M3082" s="92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8" t="e">
        <v>#N/A</v>
      </c>
      <c r="F3083" s="3" t="e">
        <v>#N/A</v>
      </c>
      <c r="G3083" s="3" t="e">
        <v>#N/A</v>
      </c>
      <c r="H3083" s="3" t="e">
        <v>#N/A</v>
      </c>
      <c r="I3083" s="79" t="e">
        <v>#N/A</v>
      </c>
      <c r="J3083" s="79" t="e">
        <v>#N/A</v>
      </c>
      <c r="K3083" s="84" t="e">
        <v>#N/A</v>
      </c>
      <c r="L3083" s="9" t="e">
        <v>#N/A</v>
      </c>
      <c r="M3083" s="92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8" t="e">
        <v>#N/A</v>
      </c>
      <c r="F3084" s="3" t="e">
        <v>#N/A</v>
      </c>
      <c r="G3084" s="3" t="e">
        <v>#N/A</v>
      </c>
      <c r="H3084" s="3" t="e">
        <v>#N/A</v>
      </c>
      <c r="I3084" s="79" t="e">
        <v>#N/A</v>
      </c>
      <c r="J3084" s="79" t="e">
        <v>#N/A</v>
      </c>
      <c r="K3084" s="84" t="e">
        <v>#N/A</v>
      </c>
      <c r="L3084" s="9" t="e">
        <v>#N/A</v>
      </c>
      <c r="M3084" s="92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8" t="e">
        <v>#N/A</v>
      </c>
      <c r="F3085" s="3" t="e">
        <v>#N/A</v>
      </c>
      <c r="G3085" s="3" t="e">
        <v>#N/A</v>
      </c>
      <c r="H3085" s="3" t="e">
        <v>#N/A</v>
      </c>
      <c r="I3085" s="79" t="e">
        <v>#N/A</v>
      </c>
      <c r="J3085" s="79" t="e">
        <v>#N/A</v>
      </c>
      <c r="K3085" s="84" t="e">
        <v>#N/A</v>
      </c>
      <c r="L3085" s="9" t="e">
        <v>#N/A</v>
      </c>
      <c r="M3085" s="92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8" t="e">
        <v>#N/A</v>
      </c>
      <c r="F3086" s="3" t="e">
        <v>#N/A</v>
      </c>
      <c r="G3086" s="3" t="e">
        <v>#N/A</v>
      </c>
      <c r="H3086" s="3" t="e">
        <v>#N/A</v>
      </c>
      <c r="I3086" s="79" t="e">
        <v>#N/A</v>
      </c>
      <c r="J3086" s="79" t="e">
        <v>#N/A</v>
      </c>
      <c r="K3086" s="84" t="e">
        <v>#N/A</v>
      </c>
      <c r="L3086" s="9" t="e">
        <v>#N/A</v>
      </c>
      <c r="M3086" s="92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8" t="e">
        <v>#N/A</v>
      </c>
      <c r="F3087" s="3" t="e">
        <v>#N/A</v>
      </c>
      <c r="G3087" s="3" t="e">
        <v>#N/A</v>
      </c>
      <c r="H3087" s="3" t="e">
        <v>#N/A</v>
      </c>
      <c r="I3087" s="79" t="e">
        <v>#N/A</v>
      </c>
      <c r="J3087" s="79" t="e">
        <v>#N/A</v>
      </c>
      <c r="K3087" s="84" t="e">
        <v>#N/A</v>
      </c>
      <c r="L3087" s="9" t="e">
        <v>#N/A</v>
      </c>
      <c r="M3087" s="92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8" t="e">
        <v>#N/A</v>
      </c>
      <c r="F3088" s="3" t="e">
        <v>#N/A</v>
      </c>
      <c r="G3088" s="3" t="e">
        <v>#N/A</v>
      </c>
      <c r="H3088" s="3" t="e">
        <v>#N/A</v>
      </c>
      <c r="I3088" s="79" t="e">
        <v>#N/A</v>
      </c>
      <c r="J3088" s="79" t="e">
        <v>#N/A</v>
      </c>
      <c r="K3088" s="84" t="e">
        <v>#N/A</v>
      </c>
      <c r="L3088" s="9" t="e">
        <v>#N/A</v>
      </c>
      <c r="M3088" s="92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8" t="e">
        <v>#N/A</v>
      </c>
      <c r="F3089" s="3" t="e">
        <v>#N/A</v>
      </c>
      <c r="G3089" s="3" t="e">
        <v>#N/A</v>
      </c>
      <c r="H3089" s="3" t="e">
        <v>#N/A</v>
      </c>
      <c r="I3089" s="79" t="e">
        <v>#N/A</v>
      </c>
      <c r="J3089" s="79" t="e">
        <v>#N/A</v>
      </c>
      <c r="K3089" s="84" t="e">
        <v>#N/A</v>
      </c>
      <c r="L3089" s="9" t="e">
        <v>#N/A</v>
      </c>
      <c r="M3089" s="92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8" t="e">
        <v>#N/A</v>
      </c>
      <c r="F3090" s="3" t="e">
        <v>#N/A</v>
      </c>
      <c r="G3090" s="3" t="e">
        <v>#N/A</v>
      </c>
      <c r="H3090" s="3" t="e">
        <v>#N/A</v>
      </c>
      <c r="I3090" s="79" t="e">
        <v>#N/A</v>
      </c>
      <c r="J3090" s="79" t="e">
        <v>#N/A</v>
      </c>
      <c r="K3090" s="84" t="e">
        <v>#N/A</v>
      </c>
      <c r="L3090" s="9" t="e">
        <v>#N/A</v>
      </c>
      <c r="M3090" s="92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8" t="e">
        <v>#N/A</v>
      </c>
      <c r="F3091" s="3" t="e">
        <v>#N/A</v>
      </c>
      <c r="G3091" s="3" t="e">
        <v>#N/A</v>
      </c>
      <c r="H3091" s="3" t="e">
        <v>#N/A</v>
      </c>
      <c r="I3091" s="79" t="e">
        <v>#N/A</v>
      </c>
      <c r="J3091" s="79" t="e">
        <v>#N/A</v>
      </c>
      <c r="K3091" s="84" t="e">
        <v>#N/A</v>
      </c>
      <c r="L3091" s="9" t="e">
        <v>#N/A</v>
      </c>
      <c r="M3091" s="92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8" t="e">
        <v>#N/A</v>
      </c>
      <c r="F3092" s="3" t="e">
        <v>#N/A</v>
      </c>
      <c r="G3092" s="3" t="e">
        <v>#N/A</v>
      </c>
      <c r="H3092" s="3" t="e">
        <v>#N/A</v>
      </c>
      <c r="I3092" s="79" t="e">
        <v>#N/A</v>
      </c>
      <c r="J3092" s="79" t="e">
        <v>#N/A</v>
      </c>
      <c r="K3092" s="84" t="e">
        <v>#N/A</v>
      </c>
      <c r="L3092" s="9" t="e">
        <v>#N/A</v>
      </c>
      <c r="M3092" s="92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8" t="e">
        <v>#N/A</v>
      </c>
      <c r="F3093" s="3" t="e">
        <v>#N/A</v>
      </c>
      <c r="G3093" s="3" t="e">
        <v>#N/A</v>
      </c>
      <c r="H3093" s="3" t="e">
        <v>#N/A</v>
      </c>
      <c r="I3093" s="79" t="e">
        <v>#N/A</v>
      </c>
      <c r="J3093" s="79" t="e">
        <v>#N/A</v>
      </c>
      <c r="K3093" s="84" t="e">
        <v>#N/A</v>
      </c>
      <c r="L3093" s="9" t="e">
        <v>#N/A</v>
      </c>
      <c r="M3093" s="92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8" t="e">
        <v>#N/A</v>
      </c>
      <c r="F3094" s="3" t="e">
        <v>#N/A</v>
      </c>
      <c r="G3094" s="3" t="e">
        <v>#N/A</v>
      </c>
      <c r="H3094" s="3" t="e">
        <v>#N/A</v>
      </c>
      <c r="I3094" s="79" t="e">
        <v>#N/A</v>
      </c>
      <c r="J3094" s="79" t="e">
        <v>#N/A</v>
      </c>
      <c r="K3094" s="84" t="e">
        <v>#N/A</v>
      </c>
      <c r="L3094" s="9" t="e">
        <v>#N/A</v>
      </c>
      <c r="M3094" s="92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8" t="e">
        <v>#N/A</v>
      </c>
      <c r="F3095" s="3" t="e">
        <v>#N/A</v>
      </c>
      <c r="G3095" s="3" t="e">
        <v>#N/A</v>
      </c>
      <c r="H3095" s="3" t="e">
        <v>#N/A</v>
      </c>
      <c r="I3095" s="79" t="e">
        <v>#N/A</v>
      </c>
      <c r="J3095" s="79" t="e">
        <v>#N/A</v>
      </c>
      <c r="K3095" s="84" t="e">
        <v>#N/A</v>
      </c>
      <c r="L3095" s="9" t="e">
        <v>#N/A</v>
      </c>
      <c r="M3095" s="92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8" t="e">
        <v>#N/A</v>
      </c>
      <c r="F3096" s="3" t="e">
        <v>#N/A</v>
      </c>
      <c r="G3096" s="3" t="e">
        <v>#N/A</v>
      </c>
      <c r="H3096" s="3" t="e">
        <v>#N/A</v>
      </c>
      <c r="I3096" s="79" t="e">
        <v>#N/A</v>
      </c>
      <c r="J3096" s="79" t="e">
        <v>#N/A</v>
      </c>
      <c r="K3096" s="84" t="e">
        <v>#N/A</v>
      </c>
      <c r="L3096" s="9" t="e">
        <v>#N/A</v>
      </c>
      <c r="M3096" s="92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8" t="e">
        <v>#N/A</v>
      </c>
      <c r="F3097" s="3" t="e">
        <v>#N/A</v>
      </c>
      <c r="G3097" s="3" t="e">
        <v>#N/A</v>
      </c>
      <c r="H3097" s="3" t="e">
        <v>#N/A</v>
      </c>
      <c r="I3097" s="79" t="e">
        <v>#N/A</v>
      </c>
      <c r="J3097" s="79" t="e">
        <v>#N/A</v>
      </c>
      <c r="K3097" s="84" t="e">
        <v>#N/A</v>
      </c>
      <c r="L3097" s="9" t="e">
        <v>#N/A</v>
      </c>
      <c r="M3097" s="92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8" t="e">
        <v>#N/A</v>
      </c>
      <c r="F3098" s="3" t="e">
        <v>#N/A</v>
      </c>
      <c r="G3098" s="3" t="e">
        <v>#N/A</v>
      </c>
      <c r="H3098" s="3" t="e">
        <v>#N/A</v>
      </c>
      <c r="I3098" s="79" t="e">
        <v>#N/A</v>
      </c>
      <c r="J3098" s="79" t="e">
        <v>#N/A</v>
      </c>
      <c r="K3098" s="84" t="e">
        <v>#N/A</v>
      </c>
      <c r="L3098" s="9" t="e">
        <v>#N/A</v>
      </c>
      <c r="M3098" s="92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8" t="e">
        <v>#N/A</v>
      </c>
      <c r="F3099" s="3" t="e">
        <v>#N/A</v>
      </c>
      <c r="G3099" s="3" t="e">
        <v>#N/A</v>
      </c>
      <c r="H3099" s="3" t="e">
        <v>#N/A</v>
      </c>
      <c r="I3099" s="79" t="e">
        <v>#N/A</v>
      </c>
      <c r="J3099" s="79" t="e">
        <v>#N/A</v>
      </c>
      <c r="K3099" s="84" t="e">
        <v>#N/A</v>
      </c>
      <c r="L3099" s="9" t="e">
        <v>#N/A</v>
      </c>
      <c r="M3099" s="92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8" t="e">
        <v>#N/A</v>
      </c>
      <c r="F3100" s="3" t="e">
        <v>#N/A</v>
      </c>
      <c r="G3100" s="3" t="e">
        <v>#N/A</v>
      </c>
      <c r="H3100" s="3" t="e">
        <v>#N/A</v>
      </c>
      <c r="I3100" s="79" t="e">
        <v>#N/A</v>
      </c>
      <c r="J3100" s="79" t="e">
        <v>#N/A</v>
      </c>
      <c r="K3100" s="84" t="e">
        <v>#N/A</v>
      </c>
      <c r="L3100" s="9" t="e">
        <v>#N/A</v>
      </c>
      <c r="M3100" s="92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8" t="e">
        <v>#N/A</v>
      </c>
      <c r="F3101" s="3" t="e">
        <v>#N/A</v>
      </c>
      <c r="G3101" s="3" t="e">
        <v>#N/A</v>
      </c>
      <c r="H3101" s="3" t="e">
        <v>#N/A</v>
      </c>
      <c r="I3101" s="79" t="e">
        <v>#N/A</v>
      </c>
      <c r="J3101" s="79" t="e">
        <v>#N/A</v>
      </c>
      <c r="K3101" s="84" t="e">
        <v>#N/A</v>
      </c>
      <c r="L3101" s="9" t="e">
        <v>#N/A</v>
      </c>
      <c r="M3101" s="92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8" t="e">
        <v>#N/A</v>
      </c>
      <c r="F3102" s="3" t="e">
        <v>#N/A</v>
      </c>
      <c r="G3102" s="3" t="e">
        <v>#N/A</v>
      </c>
      <c r="H3102" s="3" t="e">
        <v>#N/A</v>
      </c>
      <c r="I3102" s="79" t="e">
        <v>#N/A</v>
      </c>
      <c r="J3102" s="79" t="e">
        <v>#N/A</v>
      </c>
      <c r="K3102" s="84" t="e">
        <v>#N/A</v>
      </c>
      <c r="L3102" s="9" t="e">
        <v>#N/A</v>
      </c>
      <c r="M3102" s="92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8" t="e">
        <v>#N/A</v>
      </c>
      <c r="F3103" s="3" t="e">
        <v>#N/A</v>
      </c>
      <c r="G3103" s="3" t="e">
        <v>#N/A</v>
      </c>
      <c r="H3103" s="3" t="e">
        <v>#N/A</v>
      </c>
      <c r="I3103" s="79" t="e">
        <v>#N/A</v>
      </c>
      <c r="J3103" s="79" t="e">
        <v>#N/A</v>
      </c>
      <c r="K3103" s="84" t="e">
        <v>#N/A</v>
      </c>
      <c r="L3103" s="9" t="e">
        <v>#N/A</v>
      </c>
      <c r="M3103" s="92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8" t="e">
        <v>#N/A</v>
      </c>
      <c r="F3104" s="3" t="e">
        <v>#N/A</v>
      </c>
      <c r="G3104" s="3" t="e">
        <v>#N/A</v>
      </c>
      <c r="H3104" s="3" t="e">
        <v>#N/A</v>
      </c>
      <c r="I3104" s="79" t="e">
        <v>#N/A</v>
      </c>
      <c r="J3104" s="79" t="e">
        <v>#N/A</v>
      </c>
      <c r="K3104" s="84" t="e">
        <v>#N/A</v>
      </c>
      <c r="L3104" s="9" t="e">
        <v>#N/A</v>
      </c>
      <c r="M3104" s="92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8" t="e">
        <v>#N/A</v>
      </c>
      <c r="F3105" s="3" t="e">
        <v>#N/A</v>
      </c>
      <c r="G3105" s="3" t="e">
        <v>#N/A</v>
      </c>
      <c r="H3105" s="3" t="e">
        <v>#N/A</v>
      </c>
      <c r="I3105" s="79" t="e">
        <v>#N/A</v>
      </c>
      <c r="J3105" s="79" t="e">
        <v>#N/A</v>
      </c>
      <c r="K3105" s="84" t="e">
        <v>#N/A</v>
      </c>
      <c r="L3105" s="9" t="e">
        <v>#N/A</v>
      </c>
      <c r="M3105" s="92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8" t="e">
        <v>#N/A</v>
      </c>
      <c r="F3106" s="3" t="e">
        <v>#N/A</v>
      </c>
      <c r="G3106" s="3" t="e">
        <v>#N/A</v>
      </c>
      <c r="H3106" s="3" t="e">
        <v>#N/A</v>
      </c>
      <c r="I3106" s="79" t="e">
        <v>#N/A</v>
      </c>
      <c r="J3106" s="79" t="e">
        <v>#N/A</v>
      </c>
      <c r="K3106" s="84" t="e">
        <v>#N/A</v>
      </c>
      <c r="L3106" s="9" t="e">
        <v>#N/A</v>
      </c>
      <c r="M3106" s="92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8" t="e">
        <v>#N/A</v>
      </c>
      <c r="F3107" s="3" t="e">
        <v>#N/A</v>
      </c>
      <c r="G3107" s="3" t="e">
        <v>#N/A</v>
      </c>
      <c r="H3107" s="3" t="e">
        <v>#N/A</v>
      </c>
      <c r="I3107" s="79" t="e">
        <v>#N/A</v>
      </c>
      <c r="J3107" s="79" t="e">
        <v>#N/A</v>
      </c>
      <c r="K3107" s="84" t="e">
        <v>#N/A</v>
      </c>
      <c r="L3107" s="9" t="e">
        <v>#N/A</v>
      </c>
      <c r="M3107" s="92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8" t="e">
        <v>#N/A</v>
      </c>
      <c r="F3108" s="3" t="e">
        <v>#N/A</v>
      </c>
      <c r="G3108" s="3" t="e">
        <v>#N/A</v>
      </c>
      <c r="H3108" s="3" t="e">
        <v>#N/A</v>
      </c>
      <c r="I3108" s="79" t="e">
        <v>#N/A</v>
      </c>
      <c r="J3108" s="79" t="e">
        <v>#N/A</v>
      </c>
      <c r="K3108" s="84" t="e">
        <v>#N/A</v>
      </c>
      <c r="L3108" s="9" t="e">
        <v>#N/A</v>
      </c>
      <c r="M3108" s="92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8" t="e">
        <v>#N/A</v>
      </c>
      <c r="F3109" s="3" t="e">
        <v>#N/A</v>
      </c>
      <c r="G3109" s="3" t="e">
        <v>#N/A</v>
      </c>
      <c r="H3109" s="3" t="e">
        <v>#N/A</v>
      </c>
      <c r="I3109" s="79" t="e">
        <v>#N/A</v>
      </c>
      <c r="J3109" s="79" t="e">
        <v>#N/A</v>
      </c>
      <c r="K3109" s="84" t="e">
        <v>#N/A</v>
      </c>
      <c r="L3109" s="9" t="e">
        <v>#N/A</v>
      </c>
      <c r="M3109" s="92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8" t="e">
        <v>#N/A</v>
      </c>
      <c r="F3110" s="3" t="e">
        <v>#N/A</v>
      </c>
      <c r="G3110" s="3" t="e">
        <v>#N/A</v>
      </c>
      <c r="H3110" s="3" t="e">
        <v>#N/A</v>
      </c>
      <c r="I3110" s="79" t="e">
        <v>#N/A</v>
      </c>
      <c r="J3110" s="79" t="e">
        <v>#N/A</v>
      </c>
      <c r="K3110" s="84" t="e">
        <v>#N/A</v>
      </c>
      <c r="L3110" s="9" t="e">
        <v>#N/A</v>
      </c>
      <c r="M3110" s="92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8" t="e">
        <v>#N/A</v>
      </c>
      <c r="F3111" s="3" t="e">
        <v>#N/A</v>
      </c>
      <c r="G3111" s="3" t="e">
        <v>#N/A</v>
      </c>
      <c r="H3111" s="3" t="e">
        <v>#N/A</v>
      </c>
      <c r="I3111" s="79" t="e">
        <v>#N/A</v>
      </c>
      <c r="J3111" s="79" t="e">
        <v>#N/A</v>
      </c>
      <c r="K3111" s="84" t="e">
        <v>#N/A</v>
      </c>
      <c r="L3111" s="9" t="e">
        <v>#N/A</v>
      </c>
      <c r="M3111" s="92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8" t="e">
        <v>#N/A</v>
      </c>
      <c r="F3112" s="3" t="e">
        <v>#N/A</v>
      </c>
      <c r="G3112" s="3" t="e">
        <v>#N/A</v>
      </c>
      <c r="H3112" s="3" t="e">
        <v>#N/A</v>
      </c>
      <c r="I3112" s="79" t="e">
        <v>#N/A</v>
      </c>
      <c r="J3112" s="79" t="e">
        <v>#N/A</v>
      </c>
      <c r="K3112" s="84" t="e">
        <v>#N/A</v>
      </c>
      <c r="L3112" s="9" t="e">
        <v>#N/A</v>
      </c>
      <c r="M3112" s="92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8" t="e">
        <v>#N/A</v>
      </c>
      <c r="F3113" s="3" t="e">
        <v>#N/A</v>
      </c>
      <c r="G3113" s="3" t="e">
        <v>#N/A</v>
      </c>
      <c r="H3113" s="3" t="e">
        <v>#N/A</v>
      </c>
      <c r="I3113" s="79" t="e">
        <v>#N/A</v>
      </c>
      <c r="J3113" s="79" t="e">
        <v>#N/A</v>
      </c>
      <c r="K3113" s="84" t="e">
        <v>#N/A</v>
      </c>
      <c r="L3113" s="9" t="e">
        <v>#N/A</v>
      </c>
      <c r="M3113" s="92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8" t="e">
        <v>#N/A</v>
      </c>
      <c r="F3114" s="3" t="e">
        <v>#N/A</v>
      </c>
      <c r="G3114" s="3" t="e">
        <v>#N/A</v>
      </c>
      <c r="H3114" s="3" t="e">
        <v>#N/A</v>
      </c>
      <c r="I3114" s="79" t="e">
        <v>#N/A</v>
      </c>
      <c r="J3114" s="79" t="e">
        <v>#N/A</v>
      </c>
      <c r="K3114" s="84" t="e">
        <v>#N/A</v>
      </c>
      <c r="L3114" s="9" t="e">
        <v>#N/A</v>
      </c>
      <c r="M3114" s="92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8" t="e">
        <v>#N/A</v>
      </c>
      <c r="F3115" s="3" t="e">
        <v>#N/A</v>
      </c>
      <c r="G3115" s="3" t="e">
        <v>#N/A</v>
      </c>
      <c r="H3115" s="3" t="e">
        <v>#N/A</v>
      </c>
      <c r="I3115" s="79" t="e">
        <v>#N/A</v>
      </c>
      <c r="J3115" s="79" t="e">
        <v>#N/A</v>
      </c>
      <c r="K3115" s="84" t="e">
        <v>#N/A</v>
      </c>
      <c r="L3115" s="9" t="e">
        <v>#N/A</v>
      </c>
      <c r="M3115" s="92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8" t="e">
        <v>#N/A</v>
      </c>
      <c r="F3116" s="3" t="e">
        <v>#N/A</v>
      </c>
      <c r="G3116" s="3" t="e">
        <v>#N/A</v>
      </c>
      <c r="H3116" s="3" t="e">
        <v>#N/A</v>
      </c>
      <c r="I3116" s="79" t="e">
        <v>#N/A</v>
      </c>
      <c r="J3116" s="79" t="e">
        <v>#N/A</v>
      </c>
      <c r="K3116" s="84" t="e">
        <v>#N/A</v>
      </c>
      <c r="L3116" s="9" t="e">
        <v>#N/A</v>
      </c>
      <c r="M3116" s="92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8" t="e">
        <v>#N/A</v>
      </c>
      <c r="F3117" s="3" t="e">
        <v>#N/A</v>
      </c>
      <c r="G3117" s="3" t="e">
        <v>#N/A</v>
      </c>
      <c r="H3117" s="3" t="e">
        <v>#N/A</v>
      </c>
      <c r="I3117" s="79" t="e">
        <v>#N/A</v>
      </c>
      <c r="J3117" s="79" t="e">
        <v>#N/A</v>
      </c>
      <c r="K3117" s="84" t="e">
        <v>#N/A</v>
      </c>
      <c r="L3117" s="9" t="e">
        <v>#N/A</v>
      </c>
      <c r="M3117" s="92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8" t="e">
        <v>#N/A</v>
      </c>
      <c r="F3118" s="3" t="e">
        <v>#N/A</v>
      </c>
      <c r="G3118" s="3" t="e">
        <v>#N/A</v>
      </c>
      <c r="H3118" s="3" t="e">
        <v>#N/A</v>
      </c>
      <c r="I3118" s="79" t="e">
        <v>#N/A</v>
      </c>
      <c r="J3118" s="79" t="e">
        <v>#N/A</v>
      </c>
      <c r="K3118" s="84" t="e">
        <v>#N/A</v>
      </c>
      <c r="L3118" s="9" t="e">
        <v>#N/A</v>
      </c>
      <c r="M3118" s="92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8" t="e">
        <v>#N/A</v>
      </c>
      <c r="F3119" s="3" t="e">
        <v>#N/A</v>
      </c>
      <c r="G3119" s="3" t="e">
        <v>#N/A</v>
      </c>
      <c r="H3119" s="3" t="e">
        <v>#N/A</v>
      </c>
      <c r="I3119" s="79" t="e">
        <v>#N/A</v>
      </c>
      <c r="J3119" s="79" t="e">
        <v>#N/A</v>
      </c>
      <c r="K3119" s="84" t="e">
        <v>#N/A</v>
      </c>
      <c r="L3119" s="9" t="e">
        <v>#N/A</v>
      </c>
      <c r="M3119" s="92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8" t="e">
        <v>#N/A</v>
      </c>
      <c r="F3120" s="3" t="e">
        <v>#N/A</v>
      </c>
      <c r="G3120" s="3" t="e">
        <v>#N/A</v>
      </c>
      <c r="H3120" s="3" t="e">
        <v>#N/A</v>
      </c>
      <c r="I3120" s="79" t="e">
        <v>#N/A</v>
      </c>
      <c r="J3120" s="79" t="e">
        <v>#N/A</v>
      </c>
      <c r="K3120" s="84" t="e">
        <v>#N/A</v>
      </c>
      <c r="L3120" s="9" t="e">
        <v>#N/A</v>
      </c>
      <c r="M3120" s="92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8" t="e">
        <v>#N/A</v>
      </c>
      <c r="F3121" s="3" t="e">
        <v>#N/A</v>
      </c>
      <c r="G3121" s="3" t="e">
        <v>#N/A</v>
      </c>
      <c r="H3121" s="3" t="e">
        <v>#N/A</v>
      </c>
      <c r="I3121" s="79" t="e">
        <v>#N/A</v>
      </c>
      <c r="J3121" s="79" t="e">
        <v>#N/A</v>
      </c>
      <c r="K3121" s="84" t="e">
        <v>#N/A</v>
      </c>
      <c r="L3121" s="9" t="e">
        <v>#N/A</v>
      </c>
      <c r="M3121" s="92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8" t="e">
        <v>#N/A</v>
      </c>
      <c r="F3122" s="3" t="e">
        <v>#N/A</v>
      </c>
      <c r="G3122" s="3" t="e">
        <v>#N/A</v>
      </c>
      <c r="H3122" s="3" t="e">
        <v>#N/A</v>
      </c>
      <c r="I3122" s="79" t="e">
        <v>#N/A</v>
      </c>
      <c r="J3122" s="79" t="e">
        <v>#N/A</v>
      </c>
      <c r="K3122" s="84" t="e">
        <v>#N/A</v>
      </c>
      <c r="L3122" s="9" t="e">
        <v>#N/A</v>
      </c>
      <c r="M3122" s="92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8" t="e">
        <v>#N/A</v>
      </c>
      <c r="F3123" s="3" t="e">
        <v>#N/A</v>
      </c>
      <c r="G3123" s="3" t="e">
        <v>#N/A</v>
      </c>
      <c r="H3123" s="3" t="e">
        <v>#N/A</v>
      </c>
      <c r="I3123" s="79" t="e">
        <v>#N/A</v>
      </c>
      <c r="J3123" s="79" t="e">
        <v>#N/A</v>
      </c>
      <c r="K3123" s="84" t="e">
        <v>#N/A</v>
      </c>
      <c r="L3123" s="9" t="e">
        <v>#N/A</v>
      </c>
      <c r="M3123" s="92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8" t="e">
        <v>#N/A</v>
      </c>
      <c r="F3124" s="3" t="e">
        <v>#N/A</v>
      </c>
      <c r="G3124" s="3" t="e">
        <v>#N/A</v>
      </c>
      <c r="H3124" s="3" t="e">
        <v>#N/A</v>
      </c>
      <c r="I3124" s="79" t="e">
        <v>#N/A</v>
      </c>
      <c r="J3124" s="79" t="e">
        <v>#N/A</v>
      </c>
      <c r="K3124" s="84" t="e">
        <v>#N/A</v>
      </c>
      <c r="L3124" s="9" t="e">
        <v>#N/A</v>
      </c>
      <c r="M3124" s="92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8" t="e">
        <v>#N/A</v>
      </c>
      <c r="F3125" s="3" t="e">
        <v>#N/A</v>
      </c>
      <c r="G3125" s="3" t="e">
        <v>#N/A</v>
      </c>
      <c r="H3125" s="3" t="e">
        <v>#N/A</v>
      </c>
      <c r="I3125" s="79" t="e">
        <v>#N/A</v>
      </c>
      <c r="J3125" s="79" t="e">
        <v>#N/A</v>
      </c>
      <c r="K3125" s="84" t="e">
        <v>#N/A</v>
      </c>
      <c r="L3125" s="9" t="e">
        <v>#N/A</v>
      </c>
      <c r="M3125" s="92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8" t="e">
        <v>#N/A</v>
      </c>
      <c r="F3126" s="3" t="e">
        <v>#N/A</v>
      </c>
      <c r="G3126" s="3" t="e">
        <v>#N/A</v>
      </c>
      <c r="H3126" s="3" t="e">
        <v>#N/A</v>
      </c>
      <c r="I3126" s="79" t="e">
        <v>#N/A</v>
      </c>
      <c r="J3126" s="79" t="e">
        <v>#N/A</v>
      </c>
      <c r="K3126" s="84" t="e">
        <v>#N/A</v>
      </c>
      <c r="L3126" s="9" t="e">
        <v>#N/A</v>
      </c>
      <c r="M3126" s="92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8" t="e">
        <v>#N/A</v>
      </c>
      <c r="F3127" s="3" t="e">
        <v>#N/A</v>
      </c>
      <c r="G3127" s="3" t="e">
        <v>#N/A</v>
      </c>
      <c r="H3127" s="3" t="e">
        <v>#N/A</v>
      </c>
      <c r="I3127" s="79" t="e">
        <v>#N/A</v>
      </c>
      <c r="J3127" s="79" t="e">
        <v>#N/A</v>
      </c>
      <c r="K3127" s="84" t="e">
        <v>#N/A</v>
      </c>
      <c r="L3127" s="9" t="e">
        <v>#N/A</v>
      </c>
      <c r="M3127" s="92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8" t="e">
        <v>#N/A</v>
      </c>
      <c r="F3128" s="3" t="e">
        <v>#N/A</v>
      </c>
      <c r="G3128" s="3" t="e">
        <v>#N/A</v>
      </c>
      <c r="H3128" s="3" t="e">
        <v>#N/A</v>
      </c>
      <c r="I3128" s="79" t="e">
        <v>#N/A</v>
      </c>
      <c r="J3128" s="79" t="e">
        <v>#N/A</v>
      </c>
      <c r="K3128" s="84" t="e">
        <v>#N/A</v>
      </c>
      <c r="L3128" s="9" t="e">
        <v>#N/A</v>
      </c>
      <c r="M3128" s="92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8" t="e">
        <v>#N/A</v>
      </c>
      <c r="F3129" s="3" t="e">
        <v>#N/A</v>
      </c>
      <c r="G3129" s="3" t="e">
        <v>#N/A</v>
      </c>
      <c r="H3129" s="3" t="e">
        <v>#N/A</v>
      </c>
      <c r="I3129" s="79" t="e">
        <v>#N/A</v>
      </c>
      <c r="J3129" s="79" t="e">
        <v>#N/A</v>
      </c>
      <c r="K3129" s="84" t="e">
        <v>#N/A</v>
      </c>
      <c r="L3129" s="9" t="e">
        <v>#N/A</v>
      </c>
      <c r="M3129" s="92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8" t="e">
        <v>#N/A</v>
      </c>
      <c r="F3130" s="3" t="e">
        <v>#N/A</v>
      </c>
      <c r="G3130" s="3" t="e">
        <v>#N/A</v>
      </c>
      <c r="H3130" s="3" t="e">
        <v>#N/A</v>
      </c>
      <c r="I3130" s="79" t="e">
        <v>#N/A</v>
      </c>
      <c r="J3130" s="79" t="e">
        <v>#N/A</v>
      </c>
      <c r="K3130" s="84" t="e">
        <v>#N/A</v>
      </c>
      <c r="L3130" s="9" t="e">
        <v>#N/A</v>
      </c>
      <c r="M3130" s="92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8" t="e">
        <v>#N/A</v>
      </c>
      <c r="F3131" s="3" t="e">
        <v>#N/A</v>
      </c>
      <c r="G3131" s="3" t="e">
        <v>#N/A</v>
      </c>
      <c r="H3131" s="3" t="e">
        <v>#N/A</v>
      </c>
      <c r="I3131" s="79" t="e">
        <v>#N/A</v>
      </c>
      <c r="J3131" s="79" t="e">
        <v>#N/A</v>
      </c>
      <c r="K3131" s="84" t="e">
        <v>#N/A</v>
      </c>
      <c r="L3131" s="9" t="e">
        <v>#N/A</v>
      </c>
      <c r="M3131" s="92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8" t="e">
        <v>#N/A</v>
      </c>
      <c r="F3132" s="3" t="e">
        <v>#N/A</v>
      </c>
      <c r="G3132" s="3" t="e">
        <v>#N/A</v>
      </c>
      <c r="H3132" s="3" t="e">
        <v>#N/A</v>
      </c>
      <c r="I3132" s="79" t="e">
        <v>#N/A</v>
      </c>
      <c r="J3132" s="79" t="e">
        <v>#N/A</v>
      </c>
      <c r="K3132" s="84" t="e">
        <v>#N/A</v>
      </c>
      <c r="L3132" s="9" t="e">
        <v>#N/A</v>
      </c>
      <c r="M3132" s="92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8" t="e">
        <v>#N/A</v>
      </c>
      <c r="F3133" s="3" t="e">
        <v>#N/A</v>
      </c>
      <c r="G3133" s="3" t="e">
        <v>#N/A</v>
      </c>
      <c r="H3133" s="3" t="e">
        <v>#N/A</v>
      </c>
      <c r="I3133" s="79" t="e">
        <v>#N/A</v>
      </c>
      <c r="J3133" s="79" t="e">
        <v>#N/A</v>
      </c>
      <c r="K3133" s="84" t="e">
        <v>#N/A</v>
      </c>
      <c r="L3133" s="9" t="e">
        <v>#N/A</v>
      </c>
      <c r="M3133" s="92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8" t="e">
        <v>#N/A</v>
      </c>
      <c r="F3134" s="3" t="e">
        <v>#N/A</v>
      </c>
      <c r="G3134" s="3" t="e">
        <v>#N/A</v>
      </c>
      <c r="H3134" s="3" t="e">
        <v>#N/A</v>
      </c>
      <c r="I3134" s="79" t="e">
        <v>#N/A</v>
      </c>
      <c r="J3134" s="79" t="e">
        <v>#N/A</v>
      </c>
      <c r="K3134" s="84" t="e">
        <v>#N/A</v>
      </c>
      <c r="L3134" s="9" t="e">
        <v>#N/A</v>
      </c>
      <c r="M3134" s="92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8" t="e">
        <v>#N/A</v>
      </c>
      <c r="F3135" s="3" t="e">
        <v>#N/A</v>
      </c>
      <c r="G3135" s="3" t="e">
        <v>#N/A</v>
      </c>
      <c r="H3135" s="3" t="e">
        <v>#N/A</v>
      </c>
      <c r="I3135" s="79" t="e">
        <v>#N/A</v>
      </c>
      <c r="J3135" s="79" t="e">
        <v>#N/A</v>
      </c>
      <c r="K3135" s="84" t="e">
        <v>#N/A</v>
      </c>
      <c r="L3135" s="9" t="e">
        <v>#N/A</v>
      </c>
      <c r="M3135" s="92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8" t="e">
        <v>#N/A</v>
      </c>
      <c r="F3136" s="3" t="e">
        <v>#N/A</v>
      </c>
      <c r="G3136" s="3" t="e">
        <v>#N/A</v>
      </c>
      <c r="H3136" s="3" t="e">
        <v>#N/A</v>
      </c>
      <c r="I3136" s="79" t="e">
        <v>#N/A</v>
      </c>
      <c r="J3136" s="79" t="e">
        <v>#N/A</v>
      </c>
      <c r="K3136" s="84" t="e">
        <v>#N/A</v>
      </c>
      <c r="L3136" s="9" t="e">
        <v>#N/A</v>
      </c>
      <c r="M3136" s="92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8" t="e">
        <v>#N/A</v>
      </c>
      <c r="F3137" s="3" t="e">
        <v>#N/A</v>
      </c>
      <c r="G3137" s="3" t="e">
        <v>#N/A</v>
      </c>
      <c r="H3137" s="3" t="e">
        <v>#N/A</v>
      </c>
      <c r="I3137" s="79" t="e">
        <v>#N/A</v>
      </c>
      <c r="J3137" s="79" t="e">
        <v>#N/A</v>
      </c>
      <c r="K3137" s="84" t="e">
        <v>#N/A</v>
      </c>
      <c r="L3137" s="9" t="e">
        <v>#N/A</v>
      </c>
      <c r="M3137" s="92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8" t="e">
        <v>#N/A</v>
      </c>
      <c r="F3138" s="3" t="e">
        <v>#N/A</v>
      </c>
      <c r="G3138" s="3" t="e">
        <v>#N/A</v>
      </c>
      <c r="H3138" s="3" t="e">
        <v>#N/A</v>
      </c>
      <c r="I3138" s="79" t="e">
        <v>#N/A</v>
      </c>
      <c r="J3138" s="79" t="e">
        <v>#N/A</v>
      </c>
      <c r="K3138" s="84" t="e">
        <v>#N/A</v>
      </c>
      <c r="L3138" s="9" t="e">
        <v>#N/A</v>
      </c>
      <c r="M3138" s="92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8" t="e">
        <v>#N/A</v>
      </c>
      <c r="F3139" s="3" t="e">
        <v>#N/A</v>
      </c>
      <c r="G3139" s="3" t="e">
        <v>#N/A</v>
      </c>
      <c r="H3139" s="3" t="e">
        <v>#N/A</v>
      </c>
      <c r="I3139" s="79" t="e">
        <v>#N/A</v>
      </c>
      <c r="J3139" s="79" t="e">
        <v>#N/A</v>
      </c>
      <c r="K3139" s="84" t="e">
        <v>#N/A</v>
      </c>
      <c r="L3139" s="9" t="e">
        <v>#N/A</v>
      </c>
      <c r="M3139" s="92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8" t="e">
        <v>#N/A</v>
      </c>
      <c r="F3140" s="3" t="e">
        <v>#N/A</v>
      </c>
      <c r="G3140" s="3" t="e">
        <v>#N/A</v>
      </c>
      <c r="H3140" s="3" t="e">
        <v>#N/A</v>
      </c>
      <c r="I3140" s="79" t="e">
        <v>#N/A</v>
      </c>
      <c r="J3140" s="79" t="e">
        <v>#N/A</v>
      </c>
      <c r="K3140" s="84" t="e">
        <v>#N/A</v>
      </c>
      <c r="L3140" s="9" t="e">
        <v>#N/A</v>
      </c>
      <c r="M3140" s="92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8" t="e">
        <v>#N/A</v>
      </c>
      <c r="F3141" s="3" t="e">
        <v>#N/A</v>
      </c>
      <c r="G3141" s="3" t="e">
        <v>#N/A</v>
      </c>
      <c r="H3141" s="3" t="e">
        <v>#N/A</v>
      </c>
      <c r="I3141" s="79" t="e">
        <v>#N/A</v>
      </c>
      <c r="J3141" s="79" t="e">
        <v>#N/A</v>
      </c>
      <c r="K3141" s="84" t="e">
        <v>#N/A</v>
      </c>
      <c r="L3141" s="9" t="e">
        <v>#N/A</v>
      </c>
      <c r="M3141" s="92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8" t="e">
        <v>#N/A</v>
      </c>
      <c r="F3142" s="3" t="e">
        <v>#N/A</v>
      </c>
      <c r="G3142" s="3" t="e">
        <v>#N/A</v>
      </c>
      <c r="H3142" s="3" t="e">
        <v>#N/A</v>
      </c>
      <c r="I3142" s="79" t="e">
        <v>#N/A</v>
      </c>
      <c r="J3142" s="79" t="e">
        <v>#N/A</v>
      </c>
      <c r="K3142" s="84" t="e">
        <v>#N/A</v>
      </c>
      <c r="L3142" s="9" t="e">
        <v>#N/A</v>
      </c>
      <c r="M3142" s="92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8" t="e">
        <v>#N/A</v>
      </c>
      <c r="F3143" s="3" t="e">
        <v>#N/A</v>
      </c>
      <c r="G3143" s="3" t="e">
        <v>#N/A</v>
      </c>
      <c r="H3143" s="3" t="e">
        <v>#N/A</v>
      </c>
      <c r="I3143" s="79" t="e">
        <v>#N/A</v>
      </c>
      <c r="J3143" s="79" t="e">
        <v>#N/A</v>
      </c>
      <c r="K3143" s="84" t="e">
        <v>#N/A</v>
      </c>
      <c r="L3143" s="9" t="e">
        <v>#N/A</v>
      </c>
      <c r="M3143" s="92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8" t="e">
        <v>#N/A</v>
      </c>
      <c r="F3144" s="3" t="e">
        <v>#N/A</v>
      </c>
      <c r="G3144" s="3" t="e">
        <v>#N/A</v>
      </c>
      <c r="H3144" s="3" t="e">
        <v>#N/A</v>
      </c>
      <c r="I3144" s="79" t="e">
        <v>#N/A</v>
      </c>
      <c r="J3144" s="79" t="e">
        <v>#N/A</v>
      </c>
      <c r="K3144" s="84" t="e">
        <v>#N/A</v>
      </c>
      <c r="L3144" s="9" t="e">
        <v>#N/A</v>
      </c>
      <c r="M3144" s="92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8" t="e">
        <v>#N/A</v>
      </c>
      <c r="F3145" s="3" t="e">
        <v>#N/A</v>
      </c>
      <c r="G3145" s="3" t="e">
        <v>#N/A</v>
      </c>
      <c r="H3145" s="3" t="e">
        <v>#N/A</v>
      </c>
      <c r="I3145" s="79" t="e">
        <v>#N/A</v>
      </c>
      <c r="J3145" s="79" t="e">
        <v>#N/A</v>
      </c>
      <c r="K3145" s="84" t="e">
        <v>#N/A</v>
      </c>
      <c r="L3145" s="9" t="e">
        <v>#N/A</v>
      </c>
      <c r="M3145" s="92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8" t="e">
        <v>#N/A</v>
      </c>
      <c r="F3146" s="3" t="e">
        <v>#N/A</v>
      </c>
      <c r="G3146" s="3" t="e">
        <v>#N/A</v>
      </c>
      <c r="H3146" s="3" t="e">
        <v>#N/A</v>
      </c>
      <c r="I3146" s="79" t="e">
        <v>#N/A</v>
      </c>
      <c r="J3146" s="79" t="e">
        <v>#N/A</v>
      </c>
      <c r="K3146" s="84" t="e">
        <v>#N/A</v>
      </c>
      <c r="L3146" s="9" t="e">
        <v>#N/A</v>
      </c>
      <c r="M3146" s="92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8" t="e">
        <v>#N/A</v>
      </c>
      <c r="F3147" s="3" t="e">
        <v>#N/A</v>
      </c>
      <c r="G3147" s="3" t="e">
        <v>#N/A</v>
      </c>
      <c r="H3147" s="3" t="e">
        <v>#N/A</v>
      </c>
      <c r="I3147" s="79" t="e">
        <v>#N/A</v>
      </c>
      <c r="J3147" s="79" t="e">
        <v>#N/A</v>
      </c>
      <c r="K3147" s="84" t="e">
        <v>#N/A</v>
      </c>
      <c r="L3147" s="9" t="e">
        <v>#N/A</v>
      </c>
      <c r="M3147" s="92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8" t="e">
        <v>#N/A</v>
      </c>
      <c r="F3148" s="3" t="e">
        <v>#N/A</v>
      </c>
      <c r="G3148" s="3" t="e">
        <v>#N/A</v>
      </c>
      <c r="H3148" s="3" t="e">
        <v>#N/A</v>
      </c>
      <c r="I3148" s="79" t="e">
        <v>#N/A</v>
      </c>
      <c r="J3148" s="79" t="e">
        <v>#N/A</v>
      </c>
      <c r="K3148" s="84" t="e">
        <v>#N/A</v>
      </c>
      <c r="L3148" s="9" t="e">
        <v>#N/A</v>
      </c>
      <c r="M3148" s="92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8" t="e">
        <v>#N/A</v>
      </c>
      <c r="F3149" s="3" t="e">
        <v>#N/A</v>
      </c>
      <c r="G3149" s="3" t="e">
        <v>#N/A</v>
      </c>
      <c r="H3149" s="3" t="e">
        <v>#N/A</v>
      </c>
      <c r="I3149" s="79" t="e">
        <v>#N/A</v>
      </c>
      <c r="J3149" s="79" t="e">
        <v>#N/A</v>
      </c>
      <c r="K3149" s="84" t="e">
        <v>#N/A</v>
      </c>
      <c r="L3149" s="9" t="e">
        <v>#N/A</v>
      </c>
      <c r="M3149" s="92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8" t="e">
        <v>#N/A</v>
      </c>
      <c r="F3150" s="3" t="e">
        <v>#N/A</v>
      </c>
      <c r="G3150" s="3" t="e">
        <v>#N/A</v>
      </c>
      <c r="H3150" s="3" t="e">
        <v>#N/A</v>
      </c>
      <c r="I3150" s="79" t="e">
        <v>#N/A</v>
      </c>
      <c r="J3150" s="79" t="e">
        <v>#N/A</v>
      </c>
      <c r="K3150" s="84" t="e">
        <v>#N/A</v>
      </c>
      <c r="L3150" s="9" t="e">
        <v>#N/A</v>
      </c>
      <c r="M3150" s="92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8" t="e">
        <v>#N/A</v>
      </c>
      <c r="F3151" s="3" t="e">
        <v>#N/A</v>
      </c>
      <c r="G3151" s="3" t="e">
        <v>#N/A</v>
      </c>
      <c r="H3151" s="3" t="e">
        <v>#N/A</v>
      </c>
      <c r="I3151" s="79" t="e">
        <v>#N/A</v>
      </c>
      <c r="J3151" s="79" t="e">
        <v>#N/A</v>
      </c>
      <c r="K3151" s="84" t="e">
        <v>#N/A</v>
      </c>
      <c r="L3151" s="9" t="e">
        <v>#N/A</v>
      </c>
      <c r="M3151" s="92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8" t="e">
        <v>#N/A</v>
      </c>
      <c r="F3152" s="3" t="e">
        <v>#N/A</v>
      </c>
      <c r="G3152" s="3" t="e">
        <v>#N/A</v>
      </c>
      <c r="H3152" s="3" t="e">
        <v>#N/A</v>
      </c>
      <c r="I3152" s="79" t="e">
        <v>#N/A</v>
      </c>
      <c r="J3152" s="79" t="e">
        <v>#N/A</v>
      </c>
      <c r="K3152" s="84" t="e">
        <v>#N/A</v>
      </c>
      <c r="L3152" s="9" t="e">
        <v>#N/A</v>
      </c>
      <c r="M3152" s="92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8" t="e">
        <v>#N/A</v>
      </c>
      <c r="F3153" s="3" t="e">
        <v>#N/A</v>
      </c>
      <c r="G3153" s="3" t="e">
        <v>#N/A</v>
      </c>
      <c r="H3153" s="3" t="e">
        <v>#N/A</v>
      </c>
      <c r="I3153" s="79" t="e">
        <v>#N/A</v>
      </c>
      <c r="J3153" s="79" t="e">
        <v>#N/A</v>
      </c>
      <c r="K3153" s="84" t="e">
        <v>#N/A</v>
      </c>
      <c r="L3153" s="9" t="e">
        <v>#N/A</v>
      </c>
      <c r="M3153" s="92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8" t="e">
        <v>#N/A</v>
      </c>
      <c r="F3154" s="3" t="e">
        <v>#N/A</v>
      </c>
      <c r="G3154" s="3" t="e">
        <v>#N/A</v>
      </c>
      <c r="H3154" s="3" t="e">
        <v>#N/A</v>
      </c>
      <c r="I3154" s="79" t="e">
        <v>#N/A</v>
      </c>
      <c r="J3154" s="79" t="e">
        <v>#N/A</v>
      </c>
      <c r="K3154" s="84" t="e">
        <v>#N/A</v>
      </c>
      <c r="L3154" s="9" t="e">
        <v>#N/A</v>
      </c>
      <c r="M3154" s="92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8" t="e">
        <v>#N/A</v>
      </c>
      <c r="F3155" s="3" t="e">
        <v>#N/A</v>
      </c>
      <c r="G3155" s="3" t="e">
        <v>#N/A</v>
      </c>
      <c r="H3155" s="3" t="e">
        <v>#N/A</v>
      </c>
      <c r="I3155" s="79" t="e">
        <v>#N/A</v>
      </c>
      <c r="J3155" s="79" t="e">
        <v>#N/A</v>
      </c>
      <c r="K3155" s="84" t="e">
        <v>#N/A</v>
      </c>
      <c r="L3155" s="9" t="e">
        <v>#N/A</v>
      </c>
      <c r="M3155" s="92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8" t="e">
        <v>#N/A</v>
      </c>
      <c r="F3156" s="3" t="e">
        <v>#N/A</v>
      </c>
      <c r="G3156" s="3" t="e">
        <v>#N/A</v>
      </c>
      <c r="H3156" s="3" t="e">
        <v>#N/A</v>
      </c>
      <c r="I3156" s="79" t="e">
        <v>#N/A</v>
      </c>
      <c r="J3156" s="79" t="e">
        <v>#N/A</v>
      </c>
      <c r="K3156" s="84" t="e">
        <v>#N/A</v>
      </c>
      <c r="L3156" s="9" t="e">
        <v>#N/A</v>
      </c>
      <c r="M3156" s="92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8" t="e">
        <v>#N/A</v>
      </c>
      <c r="F3157" s="3" t="e">
        <v>#N/A</v>
      </c>
      <c r="G3157" s="3" t="e">
        <v>#N/A</v>
      </c>
      <c r="H3157" s="3" t="e">
        <v>#N/A</v>
      </c>
      <c r="I3157" s="79" t="e">
        <v>#N/A</v>
      </c>
      <c r="J3157" s="79" t="e">
        <v>#N/A</v>
      </c>
      <c r="K3157" s="84" t="e">
        <v>#N/A</v>
      </c>
      <c r="L3157" s="9" t="e">
        <v>#N/A</v>
      </c>
      <c r="M3157" s="92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8" t="e">
        <v>#N/A</v>
      </c>
      <c r="F3158" s="3" t="e">
        <v>#N/A</v>
      </c>
      <c r="G3158" s="3" t="e">
        <v>#N/A</v>
      </c>
      <c r="H3158" s="3" t="e">
        <v>#N/A</v>
      </c>
      <c r="I3158" s="79" t="e">
        <v>#N/A</v>
      </c>
      <c r="J3158" s="79" t="e">
        <v>#N/A</v>
      </c>
      <c r="K3158" s="84" t="e">
        <v>#N/A</v>
      </c>
      <c r="L3158" s="9" t="e">
        <v>#N/A</v>
      </c>
      <c r="M3158" s="92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8" t="e">
        <v>#N/A</v>
      </c>
      <c r="F3159" s="3" t="e">
        <v>#N/A</v>
      </c>
      <c r="G3159" s="3" t="e">
        <v>#N/A</v>
      </c>
      <c r="H3159" s="3" t="e">
        <v>#N/A</v>
      </c>
      <c r="I3159" s="79" t="e">
        <v>#N/A</v>
      </c>
      <c r="J3159" s="79" t="e">
        <v>#N/A</v>
      </c>
      <c r="K3159" s="84" t="e">
        <v>#N/A</v>
      </c>
      <c r="L3159" s="9" t="e">
        <v>#N/A</v>
      </c>
      <c r="M3159" s="92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8" t="e">
        <v>#N/A</v>
      </c>
      <c r="F3160" s="3" t="e">
        <v>#N/A</v>
      </c>
      <c r="G3160" s="3" t="e">
        <v>#N/A</v>
      </c>
      <c r="H3160" s="3" t="e">
        <v>#N/A</v>
      </c>
      <c r="I3160" s="79" t="e">
        <v>#N/A</v>
      </c>
      <c r="J3160" s="79" t="e">
        <v>#N/A</v>
      </c>
      <c r="K3160" s="84" t="e">
        <v>#N/A</v>
      </c>
      <c r="L3160" s="9" t="e">
        <v>#N/A</v>
      </c>
      <c r="M3160" s="92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8" t="e">
        <v>#N/A</v>
      </c>
      <c r="F3161" s="3" t="e">
        <v>#N/A</v>
      </c>
      <c r="G3161" s="3" t="e">
        <v>#N/A</v>
      </c>
      <c r="H3161" s="3" t="e">
        <v>#N/A</v>
      </c>
      <c r="I3161" s="79" t="e">
        <v>#N/A</v>
      </c>
      <c r="J3161" s="79" t="e">
        <v>#N/A</v>
      </c>
      <c r="K3161" s="84" t="e">
        <v>#N/A</v>
      </c>
      <c r="L3161" s="9" t="e">
        <v>#N/A</v>
      </c>
      <c r="M3161" s="92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8" t="e">
        <v>#N/A</v>
      </c>
      <c r="F3162" s="3" t="e">
        <v>#N/A</v>
      </c>
      <c r="G3162" s="3" t="e">
        <v>#N/A</v>
      </c>
      <c r="H3162" s="3" t="e">
        <v>#N/A</v>
      </c>
      <c r="I3162" s="79" t="e">
        <v>#N/A</v>
      </c>
      <c r="J3162" s="79" t="e">
        <v>#N/A</v>
      </c>
      <c r="K3162" s="84" t="e">
        <v>#N/A</v>
      </c>
      <c r="L3162" s="9" t="e">
        <v>#N/A</v>
      </c>
      <c r="M3162" s="92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8" t="e">
        <v>#N/A</v>
      </c>
      <c r="F3163" s="3" t="e">
        <v>#N/A</v>
      </c>
      <c r="G3163" s="3" t="e">
        <v>#N/A</v>
      </c>
      <c r="H3163" s="3" t="e">
        <v>#N/A</v>
      </c>
      <c r="I3163" s="79" t="e">
        <v>#N/A</v>
      </c>
      <c r="J3163" s="79" t="e">
        <v>#N/A</v>
      </c>
      <c r="K3163" s="84" t="e">
        <v>#N/A</v>
      </c>
      <c r="L3163" s="9" t="e">
        <v>#N/A</v>
      </c>
      <c r="M3163" s="92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8" t="e">
        <v>#N/A</v>
      </c>
      <c r="F3164" s="3" t="e">
        <v>#N/A</v>
      </c>
      <c r="G3164" s="3" t="e">
        <v>#N/A</v>
      </c>
      <c r="H3164" s="3" t="e">
        <v>#N/A</v>
      </c>
      <c r="I3164" s="79" t="e">
        <v>#N/A</v>
      </c>
      <c r="J3164" s="79" t="e">
        <v>#N/A</v>
      </c>
      <c r="K3164" s="84" t="e">
        <v>#N/A</v>
      </c>
      <c r="L3164" s="9" t="e">
        <v>#N/A</v>
      </c>
      <c r="M3164" s="92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8" t="e">
        <v>#N/A</v>
      </c>
      <c r="F3165" s="3" t="e">
        <v>#N/A</v>
      </c>
      <c r="G3165" s="3" t="e">
        <v>#N/A</v>
      </c>
      <c r="H3165" s="3" t="e">
        <v>#N/A</v>
      </c>
      <c r="I3165" s="79" t="e">
        <v>#N/A</v>
      </c>
      <c r="J3165" s="79" t="e">
        <v>#N/A</v>
      </c>
      <c r="K3165" s="84" t="e">
        <v>#N/A</v>
      </c>
      <c r="L3165" s="9" t="e">
        <v>#N/A</v>
      </c>
      <c r="M3165" s="92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8" t="e">
        <v>#N/A</v>
      </c>
      <c r="F3166" s="3" t="e">
        <v>#N/A</v>
      </c>
      <c r="G3166" s="3" t="e">
        <v>#N/A</v>
      </c>
      <c r="H3166" s="3" t="e">
        <v>#N/A</v>
      </c>
      <c r="I3166" s="79" t="e">
        <v>#N/A</v>
      </c>
      <c r="J3166" s="79" t="e">
        <v>#N/A</v>
      </c>
      <c r="K3166" s="84" t="e">
        <v>#N/A</v>
      </c>
      <c r="L3166" s="9" t="e">
        <v>#N/A</v>
      </c>
      <c r="M3166" s="92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8" t="e">
        <v>#N/A</v>
      </c>
      <c r="F3167" s="3" t="e">
        <v>#N/A</v>
      </c>
      <c r="G3167" s="3" t="e">
        <v>#N/A</v>
      </c>
      <c r="H3167" s="3" t="e">
        <v>#N/A</v>
      </c>
      <c r="I3167" s="79" t="e">
        <v>#N/A</v>
      </c>
      <c r="J3167" s="79" t="e">
        <v>#N/A</v>
      </c>
      <c r="K3167" s="84" t="e">
        <v>#N/A</v>
      </c>
      <c r="L3167" s="9" t="e">
        <v>#N/A</v>
      </c>
      <c r="M3167" s="92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8" t="e">
        <v>#N/A</v>
      </c>
      <c r="F3168" s="3" t="e">
        <v>#N/A</v>
      </c>
      <c r="G3168" s="3" t="e">
        <v>#N/A</v>
      </c>
      <c r="H3168" s="3" t="e">
        <v>#N/A</v>
      </c>
      <c r="I3168" s="79" t="e">
        <v>#N/A</v>
      </c>
      <c r="J3168" s="79" t="e">
        <v>#N/A</v>
      </c>
      <c r="K3168" s="84" t="e">
        <v>#N/A</v>
      </c>
      <c r="L3168" s="9" t="e">
        <v>#N/A</v>
      </c>
      <c r="M3168" s="92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8" t="e">
        <v>#N/A</v>
      </c>
      <c r="F3169" s="3" t="e">
        <v>#N/A</v>
      </c>
      <c r="G3169" s="3" t="e">
        <v>#N/A</v>
      </c>
      <c r="H3169" s="3" t="e">
        <v>#N/A</v>
      </c>
      <c r="I3169" s="79" t="e">
        <v>#N/A</v>
      </c>
      <c r="J3169" s="79" t="e">
        <v>#N/A</v>
      </c>
      <c r="K3169" s="84" t="e">
        <v>#N/A</v>
      </c>
      <c r="L3169" s="9" t="e">
        <v>#N/A</v>
      </c>
      <c r="M3169" s="92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8" t="e">
        <v>#N/A</v>
      </c>
      <c r="F3170" s="3" t="e">
        <v>#N/A</v>
      </c>
      <c r="G3170" s="3" t="e">
        <v>#N/A</v>
      </c>
      <c r="H3170" s="3" t="e">
        <v>#N/A</v>
      </c>
      <c r="I3170" s="79" t="e">
        <v>#N/A</v>
      </c>
      <c r="J3170" s="79" t="e">
        <v>#N/A</v>
      </c>
      <c r="K3170" s="84" t="e">
        <v>#N/A</v>
      </c>
      <c r="L3170" s="9" t="e">
        <v>#N/A</v>
      </c>
      <c r="M3170" s="92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8" t="e">
        <v>#N/A</v>
      </c>
      <c r="F3171" s="3" t="e">
        <v>#N/A</v>
      </c>
      <c r="G3171" s="3" t="e">
        <v>#N/A</v>
      </c>
      <c r="H3171" s="3" t="e">
        <v>#N/A</v>
      </c>
      <c r="I3171" s="79" t="e">
        <v>#N/A</v>
      </c>
      <c r="J3171" s="79" t="e">
        <v>#N/A</v>
      </c>
      <c r="K3171" s="84" t="e">
        <v>#N/A</v>
      </c>
      <c r="L3171" s="9" t="e">
        <v>#N/A</v>
      </c>
      <c r="M3171" s="92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8" t="e">
        <v>#N/A</v>
      </c>
      <c r="F3172" s="3" t="e">
        <v>#N/A</v>
      </c>
      <c r="G3172" s="3" t="e">
        <v>#N/A</v>
      </c>
      <c r="H3172" s="3" t="e">
        <v>#N/A</v>
      </c>
      <c r="I3172" s="79" t="e">
        <v>#N/A</v>
      </c>
      <c r="J3172" s="79" t="e">
        <v>#N/A</v>
      </c>
      <c r="K3172" s="84" t="e">
        <v>#N/A</v>
      </c>
      <c r="L3172" s="9" t="e">
        <v>#N/A</v>
      </c>
      <c r="M3172" s="92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8" t="e">
        <v>#N/A</v>
      </c>
      <c r="F3173" s="3" t="e">
        <v>#N/A</v>
      </c>
      <c r="G3173" s="3" t="e">
        <v>#N/A</v>
      </c>
      <c r="H3173" s="3" t="e">
        <v>#N/A</v>
      </c>
      <c r="I3173" s="79" t="e">
        <v>#N/A</v>
      </c>
      <c r="J3173" s="79" t="e">
        <v>#N/A</v>
      </c>
      <c r="K3173" s="84" t="e">
        <v>#N/A</v>
      </c>
      <c r="L3173" s="9" t="e">
        <v>#N/A</v>
      </c>
      <c r="M3173" s="92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8" t="e">
        <v>#N/A</v>
      </c>
      <c r="F3174" s="3" t="e">
        <v>#N/A</v>
      </c>
      <c r="G3174" s="3" t="e">
        <v>#N/A</v>
      </c>
      <c r="H3174" s="3" t="e">
        <v>#N/A</v>
      </c>
      <c r="I3174" s="79" t="e">
        <v>#N/A</v>
      </c>
      <c r="J3174" s="79" t="e">
        <v>#N/A</v>
      </c>
      <c r="K3174" s="84" t="e">
        <v>#N/A</v>
      </c>
      <c r="L3174" s="9" t="e">
        <v>#N/A</v>
      </c>
      <c r="M3174" s="92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8" t="e">
        <v>#N/A</v>
      </c>
      <c r="F3175" s="3" t="e">
        <v>#N/A</v>
      </c>
      <c r="G3175" s="3" t="e">
        <v>#N/A</v>
      </c>
      <c r="H3175" s="3" t="e">
        <v>#N/A</v>
      </c>
      <c r="I3175" s="79" t="e">
        <v>#N/A</v>
      </c>
      <c r="J3175" s="79" t="e">
        <v>#N/A</v>
      </c>
      <c r="K3175" s="84" t="e">
        <v>#N/A</v>
      </c>
      <c r="L3175" s="9" t="e">
        <v>#N/A</v>
      </c>
      <c r="M3175" s="92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8" t="e">
        <v>#N/A</v>
      </c>
      <c r="F3176" s="3" t="e">
        <v>#N/A</v>
      </c>
      <c r="G3176" s="3" t="e">
        <v>#N/A</v>
      </c>
      <c r="H3176" s="3" t="e">
        <v>#N/A</v>
      </c>
      <c r="I3176" s="79" t="e">
        <v>#N/A</v>
      </c>
      <c r="J3176" s="79" t="e">
        <v>#N/A</v>
      </c>
      <c r="K3176" s="84" t="e">
        <v>#N/A</v>
      </c>
      <c r="L3176" s="9" t="e">
        <v>#N/A</v>
      </c>
      <c r="M3176" s="92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8" t="e">
        <v>#N/A</v>
      </c>
      <c r="F3177" s="3" t="e">
        <v>#N/A</v>
      </c>
      <c r="G3177" s="3" t="e">
        <v>#N/A</v>
      </c>
      <c r="H3177" s="3" t="e">
        <v>#N/A</v>
      </c>
      <c r="I3177" s="79" t="e">
        <v>#N/A</v>
      </c>
      <c r="J3177" s="79" t="e">
        <v>#N/A</v>
      </c>
      <c r="K3177" s="84" t="e">
        <v>#N/A</v>
      </c>
      <c r="L3177" s="9" t="e">
        <v>#N/A</v>
      </c>
      <c r="M3177" s="92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8" t="e">
        <v>#N/A</v>
      </c>
      <c r="F3178" s="3" t="e">
        <v>#N/A</v>
      </c>
      <c r="G3178" s="3" t="e">
        <v>#N/A</v>
      </c>
      <c r="H3178" s="3" t="e">
        <v>#N/A</v>
      </c>
      <c r="I3178" s="79" t="e">
        <v>#N/A</v>
      </c>
      <c r="J3178" s="79" t="e">
        <v>#N/A</v>
      </c>
      <c r="K3178" s="84" t="e">
        <v>#N/A</v>
      </c>
      <c r="L3178" s="9" t="e">
        <v>#N/A</v>
      </c>
      <c r="M3178" s="92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8" t="e">
        <v>#N/A</v>
      </c>
      <c r="F3179" s="3" t="e">
        <v>#N/A</v>
      </c>
      <c r="G3179" s="3" t="e">
        <v>#N/A</v>
      </c>
      <c r="H3179" s="3" t="e">
        <v>#N/A</v>
      </c>
      <c r="I3179" s="79" t="e">
        <v>#N/A</v>
      </c>
      <c r="J3179" s="79" t="e">
        <v>#N/A</v>
      </c>
      <c r="K3179" s="84" t="e">
        <v>#N/A</v>
      </c>
      <c r="L3179" s="9" t="e">
        <v>#N/A</v>
      </c>
      <c r="M3179" s="92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8" t="e">
        <v>#N/A</v>
      </c>
      <c r="F3180" s="3" t="e">
        <v>#N/A</v>
      </c>
      <c r="G3180" s="3" t="e">
        <v>#N/A</v>
      </c>
      <c r="H3180" s="3" t="e">
        <v>#N/A</v>
      </c>
      <c r="I3180" s="79" t="e">
        <v>#N/A</v>
      </c>
      <c r="J3180" s="79" t="e">
        <v>#N/A</v>
      </c>
      <c r="K3180" s="84" t="e">
        <v>#N/A</v>
      </c>
      <c r="L3180" s="9" t="e">
        <v>#N/A</v>
      </c>
      <c r="M3180" s="92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8" t="e">
        <v>#N/A</v>
      </c>
      <c r="F3181" s="3" t="e">
        <v>#N/A</v>
      </c>
      <c r="G3181" s="3" t="e">
        <v>#N/A</v>
      </c>
      <c r="H3181" s="3" t="e">
        <v>#N/A</v>
      </c>
      <c r="I3181" s="79" t="e">
        <v>#N/A</v>
      </c>
      <c r="J3181" s="79" t="e">
        <v>#N/A</v>
      </c>
      <c r="K3181" s="84" t="e">
        <v>#N/A</v>
      </c>
      <c r="L3181" s="9" t="e">
        <v>#N/A</v>
      </c>
      <c r="M3181" s="92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8" t="e">
        <v>#N/A</v>
      </c>
      <c r="F3182" s="3" t="e">
        <v>#N/A</v>
      </c>
      <c r="G3182" s="3" t="e">
        <v>#N/A</v>
      </c>
      <c r="H3182" s="3" t="e">
        <v>#N/A</v>
      </c>
      <c r="I3182" s="79" t="e">
        <v>#N/A</v>
      </c>
      <c r="J3182" s="79" t="e">
        <v>#N/A</v>
      </c>
      <c r="K3182" s="84" t="e">
        <v>#N/A</v>
      </c>
      <c r="L3182" s="9" t="e">
        <v>#N/A</v>
      </c>
      <c r="M3182" s="92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8" t="e">
        <v>#N/A</v>
      </c>
      <c r="F3183" s="3" t="e">
        <v>#N/A</v>
      </c>
      <c r="G3183" s="3" t="e">
        <v>#N/A</v>
      </c>
      <c r="H3183" s="3" t="e">
        <v>#N/A</v>
      </c>
      <c r="I3183" s="79" t="e">
        <v>#N/A</v>
      </c>
      <c r="J3183" s="79" t="e">
        <v>#N/A</v>
      </c>
      <c r="K3183" s="84" t="e">
        <v>#N/A</v>
      </c>
      <c r="L3183" s="9" t="e">
        <v>#N/A</v>
      </c>
      <c r="M3183" s="92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8" t="e">
        <v>#N/A</v>
      </c>
      <c r="F3184" s="3" t="e">
        <v>#N/A</v>
      </c>
      <c r="G3184" s="3" t="e">
        <v>#N/A</v>
      </c>
      <c r="H3184" s="3" t="e">
        <v>#N/A</v>
      </c>
      <c r="I3184" s="79" t="e">
        <v>#N/A</v>
      </c>
      <c r="J3184" s="79" t="e">
        <v>#N/A</v>
      </c>
      <c r="K3184" s="84" t="e">
        <v>#N/A</v>
      </c>
      <c r="L3184" s="9" t="e">
        <v>#N/A</v>
      </c>
      <c r="M3184" s="92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8" t="e">
        <v>#N/A</v>
      </c>
      <c r="F3185" s="3" t="e">
        <v>#N/A</v>
      </c>
      <c r="G3185" s="3" t="e">
        <v>#N/A</v>
      </c>
      <c r="H3185" s="3" t="e">
        <v>#N/A</v>
      </c>
      <c r="I3185" s="79" t="e">
        <v>#N/A</v>
      </c>
      <c r="J3185" s="79" t="e">
        <v>#N/A</v>
      </c>
      <c r="K3185" s="84" t="e">
        <v>#N/A</v>
      </c>
      <c r="L3185" s="9" t="e">
        <v>#N/A</v>
      </c>
      <c r="M3185" s="92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8" t="e">
        <v>#N/A</v>
      </c>
      <c r="F3186" s="3" t="e">
        <v>#N/A</v>
      </c>
      <c r="G3186" s="3" t="e">
        <v>#N/A</v>
      </c>
      <c r="H3186" s="3" t="e">
        <v>#N/A</v>
      </c>
      <c r="I3186" s="79" t="e">
        <v>#N/A</v>
      </c>
      <c r="J3186" s="79" t="e">
        <v>#N/A</v>
      </c>
      <c r="K3186" s="84" t="e">
        <v>#N/A</v>
      </c>
      <c r="L3186" s="9" t="e">
        <v>#N/A</v>
      </c>
      <c r="M3186" s="92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8" t="e">
        <v>#N/A</v>
      </c>
      <c r="F3187" s="3" t="e">
        <v>#N/A</v>
      </c>
      <c r="G3187" s="3" t="e">
        <v>#N/A</v>
      </c>
      <c r="H3187" s="3" t="e">
        <v>#N/A</v>
      </c>
      <c r="I3187" s="79" t="e">
        <v>#N/A</v>
      </c>
      <c r="J3187" s="79" t="e">
        <v>#N/A</v>
      </c>
      <c r="K3187" s="84" t="e">
        <v>#N/A</v>
      </c>
      <c r="L3187" s="9" t="e">
        <v>#N/A</v>
      </c>
      <c r="M3187" s="92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8" t="e">
        <v>#N/A</v>
      </c>
      <c r="F3188" s="3" t="e">
        <v>#N/A</v>
      </c>
      <c r="G3188" s="3" t="e">
        <v>#N/A</v>
      </c>
      <c r="H3188" s="3" t="e">
        <v>#N/A</v>
      </c>
      <c r="I3188" s="79" t="e">
        <v>#N/A</v>
      </c>
      <c r="J3188" s="79" t="e">
        <v>#N/A</v>
      </c>
      <c r="K3188" s="84" t="e">
        <v>#N/A</v>
      </c>
      <c r="L3188" s="9" t="e">
        <v>#N/A</v>
      </c>
      <c r="M3188" s="92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8" t="e">
        <v>#N/A</v>
      </c>
      <c r="F3189" s="3" t="e">
        <v>#N/A</v>
      </c>
      <c r="G3189" s="3" t="e">
        <v>#N/A</v>
      </c>
      <c r="H3189" s="3" t="e">
        <v>#N/A</v>
      </c>
      <c r="I3189" s="79" t="e">
        <v>#N/A</v>
      </c>
      <c r="J3189" s="79" t="e">
        <v>#N/A</v>
      </c>
      <c r="K3189" s="84" t="e">
        <v>#N/A</v>
      </c>
      <c r="L3189" s="9" t="e">
        <v>#N/A</v>
      </c>
      <c r="M3189" s="92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8" t="e">
        <v>#N/A</v>
      </c>
      <c r="F3190" s="3" t="e">
        <v>#N/A</v>
      </c>
      <c r="G3190" s="3" t="e">
        <v>#N/A</v>
      </c>
      <c r="H3190" s="3" t="e">
        <v>#N/A</v>
      </c>
      <c r="I3190" s="79" t="e">
        <v>#N/A</v>
      </c>
      <c r="J3190" s="79" t="e">
        <v>#N/A</v>
      </c>
      <c r="K3190" s="84" t="e">
        <v>#N/A</v>
      </c>
      <c r="L3190" s="9" t="e">
        <v>#N/A</v>
      </c>
      <c r="M3190" s="92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8" t="e">
        <v>#N/A</v>
      </c>
      <c r="F3191" s="3" t="e">
        <v>#N/A</v>
      </c>
      <c r="G3191" s="3" t="e">
        <v>#N/A</v>
      </c>
      <c r="H3191" s="3" t="e">
        <v>#N/A</v>
      </c>
      <c r="I3191" s="79" t="e">
        <v>#N/A</v>
      </c>
      <c r="J3191" s="79" t="e">
        <v>#N/A</v>
      </c>
      <c r="K3191" s="84" t="e">
        <v>#N/A</v>
      </c>
      <c r="L3191" s="9" t="e">
        <v>#N/A</v>
      </c>
      <c r="M3191" s="92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8" t="e">
        <v>#N/A</v>
      </c>
      <c r="F3192" s="3" t="e">
        <v>#N/A</v>
      </c>
      <c r="G3192" s="3" t="e">
        <v>#N/A</v>
      </c>
      <c r="H3192" s="3" t="e">
        <v>#N/A</v>
      </c>
      <c r="I3192" s="79" t="e">
        <v>#N/A</v>
      </c>
      <c r="J3192" s="79" t="e">
        <v>#N/A</v>
      </c>
      <c r="K3192" s="84" t="e">
        <v>#N/A</v>
      </c>
      <c r="L3192" s="9" t="e">
        <v>#N/A</v>
      </c>
      <c r="M3192" s="92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8" t="e">
        <v>#N/A</v>
      </c>
      <c r="F3193" s="3" t="e">
        <v>#N/A</v>
      </c>
      <c r="G3193" s="3" t="e">
        <v>#N/A</v>
      </c>
      <c r="H3193" s="3" t="e">
        <v>#N/A</v>
      </c>
      <c r="I3193" s="79" t="e">
        <v>#N/A</v>
      </c>
      <c r="J3193" s="79" t="e">
        <v>#N/A</v>
      </c>
      <c r="K3193" s="84" t="e">
        <v>#N/A</v>
      </c>
      <c r="L3193" s="9" t="e">
        <v>#N/A</v>
      </c>
      <c r="M3193" s="92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8" t="e">
        <v>#N/A</v>
      </c>
      <c r="F3194" s="3" t="e">
        <v>#N/A</v>
      </c>
      <c r="G3194" s="3" t="e">
        <v>#N/A</v>
      </c>
      <c r="H3194" s="3" t="e">
        <v>#N/A</v>
      </c>
      <c r="I3194" s="79" t="e">
        <v>#N/A</v>
      </c>
      <c r="J3194" s="79" t="e">
        <v>#N/A</v>
      </c>
      <c r="K3194" s="84" t="e">
        <v>#N/A</v>
      </c>
      <c r="L3194" s="9" t="e">
        <v>#N/A</v>
      </c>
      <c r="M3194" s="92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8" t="e">
        <v>#N/A</v>
      </c>
      <c r="F3195" s="3" t="e">
        <v>#N/A</v>
      </c>
      <c r="G3195" s="3" t="e">
        <v>#N/A</v>
      </c>
      <c r="H3195" s="3" t="e">
        <v>#N/A</v>
      </c>
      <c r="I3195" s="79" t="e">
        <v>#N/A</v>
      </c>
      <c r="J3195" s="79" t="e">
        <v>#N/A</v>
      </c>
      <c r="K3195" s="84" t="e">
        <v>#N/A</v>
      </c>
      <c r="L3195" s="9" t="e">
        <v>#N/A</v>
      </c>
      <c r="M3195" s="92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8" t="e">
        <v>#N/A</v>
      </c>
      <c r="F3196" s="3" t="e">
        <v>#N/A</v>
      </c>
      <c r="G3196" s="3" t="e">
        <v>#N/A</v>
      </c>
      <c r="H3196" s="3" t="e">
        <v>#N/A</v>
      </c>
      <c r="I3196" s="79" t="e">
        <v>#N/A</v>
      </c>
      <c r="J3196" s="79" t="e">
        <v>#N/A</v>
      </c>
      <c r="K3196" s="84" t="e">
        <v>#N/A</v>
      </c>
      <c r="L3196" s="9" t="e">
        <v>#N/A</v>
      </c>
      <c r="M3196" s="92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8" t="e">
        <v>#N/A</v>
      </c>
      <c r="F3197" s="3" t="e">
        <v>#N/A</v>
      </c>
      <c r="G3197" s="3" t="e">
        <v>#N/A</v>
      </c>
      <c r="H3197" s="3" t="e">
        <v>#N/A</v>
      </c>
      <c r="I3197" s="79" t="e">
        <v>#N/A</v>
      </c>
      <c r="J3197" s="79" t="e">
        <v>#N/A</v>
      </c>
      <c r="K3197" s="84" t="e">
        <v>#N/A</v>
      </c>
      <c r="L3197" s="9" t="e">
        <v>#N/A</v>
      </c>
      <c r="M3197" s="92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8" t="e">
        <v>#N/A</v>
      </c>
      <c r="F3198" s="3" t="e">
        <v>#N/A</v>
      </c>
      <c r="G3198" s="3" t="e">
        <v>#N/A</v>
      </c>
      <c r="H3198" s="3" t="e">
        <v>#N/A</v>
      </c>
      <c r="I3198" s="79" t="e">
        <v>#N/A</v>
      </c>
      <c r="J3198" s="79" t="e">
        <v>#N/A</v>
      </c>
      <c r="K3198" s="84" t="e">
        <v>#N/A</v>
      </c>
      <c r="L3198" s="9" t="e">
        <v>#N/A</v>
      </c>
      <c r="M3198" s="92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8" t="e">
        <v>#N/A</v>
      </c>
      <c r="F3199" s="3" t="e">
        <v>#N/A</v>
      </c>
      <c r="G3199" s="3" t="e">
        <v>#N/A</v>
      </c>
      <c r="H3199" s="3" t="e">
        <v>#N/A</v>
      </c>
      <c r="I3199" s="79" t="e">
        <v>#N/A</v>
      </c>
      <c r="J3199" s="79" t="e">
        <v>#N/A</v>
      </c>
      <c r="K3199" s="84" t="e">
        <v>#N/A</v>
      </c>
      <c r="L3199" s="9" t="e">
        <v>#N/A</v>
      </c>
      <c r="M3199" s="92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8" t="e">
        <v>#N/A</v>
      </c>
      <c r="F3200" s="3" t="e">
        <v>#N/A</v>
      </c>
      <c r="G3200" s="3" t="e">
        <v>#N/A</v>
      </c>
      <c r="H3200" s="3" t="e">
        <v>#N/A</v>
      </c>
      <c r="I3200" s="79" t="e">
        <v>#N/A</v>
      </c>
      <c r="J3200" s="79" t="e">
        <v>#N/A</v>
      </c>
      <c r="K3200" s="84" t="e">
        <v>#N/A</v>
      </c>
      <c r="L3200" s="9" t="e">
        <v>#N/A</v>
      </c>
      <c r="M3200" s="92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8" t="e">
        <v>#N/A</v>
      </c>
      <c r="F3201" s="3" t="e">
        <v>#N/A</v>
      </c>
      <c r="G3201" s="3" t="e">
        <v>#N/A</v>
      </c>
      <c r="H3201" s="3" t="e">
        <v>#N/A</v>
      </c>
      <c r="I3201" s="79" t="e">
        <v>#N/A</v>
      </c>
      <c r="J3201" s="79" t="e">
        <v>#N/A</v>
      </c>
      <c r="K3201" s="84" t="e">
        <v>#N/A</v>
      </c>
      <c r="L3201" s="9" t="e">
        <v>#N/A</v>
      </c>
      <c r="M3201" s="92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8" t="e">
        <v>#N/A</v>
      </c>
      <c r="F3202" s="3" t="e">
        <v>#N/A</v>
      </c>
      <c r="G3202" s="3" t="e">
        <v>#N/A</v>
      </c>
      <c r="H3202" s="3" t="e">
        <v>#N/A</v>
      </c>
      <c r="I3202" s="79" t="e">
        <v>#N/A</v>
      </c>
      <c r="J3202" s="79" t="e">
        <v>#N/A</v>
      </c>
      <c r="K3202" s="84" t="e">
        <v>#N/A</v>
      </c>
      <c r="L3202" s="9" t="e">
        <v>#N/A</v>
      </c>
      <c r="M3202" s="92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8" t="e">
        <v>#N/A</v>
      </c>
      <c r="F3203" s="3" t="e">
        <v>#N/A</v>
      </c>
      <c r="G3203" s="3" t="e">
        <v>#N/A</v>
      </c>
      <c r="H3203" s="3" t="e">
        <v>#N/A</v>
      </c>
      <c r="I3203" s="79" t="e">
        <v>#N/A</v>
      </c>
      <c r="J3203" s="79" t="e">
        <v>#N/A</v>
      </c>
      <c r="K3203" s="84" t="e">
        <v>#N/A</v>
      </c>
      <c r="L3203" s="9" t="e">
        <v>#N/A</v>
      </c>
      <c r="M3203" s="92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8" t="e">
        <v>#N/A</v>
      </c>
      <c r="F3204" s="3" t="e">
        <v>#N/A</v>
      </c>
      <c r="G3204" s="3" t="e">
        <v>#N/A</v>
      </c>
      <c r="H3204" s="3" t="e">
        <v>#N/A</v>
      </c>
      <c r="I3204" s="79" t="e">
        <v>#N/A</v>
      </c>
      <c r="J3204" s="79" t="e">
        <v>#N/A</v>
      </c>
      <c r="K3204" s="84" t="e">
        <v>#N/A</v>
      </c>
      <c r="L3204" s="9" t="e">
        <v>#N/A</v>
      </c>
      <c r="M3204" s="92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8" t="e">
        <v>#N/A</v>
      </c>
      <c r="F3205" s="3" t="e">
        <v>#N/A</v>
      </c>
      <c r="G3205" s="3" t="e">
        <v>#N/A</v>
      </c>
      <c r="H3205" s="3" t="e">
        <v>#N/A</v>
      </c>
      <c r="I3205" s="79" t="e">
        <v>#N/A</v>
      </c>
      <c r="J3205" s="79" t="e">
        <v>#N/A</v>
      </c>
      <c r="K3205" s="84" t="e">
        <v>#N/A</v>
      </c>
      <c r="L3205" s="9" t="e">
        <v>#N/A</v>
      </c>
      <c r="M3205" s="92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8" t="e">
        <v>#N/A</v>
      </c>
      <c r="F3206" s="3" t="e">
        <v>#N/A</v>
      </c>
      <c r="G3206" s="3" t="e">
        <v>#N/A</v>
      </c>
      <c r="H3206" s="3" t="e">
        <v>#N/A</v>
      </c>
      <c r="I3206" s="79" t="e">
        <v>#N/A</v>
      </c>
      <c r="J3206" s="79" t="e">
        <v>#N/A</v>
      </c>
      <c r="K3206" s="84" t="e">
        <v>#N/A</v>
      </c>
      <c r="L3206" s="9" t="e">
        <v>#N/A</v>
      </c>
      <c r="M3206" s="92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8" t="e">
        <v>#N/A</v>
      </c>
      <c r="F3207" s="3" t="e">
        <v>#N/A</v>
      </c>
      <c r="G3207" s="3" t="e">
        <v>#N/A</v>
      </c>
      <c r="H3207" s="3" t="e">
        <v>#N/A</v>
      </c>
      <c r="I3207" s="79" t="e">
        <v>#N/A</v>
      </c>
      <c r="J3207" s="79" t="e">
        <v>#N/A</v>
      </c>
      <c r="K3207" s="84" t="e">
        <v>#N/A</v>
      </c>
      <c r="L3207" s="9" t="e">
        <v>#N/A</v>
      </c>
      <c r="M3207" s="92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8" t="e">
        <v>#N/A</v>
      </c>
      <c r="F3208" s="3" t="e">
        <v>#N/A</v>
      </c>
      <c r="G3208" s="3" t="e">
        <v>#N/A</v>
      </c>
      <c r="H3208" s="3" t="e">
        <v>#N/A</v>
      </c>
      <c r="I3208" s="79" t="e">
        <v>#N/A</v>
      </c>
      <c r="J3208" s="79" t="e">
        <v>#N/A</v>
      </c>
      <c r="K3208" s="84" t="e">
        <v>#N/A</v>
      </c>
      <c r="L3208" s="9" t="e">
        <v>#N/A</v>
      </c>
      <c r="M3208" s="92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8" t="e">
        <v>#N/A</v>
      </c>
      <c r="F3209" s="3" t="e">
        <v>#N/A</v>
      </c>
      <c r="G3209" s="3" t="e">
        <v>#N/A</v>
      </c>
      <c r="H3209" s="3" t="e">
        <v>#N/A</v>
      </c>
      <c r="I3209" s="79" t="e">
        <v>#N/A</v>
      </c>
      <c r="J3209" s="79" t="e">
        <v>#N/A</v>
      </c>
      <c r="K3209" s="84" t="e">
        <v>#N/A</v>
      </c>
      <c r="L3209" s="9" t="e">
        <v>#N/A</v>
      </c>
      <c r="M3209" s="92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8" t="e">
        <v>#N/A</v>
      </c>
      <c r="F3210" s="3" t="e">
        <v>#N/A</v>
      </c>
      <c r="G3210" s="3" t="e">
        <v>#N/A</v>
      </c>
      <c r="H3210" s="3" t="e">
        <v>#N/A</v>
      </c>
      <c r="I3210" s="79" t="e">
        <v>#N/A</v>
      </c>
      <c r="J3210" s="79" t="e">
        <v>#N/A</v>
      </c>
      <c r="K3210" s="84" t="e">
        <v>#N/A</v>
      </c>
      <c r="L3210" s="9" t="e">
        <v>#N/A</v>
      </c>
      <c r="M3210" s="92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8" t="e">
        <v>#N/A</v>
      </c>
      <c r="F3211" s="3" t="e">
        <v>#N/A</v>
      </c>
      <c r="G3211" s="3" t="e">
        <v>#N/A</v>
      </c>
      <c r="H3211" s="3" t="e">
        <v>#N/A</v>
      </c>
      <c r="I3211" s="79" t="e">
        <v>#N/A</v>
      </c>
      <c r="J3211" s="79" t="e">
        <v>#N/A</v>
      </c>
      <c r="K3211" s="84" t="e">
        <v>#N/A</v>
      </c>
      <c r="L3211" s="9" t="e">
        <v>#N/A</v>
      </c>
      <c r="M3211" s="92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8" t="e">
        <v>#N/A</v>
      </c>
      <c r="F3212" s="3" t="e">
        <v>#N/A</v>
      </c>
      <c r="G3212" s="3" t="e">
        <v>#N/A</v>
      </c>
      <c r="H3212" s="3" t="e">
        <v>#N/A</v>
      </c>
      <c r="I3212" s="79" t="e">
        <v>#N/A</v>
      </c>
      <c r="J3212" s="79" t="e">
        <v>#N/A</v>
      </c>
      <c r="K3212" s="84" t="e">
        <v>#N/A</v>
      </c>
      <c r="L3212" s="9" t="e">
        <v>#N/A</v>
      </c>
      <c r="M3212" s="92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8" t="e">
        <v>#N/A</v>
      </c>
      <c r="F3213" s="3" t="e">
        <v>#N/A</v>
      </c>
      <c r="G3213" s="3" t="e">
        <v>#N/A</v>
      </c>
      <c r="H3213" s="3" t="e">
        <v>#N/A</v>
      </c>
      <c r="I3213" s="79" t="e">
        <v>#N/A</v>
      </c>
      <c r="J3213" s="79" t="e">
        <v>#N/A</v>
      </c>
      <c r="K3213" s="84" t="e">
        <v>#N/A</v>
      </c>
      <c r="L3213" s="9" t="e">
        <v>#N/A</v>
      </c>
      <c r="M3213" s="92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8" t="e">
        <v>#N/A</v>
      </c>
      <c r="F3214" s="3" t="e">
        <v>#N/A</v>
      </c>
      <c r="G3214" s="3" t="e">
        <v>#N/A</v>
      </c>
      <c r="H3214" s="3" t="e">
        <v>#N/A</v>
      </c>
      <c r="I3214" s="79" t="e">
        <v>#N/A</v>
      </c>
      <c r="J3214" s="79" t="e">
        <v>#N/A</v>
      </c>
      <c r="K3214" s="84" t="e">
        <v>#N/A</v>
      </c>
      <c r="L3214" s="9" t="e">
        <v>#N/A</v>
      </c>
      <c r="M3214" s="92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8" t="e">
        <v>#N/A</v>
      </c>
      <c r="F3215" s="3" t="e">
        <v>#N/A</v>
      </c>
      <c r="G3215" s="3" t="e">
        <v>#N/A</v>
      </c>
      <c r="H3215" s="3" t="e">
        <v>#N/A</v>
      </c>
      <c r="I3215" s="79" t="e">
        <v>#N/A</v>
      </c>
      <c r="J3215" s="79" t="e">
        <v>#N/A</v>
      </c>
      <c r="K3215" s="84" t="e">
        <v>#N/A</v>
      </c>
      <c r="L3215" s="9" t="e">
        <v>#N/A</v>
      </c>
      <c r="M3215" s="92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8" t="e">
        <v>#N/A</v>
      </c>
      <c r="F3216" s="3" t="e">
        <v>#N/A</v>
      </c>
      <c r="G3216" s="3" t="e">
        <v>#N/A</v>
      </c>
      <c r="H3216" s="3" t="e">
        <v>#N/A</v>
      </c>
      <c r="I3216" s="79" t="e">
        <v>#N/A</v>
      </c>
      <c r="J3216" s="79" t="e">
        <v>#N/A</v>
      </c>
      <c r="K3216" s="84" t="e">
        <v>#N/A</v>
      </c>
      <c r="L3216" s="9" t="e">
        <v>#N/A</v>
      </c>
      <c r="M3216" s="92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8" t="e">
        <v>#N/A</v>
      </c>
      <c r="F3217" s="3" t="e">
        <v>#N/A</v>
      </c>
      <c r="G3217" s="3" t="e">
        <v>#N/A</v>
      </c>
      <c r="H3217" s="3" t="e">
        <v>#N/A</v>
      </c>
      <c r="I3217" s="79" t="e">
        <v>#N/A</v>
      </c>
      <c r="J3217" s="79" t="e">
        <v>#N/A</v>
      </c>
      <c r="K3217" s="84" t="e">
        <v>#N/A</v>
      </c>
      <c r="L3217" s="9" t="e">
        <v>#N/A</v>
      </c>
      <c r="M3217" s="92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8" t="e">
        <v>#N/A</v>
      </c>
      <c r="F3218" s="3" t="e">
        <v>#N/A</v>
      </c>
      <c r="G3218" s="3" t="e">
        <v>#N/A</v>
      </c>
      <c r="H3218" s="3" t="e">
        <v>#N/A</v>
      </c>
      <c r="I3218" s="79" t="e">
        <v>#N/A</v>
      </c>
      <c r="J3218" s="79" t="e">
        <v>#N/A</v>
      </c>
      <c r="K3218" s="84" t="e">
        <v>#N/A</v>
      </c>
      <c r="L3218" s="9" t="e">
        <v>#N/A</v>
      </c>
      <c r="M3218" s="92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8" t="e">
        <v>#N/A</v>
      </c>
      <c r="F3219" s="3" t="e">
        <v>#N/A</v>
      </c>
      <c r="G3219" s="3" t="e">
        <v>#N/A</v>
      </c>
      <c r="H3219" s="3" t="e">
        <v>#N/A</v>
      </c>
      <c r="I3219" s="79" t="e">
        <v>#N/A</v>
      </c>
      <c r="J3219" s="79" t="e">
        <v>#N/A</v>
      </c>
      <c r="K3219" s="84" t="e">
        <v>#N/A</v>
      </c>
      <c r="L3219" s="9" t="e">
        <v>#N/A</v>
      </c>
      <c r="M3219" s="92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8" t="e">
        <v>#N/A</v>
      </c>
      <c r="F3220" s="3" t="e">
        <v>#N/A</v>
      </c>
      <c r="G3220" s="3" t="e">
        <v>#N/A</v>
      </c>
      <c r="H3220" s="3" t="e">
        <v>#N/A</v>
      </c>
      <c r="I3220" s="79" t="e">
        <v>#N/A</v>
      </c>
      <c r="J3220" s="79" t="e">
        <v>#N/A</v>
      </c>
      <c r="K3220" s="84" t="e">
        <v>#N/A</v>
      </c>
      <c r="L3220" s="9" t="e">
        <v>#N/A</v>
      </c>
      <c r="M3220" s="92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8" t="e">
        <v>#N/A</v>
      </c>
      <c r="F3221" s="3" t="e">
        <v>#N/A</v>
      </c>
      <c r="G3221" s="3" t="e">
        <v>#N/A</v>
      </c>
      <c r="H3221" s="3" t="e">
        <v>#N/A</v>
      </c>
      <c r="I3221" s="79" t="e">
        <v>#N/A</v>
      </c>
      <c r="J3221" s="79" t="e">
        <v>#N/A</v>
      </c>
      <c r="K3221" s="84" t="e">
        <v>#N/A</v>
      </c>
      <c r="L3221" s="9" t="e">
        <v>#N/A</v>
      </c>
      <c r="M3221" s="92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8" t="e">
        <v>#N/A</v>
      </c>
      <c r="F3222" s="3" t="e">
        <v>#N/A</v>
      </c>
      <c r="G3222" s="3" t="e">
        <v>#N/A</v>
      </c>
      <c r="H3222" s="3" t="e">
        <v>#N/A</v>
      </c>
      <c r="I3222" s="79" t="e">
        <v>#N/A</v>
      </c>
      <c r="J3222" s="79" t="e">
        <v>#N/A</v>
      </c>
      <c r="K3222" s="84" t="e">
        <v>#N/A</v>
      </c>
      <c r="L3222" s="9" t="e">
        <v>#N/A</v>
      </c>
      <c r="M3222" s="92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8" t="e">
        <v>#N/A</v>
      </c>
      <c r="F3223" s="3" t="e">
        <v>#N/A</v>
      </c>
      <c r="G3223" s="3" t="e">
        <v>#N/A</v>
      </c>
      <c r="H3223" s="3" t="e">
        <v>#N/A</v>
      </c>
      <c r="I3223" s="79" t="e">
        <v>#N/A</v>
      </c>
      <c r="J3223" s="79" t="e">
        <v>#N/A</v>
      </c>
      <c r="K3223" s="84" t="e">
        <v>#N/A</v>
      </c>
      <c r="L3223" s="9" t="e">
        <v>#N/A</v>
      </c>
      <c r="M3223" s="92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8" t="e">
        <v>#N/A</v>
      </c>
      <c r="F3224" s="3" t="e">
        <v>#N/A</v>
      </c>
      <c r="G3224" s="3" t="e">
        <v>#N/A</v>
      </c>
      <c r="H3224" s="3" t="e">
        <v>#N/A</v>
      </c>
      <c r="I3224" s="79" t="e">
        <v>#N/A</v>
      </c>
      <c r="J3224" s="79" t="e">
        <v>#N/A</v>
      </c>
      <c r="K3224" s="84" t="e">
        <v>#N/A</v>
      </c>
      <c r="L3224" s="9" t="e">
        <v>#N/A</v>
      </c>
      <c r="M3224" s="92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8" t="e">
        <v>#N/A</v>
      </c>
      <c r="F3225" s="3" t="e">
        <v>#N/A</v>
      </c>
      <c r="G3225" s="3" t="e">
        <v>#N/A</v>
      </c>
      <c r="H3225" s="3" t="e">
        <v>#N/A</v>
      </c>
      <c r="I3225" s="79" t="e">
        <v>#N/A</v>
      </c>
      <c r="J3225" s="79" t="e">
        <v>#N/A</v>
      </c>
      <c r="K3225" s="84" t="e">
        <v>#N/A</v>
      </c>
      <c r="L3225" s="9" t="e">
        <v>#N/A</v>
      </c>
      <c r="M3225" s="92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8" t="e">
        <v>#N/A</v>
      </c>
      <c r="F3226" s="3" t="e">
        <v>#N/A</v>
      </c>
      <c r="G3226" s="3" t="e">
        <v>#N/A</v>
      </c>
      <c r="H3226" s="3" t="e">
        <v>#N/A</v>
      </c>
      <c r="I3226" s="79" t="e">
        <v>#N/A</v>
      </c>
      <c r="J3226" s="79" t="e">
        <v>#N/A</v>
      </c>
      <c r="K3226" s="84" t="e">
        <v>#N/A</v>
      </c>
      <c r="L3226" s="9" t="e">
        <v>#N/A</v>
      </c>
      <c r="M3226" s="92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8" t="e">
        <v>#N/A</v>
      </c>
      <c r="F3227" s="3" t="e">
        <v>#N/A</v>
      </c>
      <c r="G3227" s="3" t="e">
        <v>#N/A</v>
      </c>
      <c r="H3227" s="3" t="e">
        <v>#N/A</v>
      </c>
      <c r="I3227" s="79" t="e">
        <v>#N/A</v>
      </c>
      <c r="J3227" s="79" t="e">
        <v>#N/A</v>
      </c>
      <c r="K3227" s="84" t="e">
        <v>#N/A</v>
      </c>
      <c r="L3227" s="9" t="e">
        <v>#N/A</v>
      </c>
      <c r="M3227" s="92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8" t="e">
        <v>#N/A</v>
      </c>
      <c r="F3228" s="3" t="e">
        <v>#N/A</v>
      </c>
      <c r="G3228" s="3" t="e">
        <v>#N/A</v>
      </c>
      <c r="H3228" s="3" t="e">
        <v>#N/A</v>
      </c>
      <c r="I3228" s="79" t="e">
        <v>#N/A</v>
      </c>
      <c r="J3228" s="79" t="e">
        <v>#N/A</v>
      </c>
      <c r="K3228" s="84" t="e">
        <v>#N/A</v>
      </c>
      <c r="L3228" s="9" t="e">
        <v>#N/A</v>
      </c>
      <c r="M3228" s="92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8" t="e">
        <v>#N/A</v>
      </c>
      <c r="F3229" s="3" t="e">
        <v>#N/A</v>
      </c>
      <c r="G3229" s="3" t="e">
        <v>#N/A</v>
      </c>
      <c r="H3229" s="3" t="e">
        <v>#N/A</v>
      </c>
      <c r="I3229" s="79" t="e">
        <v>#N/A</v>
      </c>
      <c r="J3229" s="79" t="e">
        <v>#N/A</v>
      </c>
      <c r="K3229" s="84" t="e">
        <v>#N/A</v>
      </c>
      <c r="L3229" s="9" t="e">
        <v>#N/A</v>
      </c>
      <c r="M3229" s="92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8" t="e">
        <v>#N/A</v>
      </c>
      <c r="F3230" s="3" t="e">
        <v>#N/A</v>
      </c>
      <c r="G3230" s="3" t="e">
        <v>#N/A</v>
      </c>
      <c r="H3230" s="3" t="e">
        <v>#N/A</v>
      </c>
      <c r="I3230" s="79" t="e">
        <v>#N/A</v>
      </c>
      <c r="J3230" s="79" t="e">
        <v>#N/A</v>
      </c>
      <c r="K3230" s="84" t="e">
        <v>#N/A</v>
      </c>
      <c r="L3230" s="9" t="e">
        <v>#N/A</v>
      </c>
      <c r="M3230" s="92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8" t="e">
        <v>#N/A</v>
      </c>
      <c r="F3231" s="3" t="e">
        <v>#N/A</v>
      </c>
      <c r="G3231" s="3" t="e">
        <v>#N/A</v>
      </c>
      <c r="H3231" s="3" t="e">
        <v>#N/A</v>
      </c>
      <c r="I3231" s="79" t="e">
        <v>#N/A</v>
      </c>
      <c r="J3231" s="79" t="e">
        <v>#N/A</v>
      </c>
      <c r="K3231" s="84" t="e">
        <v>#N/A</v>
      </c>
      <c r="L3231" s="9" t="e">
        <v>#N/A</v>
      </c>
      <c r="M3231" s="92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8" t="e">
        <v>#N/A</v>
      </c>
      <c r="F3232" s="3" t="e">
        <v>#N/A</v>
      </c>
      <c r="G3232" s="3" t="e">
        <v>#N/A</v>
      </c>
      <c r="H3232" s="3" t="e">
        <v>#N/A</v>
      </c>
      <c r="I3232" s="79" t="e">
        <v>#N/A</v>
      </c>
      <c r="J3232" s="79" t="e">
        <v>#N/A</v>
      </c>
      <c r="K3232" s="84" t="e">
        <v>#N/A</v>
      </c>
      <c r="L3232" s="9" t="e">
        <v>#N/A</v>
      </c>
      <c r="M3232" s="92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8" t="e">
        <v>#N/A</v>
      </c>
      <c r="F3233" s="3" t="e">
        <v>#N/A</v>
      </c>
      <c r="G3233" s="3" t="e">
        <v>#N/A</v>
      </c>
      <c r="H3233" s="3" t="e">
        <v>#N/A</v>
      </c>
      <c r="I3233" s="79" t="e">
        <v>#N/A</v>
      </c>
      <c r="J3233" s="79" t="e">
        <v>#N/A</v>
      </c>
      <c r="K3233" s="84" t="e">
        <v>#N/A</v>
      </c>
      <c r="L3233" s="9" t="e">
        <v>#N/A</v>
      </c>
      <c r="M3233" s="92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8" t="e">
        <v>#N/A</v>
      </c>
      <c r="F3234" s="3" t="e">
        <v>#N/A</v>
      </c>
      <c r="G3234" s="3" t="e">
        <v>#N/A</v>
      </c>
      <c r="H3234" s="3" t="e">
        <v>#N/A</v>
      </c>
      <c r="I3234" s="79" t="e">
        <v>#N/A</v>
      </c>
      <c r="J3234" s="79" t="e">
        <v>#N/A</v>
      </c>
      <c r="K3234" s="84" t="e">
        <v>#N/A</v>
      </c>
      <c r="L3234" s="9" t="e">
        <v>#N/A</v>
      </c>
      <c r="M3234" s="92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8" t="e">
        <v>#N/A</v>
      </c>
      <c r="F3235" s="3" t="e">
        <v>#N/A</v>
      </c>
      <c r="G3235" s="3" t="e">
        <v>#N/A</v>
      </c>
      <c r="H3235" s="3" t="e">
        <v>#N/A</v>
      </c>
      <c r="I3235" s="79" t="e">
        <v>#N/A</v>
      </c>
      <c r="J3235" s="79" t="e">
        <v>#N/A</v>
      </c>
      <c r="K3235" s="84" t="e">
        <v>#N/A</v>
      </c>
      <c r="L3235" s="9" t="e">
        <v>#N/A</v>
      </c>
      <c r="M3235" s="92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8" t="e">
        <v>#N/A</v>
      </c>
      <c r="F3236" s="3" t="e">
        <v>#N/A</v>
      </c>
      <c r="G3236" s="3" t="e">
        <v>#N/A</v>
      </c>
      <c r="H3236" s="3" t="e">
        <v>#N/A</v>
      </c>
      <c r="I3236" s="79" t="e">
        <v>#N/A</v>
      </c>
      <c r="J3236" s="79" t="e">
        <v>#N/A</v>
      </c>
      <c r="K3236" s="84" t="e">
        <v>#N/A</v>
      </c>
      <c r="L3236" s="9" t="e">
        <v>#N/A</v>
      </c>
      <c r="M3236" s="92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8" t="e">
        <v>#N/A</v>
      </c>
      <c r="F3237" s="3" t="e">
        <v>#N/A</v>
      </c>
      <c r="G3237" s="3" t="e">
        <v>#N/A</v>
      </c>
      <c r="H3237" s="3" t="e">
        <v>#N/A</v>
      </c>
      <c r="I3237" s="79" t="e">
        <v>#N/A</v>
      </c>
      <c r="J3237" s="79" t="e">
        <v>#N/A</v>
      </c>
      <c r="K3237" s="84" t="e">
        <v>#N/A</v>
      </c>
      <c r="L3237" s="9" t="e">
        <v>#N/A</v>
      </c>
      <c r="M3237" s="92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8" t="e">
        <v>#N/A</v>
      </c>
      <c r="F3238" s="3" t="e">
        <v>#N/A</v>
      </c>
      <c r="G3238" s="3" t="e">
        <v>#N/A</v>
      </c>
      <c r="H3238" s="3" t="e">
        <v>#N/A</v>
      </c>
      <c r="I3238" s="79" t="e">
        <v>#N/A</v>
      </c>
      <c r="J3238" s="79" t="e">
        <v>#N/A</v>
      </c>
      <c r="K3238" s="84" t="e">
        <v>#N/A</v>
      </c>
      <c r="L3238" s="9" t="e">
        <v>#N/A</v>
      </c>
      <c r="M3238" s="92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8" t="e">
        <v>#N/A</v>
      </c>
      <c r="F3239" s="3" t="e">
        <v>#N/A</v>
      </c>
      <c r="G3239" s="3" t="e">
        <v>#N/A</v>
      </c>
      <c r="H3239" s="3" t="e">
        <v>#N/A</v>
      </c>
      <c r="I3239" s="79" t="e">
        <v>#N/A</v>
      </c>
      <c r="J3239" s="79" t="e">
        <v>#N/A</v>
      </c>
      <c r="K3239" s="84" t="e">
        <v>#N/A</v>
      </c>
      <c r="L3239" s="9" t="e">
        <v>#N/A</v>
      </c>
      <c r="M3239" s="92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8" t="e">
        <v>#N/A</v>
      </c>
      <c r="F3240" s="3" t="e">
        <v>#N/A</v>
      </c>
      <c r="G3240" s="3" t="e">
        <v>#N/A</v>
      </c>
      <c r="H3240" s="3" t="e">
        <v>#N/A</v>
      </c>
      <c r="I3240" s="79" t="e">
        <v>#N/A</v>
      </c>
      <c r="J3240" s="79" t="e">
        <v>#N/A</v>
      </c>
      <c r="K3240" s="84" t="e">
        <v>#N/A</v>
      </c>
      <c r="L3240" s="9" t="e">
        <v>#N/A</v>
      </c>
      <c r="M3240" s="92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8" t="e">
        <v>#N/A</v>
      </c>
      <c r="F3241" s="3" t="e">
        <v>#N/A</v>
      </c>
      <c r="G3241" s="3" t="e">
        <v>#N/A</v>
      </c>
      <c r="H3241" s="3" t="e">
        <v>#N/A</v>
      </c>
      <c r="I3241" s="79" t="e">
        <v>#N/A</v>
      </c>
      <c r="J3241" s="79" t="e">
        <v>#N/A</v>
      </c>
      <c r="K3241" s="84" t="e">
        <v>#N/A</v>
      </c>
      <c r="L3241" s="9" t="e">
        <v>#N/A</v>
      </c>
      <c r="M3241" s="92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8" t="e">
        <v>#N/A</v>
      </c>
      <c r="F3242" s="3" t="e">
        <v>#N/A</v>
      </c>
      <c r="G3242" s="3" t="e">
        <v>#N/A</v>
      </c>
      <c r="H3242" s="3" t="e">
        <v>#N/A</v>
      </c>
      <c r="I3242" s="79" t="e">
        <v>#N/A</v>
      </c>
      <c r="J3242" s="79" t="e">
        <v>#N/A</v>
      </c>
      <c r="K3242" s="84" t="e">
        <v>#N/A</v>
      </c>
      <c r="L3242" s="9" t="e">
        <v>#N/A</v>
      </c>
      <c r="M3242" s="92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8" t="e">
        <v>#N/A</v>
      </c>
      <c r="F3243" s="3" t="e">
        <v>#N/A</v>
      </c>
      <c r="G3243" s="3" t="e">
        <v>#N/A</v>
      </c>
      <c r="H3243" s="3" t="e">
        <v>#N/A</v>
      </c>
      <c r="I3243" s="79" t="e">
        <v>#N/A</v>
      </c>
      <c r="J3243" s="79" t="e">
        <v>#N/A</v>
      </c>
      <c r="K3243" s="84" t="e">
        <v>#N/A</v>
      </c>
      <c r="L3243" s="9" t="e">
        <v>#N/A</v>
      </c>
      <c r="M3243" s="92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8" t="e">
        <v>#N/A</v>
      </c>
      <c r="F3244" s="3" t="e">
        <v>#N/A</v>
      </c>
      <c r="G3244" s="3" t="e">
        <v>#N/A</v>
      </c>
      <c r="H3244" s="3" t="e">
        <v>#N/A</v>
      </c>
      <c r="I3244" s="79" t="e">
        <v>#N/A</v>
      </c>
      <c r="J3244" s="79" t="e">
        <v>#N/A</v>
      </c>
      <c r="K3244" s="84" t="e">
        <v>#N/A</v>
      </c>
      <c r="L3244" s="9" t="e">
        <v>#N/A</v>
      </c>
      <c r="M3244" s="92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8" t="e">
        <v>#N/A</v>
      </c>
      <c r="F3245" s="3" t="e">
        <v>#N/A</v>
      </c>
      <c r="G3245" s="3" t="e">
        <v>#N/A</v>
      </c>
      <c r="H3245" s="3" t="e">
        <v>#N/A</v>
      </c>
      <c r="I3245" s="79" t="e">
        <v>#N/A</v>
      </c>
      <c r="J3245" s="79" t="e">
        <v>#N/A</v>
      </c>
      <c r="K3245" s="84" t="e">
        <v>#N/A</v>
      </c>
      <c r="L3245" s="9" t="e">
        <v>#N/A</v>
      </c>
      <c r="M3245" s="92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8" t="e">
        <v>#N/A</v>
      </c>
      <c r="F3246" s="3" t="e">
        <v>#N/A</v>
      </c>
      <c r="G3246" s="3" t="e">
        <v>#N/A</v>
      </c>
      <c r="H3246" s="3" t="e">
        <v>#N/A</v>
      </c>
      <c r="I3246" s="79" t="e">
        <v>#N/A</v>
      </c>
      <c r="J3246" s="79" t="e">
        <v>#N/A</v>
      </c>
      <c r="K3246" s="84" t="e">
        <v>#N/A</v>
      </c>
      <c r="L3246" s="9" t="e">
        <v>#N/A</v>
      </c>
      <c r="M3246" s="92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8" t="e">
        <v>#N/A</v>
      </c>
      <c r="F3247" s="3" t="e">
        <v>#N/A</v>
      </c>
      <c r="G3247" s="3" t="e">
        <v>#N/A</v>
      </c>
      <c r="H3247" s="3" t="e">
        <v>#N/A</v>
      </c>
      <c r="I3247" s="79" t="e">
        <v>#N/A</v>
      </c>
      <c r="J3247" s="79" t="e">
        <v>#N/A</v>
      </c>
      <c r="K3247" s="84" t="e">
        <v>#N/A</v>
      </c>
      <c r="L3247" s="9" t="e">
        <v>#N/A</v>
      </c>
      <c r="M3247" s="92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8" t="e">
        <v>#N/A</v>
      </c>
      <c r="F3248" s="3" t="e">
        <v>#N/A</v>
      </c>
      <c r="G3248" s="3" t="e">
        <v>#N/A</v>
      </c>
      <c r="H3248" s="3" t="e">
        <v>#N/A</v>
      </c>
      <c r="I3248" s="79" t="e">
        <v>#N/A</v>
      </c>
      <c r="J3248" s="79" t="e">
        <v>#N/A</v>
      </c>
      <c r="K3248" s="84" t="e">
        <v>#N/A</v>
      </c>
      <c r="L3248" s="9" t="e">
        <v>#N/A</v>
      </c>
      <c r="M3248" s="92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8" t="e">
        <v>#N/A</v>
      </c>
      <c r="F3249" s="3" t="e">
        <v>#N/A</v>
      </c>
      <c r="G3249" s="3" t="e">
        <v>#N/A</v>
      </c>
      <c r="H3249" s="3" t="e">
        <v>#N/A</v>
      </c>
      <c r="I3249" s="79" t="e">
        <v>#N/A</v>
      </c>
      <c r="J3249" s="79" t="e">
        <v>#N/A</v>
      </c>
      <c r="K3249" s="84" t="e">
        <v>#N/A</v>
      </c>
      <c r="L3249" s="9" t="e">
        <v>#N/A</v>
      </c>
      <c r="M3249" s="92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8" t="e">
        <v>#N/A</v>
      </c>
      <c r="F3250" s="3" t="e">
        <v>#N/A</v>
      </c>
      <c r="G3250" s="3" t="e">
        <v>#N/A</v>
      </c>
      <c r="H3250" s="3" t="e">
        <v>#N/A</v>
      </c>
      <c r="I3250" s="79" t="e">
        <v>#N/A</v>
      </c>
      <c r="J3250" s="79" t="e">
        <v>#N/A</v>
      </c>
      <c r="K3250" s="84" t="e">
        <v>#N/A</v>
      </c>
      <c r="L3250" s="9" t="e">
        <v>#N/A</v>
      </c>
      <c r="M3250" s="92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8" t="e">
        <v>#N/A</v>
      </c>
      <c r="F3251" s="3" t="e">
        <v>#N/A</v>
      </c>
      <c r="G3251" s="3" t="e">
        <v>#N/A</v>
      </c>
      <c r="H3251" s="3" t="e">
        <v>#N/A</v>
      </c>
      <c r="I3251" s="79" t="e">
        <v>#N/A</v>
      </c>
      <c r="J3251" s="79" t="e">
        <v>#N/A</v>
      </c>
      <c r="K3251" s="84" t="e">
        <v>#N/A</v>
      </c>
      <c r="L3251" s="9" t="e">
        <v>#N/A</v>
      </c>
      <c r="M3251" s="92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8" t="e">
        <v>#N/A</v>
      </c>
      <c r="F3252" s="3" t="e">
        <v>#N/A</v>
      </c>
      <c r="G3252" s="3" t="e">
        <v>#N/A</v>
      </c>
      <c r="H3252" s="3" t="e">
        <v>#N/A</v>
      </c>
      <c r="I3252" s="79" t="e">
        <v>#N/A</v>
      </c>
      <c r="J3252" s="79" t="e">
        <v>#N/A</v>
      </c>
      <c r="K3252" s="84" t="e">
        <v>#N/A</v>
      </c>
      <c r="L3252" s="9" t="e">
        <v>#N/A</v>
      </c>
      <c r="M3252" s="92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8" t="e">
        <v>#N/A</v>
      </c>
      <c r="F3253" s="3" t="e">
        <v>#N/A</v>
      </c>
      <c r="G3253" s="3" t="e">
        <v>#N/A</v>
      </c>
      <c r="H3253" s="3" t="e">
        <v>#N/A</v>
      </c>
      <c r="I3253" s="79" t="e">
        <v>#N/A</v>
      </c>
      <c r="J3253" s="79" t="e">
        <v>#N/A</v>
      </c>
      <c r="K3253" s="84" t="e">
        <v>#N/A</v>
      </c>
      <c r="L3253" s="9" t="e">
        <v>#N/A</v>
      </c>
      <c r="M3253" s="92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8" t="e">
        <v>#N/A</v>
      </c>
      <c r="F3254" s="3" t="e">
        <v>#N/A</v>
      </c>
      <c r="G3254" s="3" t="e">
        <v>#N/A</v>
      </c>
      <c r="H3254" s="3" t="e">
        <v>#N/A</v>
      </c>
      <c r="I3254" s="79" t="e">
        <v>#N/A</v>
      </c>
      <c r="J3254" s="79" t="e">
        <v>#N/A</v>
      </c>
      <c r="K3254" s="84" t="e">
        <v>#N/A</v>
      </c>
      <c r="L3254" s="9" t="e">
        <v>#N/A</v>
      </c>
      <c r="M3254" s="92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8" t="e">
        <v>#N/A</v>
      </c>
      <c r="F3255" s="3" t="e">
        <v>#N/A</v>
      </c>
      <c r="G3255" s="3" t="e">
        <v>#N/A</v>
      </c>
      <c r="H3255" s="3" t="e">
        <v>#N/A</v>
      </c>
      <c r="I3255" s="79" t="e">
        <v>#N/A</v>
      </c>
      <c r="J3255" s="79" t="e">
        <v>#N/A</v>
      </c>
      <c r="K3255" s="84" t="e">
        <v>#N/A</v>
      </c>
      <c r="L3255" s="9" t="e">
        <v>#N/A</v>
      </c>
      <c r="M3255" s="92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8" t="e">
        <v>#N/A</v>
      </c>
      <c r="F3256" s="3" t="e">
        <v>#N/A</v>
      </c>
      <c r="G3256" s="3" t="e">
        <v>#N/A</v>
      </c>
      <c r="H3256" s="3" t="e">
        <v>#N/A</v>
      </c>
      <c r="I3256" s="79" t="e">
        <v>#N/A</v>
      </c>
      <c r="J3256" s="79" t="e">
        <v>#N/A</v>
      </c>
      <c r="K3256" s="84" t="e">
        <v>#N/A</v>
      </c>
      <c r="L3256" s="9" t="e">
        <v>#N/A</v>
      </c>
      <c r="M3256" s="92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8" t="e">
        <v>#N/A</v>
      </c>
      <c r="F3257" s="3" t="e">
        <v>#N/A</v>
      </c>
      <c r="G3257" s="3" t="e">
        <v>#N/A</v>
      </c>
      <c r="H3257" s="3" t="e">
        <v>#N/A</v>
      </c>
      <c r="I3257" s="79" t="e">
        <v>#N/A</v>
      </c>
      <c r="J3257" s="79" t="e">
        <v>#N/A</v>
      </c>
      <c r="K3257" s="84" t="e">
        <v>#N/A</v>
      </c>
      <c r="L3257" s="9" t="e">
        <v>#N/A</v>
      </c>
      <c r="M3257" s="92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8" t="e">
        <v>#N/A</v>
      </c>
      <c r="F3258" s="3" t="e">
        <v>#N/A</v>
      </c>
      <c r="G3258" s="3" t="e">
        <v>#N/A</v>
      </c>
      <c r="H3258" s="3" t="e">
        <v>#N/A</v>
      </c>
      <c r="I3258" s="79" t="e">
        <v>#N/A</v>
      </c>
      <c r="J3258" s="79" t="e">
        <v>#N/A</v>
      </c>
      <c r="K3258" s="84" t="e">
        <v>#N/A</v>
      </c>
      <c r="L3258" s="9" t="e">
        <v>#N/A</v>
      </c>
      <c r="M3258" s="92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8" t="e">
        <v>#N/A</v>
      </c>
      <c r="F3259" s="3" t="e">
        <v>#N/A</v>
      </c>
      <c r="G3259" s="3" t="e">
        <v>#N/A</v>
      </c>
      <c r="H3259" s="3" t="e">
        <v>#N/A</v>
      </c>
      <c r="I3259" s="79" t="e">
        <v>#N/A</v>
      </c>
      <c r="J3259" s="79" t="e">
        <v>#N/A</v>
      </c>
      <c r="K3259" s="84" t="e">
        <v>#N/A</v>
      </c>
      <c r="L3259" s="9" t="e">
        <v>#N/A</v>
      </c>
      <c r="M3259" s="92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8" t="e">
        <v>#N/A</v>
      </c>
      <c r="F3260" s="3" t="e">
        <v>#N/A</v>
      </c>
      <c r="G3260" s="3" t="e">
        <v>#N/A</v>
      </c>
      <c r="H3260" s="3" t="e">
        <v>#N/A</v>
      </c>
      <c r="I3260" s="79" t="e">
        <v>#N/A</v>
      </c>
      <c r="J3260" s="79" t="e">
        <v>#N/A</v>
      </c>
      <c r="K3260" s="84" t="e">
        <v>#N/A</v>
      </c>
      <c r="L3260" s="9" t="e">
        <v>#N/A</v>
      </c>
      <c r="M3260" s="92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8" t="e">
        <v>#N/A</v>
      </c>
      <c r="F3261" s="3" t="e">
        <v>#N/A</v>
      </c>
      <c r="G3261" s="3" t="e">
        <v>#N/A</v>
      </c>
      <c r="H3261" s="3" t="e">
        <v>#N/A</v>
      </c>
      <c r="I3261" s="79" t="e">
        <v>#N/A</v>
      </c>
      <c r="J3261" s="79" t="e">
        <v>#N/A</v>
      </c>
      <c r="K3261" s="84" t="e">
        <v>#N/A</v>
      </c>
      <c r="L3261" s="9" t="e">
        <v>#N/A</v>
      </c>
      <c r="M3261" s="92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8" t="e">
        <v>#N/A</v>
      </c>
      <c r="F3262" s="3" t="e">
        <v>#N/A</v>
      </c>
      <c r="G3262" s="3" t="e">
        <v>#N/A</v>
      </c>
      <c r="H3262" s="3" t="e">
        <v>#N/A</v>
      </c>
      <c r="I3262" s="79" t="e">
        <v>#N/A</v>
      </c>
      <c r="J3262" s="79" t="e">
        <v>#N/A</v>
      </c>
      <c r="K3262" s="84" t="e">
        <v>#N/A</v>
      </c>
      <c r="L3262" s="9" t="e">
        <v>#N/A</v>
      </c>
      <c r="M3262" s="92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8" t="e">
        <v>#N/A</v>
      </c>
      <c r="F3263" s="3" t="e">
        <v>#N/A</v>
      </c>
      <c r="G3263" s="3" t="e">
        <v>#N/A</v>
      </c>
      <c r="H3263" s="3" t="e">
        <v>#N/A</v>
      </c>
      <c r="I3263" s="79" t="e">
        <v>#N/A</v>
      </c>
      <c r="J3263" s="79" t="e">
        <v>#N/A</v>
      </c>
      <c r="K3263" s="84" t="e">
        <v>#N/A</v>
      </c>
      <c r="L3263" s="9" t="e">
        <v>#N/A</v>
      </c>
      <c r="M3263" s="92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8" t="e">
        <v>#N/A</v>
      </c>
      <c r="F3264" s="3" t="e">
        <v>#N/A</v>
      </c>
      <c r="G3264" s="3" t="e">
        <v>#N/A</v>
      </c>
      <c r="H3264" s="3" t="e">
        <v>#N/A</v>
      </c>
      <c r="I3264" s="79" t="e">
        <v>#N/A</v>
      </c>
      <c r="J3264" s="79" t="e">
        <v>#N/A</v>
      </c>
      <c r="K3264" s="84" t="e">
        <v>#N/A</v>
      </c>
      <c r="L3264" s="9" t="e">
        <v>#N/A</v>
      </c>
      <c r="M3264" s="92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8" t="e">
        <v>#N/A</v>
      </c>
      <c r="F3265" s="3" t="e">
        <v>#N/A</v>
      </c>
      <c r="G3265" s="3" t="e">
        <v>#N/A</v>
      </c>
      <c r="H3265" s="3" t="e">
        <v>#N/A</v>
      </c>
      <c r="I3265" s="79" t="e">
        <v>#N/A</v>
      </c>
      <c r="J3265" s="79" t="e">
        <v>#N/A</v>
      </c>
      <c r="K3265" s="84" t="e">
        <v>#N/A</v>
      </c>
      <c r="L3265" s="9" t="e">
        <v>#N/A</v>
      </c>
      <c r="M3265" s="92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8" t="e">
        <v>#N/A</v>
      </c>
      <c r="F3266" s="3" t="e">
        <v>#N/A</v>
      </c>
      <c r="G3266" s="3" t="e">
        <v>#N/A</v>
      </c>
      <c r="H3266" s="3" t="e">
        <v>#N/A</v>
      </c>
      <c r="I3266" s="79" t="e">
        <v>#N/A</v>
      </c>
      <c r="J3266" s="79" t="e">
        <v>#N/A</v>
      </c>
      <c r="K3266" s="84" t="e">
        <v>#N/A</v>
      </c>
      <c r="L3266" s="9" t="e">
        <v>#N/A</v>
      </c>
      <c r="M3266" s="92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8" t="e">
        <v>#N/A</v>
      </c>
      <c r="F3267" s="3" t="e">
        <v>#N/A</v>
      </c>
      <c r="G3267" s="3" t="e">
        <v>#N/A</v>
      </c>
      <c r="H3267" s="3" t="e">
        <v>#N/A</v>
      </c>
      <c r="I3267" s="79" t="e">
        <v>#N/A</v>
      </c>
      <c r="J3267" s="79" t="e">
        <v>#N/A</v>
      </c>
      <c r="K3267" s="84" t="e">
        <v>#N/A</v>
      </c>
      <c r="L3267" s="9" t="e">
        <v>#N/A</v>
      </c>
      <c r="M3267" s="92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8" t="e">
        <v>#N/A</v>
      </c>
      <c r="F3268" s="3" t="e">
        <v>#N/A</v>
      </c>
      <c r="G3268" s="3" t="e">
        <v>#N/A</v>
      </c>
      <c r="H3268" s="3" t="e">
        <v>#N/A</v>
      </c>
      <c r="I3268" s="79" t="e">
        <v>#N/A</v>
      </c>
      <c r="J3268" s="79" t="e">
        <v>#N/A</v>
      </c>
      <c r="K3268" s="84" t="e">
        <v>#N/A</v>
      </c>
      <c r="L3268" s="9" t="e">
        <v>#N/A</v>
      </c>
      <c r="M3268" s="92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8" t="e">
        <v>#N/A</v>
      </c>
      <c r="F3269" s="3" t="e">
        <v>#N/A</v>
      </c>
      <c r="G3269" s="3" t="e">
        <v>#N/A</v>
      </c>
      <c r="H3269" s="3" t="e">
        <v>#N/A</v>
      </c>
      <c r="I3269" s="79" t="e">
        <v>#N/A</v>
      </c>
      <c r="J3269" s="79" t="e">
        <v>#N/A</v>
      </c>
      <c r="K3269" s="84" t="e">
        <v>#N/A</v>
      </c>
      <c r="L3269" s="9" t="e">
        <v>#N/A</v>
      </c>
      <c r="M3269" s="92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8" t="e">
        <v>#N/A</v>
      </c>
      <c r="F3270" s="3" t="e">
        <v>#N/A</v>
      </c>
      <c r="G3270" s="3" t="e">
        <v>#N/A</v>
      </c>
      <c r="H3270" s="3" t="e">
        <v>#N/A</v>
      </c>
      <c r="I3270" s="79" t="e">
        <v>#N/A</v>
      </c>
      <c r="J3270" s="79" t="e">
        <v>#N/A</v>
      </c>
      <c r="K3270" s="84" t="e">
        <v>#N/A</v>
      </c>
      <c r="L3270" s="9" t="e">
        <v>#N/A</v>
      </c>
      <c r="M3270" s="92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8" t="e">
        <v>#N/A</v>
      </c>
      <c r="F3271" s="3" t="e">
        <v>#N/A</v>
      </c>
      <c r="G3271" s="3" t="e">
        <v>#N/A</v>
      </c>
      <c r="H3271" s="3" t="e">
        <v>#N/A</v>
      </c>
      <c r="I3271" s="79" t="e">
        <v>#N/A</v>
      </c>
      <c r="J3271" s="79" t="e">
        <v>#N/A</v>
      </c>
      <c r="K3271" s="84" t="e">
        <v>#N/A</v>
      </c>
      <c r="L3271" s="9" t="e">
        <v>#N/A</v>
      </c>
      <c r="M3271" s="92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8" t="e">
        <v>#N/A</v>
      </c>
      <c r="F3272" s="3" t="e">
        <v>#N/A</v>
      </c>
      <c r="G3272" s="3" t="e">
        <v>#N/A</v>
      </c>
      <c r="H3272" s="3" t="e">
        <v>#N/A</v>
      </c>
      <c r="I3272" s="79" t="e">
        <v>#N/A</v>
      </c>
      <c r="J3272" s="79" t="e">
        <v>#N/A</v>
      </c>
      <c r="K3272" s="84" t="e">
        <v>#N/A</v>
      </c>
      <c r="L3272" s="9" t="e">
        <v>#N/A</v>
      </c>
      <c r="M3272" s="92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8" t="e">
        <v>#N/A</v>
      </c>
      <c r="F3273" s="3" t="e">
        <v>#N/A</v>
      </c>
      <c r="G3273" s="3" t="e">
        <v>#N/A</v>
      </c>
      <c r="H3273" s="3" t="e">
        <v>#N/A</v>
      </c>
      <c r="I3273" s="79" t="e">
        <v>#N/A</v>
      </c>
      <c r="J3273" s="79" t="e">
        <v>#N/A</v>
      </c>
      <c r="K3273" s="84" t="e">
        <v>#N/A</v>
      </c>
      <c r="L3273" s="9" t="e">
        <v>#N/A</v>
      </c>
      <c r="M3273" s="92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8" t="e">
        <v>#N/A</v>
      </c>
      <c r="F3274" s="3" t="e">
        <v>#N/A</v>
      </c>
      <c r="G3274" s="3" t="e">
        <v>#N/A</v>
      </c>
      <c r="H3274" s="3" t="e">
        <v>#N/A</v>
      </c>
      <c r="I3274" s="79" t="e">
        <v>#N/A</v>
      </c>
      <c r="J3274" s="79" t="e">
        <v>#N/A</v>
      </c>
      <c r="K3274" s="84" t="e">
        <v>#N/A</v>
      </c>
      <c r="L3274" s="9" t="e">
        <v>#N/A</v>
      </c>
      <c r="M3274" s="92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8" t="e">
        <v>#N/A</v>
      </c>
      <c r="F3275" s="3" t="e">
        <v>#N/A</v>
      </c>
      <c r="G3275" s="3" t="e">
        <v>#N/A</v>
      </c>
      <c r="H3275" s="3" t="e">
        <v>#N/A</v>
      </c>
      <c r="I3275" s="79" t="e">
        <v>#N/A</v>
      </c>
      <c r="J3275" s="79" t="e">
        <v>#N/A</v>
      </c>
      <c r="K3275" s="84" t="e">
        <v>#N/A</v>
      </c>
      <c r="L3275" s="9" t="e">
        <v>#N/A</v>
      </c>
      <c r="M3275" s="92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8" t="e">
        <v>#N/A</v>
      </c>
      <c r="F3276" s="3" t="e">
        <v>#N/A</v>
      </c>
      <c r="G3276" s="3" t="e">
        <v>#N/A</v>
      </c>
      <c r="H3276" s="3" t="e">
        <v>#N/A</v>
      </c>
      <c r="I3276" s="79" t="e">
        <v>#N/A</v>
      </c>
      <c r="J3276" s="79" t="e">
        <v>#N/A</v>
      </c>
      <c r="K3276" s="84" t="e">
        <v>#N/A</v>
      </c>
      <c r="L3276" s="9" t="e">
        <v>#N/A</v>
      </c>
      <c r="M3276" s="92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8" t="e">
        <v>#N/A</v>
      </c>
      <c r="F3277" s="3" t="e">
        <v>#N/A</v>
      </c>
      <c r="G3277" s="3" t="e">
        <v>#N/A</v>
      </c>
      <c r="H3277" s="3" t="e">
        <v>#N/A</v>
      </c>
      <c r="I3277" s="79" t="e">
        <v>#N/A</v>
      </c>
      <c r="J3277" s="79" t="e">
        <v>#N/A</v>
      </c>
      <c r="K3277" s="84" t="e">
        <v>#N/A</v>
      </c>
      <c r="L3277" s="9" t="e">
        <v>#N/A</v>
      </c>
      <c r="M3277" s="92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8" t="e">
        <v>#N/A</v>
      </c>
      <c r="F3278" s="3" t="e">
        <v>#N/A</v>
      </c>
      <c r="G3278" s="3" t="e">
        <v>#N/A</v>
      </c>
      <c r="H3278" s="3" t="e">
        <v>#N/A</v>
      </c>
      <c r="I3278" s="79" t="e">
        <v>#N/A</v>
      </c>
      <c r="J3278" s="79" t="e">
        <v>#N/A</v>
      </c>
      <c r="K3278" s="84" t="e">
        <v>#N/A</v>
      </c>
      <c r="L3278" s="9" t="e">
        <v>#N/A</v>
      </c>
      <c r="M3278" s="92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8" t="e">
        <v>#N/A</v>
      </c>
      <c r="F3279" s="3" t="e">
        <v>#N/A</v>
      </c>
      <c r="G3279" s="3" t="e">
        <v>#N/A</v>
      </c>
      <c r="H3279" s="3" t="e">
        <v>#N/A</v>
      </c>
      <c r="I3279" s="79" t="e">
        <v>#N/A</v>
      </c>
      <c r="J3279" s="79" t="e">
        <v>#N/A</v>
      </c>
      <c r="K3279" s="84" t="e">
        <v>#N/A</v>
      </c>
      <c r="L3279" s="9" t="e">
        <v>#N/A</v>
      </c>
      <c r="M3279" s="92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8" t="e">
        <v>#N/A</v>
      </c>
      <c r="F3280" s="3" t="e">
        <v>#N/A</v>
      </c>
      <c r="G3280" s="3" t="e">
        <v>#N/A</v>
      </c>
      <c r="H3280" s="3" t="e">
        <v>#N/A</v>
      </c>
      <c r="I3280" s="79" t="e">
        <v>#N/A</v>
      </c>
      <c r="J3280" s="79" t="e">
        <v>#N/A</v>
      </c>
      <c r="K3280" s="84" t="e">
        <v>#N/A</v>
      </c>
      <c r="L3280" s="9" t="e">
        <v>#N/A</v>
      </c>
      <c r="M3280" s="92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8" t="e">
        <v>#N/A</v>
      </c>
      <c r="F3281" s="3" t="e">
        <v>#N/A</v>
      </c>
      <c r="G3281" s="3" t="e">
        <v>#N/A</v>
      </c>
      <c r="H3281" s="3" t="e">
        <v>#N/A</v>
      </c>
      <c r="I3281" s="79" t="e">
        <v>#N/A</v>
      </c>
      <c r="J3281" s="79" t="e">
        <v>#N/A</v>
      </c>
      <c r="K3281" s="84" t="e">
        <v>#N/A</v>
      </c>
      <c r="L3281" s="9" t="e">
        <v>#N/A</v>
      </c>
      <c r="M3281" s="92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8" t="e">
        <v>#N/A</v>
      </c>
      <c r="F3282" s="3" t="e">
        <v>#N/A</v>
      </c>
      <c r="G3282" s="3" t="e">
        <v>#N/A</v>
      </c>
      <c r="H3282" s="3" t="e">
        <v>#N/A</v>
      </c>
      <c r="I3282" s="79" t="e">
        <v>#N/A</v>
      </c>
      <c r="J3282" s="79" t="e">
        <v>#N/A</v>
      </c>
      <c r="K3282" s="84" t="e">
        <v>#N/A</v>
      </c>
      <c r="L3282" s="9" t="e">
        <v>#N/A</v>
      </c>
      <c r="M3282" s="92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8" t="e">
        <v>#N/A</v>
      </c>
      <c r="F3283" s="3" t="e">
        <v>#N/A</v>
      </c>
      <c r="G3283" s="3" t="e">
        <v>#N/A</v>
      </c>
      <c r="H3283" s="3" t="e">
        <v>#N/A</v>
      </c>
      <c r="I3283" s="79" t="e">
        <v>#N/A</v>
      </c>
      <c r="J3283" s="79" t="e">
        <v>#N/A</v>
      </c>
      <c r="K3283" s="84" t="e">
        <v>#N/A</v>
      </c>
      <c r="L3283" s="9" t="e">
        <v>#N/A</v>
      </c>
      <c r="M3283" s="92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8" t="e">
        <v>#N/A</v>
      </c>
      <c r="F3284" s="3" t="e">
        <v>#N/A</v>
      </c>
      <c r="G3284" s="3" t="e">
        <v>#N/A</v>
      </c>
      <c r="H3284" s="3" t="e">
        <v>#N/A</v>
      </c>
      <c r="I3284" s="79" t="e">
        <v>#N/A</v>
      </c>
      <c r="J3284" s="79" t="e">
        <v>#N/A</v>
      </c>
      <c r="K3284" s="84" t="e">
        <v>#N/A</v>
      </c>
      <c r="L3284" s="9" t="e">
        <v>#N/A</v>
      </c>
      <c r="M3284" s="92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8" t="e">
        <v>#N/A</v>
      </c>
      <c r="F3285" s="3" t="e">
        <v>#N/A</v>
      </c>
      <c r="G3285" s="3" t="e">
        <v>#N/A</v>
      </c>
      <c r="H3285" s="3" t="e">
        <v>#N/A</v>
      </c>
      <c r="I3285" s="79" t="e">
        <v>#N/A</v>
      </c>
      <c r="J3285" s="79" t="e">
        <v>#N/A</v>
      </c>
      <c r="K3285" s="84" t="e">
        <v>#N/A</v>
      </c>
      <c r="L3285" s="9" t="e">
        <v>#N/A</v>
      </c>
      <c r="M3285" s="92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8" t="e">
        <v>#N/A</v>
      </c>
      <c r="F3286" s="3" t="e">
        <v>#N/A</v>
      </c>
      <c r="G3286" s="3" t="e">
        <v>#N/A</v>
      </c>
      <c r="H3286" s="3" t="e">
        <v>#N/A</v>
      </c>
      <c r="I3286" s="79" t="e">
        <v>#N/A</v>
      </c>
      <c r="J3286" s="79" t="e">
        <v>#N/A</v>
      </c>
      <c r="K3286" s="84" t="e">
        <v>#N/A</v>
      </c>
      <c r="L3286" s="9" t="e">
        <v>#N/A</v>
      </c>
      <c r="M3286" s="92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8" t="e">
        <v>#N/A</v>
      </c>
      <c r="F3287" s="3" t="e">
        <v>#N/A</v>
      </c>
      <c r="G3287" s="3" t="e">
        <v>#N/A</v>
      </c>
      <c r="H3287" s="3" t="e">
        <v>#N/A</v>
      </c>
      <c r="I3287" s="79" t="e">
        <v>#N/A</v>
      </c>
      <c r="J3287" s="79" t="e">
        <v>#N/A</v>
      </c>
      <c r="K3287" s="84" t="e">
        <v>#N/A</v>
      </c>
      <c r="L3287" s="9" t="e">
        <v>#N/A</v>
      </c>
      <c r="M3287" s="92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8" t="e">
        <v>#N/A</v>
      </c>
      <c r="F3288" s="3" t="e">
        <v>#N/A</v>
      </c>
      <c r="G3288" s="3" t="e">
        <v>#N/A</v>
      </c>
      <c r="H3288" s="3" t="e">
        <v>#N/A</v>
      </c>
      <c r="I3288" s="79" t="e">
        <v>#N/A</v>
      </c>
      <c r="J3288" s="79" t="e">
        <v>#N/A</v>
      </c>
      <c r="K3288" s="84" t="e">
        <v>#N/A</v>
      </c>
      <c r="L3288" s="9" t="e">
        <v>#N/A</v>
      </c>
      <c r="M3288" s="92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8" t="e">
        <v>#N/A</v>
      </c>
      <c r="F3289" s="3" t="e">
        <v>#N/A</v>
      </c>
      <c r="G3289" s="3" t="e">
        <v>#N/A</v>
      </c>
      <c r="H3289" s="3" t="e">
        <v>#N/A</v>
      </c>
      <c r="I3289" s="79" t="e">
        <v>#N/A</v>
      </c>
      <c r="J3289" s="79" t="e">
        <v>#N/A</v>
      </c>
      <c r="K3289" s="84" t="e">
        <v>#N/A</v>
      </c>
      <c r="L3289" s="9" t="e">
        <v>#N/A</v>
      </c>
      <c r="M3289" s="92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8" t="e">
        <v>#N/A</v>
      </c>
      <c r="F3290" s="3" t="e">
        <v>#N/A</v>
      </c>
      <c r="G3290" s="3" t="e">
        <v>#N/A</v>
      </c>
      <c r="H3290" s="3" t="e">
        <v>#N/A</v>
      </c>
      <c r="I3290" s="79" t="e">
        <v>#N/A</v>
      </c>
      <c r="J3290" s="79" t="e">
        <v>#N/A</v>
      </c>
      <c r="K3290" s="84" t="e">
        <v>#N/A</v>
      </c>
      <c r="L3290" s="9" t="e">
        <v>#N/A</v>
      </c>
      <c r="M3290" s="92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8" t="e">
        <v>#N/A</v>
      </c>
      <c r="F3291" s="3" t="e">
        <v>#N/A</v>
      </c>
      <c r="G3291" s="3" t="e">
        <v>#N/A</v>
      </c>
      <c r="H3291" s="3" t="e">
        <v>#N/A</v>
      </c>
      <c r="I3291" s="79" t="e">
        <v>#N/A</v>
      </c>
      <c r="J3291" s="79" t="e">
        <v>#N/A</v>
      </c>
      <c r="K3291" s="84" t="e">
        <v>#N/A</v>
      </c>
      <c r="L3291" s="9" t="e">
        <v>#N/A</v>
      </c>
      <c r="M3291" s="92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8" t="e">
        <v>#N/A</v>
      </c>
      <c r="F3292" s="3" t="e">
        <v>#N/A</v>
      </c>
      <c r="G3292" s="3" t="e">
        <v>#N/A</v>
      </c>
      <c r="H3292" s="3" t="e">
        <v>#N/A</v>
      </c>
      <c r="I3292" s="79" t="e">
        <v>#N/A</v>
      </c>
      <c r="J3292" s="79" t="e">
        <v>#N/A</v>
      </c>
      <c r="K3292" s="84" t="e">
        <v>#N/A</v>
      </c>
      <c r="L3292" s="9" t="e">
        <v>#N/A</v>
      </c>
      <c r="M3292" s="92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8" t="e">
        <v>#N/A</v>
      </c>
      <c r="F3293" s="3" t="e">
        <v>#N/A</v>
      </c>
      <c r="G3293" s="3" t="e">
        <v>#N/A</v>
      </c>
      <c r="H3293" s="3" t="e">
        <v>#N/A</v>
      </c>
      <c r="I3293" s="79" t="e">
        <v>#N/A</v>
      </c>
      <c r="J3293" s="79" t="e">
        <v>#N/A</v>
      </c>
      <c r="K3293" s="84" t="e">
        <v>#N/A</v>
      </c>
      <c r="L3293" s="9" t="e">
        <v>#N/A</v>
      </c>
      <c r="M3293" s="92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8" t="e">
        <v>#N/A</v>
      </c>
      <c r="F3294" s="3" t="e">
        <v>#N/A</v>
      </c>
      <c r="G3294" s="3" t="e">
        <v>#N/A</v>
      </c>
      <c r="H3294" s="3" t="e">
        <v>#N/A</v>
      </c>
      <c r="I3294" s="79" t="e">
        <v>#N/A</v>
      </c>
      <c r="J3294" s="79" t="e">
        <v>#N/A</v>
      </c>
      <c r="K3294" s="84" t="e">
        <v>#N/A</v>
      </c>
      <c r="L3294" s="9" t="e">
        <v>#N/A</v>
      </c>
      <c r="M3294" s="92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8" t="e">
        <v>#N/A</v>
      </c>
      <c r="F3295" s="3" t="e">
        <v>#N/A</v>
      </c>
      <c r="G3295" s="3" t="e">
        <v>#N/A</v>
      </c>
      <c r="H3295" s="3" t="e">
        <v>#N/A</v>
      </c>
      <c r="I3295" s="79" t="e">
        <v>#N/A</v>
      </c>
      <c r="J3295" s="79" t="e">
        <v>#N/A</v>
      </c>
      <c r="K3295" s="84" t="e">
        <v>#N/A</v>
      </c>
      <c r="L3295" s="9" t="e">
        <v>#N/A</v>
      </c>
      <c r="M3295" s="92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8" t="e">
        <v>#N/A</v>
      </c>
      <c r="F3296" s="3" t="e">
        <v>#N/A</v>
      </c>
      <c r="G3296" s="3" t="e">
        <v>#N/A</v>
      </c>
      <c r="H3296" s="3" t="e">
        <v>#N/A</v>
      </c>
      <c r="I3296" s="79" t="e">
        <v>#N/A</v>
      </c>
      <c r="J3296" s="79" t="e">
        <v>#N/A</v>
      </c>
      <c r="K3296" s="84" t="e">
        <v>#N/A</v>
      </c>
      <c r="L3296" s="9" t="e">
        <v>#N/A</v>
      </c>
      <c r="M3296" s="92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8" t="e">
        <v>#N/A</v>
      </c>
      <c r="F3297" s="3" t="e">
        <v>#N/A</v>
      </c>
      <c r="G3297" s="3" t="e">
        <v>#N/A</v>
      </c>
      <c r="H3297" s="3" t="e">
        <v>#N/A</v>
      </c>
      <c r="I3297" s="79" t="e">
        <v>#N/A</v>
      </c>
      <c r="J3297" s="79" t="e">
        <v>#N/A</v>
      </c>
      <c r="K3297" s="84" t="e">
        <v>#N/A</v>
      </c>
      <c r="L3297" s="9" t="e">
        <v>#N/A</v>
      </c>
      <c r="M3297" s="92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8" t="e">
        <v>#N/A</v>
      </c>
      <c r="F3298" s="3" t="e">
        <v>#N/A</v>
      </c>
      <c r="G3298" s="3" t="e">
        <v>#N/A</v>
      </c>
      <c r="H3298" s="3" t="e">
        <v>#N/A</v>
      </c>
      <c r="I3298" s="79" t="e">
        <v>#N/A</v>
      </c>
      <c r="J3298" s="79" t="e">
        <v>#N/A</v>
      </c>
      <c r="K3298" s="84" t="e">
        <v>#N/A</v>
      </c>
      <c r="L3298" s="9" t="e">
        <v>#N/A</v>
      </c>
      <c r="M3298" s="92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8" t="e">
        <v>#N/A</v>
      </c>
      <c r="F3299" s="3" t="e">
        <v>#N/A</v>
      </c>
      <c r="G3299" s="3" t="e">
        <v>#N/A</v>
      </c>
      <c r="H3299" s="3" t="e">
        <v>#N/A</v>
      </c>
      <c r="I3299" s="79" t="e">
        <v>#N/A</v>
      </c>
      <c r="J3299" s="79" t="e">
        <v>#N/A</v>
      </c>
      <c r="K3299" s="84" t="e">
        <v>#N/A</v>
      </c>
      <c r="L3299" s="9" t="e">
        <v>#N/A</v>
      </c>
      <c r="M3299" s="92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8" t="e">
        <v>#N/A</v>
      </c>
      <c r="F3300" s="3" t="e">
        <v>#N/A</v>
      </c>
      <c r="G3300" s="3" t="e">
        <v>#N/A</v>
      </c>
      <c r="H3300" s="3" t="e">
        <v>#N/A</v>
      </c>
      <c r="I3300" s="79" t="e">
        <v>#N/A</v>
      </c>
      <c r="J3300" s="79" t="e">
        <v>#N/A</v>
      </c>
      <c r="K3300" s="84" t="e">
        <v>#N/A</v>
      </c>
      <c r="L3300" s="9" t="e">
        <v>#N/A</v>
      </c>
      <c r="M3300" s="92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8" t="e">
        <v>#N/A</v>
      </c>
      <c r="F3301" s="3" t="e">
        <v>#N/A</v>
      </c>
      <c r="G3301" s="3" t="e">
        <v>#N/A</v>
      </c>
      <c r="H3301" s="3" t="e">
        <v>#N/A</v>
      </c>
      <c r="I3301" s="79" t="e">
        <v>#N/A</v>
      </c>
      <c r="J3301" s="79" t="e">
        <v>#N/A</v>
      </c>
      <c r="K3301" s="84" t="e">
        <v>#N/A</v>
      </c>
      <c r="L3301" s="9" t="e">
        <v>#N/A</v>
      </c>
      <c r="M3301" s="92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8" t="e">
        <v>#N/A</v>
      </c>
      <c r="F3302" s="3" t="e">
        <v>#N/A</v>
      </c>
      <c r="G3302" s="3" t="e">
        <v>#N/A</v>
      </c>
      <c r="H3302" s="3" t="e">
        <v>#N/A</v>
      </c>
      <c r="I3302" s="79" t="e">
        <v>#N/A</v>
      </c>
      <c r="J3302" s="79" t="e">
        <v>#N/A</v>
      </c>
      <c r="K3302" s="84" t="e">
        <v>#N/A</v>
      </c>
      <c r="L3302" s="9" t="e">
        <v>#N/A</v>
      </c>
      <c r="M3302" s="92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8" t="e">
        <v>#N/A</v>
      </c>
      <c r="F3303" s="3" t="e">
        <v>#N/A</v>
      </c>
      <c r="G3303" s="3" t="e">
        <v>#N/A</v>
      </c>
      <c r="H3303" s="3" t="e">
        <v>#N/A</v>
      </c>
      <c r="I3303" s="79" t="e">
        <v>#N/A</v>
      </c>
      <c r="J3303" s="79" t="e">
        <v>#N/A</v>
      </c>
      <c r="K3303" s="84" t="e">
        <v>#N/A</v>
      </c>
      <c r="L3303" s="9" t="e">
        <v>#N/A</v>
      </c>
      <c r="M3303" s="92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8" t="e">
        <v>#N/A</v>
      </c>
      <c r="F3304" s="3" t="e">
        <v>#N/A</v>
      </c>
      <c r="G3304" s="3" t="e">
        <v>#N/A</v>
      </c>
      <c r="H3304" s="3" t="e">
        <v>#N/A</v>
      </c>
      <c r="I3304" s="79" t="e">
        <v>#N/A</v>
      </c>
      <c r="J3304" s="79" t="e">
        <v>#N/A</v>
      </c>
      <c r="K3304" s="84" t="e">
        <v>#N/A</v>
      </c>
      <c r="L3304" s="9" t="e">
        <v>#N/A</v>
      </c>
      <c r="M3304" s="92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8" t="e">
        <v>#N/A</v>
      </c>
      <c r="F3305" s="3" t="e">
        <v>#N/A</v>
      </c>
      <c r="G3305" s="3" t="e">
        <v>#N/A</v>
      </c>
      <c r="H3305" s="3" t="e">
        <v>#N/A</v>
      </c>
      <c r="I3305" s="79" t="e">
        <v>#N/A</v>
      </c>
      <c r="J3305" s="79" t="e">
        <v>#N/A</v>
      </c>
      <c r="K3305" s="84" t="e">
        <v>#N/A</v>
      </c>
      <c r="L3305" s="9" t="e">
        <v>#N/A</v>
      </c>
      <c r="M3305" s="92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8" t="e">
        <v>#N/A</v>
      </c>
      <c r="F3306" s="3" t="e">
        <v>#N/A</v>
      </c>
      <c r="G3306" s="3" t="e">
        <v>#N/A</v>
      </c>
      <c r="H3306" s="3" t="e">
        <v>#N/A</v>
      </c>
      <c r="I3306" s="79" t="e">
        <v>#N/A</v>
      </c>
      <c r="J3306" s="79" t="e">
        <v>#N/A</v>
      </c>
      <c r="K3306" s="84" t="e">
        <v>#N/A</v>
      </c>
      <c r="L3306" s="9" t="e">
        <v>#N/A</v>
      </c>
      <c r="M3306" s="92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8" t="e">
        <v>#N/A</v>
      </c>
      <c r="F3307" s="3" t="e">
        <v>#N/A</v>
      </c>
      <c r="G3307" s="3" t="e">
        <v>#N/A</v>
      </c>
      <c r="H3307" s="3" t="e">
        <v>#N/A</v>
      </c>
      <c r="I3307" s="79" t="e">
        <v>#N/A</v>
      </c>
      <c r="J3307" s="79" t="e">
        <v>#N/A</v>
      </c>
      <c r="K3307" s="84" t="e">
        <v>#N/A</v>
      </c>
      <c r="L3307" s="9" t="e">
        <v>#N/A</v>
      </c>
      <c r="M3307" s="92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8" t="e">
        <v>#N/A</v>
      </c>
      <c r="F3308" s="3" t="e">
        <v>#N/A</v>
      </c>
      <c r="G3308" s="3" t="e">
        <v>#N/A</v>
      </c>
      <c r="H3308" s="3" t="e">
        <v>#N/A</v>
      </c>
      <c r="I3308" s="79" t="e">
        <v>#N/A</v>
      </c>
      <c r="J3308" s="79" t="e">
        <v>#N/A</v>
      </c>
      <c r="K3308" s="84" t="e">
        <v>#N/A</v>
      </c>
      <c r="L3308" s="9" t="e">
        <v>#N/A</v>
      </c>
      <c r="M3308" s="92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8" t="e">
        <v>#N/A</v>
      </c>
      <c r="F3309" s="3" t="e">
        <v>#N/A</v>
      </c>
      <c r="G3309" s="3" t="e">
        <v>#N/A</v>
      </c>
      <c r="H3309" s="3" t="e">
        <v>#N/A</v>
      </c>
      <c r="I3309" s="79" t="e">
        <v>#N/A</v>
      </c>
      <c r="J3309" s="79" t="e">
        <v>#N/A</v>
      </c>
      <c r="K3309" s="84" t="e">
        <v>#N/A</v>
      </c>
      <c r="L3309" s="9" t="e">
        <v>#N/A</v>
      </c>
      <c r="M3309" s="92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8" t="e">
        <v>#N/A</v>
      </c>
      <c r="F3310" s="3" t="e">
        <v>#N/A</v>
      </c>
      <c r="G3310" s="3" t="e">
        <v>#N/A</v>
      </c>
      <c r="H3310" s="3" t="e">
        <v>#N/A</v>
      </c>
      <c r="I3310" s="79" t="e">
        <v>#N/A</v>
      </c>
      <c r="J3310" s="79" t="e">
        <v>#N/A</v>
      </c>
      <c r="K3310" s="84" t="e">
        <v>#N/A</v>
      </c>
      <c r="L3310" s="9" t="e">
        <v>#N/A</v>
      </c>
      <c r="M3310" s="92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8" t="e">
        <v>#N/A</v>
      </c>
      <c r="F3311" s="3" t="e">
        <v>#N/A</v>
      </c>
      <c r="G3311" s="3" t="e">
        <v>#N/A</v>
      </c>
      <c r="H3311" s="3" t="e">
        <v>#N/A</v>
      </c>
      <c r="I3311" s="79" t="e">
        <v>#N/A</v>
      </c>
      <c r="J3311" s="79" t="e">
        <v>#N/A</v>
      </c>
      <c r="K3311" s="84" t="e">
        <v>#N/A</v>
      </c>
      <c r="L3311" s="9" t="e">
        <v>#N/A</v>
      </c>
      <c r="M3311" s="92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8" t="e">
        <v>#N/A</v>
      </c>
      <c r="F3312" s="3" t="e">
        <v>#N/A</v>
      </c>
      <c r="G3312" s="3" t="e">
        <v>#N/A</v>
      </c>
      <c r="H3312" s="3" t="e">
        <v>#N/A</v>
      </c>
      <c r="I3312" s="79" t="e">
        <v>#N/A</v>
      </c>
      <c r="J3312" s="79" t="e">
        <v>#N/A</v>
      </c>
      <c r="K3312" s="84" t="e">
        <v>#N/A</v>
      </c>
      <c r="L3312" s="9" t="e">
        <v>#N/A</v>
      </c>
      <c r="M3312" s="92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8" t="e">
        <v>#N/A</v>
      </c>
      <c r="F3313" s="3" t="e">
        <v>#N/A</v>
      </c>
      <c r="G3313" s="3" t="e">
        <v>#N/A</v>
      </c>
      <c r="H3313" s="3" t="e">
        <v>#N/A</v>
      </c>
      <c r="I3313" s="79" t="e">
        <v>#N/A</v>
      </c>
      <c r="J3313" s="79" t="e">
        <v>#N/A</v>
      </c>
      <c r="K3313" s="84" t="e">
        <v>#N/A</v>
      </c>
      <c r="L3313" s="9" t="e">
        <v>#N/A</v>
      </c>
      <c r="M3313" s="92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8" t="e">
        <v>#N/A</v>
      </c>
      <c r="F3314" s="3" t="e">
        <v>#N/A</v>
      </c>
      <c r="G3314" s="3" t="e">
        <v>#N/A</v>
      </c>
      <c r="H3314" s="3" t="e">
        <v>#N/A</v>
      </c>
      <c r="I3314" s="79" t="e">
        <v>#N/A</v>
      </c>
      <c r="J3314" s="79" t="e">
        <v>#N/A</v>
      </c>
      <c r="K3314" s="84" t="e">
        <v>#N/A</v>
      </c>
      <c r="L3314" s="9" t="e">
        <v>#N/A</v>
      </c>
      <c r="M3314" s="92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8" t="e">
        <v>#N/A</v>
      </c>
      <c r="F3315" s="3" t="e">
        <v>#N/A</v>
      </c>
      <c r="G3315" s="3" t="e">
        <v>#N/A</v>
      </c>
      <c r="H3315" s="3" t="e">
        <v>#N/A</v>
      </c>
      <c r="I3315" s="79" t="e">
        <v>#N/A</v>
      </c>
      <c r="J3315" s="79" t="e">
        <v>#N/A</v>
      </c>
      <c r="K3315" s="84" t="e">
        <v>#N/A</v>
      </c>
      <c r="L3315" s="9" t="e">
        <v>#N/A</v>
      </c>
      <c r="M3315" s="92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8" t="e">
        <v>#N/A</v>
      </c>
      <c r="F3316" s="3" t="e">
        <v>#N/A</v>
      </c>
      <c r="G3316" s="3" t="e">
        <v>#N/A</v>
      </c>
      <c r="H3316" s="3" t="e">
        <v>#N/A</v>
      </c>
      <c r="I3316" s="79" t="e">
        <v>#N/A</v>
      </c>
      <c r="J3316" s="79" t="e">
        <v>#N/A</v>
      </c>
      <c r="K3316" s="84" t="e">
        <v>#N/A</v>
      </c>
      <c r="L3316" s="9" t="e">
        <v>#N/A</v>
      </c>
      <c r="M3316" s="92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8" t="e">
        <v>#N/A</v>
      </c>
      <c r="F3317" s="3" t="e">
        <v>#N/A</v>
      </c>
      <c r="G3317" s="3" t="e">
        <v>#N/A</v>
      </c>
      <c r="H3317" s="3" t="e">
        <v>#N/A</v>
      </c>
      <c r="I3317" s="79" t="e">
        <v>#N/A</v>
      </c>
      <c r="J3317" s="79" t="e">
        <v>#N/A</v>
      </c>
      <c r="K3317" s="84" t="e">
        <v>#N/A</v>
      </c>
      <c r="L3317" s="9" t="e">
        <v>#N/A</v>
      </c>
      <c r="M3317" s="92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8" t="e">
        <v>#N/A</v>
      </c>
      <c r="F3318" s="3" t="e">
        <v>#N/A</v>
      </c>
      <c r="G3318" s="3" t="e">
        <v>#N/A</v>
      </c>
      <c r="H3318" s="3" t="e">
        <v>#N/A</v>
      </c>
      <c r="I3318" s="79" t="e">
        <v>#N/A</v>
      </c>
      <c r="J3318" s="79" t="e">
        <v>#N/A</v>
      </c>
      <c r="K3318" s="84" t="e">
        <v>#N/A</v>
      </c>
      <c r="L3318" s="9" t="e">
        <v>#N/A</v>
      </c>
      <c r="M3318" s="92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8" t="e">
        <v>#N/A</v>
      </c>
      <c r="F3319" s="3" t="e">
        <v>#N/A</v>
      </c>
      <c r="G3319" s="3" t="e">
        <v>#N/A</v>
      </c>
      <c r="H3319" s="3" t="e">
        <v>#N/A</v>
      </c>
      <c r="I3319" s="79" t="e">
        <v>#N/A</v>
      </c>
      <c r="J3319" s="79" t="e">
        <v>#N/A</v>
      </c>
      <c r="K3319" s="84" t="e">
        <v>#N/A</v>
      </c>
      <c r="L3319" s="9" t="e">
        <v>#N/A</v>
      </c>
      <c r="M3319" s="92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8" t="e">
        <v>#N/A</v>
      </c>
      <c r="F3320" s="3" t="e">
        <v>#N/A</v>
      </c>
      <c r="G3320" s="3" t="e">
        <v>#N/A</v>
      </c>
      <c r="H3320" s="3" t="e">
        <v>#N/A</v>
      </c>
      <c r="I3320" s="79" t="e">
        <v>#N/A</v>
      </c>
      <c r="J3320" s="79" t="e">
        <v>#N/A</v>
      </c>
      <c r="K3320" s="84" t="e">
        <v>#N/A</v>
      </c>
      <c r="L3320" s="9" t="e">
        <v>#N/A</v>
      </c>
      <c r="M3320" s="92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8" t="e">
        <v>#N/A</v>
      </c>
      <c r="F3321" s="3" t="e">
        <v>#N/A</v>
      </c>
      <c r="G3321" s="3" t="e">
        <v>#N/A</v>
      </c>
      <c r="H3321" s="3" t="e">
        <v>#N/A</v>
      </c>
      <c r="I3321" s="79" t="e">
        <v>#N/A</v>
      </c>
      <c r="J3321" s="79" t="e">
        <v>#N/A</v>
      </c>
      <c r="K3321" s="84" t="e">
        <v>#N/A</v>
      </c>
      <c r="L3321" s="9" t="e">
        <v>#N/A</v>
      </c>
      <c r="M3321" s="92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8" t="e">
        <v>#N/A</v>
      </c>
      <c r="F3322" s="3" t="e">
        <v>#N/A</v>
      </c>
      <c r="G3322" s="3" t="e">
        <v>#N/A</v>
      </c>
      <c r="H3322" s="3" t="e">
        <v>#N/A</v>
      </c>
      <c r="I3322" s="79" t="e">
        <v>#N/A</v>
      </c>
      <c r="J3322" s="79" t="e">
        <v>#N/A</v>
      </c>
      <c r="K3322" s="84" t="e">
        <v>#N/A</v>
      </c>
      <c r="L3322" s="9" t="e">
        <v>#N/A</v>
      </c>
      <c r="M3322" s="92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8" t="e">
        <v>#N/A</v>
      </c>
      <c r="F3323" s="3" t="e">
        <v>#N/A</v>
      </c>
      <c r="G3323" s="3" t="e">
        <v>#N/A</v>
      </c>
      <c r="H3323" s="3" t="e">
        <v>#N/A</v>
      </c>
      <c r="I3323" s="79" t="e">
        <v>#N/A</v>
      </c>
      <c r="J3323" s="79" t="e">
        <v>#N/A</v>
      </c>
      <c r="K3323" s="84" t="e">
        <v>#N/A</v>
      </c>
      <c r="L3323" s="9" t="e">
        <v>#N/A</v>
      </c>
      <c r="M3323" s="92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8" t="e">
        <v>#N/A</v>
      </c>
      <c r="F3324" s="3" t="e">
        <v>#N/A</v>
      </c>
      <c r="G3324" s="3" t="e">
        <v>#N/A</v>
      </c>
      <c r="H3324" s="3" t="e">
        <v>#N/A</v>
      </c>
      <c r="I3324" s="79" t="e">
        <v>#N/A</v>
      </c>
      <c r="J3324" s="79" t="e">
        <v>#N/A</v>
      </c>
      <c r="K3324" s="84" t="e">
        <v>#N/A</v>
      </c>
      <c r="L3324" s="9" t="e">
        <v>#N/A</v>
      </c>
      <c r="M3324" s="92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8" t="e">
        <v>#N/A</v>
      </c>
      <c r="F3325" s="3" t="e">
        <v>#N/A</v>
      </c>
      <c r="G3325" s="3" t="e">
        <v>#N/A</v>
      </c>
      <c r="H3325" s="3" t="e">
        <v>#N/A</v>
      </c>
      <c r="I3325" s="79" t="e">
        <v>#N/A</v>
      </c>
      <c r="J3325" s="79" t="e">
        <v>#N/A</v>
      </c>
      <c r="K3325" s="84" t="e">
        <v>#N/A</v>
      </c>
      <c r="L3325" s="9" t="e">
        <v>#N/A</v>
      </c>
      <c r="M3325" s="92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8" t="e">
        <v>#N/A</v>
      </c>
      <c r="F3326" s="3" t="e">
        <v>#N/A</v>
      </c>
      <c r="G3326" s="3" t="e">
        <v>#N/A</v>
      </c>
      <c r="H3326" s="3" t="e">
        <v>#N/A</v>
      </c>
      <c r="I3326" s="79" t="e">
        <v>#N/A</v>
      </c>
      <c r="J3326" s="79" t="e">
        <v>#N/A</v>
      </c>
      <c r="K3326" s="84" t="e">
        <v>#N/A</v>
      </c>
      <c r="L3326" s="9" t="e">
        <v>#N/A</v>
      </c>
      <c r="M3326" s="92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8" t="e">
        <v>#N/A</v>
      </c>
      <c r="F3327" s="3" t="e">
        <v>#N/A</v>
      </c>
      <c r="G3327" s="3" t="e">
        <v>#N/A</v>
      </c>
      <c r="H3327" s="3" t="e">
        <v>#N/A</v>
      </c>
      <c r="I3327" s="79" t="e">
        <v>#N/A</v>
      </c>
      <c r="J3327" s="79" t="e">
        <v>#N/A</v>
      </c>
      <c r="K3327" s="84" t="e">
        <v>#N/A</v>
      </c>
      <c r="L3327" s="9" t="e">
        <v>#N/A</v>
      </c>
      <c r="M3327" s="92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8" t="e">
        <v>#N/A</v>
      </c>
      <c r="F3328" s="3" t="e">
        <v>#N/A</v>
      </c>
      <c r="G3328" s="3" t="e">
        <v>#N/A</v>
      </c>
      <c r="H3328" s="3" t="e">
        <v>#N/A</v>
      </c>
      <c r="I3328" s="79" t="e">
        <v>#N/A</v>
      </c>
      <c r="J3328" s="79" t="e">
        <v>#N/A</v>
      </c>
      <c r="K3328" s="84" t="e">
        <v>#N/A</v>
      </c>
      <c r="L3328" s="9" t="e">
        <v>#N/A</v>
      </c>
      <c r="M3328" s="92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8" t="e">
        <v>#N/A</v>
      </c>
      <c r="F3329" s="3" t="e">
        <v>#N/A</v>
      </c>
      <c r="G3329" s="3" t="e">
        <v>#N/A</v>
      </c>
      <c r="H3329" s="3" t="e">
        <v>#N/A</v>
      </c>
      <c r="I3329" s="79" t="e">
        <v>#N/A</v>
      </c>
      <c r="J3329" s="79" t="e">
        <v>#N/A</v>
      </c>
      <c r="K3329" s="84" t="e">
        <v>#N/A</v>
      </c>
      <c r="L3329" s="9" t="e">
        <v>#N/A</v>
      </c>
      <c r="M3329" s="92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8" t="e">
        <v>#N/A</v>
      </c>
      <c r="F3330" s="3" t="e">
        <v>#N/A</v>
      </c>
      <c r="G3330" s="3" t="e">
        <v>#N/A</v>
      </c>
      <c r="H3330" s="3" t="e">
        <v>#N/A</v>
      </c>
      <c r="I3330" s="79" t="e">
        <v>#N/A</v>
      </c>
      <c r="J3330" s="79" t="e">
        <v>#N/A</v>
      </c>
      <c r="K3330" s="84" t="e">
        <v>#N/A</v>
      </c>
      <c r="L3330" s="9" t="e">
        <v>#N/A</v>
      </c>
      <c r="M3330" s="92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8" t="e">
        <v>#N/A</v>
      </c>
      <c r="F3331" s="3" t="e">
        <v>#N/A</v>
      </c>
      <c r="G3331" s="3" t="e">
        <v>#N/A</v>
      </c>
      <c r="H3331" s="3" t="e">
        <v>#N/A</v>
      </c>
      <c r="I3331" s="79" t="e">
        <v>#N/A</v>
      </c>
      <c r="J3331" s="79" t="e">
        <v>#N/A</v>
      </c>
      <c r="K3331" s="84" t="e">
        <v>#N/A</v>
      </c>
      <c r="L3331" s="9" t="e">
        <v>#N/A</v>
      </c>
      <c r="M3331" s="92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8" t="e">
        <v>#N/A</v>
      </c>
      <c r="F3332" s="3" t="e">
        <v>#N/A</v>
      </c>
      <c r="G3332" s="3" t="e">
        <v>#N/A</v>
      </c>
      <c r="H3332" s="3" t="e">
        <v>#N/A</v>
      </c>
      <c r="I3332" s="79" t="e">
        <v>#N/A</v>
      </c>
      <c r="J3332" s="79" t="e">
        <v>#N/A</v>
      </c>
      <c r="K3332" s="84" t="e">
        <v>#N/A</v>
      </c>
      <c r="L3332" s="9" t="e">
        <v>#N/A</v>
      </c>
      <c r="M3332" s="92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8" t="e">
        <v>#N/A</v>
      </c>
      <c r="F3333" s="3" t="e">
        <v>#N/A</v>
      </c>
      <c r="G3333" s="3" t="e">
        <v>#N/A</v>
      </c>
      <c r="H3333" s="3" t="e">
        <v>#N/A</v>
      </c>
      <c r="I3333" s="79" t="e">
        <v>#N/A</v>
      </c>
      <c r="J3333" s="79" t="e">
        <v>#N/A</v>
      </c>
      <c r="K3333" s="84" t="e">
        <v>#N/A</v>
      </c>
      <c r="L3333" s="9" t="e">
        <v>#N/A</v>
      </c>
      <c r="M3333" s="92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8" t="e">
        <v>#N/A</v>
      </c>
      <c r="F3334" s="3" t="e">
        <v>#N/A</v>
      </c>
      <c r="G3334" s="3" t="e">
        <v>#N/A</v>
      </c>
      <c r="H3334" s="3" t="e">
        <v>#N/A</v>
      </c>
      <c r="I3334" s="79" t="e">
        <v>#N/A</v>
      </c>
      <c r="J3334" s="79" t="e">
        <v>#N/A</v>
      </c>
      <c r="K3334" s="84" t="e">
        <v>#N/A</v>
      </c>
      <c r="L3334" s="9" t="e">
        <v>#N/A</v>
      </c>
      <c r="M3334" s="92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8" t="e">
        <v>#N/A</v>
      </c>
      <c r="F3335" s="3" t="e">
        <v>#N/A</v>
      </c>
      <c r="G3335" s="3" t="e">
        <v>#N/A</v>
      </c>
      <c r="H3335" s="3" t="e">
        <v>#N/A</v>
      </c>
      <c r="I3335" s="79" t="e">
        <v>#N/A</v>
      </c>
      <c r="J3335" s="79" t="e">
        <v>#N/A</v>
      </c>
      <c r="K3335" s="84" t="e">
        <v>#N/A</v>
      </c>
      <c r="L3335" s="9" t="e">
        <v>#N/A</v>
      </c>
      <c r="M3335" s="92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8" t="e">
        <v>#N/A</v>
      </c>
      <c r="F3336" s="3" t="e">
        <v>#N/A</v>
      </c>
      <c r="G3336" s="3" t="e">
        <v>#N/A</v>
      </c>
      <c r="H3336" s="3" t="e">
        <v>#N/A</v>
      </c>
      <c r="I3336" s="79" t="e">
        <v>#N/A</v>
      </c>
      <c r="J3336" s="79" t="e">
        <v>#N/A</v>
      </c>
      <c r="K3336" s="84" t="e">
        <v>#N/A</v>
      </c>
      <c r="L3336" s="9" t="e">
        <v>#N/A</v>
      </c>
      <c r="M3336" s="92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8" t="e">
        <v>#N/A</v>
      </c>
      <c r="F3337" s="3" t="e">
        <v>#N/A</v>
      </c>
      <c r="G3337" s="3" t="e">
        <v>#N/A</v>
      </c>
      <c r="H3337" s="3" t="e">
        <v>#N/A</v>
      </c>
      <c r="I3337" s="79" t="e">
        <v>#N/A</v>
      </c>
      <c r="J3337" s="79" t="e">
        <v>#N/A</v>
      </c>
      <c r="K3337" s="84" t="e">
        <v>#N/A</v>
      </c>
      <c r="L3337" s="9" t="e">
        <v>#N/A</v>
      </c>
      <c r="M3337" s="92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8" t="e">
        <v>#N/A</v>
      </c>
      <c r="F3338" s="3" t="e">
        <v>#N/A</v>
      </c>
      <c r="G3338" s="3" t="e">
        <v>#N/A</v>
      </c>
      <c r="H3338" s="3" t="e">
        <v>#N/A</v>
      </c>
      <c r="I3338" s="79" t="e">
        <v>#N/A</v>
      </c>
      <c r="J3338" s="79" t="e">
        <v>#N/A</v>
      </c>
      <c r="K3338" s="84" t="e">
        <v>#N/A</v>
      </c>
      <c r="L3338" s="9" t="e">
        <v>#N/A</v>
      </c>
      <c r="M3338" s="92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8" t="e">
        <v>#N/A</v>
      </c>
      <c r="F3339" s="3" t="e">
        <v>#N/A</v>
      </c>
      <c r="G3339" s="3" t="e">
        <v>#N/A</v>
      </c>
      <c r="H3339" s="3" t="e">
        <v>#N/A</v>
      </c>
      <c r="I3339" s="79" t="e">
        <v>#N/A</v>
      </c>
      <c r="J3339" s="79" t="e">
        <v>#N/A</v>
      </c>
      <c r="K3339" s="84" t="e">
        <v>#N/A</v>
      </c>
      <c r="L3339" s="9" t="e">
        <v>#N/A</v>
      </c>
      <c r="M3339" s="92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8" t="e">
        <v>#N/A</v>
      </c>
      <c r="F3340" s="3" t="e">
        <v>#N/A</v>
      </c>
      <c r="G3340" s="3" t="e">
        <v>#N/A</v>
      </c>
      <c r="H3340" s="3" t="e">
        <v>#N/A</v>
      </c>
      <c r="I3340" s="79" t="e">
        <v>#N/A</v>
      </c>
      <c r="J3340" s="79" t="e">
        <v>#N/A</v>
      </c>
      <c r="K3340" s="84" t="e">
        <v>#N/A</v>
      </c>
      <c r="L3340" s="9" t="e">
        <v>#N/A</v>
      </c>
      <c r="M3340" s="92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8" t="e">
        <v>#N/A</v>
      </c>
      <c r="F3341" s="3" t="e">
        <v>#N/A</v>
      </c>
      <c r="G3341" s="3" t="e">
        <v>#N/A</v>
      </c>
      <c r="H3341" s="3" t="e">
        <v>#N/A</v>
      </c>
      <c r="I3341" s="79" t="e">
        <v>#N/A</v>
      </c>
      <c r="J3341" s="79" t="e">
        <v>#N/A</v>
      </c>
      <c r="K3341" s="84" t="e">
        <v>#N/A</v>
      </c>
      <c r="L3341" s="9" t="e">
        <v>#N/A</v>
      </c>
      <c r="M3341" s="92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8" t="e">
        <v>#N/A</v>
      </c>
      <c r="F3342" s="3" t="e">
        <v>#N/A</v>
      </c>
      <c r="G3342" s="3" t="e">
        <v>#N/A</v>
      </c>
      <c r="H3342" s="3" t="e">
        <v>#N/A</v>
      </c>
      <c r="I3342" s="79" t="e">
        <v>#N/A</v>
      </c>
      <c r="J3342" s="79" t="e">
        <v>#N/A</v>
      </c>
      <c r="K3342" s="84" t="e">
        <v>#N/A</v>
      </c>
      <c r="L3342" s="9" t="e">
        <v>#N/A</v>
      </c>
      <c r="M3342" s="92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8" t="e">
        <v>#N/A</v>
      </c>
      <c r="F3343" s="3" t="e">
        <v>#N/A</v>
      </c>
      <c r="G3343" s="3" t="e">
        <v>#N/A</v>
      </c>
      <c r="H3343" s="3" t="e">
        <v>#N/A</v>
      </c>
      <c r="I3343" s="79" t="e">
        <v>#N/A</v>
      </c>
      <c r="J3343" s="79" t="e">
        <v>#N/A</v>
      </c>
      <c r="K3343" s="84" t="e">
        <v>#N/A</v>
      </c>
      <c r="L3343" s="9" t="e">
        <v>#N/A</v>
      </c>
      <c r="M3343" s="92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8" t="e">
        <v>#N/A</v>
      </c>
      <c r="F3344" s="3" t="e">
        <v>#N/A</v>
      </c>
      <c r="G3344" s="3" t="e">
        <v>#N/A</v>
      </c>
      <c r="H3344" s="3" t="e">
        <v>#N/A</v>
      </c>
      <c r="I3344" s="79" t="e">
        <v>#N/A</v>
      </c>
      <c r="J3344" s="79" t="e">
        <v>#N/A</v>
      </c>
      <c r="K3344" s="84" t="e">
        <v>#N/A</v>
      </c>
      <c r="L3344" s="9" t="e">
        <v>#N/A</v>
      </c>
      <c r="M3344" s="92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8" t="e">
        <v>#N/A</v>
      </c>
      <c r="F3345" s="3" t="e">
        <v>#N/A</v>
      </c>
      <c r="G3345" s="3" t="e">
        <v>#N/A</v>
      </c>
      <c r="H3345" s="3" t="e">
        <v>#N/A</v>
      </c>
      <c r="I3345" s="79" t="e">
        <v>#N/A</v>
      </c>
      <c r="J3345" s="79" t="e">
        <v>#N/A</v>
      </c>
      <c r="K3345" s="84" t="e">
        <v>#N/A</v>
      </c>
      <c r="L3345" s="9" t="e">
        <v>#N/A</v>
      </c>
      <c r="M3345" s="92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8" t="e">
        <v>#N/A</v>
      </c>
      <c r="F3346" s="3" t="e">
        <v>#N/A</v>
      </c>
      <c r="G3346" s="3" t="e">
        <v>#N/A</v>
      </c>
      <c r="H3346" s="3" t="e">
        <v>#N/A</v>
      </c>
      <c r="I3346" s="79" t="e">
        <v>#N/A</v>
      </c>
      <c r="J3346" s="79" t="e">
        <v>#N/A</v>
      </c>
      <c r="K3346" s="84" t="e">
        <v>#N/A</v>
      </c>
      <c r="L3346" s="9" t="e">
        <v>#N/A</v>
      </c>
      <c r="M3346" s="92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8" t="e">
        <v>#N/A</v>
      </c>
      <c r="F3347" s="3" t="e">
        <v>#N/A</v>
      </c>
      <c r="G3347" s="3" t="e">
        <v>#N/A</v>
      </c>
      <c r="H3347" s="3" t="e">
        <v>#N/A</v>
      </c>
      <c r="I3347" s="79" t="e">
        <v>#N/A</v>
      </c>
      <c r="J3347" s="79" t="e">
        <v>#N/A</v>
      </c>
      <c r="K3347" s="84" t="e">
        <v>#N/A</v>
      </c>
      <c r="L3347" s="9" t="e">
        <v>#N/A</v>
      </c>
      <c r="M3347" s="92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8" t="e">
        <v>#N/A</v>
      </c>
      <c r="F3348" s="3" t="e">
        <v>#N/A</v>
      </c>
      <c r="G3348" s="3" t="e">
        <v>#N/A</v>
      </c>
      <c r="H3348" s="3" t="e">
        <v>#N/A</v>
      </c>
      <c r="I3348" s="79" t="e">
        <v>#N/A</v>
      </c>
      <c r="J3348" s="79" t="e">
        <v>#N/A</v>
      </c>
      <c r="K3348" s="84" t="e">
        <v>#N/A</v>
      </c>
      <c r="L3348" s="9" t="e">
        <v>#N/A</v>
      </c>
      <c r="M3348" s="92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8" t="e">
        <v>#N/A</v>
      </c>
      <c r="F3349" s="3" t="e">
        <v>#N/A</v>
      </c>
      <c r="G3349" s="3" t="e">
        <v>#N/A</v>
      </c>
      <c r="H3349" s="3" t="e">
        <v>#N/A</v>
      </c>
      <c r="I3349" s="79" t="e">
        <v>#N/A</v>
      </c>
      <c r="J3349" s="79" t="e">
        <v>#N/A</v>
      </c>
      <c r="K3349" s="84" t="e">
        <v>#N/A</v>
      </c>
      <c r="L3349" s="9" t="e">
        <v>#N/A</v>
      </c>
      <c r="M3349" s="92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8" t="e">
        <v>#N/A</v>
      </c>
      <c r="F3350" s="3" t="e">
        <v>#N/A</v>
      </c>
      <c r="G3350" s="3" t="e">
        <v>#N/A</v>
      </c>
      <c r="H3350" s="3" t="e">
        <v>#N/A</v>
      </c>
      <c r="I3350" s="79" t="e">
        <v>#N/A</v>
      </c>
      <c r="J3350" s="79" t="e">
        <v>#N/A</v>
      </c>
      <c r="K3350" s="84" t="e">
        <v>#N/A</v>
      </c>
      <c r="L3350" s="9" t="e">
        <v>#N/A</v>
      </c>
      <c r="M3350" s="92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8" t="e">
        <v>#N/A</v>
      </c>
      <c r="F3351" s="3" t="e">
        <v>#N/A</v>
      </c>
      <c r="G3351" s="3" t="e">
        <v>#N/A</v>
      </c>
      <c r="H3351" s="3" t="e">
        <v>#N/A</v>
      </c>
      <c r="I3351" s="79" t="e">
        <v>#N/A</v>
      </c>
      <c r="J3351" s="79" t="e">
        <v>#N/A</v>
      </c>
      <c r="K3351" s="84" t="e">
        <v>#N/A</v>
      </c>
      <c r="L3351" s="9" t="e">
        <v>#N/A</v>
      </c>
      <c r="M3351" s="92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8" t="e">
        <v>#N/A</v>
      </c>
      <c r="F3352" s="3" t="e">
        <v>#N/A</v>
      </c>
      <c r="G3352" s="3" t="e">
        <v>#N/A</v>
      </c>
      <c r="H3352" s="3" t="e">
        <v>#N/A</v>
      </c>
      <c r="I3352" s="79" t="e">
        <v>#N/A</v>
      </c>
      <c r="J3352" s="79" t="e">
        <v>#N/A</v>
      </c>
      <c r="K3352" s="84" t="e">
        <v>#N/A</v>
      </c>
      <c r="L3352" s="9" t="e">
        <v>#N/A</v>
      </c>
      <c r="M3352" s="92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8" t="e">
        <v>#N/A</v>
      </c>
      <c r="F3353" s="3" t="e">
        <v>#N/A</v>
      </c>
      <c r="G3353" s="3" t="e">
        <v>#N/A</v>
      </c>
      <c r="H3353" s="3" t="e">
        <v>#N/A</v>
      </c>
      <c r="I3353" s="79" t="e">
        <v>#N/A</v>
      </c>
      <c r="J3353" s="79" t="e">
        <v>#N/A</v>
      </c>
      <c r="K3353" s="84" t="e">
        <v>#N/A</v>
      </c>
      <c r="L3353" s="9" t="e">
        <v>#N/A</v>
      </c>
      <c r="M3353" s="92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8" t="e">
        <v>#N/A</v>
      </c>
      <c r="F3354" s="3" t="e">
        <v>#N/A</v>
      </c>
      <c r="G3354" s="3" t="e">
        <v>#N/A</v>
      </c>
      <c r="H3354" s="3" t="e">
        <v>#N/A</v>
      </c>
      <c r="I3354" s="79" t="e">
        <v>#N/A</v>
      </c>
      <c r="J3354" s="79" t="e">
        <v>#N/A</v>
      </c>
      <c r="K3354" s="84" t="e">
        <v>#N/A</v>
      </c>
      <c r="L3354" s="9" t="e">
        <v>#N/A</v>
      </c>
      <c r="M3354" s="92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8" t="e">
        <v>#N/A</v>
      </c>
      <c r="F3355" s="3" t="e">
        <v>#N/A</v>
      </c>
      <c r="G3355" s="3" t="e">
        <v>#N/A</v>
      </c>
      <c r="H3355" s="3" t="e">
        <v>#N/A</v>
      </c>
      <c r="I3355" s="79" t="e">
        <v>#N/A</v>
      </c>
      <c r="J3355" s="79" t="e">
        <v>#N/A</v>
      </c>
      <c r="K3355" s="84" t="e">
        <v>#N/A</v>
      </c>
      <c r="L3355" s="9" t="e">
        <v>#N/A</v>
      </c>
      <c r="M3355" s="92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8" t="e">
        <v>#N/A</v>
      </c>
      <c r="F3356" s="3" t="e">
        <v>#N/A</v>
      </c>
      <c r="G3356" s="3" t="e">
        <v>#N/A</v>
      </c>
      <c r="H3356" s="3" t="e">
        <v>#N/A</v>
      </c>
      <c r="I3356" s="79" t="e">
        <v>#N/A</v>
      </c>
      <c r="J3356" s="79" t="e">
        <v>#N/A</v>
      </c>
      <c r="K3356" s="84" t="e">
        <v>#N/A</v>
      </c>
      <c r="L3356" s="9" t="e">
        <v>#N/A</v>
      </c>
      <c r="M3356" s="92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8" t="e">
        <v>#N/A</v>
      </c>
      <c r="F3357" s="3" t="e">
        <v>#N/A</v>
      </c>
      <c r="G3357" s="3" t="e">
        <v>#N/A</v>
      </c>
      <c r="H3357" s="3" t="e">
        <v>#N/A</v>
      </c>
      <c r="I3357" s="79" t="e">
        <v>#N/A</v>
      </c>
      <c r="J3357" s="79" t="e">
        <v>#N/A</v>
      </c>
      <c r="K3357" s="84" t="e">
        <v>#N/A</v>
      </c>
      <c r="L3357" s="9" t="e">
        <v>#N/A</v>
      </c>
      <c r="M3357" s="92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8" t="e">
        <v>#N/A</v>
      </c>
      <c r="F3358" s="3" t="e">
        <v>#N/A</v>
      </c>
      <c r="G3358" s="3" t="e">
        <v>#N/A</v>
      </c>
      <c r="H3358" s="3" t="e">
        <v>#N/A</v>
      </c>
      <c r="I3358" s="79" t="e">
        <v>#N/A</v>
      </c>
      <c r="J3358" s="79" t="e">
        <v>#N/A</v>
      </c>
      <c r="K3358" s="84" t="e">
        <v>#N/A</v>
      </c>
      <c r="L3358" s="9" t="e">
        <v>#N/A</v>
      </c>
      <c r="M3358" s="92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8" t="e">
        <v>#N/A</v>
      </c>
      <c r="F3359" s="3" t="e">
        <v>#N/A</v>
      </c>
      <c r="G3359" s="3" t="e">
        <v>#N/A</v>
      </c>
      <c r="H3359" s="3" t="e">
        <v>#N/A</v>
      </c>
      <c r="I3359" s="79" t="e">
        <v>#N/A</v>
      </c>
      <c r="J3359" s="79" t="e">
        <v>#N/A</v>
      </c>
      <c r="K3359" s="84" t="e">
        <v>#N/A</v>
      </c>
      <c r="L3359" s="9" t="e">
        <v>#N/A</v>
      </c>
      <c r="M3359" s="92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8" t="e">
        <v>#N/A</v>
      </c>
      <c r="F3360" s="3" t="e">
        <v>#N/A</v>
      </c>
      <c r="G3360" s="3" t="e">
        <v>#N/A</v>
      </c>
      <c r="H3360" s="3" t="e">
        <v>#N/A</v>
      </c>
      <c r="I3360" s="79" t="e">
        <v>#N/A</v>
      </c>
      <c r="J3360" s="79" t="e">
        <v>#N/A</v>
      </c>
      <c r="K3360" s="84" t="e">
        <v>#N/A</v>
      </c>
      <c r="L3360" s="9" t="e">
        <v>#N/A</v>
      </c>
      <c r="M3360" s="92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8" t="e">
        <v>#N/A</v>
      </c>
      <c r="F3361" s="3" t="e">
        <v>#N/A</v>
      </c>
      <c r="G3361" s="3" t="e">
        <v>#N/A</v>
      </c>
      <c r="H3361" s="3" t="e">
        <v>#N/A</v>
      </c>
      <c r="I3361" s="79" t="e">
        <v>#N/A</v>
      </c>
      <c r="J3361" s="79" t="e">
        <v>#N/A</v>
      </c>
      <c r="K3361" s="84" t="e">
        <v>#N/A</v>
      </c>
      <c r="L3361" s="9" t="e">
        <v>#N/A</v>
      </c>
      <c r="M3361" s="92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8" t="e">
        <v>#N/A</v>
      </c>
      <c r="F3362" s="3" t="e">
        <v>#N/A</v>
      </c>
      <c r="G3362" s="3" t="e">
        <v>#N/A</v>
      </c>
      <c r="H3362" s="3" t="e">
        <v>#N/A</v>
      </c>
      <c r="I3362" s="79" t="e">
        <v>#N/A</v>
      </c>
      <c r="J3362" s="79" t="e">
        <v>#N/A</v>
      </c>
      <c r="K3362" s="84" t="e">
        <v>#N/A</v>
      </c>
      <c r="L3362" s="9" t="e">
        <v>#N/A</v>
      </c>
      <c r="M3362" s="92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8" t="e">
        <v>#N/A</v>
      </c>
      <c r="F3363" s="3" t="e">
        <v>#N/A</v>
      </c>
      <c r="G3363" s="3" t="e">
        <v>#N/A</v>
      </c>
      <c r="H3363" s="3" t="e">
        <v>#N/A</v>
      </c>
      <c r="I3363" s="79" t="e">
        <v>#N/A</v>
      </c>
      <c r="J3363" s="79" t="e">
        <v>#N/A</v>
      </c>
      <c r="K3363" s="84" t="e">
        <v>#N/A</v>
      </c>
      <c r="L3363" s="9" t="e">
        <v>#N/A</v>
      </c>
      <c r="M3363" s="92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8" t="e">
        <v>#N/A</v>
      </c>
      <c r="F3364" s="3" t="e">
        <v>#N/A</v>
      </c>
      <c r="G3364" s="3" t="e">
        <v>#N/A</v>
      </c>
      <c r="H3364" s="3" t="e">
        <v>#N/A</v>
      </c>
      <c r="I3364" s="79" t="e">
        <v>#N/A</v>
      </c>
      <c r="J3364" s="79" t="e">
        <v>#N/A</v>
      </c>
      <c r="K3364" s="84" t="e">
        <v>#N/A</v>
      </c>
      <c r="L3364" s="9" t="e">
        <v>#N/A</v>
      </c>
      <c r="M3364" s="92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8" t="e">
        <v>#N/A</v>
      </c>
      <c r="F3365" s="3" t="e">
        <v>#N/A</v>
      </c>
      <c r="G3365" s="3" t="e">
        <v>#N/A</v>
      </c>
      <c r="H3365" s="3" t="e">
        <v>#N/A</v>
      </c>
      <c r="I3365" s="79" t="e">
        <v>#N/A</v>
      </c>
      <c r="J3365" s="79" t="e">
        <v>#N/A</v>
      </c>
      <c r="K3365" s="84" t="e">
        <v>#N/A</v>
      </c>
      <c r="L3365" s="9" t="e">
        <v>#N/A</v>
      </c>
      <c r="M3365" s="92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8" t="e">
        <v>#N/A</v>
      </c>
      <c r="F3366" s="3" t="e">
        <v>#N/A</v>
      </c>
      <c r="G3366" s="3" t="e">
        <v>#N/A</v>
      </c>
      <c r="H3366" s="3" t="e">
        <v>#N/A</v>
      </c>
      <c r="I3366" s="79" t="e">
        <v>#N/A</v>
      </c>
      <c r="J3366" s="79" t="e">
        <v>#N/A</v>
      </c>
      <c r="K3366" s="84" t="e">
        <v>#N/A</v>
      </c>
      <c r="L3366" s="9" t="e">
        <v>#N/A</v>
      </c>
      <c r="M3366" s="92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8" t="e">
        <v>#N/A</v>
      </c>
      <c r="F3367" s="3" t="e">
        <v>#N/A</v>
      </c>
      <c r="G3367" s="3" t="e">
        <v>#N/A</v>
      </c>
      <c r="H3367" s="3" t="e">
        <v>#N/A</v>
      </c>
      <c r="I3367" s="79" t="e">
        <v>#N/A</v>
      </c>
      <c r="J3367" s="79" t="e">
        <v>#N/A</v>
      </c>
      <c r="K3367" s="84" t="e">
        <v>#N/A</v>
      </c>
      <c r="L3367" s="9" t="e">
        <v>#N/A</v>
      </c>
      <c r="M3367" s="92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8" t="e">
        <v>#N/A</v>
      </c>
      <c r="F3368" s="3" t="e">
        <v>#N/A</v>
      </c>
      <c r="G3368" s="3" t="e">
        <v>#N/A</v>
      </c>
      <c r="H3368" s="3" t="e">
        <v>#N/A</v>
      </c>
      <c r="I3368" s="79" t="e">
        <v>#N/A</v>
      </c>
      <c r="J3368" s="79" t="e">
        <v>#N/A</v>
      </c>
      <c r="K3368" s="84" t="e">
        <v>#N/A</v>
      </c>
      <c r="L3368" s="9" t="e">
        <v>#N/A</v>
      </c>
      <c r="M3368" s="92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8" t="e">
        <v>#N/A</v>
      </c>
      <c r="F3369" s="3" t="e">
        <v>#N/A</v>
      </c>
      <c r="G3369" s="3" t="e">
        <v>#N/A</v>
      </c>
      <c r="H3369" s="3" t="e">
        <v>#N/A</v>
      </c>
      <c r="I3369" s="79" t="e">
        <v>#N/A</v>
      </c>
      <c r="J3369" s="79" t="e">
        <v>#N/A</v>
      </c>
      <c r="K3369" s="84" t="e">
        <v>#N/A</v>
      </c>
      <c r="L3369" s="9" t="e">
        <v>#N/A</v>
      </c>
      <c r="M3369" s="92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8" t="e">
        <v>#N/A</v>
      </c>
      <c r="F3370" s="3" t="e">
        <v>#N/A</v>
      </c>
      <c r="G3370" s="3" t="e">
        <v>#N/A</v>
      </c>
      <c r="H3370" s="3" t="e">
        <v>#N/A</v>
      </c>
      <c r="I3370" s="79" t="e">
        <v>#N/A</v>
      </c>
      <c r="J3370" s="79" t="e">
        <v>#N/A</v>
      </c>
      <c r="K3370" s="84" t="e">
        <v>#N/A</v>
      </c>
      <c r="L3370" s="9" t="e">
        <v>#N/A</v>
      </c>
      <c r="M3370" s="92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8" t="e">
        <v>#N/A</v>
      </c>
      <c r="F3371" s="3" t="e">
        <v>#N/A</v>
      </c>
      <c r="G3371" s="3" t="e">
        <v>#N/A</v>
      </c>
      <c r="H3371" s="3" t="e">
        <v>#N/A</v>
      </c>
      <c r="I3371" s="79" t="e">
        <v>#N/A</v>
      </c>
      <c r="J3371" s="79" t="e">
        <v>#N/A</v>
      </c>
      <c r="K3371" s="84" t="e">
        <v>#N/A</v>
      </c>
      <c r="L3371" s="9" t="e">
        <v>#N/A</v>
      </c>
      <c r="M3371" s="92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8" t="e">
        <v>#N/A</v>
      </c>
      <c r="F3372" s="3" t="e">
        <v>#N/A</v>
      </c>
      <c r="G3372" s="3" t="e">
        <v>#N/A</v>
      </c>
      <c r="H3372" s="3" t="e">
        <v>#N/A</v>
      </c>
      <c r="I3372" s="79" t="e">
        <v>#N/A</v>
      </c>
      <c r="J3372" s="79" t="e">
        <v>#N/A</v>
      </c>
      <c r="K3372" s="84" t="e">
        <v>#N/A</v>
      </c>
      <c r="L3372" s="9" t="e">
        <v>#N/A</v>
      </c>
      <c r="M3372" s="92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8" t="e">
        <v>#N/A</v>
      </c>
      <c r="F3373" s="3" t="e">
        <v>#N/A</v>
      </c>
      <c r="G3373" s="3" t="e">
        <v>#N/A</v>
      </c>
      <c r="H3373" s="3" t="e">
        <v>#N/A</v>
      </c>
      <c r="I3373" s="79" t="e">
        <v>#N/A</v>
      </c>
      <c r="J3373" s="79" t="e">
        <v>#N/A</v>
      </c>
      <c r="K3373" s="84" t="e">
        <v>#N/A</v>
      </c>
      <c r="L3373" s="9" t="e">
        <v>#N/A</v>
      </c>
      <c r="M3373" s="92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8" t="e">
        <v>#N/A</v>
      </c>
      <c r="F3374" s="3" t="e">
        <v>#N/A</v>
      </c>
      <c r="G3374" s="3" t="e">
        <v>#N/A</v>
      </c>
      <c r="H3374" s="3" t="e">
        <v>#N/A</v>
      </c>
      <c r="I3374" s="79" t="e">
        <v>#N/A</v>
      </c>
      <c r="J3374" s="79" t="e">
        <v>#N/A</v>
      </c>
      <c r="K3374" s="84" t="e">
        <v>#N/A</v>
      </c>
      <c r="L3374" s="9" t="e">
        <v>#N/A</v>
      </c>
      <c r="M3374" s="92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8" t="e">
        <v>#N/A</v>
      </c>
      <c r="F3375" s="3" t="e">
        <v>#N/A</v>
      </c>
      <c r="G3375" s="3" t="e">
        <v>#N/A</v>
      </c>
      <c r="H3375" s="3" t="e">
        <v>#N/A</v>
      </c>
      <c r="I3375" s="79" t="e">
        <v>#N/A</v>
      </c>
      <c r="J3375" s="79" t="e">
        <v>#N/A</v>
      </c>
      <c r="K3375" s="84" t="e">
        <v>#N/A</v>
      </c>
      <c r="L3375" s="9" t="e">
        <v>#N/A</v>
      </c>
      <c r="M3375" s="92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8" t="e">
        <v>#N/A</v>
      </c>
      <c r="F3376" s="3" t="e">
        <v>#N/A</v>
      </c>
      <c r="G3376" s="3" t="e">
        <v>#N/A</v>
      </c>
      <c r="H3376" s="3" t="e">
        <v>#N/A</v>
      </c>
      <c r="I3376" s="79" t="e">
        <v>#N/A</v>
      </c>
      <c r="J3376" s="79" t="e">
        <v>#N/A</v>
      </c>
      <c r="K3376" s="84" t="e">
        <v>#N/A</v>
      </c>
      <c r="L3376" s="9" t="e">
        <v>#N/A</v>
      </c>
      <c r="M3376" s="92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8" t="e">
        <v>#N/A</v>
      </c>
      <c r="F3377" s="3" t="e">
        <v>#N/A</v>
      </c>
      <c r="G3377" s="3" t="e">
        <v>#N/A</v>
      </c>
      <c r="H3377" s="3" t="e">
        <v>#N/A</v>
      </c>
      <c r="I3377" s="79" t="e">
        <v>#N/A</v>
      </c>
      <c r="J3377" s="79" t="e">
        <v>#N/A</v>
      </c>
      <c r="K3377" s="84" t="e">
        <v>#N/A</v>
      </c>
      <c r="L3377" s="9" t="e">
        <v>#N/A</v>
      </c>
      <c r="M3377" s="92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8" t="e">
        <v>#N/A</v>
      </c>
      <c r="F3378" s="3" t="e">
        <v>#N/A</v>
      </c>
      <c r="G3378" s="3" t="e">
        <v>#N/A</v>
      </c>
      <c r="H3378" s="3" t="e">
        <v>#N/A</v>
      </c>
      <c r="I3378" s="79" t="e">
        <v>#N/A</v>
      </c>
      <c r="J3378" s="79" t="e">
        <v>#N/A</v>
      </c>
      <c r="K3378" s="84" t="e">
        <v>#N/A</v>
      </c>
      <c r="L3378" s="9" t="e">
        <v>#N/A</v>
      </c>
      <c r="M3378" s="92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8" t="e">
        <v>#N/A</v>
      </c>
      <c r="F3379" s="3" t="e">
        <v>#N/A</v>
      </c>
      <c r="G3379" s="3" t="e">
        <v>#N/A</v>
      </c>
      <c r="H3379" s="3" t="e">
        <v>#N/A</v>
      </c>
      <c r="I3379" s="79" t="e">
        <v>#N/A</v>
      </c>
      <c r="J3379" s="79" t="e">
        <v>#N/A</v>
      </c>
      <c r="K3379" s="84" t="e">
        <v>#N/A</v>
      </c>
      <c r="L3379" s="9" t="e">
        <v>#N/A</v>
      </c>
      <c r="M3379" s="92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8" t="e">
        <v>#N/A</v>
      </c>
      <c r="F3380" s="3" t="e">
        <v>#N/A</v>
      </c>
      <c r="G3380" s="3" t="e">
        <v>#N/A</v>
      </c>
      <c r="H3380" s="3" t="e">
        <v>#N/A</v>
      </c>
      <c r="I3380" s="79" t="e">
        <v>#N/A</v>
      </c>
      <c r="J3380" s="79" t="e">
        <v>#N/A</v>
      </c>
      <c r="K3380" s="84" t="e">
        <v>#N/A</v>
      </c>
      <c r="L3380" s="9" t="e">
        <v>#N/A</v>
      </c>
      <c r="M3380" s="92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8" t="e">
        <v>#N/A</v>
      </c>
      <c r="F3381" s="3" t="e">
        <v>#N/A</v>
      </c>
      <c r="G3381" s="3" t="e">
        <v>#N/A</v>
      </c>
      <c r="H3381" s="3" t="e">
        <v>#N/A</v>
      </c>
      <c r="I3381" s="79" t="e">
        <v>#N/A</v>
      </c>
      <c r="J3381" s="79" t="e">
        <v>#N/A</v>
      </c>
      <c r="K3381" s="84" t="e">
        <v>#N/A</v>
      </c>
      <c r="L3381" s="9" t="e">
        <v>#N/A</v>
      </c>
      <c r="M3381" s="92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8" t="e">
        <v>#N/A</v>
      </c>
      <c r="F3382" s="3" t="e">
        <v>#N/A</v>
      </c>
      <c r="G3382" s="3" t="e">
        <v>#N/A</v>
      </c>
      <c r="H3382" s="3" t="e">
        <v>#N/A</v>
      </c>
      <c r="I3382" s="79" t="e">
        <v>#N/A</v>
      </c>
      <c r="J3382" s="79" t="e">
        <v>#N/A</v>
      </c>
      <c r="K3382" s="84" t="e">
        <v>#N/A</v>
      </c>
      <c r="L3382" s="9" t="e">
        <v>#N/A</v>
      </c>
      <c r="M3382" s="92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8" t="e">
        <v>#N/A</v>
      </c>
      <c r="F3383" s="3" t="e">
        <v>#N/A</v>
      </c>
      <c r="G3383" s="3" t="e">
        <v>#N/A</v>
      </c>
      <c r="H3383" s="3" t="e">
        <v>#N/A</v>
      </c>
      <c r="I3383" s="79" t="e">
        <v>#N/A</v>
      </c>
      <c r="J3383" s="79" t="e">
        <v>#N/A</v>
      </c>
      <c r="K3383" s="84" t="e">
        <v>#N/A</v>
      </c>
      <c r="L3383" s="9" t="e">
        <v>#N/A</v>
      </c>
      <c r="M3383" s="92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8" t="e">
        <v>#N/A</v>
      </c>
      <c r="F3384" s="3" t="e">
        <v>#N/A</v>
      </c>
      <c r="G3384" s="3" t="e">
        <v>#N/A</v>
      </c>
      <c r="H3384" s="3" t="e">
        <v>#N/A</v>
      </c>
      <c r="I3384" s="79" t="e">
        <v>#N/A</v>
      </c>
      <c r="J3384" s="79" t="e">
        <v>#N/A</v>
      </c>
      <c r="K3384" s="84" t="e">
        <v>#N/A</v>
      </c>
      <c r="L3384" s="9" t="e">
        <v>#N/A</v>
      </c>
      <c r="M3384" s="92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8" t="e">
        <v>#N/A</v>
      </c>
      <c r="F3385" s="3" t="e">
        <v>#N/A</v>
      </c>
      <c r="G3385" s="3" t="e">
        <v>#N/A</v>
      </c>
      <c r="H3385" s="3" t="e">
        <v>#N/A</v>
      </c>
      <c r="I3385" s="79" t="e">
        <v>#N/A</v>
      </c>
      <c r="J3385" s="79" t="e">
        <v>#N/A</v>
      </c>
      <c r="K3385" s="84" t="e">
        <v>#N/A</v>
      </c>
      <c r="L3385" s="9" t="e">
        <v>#N/A</v>
      </c>
      <c r="M3385" s="92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8" t="e">
        <v>#N/A</v>
      </c>
      <c r="F3386" s="3" t="e">
        <v>#N/A</v>
      </c>
      <c r="G3386" s="3" t="e">
        <v>#N/A</v>
      </c>
      <c r="H3386" s="3" t="e">
        <v>#N/A</v>
      </c>
      <c r="I3386" s="79" t="e">
        <v>#N/A</v>
      </c>
      <c r="J3386" s="79" t="e">
        <v>#N/A</v>
      </c>
      <c r="K3386" s="84" t="e">
        <v>#N/A</v>
      </c>
      <c r="L3386" s="9" t="e">
        <v>#N/A</v>
      </c>
      <c r="M3386" s="92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8" t="e">
        <v>#N/A</v>
      </c>
      <c r="F3387" s="3" t="e">
        <v>#N/A</v>
      </c>
      <c r="G3387" s="3" t="e">
        <v>#N/A</v>
      </c>
      <c r="H3387" s="3" t="e">
        <v>#N/A</v>
      </c>
      <c r="I3387" s="79" t="e">
        <v>#N/A</v>
      </c>
      <c r="J3387" s="79" t="e">
        <v>#N/A</v>
      </c>
      <c r="K3387" s="84" t="e">
        <v>#N/A</v>
      </c>
      <c r="L3387" s="9" t="e">
        <v>#N/A</v>
      </c>
      <c r="M3387" s="92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8" t="e">
        <v>#N/A</v>
      </c>
      <c r="F3388" s="3" t="e">
        <v>#N/A</v>
      </c>
      <c r="G3388" s="3" t="e">
        <v>#N/A</v>
      </c>
      <c r="H3388" s="3" t="e">
        <v>#N/A</v>
      </c>
      <c r="I3388" s="79" t="e">
        <v>#N/A</v>
      </c>
      <c r="J3388" s="79" t="e">
        <v>#N/A</v>
      </c>
      <c r="K3388" s="84" t="e">
        <v>#N/A</v>
      </c>
      <c r="L3388" s="9" t="e">
        <v>#N/A</v>
      </c>
      <c r="M3388" s="92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8" t="e">
        <v>#N/A</v>
      </c>
      <c r="F3389" s="3" t="e">
        <v>#N/A</v>
      </c>
      <c r="G3389" s="3" t="e">
        <v>#N/A</v>
      </c>
      <c r="H3389" s="3" t="e">
        <v>#N/A</v>
      </c>
      <c r="I3389" s="79" t="e">
        <v>#N/A</v>
      </c>
      <c r="J3389" s="79" t="e">
        <v>#N/A</v>
      </c>
      <c r="K3389" s="84" t="e">
        <v>#N/A</v>
      </c>
      <c r="L3389" s="9" t="e">
        <v>#N/A</v>
      </c>
      <c r="M3389" s="92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8" t="e">
        <v>#N/A</v>
      </c>
      <c r="F3390" s="3" t="e">
        <v>#N/A</v>
      </c>
      <c r="G3390" s="3" t="e">
        <v>#N/A</v>
      </c>
      <c r="H3390" s="3" t="e">
        <v>#N/A</v>
      </c>
      <c r="I3390" s="79" t="e">
        <v>#N/A</v>
      </c>
      <c r="J3390" s="79" t="e">
        <v>#N/A</v>
      </c>
      <c r="K3390" s="84" t="e">
        <v>#N/A</v>
      </c>
      <c r="L3390" s="9" t="e">
        <v>#N/A</v>
      </c>
      <c r="M3390" s="92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8" t="e">
        <v>#N/A</v>
      </c>
      <c r="F3391" s="3" t="e">
        <v>#N/A</v>
      </c>
      <c r="G3391" s="3" t="e">
        <v>#N/A</v>
      </c>
      <c r="H3391" s="3" t="e">
        <v>#N/A</v>
      </c>
      <c r="I3391" s="79" t="e">
        <v>#N/A</v>
      </c>
      <c r="J3391" s="79" t="e">
        <v>#N/A</v>
      </c>
      <c r="K3391" s="84" t="e">
        <v>#N/A</v>
      </c>
      <c r="L3391" s="9" t="e">
        <v>#N/A</v>
      </c>
      <c r="M3391" s="92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8" t="e">
        <v>#N/A</v>
      </c>
      <c r="F3392" s="3" t="e">
        <v>#N/A</v>
      </c>
      <c r="G3392" s="3" t="e">
        <v>#N/A</v>
      </c>
      <c r="H3392" s="3" t="e">
        <v>#N/A</v>
      </c>
      <c r="I3392" s="79" t="e">
        <v>#N/A</v>
      </c>
      <c r="J3392" s="79" t="e">
        <v>#N/A</v>
      </c>
      <c r="K3392" s="84" t="e">
        <v>#N/A</v>
      </c>
      <c r="L3392" s="9" t="e">
        <v>#N/A</v>
      </c>
      <c r="M3392" s="92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8" t="e">
        <v>#N/A</v>
      </c>
      <c r="F3393" s="3" t="e">
        <v>#N/A</v>
      </c>
      <c r="G3393" s="3" t="e">
        <v>#N/A</v>
      </c>
      <c r="H3393" s="3" t="e">
        <v>#N/A</v>
      </c>
      <c r="I3393" s="79" t="e">
        <v>#N/A</v>
      </c>
      <c r="J3393" s="79" t="e">
        <v>#N/A</v>
      </c>
      <c r="K3393" s="84" t="e">
        <v>#N/A</v>
      </c>
      <c r="L3393" s="9" t="e">
        <v>#N/A</v>
      </c>
      <c r="M3393" s="92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8" t="e">
        <v>#N/A</v>
      </c>
      <c r="F3394" s="3" t="e">
        <v>#N/A</v>
      </c>
      <c r="G3394" s="3" t="e">
        <v>#N/A</v>
      </c>
      <c r="H3394" s="3" t="e">
        <v>#N/A</v>
      </c>
      <c r="I3394" s="79" t="e">
        <v>#N/A</v>
      </c>
      <c r="J3394" s="79" t="e">
        <v>#N/A</v>
      </c>
      <c r="K3394" s="84" t="e">
        <v>#N/A</v>
      </c>
      <c r="L3394" s="9" t="e">
        <v>#N/A</v>
      </c>
      <c r="M3394" s="92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8" t="e">
        <v>#N/A</v>
      </c>
      <c r="F3395" s="3" t="e">
        <v>#N/A</v>
      </c>
      <c r="G3395" s="3" t="e">
        <v>#N/A</v>
      </c>
      <c r="H3395" s="3" t="e">
        <v>#N/A</v>
      </c>
      <c r="I3395" s="79" t="e">
        <v>#N/A</v>
      </c>
      <c r="J3395" s="79" t="e">
        <v>#N/A</v>
      </c>
      <c r="K3395" s="84" t="e">
        <v>#N/A</v>
      </c>
      <c r="L3395" s="9" t="e">
        <v>#N/A</v>
      </c>
      <c r="M3395" s="92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8" t="e">
        <v>#N/A</v>
      </c>
      <c r="F3396" s="3" t="e">
        <v>#N/A</v>
      </c>
      <c r="G3396" s="3" t="e">
        <v>#N/A</v>
      </c>
      <c r="H3396" s="3" t="e">
        <v>#N/A</v>
      </c>
      <c r="I3396" s="79" t="e">
        <v>#N/A</v>
      </c>
      <c r="J3396" s="79" t="e">
        <v>#N/A</v>
      </c>
      <c r="K3396" s="84" t="e">
        <v>#N/A</v>
      </c>
      <c r="L3396" s="9" t="e">
        <v>#N/A</v>
      </c>
      <c r="M3396" s="92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8" t="e">
        <v>#N/A</v>
      </c>
      <c r="F3397" s="3" t="e">
        <v>#N/A</v>
      </c>
      <c r="G3397" s="3" t="e">
        <v>#N/A</v>
      </c>
      <c r="H3397" s="3" t="e">
        <v>#N/A</v>
      </c>
      <c r="I3397" s="79" t="e">
        <v>#N/A</v>
      </c>
      <c r="J3397" s="79" t="e">
        <v>#N/A</v>
      </c>
      <c r="K3397" s="84" t="e">
        <v>#N/A</v>
      </c>
      <c r="L3397" s="9" t="e">
        <v>#N/A</v>
      </c>
      <c r="M3397" s="92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8" t="e">
        <v>#N/A</v>
      </c>
      <c r="F3398" s="3" t="e">
        <v>#N/A</v>
      </c>
      <c r="G3398" s="3" t="e">
        <v>#N/A</v>
      </c>
      <c r="H3398" s="3" t="e">
        <v>#N/A</v>
      </c>
      <c r="I3398" s="79" t="e">
        <v>#N/A</v>
      </c>
      <c r="J3398" s="79" t="e">
        <v>#N/A</v>
      </c>
      <c r="K3398" s="84" t="e">
        <v>#N/A</v>
      </c>
      <c r="L3398" s="9" t="e">
        <v>#N/A</v>
      </c>
      <c r="M3398" s="92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8" t="e">
        <v>#N/A</v>
      </c>
      <c r="F3399" s="3" t="e">
        <v>#N/A</v>
      </c>
      <c r="G3399" s="3" t="e">
        <v>#N/A</v>
      </c>
      <c r="H3399" s="3" t="e">
        <v>#N/A</v>
      </c>
      <c r="I3399" s="79" t="e">
        <v>#N/A</v>
      </c>
      <c r="J3399" s="79" t="e">
        <v>#N/A</v>
      </c>
      <c r="K3399" s="84" t="e">
        <v>#N/A</v>
      </c>
      <c r="L3399" s="9" t="e">
        <v>#N/A</v>
      </c>
      <c r="M3399" s="92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8" t="e">
        <v>#N/A</v>
      </c>
      <c r="F3400" s="3" t="e">
        <v>#N/A</v>
      </c>
      <c r="G3400" s="3" t="e">
        <v>#N/A</v>
      </c>
      <c r="H3400" s="3" t="e">
        <v>#N/A</v>
      </c>
      <c r="I3400" s="79" t="e">
        <v>#N/A</v>
      </c>
      <c r="J3400" s="79" t="e">
        <v>#N/A</v>
      </c>
      <c r="K3400" s="84" t="e">
        <v>#N/A</v>
      </c>
      <c r="L3400" s="9" t="e">
        <v>#N/A</v>
      </c>
      <c r="M3400" s="92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8" t="e">
        <v>#N/A</v>
      </c>
      <c r="F3401" s="3" t="e">
        <v>#N/A</v>
      </c>
      <c r="G3401" s="3" t="e">
        <v>#N/A</v>
      </c>
      <c r="H3401" s="3" t="e">
        <v>#N/A</v>
      </c>
      <c r="I3401" s="79" t="e">
        <v>#N/A</v>
      </c>
      <c r="J3401" s="79" t="e">
        <v>#N/A</v>
      </c>
      <c r="K3401" s="84" t="e">
        <v>#N/A</v>
      </c>
      <c r="L3401" s="9" t="e">
        <v>#N/A</v>
      </c>
      <c r="M3401" s="92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8" t="e">
        <v>#N/A</v>
      </c>
      <c r="F3402" s="3" t="e">
        <v>#N/A</v>
      </c>
      <c r="G3402" s="3" t="e">
        <v>#N/A</v>
      </c>
      <c r="H3402" s="3" t="e">
        <v>#N/A</v>
      </c>
      <c r="I3402" s="79" t="e">
        <v>#N/A</v>
      </c>
      <c r="J3402" s="79" t="e">
        <v>#N/A</v>
      </c>
      <c r="K3402" s="84" t="e">
        <v>#N/A</v>
      </c>
      <c r="L3402" s="9" t="e">
        <v>#N/A</v>
      </c>
      <c r="M3402" s="92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8" t="e">
        <v>#N/A</v>
      </c>
      <c r="F3403" s="3" t="e">
        <v>#N/A</v>
      </c>
      <c r="G3403" s="3" t="e">
        <v>#N/A</v>
      </c>
      <c r="H3403" s="3" t="e">
        <v>#N/A</v>
      </c>
      <c r="I3403" s="79" t="e">
        <v>#N/A</v>
      </c>
      <c r="J3403" s="79" t="e">
        <v>#N/A</v>
      </c>
      <c r="K3403" s="84" t="e">
        <v>#N/A</v>
      </c>
      <c r="L3403" s="9" t="e">
        <v>#N/A</v>
      </c>
      <c r="M3403" s="92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8" t="e">
        <v>#N/A</v>
      </c>
      <c r="F3404" s="3" t="e">
        <v>#N/A</v>
      </c>
      <c r="G3404" s="3" t="e">
        <v>#N/A</v>
      </c>
      <c r="H3404" s="3" t="e">
        <v>#N/A</v>
      </c>
      <c r="I3404" s="79" t="e">
        <v>#N/A</v>
      </c>
      <c r="J3404" s="79" t="e">
        <v>#N/A</v>
      </c>
      <c r="K3404" s="84" t="e">
        <v>#N/A</v>
      </c>
      <c r="L3404" s="9" t="e">
        <v>#N/A</v>
      </c>
      <c r="M3404" s="92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8" t="e">
        <v>#N/A</v>
      </c>
      <c r="F3405" s="3" t="e">
        <v>#N/A</v>
      </c>
      <c r="G3405" s="3" t="e">
        <v>#N/A</v>
      </c>
      <c r="H3405" s="3" t="e">
        <v>#N/A</v>
      </c>
      <c r="I3405" s="79" t="e">
        <v>#N/A</v>
      </c>
      <c r="J3405" s="79" t="e">
        <v>#N/A</v>
      </c>
      <c r="K3405" s="84" t="e">
        <v>#N/A</v>
      </c>
      <c r="L3405" s="9" t="e">
        <v>#N/A</v>
      </c>
      <c r="M3405" s="92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8" t="e">
        <v>#N/A</v>
      </c>
      <c r="F3406" s="3" t="e">
        <v>#N/A</v>
      </c>
      <c r="G3406" s="3" t="e">
        <v>#N/A</v>
      </c>
      <c r="H3406" s="3" t="e">
        <v>#N/A</v>
      </c>
      <c r="I3406" s="79" t="e">
        <v>#N/A</v>
      </c>
      <c r="J3406" s="79" t="e">
        <v>#N/A</v>
      </c>
      <c r="K3406" s="84" t="e">
        <v>#N/A</v>
      </c>
      <c r="L3406" s="9" t="e">
        <v>#N/A</v>
      </c>
      <c r="M3406" s="92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8" t="e">
        <v>#N/A</v>
      </c>
      <c r="F3407" s="3" t="e">
        <v>#N/A</v>
      </c>
      <c r="G3407" s="3" t="e">
        <v>#N/A</v>
      </c>
      <c r="H3407" s="3" t="e">
        <v>#N/A</v>
      </c>
      <c r="I3407" s="79" t="e">
        <v>#N/A</v>
      </c>
      <c r="J3407" s="79" t="e">
        <v>#N/A</v>
      </c>
      <c r="K3407" s="84" t="e">
        <v>#N/A</v>
      </c>
      <c r="L3407" s="9" t="e">
        <v>#N/A</v>
      </c>
      <c r="M3407" s="92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8" t="e">
        <v>#N/A</v>
      </c>
      <c r="F3408" s="3" t="e">
        <v>#N/A</v>
      </c>
      <c r="G3408" s="3" t="e">
        <v>#N/A</v>
      </c>
      <c r="H3408" s="3" t="e">
        <v>#N/A</v>
      </c>
      <c r="I3408" s="79" t="e">
        <v>#N/A</v>
      </c>
      <c r="J3408" s="79" t="e">
        <v>#N/A</v>
      </c>
      <c r="K3408" s="84" t="e">
        <v>#N/A</v>
      </c>
      <c r="L3408" s="9" t="e">
        <v>#N/A</v>
      </c>
      <c r="M3408" s="92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8" t="e">
        <v>#N/A</v>
      </c>
      <c r="F3409" s="3" t="e">
        <v>#N/A</v>
      </c>
      <c r="G3409" s="3" t="e">
        <v>#N/A</v>
      </c>
      <c r="H3409" s="3" t="e">
        <v>#N/A</v>
      </c>
      <c r="I3409" s="79" t="e">
        <v>#N/A</v>
      </c>
      <c r="J3409" s="79" t="e">
        <v>#N/A</v>
      </c>
      <c r="K3409" s="84" t="e">
        <v>#N/A</v>
      </c>
      <c r="L3409" s="9" t="e">
        <v>#N/A</v>
      </c>
      <c r="M3409" s="92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8" t="e">
        <v>#N/A</v>
      </c>
      <c r="F3410" s="3" t="e">
        <v>#N/A</v>
      </c>
      <c r="G3410" s="3" t="e">
        <v>#N/A</v>
      </c>
      <c r="H3410" s="3" t="e">
        <v>#N/A</v>
      </c>
      <c r="I3410" s="79" t="e">
        <v>#N/A</v>
      </c>
      <c r="J3410" s="79" t="e">
        <v>#N/A</v>
      </c>
      <c r="K3410" s="84" t="e">
        <v>#N/A</v>
      </c>
      <c r="L3410" s="9" t="e">
        <v>#N/A</v>
      </c>
      <c r="M3410" s="92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8" t="e">
        <v>#N/A</v>
      </c>
      <c r="F3411" s="3" t="e">
        <v>#N/A</v>
      </c>
      <c r="G3411" s="3" t="e">
        <v>#N/A</v>
      </c>
      <c r="H3411" s="3" t="e">
        <v>#N/A</v>
      </c>
      <c r="I3411" s="79" t="e">
        <v>#N/A</v>
      </c>
      <c r="J3411" s="79" t="e">
        <v>#N/A</v>
      </c>
      <c r="K3411" s="84" t="e">
        <v>#N/A</v>
      </c>
      <c r="L3411" s="9" t="e">
        <v>#N/A</v>
      </c>
      <c r="M3411" s="92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8" t="e">
        <v>#N/A</v>
      </c>
      <c r="F3412" s="3" t="e">
        <v>#N/A</v>
      </c>
      <c r="G3412" s="3" t="e">
        <v>#N/A</v>
      </c>
      <c r="H3412" s="3" t="e">
        <v>#N/A</v>
      </c>
      <c r="I3412" s="79" t="e">
        <v>#N/A</v>
      </c>
      <c r="J3412" s="79" t="e">
        <v>#N/A</v>
      </c>
      <c r="K3412" s="84" t="e">
        <v>#N/A</v>
      </c>
      <c r="L3412" s="9" t="e">
        <v>#N/A</v>
      </c>
      <c r="M3412" s="92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8" t="e">
        <v>#N/A</v>
      </c>
      <c r="F3413" s="3" t="e">
        <v>#N/A</v>
      </c>
      <c r="G3413" s="3" t="e">
        <v>#N/A</v>
      </c>
      <c r="H3413" s="3" t="e">
        <v>#N/A</v>
      </c>
      <c r="I3413" s="79" t="e">
        <v>#N/A</v>
      </c>
      <c r="J3413" s="79" t="e">
        <v>#N/A</v>
      </c>
      <c r="K3413" s="84" t="e">
        <v>#N/A</v>
      </c>
      <c r="L3413" s="9" t="e">
        <v>#N/A</v>
      </c>
      <c r="M3413" s="92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8" t="e">
        <v>#N/A</v>
      </c>
      <c r="F3414" s="3" t="e">
        <v>#N/A</v>
      </c>
      <c r="G3414" s="3" t="e">
        <v>#N/A</v>
      </c>
      <c r="H3414" s="3" t="e">
        <v>#N/A</v>
      </c>
      <c r="I3414" s="79" t="e">
        <v>#N/A</v>
      </c>
      <c r="J3414" s="79" t="e">
        <v>#N/A</v>
      </c>
      <c r="K3414" s="84" t="e">
        <v>#N/A</v>
      </c>
      <c r="L3414" s="9" t="e">
        <v>#N/A</v>
      </c>
      <c r="M3414" s="92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8" t="e">
        <v>#N/A</v>
      </c>
      <c r="F3415" s="3" t="e">
        <v>#N/A</v>
      </c>
      <c r="G3415" s="3" t="e">
        <v>#N/A</v>
      </c>
      <c r="H3415" s="3" t="e">
        <v>#N/A</v>
      </c>
      <c r="I3415" s="79" t="e">
        <v>#N/A</v>
      </c>
      <c r="J3415" s="79" t="e">
        <v>#N/A</v>
      </c>
      <c r="K3415" s="84" t="e">
        <v>#N/A</v>
      </c>
      <c r="L3415" s="9" t="e">
        <v>#N/A</v>
      </c>
      <c r="M3415" s="92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8" t="e">
        <v>#N/A</v>
      </c>
      <c r="F3416" s="3" t="e">
        <v>#N/A</v>
      </c>
      <c r="G3416" s="3" t="e">
        <v>#N/A</v>
      </c>
      <c r="H3416" s="3" t="e">
        <v>#N/A</v>
      </c>
      <c r="I3416" s="79" t="e">
        <v>#N/A</v>
      </c>
      <c r="J3416" s="79" t="e">
        <v>#N/A</v>
      </c>
      <c r="K3416" s="84" t="e">
        <v>#N/A</v>
      </c>
      <c r="L3416" s="9" t="e">
        <v>#N/A</v>
      </c>
      <c r="M3416" s="92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8" t="e">
        <v>#N/A</v>
      </c>
      <c r="F3417" s="3" t="e">
        <v>#N/A</v>
      </c>
      <c r="G3417" s="3" t="e">
        <v>#N/A</v>
      </c>
      <c r="H3417" s="3" t="e">
        <v>#N/A</v>
      </c>
      <c r="I3417" s="79" t="e">
        <v>#N/A</v>
      </c>
      <c r="J3417" s="79" t="e">
        <v>#N/A</v>
      </c>
      <c r="K3417" s="84" t="e">
        <v>#N/A</v>
      </c>
      <c r="L3417" s="9" t="e">
        <v>#N/A</v>
      </c>
      <c r="M3417" s="92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8" t="e">
        <v>#N/A</v>
      </c>
      <c r="F3418" s="3" t="e">
        <v>#N/A</v>
      </c>
      <c r="G3418" s="3" t="e">
        <v>#N/A</v>
      </c>
      <c r="H3418" s="3" t="e">
        <v>#N/A</v>
      </c>
      <c r="I3418" s="79" t="e">
        <v>#N/A</v>
      </c>
      <c r="J3418" s="79" t="e">
        <v>#N/A</v>
      </c>
      <c r="K3418" s="84" t="e">
        <v>#N/A</v>
      </c>
      <c r="L3418" s="9" t="e">
        <v>#N/A</v>
      </c>
      <c r="M3418" s="92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8" t="e">
        <v>#N/A</v>
      </c>
      <c r="F3419" s="3" t="e">
        <v>#N/A</v>
      </c>
      <c r="G3419" s="3" t="e">
        <v>#N/A</v>
      </c>
      <c r="H3419" s="3" t="e">
        <v>#N/A</v>
      </c>
      <c r="I3419" s="79" t="e">
        <v>#N/A</v>
      </c>
      <c r="J3419" s="79" t="e">
        <v>#N/A</v>
      </c>
      <c r="K3419" s="84" t="e">
        <v>#N/A</v>
      </c>
      <c r="L3419" s="9" t="e">
        <v>#N/A</v>
      </c>
      <c r="M3419" s="92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8" t="e">
        <v>#N/A</v>
      </c>
      <c r="F3420" s="3" t="e">
        <v>#N/A</v>
      </c>
      <c r="G3420" s="3" t="e">
        <v>#N/A</v>
      </c>
      <c r="H3420" s="3" t="e">
        <v>#N/A</v>
      </c>
      <c r="I3420" s="79" t="e">
        <v>#N/A</v>
      </c>
      <c r="J3420" s="79" t="e">
        <v>#N/A</v>
      </c>
      <c r="K3420" s="84" t="e">
        <v>#N/A</v>
      </c>
      <c r="L3420" s="9" t="e">
        <v>#N/A</v>
      </c>
      <c r="M3420" s="92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8" t="e">
        <v>#N/A</v>
      </c>
      <c r="F3421" s="3" t="e">
        <v>#N/A</v>
      </c>
      <c r="G3421" s="3" t="e">
        <v>#N/A</v>
      </c>
      <c r="H3421" s="3" t="e">
        <v>#N/A</v>
      </c>
      <c r="I3421" s="79" t="e">
        <v>#N/A</v>
      </c>
      <c r="J3421" s="79" t="e">
        <v>#N/A</v>
      </c>
      <c r="K3421" s="84" t="e">
        <v>#N/A</v>
      </c>
      <c r="L3421" s="9" t="e">
        <v>#N/A</v>
      </c>
      <c r="M3421" s="92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8" t="e">
        <v>#N/A</v>
      </c>
      <c r="F3422" s="3" t="e">
        <v>#N/A</v>
      </c>
      <c r="G3422" s="3" t="e">
        <v>#N/A</v>
      </c>
      <c r="H3422" s="3" t="e">
        <v>#N/A</v>
      </c>
      <c r="I3422" s="79" t="e">
        <v>#N/A</v>
      </c>
      <c r="J3422" s="79" t="e">
        <v>#N/A</v>
      </c>
      <c r="K3422" s="84" t="e">
        <v>#N/A</v>
      </c>
      <c r="L3422" s="9" t="e">
        <v>#N/A</v>
      </c>
      <c r="M3422" s="92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8" t="e">
        <v>#N/A</v>
      </c>
      <c r="F3423" s="3" t="e">
        <v>#N/A</v>
      </c>
      <c r="G3423" s="3" t="e">
        <v>#N/A</v>
      </c>
      <c r="H3423" s="3" t="e">
        <v>#N/A</v>
      </c>
      <c r="I3423" s="79" t="e">
        <v>#N/A</v>
      </c>
      <c r="J3423" s="79" t="e">
        <v>#N/A</v>
      </c>
      <c r="K3423" s="84" t="e">
        <v>#N/A</v>
      </c>
      <c r="L3423" s="9" t="e">
        <v>#N/A</v>
      </c>
      <c r="M3423" s="92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8" t="e">
        <v>#N/A</v>
      </c>
      <c r="F3424" s="3" t="e">
        <v>#N/A</v>
      </c>
      <c r="G3424" s="3" t="e">
        <v>#N/A</v>
      </c>
      <c r="H3424" s="3" t="e">
        <v>#N/A</v>
      </c>
      <c r="I3424" s="79" t="e">
        <v>#N/A</v>
      </c>
      <c r="J3424" s="79" t="e">
        <v>#N/A</v>
      </c>
      <c r="K3424" s="84" t="e">
        <v>#N/A</v>
      </c>
      <c r="L3424" s="9" t="e">
        <v>#N/A</v>
      </c>
      <c r="M3424" s="92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8" t="e">
        <v>#N/A</v>
      </c>
      <c r="F3425" s="3" t="e">
        <v>#N/A</v>
      </c>
      <c r="G3425" s="3" t="e">
        <v>#N/A</v>
      </c>
      <c r="H3425" s="3" t="e">
        <v>#N/A</v>
      </c>
      <c r="I3425" s="79" t="e">
        <v>#N/A</v>
      </c>
      <c r="J3425" s="79" t="e">
        <v>#N/A</v>
      </c>
      <c r="K3425" s="84" t="e">
        <v>#N/A</v>
      </c>
      <c r="L3425" s="9" t="e">
        <v>#N/A</v>
      </c>
      <c r="M3425" s="92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8" t="e">
        <v>#N/A</v>
      </c>
      <c r="F3426" s="3" t="e">
        <v>#N/A</v>
      </c>
      <c r="G3426" s="3" t="e">
        <v>#N/A</v>
      </c>
      <c r="H3426" s="3" t="e">
        <v>#N/A</v>
      </c>
      <c r="I3426" s="79" t="e">
        <v>#N/A</v>
      </c>
      <c r="J3426" s="79" t="e">
        <v>#N/A</v>
      </c>
      <c r="K3426" s="84" t="e">
        <v>#N/A</v>
      </c>
      <c r="L3426" s="9" t="e">
        <v>#N/A</v>
      </c>
      <c r="M3426" s="92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8" t="e">
        <v>#N/A</v>
      </c>
      <c r="F3427" s="3" t="e">
        <v>#N/A</v>
      </c>
      <c r="G3427" s="3" t="e">
        <v>#N/A</v>
      </c>
      <c r="H3427" s="3" t="e">
        <v>#N/A</v>
      </c>
      <c r="I3427" s="79" t="e">
        <v>#N/A</v>
      </c>
      <c r="J3427" s="79" t="e">
        <v>#N/A</v>
      </c>
      <c r="K3427" s="84" t="e">
        <v>#N/A</v>
      </c>
      <c r="L3427" s="9" t="e">
        <v>#N/A</v>
      </c>
      <c r="M3427" s="92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8" t="e">
        <v>#N/A</v>
      </c>
      <c r="F3428" s="3" t="e">
        <v>#N/A</v>
      </c>
      <c r="G3428" s="3" t="e">
        <v>#N/A</v>
      </c>
      <c r="H3428" s="3" t="e">
        <v>#N/A</v>
      </c>
      <c r="I3428" s="79" t="e">
        <v>#N/A</v>
      </c>
      <c r="J3428" s="79" t="e">
        <v>#N/A</v>
      </c>
      <c r="K3428" s="84" t="e">
        <v>#N/A</v>
      </c>
      <c r="L3428" s="9" t="e">
        <v>#N/A</v>
      </c>
      <c r="M3428" s="92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8" t="e">
        <v>#N/A</v>
      </c>
      <c r="F3429" s="3" t="e">
        <v>#N/A</v>
      </c>
      <c r="G3429" s="3" t="e">
        <v>#N/A</v>
      </c>
      <c r="H3429" s="3" t="e">
        <v>#N/A</v>
      </c>
      <c r="I3429" s="79" t="e">
        <v>#N/A</v>
      </c>
      <c r="J3429" s="79" t="e">
        <v>#N/A</v>
      </c>
      <c r="K3429" s="84" t="e">
        <v>#N/A</v>
      </c>
      <c r="L3429" s="9" t="e">
        <v>#N/A</v>
      </c>
      <c r="M3429" s="92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8" t="e">
        <v>#N/A</v>
      </c>
      <c r="F3430" s="3" t="e">
        <v>#N/A</v>
      </c>
      <c r="G3430" s="3" t="e">
        <v>#N/A</v>
      </c>
      <c r="H3430" s="3" t="e">
        <v>#N/A</v>
      </c>
      <c r="I3430" s="79" t="e">
        <v>#N/A</v>
      </c>
      <c r="J3430" s="79" t="e">
        <v>#N/A</v>
      </c>
      <c r="K3430" s="84" t="e">
        <v>#N/A</v>
      </c>
      <c r="L3430" s="9" t="e">
        <v>#N/A</v>
      </c>
      <c r="M3430" s="92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8" t="e">
        <v>#N/A</v>
      </c>
      <c r="F3431" s="3" t="e">
        <v>#N/A</v>
      </c>
      <c r="G3431" s="3" t="e">
        <v>#N/A</v>
      </c>
      <c r="H3431" s="3" t="e">
        <v>#N/A</v>
      </c>
      <c r="I3431" s="79" t="e">
        <v>#N/A</v>
      </c>
      <c r="J3431" s="79" t="e">
        <v>#N/A</v>
      </c>
      <c r="K3431" s="84" t="e">
        <v>#N/A</v>
      </c>
      <c r="L3431" s="9" t="e">
        <v>#N/A</v>
      </c>
      <c r="M3431" s="92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8" t="e">
        <v>#N/A</v>
      </c>
      <c r="F3432" s="3" t="e">
        <v>#N/A</v>
      </c>
      <c r="G3432" s="3" t="e">
        <v>#N/A</v>
      </c>
      <c r="H3432" s="3" t="e">
        <v>#N/A</v>
      </c>
      <c r="I3432" s="79" t="e">
        <v>#N/A</v>
      </c>
      <c r="J3432" s="79" t="e">
        <v>#N/A</v>
      </c>
      <c r="K3432" s="84" t="e">
        <v>#N/A</v>
      </c>
      <c r="L3432" s="9" t="e">
        <v>#N/A</v>
      </c>
      <c r="M3432" s="92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8" t="e">
        <v>#N/A</v>
      </c>
      <c r="F3433" s="3" t="e">
        <v>#N/A</v>
      </c>
      <c r="G3433" s="3" t="e">
        <v>#N/A</v>
      </c>
      <c r="H3433" s="3" t="e">
        <v>#N/A</v>
      </c>
      <c r="I3433" s="79" t="e">
        <v>#N/A</v>
      </c>
      <c r="J3433" s="79" t="e">
        <v>#N/A</v>
      </c>
      <c r="K3433" s="84" t="e">
        <v>#N/A</v>
      </c>
      <c r="L3433" s="9" t="e">
        <v>#N/A</v>
      </c>
      <c r="M3433" s="92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8" t="e">
        <v>#N/A</v>
      </c>
      <c r="F3434" s="3" t="e">
        <v>#N/A</v>
      </c>
      <c r="G3434" s="3" t="e">
        <v>#N/A</v>
      </c>
      <c r="H3434" s="3" t="e">
        <v>#N/A</v>
      </c>
      <c r="I3434" s="79" t="e">
        <v>#N/A</v>
      </c>
      <c r="J3434" s="79" t="e">
        <v>#N/A</v>
      </c>
      <c r="K3434" s="84" t="e">
        <v>#N/A</v>
      </c>
      <c r="L3434" s="9" t="e">
        <v>#N/A</v>
      </c>
      <c r="M3434" s="92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8" t="e">
        <v>#N/A</v>
      </c>
      <c r="F3435" s="3" t="e">
        <v>#N/A</v>
      </c>
      <c r="G3435" s="3" t="e">
        <v>#N/A</v>
      </c>
      <c r="H3435" s="3" t="e">
        <v>#N/A</v>
      </c>
      <c r="I3435" s="79" t="e">
        <v>#N/A</v>
      </c>
      <c r="J3435" s="79" t="e">
        <v>#N/A</v>
      </c>
      <c r="K3435" s="84" t="e">
        <v>#N/A</v>
      </c>
      <c r="L3435" s="9" t="e">
        <v>#N/A</v>
      </c>
      <c r="M3435" s="92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8" t="e">
        <v>#N/A</v>
      </c>
      <c r="F3436" s="3" t="e">
        <v>#N/A</v>
      </c>
      <c r="G3436" s="3" t="e">
        <v>#N/A</v>
      </c>
      <c r="H3436" s="3" t="e">
        <v>#N/A</v>
      </c>
      <c r="I3436" s="79" t="e">
        <v>#N/A</v>
      </c>
      <c r="J3436" s="79" t="e">
        <v>#N/A</v>
      </c>
      <c r="K3436" s="84" t="e">
        <v>#N/A</v>
      </c>
      <c r="L3436" s="9" t="e">
        <v>#N/A</v>
      </c>
      <c r="M3436" s="92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8" t="e">
        <v>#N/A</v>
      </c>
      <c r="F3437" s="3" t="e">
        <v>#N/A</v>
      </c>
      <c r="G3437" s="3" t="e">
        <v>#N/A</v>
      </c>
      <c r="H3437" s="3" t="e">
        <v>#N/A</v>
      </c>
      <c r="I3437" s="79" t="e">
        <v>#N/A</v>
      </c>
      <c r="J3437" s="79" t="e">
        <v>#N/A</v>
      </c>
      <c r="K3437" s="84" t="e">
        <v>#N/A</v>
      </c>
      <c r="L3437" s="9" t="e">
        <v>#N/A</v>
      </c>
      <c r="M3437" s="92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8" t="e">
        <v>#N/A</v>
      </c>
      <c r="F3438" s="3" t="e">
        <v>#N/A</v>
      </c>
      <c r="G3438" s="3" t="e">
        <v>#N/A</v>
      </c>
      <c r="H3438" s="3" t="e">
        <v>#N/A</v>
      </c>
      <c r="I3438" s="79" t="e">
        <v>#N/A</v>
      </c>
      <c r="J3438" s="79" t="e">
        <v>#N/A</v>
      </c>
      <c r="K3438" s="84" t="e">
        <v>#N/A</v>
      </c>
      <c r="L3438" s="9" t="e">
        <v>#N/A</v>
      </c>
      <c r="M3438" s="92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8" t="e">
        <v>#N/A</v>
      </c>
      <c r="F3439" s="3" t="e">
        <v>#N/A</v>
      </c>
      <c r="G3439" s="3" t="e">
        <v>#N/A</v>
      </c>
      <c r="H3439" s="3" t="e">
        <v>#N/A</v>
      </c>
      <c r="I3439" s="79" t="e">
        <v>#N/A</v>
      </c>
      <c r="J3439" s="79" t="e">
        <v>#N/A</v>
      </c>
      <c r="K3439" s="84" t="e">
        <v>#N/A</v>
      </c>
      <c r="L3439" s="9" t="e">
        <v>#N/A</v>
      </c>
      <c r="M3439" s="92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8" t="e">
        <v>#N/A</v>
      </c>
      <c r="F3440" s="3" t="e">
        <v>#N/A</v>
      </c>
      <c r="G3440" s="3" t="e">
        <v>#N/A</v>
      </c>
      <c r="H3440" s="3" t="e">
        <v>#N/A</v>
      </c>
      <c r="I3440" s="79" t="e">
        <v>#N/A</v>
      </c>
      <c r="J3440" s="79" t="e">
        <v>#N/A</v>
      </c>
      <c r="K3440" s="84" t="e">
        <v>#N/A</v>
      </c>
      <c r="L3440" s="9" t="e">
        <v>#N/A</v>
      </c>
      <c r="M3440" s="92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8" t="e">
        <v>#N/A</v>
      </c>
      <c r="F3441" s="3" t="e">
        <v>#N/A</v>
      </c>
      <c r="G3441" s="3" t="e">
        <v>#N/A</v>
      </c>
      <c r="H3441" s="3" t="e">
        <v>#N/A</v>
      </c>
      <c r="I3441" s="79" t="e">
        <v>#N/A</v>
      </c>
      <c r="J3441" s="79" t="e">
        <v>#N/A</v>
      </c>
      <c r="K3441" s="84" t="e">
        <v>#N/A</v>
      </c>
      <c r="L3441" s="9" t="e">
        <v>#N/A</v>
      </c>
      <c r="M3441" s="92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8" t="e">
        <v>#N/A</v>
      </c>
      <c r="F3442" s="3" t="e">
        <v>#N/A</v>
      </c>
      <c r="G3442" s="3" t="e">
        <v>#N/A</v>
      </c>
      <c r="H3442" s="3" t="e">
        <v>#N/A</v>
      </c>
      <c r="I3442" s="79" t="e">
        <v>#N/A</v>
      </c>
      <c r="J3442" s="79" t="e">
        <v>#N/A</v>
      </c>
      <c r="K3442" s="84" t="e">
        <v>#N/A</v>
      </c>
      <c r="L3442" s="9" t="e">
        <v>#N/A</v>
      </c>
      <c r="M3442" s="92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8" t="e">
        <v>#N/A</v>
      </c>
      <c r="F3443" s="3" t="e">
        <v>#N/A</v>
      </c>
      <c r="G3443" s="3" t="e">
        <v>#N/A</v>
      </c>
      <c r="H3443" s="3" t="e">
        <v>#N/A</v>
      </c>
      <c r="I3443" s="79" t="e">
        <v>#N/A</v>
      </c>
      <c r="J3443" s="79" t="e">
        <v>#N/A</v>
      </c>
      <c r="K3443" s="84" t="e">
        <v>#N/A</v>
      </c>
      <c r="L3443" s="9" t="e">
        <v>#N/A</v>
      </c>
      <c r="M3443" s="92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8" t="e">
        <v>#N/A</v>
      </c>
      <c r="F3444" s="3" t="e">
        <v>#N/A</v>
      </c>
      <c r="G3444" s="3" t="e">
        <v>#N/A</v>
      </c>
      <c r="H3444" s="3" t="e">
        <v>#N/A</v>
      </c>
      <c r="I3444" s="79" t="e">
        <v>#N/A</v>
      </c>
      <c r="J3444" s="79" t="e">
        <v>#N/A</v>
      </c>
      <c r="K3444" s="84" t="e">
        <v>#N/A</v>
      </c>
      <c r="L3444" s="9" t="e">
        <v>#N/A</v>
      </c>
      <c r="M3444" s="92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8" t="e">
        <v>#N/A</v>
      </c>
      <c r="F3445" s="3" t="e">
        <v>#N/A</v>
      </c>
      <c r="G3445" s="3" t="e">
        <v>#N/A</v>
      </c>
      <c r="H3445" s="3" t="e">
        <v>#N/A</v>
      </c>
      <c r="I3445" s="79" t="e">
        <v>#N/A</v>
      </c>
      <c r="J3445" s="79" t="e">
        <v>#N/A</v>
      </c>
      <c r="K3445" s="84" t="e">
        <v>#N/A</v>
      </c>
      <c r="L3445" s="9" t="e">
        <v>#N/A</v>
      </c>
      <c r="M3445" s="92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8" t="e">
        <v>#N/A</v>
      </c>
      <c r="F3446" s="3" t="e">
        <v>#N/A</v>
      </c>
      <c r="G3446" s="3" t="e">
        <v>#N/A</v>
      </c>
      <c r="H3446" s="3" t="e">
        <v>#N/A</v>
      </c>
      <c r="I3446" s="79" t="e">
        <v>#N/A</v>
      </c>
      <c r="J3446" s="79" t="e">
        <v>#N/A</v>
      </c>
      <c r="K3446" s="84" t="e">
        <v>#N/A</v>
      </c>
      <c r="L3446" s="9" t="e">
        <v>#N/A</v>
      </c>
      <c r="M3446" s="92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8" t="e">
        <v>#N/A</v>
      </c>
      <c r="F3447" s="3" t="e">
        <v>#N/A</v>
      </c>
      <c r="G3447" s="3" t="e">
        <v>#N/A</v>
      </c>
      <c r="H3447" s="3" t="e">
        <v>#N/A</v>
      </c>
      <c r="I3447" s="79" t="e">
        <v>#N/A</v>
      </c>
      <c r="J3447" s="79" t="e">
        <v>#N/A</v>
      </c>
      <c r="K3447" s="84" t="e">
        <v>#N/A</v>
      </c>
      <c r="L3447" s="9" t="e">
        <v>#N/A</v>
      </c>
      <c r="M3447" s="92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8" t="e">
        <v>#N/A</v>
      </c>
      <c r="F3448" s="3" t="e">
        <v>#N/A</v>
      </c>
      <c r="G3448" s="3" t="e">
        <v>#N/A</v>
      </c>
      <c r="H3448" s="3" t="e">
        <v>#N/A</v>
      </c>
      <c r="I3448" s="79" t="e">
        <v>#N/A</v>
      </c>
      <c r="J3448" s="79" t="e">
        <v>#N/A</v>
      </c>
      <c r="K3448" s="84" t="e">
        <v>#N/A</v>
      </c>
      <c r="L3448" s="9" t="e">
        <v>#N/A</v>
      </c>
      <c r="M3448" s="92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8" t="e">
        <v>#N/A</v>
      </c>
      <c r="F3449" s="3" t="e">
        <v>#N/A</v>
      </c>
      <c r="G3449" s="3" t="e">
        <v>#N/A</v>
      </c>
      <c r="H3449" s="3" t="e">
        <v>#N/A</v>
      </c>
      <c r="I3449" s="79" t="e">
        <v>#N/A</v>
      </c>
      <c r="J3449" s="79" t="e">
        <v>#N/A</v>
      </c>
      <c r="K3449" s="84" t="e">
        <v>#N/A</v>
      </c>
      <c r="L3449" s="9" t="e">
        <v>#N/A</v>
      </c>
      <c r="M3449" s="92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8" t="e">
        <v>#N/A</v>
      </c>
      <c r="F3450" s="3" t="e">
        <v>#N/A</v>
      </c>
      <c r="G3450" s="3" t="e">
        <v>#N/A</v>
      </c>
      <c r="H3450" s="3" t="e">
        <v>#N/A</v>
      </c>
      <c r="I3450" s="79" t="e">
        <v>#N/A</v>
      </c>
      <c r="J3450" s="79" t="e">
        <v>#N/A</v>
      </c>
      <c r="K3450" s="84" t="e">
        <v>#N/A</v>
      </c>
      <c r="L3450" s="9" t="e">
        <v>#N/A</v>
      </c>
      <c r="M3450" s="92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8" t="e">
        <v>#N/A</v>
      </c>
      <c r="F3451" s="3" t="e">
        <v>#N/A</v>
      </c>
      <c r="G3451" s="3" t="e">
        <v>#N/A</v>
      </c>
      <c r="H3451" s="3" t="e">
        <v>#N/A</v>
      </c>
      <c r="I3451" s="79" t="e">
        <v>#N/A</v>
      </c>
      <c r="J3451" s="79" t="e">
        <v>#N/A</v>
      </c>
      <c r="K3451" s="84" t="e">
        <v>#N/A</v>
      </c>
      <c r="L3451" s="9" t="e">
        <v>#N/A</v>
      </c>
      <c r="M3451" s="92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8" t="e">
        <v>#N/A</v>
      </c>
      <c r="F3452" s="3" t="e">
        <v>#N/A</v>
      </c>
      <c r="G3452" s="3" t="e">
        <v>#N/A</v>
      </c>
      <c r="H3452" s="3" t="e">
        <v>#N/A</v>
      </c>
      <c r="I3452" s="79" t="e">
        <v>#N/A</v>
      </c>
      <c r="J3452" s="79" t="e">
        <v>#N/A</v>
      </c>
      <c r="K3452" s="84" t="e">
        <v>#N/A</v>
      </c>
      <c r="L3452" s="9" t="e">
        <v>#N/A</v>
      </c>
      <c r="M3452" s="92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8" t="e">
        <v>#N/A</v>
      </c>
      <c r="F3453" s="3" t="e">
        <v>#N/A</v>
      </c>
      <c r="G3453" s="3" t="e">
        <v>#N/A</v>
      </c>
      <c r="H3453" s="3" t="e">
        <v>#N/A</v>
      </c>
      <c r="I3453" s="79" t="e">
        <v>#N/A</v>
      </c>
      <c r="J3453" s="79" t="e">
        <v>#N/A</v>
      </c>
      <c r="K3453" s="84" t="e">
        <v>#N/A</v>
      </c>
      <c r="L3453" s="9" t="e">
        <v>#N/A</v>
      </c>
      <c r="M3453" s="92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8" t="e">
        <v>#N/A</v>
      </c>
      <c r="F3454" s="3" t="e">
        <v>#N/A</v>
      </c>
      <c r="G3454" s="3" t="e">
        <v>#N/A</v>
      </c>
      <c r="H3454" s="3" t="e">
        <v>#N/A</v>
      </c>
      <c r="I3454" s="79" t="e">
        <v>#N/A</v>
      </c>
      <c r="J3454" s="79" t="e">
        <v>#N/A</v>
      </c>
      <c r="K3454" s="84" t="e">
        <v>#N/A</v>
      </c>
      <c r="L3454" s="9" t="e">
        <v>#N/A</v>
      </c>
      <c r="M3454" s="92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8" t="e">
        <v>#N/A</v>
      </c>
      <c r="F3455" s="3" t="e">
        <v>#N/A</v>
      </c>
      <c r="G3455" s="3" t="e">
        <v>#N/A</v>
      </c>
      <c r="H3455" s="3" t="e">
        <v>#N/A</v>
      </c>
      <c r="I3455" s="79" t="e">
        <v>#N/A</v>
      </c>
      <c r="J3455" s="79" t="e">
        <v>#N/A</v>
      </c>
      <c r="K3455" s="84" t="e">
        <v>#N/A</v>
      </c>
      <c r="L3455" s="9" t="e">
        <v>#N/A</v>
      </c>
      <c r="M3455" s="92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8" t="e">
        <v>#N/A</v>
      </c>
      <c r="F3456" s="3" t="e">
        <v>#N/A</v>
      </c>
      <c r="G3456" s="3" t="e">
        <v>#N/A</v>
      </c>
      <c r="H3456" s="3" t="e">
        <v>#N/A</v>
      </c>
      <c r="I3456" s="79" t="e">
        <v>#N/A</v>
      </c>
      <c r="J3456" s="79" t="e">
        <v>#N/A</v>
      </c>
      <c r="K3456" s="84" t="e">
        <v>#N/A</v>
      </c>
      <c r="L3456" s="9" t="e">
        <v>#N/A</v>
      </c>
      <c r="M3456" s="92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8" t="e">
        <v>#N/A</v>
      </c>
      <c r="F3457" s="3" t="e">
        <v>#N/A</v>
      </c>
      <c r="G3457" s="3" t="e">
        <v>#N/A</v>
      </c>
      <c r="H3457" s="3" t="e">
        <v>#N/A</v>
      </c>
      <c r="I3457" s="79" t="e">
        <v>#N/A</v>
      </c>
      <c r="J3457" s="79" t="e">
        <v>#N/A</v>
      </c>
      <c r="K3457" s="84" t="e">
        <v>#N/A</v>
      </c>
      <c r="L3457" s="9" t="e">
        <v>#N/A</v>
      </c>
      <c r="M3457" s="92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8" t="e">
        <v>#N/A</v>
      </c>
      <c r="F3458" s="3" t="e">
        <v>#N/A</v>
      </c>
      <c r="G3458" s="3" t="e">
        <v>#N/A</v>
      </c>
      <c r="H3458" s="3" t="e">
        <v>#N/A</v>
      </c>
      <c r="I3458" s="79" t="e">
        <v>#N/A</v>
      </c>
      <c r="J3458" s="79" t="e">
        <v>#N/A</v>
      </c>
      <c r="K3458" s="84" t="e">
        <v>#N/A</v>
      </c>
      <c r="L3458" s="9" t="e">
        <v>#N/A</v>
      </c>
      <c r="M3458" s="92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8" t="e">
        <v>#N/A</v>
      </c>
      <c r="F3459" s="3" t="e">
        <v>#N/A</v>
      </c>
      <c r="G3459" s="3" t="e">
        <v>#N/A</v>
      </c>
      <c r="H3459" s="3" t="e">
        <v>#N/A</v>
      </c>
      <c r="I3459" s="79" t="e">
        <v>#N/A</v>
      </c>
      <c r="J3459" s="79" t="e">
        <v>#N/A</v>
      </c>
      <c r="K3459" s="84" t="e">
        <v>#N/A</v>
      </c>
      <c r="L3459" s="9" t="e">
        <v>#N/A</v>
      </c>
      <c r="M3459" s="92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8" t="e">
        <v>#N/A</v>
      </c>
      <c r="F3460" s="3" t="e">
        <v>#N/A</v>
      </c>
      <c r="G3460" s="3" t="e">
        <v>#N/A</v>
      </c>
      <c r="H3460" s="3" t="e">
        <v>#N/A</v>
      </c>
      <c r="I3460" s="79" t="e">
        <v>#N/A</v>
      </c>
      <c r="J3460" s="79" t="e">
        <v>#N/A</v>
      </c>
      <c r="K3460" s="84" t="e">
        <v>#N/A</v>
      </c>
      <c r="L3460" s="9" t="e">
        <v>#N/A</v>
      </c>
      <c r="M3460" s="92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8" t="e">
        <v>#N/A</v>
      </c>
      <c r="F3461" s="3" t="e">
        <v>#N/A</v>
      </c>
      <c r="G3461" s="3" t="e">
        <v>#N/A</v>
      </c>
      <c r="H3461" s="3" t="e">
        <v>#N/A</v>
      </c>
      <c r="I3461" s="79" t="e">
        <v>#N/A</v>
      </c>
      <c r="J3461" s="79" t="e">
        <v>#N/A</v>
      </c>
      <c r="K3461" s="84" t="e">
        <v>#N/A</v>
      </c>
      <c r="L3461" s="9" t="e">
        <v>#N/A</v>
      </c>
      <c r="M3461" s="92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8" t="e">
        <v>#N/A</v>
      </c>
      <c r="F3462" s="3" t="e">
        <v>#N/A</v>
      </c>
      <c r="G3462" s="3" t="e">
        <v>#N/A</v>
      </c>
      <c r="H3462" s="3" t="e">
        <v>#N/A</v>
      </c>
      <c r="I3462" s="79" t="e">
        <v>#N/A</v>
      </c>
      <c r="J3462" s="79" t="e">
        <v>#N/A</v>
      </c>
      <c r="K3462" s="84" t="e">
        <v>#N/A</v>
      </c>
      <c r="L3462" s="9" t="e">
        <v>#N/A</v>
      </c>
      <c r="M3462" s="92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8" t="e">
        <v>#N/A</v>
      </c>
      <c r="F3463" s="3" t="e">
        <v>#N/A</v>
      </c>
      <c r="G3463" s="3" t="e">
        <v>#N/A</v>
      </c>
      <c r="H3463" s="3" t="e">
        <v>#N/A</v>
      </c>
      <c r="I3463" s="79" t="e">
        <v>#N/A</v>
      </c>
      <c r="J3463" s="79" t="e">
        <v>#N/A</v>
      </c>
      <c r="K3463" s="84" t="e">
        <v>#N/A</v>
      </c>
      <c r="L3463" s="9" t="e">
        <v>#N/A</v>
      </c>
      <c r="M3463" s="92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8" t="e">
        <v>#N/A</v>
      </c>
      <c r="F3464" s="3" t="e">
        <v>#N/A</v>
      </c>
      <c r="G3464" s="3" t="e">
        <v>#N/A</v>
      </c>
      <c r="H3464" s="3" t="e">
        <v>#N/A</v>
      </c>
      <c r="I3464" s="79" t="e">
        <v>#N/A</v>
      </c>
      <c r="J3464" s="79" t="e">
        <v>#N/A</v>
      </c>
      <c r="K3464" s="84" t="e">
        <v>#N/A</v>
      </c>
      <c r="L3464" s="9" t="e">
        <v>#N/A</v>
      </c>
      <c r="M3464" s="92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8" t="e">
        <v>#N/A</v>
      </c>
      <c r="F3465" s="3" t="e">
        <v>#N/A</v>
      </c>
      <c r="G3465" s="3" t="e">
        <v>#N/A</v>
      </c>
      <c r="H3465" s="3" t="e">
        <v>#N/A</v>
      </c>
      <c r="I3465" s="79" t="e">
        <v>#N/A</v>
      </c>
      <c r="J3465" s="79" t="e">
        <v>#N/A</v>
      </c>
      <c r="K3465" s="84" t="e">
        <v>#N/A</v>
      </c>
      <c r="L3465" s="9" t="e">
        <v>#N/A</v>
      </c>
      <c r="M3465" s="92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8" t="e">
        <v>#N/A</v>
      </c>
      <c r="F3466" s="3" t="e">
        <v>#N/A</v>
      </c>
      <c r="G3466" s="3" t="e">
        <v>#N/A</v>
      </c>
      <c r="H3466" s="3" t="e">
        <v>#N/A</v>
      </c>
      <c r="I3466" s="79" t="e">
        <v>#N/A</v>
      </c>
      <c r="J3466" s="79" t="e">
        <v>#N/A</v>
      </c>
      <c r="K3466" s="84" t="e">
        <v>#N/A</v>
      </c>
      <c r="L3466" s="9" t="e">
        <v>#N/A</v>
      </c>
      <c r="M3466" s="92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8" t="e">
        <v>#N/A</v>
      </c>
      <c r="F3467" s="3" t="e">
        <v>#N/A</v>
      </c>
      <c r="G3467" s="3" t="e">
        <v>#N/A</v>
      </c>
      <c r="H3467" s="3" t="e">
        <v>#N/A</v>
      </c>
      <c r="I3467" s="79" t="e">
        <v>#N/A</v>
      </c>
      <c r="J3467" s="79" t="e">
        <v>#N/A</v>
      </c>
      <c r="K3467" s="84" t="e">
        <v>#N/A</v>
      </c>
      <c r="L3467" s="9" t="e">
        <v>#N/A</v>
      </c>
      <c r="M3467" s="92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8" t="e">
        <v>#N/A</v>
      </c>
      <c r="F3468" s="3" t="e">
        <v>#N/A</v>
      </c>
      <c r="G3468" s="3" t="e">
        <v>#N/A</v>
      </c>
      <c r="H3468" s="3" t="e">
        <v>#N/A</v>
      </c>
      <c r="I3468" s="79" t="e">
        <v>#N/A</v>
      </c>
      <c r="J3468" s="79" t="e">
        <v>#N/A</v>
      </c>
      <c r="K3468" s="84" t="e">
        <v>#N/A</v>
      </c>
      <c r="L3468" s="9" t="e">
        <v>#N/A</v>
      </c>
      <c r="M3468" s="92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8" t="e">
        <v>#N/A</v>
      </c>
      <c r="F3469" s="3" t="e">
        <v>#N/A</v>
      </c>
      <c r="G3469" s="3" t="e">
        <v>#N/A</v>
      </c>
      <c r="H3469" s="3" t="e">
        <v>#N/A</v>
      </c>
      <c r="I3469" s="79" t="e">
        <v>#N/A</v>
      </c>
      <c r="J3469" s="79" t="e">
        <v>#N/A</v>
      </c>
      <c r="K3469" s="84" t="e">
        <v>#N/A</v>
      </c>
      <c r="L3469" s="9" t="e">
        <v>#N/A</v>
      </c>
      <c r="M3469" s="92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8" t="e">
        <v>#N/A</v>
      </c>
      <c r="F3470" s="3" t="e">
        <v>#N/A</v>
      </c>
      <c r="G3470" s="3" t="e">
        <v>#N/A</v>
      </c>
      <c r="H3470" s="3" t="e">
        <v>#N/A</v>
      </c>
      <c r="I3470" s="79" t="e">
        <v>#N/A</v>
      </c>
      <c r="J3470" s="79" t="e">
        <v>#N/A</v>
      </c>
      <c r="K3470" s="84" t="e">
        <v>#N/A</v>
      </c>
      <c r="L3470" s="9" t="e">
        <v>#N/A</v>
      </c>
      <c r="M3470" s="92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8" t="e">
        <v>#N/A</v>
      </c>
      <c r="F3471" s="3" t="e">
        <v>#N/A</v>
      </c>
      <c r="G3471" s="3" t="e">
        <v>#N/A</v>
      </c>
      <c r="H3471" s="3" t="e">
        <v>#N/A</v>
      </c>
      <c r="I3471" s="79" t="e">
        <v>#N/A</v>
      </c>
      <c r="J3471" s="79" t="e">
        <v>#N/A</v>
      </c>
      <c r="K3471" s="84" t="e">
        <v>#N/A</v>
      </c>
      <c r="L3471" s="9" t="e">
        <v>#N/A</v>
      </c>
      <c r="M3471" s="92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8" t="e">
        <v>#N/A</v>
      </c>
      <c r="F3472" s="3" t="e">
        <v>#N/A</v>
      </c>
      <c r="G3472" s="3" t="e">
        <v>#N/A</v>
      </c>
      <c r="H3472" s="3" t="e">
        <v>#N/A</v>
      </c>
      <c r="I3472" s="79" t="e">
        <v>#N/A</v>
      </c>
      <c r="J3472" s="79" t="e">
        <v>#N/A</v>
      </c>
      <c r="K3472" s="84" t="e">
        <v>#N/A</v>
      </c>
      <c r="L3472" s="9" t="e">
        <v>#N/A</v>
      </c>
      <c r="M3472" s="92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8" t="e">
        <v>#N/A</v>
      </c>
      <c r="F3473" s="3" t="e">
        <v>#N/A</v>
      </c>
      <c r="G3473" s="3" t="e">
        <v>#N/A</v>
      </c>
      <c r="H3473" s="3" t="e">
        <v>#N/A</v>
      </c>
      <c r="I3473" s="79" t="e">
        <v>#N/A</v>
      </c>
      <c r="J3473" s="79" t="e">
        <v>#N/A</v>
      </c>
      <c r="K3473" s="84" t="e">
        <v>#N/A</v>
      </c>
      <c r="L3473" s="9" t="e">
        <v>#N/A</v>
      </c>
      <c r="M3473" s="92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8" t="e">
        <v>#N/A</v>
      </c>
      <c r="F3474" s="3" t="e">
        <v>#N/A</v>
      </c>
      <c r="G3474" s="3" t="e">
        <v>#N/A</v>
      </c>
      <c r="H3474" s="3" t="e">
        <v>#N/A</v>
      </c>
      <c r="I3474" s="79" t="e">
        <v>#N/A</v>
      </c>
      <c r="J3474" s="79" t="e">
        <v>#N/A</v>
      </c>
      <c r="K3474" s="84" t="e">
        <v>#N/A</v>
      </c>
      <c r="L3474" s="9" t="e">
        <v>#N/A</v>
      </c>
      <c r="M3474" s="92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8" t="e">
        <v>#N/A</v>
      </c>
      <c r="F3475" s="3" t="e">
        <v>#N/A</v>
      </c>
      <c r="G3475" s="3" t="e">
        <v>#N/A</v>
      </c>
      <c r="H3475" s="3" t="e">
        <v>#N/A</v>
      </c>
      <c r="I3475" s="79" t="e">
        <v>#N/A</v>
      </c>
      <c r="J3475" s="79" t="e">
        <v>#N/A</v>
      </c>
      <c r="K3475" s="84" t="e">
        <v>#N/A</v>
      </c>
      <c r="L3475" s="9" t="e">
        <v>#N/A</v>
      </c>
      <c r="M3475" s="92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8" t="e">
        <v>#N/A</v>
      </c>
      <c r="F3476" s="3" t="e">
        <v>#N/A</v>
      </c>
      <c r="G3476" s="3" t="e">
        <v>#N/A</v>
      </c>
      <c r="H3476" s="3" t="e">
        <v>#N/A</v>
      </c>
      <c r="I3476" s="79" t="e">
        <v>#N/A</v>
      </c>
      <c r="J3476" s="79" t="e">
        <v>#N/A</v>
      </c>
      <c r="K3476" s="84" t="e">
        <v>#N/A</v>
      </c>
      <c r="L3476" s="9" t="e">
        <v>#N/A</v>
      </c>
      <c r="M3476" s="92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8" t="e">
        <v>#N/A</v>
      </c>
      <c r="F3477" s="3" t="e">
        <v>#N/A</v>
      </c>
      <c r="G3477" s="3" t="e">
        <v>#N/A</v>
      </c>
      <c r="H3477" s="3" t="e">
        <v>#N/A</v>
      </c>
      <c r="I3477" s="79" t="e">
        <v>#N/A</v>
      </c>
      <c r="J3477" s="79" t="e">
        <v>#N/A</v>
      </c>
      <c r="K3477" s="84" t="e">
        <v>#N/A</v>
      </c>
      <c r="L3477" s="9" t="e">
        <v>#N/A</v>
      </c>
      <c r="M3477" s="92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8" t="e">
        <v>#N/A</v>
      </c>
      <c r="F3478" s="3" t="e">
        <v>#N/A</v>
      </c>
      <c r="G3478" s="3" t="e">
        <v>#N/A</v>
      </c>
      <c r="H3478" s="3" t="e">
        <v>#N/A</v>
      </c>
      <c r="I3478" s="79" t="e">
        <v>#N/A</v>
      </c>
      <c r="J3478" s="79" t="e">
        <v>#N/A</v>
      </c>
      <c r="K3478" s="84" t="e">
        <v>#N/A</v>
      </c>
      <c r="L3478" s="9" t="e">
        <v>#N/A</v>
      </c>
      <c r="M3478" s="92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8" t="e">
        <v>#N/A</v>
      </c>
      <c r="F3479" s="3" t="e">
        <v>#N/A</v>
      </c>
      <c r="G3479" s="3" t="e">
        <v>#N/A</v>
      </c>
      <c r="H3479" s="3" t="e">
        <v>#N/A</v>
      </c>
      <c r="I3479" s="79" t="e">
        <v>#N/A</v>
      </c>
      <c r="J3479" s="79" t="e">
        <v>#N/A</v>
      </c>
      <c r="K3479" s="84" t="e">
        <v>#N/A</v>
      </c>
      <c r="L3479" s="9" t="e">
        <v>#N/A</v>
      </c>
      <c r="M3479" s="92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8" t="e">
        <v>#N/A</v>
      </c>
      <c r="F3480" s="3" t="e">
        <v>#N/A</v>
      </c>
      <c r="G3480" s="3" t="e">
        <v>#N/A</v>
      </c>
      <c r="H3480" s="3" t="e">
        <v>#N/A</v>
      </c>
      <c r="I3480" s="79" t="e">
        <v>#N/A</v>
      </c>
      <c r="J3480" s="79" t="e">
        <v>#N/A</v>
      </c>
      <c r="K3480" s="84" t="e">
        <v>#N/A</v>
      </c>
      <c r="L3480" s="9" t="e">
        <v>#N/A</v>
      </c>
      <c r="M3480" s="92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8" t="e">
        <v>#N/A</v>
      </c>
      <c r="F3481" s="3" t="e">
        <v>#N/A</v>
      </c>
      <c r="G3481" s="3" t="e">
        <v>#N/A</v>
      </c>
      <c r="H3481" s="3" t="e">
        <v>#N/A</v>
      </c>
      <c r="I3481" s="79" t="e">
        <v>#N/A</v>
      </c>
      <c r="J3481" s="79" t="e">
        <v>#N/A</v>
      </c>
      <c r="K3481" s="84" t="e">
        <v>#N/A</v>
      </c>
      <c r="L3481" s="9" t="e">
        <v>#N/A</v>
      </c>
      <c r="M3481" s="92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8" t="e">
        <v>#N/A</v>
      </c>
      <c r="F3482" s="3" t="e">
        <v>#N/A</v>
      </c>
      <c r="G3482" s="3" t="e">
        <v>#N/A</v>
      </c>
      <c r="H3482" s="3" t="e">
        <v>#N/A</v>
      </c>
      <c r="I3482" s="79" t="e">
        <v>#N/A</v>
      </c>
      <c r="J3482" s="79" t="e">
        <v>#N/A</v>
      </c>
      <c r="K3482" s="84" t="e">
        <v>#N/A</v>
      </c>
      <c r="L3482" s="9" t="e">
        <v>#N/A</v>
      </c>
      <c r="M3482" s="92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8" t="e">
        <v>#N/A</v>
      </c>
      <c r="F3483" s="3" t="e">
        <v>#N/A</v>
      </c>
      <c r="G3483" s="3" t="e">
        <v>#N/A</v>
      </c>
      <c r="H3483" s="3" t="e">
        <v>#N/A</v>
      </c>
      <c r="I3483" s="79" t="e">
        <v>#N/A</v>
      </c>
      <c r="J3483" s="79" t="e">
        <v>#N/A</v>
      </c>
      <c r="K3483" s="84" t="e">
        <v>#N/A</v>
      </c>
      <c r="L3483" s="9" t="e">
        <v>#N/A</v>
      </c>
      <c r="M3483" s="92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8" t="e">
        <v>#N/A</v>
      </c>
      <c r="F3484" s="3" t="e">
        <v>#N/A</v>
      </c>
      <c r="G3484" s="3" t="e">
        <v>#N/A</v>
      </c>
      <c r="H3484" s="3" t="e">
        <v>#N/A</v>
      </c>
      <c r="I3484" s="79" t="e">
        <v>#N/A</v>
      </c>
      <c r="J3484" s="79" t="e">
        <v>#N/A</v>
      </c>
      <c r="K3484" s="84" t="e">
        <v>#N/A</v>
      </c>
      <c r="L3484" s="9" t="e">
        <v>#N/A</v>
      </c>
      <c r="M3484" s="92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8" t="e">
        <v>#N/A</v>
      </c>
      <c r="F3485" s="3" t="e">
        <v>#N/A</v>
      </c>
      <c r="G3485" s="3" t="e">
        <v>#N/A</v>
      </c>
      <c r="H3485" s="3" t="e">
        <v>#N/A</v>
      </c>
      <c r="I3485" s="79" t="e">
        <v>#N/A</v>
      </c>
      <c r="J3485" s="79" t="e">
        <v>#N/A</v>
      </c>
      <c r="K3485" s="84" t="e">
        <v>#N/A</v>
      </c>
      <c r="L3485" s="9" t="e">
        <v>#N/A</v>
      </c>
      <c r="M3485" s="92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8" t="e">
        <v>#N/A</v>
      </c>
      <c r="F3486" s="3" t="e">
        <v>#N/A</v>
      </c>
      <c r="G3486" s="3" t="e">
        <v>#N/A</v>
      </c>
      <c r="H3486" s="3" t="e">
        <v>#N/A</v>
      </c>
      <c r="I3486" s="79" t="e">
        <v>#N/A</v>
      </c>
      <c r="J3486" s="79" t="e">
        <v>#N/A</v>
      </c>
      <c r="K3486" s="84" t="e">
        <v>#N/A</v>
      </c>
      <c r="L3486" s="9" t="e">
        <v>#N/A</v>
      </c>
      <c r="M3486" s="92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8" t="e">
        <v>#N/A</v>
      </c>
      <c r="F3487" s="3" t="e">
        <v>#N/A</v>
      </c>
      <c r="G3487" s="3" t="e">
        <v>#N/A</v>
      </c>
      <c r="H3487" s="3" t="e">
        <v>#N/A</v>
      </c>
      <c r="I3487" s="79" t="e">
        <v>#N/A</v>
      </c>
      <c r="J3487" s="79" t="e">
        <v>#N/A</v>
      </c>
      <c r="K3487" s="84" t="e">
        <v>#N/A</v>
      </c>
      <c r="L3487" s="9" t="e">
        <v>#N/A</v>
      </c>
      <c r="M3487" s="92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8" t="e">
        <v>#N/A</v>
      </c>
      <c r="F3488" s="3" t="e">
        <v>#N/A</v>
      </c>
      <c r="G3488" s="3" t="e">
        <v>#N/A</v>
      </c>
      <c r="H3488" s="3" t="e">
        <v>#N/A</v>
      </c>
      <c r="I3488" s="79" t="e">
        <v>#N/A</v>
      </c>
      <c r="J3488" s="79" t="e">
        <v>#N/A</v>
      </c>
      <c r="K3488" s="84" t="e">
        <v>#N/A</v>
      </c>
      <c r="L3488" s="9" t="e">
        <v>#N/A</v>
      </c>
      <c r="M3488" s="92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8" t="e">
        <v>#N/A</v>
      </c>
      <c r="F3489" s="3" t="e">
        <v>#N/A</v>
      </c>
      <c r="G3489" s="3" t="e">
        <v>#N/A</v>
      </c>
      <c r="H3489" s="3" t="e">
        <v>#N/A</v>
      </c>
      <c r="I3489" s="79" t="e">
        <v>#N/A</v>
      </c>
      <c r="J3489" s="79" t="e">
        <v>#N/A</v>
      </c>
      <c r="K3489" s="84" t="e">
        <v>#N/A</v>
      </c>
      <c r="L3489" s="9" t="e">
        <v>#N/A</v>
      </c>
      <c r="M3489" s="92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8" t="e">
        <v>#N/A</v>
      </c>
      <c r="F3490" s="3" t="e">
        <v>#N/A</v>
      </c>
      <c r="G3490" s="3" t="e">
        <v>#N/A</v>
      </c>
      <c r="H3490" s="3" t="e">
        <v>#N/A</v>
      </c>
      <c r="I3490" s="79" t="e">
        <v>#N/A</v>
      </c>
      <c r="J3490" s="79" t="e">
        <v>#N/A</v>
      </c>
      <c r="K3490" s="84" t="e">
        <v>#N/A</v>
      </c>
      <c r="L3490" s="9" t="e">
        <v>#N/A</v>
      </c>
      <c r="M3490" s="92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8" t="e">
        <v>#N/A</v>
      </c>
      <c r="F3491" s="3" t="e">
        <v>#N/A</v>
      </c>
      <c r="G3491" s="3" t="e">
        <v>#N/A</v>
      </c>
      <c r="H3491" s="3" t="e">
        <v>#N/A</v>
      </c>
      <c r="I3491" s="79" t="e">
        <v>#N/A</v>
      </c>
      <c r="J3491" s="79" t="e">
        <v>#N/A</v>
      </c>
      <c r="K3491" s="84" t="e">
        <v>#N/A</v>
      </c>
      <c r="L3491" s="9" t="e">
        <v>#N/A</v>
      </c>
      <c r="M3491" s="92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8" t="e">
        <v>#N/A</v>
      </c>
      <c r="F3492" s="3" t="e">
        <v>#N/A</v>
      </c>
      <c r="G3492" s="3" t="e">
        <v>#N/A</v>
      </c>
      <c r="H3492" s="3" t="e">
        <v>#N/A</v>
      </c>
      <c r="I3492" s="79" t="e">
        <v>#N/A</v>
      </c>
      <c r="J3492" s="79" t="e">
        <v>#N/A</v>
      </c>
      <c r="K3492" s="84" t="e">
        <v>#N/A</v>
      </c>
      <c r="L3492" s="9" t="e">
        <v>#N/A</v>
      </c>
      <c r="M3492" s="92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8" t="e">
        <v>#N/A</v>
      </c>
      <c r="F3493" s="3" t="e">
        <v>#N/A</v>
      </c>
      <c r="G3493" s="3" t="e">
        <v>#N/A</v>
      </c>
      <c r="H3493" s="3" t="e">
        <v>#N/A</v>
      </c>
      <c r="I3493" s="79" t="e">
        <v>#N/A</v>
      </c>
      <c r="J3493" s="79" t="e">
        <v>#N/A</v>
      </c>
      <c r="K3493" s="84" t="e">
        <v>#N/A</v>
      </c>
      <c r="L3493" s="9" t="e">
        <v>#N/A</v>
      </c>
      <c r="M3493" s="92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8" t="e">
        <v>#N/A</v>
      </c>
      <c r="F3494" s="3" t="e">
        <v>#N/A</v>
      </c>
      <c r="G3494" s="3" t="e">
        <v>#N/A</v>
      </c>
      <c r="H3494" s="3" t="e">
        <v>#N/A</v>
      </c>
      <c r="I3494" s="79" t="e">
        <v>#N/A</v>
      </c>
      <c r="J3494" s="79" t="e">
        <v>#N/A</v>
      </c>
      <c r="K3494" s="84" t="e">
        <v>#N/A</v>
      </c>
      <c r="L3494" s="9" t="e">
        <v>#N/A</v>
      </c>
      <c r="M3494" s="92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8" t="e">
        <v>#N/A</v>
      </c>
      <c r="F3495" s="3" t="e">
        <v>#N/A</v>
      </c>
      <c r="G3495" s="3" t="e">
        <v>#N/A</v>
      </c>
      <c r="H3495" s="3" t="e">
        <v>#N/A</v>
      </c>
      <c r="I3495" s="79" t="e">
        <v>#N/A</v>
      </c>
      <c r="J3495" s="79" t="e">
        <v>#N/A</v>
      </c>
      <c r="K3495" s="84" t="e">
        <v>#N/A</v>
      </c>
      <c r="L3495" s="9" t="e">
        <v>#N/A</v>
      </c>
      <c r="M3495" s="92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8" t="e">
        <v>#N/A</v>
      </c>
      <c r="F3496" s="3" t="e">
        <v>#N/A</v>
      </c>
      <c r="G3496" s="3" t="e">
        <v>#N/A</v>
      </c>
      <c r="H3496" s="3" t="e">
        <v>#N/A</v>
      </c>
      <c r="I3496" s="79" t="e">
        <v>#N/A</v>
      </c>
      <c r="J3496" s="79" t="e">
        <v>#N/A</v>
      </c>
      <c r="K3496" s="84" t="e">
        <v>#N/A</v>
      </c>
      <c r="L3496" s="9" t="e">
        <v>#N/A</v>
      </c>
      <c r="M3496" s="92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8" t="e">
        <v>#N/A</v>
      </c>
      <c r="F3497" s="3" t="e">
        <v>#N/A</v>
      </c>
      <c r="G3497" s="3" t="e">
        <v>#N/A</v>
      </c>
      <c r="H3497" s="3" t="e">
        <v>#N/A</v>
      </c>
      <c r="I3497" s="79" t="e">
        <v>#N/A</v>
      </c>
      <c r="J3497" s="79" t="e">
        <v>#N/A</v>
      </c>
      <c r="K3497" s="84" t="e">
        <v>#N/A</v>
      </c>
      <c r="L3497" s="9" t="e">
        <v>#N/A</v>
      </c>
      <c r="M3497" s="92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8" t="e">
        <v>#N/A</v>
      </c>
      <c r="F3498" s="3" t="e">
        <v>#N/A</v>
      </c>
      <c r="G3498" s="3" t="e">
        <v>#N/A</v>
      </c>
      <c r="H3498" s="3" t="e">
        <v>#N/A</v>
      </c>
      <c r="I3498" s="79" t="e">
        <v>#N/A</v>
      </c>
      <c r="J3498" s="79" t="e">
        <v>#N/A</v>
      </c>
      <c r="K3498" s="84" t="e">
        <v>#N/A</v>
      </c>
      <c r="L3498" s="9" t="e">
        <v>#N/A</v>
      </c>
      <c r="M3498" s="92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8" t="e">
        <v>#N/A</v>
      </c>
      <c r="F3499" s="3" t="e">
        <v>#N/A</v>
      </c>
      <c r="G3499" s="3" t="e">
        <v>#N/A</v>
      </c>
      <c r="H3499" s="3" t="e">
        <v>#N/A</v>
      </c>
      <c r="I3499" s="79" t="e">
        <v>#N/A</v>
      </c>
      <c r="J3499" s="79" t="e">
        <v>#N/A</v>
      </c>
      <c r="K3499" s="84" t="e">
        <v>#N/A</v>
      </c>
      <c r="L3499" s="9" t="e">
        <v>#N/A</v>
      </c>
      <c r="M3499" s="92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8" t="e">
        <v>#N/A</v>
      </c>
      <c r="F3500" s="3" t="e">
        <v>#N/A</v>
      </c>
      <c r="G3500" s="3" t="e">
        <v>#N/A</v>
      </c>
      <c r="H3500" s="3" t="e">
        <v>#N/A</v>
      </c>
      <c r="I3500" s="79" t="e">
        <v>#N/A</v>
      </c>
      <c r="J3500" s="79" t="e">
        <v>#N/A</v>
      </c>
      <c r="K3500" s="84" t="e">
        <v>#N/A</v>
      </c>
      <c r="L3500" s="9" t="e">
        <v>#N/A</v>
      </c>
      <c r="M3500" s="92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8" t="e">
        <v>#N/A</v>
      </c>
      <c r="F3501" s="3" t="e">
        <v>#N/A</v>
      </c>
      <c r="G3501" s="3" t="e">
        <v>#N/A</v>
      </c>
      <c r="H3501" s="3" t="e">
        <v>#N/A</v>
      </c>
      <c r="I3501" s="79" t="e">
        <v>#N/A</v>
      </c>
      <c r="J3501" s="79" t="e">
        <v>#N/A</v>
      </c>
      <c r="K3501" s="84" t="e">
        <v>#N/A</v>
      </c>
      <c r="L3501" s="9" t="e">
        <v>#N/A</v>
      </c>
      <c r="M3501" s="92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8" t="e">
        <v>#N/A</v>
      </c>
      <c r="F3502" s="3" t="e">
        <v>#N/A</v>
      </c>
      <c r="G3502" s="3" t="e">
        <v>#N/A</v>
      </c>
      <c r="H3502" s="3" t="e">
        <v>#N/A</v>
      </c>
      <c r="I3502" s="79" t="e">
        <v>#N/A</v>
      </c>
      <c r="J3502" s="79" t="e">
        <v>#N/A</v>
      </c>
      <c r="K3502" s="84" t="e">
        <v>#N/A</v>
      </c>
      <c r="L3502" s="9" t="e">
        <v>#N/A</v>
      </c>
      <c r="M3502" s="92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8" t="e">
        <v>#N/A</v>
      </c>
      <c r="F3503" s="3" t="e">
        <v>#N/A</v>
      </c>
      <c r="G3503" s="3" t="e">
        <v>#N/A</v>
      </c>
      <c r="H3503" s="3" t="e">
        <v>#N/A</v>
      </c>
      <c r="I3503" s="79" t="e">
        <v>#N/A</v>
      </c>
      <c r="J3503" s="79" t="e">
        <v>#N/A</v>
      </c>
      <c r="K3503" s="84" t="e">
        <v>#N/A</v>
      </c>
      <c r="L3503" s="9" t="e">
        <v>#N/A</v>
      </c>
      <c r="M3503" s="92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8" t="e">
        <v>#N/A</v>
      </c>
      <c r="F3504" s="3" t="e">
        <v>#N/A</v>
      </c>
      <c r="G3504" s="3" t="e">
        <v>#N/A</v>
      </c>
      <c r="H3504" s="3" t="e">
        <v>#N/A</v>
      </c>
      <c r="I3504" s="79" t="e">
        <v>#N/A</v>
      </c>
      <c r="J3504" s="79" t="e">
        <v>#N/A</v>
      </c>
      <c r="K3504" s="84" t="e">
        <v>#N/A</v>
      </c>
      <c r="L3504" s="9" t="e">
        <v>#N/A</v>
      </c>
      <c r="M3504" s="92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8" t="e">
        <v>#N/A</v>
      </c>
      <c r="F3505" s="3" t="e">
        <v>#N/A</v>
      </c>
      <c r="G3505" s="3" t="e">
        <v>#N/A</v>
      </c>
      <c r="H3505" s="3" t="e">
        <v>#N/A</v>
      </c>
      <c r="I3505" s="79" t="e">
        <v>#N/A</v>
      </c>
      <c r="J3505" s="79" t="e">
        <v>#N/A</v>
      </c>
      <c r="K3505" s="84" t="e">
        <v>#N/A</v>
      </c>
      <c r="L3505" s="9" t="e">
        <v>#N/A</v>
      </c>
      <c r="M3505" s="92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8" t="e">
        <v>#N/A</v>
      </c>
      <c r="F3506" s="3" t="e">
        <v>#N/A</v>
      </c>
      <c r="G3506" s="3" t="e">
        <v>#N/A</v>
      </c>
      <c r="H3506" s="3" t="e">
        <v>#N/A</v>
      </c>
      <c r="I3506" s="79" t="e">
        <v>#N/A</v>
      </c>
      <c r="J3506" s="79" t="e">
        <v>#N/A</v>
      </c>
      <c r="K3506" s="84" t="e">
        <v>#N/A</v>
      </c>
      <c r="L3506" s="9" t="e">
        <v>#N/A</v>
      </c>
      <c r="M3506" s="92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8" t="e">
        <v>#N/A</v>
      </c>
      <c r="F3507" s="3" t="e">
        <v>#N/A</v>
      </c>
      <c r="G3507" s="3" t="e">
        <v>#N/A</v>
      </c>
      <c r="H3507" s="3" t="e">
        <v>#N/A</v>
      </c>
      <c r="I3507" s="79" t="e">
        <v>#N/A</v>
      </c>
      <c r="J3507" s="79" t="e">
        <v>#N/A</v>
      </c>
      <c r="K3507" s="84" t="e">
        <v>#N/A</v>
      </c>
      <c r="L3507" s="9" t="e">
        <v>#N/A</v>
      </c>
      <c r="M3507" s="92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8" t="e">
        <v>#N/A</v>
      </c>
      <c r="F3508" s="3" t="e">
        <v>#N/A</v>
      </c>
      <c r="G3508" s="3" t="e">
        <v>#N/A</v>
      </c>
      <c r="H3508" s="3" t="e">
        <v>#N/A</v>
      </c>
      <c r="I3508" s="79" t="e">
        <v>#N/A</v>
      </c>
      <c r="J3508" s="79" t="e">
        <v>#N/A</v>
      </c>
      <c r="K3508" s="84" t="e">
        <v>#N/A</v>
      </c>
      <c r="L3508" s="9" t="e">
        <v>#N/A</v>
      </c>
      <c r="M3508" s="92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8" t="e">
        <v>#N/A</v>
      </c>
      <c r="F3509" s="3" t="e">
        <v>#N/A</v>
      </c>
      <c r="G3509" s="3" t="e">
        <v>#N/A</v>
      </c>
      <c r="H3509" s="3" t="e">
        <v>#N/A</v>
      </c>
      <c r="I3509" s="79" t="e">
        <v>#N/A</v>
      </c>
      <c r="J3509" s="79" t="e">
        <v>#N/A</v>
      </c>
      <c r="K3509" s="84" t="e">
        <v>#N/A</v>
      </c>
      <c r="L3509" s="9" t="e">
        <v>#N/A</v>
      </c>
      <c r="M3509" s="92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8" t="e">
        <v>#N/A</v>
      </c>
      <c r="F3510" s="3" t="e">
        <v>#N/A</v>
      </c>
      <c r="G3510" s="3" t="e">
        <v>#N/A</v>
      </c>
      <c r="H3510" s="3" t="e">
        <v>#N/A</v>
      </c>
      <c r="I3510" s="79" t="e">
        <v>#N/A</v>
      </c>
      <c r="J3510" s="79" t="e">
        <v>#N/A</v>
      </c>
      <c r="K3510" s="84" t="e">
        <v>#N/A</v>
      </c>
      <c r="L3510" s="9" t="e">
        <v>#N/A</v>
      </c>
      <c r="M3510" s="92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8" t="e">
        <v>#N/A</v>
      </c>
      <c r="F3511" s="3" t="e">
        <v>#N/A</v>
      </c>
      <c r="G3511" s="3" t="e">
        <v>#N/A</v>
      </c>
      <c r="H3511" s="3" t="e">
        <v>#N/A</v>
      </c>
      <c r="I3511" s="79" t="e">
        <v>#N/A</v>
      </c>
      <c r="J3511" s="79" t="e">
        <v>#N/A</v>
      </c>
      <c r="K3511" s="84" t="e">
        <v>#N/A</v>
      </c>
      <c r="L3511" s="9" t="e">
        <v>#N/A</v>
      </c>
      <c r="M3511" s="92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8" t="e">
        <v>#N/A</v>
      </c>
      <c r="F3512" s="3" t="e">
        <v>#N/A</v>
      </c>
      <c r="G3512" s="3" t="e">
        <v>#N/A</v>
      </c>
      <c r="H3512" s="3" t="e">
        <v>#N/A</v>
      </c>
      <c r="I3512" s="79" t="e">
        <v>#N/A</v>
      </c>
      <c r="J3512" s="79" t="e">
        <v>#N/A</v>
      </c>
      <c r="K3512" s="84" t="e">
        <v>#N/A</v>
      </c>
      <c r="L3512" s="9" t="e">
        <v>#N/A</v>
      </c>
      <c r="M3512" s="92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8" t="e">
        <v>#N/A</v>
      </c>
      <c r="F3513" s="3" t="e">
        <v>#N/A</v>
      </c>
      <c r="G3513" s="3" t="e">
        <v>#N/A</v>
      </c>
      <c r="H3513" s="3" t="e">
        <v>#N/A</v>
      </c>
      <c r="I3513" s="79" t="e">
        <v>#N/A</v>
      </c>
      <c r="J3513" s="79" t="e">
        <v>#N/A</v>
      </c>
      <c r="K3513" s="84" t="e">
        <v>#N/A</v>
      </c>
      <c r="L3513" s="9" t="e">
        <v>#N/A</v>
      </c>
      <c r="M3513" s="92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8" t="e">
        <v>#N/A</v>
      </c>
      <c r="F3514" s="3" t="e">
        <v>#N/A</v>
      </c>
      <c r="G3514" s="3" t="e">
        <v>#N/A</v>
      </c>
      <c r="H3514" s="3" t="e">
        <v>#N/A</v>
      </c>
      <c r="I3514" s="79" t="e">
        <v>#N/A</v>
      </c>
      <c r="J3514" s="79" t="e">
        <v>#N/A</v>
      </c>
      <c r="K3514" s="84" t="e">
        <v>#N/A</v>
      </c>
      <c r="L3514" s="9" t="e">
        <v>#N/A</v>
      </c>
      <c r="M3514" s="92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8" t="e">
        <v>#N/A</v>
      </c>
      <c r="F3515" s="3" t="e">
        <v>#N/A</v>
      </c>
      <c r="G3515" s="3" t="e">
        <v>#N/A</v>
      </c>
      <c r="H3515" s="3" t="e">
        <v>#N/A</v>
      </c>
      <c r="I3515" s="79" t="e">
        <v>#N/A</v>
      </c>
      <c r="J3515" s="79" t="e">
        <v>#N/A</v>
      </c>
      <c r="K3515" s="84" t="e">
        <v>#N/A</v>
      </c>
      <c r="L3515" s="9" t="e">
        <v>#N/A</v>
      </c>
      <c r="M3515" s="92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8" t="e">
        <v>#N/A</v>
      </c>
      <c r="F3516" s="3" t="e">
        <v>#N/A</v>
      </c>
      <c r="G3516" s="3" t="e">
        <v>#N/A</v>
      </c>
      <c r="H3516" s="3" t="e">
        <v>#N/A</v>
      </c>
      <c r="I3516" s="79" t="e">
        <v>#N/A</v>
      </c>
      <c r="J3516" s="79" t="e">
        <v>#N/A</v>
      </c>
      <c r="K3516" s="84" t="e">
        <v>#N/A</v>
      </c>
      <c r="L3516" s="9" t="e">
        <v>#N/A</v>
      </c>
      <c r="M3516" s="92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8" t="e">
        <v>#N/A</v>
      </c>
      <c r="F3517" s="3" t="e">
        <v>#N/A</v>
      </c>
      <c r="G3517" s="3" t="e">
        <v>#N/A</v>
      </c>
      <c r="H3517" s="3" t="e">
        <v>#N/A</v>
      </c>
      <c r="I3517" s="79" t="e">
        <v>#N/A</v>
      </c>
      <c r="J3517" s="79" t="e">
        <v>#N/A</v>
      </c>
      <c r="K3517" s="84" t="e">
        <v>#N/A</v>
      </c>
      <c r="L3517" s="9" t="e">
        <v>#N/A</v>
      </c>
      <c r="M3517" s="92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8" t="e">
        <v>#N/A</v>
      </c>
      <c r="F3518" s="3" t="e">
        <v>#N/A</v>
      </c>
      <c r="G3518" s="3" t="e">
        <v>#N/A</v>
      </c>
      <c r="H3518" s="3" t="e">
        <v>#N/A</v>
      </c>
      <c r="I3518" s="79" t="e">
        <v>#N/A</v>
      </c>
      <c r="J3518" s="79" t="e">
        <v>#N/A</v>
      </c>
      <c r="K3518" s="84" t="e">
        <v>#N/A</v>
      </c>
      <c r="L3518" s="9" t="e">
        <v>#N/A</v>
      </c>
      <c r="M3518" s="92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8" t="e">
        <v>#N/A</v>
      </c>
      <c r="F3519" s="3" t="e">
        <v>#N/A</v>
      </c>
      <c r="G3519" s="3" t="e">
        <v>#N/A</v>
      </c>
      <c r="H3519" s="3" t="e">
        <v>#N/A</v>
      </c>
      <c r="I3519" s="79" t="e">
        <v>#N/A</v>
      </c>
      <c r="J3519" s="79" t="e">
        <v>#N/A</v>
      </c>
      <c r="K3519" s="84" t="e">
        <v>#N/A</v>
      </c>
      <c r="L3519" s="9" t="e">
        <v>#N/A</v>
      </c>
      <c r="M3519" s="92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8" t="e">
        <v>#N/A</v>
      </c>
      <c r="F3520" s="3" t="e">
        <v>#N/A</v>
      </c>
      <c r="G3520" s="3" t="e">
        <v>#N/A</v>
      </c>
      <c r="H3520" s="3" t="e">
        <v>#N/A</v>
      </c>
      <c r="I3520" s="79" t="e">
        <v>#N/A</v>
      </c>
      <c r="J3520" s="79" t="e">
        <v>#N/A</v>
      </c>
      <c r="K3520" s="84" t="e">
        <v>#N/A</v>
      </c>
      <c r="L3520" s="9" t="e">
        <v>#N/A</v>
      </c>
      <c r="M3520" s="92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8" t="e">
        <v>#N/A</v>
      </c>
      <c r="F3521" s="3" t="e">
        <v>#N/A</v>
      </c>
      <c r="G3521" s="3" t="e">
        <v>#N/A</v>
      </c>
      <c r="H3521" s="3" t="e">
        <v>#N/A</v>
      </c>
      <c r="I3521" s="79" t="e">
        <v>#N/A</v>
      </c>
      <c r="J3521" s="79" t="e">
        <v>#N/A</v>
      </c>
      <c r="K3521" s="84" t="e">
        <v>#N/A</v>
      </c>
      <c r="L3521" s="9" t="e">
        <v>#N/A</v>
      </c>
      <c r="M3521" s="92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8" t="e">
        <v>#N/A</v>
      </c>
      <c r="F3522" s="3" t="e">
        <v>#N/A</v>
      </c>
      <c r="G3522" s="3" t="e">
        <v>#N/A</v>
      </c>
      <c r="H3522" s="3" t="e">
        <v>#N/A</v>
      </c>
      <c r="I3522" s="79" t="e">
        <v>#N/A</v>
      </c>
      <c r="J3522" s="79" t="e">
        <v>#N/A</v>
      </c>
      <c r="K3522" s="84" t="e">
        <v>#N/A</v>
      </c>
      <c r="L3522" s="9" t="e">
        <v>#N/A</v>
      </c>
      <c r="M3522" s="92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8" t="e">
        <v>#N/A</v>
      </c>
      <c r="F3523" s="3" t="e">
        <v>#N/A</v>
      </c>
      <c r="G3523" s="3" t="e">
        <v>#N/A</v>
      </c>
      <c r="H3523" s="3" t="e">
        <v>#N/A</v>
      </c>
      <c r="I3523" s="79" t="e">
        <v>#N/A</v>
      </c>
      <c r="J3523" s="79" t="e">
        <v>#N/A</v>
      </c>
      <c r="K3523" s="84" t="e">
        <v>#N/A</v>
      </c>
      <c r="L3523" s="9" t="e">
        <v>#N/A</v>
      </c>
      <c r="M3523" s="92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8" t="e">
        <v>#N/A</v>
      </c>
      <c r="F3524" s="3" t="e">
        <v>#N/A</v>
      </c>
      <c r="G3524" s="3" t="e">
        <v>#N/A</v>
      </c>
      <c r="H3524" s="3" t="e">
        <v>#N/A</v>
      </c>
      <c r="I3524" s="79" t="e">
        <v>#N/A</v>
      </c>
      <c r="J3524" s="79" t="e">
        <v>#N/A</v>
      </c>
      <c r="K3524" s="84" t="e">
        <v>#N/A</v>
      </c>
      <c r="L3524" s="9" t="e">
        <v>#N/A</v>
      </c>
      <c r="M3524" s="92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8" t="e">
        <v>#N/A</v>
      </c>
      <c r="F3525" s="3" t="e">
        <v>#N/A</v>
      </c>
      <c r="G3525" s="3" t="e">
        <v>#N/A</v>
      </c>
      <c r="H3525" s="3" t="e">
        <v>#N/A</v>
      </c>
      <c r="I3525" s="79" t="e">
        <v>#N/A</v>
      </c>
      <c r="J3525" s="79" t="e">
        <v>#N/A</v>
      </c>
      <c r="K3525" s="84" t="e">
        <v>#N/A</v>
      </c>
      <c r="L3525" s="9" t="e">
        <v>#N/A</v>
      </c>
      <c r="M3525" s="92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8" t="e">
        <v>#N/A</v>
      </c>
      <c r="F3526" s="3" t="e">
        <v>#N/A</v>
      </c>
      <c r="G3526" s="3" t="e">
        <v>#N/A</v>
      </c>
      <c r="H3526" s="3" t="e">
        <v>#N/A</v>
      </c>
      <c r="I3526" s="79" t="e">
        <v>#N/A</v>
      </c>
      <c r="J3526" s="79" t="e">
        <v>#N/A</v>
      </c>
      <c r="K3526" s="84" t="e">
        <v>#N/A</v>
      </c>
      <c r="L3526" s="9" t="e">
        <v>#N/A</v>
      </c>
      <c r="M3526" s="92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8" t="e">
        <v>#N/A</v>
      </c>
      <c r="F3527" s="3" t="e">
        <v>#N/A</v>
      </c>
      <c r="G3527" s="3" t="e">
        <v>#N/A</v>
      </c>
      <c r="H3527" s="3" t="e">
        <v>#N/A</v>
      </c>
      <c r="I3527" s="79" t="e">
        <v>#N/A</v>
      </c>
      <c r="J3527" s="79" t="e">
        <v>#N/A</v>
      </c>
      <c r="K3527" s="84" t="e">
        <v>#N/A</v>
      </c>
      <c r="L3527" s="9" t="e">
        <v>#N/A</v>
      </c>
      <c r="M3527" s="92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8" t="e">
        <v>#N/A</v>
      </c>
      <c r="F3528" s="3" t="e">
        <v>#N/A</v>
      </c>
      <c r="G3528" s="3" t="e">
        <v>#N/A</v>
      </c>
      <c r="H3528" s="3" t="e">
        <v>#N/A</v>
      </c>
      <c r="I3528" s="79" t="e">
        <v>#N/A</v>
      </c>
      <c r="J3528" s="79" t="e">
        <v>#N/A</v>
      </c>
      <c r="K3528" s="84" t="e">
        <v>#N/A</v>
      </c>
      <c r="L3528" s="9" t="e">
        <v>#N/A</v>
      </c>
      <c r="M3528" s="92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8" t="e">
        <v>#N/A</v>
      </c>
      <c r="F3529" s="3" t="e">
        <v>#N/A</v>
      </c>
      <c r="G3529" s="3" t="e">
        <v>#N/A</v>
      </c>
      <c r="H3529" s="3" t="e">
        <v>#N/A</v>
      </c>
      <c r="I3529" s="79" t="e">
        <v>#N/A</v>
      </c>
      <c r="J3529" s="79" t="e">
        <v>#N/A</v>
      </c>
      <c r="K3529" s="84" t="e">
        <v>#N/A</v>
      </c>
      <c r="L3529" s="9" t="e">
        <v>#N/A</v>
      </c>
      <c r="M3529" s="92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8" t="e">
        <v>#N/A</v>
      </c>
      <c r="F3530" s="3" t="e">
        <v>#N/A</v>
      </c>
      <c r="G3530" s="3" t="e">
        <v>#N/A</v>
      </c>
      <c r="H3530" s="3" t="e">
        <v>#N/A</v>
      </c>
      <c r="I3530" s="79" t="e">
        <v>#N/A</v>
      </c>
      <c r="J3530" s="79" t="e">
        <v>#N/A</v>
      </c>
      <c r="K3530" s="84" t="e">
        <v>#N/A</v>
      </c>
      <c r="L3530" s="9" t="e">
        <v>#N/A</v>
      </c>
      <c r="M3530" s="92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8" t="e">
        <v>#N/A</v>
      </c>
      <c r="F3531" s="3" t="e">
        <v>#N/A</v>
      </c>
      <c r="G3531" s="3" t="e">
        <v>#N/A</v>
      </c>
      <c r="H3531" s="3" t="e">
        <v>#N/A</v>
      </c>
      <c r="I3531" s="79" t="e">
        <v>#N/A</v>
      </c>
      <c r="J3531" s="79" t="e">
        <v>#N/A</v>
      </c>
      <c r="K3531" s="84" t="e">
        <v>#N/A</v>
      </c>
      <c r="L3531" s="9" t="e">
        <v>#N/A</v>
      </c>
      <c r="M3531" s="92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8" t="e">
        <v>#N/A</v>
      </c>
      <c r="F3532" s="3" t="e">
        <v>#N/A</v>
      </c>
      <c r="G3532" s="3" t="e">
        <v>#N/A</v>
      </c>
      <c r="H3532" s="3" t="e">
        <v>#N/A</v>
      </c>
      <c r="I3532" s="79" t="e">
        <v>#N/A</v>
      </c>
      <c r="J3532" s="79" t="e">
        <v>#N/A</v>
      </c>
      <c r="K3532" s="84" t="e">
        <v>#N/A</v>
      </c>
      <c r="L3532" s="9" t="e">
        <v>#N/A</v>
      </c>
      <c r="M3532" s="92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8" t="e">
        <v>#N/A</v>
      </c>
      <c r="F3533" s="3" t="e">
        <v>#N/A</v>
      </c>
      <c r="G3533" s="3" t="e">
        <v>#N/A</v>
      </c>
      <c r="H3533" s="3" t="e">
        <v>#N/A</v>
      </c>
      <c r="I3533" s="79" t="e">
        <v>#N/A</v>
      </c>
      <c r="J3533" s="79" t="e">
        <v>#N/A</v>
      </c>
      <c r="K3533" s="84" t="e">
        <v>#N/A</v>
      </c>
      <c r="L3533" s="9" t="e">
        <v>#N/A</v>
      </c>
      <c r="M3533" s="92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8" t="e">
        <v>#N/A</v>
      </c>
      <c r="F3534" s="3" t="e">
        <v>#N/A</v>
      </c>
      <c r="G3534" s="3" t="e">
        <v>#N/A</v>
      </c>
      <c r="H3534" s="3" t="e">
        <v>#N/A</v>
      </c>
      <c r="I3534" s="79" t="e">
        <v>#N/A</v>
      </c>
      <c r="J3534" s="79" t="e">
        <v>#N/A</v>
      </c>
      <c r="K3534" s="84" t="e">
        <v>#N/A</v>
      </c>
      <c r="L3534" s="9" t="e">
        <v>#N/A</v>
      </c>
      <c r="M3534" s="92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8" t="e">
        <v>#N/A</v>
      </c>
      <c r="F3535" s="3" t="e">
        <v>#N/A</v>
      </c>
      <c r="G3535" s="3" t="e">
        <v>#N/A</v>
      </c>
      <c r="H3535" s="3" t="e">
        <v>#N/A</v>
      </c>
      <c r="I3535" s="79" t="e">
        <v>#N/A</v>
      </c>
      <c r="J3535" s="79" t="e">
        <v>#N/A</v>
      </c>
      <c r="K3535" s="84" t="e">
        <v>#N/A</v>
      </c>
      <c r="L3535" s="9" t="e">
        <v>#N/A</v>
      </c>
      <c r="M3535" s="92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8" t="e">
        <v>#N/A</v>
      </c>
      <c r="F3536" s="3" t="e">
        <v>#N/A</v>
      </c>
      <c r="G3536" s="3" t="e">
        <v>#N/A</v>
      </c>
      <c r="H3536" s="3" t="e">
        <v>#N/A</v>
      </c>
      <c r="I3536" s="79" t="e">
        <v>#N/A</v>
      </c>
      <c r="J3536" s="79" t="e">
        <v>#N/A</v>
      </c>
      <c r="K3536" s="84" t="e">
        <v>#N/A</v>
      </c>
      <c r="L3536" s="9" t="e">
        <v>#N/A</v>
      </c>
      <c r="M3536" s="92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8" t="e">
        <v>#N/A</v>
      </c>
      <c r="F3537" s="3" t="e">
        <v>#N/A</v>
      </c>
      <c r="G3537" s="3" t="e">
        <v>#N/A</v>
      </c>
      <c r="H3537" s="3" t="e">
        <v>#N/A</v>
      </c>
      <c r="I3537" s="79" t="e">
        <v>#N/A</v>
      </c>
      <c r="J3537" s="79" t="e">
        <v>#N/A</v>
      </c>
      <c r="K3537" s="84" t="e">
        <v>#N/A</v>
      </c>
      <c r="L3537" s="9" t="e">
        <v>#N/A</v>
      </c>
      <c r="M3537" s="92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8" t="e">
        <v>#N/A</v>
      </c>
      <c r="F3538" s="3" t="e">
        <v>#N/A</v>
      </c>
      <c r="G3538" s="3" t="e">
        <v>#N/A</v>
      </c>
      <c r="H3538" s="3" t="e">
        <v>#N/A</v>
      </c>
      <c r="I3538" s="79" t="e">
        <v>#N/A</v>
      </c>
      <c r="J3538" s="79" t="e">
        <v>#N/A</v>
      </c>
      <c r="K3538" s="84" t="e">
        <v>#N/A</v>
      </c>
      <c r="L3538" s="9" t="e">
        <v>#N/A</v>
      </c>
      <c r="M3538" s="92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8" t="e">
        <v>#N/A</v>
      </c>
      <c r="F3539" s="3" t="e">
        <v>#N/A</v>
      </c>
      <c r="G3539" s="3" t="e">
        <v>#N/A</v>
      </c>
      <c r="H3539" s="3" t="e">
        <v>#N/A</v>
      </c>
      <c r="I3539" s="79" t="e">
        <v>#N/A</v>
      </c>
      <c r="J3539" s="79" t="e">
        <v>#N/A</v>
      </c>
      <c r="K3539" s="84" t="e">
        <v>#N/A</v>
      </c>
      <c r="L3539" s="9" t="e">
        <v>#N/A</v>
      </c>
      <c r="M3539" s="92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8" t="e">
        <v>#N/A</v>
      </c>
      <c r="F3540" s="3" t="e">
        <v>#N/A</v>
      </c>
      <c r="G3540" s="3" t="e">
        <v>#N/A</v>
      </c>
      <c r="H3540" s="3" t="e">
        <v>#N/A</v>
      </c>
      <c r="I3540" s="79" t="e">
        <v>#N/A</v>
      </c>
      <c r="J3540" s="79" t="e">
        <v>#N/A</v>
      </c>
      <c r="K3540" s="84" t="e">
        <v>#N/A</v>
      </c>
      <c r="L3540" s="9" t="e">
        <v>#N/A</v>
      </c>
      <c r="M3540" s="92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8" t="e">
        <v>#N/A</v>
      </c>
      <c r="F3541" s="3" t="e">
        <v>#N/A</v>
      </c>
      <c r="G3541" s="3" t="e">
        <v>#N/A</v>
      </c>
      <c r="H3541" s="3" t="e">
        <v>#N/A</v>
      </c>
      <c r="I3541" s="79" t="e">
        <v>#N/A</v>
      </c>
      <c r="J3541" s="79" t="e">
        <v>#N/A</v>
      </c>
      <c r="K3541" s="84" t="e">
        <v>#N/A</v>
      </c>
      <c r="L3541" s="9" t="e">
        <v>#N/A</v>
      </c>
      <c r="M3541" s="92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8" t="e">
        <v>#N/A</v>
      </c>
      <c r="F3542" s="3" t="e">
        <v>#N/A</v>
      </c>
      <c r="G3542" s="3" t="e">
        <v>#N/A</v>
      </c>
      <c r="H3542" s="3" t="e">
        <v>#N/A</v>
      </c>
      <c r="I3542" s="79" t="e">
        <v>#N/A</v>
      </c>
      <c r="J3542" s="79" t="e">
        <v>#N/A</v>
      </c>
      <c r="K3542" s="84" t="e">
        <v>#N/A</v>
      </c>
      <c r="L3542" s="9" t="e">
        <v>#N/A</v>
      </c>
      <c r="M3542" s="92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8" t="e">
        <v>#N/A</v>
      </c>
      <c r="F3543" s="3" t="e">
        <v>#N/A</v>
      </c>
      <c r="G3543" s="3" t="e">
        <v>#N/A</v>
      </c>
      <c r="H3543" s="3" t="e">
        <v>#N/A</v>
      </c>
      <c r="I3543" s="79" t="e">
        <v>#N/A</v>
      </c>
      <c r="J3543" s="79" t="e">
        <v>#N/A</v>
      </c>
      <c r="K3543" s="84" t="e">
        <v>#N/A</v>
      </c>
      <c r="L3543" s="9" t="e">
        <v>#N/A</v>
      </c>
      <c r="M3543" s="92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8" t="e">
        <v>#N/A</v>
      </c>
      <c r="F3544" s="3" t="e">
        <v>#N/A</v>
      </c>
      <c r="G3544" s="3" t="e">
        <v>#N/A</v>
      </c>
      <c r="H3544" s="3" t="e">
        <v>#N/A</v>
      </c>
      <c r="I3544" s="79" t="e">
        <v>#N/A</v>
      </c>
      <c r="J3544" s="79" t="e">
        <v>#N/A</v>
      </c>
      <c r="K3544" s="84" t="e">
        <v>#N/A</v>
      </c>
      <c r="L3544" s="9" t="e">
        <v>#N/A</v>
      </c>
      <c r="M3544" s="92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8" t="e">
        <v>#N/A</v>
      </c>
      <c r="F3545" s="3" t="e">
        <v>#N/A</v>
      </c>
      <c r="G3545" s="3" t="e">
        <v>#N/A</v>
      </c>
      <c r="H3545" s="3" t="e">
        <v>#N/A</v>
      </c>
      <c r="I3545" s="79" t="e">
        <v>#N/A</v>
      </c>
      <c r="J3545" s="79" t="e">
        <v>#N/A</v>
      </c>
      <c r="K3545" s="84" t="e">
        <v>#N/A</v>
      </c>
      <c r="L3545" s="9" t="e">
        <v>#N/A</v>
      </c>
      <c r="M3545" s="92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8" t="e">
        <v>#N/A</v>
      </c>
      <c r="F3546" s="3" t="e">
        <v>#N/A</v>
      </c>
      <c r="G3546" s="3" t="e">
        <v>#N/A</v>
      </c>
      <c r="H3546" s="3" t="e">
        <v>#N/A</v>
      </c>
      <c r="I3546" s="79" t="e">
        <v>#N/A</v>
      </c>
      <c r="J3546" s="79" t="e">
        <v>#N/A</v>
      </c>
      <c r="K3546" s="84" t="e">
        <v>#N/A</v>
      </c>
      <c r="L3546" s="9" t="e">
        <v>#N/A</v>
      </c>
      <c r="M3546" s="92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8" t="e">
        <v>#N/A</v>
      </c>
      <c r="F3547" s="3" t="e">
        <v>#N/A</v>
      </c>
      <c r="G3547" s="3" t="e">
        <v>#N/A</v>
      </c>
      <c r="H3547" s="3" t="e">
        <v>#N/A</v>
      </c>
      <c r="I3547" s="79" t="e">
        <v>#N/A</v>
      </c>
      <c r="J3547" s="79" t="e">
        <v>#N/A</v>
      </c>
      <c r="K3547" s="84" t="e">
        <v>#N/A</v>
      </c>
      <c r="L3547" s="9" t="e">
        <v>#N/A</v>
      </c>
      <c r="M3547" s="92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8" t="e">
        <v>#N/A</v>
      </c>
      <c r="F3548" s="3" t="e">
        <v>#N/A</v>
      </c>
      <c r="G3548" s="3" t="e">
        <v>#N/A</v>
      </c>
      <c r="H3548" s="3" t="e">
        <v>#N/A</v>
      </c>
      <c r="I3548" s="79" t="e">
        <v>#N/A</v>
      </c>
      <c r="J3548" s="79" t="e">
        <v>#N/A</v>
      </c>
      <c r="K3548" s="84" t="e">
        <v>#N/A</v>
      </c>
      <c r="L3548" s="9" t="e">
        <v>#N/A</v>
      </c>
      <c r="M3548" s="92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8" t="e">
        <v>#N/A</v>
      </c>
      <c r="F3549" s="3" t="e">
        <v>#N/A</v>
      </c>
      <c r="G3549" s="3" t="e">
        <v>#N/A</v>
      </c>
      <c r="H3549" s="3" t="e">
        <v>#N/A</v>
      </c>
      <c r="I3549" s="79" t="e">
        <v>#N/A</v>
      </c>
      <c r="J3549" s="79" t="e">
        <v>#N/A</v>
      </c>
      <c r="K3549" s="84" t="e">
        <v>#N/A</v>
      </c>
      <c r="L3549" s="9" t="e">
        <v>#N/A</v>
      </c>
      <c r="M3549" s="92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8" t="e">
        <v>#N/A</v>
      </c>
      <c r="F3550" s="3" t="e">
        <v>#N/A</v>
      </c>
      <c r="G3550" s="3" t="e">
        <v>#N/A</v>
      </c>
      <c r="H3550" s="3" t="e">
        <v>#N/A</v>
      </c>
      <c r="I3550" s="79" t="e">
        <v>#N/A</v>
      </c>
      <c r="J3550" s="79" t="e">
        <v>#N/A</v>
      </c>
      <c r="K3550" s="84" t="e">
        <v>#N/A</v>
      </c>
      <c r="L3550" s="9" t="e">
        <v>#N/A</v>
      </c>
      <c r="M3550" s="92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8" t="e">
        <v>#N/A</v>
      </c>
      <c r="F3551" s="3" t="e">
        <v>#N/A</v>
      </c>
      <c r="G3551" s="3" t="e">
        <v>#N/A</v>
      </c>
      <c r="H3551" s="3" t="e">
        <v>#N/A</v>
      </c>
      <c r="I3551" s="79" t="e">
        <v>#N/A</v>
      </c>
      <c r="J3551" s="79" t="e">
        <v>#N/A</v>
      </c>
      <c r="K3551" s="84" t="e">
        <v>#N/A</v>
      </c>
      <c r="L3551" s="9" t="e">
        <v>#N/A</v>
      </c>
      <c r="M3551" s="92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8" t="e">
        <v>#N/A</v>
      </c>
      <c r="F3552" s="3" t="e">
        <v>#N/A</v>
      </c>
      <c r="G3552" s="3" t="e">
        <v>#N/A</v>
      </c>
      <c r="H3552" s="3" t="e">
        <v>#N/A</v>
      </c>
      <c r="I3552" s="79" t="e">
        <v>#N/A</v>
      </c>
      <c r="J3552" s="79" t="e">
        <v>#N/A</v>
      </c>
      <c r="K3552" s="84" t="e">
        <v>#N/A</v>
      </c>
      <c r="L3552" s="9" t="e">
        <v>#N/A</v>
      </c>
      <c r="M3552" s="92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8" t="e">
        <v>#N/A</v>
      </c>
      <c r="F3553" s="3" t="e">
        <v>#N/A</v>
      </c>
      <c r="G3553" s="3" t="e">
        <v>#N/A</v>
      </c>
      <c r="H3553" s="3" t="e">
        <v>#N/A</v>
      </c>
      <c r="I3553" s="79" t="e">
        <v>#N/A</v>
      </c>
      <c r="J3553" s="79" t="e">
        <v>#N/A</v>
      </c>
      <c r="K3553" s="84" t="e">
        <v>#N/A</v>
      </c>
      <c r="L3553" s="9" t="e">
        <v>#N/A</v>
      </c>
      <c r="M3553" s="92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8" t="e">
        <v>#N/A</v>
      </c>
      <c r="F3554" s="3" t="e">
        <v>#N/A</v>
      </c>
      <c r="G3554" s="3" t="e">
        <v>#N/A</v>
      </c>
      <c r="H3554" s="3" t="e">
        <v>#N/A</v>
      </c>
      <c r="I3554" s="79" t="e">
        <v>#N/A</v>
      </c>
      <c r="J3554" s="79" t="e">
        <v>#N/A</v>
      </c>
      <c r="K3554" s="84" t="e">
        <v>#N/A</v>
      </c>
      <c r="L3554" s="9" t="e">
        <v>#N/A</v>
      </c>
      <c r="M3554" s="92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8" t="e">
        <v>#N/A</v>
      </c>
      <c r="F3555" s="3" t="e">
        <v>#N/A</v>
      </c>
      <c r="G3555" s="3" t="e">
        <v>#N/A</v>
      </c>
      <c r="H3555" s="3" t="e">
        <v>#N/A</v>
      </c>
      <c r="I3555" s="79" t="e">
        <v>#N/A</v>
      </c>
      <c r="J3555" s="79" t="e">
        <v>#N/A</v>
      </c>
      <c r="K3555" s="84" t="e">
        <v>#N/A</v>
      </c>
      <c r="L3555" s="9" t="e">
        <v>#N/A</v>
      </c>
      <c r="M3555" s="92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8" t="e">
        <v>#N/A</v>
      </c>
      <c r="F3556" s="3" t="e">
        <v>#N/A</v>
      </c>
      <c r="G3556" s="3" t="e">
        <v>#N/A</v>
      </c>
      <c r="H3556" s="3" t="e">
        <v>#N/A</v>
      </c>
      <c r="I3556" s="79" t="e">
        <v>#N/A</v>
      </c>
      <c r="J3556" s="79" t="e">
        <v>#N/A</v>
      </c>
      <c r="K3556" s="84" t="e">
        <v>#N/A</v>
      </c>
      <c r="L3556" s="9" t="e">
        <v>#N/A</v>
      </c>
      <c r="M3556" s="92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8" t="e">
        <v>#N/A</v>
      </c>
      <c r="F3557" s="3" t="e">
        <v>#N/A</v>
      </c>
      <c r="G3557" s="3" t="e">
        <v>#N/A</v>
      </c>
      <c r="H3557" s="3" t="e">
        <v>#N/A</v>
      </c>
      <c r="I3557" s="79" t="e">
        <v>#N/A</v>
      </c>
      <c r="J3557" s="79" t="e">
        <v>#N/A</v>
      </c>
      <c r="K3557" s="84" t="e">
        <v>#N/A</v>
      </c>
      <c r="L3557" s="9" t="e">
        <v>#N/A</v>
      </c>
      <c r="M3557" s="92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8" t="e">
        <v>#N/A</v>
      </c>
      <c r="F3558" s="3" t="e">
        <v>#N/A</v>
      </c>
      <c r="G3558" s="3" t="e">
        <v>#N/A</v>
      </c>
      <c r="H3558" s="3" t="e">
        <v>#N/A</v>
      </c>
      <c r="I3558" s="79" t="e">
        <v>#N/A</v>
      </c>
      <c r="J3558" s="79" t="e">
        <v>#N/A</v>
      </c>
      <c r="K3558" s="84" t="e">
        <v>#N/A</v>
      </c>
      <c r="L3558" s="9" t="e">
        <v>#N/A</v>
      </c>
      <c r="M3558" s="92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8" t="e">
        <v>#N/A</v>
      </c>
      <c r="F3559" s="3" t="e">
        <v>#N/A</v>
      </c>
      <c r="G3559" s="3" t="e">
        <v>#N/A</v>
      </c>
      <c r="H3559" s="3" t="e">
        <v>#N/A</v>
      </c>
      <c r="I3559" s="79" t="e">
        <v>#N/A</v>
      </c>
      <c r="J3559" s="79" t="e">
        <v>#N/A</v>
      </c>
      <c r="K3559" s="84" t="e">
        <v>#N/A</v>
      </c>
      <c r="L3559" s="9" t="e">
        <v>#N/A</v>
      </c>
      <c r="M3559" s="92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8" t="e">
        <v>#N/A</v>
      </c>
      <c r="F3560" s="3" t="e">
        <v>#N/A</v>
      </c>
      <c r="G3560" s="3" t="e">
        <v>#N/A</v>
      </c>
      <c r="H3560" s="3" t="e">
        <v>#N/A</v>
      </c>
      <c r="I3560" s="79" t="e">
        <v>#N/A</v>
      </c>
      <c r="J3560" s="79" t="e">
        <v>#N/A</v>
      </c>
      <c r="K3560" s="84" t="e">
        <v>#N/A</v>
      </c>
      <c r="L3560" s="9" t="e">
        <v>#N/A</v>
      </c>
      <c r="M3560" s="92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8" t="e">
        <v>#N/A</v>
      </c>
      <c r="F3561" s="3" t="e">
        <v>#N/A</v>
      </c>
      <c r="G3561" s="3" t="e">
        <v>#N/A</v>
      </c>
      <c r="H3561" s="3" t="e">
        <v>#N/A</v>
      </c>
      <c r="I3561" s="79" t="e">
        <v>#N/A</v>
      </c>
      <c r="J3561" s="79" t="e">
        <v>#N/A</v>
      </c>
      <c r="K3561" s="84" t="e">
        <v>#N/A</v>
      </c>
      <c r="L3561" s="9" t="e">
        <v>#N/A</v>
      </c>
      <c r="M3561" s="92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8" t="e">
        <v>#N/A</v>
      </c>
      <c r="F3562" s="3" t="e">
        <v>#N/A</v>
      </c>
      <c r="G3562" s="3" t="e">
        <v>#N/A</v>
      </c>
      <c r="H3562" s="3" t="e">
        <v>#N/A</v>
      </c>
      <c r="I3562" s="79" t="e">
        <v>#N/A</v>
      </c>
      <c r="J3562" s="79" t="e">
        <v>#N/A</v>
      </c>
      <c r="K3562" s="84" t="e">
        <v>#N/A</v>
      </c>
      <c r="L3562" s="9" t="e">
        <v>#N/A</v>
      </c>
      <c r="M3562" s="92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8" t="e">
        <v>#N/A</v>
      </c>
      <c r="F3563" s="3" t="e">
        <v>#N/A</v>
      </c>
      <c r="G3563" s="3" t="e">
        <v>#N/A</v>
      </c>
      <c r="H3563" s="3" t="e">
        <v>#N/A</v>
      </c>
      <c r="I3563" s="79" t="e">
        <v>#N/A</v>
      </c>
      <c r="J3563" s="79" t="e">
        <v>#N/A</v>
      </c>
      <c r="K3563" s="84" t="e">
        <v>#N/A</v>
      </c>
      <c r="L3563" s="9" t="e">
        <v>#N/A</v>
      </c>
      <c r="M3563" s="92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8" t="e">
        <v>#N/A</v>
      </c>
      <c r="F3564" s="3" t="e">
        <v>#N/A</v>
      </c>
      <c r="G3564" s="3" t="e">
        <v>#N/A</v>
      </c>
      <c r="H3564" s="3" t="e">
        <v>#N/A</v>
      </c>
      <c r="I3564" s="79" t="e">
        <v>#N/A</v>
      </c>
      <c r="J3564" s="79" t="e">
        <v>#N/A</v>
      </c>
      <c r="K3564" s="84" t="e">
        <v>#N/A</v>
      </c>
      <c r="L3564" s="9" t="e">
        <v>#N/A</v>
      </c>
      <c r="M3564" s="92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8" t="e">
        <v>#N/A</v>
      </c>
      <c r="F3565" s="3" t="e">
        <v>#N/A</v>
      </c>
      <c r="G3565" s="3" t="e">
        <v>#N/A</v>
      </c>
      <c r="H3565" s="3" t="e">
        <v>#N/A</v>
      </c>
      <c r="I3565" s="79" t="e">
        <v>#N/A</v>
      </c>
      <c r="J3565" s="79" t="e">
        <v>#N/A</v>
      </c>
      <c r="K3565" s="84" t="e">
        <v>#N/A</v>
      </c>
      <c r="L3565" s="9" t="e">
        <v>#N/A</v>
      </c>
      <c r="M3565" s="92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8" t="e">
        <v>#N/A</v>
      </c>
      <c r="F3566" s="3" t="e">
        <v>#N/A</v>
      </c>
      <c r="G3566" s="3" t="e">
        <v>#N/A</v>
      </c>
      <c r="H3566" s="3" t="e">
        <v>#N/A</v>
      </c>
      <c r="I3566" s="79" t="e">
        <v>#N/A</v>
      </c>
      <c r="J3566" s="79" t="e">
        <v>#N/A</v>
      </c>
      <c r="K3566" s="84" t="e">
        <v>#N/A</v>
      </c>
      <c r="L3566" s="9" t="e">
        <v>#N/A</v>
      </c>
      <c r="M3566" s="92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8" t="e">
        <v>#N/A</v>
      </c>
      <c r="F3567" s="3" t="e">
        <v>#N/A</v>
      </c>
      <c r="G3567" s="3" t="e">
        <v>#N/A</v>
      </c>
      <c r="H3567" s="3" t="e">
        <v>#N/A</v>
      </c>
      <c r="I3567" s="79" t="e">
        <v>#N/A</v>
      </c>
      <c r="J3567" s="79" t="e">
        <v>#N/A</v>
      </c>
      <c r="K3567" s="84" t="e">
        <v>#N/A</v>
      </c>
      <c r="L3567" s="9" t="e">
        <v>#N/A</v>
      </c>
      <c r="M3567" s="92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8" t="e">
        <v>#N/A</v>
      </c>
      <c r="F3568" s="3" t="e">
        <v>#N/A</v>
      </c>
      <c r="G3568" s="3" t="e">
        <v>#N/A</v>
      </c>
      <c r="H3568" s="3" t="e">
        <v>#N/A</v>
      </c>
      <c r="I3568" s="79" t="e">
        <v>#N/A</v>
      </c>
      <c r="J3568" s="79" t="e">
        <v>#N/A</v>
      </c>
      <c r="K3568" s="84" t="e">
        <v>#N/A</v>
      </c>
      <c r="L3568" s="9" t="e">
        <v>#N/A</v>
      </c>
      <c r="M3568" s="92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8" t="e">
        <v>#N/A</v>
      </c>
      <c r="F3569" s="3" t="e">
        <v>#N/A</v>
      </c>
      <c r="G3569" s="3" t="e">
        <v>#N/A</v>
      </c>
      <c r="H3569" s="3" t="e">
        <v>#N/A</v>
      </c>
      <c r="I3569" s="79" t="e">
        <v>#N/A</v>
      </c>
      <c r="J3569" s="79" t="e">
        <v>#N/A</v>
      </c>
      <c r="K3569" s="84" t="e">
        <v>#N/A</v>
      </c>
      <c r="L3569" s="9" t="e">
        <v>#N/A</v>
      </c>
      <c r="M3569" s="92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8" t="e">
        <v>#N/A</v>
      </c>
      <c r="F3570" s="3" t="e">
        <v>#N/A</v>
      </c>
      <c r="G3570" s="3" t="e">
        <v>#N/A</v>
      </c>
      <c r="H3570" s="3" t="e">
        <v>#N/A</v>
      </c>
      <c r="I3570" s="79" t="e">
        <v>#N/A</v>
      </c>
      <c r="J3570" s="79" t="e">
        <v>#N/A</v>
      </c>
      <c r="K3570" s="84" t="e">
        <v>#N/A</v>
      </c>
      <c r="L3570" s="9" t="e">
        <v>#N/A</v>
      </c>
      <c r="M3570" s="92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8" t="e">
        <v>#N/A</v>
      </c>
      <c r="F3571" s="3" t="e">
        <v>#N/A</v>
      </c>
      <c r="G3571" s="3" t="e">
        <v>#N/A</v>
      </c>
      <c r="H3571" s="3" t="e">
        <v>#N/A</v>
      </c>
      <c r="I3571" s="79" t="e">
        <v>#N/A</v>
      </c>
      <c r="J3571" s="79" t="e">
        <v>#N/A</v>
      </c>
      <c r="K3571" s="84" t="e">
        <v>#N/A</v>
      </c>
      <c r="L3571" s="9" t="e">
        <v>#N/A</v>
      </c>
      <c r="M3571" s="92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8" t="e">
        <v>#N/A</v>
      </c>
      <c r="F3572" s="3" t="e">
        <v>#N/A</v>
      </c>
      <c r="G3572" s="3" t="e">
        <v>#N/A</v>
      </c>
      <c r="H3572" s="3" t="e">
        <v>#N/A</v>
      </c>
      <c r="I3572" s="79" t="e">
        <v>#N/A</v>
      </c>
      <c r="J3572" s="79" t="e">
        <v>#N/A</v>
      </c>
      <c r="K3572" s="84" t="e">
        <v>#N/A</v>
      </c>
      <c r="L3572" s="9" t="e">
        <v>#N/A</v>
      </c>
      <c r="M3572" s="92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8" t="e">
        <v>#N/A</v>
      </c>
      <c r="F3573" s="3" t="e">
        <v>#N/A</v>
      </c>
      <c r="G3573" s="3" t="e">
        <v>#N/A</v>
      </c>
      <c r="H3573" s="3" t="e">
        <v>#N/A</v>
      </c>
      <c r="I3573" s="79" t="e">
        <v>#N/A</v>
      </c>
      <c r="J3573" s="79" t="e">
        <v>#N/A</v>
      </c>
      <c r="K3573" s="84" t="e">
        <v>#N/A</v>
      </c>
      <c r="L3573" s="9" t="e">
        <v>#N/A</v>
      </c>
      <c r="M3573" s="92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8" t="e">
        <v>#N/A</v>
      </c>
      <c r="F3574" s="3" t="e">
        <v>#N/A</v>
      </c>
      <c r="G3574" s="3" t="e">
        <v>#N/A</v>
      </c>
      <c r="H3574" s="3" t="e">
        <v>#N/A</v>
      </c>
      <c r="I3574" s="79" t="e">
        <v>#N/A</v>
      </c>
      <c r="J3574" s="79" t="e">
        <v>#N/A</v>
      </c>
      <c r="K3574" s="84" t="e">
        <v>#N/A</v>
      </c>
      <c r="L3574" s="9" t="e">
        <v>#N/A</v>
      </c>
      <c r="M3574" s="92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8" t="e">
        <v>#N/A</v>
      </c>
      <c r="F3575" s="3" t="e">
        <v>#N/A</v>
      </c>
      <c r="G3575" s="3" t="e">
        <v>#N/A</v>
      </c>
      <c r="H3575" s="3" t="e">
        <v>#N/A</v>
      </c>
      <c r="I3575" s="79" t="e">
        <v>#N/A</v>
      </c>
      <c r="J3575" s="79" t="e">
        <v>#N/A</v>
      </c>
      <c r="K3575" s="84" t="e">
        <v>#N/A</v>
      </c>
      <c r="L3575" s="9" t="e">
        <v>#N/A</v>
      </c>
      <c r="M3575" s="92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8" t="e">
        <v>#N/A</v>
      </c>
      <c r="F3576" s="3" t="e">
        <v>#N/A</v>
      </c>
      <c r="G3576" s="3" t="e">
        <v>#N/A</v>
      </c>
      <c r="H3576" s="3" t="e">
        <v>#N/A</v>
      </c>
      <c r="I3576" s="79" t="e">
        <v>#N/A</v>
      </c>
      <c r="J3576" s="79" t="e">
        <v>#N/A</v>
      </c>
      <c r="K3576" s="84" t="e">
        <v>#N/A</v>
      </c>
      <c r="L3576" s="9" t="e">
        <v>#N/A</v>
      </c>
      <c r="M3576" s="92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8" t="e">
        <v>#N/A</v>
      </c>
      <c r="F3577" s="3" t="e">
        <v>#N/A</v>
      </c>
      <c r="G3577" s="3" t="e">
        <v>#N/A</v>
      </c>
      <c r="H3577" s="3" t="e">
        <v>#N/A</v>
      </c>
      <c r="I3577" s="79" t="e">
        <v>#N/A</v>
      </c>
      <c r="J3577" s="79" t="e">
        <v>#N/A</v>
      </c>
      <c r="K3577" s="84" t="e">
        <v>#N/A</v>
      </c>
      <c r="L3577" s="9" t="e">
        <v>#N/A</v>
      </c>
      <c r="M3577" s="92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8" t="e">
        <v>#N/A</v>
      </c>
      <c r="F3578" s="3" t="e">
        <v>#N/A</v>
      </c>
      <c r="G3578" s="3" t="e">
        <v>#N/A</v>
      </c>
      <c r="H3578" s="3" t="e">
        <v>#N/A</v>
      </c>
      <c r="I3578" s="79" t="e">
        <v>#N/A</v>
      </c>
      <c r="J3578" s="79" t="e">
        <v>#N/A</v>
      </c>
      <c r="K3578" s="84" t="e">
        <v>#N/A</v>
      </c>
      <c r="L3578" s="9" t="e">
        <v>#N/A</v>
      </c>
      <c r="M3578" s="92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8" t="e">
        <v>#N/A</v>
      </c>
      <c r="F3579" s="3" t="e">
        <v>#N/A</v>
      </c>
      <c r="G3579" s="3" t="e">
        <v>#N/A</v>
      </c>
      <c r="H3579" s="3" t="e">
        <v>#N/A</v>
      </c>
      <c r="I3579" s="79" t="e">
        <v>#N/A</v>
      </c>
      <c r="J3579" s="79" t="e">
        <v>#N/A</v>
      </c>
      <c r="K3579" s="84" t="e">
        <v>#N/A</v>
      </c>
      <c r="L3579" s="9" t="e">
        <v>#N/A</v>
      </c>
      <c r="M3579" s="92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8" t="e">
        <v>#N/A</v>
      </c>
      <c r="F3580" s="3" t="e">
        <v>#N/A</v>
      </c>
      <c r="G3580" s="3" t="e">
        <v>#N/A</v>
      </c>
      <c r="H3580" s="3" t="e">
        <v>#N/A</v>
      </c>
      <c r="I3580" s="79" t="e">
        <v>#N/A</v>
      </c>
      <c r="J3580" s="79" t="e">
        <v>#N/A</v>
      </c>
      <c r="K3580" s="84" t="e">
        <v>#N/A</v>
      </c>
      <c r="L3580" s="9" t="e">
        <v>#N/A</v>
      </c>
      <c r="M3580" s="92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8" t="e">
        <v>#N/A</v>
      </c>
      <c r="F3581" s="3" t="e">
        <v>#N/A</v>
      </c>
      <c r="G3581" s="3" t="e">
        <v>#N/A</v>
      </c>
      <c r="H3581" s="3" t="e">
        <v>#N/A</v>
      </c>
      <c r="I3581" s="79" t="e">
        <v>#N/A</v>
      </c>
      <c r="J3581" s="79" t="e">
        <v>#N/A</v>
      </c>
      <c r="K3581" s="84" t="e">
        <v>#N/A</v>
      </c>
      <c r="L3581" s="9" t="e">
        <v>#N/A</v>
      </c>
      <c r="M3581" s="92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8" t="e">
        <v>#N/A</v>
      </c>
      <c r="F3582" s="3" t="e">
        <v>#N/A</v>
      </c>
      <c r="G3582" s="3" t="e">
        <v>#N/A</v>
      </c>
      <c r="H3582" s="3" t="e">
        <v>#N/A</v>
      </c>
      <c r="I3582" s="79" t="e">
        <v>#N/A</v>
      </c>
      <c r="J3582" s="79" t="e">
        <v>#N/A</v>
      </c>
      <c r="K3582" s="84" t="e">
        <v>#N/A</v>
      </c>
      <c r="L3582" s="9" t="e">
        <v>#N/A</v>
      </c>
      <c r="M3582" s="92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8" t="e">
        <v>#N/A</v>
      </c>
      <c r="F3583" s="3" t="e">
        <v>#N/A</v>
      </c>
      <c r="G3583" s="3" t="e">
        <v>#N/A</v>
      </c>
      <c r="H3583" s="3" t="e">
        <v>#N/A</v>
      </c>
      <c r="I3583" s="79" t="e">
        <v>#N/A</v>
      </c>
      <c r="J3583" s="79" t="e">
        <v>#N/A</v>
      </c>
      <c r="K3583" s="84" t="e">
        <v>#N/A</v>
      </c>
      <c r="L3583" s="9" t="e">
        <v>#N/A</v>
      </c>
      <c r="M3583" s="92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8" t="e">
        <v>#N/A</v>
      </c>
      <c r="F3584" s="3" t="e">
        <v>#N/A</v>
      </c>
      <c r="G3584" s="3" t="e">
        <v>#N/A</v>
      </c>
      <c r="H3584" s="3" t="e">
        <v>#N/A</v>
      </c>
      <c r="I3584" s="79" t="e">
        <v>#N/A</v>
      </c>
      <c r="J3584" s="79" t="e">
        <v>#N/A</v>
      </c>
      <c r="K3584" s="84" t="e">
        <v>#N/A</v>
      </c>
      <c r="L3584" s="9" t="e">
        <v>#N/A</v>
      </c>
      <c r="M3584" s="92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8" t="e">
        <v>#N/A</v>
      </c>
      <c r="F3585" s="3" t="e">
        <v>#N/A</v>
      </c>
      <c r="G3585" s="3" t="e">
        <v>#N/A</v>
      </c>
      <c r="H3585" s="3" t="e">
        <v>#N/A</v>
      </c>
      <c r="I3585" s="79" t="e">
        <v>#N/A</v>
      </c>
      <c r="J3585" s="79" t="e">
        <v>#N/A</v>
      </c>
      <c r="K3585" s="84" t="e">
        <v>#N/A</v>
      </c>
      <c r="L3585" s="9" t="e">
        <v>#N/A</v>
      </c>
      <c r="M3585" s="92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8" t="e">
        <v>#N/A</v>
      </c>
      <c r="F3586" s="3" t="e">
        <v>#N/A</v>
      </c>
      <c r="G3586" s="3" t="e">
        <v>#N/A</v>
      </c>
      <c r="H3586" s="3" t="e">
        <v>#N/A</v>
      </c>
      <c r="I3586" s="79" t="e">
        <v>#N/A</v>
      </c>
      <c r="J3586" s="79" t="e">
        <v>#N/A</v>
      </c>
      <c r="K3586" s="84" t="e">
        <v>#N/A</v>
      </c>
      <c r="L3586" s="9" t="e">
        <v>#N/A</v>
      </c>
      <c r="M3586" s="92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8" t="e">
        <v>#N/A</v>
      </c>
      <c r="F3587" s="3" t="e">
        <v>#N/A</v>
      </c>
      <c r="G3587" s="3" t="e">
        <v>#N/A</v>
      </c>
      <c r="H3587" s="3" t="e">
        <v>#N/A</v>
      </c>
      <c r="I3587" s="79" t="e">
        <v>#N/A</v>
      </c>
      <c r="J3587" s="79" t="e">
        <v>#N/A</v>
      </c>
      <c r="K3587" s="84" t="e">
        <v>#N/A</v>
      </c>
      <c r="L3587" s="9" t="e">
        <v>#N/A</v>
      </c>
      <c r="M3587" s="92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8" t="e">
        <v>#N/A</v>
      </c>
      <c r="F3588" s="3" t="e">
        <v>#N/A</v>
      </c>
      <c r="G3588" s="3" t="e">
        <v>#N/A</v>
      </c>
      <c r="H3588" s="3" t="e">
        <v>#N/A</v>
      </c>
      <c r="I3588" s="79" t="e">
        <v>#N/A</v>
      </c>
      <c r="J3588" s="79" t="e">
        <v>#N/A</v>
      </c>
      <c r="K3588" s="84" t="e">
        <v>#N/A</v>
      </c>
      <c r="L3588" s="9" t="e">
        <v>#N/A</v>
      </c>
      <c r="M3588" s="92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8" t="e">
        <v>#N/A</v>
      </c>
      <c r="F3589" s="3" t="e">
        <v>#N/A</v>
      </c>
      <c r="G3589" s="3" t="e">
        <v>#N/A</v>
      </c>
      <c r="H3589" s="3" t="e">
        <v>#N/A</v>
      </c>
      <c r="I3589" s="79" t="e">
        <v>#N/A</v>
      </c>
      <c r="J3589" s="79" t="e">
        <v>#N/A</v>
      </c>
      <c r="K3589" s="84" t="e">
        <v>#N/A</v>
      </c>
      <c r="L3589" s="9" t="e">
        <v>#N/A</v>
      </c>
      <c r="M3589" s="92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8" t="e">
        <v>#N/A</v>
      </c>
      <c r="F3590" s="3" t="e">
        <v>#N/A</v>
      </c>
      <c r="G3590" s="3" t="e">
        <v>#N/A</v>
      </c>
      <c r="H3590" s="3" t="e">
        <v>#N/A</v>
      </c>
      <c r="I3590" s="79" t="e">
        <v>#N/A</v>
      </c>
      <c r="J3590" s="79" t="e">
        <v>#N/A</v>
      </c>
      <c r="K3590" s="84" t="e">
        <v>#N/A</v>
      </c>
      <c r="L3590" s="9" t="e">
        <v>#N/A</v>
      </c>
      <c r="M3590" s="92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8" t="e">
        <v>#N/A</v>
      </c>
      <c r="F3591" s="3" t="e">
        <v>#N/A</v>
      </c>
      <c r="G3591" s="3" t="e">
        <v>#N/A</v>
      </c>
      <c r="H3591" s="3" t="e">
        <v>#N/A</v>
      </c>
      <c r="I3591" s="79" t="e">
        <v>#N/A</v>
      </c>
      <c r="J3591" s="79" t="e">
        <v>#N/A</v>
      </c>
      <c r="K3591" s="84" t="e">
        <v>#N/A</v>
      </c>
      <c r="L3591" s="9" t="e">
        <v>#N/A</v>
      </c>
      <c r="M3591" s="92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8" t="e">
        <v>#N/A</v>
      </c>
      <c r="F3592" s="3" t="e">
        <v>#N/A</v>
      </c>
      <c r="G3592" s="3" t="e">
        <v>#N/A</v>
      </c>
      <c r="H3592" s="3" t="e">
        <v>#N/A</v>
      </c>
      <c r="I3592" s="79" t="e">
        <v>#N/A</v>
      </c>
      <c r="J3592" s="79" t="e">
        <v>#N/A</v>
      </c>
      <c r="K3592" s="84" t="e">
        <v>#N/A</v>
      </c>
      <c r="L3592" s="9" t="e">
        <v>#N/A</v>
      </c>
      <c r="M3592" s="92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8" t="e">
        <v>#N/A</v>
      </c>
      <c r="F3593" s="3" t="e">
        <v>#N/A</v>
      </c>
      <c r="G3593" s="3" t="e">
        <v>#N/A</v>
      </c>
      <c r="H3593" s="3" t="e">
        <v>#N/A</v>
      </c>
      <c r="I3593" s="79" t="e">
        <v>#N/A</v>
      </c>
      <c r="J3593" s="79" t="e">
        <v>#N/A</v>
      </c>
      <c r="K3593" s="84" t="e">
        <v>#N/A</v>
      </c>
      <c r="L3593" s="9" t="e">
        <v>#N/A</v>
      </c>
      <c r="M3593" s="92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8" t="e">
        <v>#N/A</v>
      </c>
      <c r="F3594" s="3" t="e">
        <v>#N/A</v>
      </c>
      <c r="G3594" s="3" t="e">
        <v>#N/A</v>
      </c>
      <c r="H3594" s="3" t="e">
        <v>#N/A</v>
      </c>
      <c r="I3594" s="79" t="e">
        <v>#N/A</v>
      </c>
      <c r="J3594" s="79" t="e">
        <v>#N/A</v>
      </c>
      <c r="K3594" s="84" t="e">
        <v>#N/A</v>
      </c>
      <c r="L3594" s="9" t="e">
        <v>#N/A</v>
      </c>
      <c r="M3594" s="92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8" t="e">
        <v>#N/A</v>
      </c>
      <c r="F3595" s="3" t="e">
        <v>#N/A</v>
      </c>
      <c r="G3595" s="3" t="e">
        <v>#N/A</v>
      </c>
      <c r="H3595" s="3" t="e">
        <v>#N/A</v>
      </c>
      <c r="I3595" s="79" t="e">
        <v>#N/A</v>
      </c>
      <c r="J3595" s="79" t="e">
        <v>#N/A</v>
      </c>
      <c r="K3595" s="84" t="e">
        <v>#N/A</v>
      </c>
      <c r="L3595" s="9" t="e">
        <v>#N/A</v>
      </c>
      <c r="M3595" s="92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8" t="e">
        <v>#N/A</v>
      </c>
      <c r="F3596" s="3" t="e">
        <v>#N/A</v>
      </c>
      <c r="G3596" s="3" t="e">
        <v>#N/A</v>
      </c>
      <c r="H3596" s="3" t="e">
        <v>#N/A</v>
      </c>
      <c r="I3596" s="79" t="e">
        <v>#N/A</v>
      </c>
      <c r="J3596" s="79" t="e">
        <v>#N/A</v>
      </c>
      <c r="K3596" s="84" t="e">
        <v>#N/A</v>
      </c>
      <c r="L3596" s="9" t="e">
        <v>#N/A</v>
      </c>
      <c r="M3596" s="92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8" t="e">
        <v>#N/A</v>
      </c>
      <c r="F3597" s="3" t="e">
        <v>#N/A</v>
      </c>
      <c r="G3597" s="3" t="e">
        <v>#N/A</v>
      </c>
      <c r="H3597" s="3" t="e">
        <v>#N/A</v>
      </c>
      <c r="I3597" s="79" t="e">
        <v>#N/A</v>
      </c>
      <c r="J3597" s="79" t="e">
        <v>#N/A</v>
      </c>
      <c r="K3597" s="84" t="e">
        <v>#N/A</v>
      </c>
      <c r="L3597" s="9" t="e">
        <v>#N/A</v>
      </c>
      <c r="M3597" s="92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8" t="e">
        <v>#N/A</v>
      </c>
      <c r="F3598" s="3" t="e">
        <v>#N/A</v>
      </c>
      <c r="G3598" s="3" t="e">
        <v>#N/A</v>
      </c>
      <c r="H3598" s="3" t="e">
        <v>#N/A</v>
      </c>
      <c r="I3598" s="79" t="e">
        <v>#N/A</v>
      </c>
      <c r="J3598" s="79" t="e">
        <v>#N/A</v>
      </c>
      <c r="K3598" s="84" t="e">
        <v>#N/A</v>
      </c>
      <c r="L3598" s="9" t="e">
        <v>#N/A</v>
      </c>
      <c r="M3598" s="92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8" t="e">
        <v>#N/A</v>
      </c>
      <c r="F3599" s="3" t="e">
        <v>#N/A</v>
      </c>
      <c r="G3599" s="3" t="e">
        <v>#N/A</v>
      </c>
      <c r="H3599" s="3" t="e">
        <v>#N/A</v>
      </c>
      <c r="I3599" s="79" t="e">
        <v>#N/A</v>
      </c>
      <c r="J3599" s="79" t="e">
        <v>#N/A</v>
      </c>
      <c r="K3599" s="84" t="e">
        <v>#N/A</v>
      </c>
      <c r="L3599" s="9" t="e">
        <v>#N/A</v>
      </c>
      <c r="M3599" s="92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8" t="e">
        <v>#N/A</v>
      </c>
      <c r="F3600" s="3" t="e">
        <v>#N/A</v>
      </c>
      <c r="G3600" s="3" t="e">
        <v>#N/A</v>
      </c>
      <c r="H3600" s="3" t="e">
        <v>#N/A</v>
      </c>
      <c r="I3600" s="79" t="e">
        <v>#N/A</v>
      </c>
      <c r="J3600" s="79" t="e">
        <v>#N/A</v>
      </c>
      <c r="K3600" s="84" t="e">
        <v>#N/A</v>
      </c>
      <c r="L3600" s="9" t="e">
        <v>#N/A</v>
      </c>
      <c r="M3600" s="92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8" t="e">
        <v>#N/A</v>
      </c>
      <c r="F3601" s="3" t="e">
        <v>#N/A</v>
      </c>
      <c r="G3601" s="3" t="e">
        <v>#N/A</v>
      </c>
      <c r="H3601" s="3" t="e">
        <v>#N/A</v>
      </c>
      <c r="I3601" s="79" t="e">
        <v>#N/A</v>
      </c>
      <c r="J3601" s="79" t="e">
        <v>#N/A</v>
      </c>
      <c r="K3601" s="84" t="e">
        <v>#N/A</v>
      </c>
      <c r="L3601" s="9" t="e">
        <v>#N/A</v>
      </c>
      <c r="M3601" s="92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8" t="e">
        <v>#N/A</v>
      </c>
      <c r="F3602" s="3" t="e">
        <v>#N/A</v>
      </c>
      <c r="G3602" s="3" t="e">
        <v>#N/A</v>
      </c>
      <c r="H3602" s="3" t="e">
        <v>#N/A</v>
      </c>
      <c r="I3602" s="79" t="e">
        <v>#N/A</v>
      </c>
      <c r="J3602" s="79" t="e">
        <v>#N/A</v>
      </c>
      <c r="K3602" s="84" t="e">
        <v>#N/A</v>
      </c>
      <c r="L3602" s="9" t="e">
        <v>#N/A</v>
      </c>
      <c r="M3602" s="92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8" t="e">
        <v>#N/A</v>
      </c>
      <c r="F3603" s="3" t="e">
        <v>#N/A</v>
      </c>
      <c r="G3603" s="3" t="e">
        <v>#N/A</v>
      </c>
      <c r="H3603" s="3" t="e">
        <v>#N/A</v>
      </c>
      <c r="I3603" s="79" t="e">
        <v>#N/A</v>
      </c>
      <c r="J3603" s="79" t="e">
        <v>#N/A</v>
      </c>
      <c r="K3603" s="84" t="e">
        <v>#N/A</v>
      </c>
      <c r="L3603" s="9" t="e">
        <v>#N/A</v>
      </c>
      <c r="M3603" s="92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8" t="e">
        <v>#N/A</v>
      </c>
      <c r="F3604" s="3" t="e">
        <v>#N/A</v>
      </c>
      <c r="G3604" s="3" t="e">
        <v>#N/A</v>
      </c>
      <c r="H3604" s="3" t="e">
        <v>#N/A</v>
      </c>
      <c r="I3604" s="79" t="e">
        <v>#N/A</v>
      </c>
      <c r="J3604" s="79" t="e">
        <v>#N/A</v>
      </c>
      <c r="K3604" s="84" t="e">
        <v>#N/A</v>
      </c>
      <c r="L3604" s="9" t="e">
        <v>#N/A</v>
      </c>
      <c r="M3604" s="92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8" t="e">
        <v>#N/A</v>
      </c>
      <c r="F3605" s="3" t="e">
        <v>#N/A</v>
      </c>
      <c r="G3605" s="3" t="e">
        <v>#N/A</v>
      </c>
      <c r="H3605" s="3" t="e">
        <v>#N/A</v>
      </c>
      <c r="I3605" s="79" t="e">
        <v>#N/A</v>
      </c>
      <c r="J3605" s="79" t="e">
        <v>#N/A</v>
      </c>
      <c r="K3605" s="84" t="e">
        <v>#N/A</v>
      </c>
      <c r="L3605" s="9" t="e">
        <v>#N/A</v>
      </c>
      <c r="M3605" s="92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8" t="e">
        <v>#N/A</v>
      </c>
      <c r="F3606" s="3" t="e">
        <v>#N/A</v>
      </c>
      <c r="G3606" s="3" t="e">
        <v>#N/A</v>
      </c>
      <c r="H3606" s="3" t="e">
        <v>#N/A</v>
      </c>
      <c r="I3606" s="79" t="e">
        <v>#N/A</v>
      </c>
      <c r="J3606" s="79" t="e">
        <v>#N/A</v>
      </c>
      <c r="K3606" s="84" t="e">
        <v>#N/A</v>
      </c>
      <c r="L3606" s="9" t="e">
        <v>#N/A</v>
      </c>
      <c r="M3606" s="92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8" t="e">
        <v>#N/A</v>
      </c>
      <c r="F3607" s="3" t="e">
        <v>#N/A</v>
      </c>
      <c r="G3607" s="3" t="e">
        <v>#N/A</v>
      </c>
      <c r="H3607" s="3" t="e">
        <v>#N/A</v>
      </c>
      <c r="I3607" s="79" t="e">
        <v>#N/A</v>
      </c>
      <c r="J3607" s="79" t="e">
        <v>#N/A</v>
      </c>
      <c r="K3607" s="84" t="e">
        <v>#N/A</v>
      </c>
      <c r="L3607" s="9" t="e">
        <v>#N/A</v>
      </c>
      <c r="M3607" s="92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8" t="e">
        <v>#N/A</v>
      </c>
      <c r="F3608" s="3" t="e">
        <v>#N/A</v>
      </c>
      <c r="G3608" s="3" t="e">
        <v>#N/A</v>
      </c>
      <c r="H3608" s="3" t="e">
        <v>#N/A</v>
      </c>
      <c r="I3608" s="79" t="e">
        <v>#N/A</v>
      </c>
      <c r="J3608" s="79" t="e">
        <v>#N/A</v>
      </c>
      <c r="K3608" s="84" t="e">
        <v>#N/A</v>
      </c>
      <c r="L3608" s="9" t="e">
        <v>#N/A</v>
      </c>
      <c r="M3608" s="92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8" t="e">
        <v>#N/A</v>
      </c>
      <c r="F3609" s="3" t="e">
        <v>#N/A</v>
      </c>
      <c r="G3609" s="3" t="e">
        <v>#N/A</v>
      </c>
      <c r="H3609" s="3" t="e">
        <v>#N/A</v>
      </c>
      <c r="I3609" s="79" t="e">
        <v>#N/A</v>
      </c>
      <c r="J3609" s="79" t="e">
        <v>#N/A</v>
      </c>
      <c r="K3609" s="84" t="e">
        <v>#N/A</v>
      </c>
      <c r="L3609" s="9" t="e">
        <v>#N/A</v>
      </c>
      <c r="M3609" s="92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8" t="e">
        <v>#N/A</v>
      </c>
      <c r="F3610" s="3" t="e">
        <v>#N/A</v>
      </c>
      <c r="G3610" s="3" t="e">
        <v>#N/A</v>
      </c>
      <c r="H3610" s="3" t="e">
        <v>#N/A</v>
      </c>
      <c r="I3610" s="79" t="e">
        <v>#N/A</v>
      </c>
      <c r="J3610" s="79" t="e">
        <v>#N/A</v>
      </c>
      <c r="K3610" s="84" t="e">
        <v>#N/A</v>
      </c>
      <c r="L3610" s="9" t="e">
        <v>#N/A</v>
      </c>
      <c r="M3610" s="92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8" t="e">
        <v>#N/A</v>
      </c>
      <c r="F3611" s="3" t="e">
        <v>#N/A</v>
      </c>
      <c r="G3611" s="3" t="e">
        <v>#N/A</v>
      </c>
      <c r="H3611" s="3" t="e">
        <v>#N/A</v>
      </c>
      <c r="I3611" s="79" t="e">
        <v>#N/A</v>
      </c>
      <c r="J3611" s="79" t="e">
        <v>#N/A</v>
      </c>
      <c r="K3611" s="84" t="e">
        <v>#N/A</v>
      </c>
      <c r="L3611" s="9" t="e">
        <v>#N/A</v>
      </c>
      <c r="M3611" s="92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8" t="e">
        <v>#N/A</v>
      </c>
      <c r="F3612" s="3" t="e">
        <v>#N/A</v>
      </c>
      <c r="G3612" s="3" t="e">
        <v>#N/A</v>
      </c>
      <c r="H3612" s="3" t="e">
        <v>#N/A</v>
      </c>
      <c r="I3612" s="79" t="e">
        <v>#N/A</v>
      </c>
      <c r="J3612" s="79" t="e">
        <v>#N/A</v>
      </c>
      <c r="K3612" s="84" t="e">
        <v>#N/A</v>
      </c>
      <c r="L3612" s="9" t="e">
        <v>#N/A</v>
      </c>
      <c r="M3612" s="92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8" t="e">
        <v>#N/A</v>
      </c>
      <c r="F3613" s="3" t="e">
        <v>#N/A</v>
      </c>
      <c r="G3613" s="3" t="e">
        <v>#N/A</v>
      </c>
      <c r="H3613" s="3" t="e">
        <v>#N/A</v>
      </c>
      <c r="I3613" s="79" t="e">
        <v>#N/A</v>
      </c>
      <c r="J3613" s="79" t="e">
        <v>#N/A</v>
      </c>
      <c r="K3613" s="84" t="e">
        <v>#N/A</v>
      </c>
      <c r="L3613" s="9" t="e">
        <v>#N/A</v>
      </c>
      <c r="M3613" s="92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8" t="e">
        <v>#N/A</v>
      </c>
      <c r="F3614" s="3" t="e">
        <v>#N/A</v>
      </c>
      <c r="G3614" s="3" t="e">
        <v>#N/A</v>
      </c>
      <c r="H3614" s="3" t="e">
        <v>#N/A</v>
      </c>
      <c r="I3614" s="79" t="e">
        <v>#N/A</v>
      </c>
      <c r="J3614" s="79" t="e">
        <v>#N/A</v>
      </c>
      <c r="K3614" s="84" t="e">
        <v>#N/A</v>
      </c>
      <c r="L3614" s="9" t="e">
        <v>#N/A</v>
      </c>
      <c r="M3614" s="92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8" t="e">
        <v>#N/A</v>
      </c>
      <c r="F3615" s="3" t="e">
        <v>#N/A</v>
      </c>
      <c r="G3615" s="3" t="e">
        <v>#N/A</v>
      </c>
      <c r="H3615" s="3" t="e">
        <v>#N/A</v>
      </c>
      <c r="I3615" s="79" t="e">
        <v>#N/A</v>
      </c>
      <c r="J3615" s="79" t="e">
        <v>#N/A</v>
      </c>
      <c r="K3615" s="84" t="e">
        <v>#N/A</v>
      </c>
      <c r="L3615" s="9" t="e">
        <v>#N/A</v>
      </c>
      <c r="M3615" s="92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8" t="e">
        <v>#N/A</v>
      </c>
      <c r="F3616" s="3" t="e">
        <v>#N/A</v>
      </c>
      <c r="G3616" s="3" t="e">
        <v>#N/A</v>
      </c>
      <c r="H3616" s="3" t="e">
        <v>#N/A</v>
      </c>
      <c r="I3616" s="79" t="e">
        <v>#N/A</v>
      </c>
      <c r="J3616" s="79" t="e">
        <v>#N/A</v>
      </c>
      <c r="K3616" s="84" t="e">
        <v>#N/A</v>
      </c>
      <c r="L3616" s="9" t="e">
        <v>#N/A</v>
      </c>
      <c r="M3616" s="92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8" t="e">
        <v>#N/A</v>
      </c>
      <c r="F3617" s="3" t="e">
        <v>#N/A</v>
      </c>
      <c r="G3617" s="3" t="e">
        <v>#N/A</v>
      </c>
      <c r="H3617" s="3" t="e">
        <v>#N/A</v>
      </c>
      <c r="I3617" s="79" t="e">
        <v>#N/A</v>
      </c>
      <c r="J3617" s="79" t="e">
        <v>#N/A</v>
      </c>
      <c r="K3617" s="84" t="e">
        <v>#N/A</v>
      </c>
      <c r="L3617" s="9" t="e">
        <v>#N/A</v>
      </c>
      <c r="M3617" s="92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8" t="e">
        <v>#N/A</v>
      </c>
      <c r="F3618" s="3" t="e">
        <v>#N/A</v>
      </c>
      <c r="G3618" s="3" t="e">
        <v>#N/A</v>
      </c>
      <c r="H3618" s="3" t="e">
        <v>#N/A</v>
      </c>
      <c r="I3618" s="79" t="e">
        <v>#N/A</v>
      </c>
      <c r="J3618" s="79" t="e">
        <v>#N/A</v>
      </c>
      <c r="K3618" s="84" t="e">
        <v>#N/A</v>
      </c>
      <c r="L3618" s="9" t="e">
        <v>#N/A</v>
      </c>
      <c r="M3618" s="92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8" t="e">
        <v>#N/A</v>
      </c>
      <c r="F3619" s="3" t="e">
        <v>#N/A</v>
      </c>
      <c r="G3619" s="3" t="e">
        <v>#N/A</v>
      </c>
      <c r="H3619" s="3" t="e">
        <v>#N/A</v>
      </c>
      <c r="I3619" s="79" t="e">
        <v>#N/A</v>
      </c>
      <c r="J3619" s="79" t="e">
        <v>#N/A</v>
      </c>
      <c r="K3619" s="84" t="e">
        <v>#N/A</v>
      </c>
      <c r="L3619" s="9" t="e">
        <v>#N/A</v>
      </c>
      <c r="M3619" s="92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8" t="e">
        <v>#N/A</v>
      </c>
      <c r="F3620" s="3" t="e">
        <v>#N/A</v>
      </c>
      <c r="G3620" s="3" t="e">
        <v>#N/A</v>
      </c>
      <c r="H3620" s="3" t="e">
        <v>#N/A</v>
      </c>
      <c r="I3620" s="79" t="e">
        <v>#N/A</v>
      </c>
      <c r="J3620" s="79" t="e">
        <v>#N/A</v>
      </c>
      <c r="K3620" s="84" t="e">
        <v>#N/A</v>
      </c>
      <c r="L3620" s="9" t="e">
        <v>#N/A</v>
      </c>
      <c r="M3620" s="92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8" t="e">
        <v>#N/A</v>
      </c>
      <c r="F3621" s="3" t="e">
        <v>#N/A</v>
      </c>
      <c r="G3621" s="3" t="e">
        <v>#N/A</v>
      </c>
      <c r="H3621" s="3" t="e">
        <v>#N/A</v>
      </c>
      <c r="I3621" s="79" t="e">
        <v>#N/A</v>
      </c>
      <c r="J3621" s="79" t="e">
        <v>#N/A</v>
      </c>
      <c r="K3621" s="84" t="e">
        <v>#N/A</v>
      </c>
      <c r="L3621" s="9" t="e">
        <v>#N/A</v>
      </c>
      <c r="M3621" s="92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8" t="e">
        <v>#N/A</v>
      </c>
      <c r="F3622" s="3" t="e">
        <v>#N/A</v>
      </c>
      <c r="G3622" s="3" t="e">
        <v>#N/A</v>
      </c>
      <c r="H3622" s="3" t="e">
        <v>#N/A</v>
      </c>
      <c r="I3622" s="79" t="e">
        <v>#N/A</v>
      </c>
      <c r="J3622" s="79" t="e">
        <v>#N/A</v>
      </c>
      <c r="K3622" s="84" t="e">
        <v>#N/A</v>
      </c>
      <c r="L3622" s="9" t="e">
        <v>#N/A</v>
      </c>
      <c r="M3622" s="92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8" t="e">
        <v>#N/A</v>
      </c>
      <c r="F3623" s="3" t="e">
        <v>#N/A</v>
      </c>
      <c r="G3623" s="3" t="e">
        <v>#N/A</v>
      </c>
      <c r="H3623" s="3" t="e">
        <v>#N/A</v>
      </c>
      <c r="I3623" s="79" t="e">
        <v>#N/A</v>
      </c>
      <c r="J3623" s="79" t="e">
        <v>#N/A</v>
      </c>
      <c r="K3623" s="84" t="e">
        <v>#N/A</v>
      </c>
      <c r="L3623" s="9" t="e">
        <v>#N/A</v>
      </c>
      <c r="M3623" s="92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8" t="e">
        <v>#N/A</v>
      </c>
      <c r="F3624" s="3" t="e">
        <v>#N/A</v>
      </c>
      <c r="G3624" s="3" t="e">
        <v>#N/A</v>
      </c>
      <c r="H3624" s="3" t="e">
        <v>#N/A</v>
      </c>
      <c r="I3624" s="79" t="e">
        <v>#N/A</v>
      </c>
      <c r="J3624" s="79" t="e">
        <v>#N/A</v>
      </c>
      <c r="K3624" s="84" t="e">
        <v>#N/A</v>
      </c>
      <c r="L3624" s="9" t="e">
        <v>#N/A</v>
      </c>
      <c r="M3624" s="92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8" t="e">
        <v>#N/A</v>
      </c>
      <c r="F3625" s="3" t="e">
        <v>#N/A</v>
      </c>
      <c r="G3625" s="3" t="e">
        <v>#N/A</v>
      </c>
      <c r="H3625" s="3" t="e">
        <v>#N/A</v>
      </c>
      <c r="I3625" s="79" t="e">
        <v>#N/A</v>
      </c>
      <c r="J3625" s="79" t="e">
        <v>#N/A</v>
      </c>
      <c r="K3625" s="84" t="e">
        <v>#N/A</v>
      </c>
      <c r="L3625" s="9" t="e">
        <v>#N/A</v>
      </c>
      <c r="M3625" s="92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8" t="e">
        <v>#N/A</v>
      </c>
      <c r="F3626" s="3" t="e">
        <v>#N/A</v>
      </c>
      <c r="G3626" s="3" t="e">
        <v>#N/A</v>
      </c>
      <c r="H3626" s="3" t="e">
        <v>#N/A</v>
      </c>
      <c r="I3626" s="79" t="e">
        <v>#N/A</v>
      </c>
      <c r="J3626" s="79" t="e">
        <v>#N/A</v>
      </c>
      <c r="K3626" s="84" t="e">
        <v>#N/A</v>
      </c>
      <c r="L3626" s="9" t="e">
        <v>#N/A</v>
      </c>
      <c r="M3626" s="92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8" t="e">
        <v>#N/A</v>
      </c>
      <c r="F3627" s="3" t="e">
        <v>#N/A</v>
      </c>
      <c r="G3627" s="3" t="e">
        <v>#N/A</v>
      </c>
      <c r="H3627" s="3" t="e">
        <v>#N/A</v>
      </c>
      <c r="I3627" s="79" t="e">
        <v>#N/A</v>
      </c>
      <c r="J3627" s="79" t="e">
        <v>#N/A</v>
      </c>
      <c r="K3627" s="84" t="e">
        <v>#N/A</v>
      </c>
      <c r="L3627" s="9" t="e">
        <v>#N/A</v>
      </c>
      <c r="M3627" s="92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8" t="e">
        <v>#N/A</v>
      </c>
      <c r="F3628" s="3" t="e">
        <v>#N/A</v>
      </c>
      <c r="G3628" s="3" t="e">
        <v>#N/A</v>
      </c>
      <c r="H3628" s="3" t="e">
        <v>#N/A</v>
      </c>
      <c r="I3628" s="79" t="e">
        <v>#N/A</v>
      </c>
      <c r="J3628" s="79" t="e">
        <v>#N/A</v>
      </c>
      <c r="K3628" s="84" t="e">
        <v>#N/A</v>
      </c>
      <c r="L3628" s="9" t="e">
        <v>#N/A</v>
      </c>
      <c r="M3628" s="92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8" t="e">
        <v>#N/A</v>
      </c>
      <c r="F3629" s="3" t="e">
        <v>#N/A</v>
      </c>
      <c r="G3629" s="3" t="e">
        <v>#N/A</v>
      </c>
      <c r="H3629" s="3" t="e">
        <v>#N/A</v>
      </c>
      <c r="I3629" s="79" t="e">
        <v>#N/A</v>
      </c>
      <c r="J3629" s="79" t="e">
        <v>#N/A</v>
      </c>
      <c r="K3629" s="84" t="e">
        <v>#N/A</v>
      </c>
      <c r="L3629" s="9" t="e">
        <v>#N/A</v>
      </c>
      <c r="M3629" s="92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8" t="e">
        <v>#N/A</v>
      </c>
      <c r="F3630" s="3" t="e">
        <v>#N/A</v>
      </c>
      <c r="G3630" s="3" t="e">
        <v>#N/A</v>
      </c>
      <c r="H3630" s="3" t="e">
        <v>#N/A</v>
      </c>
      <c r="I3630" s="79" t="e">
        <v>#N/A</v>
      </c>
      <c r="J3630" s="79" t="e">
        <v>#N/A</v>
      </c>
      <c r="K3630" s="84" t="e">
        <v>#N/A</v>
      </c>
      <c r="L3630" s="9" t="e">
        <v>#N/A</v>
      </c>
      <c r="M3630" s="92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8" t="e">
        <v>#N/A</v>
      </c>
      <c r="F3631" s="3" t="e">
        <v>#N/A</v>
      </c>
      <c r="G3631" s="3" t="e">
        <v>#N/A</v>
      </c>
      <c r="H3631" s="3" t="e">
        <v>#N/A</v>
      </c>
      <c r="I3631" s="79" t="e">
        <v>#N/A</v>
      </c>
      <c r="J3631" s="79" t="e">
        <v>#N/A</v>
      </c>
      <c r="K3631" s="84" t="e">
        <v>#N/A</v>
      </c>
      <c r="L3631" s="9" t="e">
        <v>#N/A</v>
      </c>
      <c r="M3631" s="92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8" t="e">
        <v>#N/A</v>
      </c>
      <c r="F3632" s="3" t="e">
        <v>#N/A</v>
      </c>
      <c r="G3632" s="3" t="e">
        <v>#N/A</v>
      </c>
      <c r="H3632" s="3" t="e">
        <v>#N/A</v>
      </c>
      <c r="I3632" s="79" t="e">
        <v>#N/A</v>
      </c>
      <c r="J3632" s="79" t="e">
        <v>#N/A</v>
      </c>
      <c r="K3632" s="84" t="e">
        <v>#N/A</v>
      </c>
      <c r="L3632" s="9" t="e">
        <v>#N/A</v>
      </c>
      <c r="M3632" s="92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8" t="e">
        <v>#N/A</v>
      </c>
      <c r="F3633" s="3" t="e">
        <v>#N/A</v>
      </c>
      <c r="G3633" s="3" t="e">
        <v>#N/A</v>
      </c>
      <c r="H3633" s="3" t="e">
        <v>#N/A</v>
      </c>
      <c r="I3633" s="79" t="e">
        <v>#N/A</v>
      </c>
      <c r="J3633" s="79" t="e">
        <v>#N/A</v>
      </c>
      <c r="K3633" s="84" t="e">
        <v>#N/A</v>
      </c>
      <c r="L3633" s="9" t="e">
        <v>#N/A</v>
      </c>
      <c r="M3633" s="92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8" t="e">
        <v>#N/A</v>
      </c>
      <c r="F3634" s="3" t="e">
        <v>#N/A</v>
      </c>
      <c r="G3634" s="3" t="e">
        <v>#N/A</v>
      </c>
      <c r="H3634" s="3" t="e">
        <v>#N/A</v>
      </c>
      <c r="I3634" s="79" t="e">
        <v>#N/A</v>
      </c>
      <c r="J3634" s="79" t="e">
        <v>#N/A</v>
      </c>
      <c r="K3634" s="84" t="e">
        <v>#N/A</v>
      </c>
      <c r="L3634" s="9" t="e">
        <v>#N/A</v>
      </c>
      <c r="M3634" s="92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8" t="e">
        <v>#N/A</v>
      </c>
      <c r="F3635" s="3" t="e">
        <v>#N/A</v>
      </c>
      <c r="G3635" s="3" t="e">
        <v>#N/A</v>
      </c>
      <c r="H3635" s="3" t="e">
        <v>#N/A</v>
      </c>
      <c r="I3635" s="79" t="e">
        <v>#N/A</v>
      </c>
      <c r="J3635" s="79" t="e">
        <v>#N/A</v>
      </c>
      <c r="K3635" s="84" t="e">
        <v>#N/A</v>
      </c>
      <c r="L3635" s="9" t="e">
        <v>#N/A</v>
      </c>
      <c r="M3635" s="92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8" t="e">
        <v>#N/A</v>
      </c>
      <c r="F3636" s="3" t="e">
        <v>#N/A</v>
      </c>
      <c r="G3636" s="3" t="e">
        <v>#N/A</v>
      </c>
      <c r="H3636" s="3" t="e">
        <v>#N/A</v>
      </c>
      <c r="I3636" s="79" t="e">
        <v>#N/A</v>
      </c>
      <c r="J3636" s="79" t="e">
        <v>#N/A</v>
      </c>
      <c r="K3636" s="84" t="e">
        <v>#N/A</v>
      </c>
      <c r="L3636" s="9" t="e">
        <v>#N/A</v>
      </c>
      <c r="M3636" s="92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8" t="e">
        <v>#N/A</v>
      </c>
      <c r="F3637" s="3" t="e">
        <v>#N/A</v>
      </c>
      <c r="G3637" s="3" t="e">
        <v>#N/A</v>
      </c>
      <c r="H3637" s="3" t="e">
        <v>#N/A</v>
      </c>
      <c r="I3637" s="79" t="e">
        <v>#N/A</v>
      </c>
      <c r="J3637" s="79" t="e">
        <v>#N/A</v>
      </c>
      <c r="K3637" s="84" t="e">
        <v>#N/A</v>
      </c>
      <c r="L3637" s="9" t="e">
        <v>#N/A</v>
      </c>
      <c r="M3637" s="92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8" t="e">
        <v>#N/A</v>
      </c>
      <c r="F3638" s="3" t="e">
        <v>#N/A</v>
      </c>
      <c r="G3638" s="3" t="e">
        <v>#N/A</v>
      </c>
      <c r="H3638" s="3" t="e">
        <v>#N/A</v>
      </c>
      <c r="I3638" s="79" t="e">
        <v>#N/A</v>
      </c>
      <c r="J3638" s="79" t="e">
        <v>#N/A</v>
      </c>
      <c r="K3638" s="84" t="e">
        <v>#N/A</v>
      </c>
      <c r="L3638" s="9" t="e">
        <v>#N/A</v>
      </c>
      <c r="M3638" s="92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8" t="e">
        <v>#N/A</v>
      </c>
      <c r="F3639" s="3" t="e">
        <v>#N/A</v>
      </c>
      <c r="G3639" s="3" t="e">
        <v>#N/A</v>
      </c>
      <c r="H3639" s="3" t="e">
        <v>#N/A</v>
      </c>
      <c r="I3639" s="79" t="e">
        <v>#N/A</v>
      </c>
      <c r="J3639" s="79" t="e">
        <v>#N/A</v>
      </c>
      <c r="K3639" s="84" t="e">
        <v>#N/A</v>
      </c>
      <c r="L3639" s="9" t="e">
        <v>#N/A</v>
      </c>
      <c r="M3639" s="92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8" t="e">
        <v>#N/A</v>
      </c>
      <c r="F3640" s="3" t="e">
        <v>#N/A</v>
      </c>
      <c r="G3640" s="3" t="e">
        <v>#N/A</v>
      </c>
      <c r="H3640" s="3" t="e">
        <v>#N/A</v>
      </c>
      <c r="I3640" s="79" t="e">
        <v>#N/A</v>
      </c>
      <c r="J3640" s="79" t="e">
        <v>#N/A</v>
      </c>
      <c r="K3640" s="84" t="e">
        <v>#N/A</v>
      </c>
      <c r="L3640" s="9" t="e">
        <v>#N/A</v>
      </c>
      <c r="M3640" s="92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8" t="e">
        <v>#N/A</v>
      </c>
      <c r="F3641" s="3" t="e">
        <v>#N/A</v>
      </c>
      <c r="G3641" s="3" t="e">
        <v>#N/A</v>
      </c>
      <c r="H3641" s="3" t="e">
        <v>#N/A</v>
      </c>
      <c r="I3641" s="79" t="e">
        <v>#N/A</v>
      </c>
      <c r="J3641" s="79" t="e">
        <v>#N/A</v>
      </c>
      <c r="K3641" s="84" t="e">
        <v>#N/A</v>
      </c>
      <c r="L3641" s="9" t="e">
        <v>#N/A</v>
      </c>
      <c r="M3641" s="92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8" t="e">
        <v>#N/A</v>
      </c>
      <c r="F3642" s="3" t="e">
        <v>#N/A</v>
      </c>
      <c r="G3642" s="3" t="e">
        <v>#N/A</v>
      </c>
      <c r="H3642" s="3" t="e">
        <v>#N/A</v>
      </c>
      <c r="I3642" s="79" t="e">
        <v>#N/A</v>
      </c>
      <c r="J3642" s="79" t="e">
        <v>#N/A</v>
      </c>
      <c r="K3642" s="84" t="e">
        <v>#N/A</v>
      </c>
      <c r="L3642" s="9" t="e">
        <v>#N/A</v>
      </c>
      <c r="M3642" s="92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8" t="e">
        <v>#N/A</v>
      </c>
      <c r="F3643" s="3" t="e">
        <v>#N/A</v>
      </c>
      <c r="G3643" s="3" t="e">
        <v>#N/A</v>
      </c>
      <c r="H3643" s="3" t="e">
        <v>#N/A</v>
      </c>
      <c r="I3643" s="79" t="e">
        <v>#N/A</v>
      </c>
      <c r="J3643" s="79" t="e">
        <v>#N/A</v>
      </c>
      <c r="K3643" s="84" t="e">
        <v>#N/A</v>
      </c>
      <c r="L3643" s="9" t="e">
        <v>#N/A</v>
      </c>
      <c r="M3643" s="92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8" t="e">
        <v>#N/A</v>
      </c>
      <c r="F3644" s="3" t="e">
        <v>#N/A</v>
      </c>
      <c r="G3644" s="3" t="e">
        <v>#N/A</v>
      </c>
      <c r="H3644" s="3" t="e">
        <v>#N/A</v>
      </c>
      <c r="I3644" s="79" t="e">
        <v>#N/A</v>
      </c>
      <c r="J3644" s="79" t="e">
        <v>#N/A</v>
      </c>
      <c r="K3644" s="84" t="e">
        <v>#N/A</v>
      </c>
      <c r="L3644" s="9" t="e">
        <v>#N/A</v>
      </c>
      <c r="M3644" s="92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8" t="e">
        <v>#N/A</v>
      </c>
      <c r="F3645" s="3" t="e">
        <v>#N/A</v>
      </c>
      <c r="G3645" s="3" t="e">
        <v>#N/A</v>
      </c>
      <c r="H3645" s="3" t="e">
        <v>#N/A</v>
      </c>
      <c r="I3645" s="79" t="e">
        <v>#N/A</v>
      </c>
      <c r="J3645" s="79" t="e">
        <v>#N/A</v>
      </c>
      <c r="K3645" s="84" t="e">
        <v>#N/A</v>
      </c>
      <c r="L3645" s="9" t="e">
        <v>#N/A</v>
      </c>
      <c r="M3645" s="92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8" t="e">
        <v>#N/A</v>
      </c>
      <c r="F3646" s="3" t="e">
        <v>#N/A</v>
      </c>
      <c r="G3646" s="3" t="e">
        <v>#N/A</v>
      </c>
      <c r="H3646" s="3" t="e">
        <v>#N/A</v>
      </c>
      <c r="I3646" s="79" t="e">
        <v>#N/A</v>
      </c>
      <c r="J3646" s="79" t="e">
        <v>#N/A</v>
      </c>
      <c r="K3646" s="84" t="e">
        <v>#N/A</v>
      </c>
      <c r="L3646" s="9" t="e">
        <v>#N/A</v>
      </c>
      <c r="M3646" s="92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8" t="e">
        <v>#N/A</v>
      </c>
      <c r="F3647" s="3" t="e">
        <v>#N/A</v>
      </c>
      <c r="G3647" s="3" t="e">
        <v>#N/A</v>
      </c>
      <c r="H3647" s="3" t="e">
        <v>#N/A</v>
      </c>
      <c r="I3647" s="79" t="e">
        <v>#N/A</v>
      </c>
      <c r="J3647" s="79" t="e">
        <v>#N/A</v>
      </c>
      <c r="K3647" s="84" t="e">
        <v>#N/A</v>
      </c>
      <c r="L3647" s="9" t="e">
        <v>#N/A</v>
      </c>
      <c r="M3647" s="92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8" t="e">
        <v>#N/A</v>
      </c>
      <c r="F3648" s="3" t="e">
        <v>#N/A</v>
      </c>
      <c r="G3648" s="3" t="e">
        <v>#N/A</v>
      </c>
      <c r="H3648" s="3" t="e">
        <v>#N/A</v>
      </c>
      <c r="I3648" s="79" t="e">
        <v>#N/A</v>
      </c>
      <c r="J3648" s="79" t="e">
        <v>#N/A</v>
      </c>
      <c r="K3648" s="84" t="e">
        <v>#N/A</v>
      </c>
      <c r="L3648" s="9" t="e">
        <v>#N/A</v>
      </c>
      <c r="M3648" s="92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8" t="e">
        <v>#N/A</v>
      </c>
      <c r="F3649" s="3" t="e">
        <v>#N/A</v>
      </c>
      <c r="G3649" s="3" t="e">
        <v>#N/A</v>
      </c>
      <c r="H3649" s="3" t="e">
        <v>#N/A</v>
      </c>
      <c r="I3649" s="79" t="e">
        <v>#N/A</v>
      </c>
      <c r="J3649" s="79" t="e">
        <v>#N/A</v>
      </c>
      <c r="K3649" s="84" t="e">
        <v>#N/A</v>
      </c>
      <c r="L3649" s="9" t="e">
        <v>#N/A</v>
      </c>
      <c r="M3649" s="92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8" t="e">
        <v>#N/A</v>
      </c>
      <c r="F3650" s="3" t="e">
        <v>#N/A</v>
      </c>
      <c r="G3650" s="3" t="e">
        <v>#N/A</v>
      </c>
      <c r="H3650" s="3" t="e">
        <v>#N/A</v>
      </c>
      <c r="I3650" s="79" t="e">
        <v>#N/A</v>
      </c>
      <c r="J3650" s="79" t="e">
        <v>#N/A</v>
      </c>
      <c r="K3650" s="84" t="e">
        <v>#N/A</v>
      </c>
      <c r="L3650" s="9" t="e">
        <v>#N/A</v>
      </c>
      <c r="M3650" s="92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8" t="e">
        <v>#N/A</v>
      </c>
      <c r="F3651" s="3" t="e">
        <v>#N/A</v>
      </c>
      <c r="G3651" s="3" t="e">
        <v>#N/A</v>
      </c>
      <c r="H3651" s="3" t="e">
        <v>#N/A</v>
      </c>
      <c r="I3651" s="79" t="e">
        <v>#N/A</v>
      </c>
      <c r="J3651" s="79" t="e">
        <v>#N/A</v>
      </c>
      <c r="K3651" s="84" t="e">
        <v>#N/A</v>
      </c>
      <c r="L3651" s="9" t="e">
        <v>#N/A</v>
      </c>
      <c r="M3651" s="92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8" t="e">
        <v>#N/A</v>
      </c>
      <c r="F3652" s="3" t="e">
        <v>#N/A</v>
      </c>
      <c r="G3652" s="3" t="e">
        <v>#N/A</v>
      </c>
      <c r="H3652" s="3" t="e">
        <v>#N/A</v>
      </c>
      <c r="I3652" s="79" t="e">
        <v>#N/A</v>
      </c>
      <c r="J3652" s="79" t="e">
        <v>#N/A</v>
      </c>
      <c r="K3652" s="84" t="e">
        <v>#N/A</v>
      </c>
      <c r="L3652" s="9" t="e">
        <v>#N/A</v>
      </c>
      <c r="M3652" s="92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8" t="e">
        <v>#N/A</v>
      </c>
      <c r="F3653" s="3" t="e">
        <v>#N/A</v>
      </c>
      <c r="G3653" s="3" t="e">
        <v>#N/A</v>
      </c>
      <c r="H3653" s="3" t="e">
        <v>#N/A</v>
      </c>
      <c r="I3653" s="79" t="e">
        <v>#N/A</v>
      </c>
      <c r="J3653" s="79" t="e">
        <v>#N/A</v>
      </c>
      <c r="K3653" s="84" t="e">
        <v>#N/A</v>
      </c>
      <c r="L3653" s="9" t="e">
        <v>#N/A</v>
      </c>
      <c r="M3653" s="92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8" t="e">
        <v>#N/A</v>
      </c>
      <c r="F3654" s="3" t="e">
        <v>#N/A</v>
      </c>
      <c r="G3654" s="3" t="e">
        <v>#N/A</v>
      </c>
      <c r="H3654" s="3" t="e">
        <v>#N/A</v>
      </c>
      <c r="I3654" s="79" t="e">
        <v>#N/A</v>
      </c>
      <c r="J3654" s="79" t="e">
        <v>#N/A</v>
      </c>
      <c r="K3654" s="84" t="e">
        <v>#N/A</v>
      </c>
      <c r="L3654" s="9" t="e">
        <v>#N/A</v>
      </c>
      <c r="M3654" s="92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8" t="e">
        <v>#N/A</v>
      </c>
      <c r="F3655" s="3" t="e">
        <v>#N/A</v>
      </c>
      <c r="G3655" s="3" t="e">
        <v>#N/A</v>
      </c>
      <c r="H3655" s="3" t="e">
        <v>#N/A</v>
      </c>
      <c r="I3655" s="79" t="e">
        <v>#N/A</v>
      </c>
      <c r="J3655" s="79" t="e">
        <v>#N/A</v>
      </c>
      <c r="K3655" s="84" t="e">
        <v>#N/A</v>
      </c>
      <c r="L3655" s="9" t="e">
        <v>#N/A</v>
      </c>
      <c r="M3655" s="92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8" t="e">
        <v>#N/A</v>
      </c>
      <c r="F3656" s="3" t="e">
        <v>#N/A</v>
      </c>
      <c r="G3656" s="3" t="e">
        <v>#N/A</v>
      </c>
      <c r="H3656" s="3" t="e">
        <v>#N/A</v>
      </c>
      <c r="I3656" s="79" t="e">
        <v>#N/A</v>
      </c>
      <c r="J3656" s="79" t="e">
        <v>#N/A</v>
      </c>
      <c r="K3656" s="84" t="e">
        <v>#N/A</v>
      </c>
      <c r="L3656" s="9" t="e">
        <v>#N/A</v>
      </c>
      <c r="M3656" s="92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8" t="e">
        <v>#N/A</v>
      </c>
      <c r="F3657" s="3" t="e">
        <v>#N/A</v>
      </c>
      <c r="G3657" s="3" t="e">
        <v>#N/A</v>
      </c>
      <c r="H3657" s="3" t="e">
        <v>#N/A</v>
      </c>
      <c r="I3657" s="79" t="e">
        <v>#N/A</v>
      </c>
      <c r="J3657" s="79" t="e">
        <v>#N/A</v>
      </c>
      <c r="K3657" s="84" t="e">
        <v>#N/A</v>
      </c>
      <c r="L3657" s="9" t="e">
        <v>#N/A</v>
      </c>
      <c r="M3657" s="92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8" t="e">
        <v>#N/A</v>
      </c>
      <c r="F3658" s="3" t="e">
        <v>#N/A</v>
      </c>
      <c r="G3658" s="3" t="e">
        <v>#N/A</v>
      </c>
      <c r="H3658" s="3" t="e">
        <v>#N/A</v>
      </c>
      <c r="I3658" s="79" t="e">
        <v>#N/A</v>
      </c>
      <c r="J3658" s="79" t="e">
        <v>#N/A</v>
      </c>
      <c r="K3658" s="84" t="e">
        <v>#N/A</v>
      </c>
      <c r="L3658" s="9" t="e">
        <v>#N/A</v>
      </c>
      <c r="M3658" s="92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8" t="e">
        <v>#N/A</v>
      </c>
      <c r="F3659" s="3" t="e">
        <v>#N/A</v>
      </c>
      <c r="G3659" s="3" t="e">
        <v>#N/A</v>
      </c>
      <c r="H3659" s="3" t="e">
        <v>#N/A</v>
      </c>
      <c r="I3659" s="79" t="e">
        <v>#N/A</v>
      </c>
      <c r="J3659" s="79" t="e">
        <v>#N/A</v>
      </c>
      <c r="K3659" s="84" t="e">
        <v>#N/A</v>
      </c>
      <c r="L3659" s="9" t="e">
        <v>#N/A</v>
      </c>
      <c r="M3659" s="92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8" t="e">
        <v>#N/A</v>
      </c>
      <c r="F3660" s="3" t="e">
        <v>#N/A</v>
      </c>
      <c r="G3660" s="3" t="e">
        <v>#N/A</v>
      </c>
      <c r="H3660" s="3" t="e">
        <v>#N/A</v>
      </c>
      <c r="I3660" s="79" t="e">
        <v>#N/A</v>
      </c>
      <c r="J3660" s="79" t="e">
        <v>#N/A</v>
      </c>
      <c r="K3660" s="84" t="e">
        <v>#N/A</v>
      </c>
      <c r="L3660" s="9" t="e">
        <v>#N/A</v>
      </c>
      <c r="M3660" s="92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8" t="e">
        <v>#N/A</v>
      </c>
      <c r="F3661" s="3" t="e">
        <v>#N/A</v>
      </c>
      <c r="G3661" s="3" t="e">
        <v>#N/A</v>
      </c>
      <c r="H3661" s="3" t="e">
        <v>#N/A</v>
      </c>
      <c r="I3661" s="79" t="e">
        <v>#N/A</v>
      </c>
      <c r="J3661" s="79" t="e">
        <v>#N/A</v>
      </c>
      <c r="K3661" s="84" t="e">
        <v>#N/A</v>
      </c>
      <c r="L3661" s="9" t="e">
        <v>#N/A</v>
      </c>
      <c r="M3661" s="92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8" t="e">
        <v>#N/A</v>
      </c>
      <c r="F3662" s="3" t="e">
        <v>#N/A</v>
      </c>
      <c r="G3662" s="3" t="e">
        <v>#N/A</v>
      </c>
      <c r="H3662" s="3" t="e">
        <v>#N/A</v>
      </c>
      <c r="I3662" s="79" t="e">
        <v>#N/A</v>
      </c>
      <c r="J3662" s="79" t="e">
        <v>#N/A</v>
      </c>
      <c r="K3662" s="84" t="e">
        <v>#N/A</v>
      </c>
      <c r="L3662" s="9" t="e">
        <v>#N/A</v>
      </c>
      <c r="M3662" s="92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8" t="e">
        <v>#N/A</v>
      </c>
      <c r="F3663" s="3" t="e">
        <v>#N/A</v>
      </c>
      <c r="G3663" s="3" t="e">
        <v>#N/A</v>
      </c>
      <c r="H3663" s="3" t="e">
        <v>#N/A</v>
      </c>
      <c r="I3663" s="79" t="e">
        <v>#N/A</v>
      </c>
      <c r="J3663" s="79" t="e">
        <v>#N/A</v>
      </c>
      <c r="K3663" s="84" t="e">
        <v>#N/A</v>
      </c>
      <c r="L3663" s="9" t="e">
        <v>#N/A</v>
      </c>
      <c r="M3663" s="92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8" t="e">
        <v>#N/A</v>
      </c>
      <c r="F3664" s="3" t="e">
        <v>#N/A</v>
      </c>
      <c r="G3664" s="3" t="e">
        <v>#N/A</v>
      </c>
      <c r="H3664" s="3" t="e">
        <v>#N/A</v>
      </c>
      <c r="I3664" s="79" t="e">
        <v>#N/A</v>
      </c>
      <c r="J3664" s="79" t="e">
        <v>#N/A</v>
      </c>
      <c r="K3664" s="84" t="e">
        <v>#N/A</v>
      </c>
      <c r="L3664" s="9" t="e">
        <v>#N/A</v>
      </c>
      <c r="M3664" s="92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8" t="e">
        <v>#N/A</v>
      </c>
      <c r="F3665" s="3" t="e">
        <v>#N/A</v>
      </c>
      <c r="G3665" s="3" t="e">
        <v>#N/A</v>
      </c>
      <c r="H3665" s="3" t="e">
        <v>#N/A</v>
      </c>
      <c r="I3665" s="79" t="e">
        <v>#N/A</v>
      </c>
      <c r="J3665" s="79" t="e">
        <v>#N/A</v>
      </c>
      <c r="K3665" s="84" t="e">
        <v>#N/A</v>
      </c>
      <c r="L3665" s="9" t="e">
        <v>#N/A</v>
      </c>
      <c r="M3665" s="92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8" t="e">
        <v>#N/A</v>
      </c>
      <c r="F3666" s="3" t="e">
        <v>#N/A</v>
      </c>
      <c r="G3666" s="3" t="e">
        <v>#N/A</v>
      </c>
      <c r="H3666" s="3" t="e">
        <v>#N/A</v>
      </c>
      <c r="I3666" s="79" t="e">
        <v>#N/A</v>
      </c>
      <c r="J3666" s="79" t="e">
        <v>#N/A</v>
      </c>
      <c r="K3666" s="84" t="e">
        <v>#N/A</v>
      </c>
      <c r="L3666" s="9" t="e">
        <v>#N/A</v>
      </c>
      <c r="M3666" s="92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8" t="e">
        <v>#N/A</v>
      </c>
      <c r="F3667" s="3" t="e">
        <v>#N/A</v>
      </c>
      <c r="G3667" s="3" t="e">
        <v>#N/A</v>
      </c>
      <c r="H3667" s="3" t="e">
        <v>#N/A</v>
      </c>
      <c r="I3667" s="79" t="e">
        <v>#N/A</v>
      </c>
      <c r="J3667" s="79" t="e">
        <v>#N/A</v>
      </c>
      <c r="K3667" s="84" t="e">
        <v>#N/A</v>
      </c>
      <c r="L3667" s="9" t="e">
        <v>#N/A</v>
      </c>
      <c r="M3667" s="92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8" t="e">
        <v>#N/A</v>
      </c>
      <c r="F3668" s="3" t="e">
        <v>#N/A</v>
      </c>
      <c r="G3668" s="3" t="e">
        <v>#N/A</v>
      </c>
      <c r="H3668" s="3" t="e">
        <v>#N/A</v>
      </c>
      <c r="I3668" s="79" t="e">
        <v>#N/A</v>
      </c>
      <c r="J3668" s="79" t="e">
        <v>#N/A</v>
      </c>
      <c r="K3668" s="84" t="e">
        <v>#N/A</v>
      </c>
      <c r="L3668" s="9" t="e">
        <v>#N/A</v>
      </c>
      <c r="M3668" s="92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8" t="e">
        <v>#N/A</v>
      </c>
      <c r="F3669" s="3" t="e">
        <v>#N/A</v>
      </c>
      <c r="G3669" s="3" t="e">
        <v>#N/A</v>
      </c>
      <c r="H3669" s="3" t="e">
        <v>#N/A</v>
      </c>
      <c r="I3669" s="79" t="e">
        <v>#N/A</v>
      </c>
      <c r="J3669" s="79" t="e">
        <v>#N/A</v>
      </c>
      <c r="K3669" s="84" t="e">
        <v>#N/A</v>
      </c>
      <c r="L3669" s="9" t="e">
        <v>#N/A</v>
      </c>
      <c r="M3669" s="92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8" t="e">
        <v>#N/A</v>
      </c>
      <c r="F3670" s="3" t="e">
        <v>#N/A</v>
      </c>
      <c r="G3670" s="3" t="e">
        <v>#N/A</v>
      </c>
      <c r="H3670" s="3" t="e">
        <v>#N/A</v>
      </c>
      <c r="I3670" s="79" t="e">
        <v>#N/A</v>
      </c>
      <c r="J3670" s="79" t="e">
        <v>#N/A</v>
      </c>
      <c r="K3670" s="84" t="e">
        <v>#N/A</v>
      </c>
      <c r="L3670" s="9" t="e">
        <v>#N/A</v>
      </c>
      <c r="M3670" s="92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8" t="e">
        <v>#N/A</v>
      </c>
      <c r="F3671" s="3" t="e">
        <v>#N/A</v>
      </c>
      <c r="G3671" s="3" t="e">
        <v>#N/A</v>
      </c>
      <c r="H3671" s="3" t="e">
        <v>#N/A</v>
      </c>
      <c r="I3671" s="79" t="e">
        <v>#N/A</v>
      </c>
      <c r="J3671" s="79" t="e">
        <v>#N/A</v>
      </c>
      <c r="K3671" s="84" t="e">
        <v>#N/A</v>
      </c>
      <c r="L3671" s="9" t="e">
        <v>#N/A</v>
      </c>
      <c r="M3671" s="92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8" t="e">
        <v>#N/A</v>
      </c>
      <c r="F3672" s="3" t="e">
        <v>#N/A</v>
      </c>
      <c r="G3672" s="3" t="e">
        <v>#N/A</v>
      </c>
      <c r="H3672" s="3" t="e">
        <v>#N/A</v>
      </c>
      <c r="I3672" s="79" t="e">
        <v>#N/A</v>
      </c>
      <c r="J3672" s="79" t="e">
        <v>#N/A</v>
      </c>
      <c r="K3672" s="84" t="e">
        <v>#N/A</v>
      </c>
      <c r="L3672" s="9" t="e">
        <v>#N/A</v>
      </c>
      <c r="M3672" s="92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8" t="e">
        <v>#N/A</v>
      </c>
      <c r="F3673" s="3" t="e">
        <v>#N/A</v>
      </c>
      <c r="G3673" s="3" t="e">
        <v>#N/A</v>
      </c>
      <c r="H3673" s="3" t="e">
        <v>#N/A</v>
      </c>
      <c r="I3673" s="79" t="e">
        <v>#N/A</v>
      </c>
      <c r="J3673" s="79" t="e">
        <v>#N/A</v>
      </c>
      <c r="K3673" s="84" t="e">
        <v>#N/A</v>
      </c>
      <c r="L3673" s="9" t="e">
        <v>#N/A</v>
      </c>
      <c r="M3673" s="92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8" t="e">
        <v>#N/A</v>
      </c>
      <c r="F3674" s="3" t="e">
        <v>#N/A</v>
      </c>
      <c r="G3674" s="3" t="e">
        <v>#N/A</v>
      </c>
      <c r="H3674" s="3" t="e">
        <v>#N/A</v>
      </c>
      <c r="I3674" s="79" t="e">
        <v>#N/A</v>
      </c>
      <c r="J3674" s="79" t="e">
        <v>#N/A</v>
      </c>
      <c r="K3674" s="84" t="e">
        <v>#N/A</v>
      </c>
      <c r="L3674" s="9" t="e">
        <v>#N/A</v>
      </c>
      <c r="M3674" s="92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8" t="e">
        <v>#N/A</v>
      </c>
      <c r="F3675" s="3" t="e">
        <v>#N/A</v>
      </c>
      <c r="G3675" s="3" t="e">
        <v>#N/A</v>
      </c>
      <c r="H3675" s="3" t="e">
        <v>#N/A</v>
      </c>
      <c r="I3675" s="79" t="e">
        <v>#N/A</v>
      </c>
      <c r="J3675" s="79" t="e">
        <v>#N/A</v>
      </c>
      <c r="K3675" s="84" t="e">
        <v>#N/A</v>
      </c>
      <c r="L3675" s="9" t="e">
        <v>#N/A</v>
      </c>
      <c r="M3675" s="92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8" t="e">
        <v>#N/A</v>
      </c>
      <c r="F3676" s="3" t="e">
        <v>#N/A</v>
      </c>
      <c r="G3676" s="3" t="e">
        <v>#N/A</v>
      </c>
      <c r="H3676" s="3" t="e">
        <v>#N/A</v>
      </c>
      <c r="I3676" s="79" t="e">
        <v>#N/A</v>
      </c>
      <c r="J3676" s="79" t="e">
        <v>#N/A</v>
      </c>
      <c r="K3676" s="84" t="e">
        <v>#N/A</v>
      </c>
      <c r="L3676" s="9" t="e">
        <v>#N/A</v>
      </c>
      <c r="M3676" s="92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8" t="e">
        <v>#N/A</v>
      </c>
      <c r="F3677" s="3" t="e">
        <v>#N/A</v>
      </c>
      <c r="G3677" s="3" t="e">
        <v>#N/A</v>
      </c>
      <c r="H3677" s="3" t="e">
        <v>#N/A</v>
      </c>
      <c r="I3677" s="79" t="e">
        <v>#N/A</v>
      </c>
      <c r="J3677" s="79" t="e">
        <v>#N/A</v>
      </c>
      <c r="K3677" s="84" t="e">
        <v>#N/A</v>
      </c>
      <c r="L3677" s="9" t="e">
        <v>#N/A</v>
      </c>
      <c r="M3677" s="92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8" t="e">
        <v>#N/A</v>
      </c>
      <c r="F3678" s="3" t="e">
        <v>#N/A</v>
      </c>
      <c r="G3678" s="3" t="e">
        <v>#N/A</v>
      </c>
      <c r="H3678" s="3" t="e">
        <v>#N/A</v>
      </c>
      <c r="I3678" s="79" t="e">
        <v>#N/A</v>
      </c>
      <c r="J3678" s="79" t="e">
        <v>#N/A</v>
      </c>
      <c r="K3678" s="84" t="e">
        <v>#N/A</v>
      </c>
      <c r="L3678" s="9" t="e">
        <v>#N/A</v>
      </c>
      <c r="M3678" s="92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8" t="e">
        <v>#N/A</v>
      </c>
      <c r="F3679" s="3" t="e">
        <v>#N/A</v>
      </c>
      <c r="G3679" s="3" t="e">
        <v>#N/A</v>
      </c>
      <c r="H3679" s="3" t="e">
        <v>#N/A</v>
      </c>
      <c r="I3679" s="79" t="e">
        <v>#N/A</v>
      </c>
      <c r="J3679" s="79" t="e">
        <v>#N/A</v>
      </c>
      <c r="K3679" s="84" t="e">
        <v>#N/A</v>
      </c>
      <c r="L3679" s="9" t="e">
        <v>#N/A</v>
      </c>
      <c r="M3679" s="92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8" t="e">
        <v>#N/A</v>
      </c>
      <c r="F3680" s="3" t="e">
        <v>#N/A</v>
      </c>
      <c r="G3680" s="3" t="e">
        <v>#N/A</v>
      </c>
      <c r="H3680" s="3" t="e">
        <v>#N/A</v>
      </c>
      <c r="I3680" s="79" t="e">
        <v>#N/A</v>
      </c>
      <c r="J3680" s="79" t="e">
        <v>#N/A</v>
      </c>
      <c r="K3680" s="84" t="e">
        <v>#N/A</v>
      </c>
      <c r="L3680" s="9" t="e">
        <v>#N/A</v>
      </c>
      <c r="M3680" s="92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8" t="e">
        <v>#N/A</v>
      </c>
      <c r="F3681" s="3" t="e">
        <v>#N/A</v>
      </c>
      <c r="G3681" s="3" t="e">
        <v>#N/A</v>
      </c>
      <c r="H3681" s="3" t="e">
        <v>#N/A</v>
      </c>
      <c r="I3681" s="79" t="e">
        <v>#N/A</v>
      </c>
      <c r="J3681" s="79" t="e">
        <v>#N/A</v>
      </c>
      <c r="K3681" s="84" t="e">
        <v>#N/A</v>
      </c>
      <c r="L3681" s="9" t="e">
        <v>#N/A</v>
      </c>
      <c r="M3681" s="92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8" t="e">
        <v>#N/A</v>
      </c>
      <c r="F3682" s="3" t="e">
        <v>#N/A</v>
      </c>
      <c r="G3682" s="3" t="e">
        <v>#N/A</v>
      </c>
      <c r="H3682" s="3" t="e">
        <v>#N/A</v>
      </c>
      <c r="I3682" s="79" t="e">
        <v>#N/A</v>
      </c>
      <c r="J3682" s="79" t="e">
        <v>#N/A</v>
      </c>
      <c r="K3682" s="84" t="e">
        <v>#N/A</v>
      </c>
      <c r="L3682" s="9" t="e">
        <v>#N/A</v>
      </c>
      <c r="M3682" s="92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8" t="e">
        <v>#N/A</v>
      </c>
      <c r="F3683" s="3" t="e">
        <v>#N/A</v>
      </c>
      <c r="G3683" s="3" t="e">
        <v>#N/A</v>
      </c>
      <c r="H3683" s="3" t="e">
        <v>#N/A</v>
      </c>
      <c r="I3683" s="79" t="e">
        <v>#N/A</v>
      </c>
      <c r="J3683" s="79" t="e">
        <v>#N/A</v>
      </c>
      <c r="K3683" s="84" t="e">
        <v>#N/A</v>
      </c>
      <c r="L3683" s="9" t="e">
        <v>#N/A</v>
      </c>
      <c r="M3683" s="92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8" t="e">
        <v>#N/A</v>
      </c>
      <c r="F3684" s="3" t="e">
        <v>#N/A</v>
      </c>
      <c r="G3684" s="3" t="e">
        <v>#N/A</v>
      </c>
      <c r="H3684" s="3" t="e">
        <v>#N/A</v>
      </c>
      <c r="I3684" s="79" t="e">
        <v>#N/A</v>
      </c>
      <c r="J3684" s="79" t="e">
        <v>#N/A</v>
      </c>
      <c r="K3684" s="84" t="e">
        <v>#N/A</v>
      </c>
      <c r="L3684" s="9" t="e">
        <v>#N/A</v>
      </c>
      <c r="M3684" s="92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8" t="e">
        <v>#N/A</v>
      </c>
      <c r="F3685" s="3" t="e">
        <v>#N/A</v>
      </c>
      <c r="G3685" s="3" t="e">
        <v>#N/A</v>
      </c>
      <c r="H3685" s="3" t="e">
        <v>#N/A</v>
      </c>
      <c r="I3685" s="79" t="e">
        <v>#N/A</v>
      </c>
      <c r="J3685" s="79" t="e">
        <v>#N/A</v>
      </c>
      <c r="K3685" s="84" t="e">
        <v>#N/A</v>
      </c>
      <c r="L3685" s="9" t="e">
        <v>#N/A</v>
      </c>
      <c r="M3685" s="92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8" t="e">
        <v>#N/A</v>
      </c>
      <c r="F3686" s="3" t="e">
        <v>#N/A</v>
      </c>
      <c r="G3686" s="3" t="e">
        <v>#N/A</v>
      </c>
      <c r="H3686" s="3" t="e">
        <v>#N/A</v>
      </c>
      <c r="I3686" s="79" t="e">
        <v>#N/A</v>
      </c>
      <c r="J3686" s="79" t="e">
        <v>#N/A</v>
      </c>
      <c r="K3686" s="84" t="e">
        <v>#N/A</v>
      </c>
      <c r="L3686" s="9" t="e">
        <v>#N/A</v>
      </c>
      <c r="M3686" s="92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8" t="e">
        <v>#N/A</v>
      </c>
      <c r="F3687" s="3" t="e">
        <v>#N/A</v>
      </c>
      <c r="G3687" s="3" t="e">
        <v>#N/A</v>
      </c>
      <c r="H3687" s="3" t="e">
        <v>#N/A</v>
      </c>
      <c r="I3687" s="79" t="e">
        <v>#N/A</v>
      </c>
      <c r="J3687" s="79" t="e">
        <v>#N/A</v>
      </c>
      <c r="K3687" s="84" t="e">
        <v>#N/A</v>
      </c>
      <c r="L3687" s="9" t="e">
        <v>#N/A</v>
      </c>
      <c r="M3687" s="92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8" t="e">
        <v>#N/A</v>
      </c>
      <c r="F3688" s="3" t="e">
        <v>#N/A</v>
      </c>
      <c r="G3688" s="3" t="e">
        <v>#N/A</v>
      </c>
      <c r="H3688" s="3" t="e">
        <v>#N/A</v>
      </c>
      <c r="I3688" s="79" t="e">
        <v>#N/A</v>
      </c>
      <c r="J3688" s="79" t="e">
        <v>#N/A</v>
      </c>
      <c r="K3688" s="84" t="e">
        <v>#N/A</v>
      </c>
      <c r="L3688" s="9" t="e">
        <v>#N/A</v>
      </c>
      <c r="M3688" s="92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8" t="e">
        <v>#N/A</v>
      </c>
      <c r="F3689" s="3" t="e">
        <v>#N/A</v>
      </c>
      <c r="G3689" s="3" t="e">
        <v>#N/A</v>
      </c>
      <c r="H3689" s="3" t="e">
        <v>#N/A</v>
      </c>
      <c r="I3689" s="79" t="e">
        <v>#N/A</v>
      </c>
      <c r="J3689" s="79" t="e">
        <v>#N/A</v>
      </c>
      <c r="K3689" s="84" t="e">
        <v>#N/A</v>
      </c>
      <c r="L3689" s="9" t="e">
        <v>#N/A</v>
      </c>
      <c r="M3689" s="92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8" t="e">
        <v>#N/A</v>
      </c>
      <c r="F3690" s="3" t="e">
        <v>#N/A</v>
      </c>
      <c r="G3690" s="3" t="e">
        <v>#N/A</v>
      </c>
      <c r="H3690" s="3" t="e">
        <v>#N/A</v>
      </c>
      <c r="I3690" s="79" t="e">
        <v>#N/A</v>
      </c>
      <c r="J3690" s="79" t="e">
        <v>#N/A</v>
      </c>
      <c r="K3690" s="84" t="e">
        <v>#N/A</v>
      </c>
      <c r="L3690" s="9" t="e">
        <v>#N/A</v>
      </c>
      <c r="M3690" s="92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8" t="e">
        <v>#N/A</v>
      </c>
      <c r="F3691" s="3" t="e">
        <v>#N/A</v>
      </c>
      <c r="G3691" s="3" t="e">
        <v>#N/A</v>
      </c>
      <c r="H3691" s="3" t="e">
        <v>#N/A</v>
      </c>
      <c r="I3691" s="79" t="e">
        <v>#N/A</v>
      </c>
      <c r="J3691" s="79" t="e">
        <v>#N/A</v>
      </c>
      <c r="K3691" s="84" t="e">
        <v>#N/A</v>
      </c>
      <c r="L3691" s="9" t="e">
        <v>#N/A</v>
      </c>
      <c r="M3691" s="92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8" t="e">
        <v>#N/A</v>
      </c>
      <c r="F3692" s="3" t="e">
        <v>#N/A</v>
      </c>
      <c r="G3692" s="3" t="e">
        <v>#N/A</v>
      </c>
      <c r="H3692" s="3" t="e">
        <v>#N/A</v>
      </c>
      <c r="I3692" s="79" t="e">
        <v>#N/A</v>
      </c>
      <c r="J3692" s="79" t="e">
        <v>#N/A</v>
      </c>
      <c r="K3692" s="84" t="e">
        <v>#N/A</v>
      </c>
      <c r="L3692" s="9" t="e">
        <v>#N/A</v>
      </c>
      <c r="M3692" s="92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8" t="e">
        <v>#N/A</v>
      </c>
      <c r="F3693" s="3" t="e">
        <v>#N/A</v>
      </c>
      <c r="G3693" s="3" t="e">
        <v>#N/A</v>
      </c>
      <c r="H3693" s="3" t="e">
        <v>#N/A</v>
      </c>
      <c r="I3693" s="79" t="e">
        <v>#N/A</v>
      </c>
      <c r="J3693" s="79" t="e">
        <v>#N/A</v>
      </c>
      <c r="K3693" s="84" t="e">
        <v>#N/A</v>
      </c>
      <c r="L3693" s="9" t="e">
        <v>#N/A</v>
      </c>
      <c r="M3693" s="92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8" t="e">
        <v>#N/A</v>
      </c>
      <c r="F3694" s="3" t="e">
        <v>#N/A</v>
      </c>
      <c r="G3694" s="3" t="e">
        <v>#N/A</v>
      </c>
      <c r="H3694" s="3" t="e">
        <v>#N/A</v>
      </c>
      <c r="I3694" s="79" t="e">
        <v>#N/A</v>
      </c>
      <c r="J3694" s="79" t="e">
        <v>#N/A</v>
      </c>
      <c r="K3694" s="84" t="e">
        <v>#N/A</v>
      </c>
      <c r="L3694" s="9" t="e">
        <v>#N/A</v>
      </c>
      <c r="M3694" s="92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8" t="e">
        <v>#N/A</v>
      </c>
      <c r="F3695" s="3" t="e">
        <v>#N/A</v>
      </c>
      <c r="G3695" s="3" t="e">
        <v>#N/A</v>
      </c>
      <c r="H3695" s="3" t="e">
        <v>#N/A</v>
      </c>
      <c r="I3695" s="79" t="e">
        <v>#N/A</v>
      </c>
      <c r="J3695" s="79" t="e">
        <v>#N/A</v>
      </c>
      <c r="K3695" s="84" t="e">
        <v>#N/A</v>
      </c>
      <c r="L3695" s="9" t="e">
        <v>#N/A</v>
      </c>
      <c r="M3695" s="92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8" t="e">
        <v>#N/A</v>
      </c>
      <c r="F3696" s="3" t="e">
        <v>#N/A</v>
      </c>
      <c r="G3696" s="3" t="e">
        <v>#N/A</v>
      </c>
      <c r="H3696" s="3" t="e">
        <v>#N/A</v>
      </c>
      <c r="I3696" s="79" t="e">
        <v>#N/A</v>
      </c>
      <c r="J3696" s="79" t="e">
        <v>#N/A</v>
      </c>
      <c r="K3696" s="84" t="e">
        <v>#N/A</v>
      </c>
      <c r="L3696" s="9" t="e">
        <v>#N/A</v>
      </c>
      <c r="M3696" s="92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8" t="e">
        <v>#N/A</v>
      </c>
      <c r="F3697" s="3" t="e">
        <v>#N/A</v>
      </c>
      <c r="G3697" s="3" t="e">
        <v>#N/A</v>
      </c>
      <c r="H3697" s="3" t="e">
        <v>#N/A</v>
      </c>
      <c r="I3697" s="79" t="e">
        <v>#N/A</v>
      </c>
      <c r="J3697" s="79" t="e">
        <v>#N/A</v>
      </c>
      <c r="K3697" s="84" t="e">
        <v>#N/A</v>
      </c>
      <c r="L3697" s="9" t="e">
        <v>#N/A</v>
      </c>
      <c r="M3697" s="92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8" t="e">
        <v>#N/A</v>
      </c>
      <c r="F3698" s="3" t="e">
        <v>#N/A</v>
      </c>
      <c r="G3698" s="3" t="e">
        <v>#N/A</v>
      </c>
      <c r="H3698" s="3" t="e">
        <v>#N/A</v>
      </c>
      <c r="I3698" s="79" t="e">
        <v>#N/A</v>
      </c>
      <c r="J3698" s="79" t="e">
        <v>#N/A</v>
      </c>
      <c r="K3698" s="84" t="e">
        <v>#N/A</v>
      </c>
      <c r="L3698" s="9" t="e">
        <v>#N/A</v>
      </c>
      <c r="M3698" s="92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8" t="e">
        <v>#N/A</v>
      </c>
      <c r="F3699" s="3" t="e">
        <v>#N/A</v>
      </c>
      <c r="G3699" s="3" t="e">
        <v>#N/A</v>
      </c>
      <c r="H3699" s="3" t="e">
        <v>#N/A</v>
      </c>
      <c r="I3699" s="79" t="e">
        <v>#N/A</v>
      </c>
      <c r="J3699" s="79" t="e">
        <v>#N/A</v>
      </c>
      <c r="K3699" s="84" t="e">
        <v>#N/A</v>
      </c>
      <c r="L3699" s="9" t="e">
        <v>#N/A</v>
      </c>
      <c r="M3699" s="92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8" t="e">
        <v>#N/A</v>
      </c>
      <c r="F3700" s="3" t="e">
        <v>#N/A</v>
      </c>
      <c r="G3700" s="3" t="e">
        <v>#N/A</v>
      </c>
      <c r="H3700" s="3" t="e">
        <v>#N/A</v>
      </c>
      <c r="I3700" s="79" t="e">
        <v>#N/A</v>
      </c>
      <c r="J3700" s="79" t="e">
        <v>#N/A</v>
      </c>
      <c r="K3700" s="84" t="e">
        <v>#N/A</v>
      </c>
      <c r="L3700" s="9" t="e">
        <v>#N/A</v>
      </c>
      <c r="M3700" s="92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8" t="e">
        <v>#N/A</v>
      </c>
      <c r="F3701" s="3" t="e">
        <v>#N/A</v>
      </c>
      <c r="G3701" s="3" t="e">
        <v>#N/A</v>
      </c>
      <c r="H3701" s="3" t="e">
        <v>#N/A</v>
      </c>
      <c r="I3701" s="79" t="e">
        <v>#N/A</v>
      </c>
      <c r="J3701" s="79" t="e">
        <v>#N/A</v>
      </c>
      <c r="K3701" s="84" t="e">
        <v>#N/A</v>
      </c>
      <c r="L3701" s="9" t="e">
        <v>#N/A</v>
      </c>
      <c r="M3701" s="92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8" t="e">
        <v>#N/A</v>
      </c>
      <c r="F3702" s="3" t="e">
        <v>#N/A</v>
      </c>
      <c r="G3702" s="3" t="e">
        <v>#N/A</v>
      </c>
      <c r="H3702" s="3" t="e">
        <v>#N/A</v>
      </c>
      <c r="I3702" s="79" t="e">
        <v>#N/A</v>
      </c>
      <c r="J3702" s="79" t="e">
        <v>#N/A</v>
      </c>
      <c r="K3702" s="84" t="e">
        <v>#N/A</v>
      </c>
      <c r="L3702" s="9" t="e">
        <v>#N/A</v>
      </c>
      <c r="M3702" s="92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8" t="e">
        <v>#N/A</v>
      </c>
      <c r="F3703" s="3" t="e">
        <v>#N/A</v>
      </c>
      <c r="G3703" s="3" t="e">
        <v>#N/A</v>
      </c>
      <c r="H3703" s="3" t="e">
        <v>#N/A</v>
      </c>
      <c r="I3703" s="79" t="e">
        <v>#N/A</v>
      </c>
      <c r="J3703" s="79" t="e">
        <v>#N/A</v>
      </c>
      <c r="K3703" s="84" t="e">
        <v>#N/A</v>
      </c>
      <c r="L3703" s="9" t="e">
        <v>#N/A</v>
      </c>
      <c r="M3703" s="92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8" t="e">
        <v>#N/A</v>
      </c>
      <c r="F3704" s="3" t="e">
        <v>#N/A</v>
      </c>
      <c r="G3704" s="3" t="e">
        <v>#N/A</v>
      </c>
      <c r="H3704" s="3" t="e">
        <v>#N/A</v>
      </c>
      <c r="I3704" s="79" t="e">
        <v>#N/A</v>
      </c>
      <c r="J3704" s="79" t="e">
        <v>#N/A</v>
      </c>
      <c r="K3704" s="84" t="e">
        <v>#N/A</v>
      </c>
      <c r="L3704" s="9" t="e">
        <v>#N/A</v>
      </c>
      <c r="M3704" s="92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8" t="e">
        <v>#N/A</v>
      </c>
      <c r="F3705" s="3" t="e">
        <v>#N/A</v>
      </c>
      <c r="G3705" s="3" t="e">
        <v>#N/A</v>
      </c>
      <c r="H3705" s="3" t="e">
        <v>#N/A</v>
      </c>
      <c r="I3705" s="79" t="e">
        <v>#N/A</v>
      </c>
      <c r="J3705" s="79" t="e">
        <v>#N/A</v>
      </c>
      <c r="K3705" s="84" t="e">
        <v>#N/A</v>
      </c>
      <c r="L3705" s="9" t="e">
        <v>#N/A</v>
      </c>
      <c r="M3705" s="92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8" t="e">
        <v>#N/A</v>
      </c>
      <c r="F3706" s="3" t="e">
        <v>#N/A</v>
      </c>
      <c r="G3706" s="3" t="e">
        <v>#N/A</v>
      </c>
      <c r="H3706" s="3" t="e">
        <v>#N/A</v>
      </c>
      <c r="I3706" s="79" t="e">
        <v>#N/A</v>
      </c>
      <c r="J3706" s="79" t="e">
        <v>#N/A</v>
      </c>
      <c r="K3706" s="84" t="e">
        <v>#N/A</v>
      </c>
      <c r="L3706" s="9" t="e">
        <v>#N/A</v>
      </c>
      <c r="M3706" s="92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8" t="e">
        <v>#N/A</v>
      </c>
      <c r="F3707" s="3" t="e">
        <v>#N/A</v>
      </c>
      <c r="G3707" s="3" t="e">
        <v>#N/A</v>
      </c>
      <c r="H3707" s="3" t="e">
        <v>#N/A</v>
      </c>
      <c r="I3707" s="79" t="e">
        <v>#N/A</v>
      </c>
      <c r="J3707" s="79" t="e">
        <v>#N/A</v>
      </c>
      <c r="K3707" s="84" t="e">
        <v>#N/A</v>
      </c>
      <c r="L3707" s="9" t="e">
        <v>#N/A</v>
      </c>
      <c r="M3707" s="92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8" t="e">
        <v>#N/A</v>
      </c>
      <c r="F3708" s="3" t="e">
        <v>#N/A</v>
      </c>
      <c r="G3708" s="3" t="e">
        <v>#N/A</v>
      </c>
      <c r="H3708" s="3" t="e">
        <v>#N/A</v>
      </c>
      <c r="I3708" s="79" t="e">
        <v>#N/A</v>
      </c>
      <c r="J3708" s="79" t="e">
        <v>#N/A</v>
      </c>
      <c r="K3708" s="84" t="e">
        <v>#N/A</v>
      </c>
      <c r="L3708" s="9" t="e">
        <v>#N/A</v>
      </c>
      <c r="M3708" s="92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8" t="e">
        <v>#N/A</v>
      </c>
      <c r="F3709" s="3" t="e">
        <v>#N/A</v>
      </c>
      <c r="G3709" s="3" t="e">
        <v>#N/A</v>
      </c>
      <c r="H3709" s="3" t="e">
        <v>#N/A</v>
      </c>
      <c r="I3709" s="79" t="e">
        <v>#N/A</v>
      </c>
      <c r="J3709" s="79" t="e">
        <v>#N/A</v>
      </c>
      <c r="K3709" s="84" t="e">
        <v>#N/A</v>
      </c>
      <c r="L3709" s="9" t="e">
        <v>#N/A</v>
      </c>
      <c r="M3709" s="92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8" t="e">
        <v>#N/A</v>
      </c>
      <c r="F3710" s="3" t="e">
        <v>#N/A</v>
      </c>
      <c r="G3710" s="3" t="e">
        <v>#N/A</v>
      </c>
      <c r="H3710" s="3" t="e">
        <v>#N/A</v>
      </c>
      <c r="I3710" s="79" t="e">
        <v>#N/A</v>
      </c>
      <c r="J3710" s="79" t="e">
        <v>#N/A</v>
      </c>
      <c r="K3710" s="84" t="e">
        <v>#N/A</v>
      </c>
      <c r="L3710" s="9" t="e">
        <v>#N/A</v>
      </c>
      <c r="M3710" s="92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8" t="e">
        <v>#N/A</v>
      </c>
      <c r="F3711" s="3" t="e">
        <v>#N/A</v>
      </c>
      <c r="G3711" s="3" t="e">
        <v>#N/A</v>
      </c>
      <c r="H3711" s="3" t="e">
        <v>#N/A</v>
      </c>
      <c r="I3711" s="79" t="e">
        <v>#N/A</v>
      </c>
      <c r="J3711" s="79" t="e">
        <v>#N/A</v>
      </c>
      <c r="K3711" s="84" t="e">
        <v>#N/A</v>
      </c>
      <c r="L3711" s="9" t="e">
        <v>#N/A</v>
      </c>
      <c r="M3711" s="92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8" t="e">
        <v>#N/A</v>
      </c>
      <c r="F3712" s="3" t="e">
        <v>#N/A</v>
      </c>
      <c r="G3712" s="3" t="e">
        <v>#N/A</v>
      </c>
      <c r="H3712" s="3" t="e">
        <v>#N/A</v>
      </c>
      <c r="I3712" s="79" t="e">
        <v>#N/A</v>
      </c>
      <c r="J3712" s="79" t="e">
        <v>#N/A</v>
      </c>
      <c r="K3712" s="84" t="e">
        <v>#N/A</v>
      </c>
      <c r="L3712" s="9" t="e">
        <v>#N/A</v>
      </c>
      <c r="M3712" s="92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8" t="e">
        <v>#N/A</v>
      </c>
      <c r="F3713" s="3" t="e">
        <v>#N/A</v>
      </c>
      <c r="G3713" s="3" t="e">
        <v>#N/A</v>
      </c>
      <c r="H3713" s="3" t="e">
        <v>#N/A</v>
      </c>
      <c r="I3713" s="79" t="e">
        <v>#N/A</v>
      </c>
      <c r="J3713" s="79" t="e">
        <v>#N/A</v>
      </c>
      <c r="K3713" s="84" t="e">
        <v>#N/A</v>
      </c>
      <c r="L3713" s="9" t="e">
        <v>#N/A</v>
      </c>
      <c r="M3713" s="92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8" t="e">
        <v>#N/A</v>
      </c>
      <c r="F3714" s="3" t="e">
        <v>#N/A</v>
      </c>
      <c r="G3714" s="3" t="e">
        <v>#N/A</v>
      </c>
      <c r="H3714" s="3" t="e">
        <v>#N/A</v>
      </c>
      <c r="I3714" s="79" t="e">
        <v>#N/A</v>
      </c>
      <c r="J3714" s="79" t="e">
        <v>#N/A</v>
      </c>
      <c r="K3714" s="84" t="e">
        <v>#N/A</v>
      </c>
      <c r="L3714" s="9" t="e">
        <v>#N/A</v>
      </c>
      <c r="M3714" s="92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8" t="e">
        <v>#N/A</v>
      </c>
      <c r="F3715" s="3" t="e">
        <v>#N/A</v>
      </c>
      <c r="G3715" s="3" t="e">
        <v>#N/A</v>
      </c>
      <c r="H3715" s="3" t="e">
        <v>#N/A</v>
      </c>
      <c r="I3715" s="79" t="e">
        <v>#N/A</v>
      </c>
      <c r="J3715" s="79" t="e">
        <v>#N/A</v>
      </c>
      <c r="K3715" s="84" t="e">
        <v>#N/A</v>
      </c>
      <c r="L3715" s="9" t="e">
        <v>#N/A</v>
      </c>
      <c r="M3715" s="92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8" t="e">
        <v>#N/A</v>
      </c>
      <c r="F3716" s="3" t="e">
        <v>#N/A</v>
      </c>
      <c r="G3716" s="3" t="e">
        <v>#N/A</v>
      </c>
      <c r="H3716" s="3" t="e">
        <v>#N/A</v>
      </c>
      <c r="I3716" s="79" t="e">
        <v>#N/A</v>
      </c>
      <c r="J3716" s="79" t="e">
        <v>#N/A</v>
      </c>
      <c r="K3716" s="84" t="e">
        <v>#N/A</v>
      </c>
      <c r="L3716" s="9" t="e">
        <v>#N/A</v>
      </c>
      <c r="M3716" s="92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8" t="e">
        <v>#N/A</v>
      </c>
      <c r="F3717" s="3" t="e">
        <v>#N/A</v>
      </c>
      <c r="G3717" s="3" t="e">
        <v>#N/A</v>
      </c>
      <c r="H3717" s="3" t="e">
        <v>#N/A</v>
      </c>
      <c r="I3717" s="79" t="e">
        <v>#N/A</v>
      </c>
      <c r="J3717" s="79" t="e">
        <v>#N/A</v>
      </c>
      <c r="K3717" s="84" t="e">
        <v>#N/A</v>
      </c>
      <c r="L3717" s="9" t="e">
        <v>#N/A</v>
      </c>
      <c r="M3717" s="92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8" t="e">
        <v>#N/A</v>
      </c>
      <c r="F3718" s="3" t="e">
        <v>#N/A</v>
      </c>
      <c r="G3718" s="3" t="e">
        <v>#N/A</v>
      </c>
      <c r="H3718" s="3" t="e">
        <v>#N/A</v>
      </c>
      <c r="I3718" s="79" t="e">
        <v>#N/A</v>
      </c>
      <c r="J3718" s="79" t="e">
        <v>#N/A</v>
      </c>
      <c r="K3718" s="84" t="e">
        <v>#N/A</v>
      </c>
      <c r="L3718" s="9" t="e">
        <v>#N/A</v>
      </c>
      <c r="M3718" s="92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8" t="e">
        <v>#N/A</v>
      </c>
      <c r="F3719" s="3" t="e">
        <v>#N/A</v>
      </c>
      <c r="G3719" s="3" t="e">
        <v>#N/A</v>
      </c>
      <c r="H3719" s="3" t="e">
        <v>#N/A</v>
      </c>
      <c r="I3719" s="79" t="e">
        <v>#N/A</v>
      </c>
      <c r="J3719" s="79" t="e">
        <v>#N/A</v>
      </c>
      <c r="K3719" s="84" t="e">
        <v>#N/A</v>
      </c>
      <c r="L3719" s="9" t="e">
        <v>#N/A</v>
      </c>
      <c r="M3719" s="92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8" t="e">
        <v>#N/A</v>
      </c>
      <c r="F3720" s="3" t="e">
        <v>#N/A</v>
      </c>
      <c r="G3720" s="3" t="e">
        <v>#N/A</v>
      </c>
      <c r="H3720" s="3" t="e">
        <v>#N/A</v>
      </c>
      <c r="I3720" s="79" t="e">
        <v>#N/A</v>
      </c>
      <c r="J3720" s="79" t="e">
        <v>#N/A</v>
      </c>
      <c r="K3720" s="84" t="e">
        <v>#N/A</v>
      </c>
      <c r="L3720" s="9" t="e">
        <v>#N/A</v>
      </c>
      <c r="M3720" s="92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8" t="e">
        <v>#N/A</v>
      </c>
      <c r="F3721" s="3" t="e">
        <v>#N/A</v>
      </c>
      <c r="G3721" s="3" t="e">
        <v>#N/A</v>
      </c>
      <c r="H3721" s="3" t="e">
        <v>#N/A</v>
      </c>
      <c r="I3721" s="79" t="e">
        <v>#N/A</v>
      </c>
      <c r="J3721" s="79" t="e">
        <v>#N/A</v>
      </c>
      <c r="K3721" s="84" t="e">
        <v>#N/A</v>
      </c>
      <c r="L3721" s="9" t="e">
        <v>#N/A</v>
      </c>
      <c r="M3721" s="92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8" t="e">
        <v>#N/A</v>
      </c>
      <c r="F3722" s="3" t="e">
        <v>#N/A</v>
      </c>
      <c r="G3722" s="3" t="e">
        <v>#N/A</v>
      </c>
      <c r="H3722" s="3" t="e">
        <v>#N/A</v>
      </c>
      <c r="I3722" s="79" t="e">
        <v>#N/A</v>
      </c>
      <c r="J3722" s="79" t="e">
        <v>#N/A</v>
      </c>
      <c r="K3722" s="84" t="e">
        <v>#N/A</v>
      </c>
      <c r="L3722" s="9" t="e">
        <v>#N/A</v>
      </c>
      <c r="M3722" s="92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8" t="e">
        <v>#N/A</v>
      </c>
      <c r="F3723" s="3" t="e">
        <v>#N/A</v>
      </c>
      <c r="G3723" s="3" t="e">
        <v>#N/A</v>
      </c>
      <c r="H3723" s="3" t="e">
        <v>#N/A</v>
      </c>
      <c r="I3723" s="79" t="e">
        <v>#N/A</v>
      </c>
      <c r="J3723" s="79" t="e">
        <v>#N/A</v>
      </c>
      <c r="K3723" s="84" t="e">
        <v>#N/A</v>
      </c>
      <c r="L3723" s="9" t="e">
        <v>#N/A</v>
      </c>
      <c r="M3723" s="92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8" t="e">
        <v>#N/A</v>
      </c>
      <c r="F3724" s="3" t="e">
        <v>#N/A</v>
      </c>
      <c r="G3724" s="3" t="e">
        <v>#N/A</v>
      </c>
      <c r="H3724" s="3" t="e">
        <v>#N/A</v>
      </c>
      <c r="I3724" s="79" t="e">
        <v>#N/A</v>
      </c>
      <c r="J3724" s="79" t="e">
        <v>#N/A</v>
      </c>
      <c r="K3724" s="84" t="e">
        <v>#N/A</v>
      </c>
      <c r="L3724" s="9" t="e">
        <v>#N/A</v>
      </c>
      <c r="M3724" s="92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8" t="e">
        <v>#N/A</v>
      </c>
      <c r="F3725" s="3" t="e">
        <v>#N/A</v>
      </c>
      <c r="G3725" s="3" t="e">
        <v>#N/A</v>
      </c>
      <c r="H3725" s="3" t="e">
        <v>#N/A</v>
      </c>
      <c r="I3725" s="79" t="e">
        <v>#N/A</v>
      </c>
      <c r="J3725" s="79" t="e">
        <v>#N/A</v>
      </c>
      <c r="K3725" s="84" t="e">
        <v>#N/A</v>
      </c>
      <c r="L3725" s="9" t="e">
        <v>#N/A</v>
      </c>
      <c r="M3725" s="92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8" t="e">
        <v>#N/A</v>
      </c>
      <c r="F3726" s="3" t="e">
        <v>#N/A</v>
      </c>
      <c r="G3726" s="3" t="e">
        <v>#N/A</v>
      </c>
      <c r="H3726" s="3" t="e">
        <v>#N/A</v>
      </c>
      <c r="I3726" s="79" t="e">
        <v>#N/A</v>
      </c>
      <c r="J3726" s="79" t="e">
        <v>#N/A</v>
      </c>
      <c r="K3726" s="84" t="e">
        <v>#N/A</v>
      </c>
      <c r="L3726" s="9" t="e">
        <v>#N/A</v>
      </c>
      <c r="M3726" s="92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8" t="e">
        <v>#N/A</v>
      </c>
      <c r="F3727" s="3" t="e">
        <v>#N/A</v>
      </c>
      <c r="G3727" s="3" t="e">
        <v>#N/A</v>
      </c>
      <c r="H3727" s="3" t="e">
        <v>#N/A</v>
      </c>
      <c r="I3727" s="79" t="e">
        <v>#N/A</v>
      </c>
      <c r="J3727" s="79" t="e">
        <v>#N/A</v>
      </c>
      <c r="K3727" s="84" t="e">
        <v>#N/A</v>
      </c>
      <c r="L3727" s="9" t="e">
        <v>#N/A</v>
      </c>
      <c r="M3727" s="92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8" t="e">
        <v>#N/A</v>
      </c>
      <c r="F3728" s="3" t="e">
        <v>#N/A</v>
      </c>
      <c r="G3728" s="3" t="e">
        <v>#N/A</v>
      </c>
      <c r="H3728" s="3" t="e">
        <v>#N/A</v>
      </c>
      <c r="I3728" s="79" t="e">
        <v>#N/A</v>
      </c>
      <c r="J3728" s="79" t="e">
        <v>#N/A</v>
      </c>
      <c r="K3728" s="84" t="e">
        <v>#N/A</v>
      </c>
      <c r="L3728" s="9" t="e">
        <v>#N/A</v>
      </c>
      <c r="M3728" s="92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8" t="e">
        <v>#N/A</v>
      </c>
      <c r="F3729" s="3" t="e">
        <v>#N/A</v>
      </c>
      <c r="G3729" s="3" t="e">
        <v>#N/A</v>
      </c>
      <c r="H3729" s="3" t="e">
        <v>#N/A</v>
      </c>
      <c r="I3729" s="79" t="e">
        <v>#N/A</v>
      </c>
      <c r="J3729" s="79" t="e">
        <v>#N/A</v>
      </c>
      <c r="K3729" s="84" t="e">
        <v>#N/A</v>
      </c>
      <c r="L3729" s="9" t="e">
        <v>#N/A</v>
      </c>
      <c r="M3729" s="92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8" t="e">
        <v>#N/A</v>
      </c>
      <c r="F3730" s="3" t="e">
        <v>#N/A</v>
      </c>
      <c r="G3730" s="3" t="e">
        <v>#N/A</v>
      </c>
      <c r="H3730" s="3" t="e">
        <v>#N/A</v>
      </c>
      <c r="I3730" s="79" t="e">
        <v>#N/A</v>
      </c>
      <c r="J3730" s="79" t="e">
        <v>#N/A</v>
      </c>
      <c r="K3730" s="84" t="e">
        <v>#N/A</v>
      </c>
      <c r="L3730" s="9" t="e">
        <v>#N/A</v>
      </c>
      <c r="M3730" s="92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8" t="e">
        <v>#N/A</v>
      </c>
      <c r="F3731" s="3" t="e">
        <v>#N/A</v>
      </c>
      <c r="G3731" s="3" t="e">
        <v>#N/A</v>
      </c>
      <c r="H3731" s="3" t="e">
        <v>#N/A</v>
      </c>
      <c r="I3731" s="79" t="e">
        <v>#N/A</v>
      </c>
      <c r="J3731" s="79" t="e">
        <v>#N/A</v>
      </c>
      <c r="K3731" s="84" t="e">
        <v>#N/A</v>
      </c>
      <c r="L3731" s="9" t="e">
        <v>#N/A</v>
      </c>
      <c r="M3731" s="92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8" t="e">
        <v>#N/A</v>
      </c>
      <c r="F3732" s="3" t="e">
        <v>#N/A</v>
      </c>
      <c r="G3732" s="3" t="e">
        <v>#N/A</v>
      </c>
      <c r="H3732" s="3" t="e">
        <v>#N/A</v>
      </c>
      <c r="I3732" s="79" t="e">
        <v>#N/A</v>
      </c>
      <c r="J3732" s="79" t="e">
        <v>#N/A</v>
      </c>
      <c r="K3732" s="84" t="e">
        <v>#N/A</v>
      </c>
      <c r="L3732" s="9" t="e">
        <v>#N/A</v>
      </c>
      <c r="M3732" s="92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8" t="e">
        <v>#N/A</v>
      </c>
      <c r="F3733" s="3" t="e">
        <v>#N/A</v>
      </c>
      <c r="G3733" s="3" t="e">
        <v>#N/A</v>
      </c>
      <c r="H3733" s="3" t="e">
        <v>#N/A</v>
      </c>
      <c r="I3733" s="79" t="e">
        <v>#N/A</v>
      </c>
      <c r="J3733" s="79" t="e">
        <v>#N/A</v>
      </c>
      <c r="K3733" s="84" t="e">
        <v>#N/A</v>
      </c>
      <c r="L3733" s="9" t="e">
        <v>#N/A</v>
      </c>
      <c r="M3733" s="92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8" t="e">
        <v>#N/A</v>
      </c>
      <c r="F3734" s="3" t="e">
        <v>#N/A</v>
      </c>
      <c r="G3734" s="3" t="e">
        <v>#N/A</v>
      </c>
      <c r="H3734" s="3" t="e">
        <v>#N/A</v>
      </c>
      <c r="I3734" s="79" t="e">
        <v>#N/A</v>
      </c>
      <c r="J3734" s="79" t="e">
        <v>#N/A</v>
      </c>
      <c r="K3734" s="84" t="e">
        <v>#N/A</v>
      </c>
      <c r="L3734" s="9" t="e">
        <v>#N/A</v>
      </c>
      <c r="M3734" s="92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8" t="e">
        <v>#N/A</v>
      </c>
      <c r="F3735" s="3" t="e">
        <v>#N/A</v>
      </c>
      <c r="G3735" s="3" t="e">
        <v>#N/A</v>
      </c>
      <c r="H3735" s="3" t="e">
        <v>#N/A</v>
      </c>
      <c r="I3735" s="79" t="e">
        <v>#N/A</v>
      </c>
      <c r="J3735" s="79" t="e">
        <v>#N/A</v>
      </c>
      <c r="K3735" s="84" t="e">
        <v>#N/A</v>
      </c>
      <c r="L3735" s="9" t="e">
        <v>#N/A</v>
      </c>
      <c r="M3735" s="92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8" t="e">
        <v>#N/A</v>
      </c>
      <c r="F3736" s="3" t="e">
        <v>#N/A</v>
      </c>
      <c r="G3736" s="3" t="e">
        <v>#N/A</v>
      </c>
      <c r="H3736" s="3" t="e">
        <v>#N/A</v>
      </c>
      <c r="I3736" s="79" t="e">
        <v>#N/A</v>
      </c>
      <c r="J3736" s="79" t="e">
        <v>#N/A</v>
      </c>
      <c r="K3736" s="84" t="e">
        <v>#N/A</v>
      </c>
      <c r="L3736" s="9" t="e">
        <v>#N/A</v>
      </c>
      <c r="M3736" s="92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8" t="e">
        <v>#N/A</v>
      </c>
      <c r="F3737" s="3" t="e">
        <v>#N/A</v>
      </c>
      <c r="G3737" s="3" t="e">
        <v>#N/A</v>
      </c>
      <c r="H3737" s="3" t="e">
        <v>#N/A</v>
      </c>
      <c r="I3737" s="79" t="e">
        <v>#N/A</v>
      </c>
      <c r="J3737" s="79" t="e">
        <v>#N/A</v>
      </c>
      <c r="K3737" s="84" t="e">
        <v>#N/A</v>
      </c>
      <c r="L3737" s="9" t="e">
        <v>#N/A</v>
      </c>
      <c r="M3737" s="92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8" t="e">
        <v>#N/A</v>
      </c>
      <c r="F3738" s="3" t="e">
        <v>#N/A</v>
      </c>
      <c r="G3738" s="3" t="e">
        <v>#N/A</v>
      </c>
      <c r="H3738" s="3" t="e">
        <v>#N/A</v>
      </c>
      <c r="I3738" s="79" t="e">
        <v>#N/A</v>
      </c>
      <c r="J3738" s="79" t="e">
        <v>#N/A</v>
      </c>
      <c r="K3738" s="84" t="e">
        <v>#N/A</v>
      </c>
      <c r="L3738" s="9" t="e">
        <v>#N/A</v>
      </c>
      <c r="M3738" s="92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8" t="e">
        <v>#N/A</v>
      </c>
      <c r="F3739" s="3" t="e">
        <v>#N/A</v>
      </c>
      <c r="G3739" s="3" t="e">
        <v>#N/A</v>
      </c>
      <c r="H3739" s="3" t="e">
        <v>#N/A</v>
      </c>
      <c r="I3739" s="79" t="e">
        <v>#N/A</v>
      </c>
      <c r="J3739" s="79" t="e">
        <v>#N/A</v>
      </c>
      <c r="K3739" s="84" t="e">
        <v>#N/A</v>
      </c>
      <c r="L3739" s="9" t="e">
        <v>#N/A</v>
      </c>
      <c r="M3739" s="92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8" t="e">
        <v>#N/A</v>
      </c>
      <c r="F3740" s="3" t="e">
        <v>#N/A</v>
      </c>
      <c r="G3740" s="3" t="e">
        <v>#N/A</v>
      </c>
      <c r="H3740" s="3" t="e">
        <v>#N/A</v>
      </c>
      <c r="I3740" s="79" t="e">
        <v>#N/A</v>
      </c>
      <c r="J3740" s="79" t="e">
        <v>#N/A</v>
      </c>
      <c r="K3740" s="84" t="e">
        <v>#N/A</v>
      </c>
      <c r="L3740" s="9" t="e">
        <v>#N/A</v>
      </c>
      <c r="M3740" s="92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8" t="e">
        <v>#N/A</v>
      </c>
      <c r="F3741" s="3" t="e">
        <v>#N/A</v>
      </c>
      <c r="G3741" s="3" t="e">
        <v>#N/A</v>
      </c>
      <c r="H3741" s="3" t="e">
        <v>#N/A</v>
      </c>
      <c r="I3741" s="79" t="e">
        <v>#N/A</v>
      </c>
      <c r="J3741" s="79" t="e">
        <v>#N/A</v>
      </c>
      <c r="K3741" s="84" t="e">
        <v>#N/A</v>
      </c>
      <c r="L3741" s="9" t="e">
        <v>#N/A</v>
      </c>
      <c r="M3741" s="92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8" t="e">
        <v>#N/A</v>
      </c>
      <c r="F3742" s="3" t="e">
        <v>#N/A</v>
      </c>
      <c r="G3742" s="3" t="e">
        <v>#N/A</v>
      </c>
      <c r="H3742" s="3" t="e">
        <v>#N/A</v>
      </c>
      <c r="I3742" s="79" t="e">
        <v>#N/A</v>
      </c>
      <c r="J3742" s="79" t="e">
        <v>#N/A</v>
      </c>
      <c r="K3742" s="84" t="e">
        <v>#N/A</v>
      </c>
      <c r="L3742" s="9" t="e">
        <v>#N/A</v>
      </c>
      <c r="M3742" s="92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8" t="e">
        <v>#N/A</v>
      </c>
      <c r="F3743" s="3" t="e">
        <v>#N/A</v>
      </c>
      <c r="G3743" s="3" t="e">
        <v>#N/A</v>
      </c>
      <c r="H3743" s="3" t="e">
        <v>#N/A</v>
      </c>
      <c r="I3743" s="79" t="e">
        <v>#N/A</v>
      </c>
      <c r="J3743" s="79" t="e">
        <v>#N/A</v>
      </c>
      <c r="K3743" s="84" t="e">
        <v>#N/A</v>
      </c>
      <c r="L3743" s="9" t="e">
        <v>#N/A</v>
      </c>
      <c r="M3743" s="92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8" t="e">
        <v>#N/A</v>
      </c>
      <c r="F3744" s="3" t="e">
        <v>#N/A</v>
      </c>
      <c r="G3744" s="3" t="e">
        <v>#N/A</v>
      </c>
      <c r="H3744" s="3" t="e">
        <v>#N/A</v>
      </c>
      <c r="I3744" s="79" t="e">
        <v>#N/A</v>
      </c>
      <c r="J3744" s="79" t="e">
        <v>#N/A</v>
      </c>
      <c r="K3744" s="84" t="e">
        <v>#N/A</v>
      </c>
      <c r="L3744" s="9" t="e">
        <v>#N/A</v>
      </c>
      <c r="M3744" s="92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8" t="e">
        <v>#N/A</v>
      </c>
      <c r="F3745" s="3" t="e">
        <v>#N/A</v>
      </c>
      <c r="G3745" s="3" t="e">
        <v>#N/A</v>
      </c>
      <c r="H3745" s="3" t="e">
        <v>#N/A</v>
      </c>
      <c r="I3745" s="79" t="e">
        <v>#N/A</v>
      </c>
      <c r="J3745" s="79" t="e">
        <v>#N/A</v>
      </c>
      <c r="K3745" s="84" t="e">
        <v>#N/A</v>
      </c>
      <c r="L3745" s="9" t="e">
        <v>#N/A</v>
      </c>
      <c r="M3745" s="92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8" t="e">
        <v>#N/A</v>
      </c>
      <c r="F3746" s="3" t="e">
        <v>#N/A</v>
      </c>
      <c r="G3746" s="3" t="e">
        <v>#N/A</v>
      </c>
      <c r="H3746" s="3" t="e">
        <v>#N/A</v>
      </c>
      <c r="I3746" s="79" t="e">
        <v>#N/A</v>
      </c>
      <c r="J3746" s="79" t="e">
        <v>#N/A</v>
      </c>
      <c r="K3746" s="84" t="e">
        <v>#N/A</v>
      </c>
      <c r="L3746" s="9" t="e">
        <v>#N/A</v>
      </c>
      <c r="M3746" s="92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8" t="e">
        <v>#N/A</v>
      </c>
      <c r="F3747" s="3" t="e">
        <v>#N/A</v>
      </c>
      <c r="G3747" s="3" t="e">
        <v>#N/A</v>
      </c>
      <c r="H3747" s="3" t="e">
        <v>#N/A</v>
      </c>
      <c r="I3747" s="79" t="e">
        <v>#N/A</v>
      </c>
      <c r="J3747" s="79" t="e">
        <v>#N/A</v>
      </c>
      <c r="K3747" s="84" t="e">
        <v>#N/A</v>
      </c>
      <c r="L3747" s="9" t="e">
        <v>#N/A</v>
      </c>
      <c r="M3747" s="92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8" t="e">
        <v>#N/A</v>
      </c>
      <c r="F3748" s="3" t="e">
        <v>#N/A</v>
      </c>
      <c r="G3748" s="3" t="e">
        <v>#N/A</v>
      </c>
      <c r="H3748" s="3" t="e">
        <v>#N/A</v>
      </c>
      <c r="I3748" s="79" t="e">
        <v>#N/A</v>
      </c>
      <c r="J3748" s="79" t="e">
        <v>#N/A</v>
      </c>
      <c r="K3748" s="84" t="e">
        <v>#N/A</v>
      </c>
      <c r="L3748" s="9" t="e">
        <v>#N/A</v>
      </c>
      <c r="M3748" s="92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8" t="e">
        <v>#N/A</v>
      </c>
      <c r="F3749" s="3" t="e">
        <v>#N/A</v>
      </c>
      <c r="G3749" s="3" t="e">
        <v>#N/A</v>
      </c>
      <c r="H3749" s="3" t="e">
        <v>#N/A</v>
      </c>
      <c r="I3749" s="79" t="e">
        <v>#N/A</v>
      </c>
      <c r="J3749" s="79" t="e">
        <v>#N/A</v>
      </c>
      <c r="K3749" s="84" t="e">
        <v>#N/A</v>
      </c>
      <c r="L3749" s="9" t="e">
        <v>#N/A</v>
      </c>
      <c r="M3749" s="92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8" t="e">
        <v>#N/A</v>
      </c>
      <c r="F3750" s="3" t="e">
        <v>#N/A</v>
      </c>
      <c r="G3750" s="3" t="e">
        <v>#N/A</v>
      </c>
      <c r="H3750" s="3" t="e">
        <v>#N/A</v>
      </c>
      <c r="I3750" s="79" t="e">
        <v>#N/A</v>
      </c>
      <c r="J3750" s="79" t="e">
        <v>#N/A</v>
      </c>
      <c r="K3750" s="84" t="e">
        <v>#N/A</v>
      </c>
      <c r="L3750" s="9" t="e">
        <v>#N/A</v>
      </c>
      <c r="M3750" s="92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8" t="e">
        <v>#N/A</v>
      </c>
      <c r="F3751" s="3" t="e">
        <v>#N/A</v>
      </c>
      <c r="G3751" s="3" t="e">
        <v>#N/A</v>
      </c>
      <c r="H3751" s="3" t="e">
        <v>#N/A</v>
      </c>
      <c r="I3751" s="79" t="e">
        <v>#N/A</v>
      </c>
      <c r="J3751" s="79" t="e">
        <v>#N/A</v>
      </c>
      <c r="K3751" s="84" t="e">
        <v>#N/A</v>
      </c>
      <c r="L3751" s="9" t="e">
        <v>#N/A</v>
      </c>
      <c r="M3751" s="92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8" t="e">
        <v>#N/A</v>
      </c>
      <c r="F3752" s="3" t="e">
        <v>#N/A</v>
      </c>
      <c r="G3752" s="3" t="e">
        <v>#N/A</v>
      </c>
      <c r="H3752" s="3" t="e">
        <v>#N/A</v>
      </c>
      <c r="I3752" s="79" t="e">
        <v>#N/A</v>
      </c>
      <c r="J3752" s="79" t="e">
        <v>#N/A</v>
      </c>
      <c r="K3752" s="84" t="e">
        <v>#N/A</v>
      </c>
      <c r="L3752" s="9" t="e">
        <v>#N/A</v>
      </c>
      <c r="M3752" s="92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8" t="e">
        <v>#N/A</v>
      </c>
      <c r="F3753" s="3" t="e">
        <v>#N/A</v>
      </c>
      <c r="G3753" s="3" t="e">
        <v>#N/A</v>
      </c>
      <c r="H3753" s="3" t="e">
        <v>#N/A</v>
      </c>
      <c r="I3753" s="79" t="e">
        <v>#N/A</v>
      </c>
      <c r="J3753" s="79" t="e">
        <v>#N/A</v>
      </c>
      <c r="K3753" s="84" t="e">
        <v>#N/A</v>
      </c>
      <c r="L3753" s="9" t="e">
        <v>#N/A</v>
      </c>
      <c r="M3753" s="92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8" t="e">
        <v>#N/A</v>
      </c>
      <c r="F3754" s="3" t="e">
        <v>#N/A</v>
      </c>
      <c r="G3754" s="3" t="e">
        <v>#N/A</v>
      </c>
      <c r="H3754" s="3" t="e">
        <v>#N/A</v>
      </c>
      <c r="I3754" s="79" t="e">
        <v>#N/A</v>
      </c>
      <c r="J3754" s="79" t="e">
        <v>#N/A</v>
      </c>
      <c r="K3754" s="84" t="e">
        <v>#N/A</v>
      </c>
      <c r="L3754" s="9" t="e">
        <v>#N/A</v>
      </c>
      <c r="M3754" s="92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8" t="e">
        <v>#N/A</v>
      </c>
      <c r="F3755" s="3" t="e">
        <v>#N/A</v>
      </c>
      <c r="G3755" s="3" t="e">
        <v>#N/A</v>
      </c>
      <c r="H3755" s="3" t="e">
        <v>#N/A</v>
      </c>
      <c r="I3755" s="79" t="e">
        <v>#N/A</v>
      </c>
      <c r="J3755" s="79" t="e">
        <v>#N/A</v>
      </c>
      <c r="K3755" s="84" t="e">
        <v>#N/A</v>
      </c>
      <c r="L3755" s="9" t="e">
        <v>#N/A</v>
      </c>
      <c r="M3755" s="92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8" t="e">
        <v>#N/A</v>
      </c>
      <c r="F3756" s="3" t="e">
        <v>#N/A</v>
      </c>
      <c r="G3756" s="3" t="e">
        <v>#N/A</v>
      </c>
      <c r="H3756" s="3" t="e">
        <v>#N/A</v>
      </c>
      <c r="I3756" s="79" t="e">
        <v>#N/A</v>
      </c>
      <c r="J3756" s="79" t="e">
        <v>#N/A</v>
      </c>
      <c r="K3756" s="84" t="e">
        <v>#N/A</v>
      </c>
      <c r="L3756" s="9" t="e">
        <v>#N/A</v>
      </c>
      <c r="M3756" s="92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8" t="e">
        <v>#N/A</v>
      </c>
      <c r="F3757" s="3" t="e">
        <v>#N/A</v>
      </c>
      <c r="G3757" s="3" t="e">
        <v>#N/A</v>
      </c>
      <c r="H3757" s="3" t="e">
        <v>#N/A</v>
      </c>
      <c r="I3757" s="79" t="e">
        <v>#N/A</v>
      </c>
      <c r="J3757" s="79" t="e">
        <v>#N/A</v>
      </c>
      <c r="K3757" s="84" t="e">
        <v>#N/A</v>
      </c>
      <c r="L3757" s="9" t="e">
        <v>#N/A</v>
      </c>
      <c r="M3757" s="92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8" t="e">
        <v>#N/A</v>
      </c>
      <c r="F3758" s="3" t="e">
        <v>#N/A</v>
      </c>
      <c r="G3758" s="3" t="e">
        <v>#N/A</v>
      </c>
      <c r="H3758" s="3" t="e">
        <v>#N/A</v>
      </c>
      <c r="I3758" s="79" t="e">
        <v>#N/A</v>
      </c>
      <c r="J3758" s="79" t="e">
        <v>#N/A</v>
      </c>
      <c r="K3758" s="84" t="e">
        <v>#N/A</v>
      </c>
      <c r="L3758" s="9" t="e">
        <v>#N/A</v>
      </c>
      <c r="M3758" s="92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8" t="e">
        <v>#N/A</v>
      </c>
      <c r="F3759" s="3" t="e">
        <v>#N/A</v>
      </c>
      <c r="G3759" s="3" t="e">
        <v>#N/A</v>
      </c>
      <c r="H3759" s="3" t="e">
        <v>#N/A</v>
      </c>
      <c r="I3759" s="79" t="e">
        <v>#N/A</v>
      </c>
      <c r="J3759" s="79" t="e">
        <v>#N/A</v>
      </c>
      <c r="K3759" s="84" t="e">
        <v>#N/A</v>
      </c>
      <c r="L3759" s="9" t="e">
        <v>#N/A</v>
      </c>
      <c r="M3759" s="92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8" t="e">
        <v>#N/A</v>
      </c>
      <c r="F3760" s="3" t="e">
        <v>#N/A</v>
      </c>
      <c r="G3760" s="3" t="e">
        <v>#N/A</v>
      </c>
      <c r="H3760" s="3" t="e">
        <v>#N/A</v>
      </c>
      <c r="I3760" s="79" t="e">
        <v>#N/A</v>
      </c>
      <c r="J3760" s="79" t="e">
        <v>#N/A</v>
      </c>
      <c r="K3760" s="84" t="e">
        <v>#N/A</v>
      </c>
      <c r="L3760" s="9" t="e">
        <v>#N/A</v>
      </c>
      <c r="M3760" s="92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8" t="e">
        <v>#N/A</v>
      </c>
      <c r="F3761" s="3" t="e">
        <v>#N/A</v>
      </c>
      <c r="G3761" s="3" t="e">
        <v>#N/A</v>
      </c>
      <c r="H3761" s="3" t="e">
        <v>#N/A</v>
      </c>
      <c r="I3761" s="79" t="e">
        <v>#N/A</v>
      </c>
      <c r="J3761" s="79" t="e">
        <v>#N/A</v>
      </c>
      <c r="K3761" s="84" t="e">
        <v>#N/A</v>
      </c>
      <c r="L3761" s="9" t="e">
        <v>#N/A</v>
      </c>
      <c r="M3761" s="92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8" t="e">
        <v>#N/A</v>
      </c>
      <c r="F3762" s="3" t="e">
        <v>#N/A</v>
      </c>
      <c r="G3762" s="3" t="e">
        <v>#N/A</v>
      </c>
      <c r="H3762" s="3" t="e">
        <v>#N/A</v>
      </c>
      <c r="I3762" s="79" t="e">
        <v>#N/A</v>
      </c>
      <c r="J3762" s="79" t="e">
        <v>#N/A</v>
      </c>
      <c r="K3762" s="84" t="e">
        <v>#N/A</v>
      </c>
      <c r="L3762" s="9" t="e">
        <v>#N/A</v>
      </c>
      <c r="M3762" s="92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8" t="e">
        <v>#N/A</v>
      </c>
      <c r="F3763" s="3" t="e">
        <v>#N/A</v>
      </c>
      <c r="G3763" s="3" t="e">
        <v>#N/A</v>
      </c>
      <c r="H3763" s="3" t="e">
        <v>#N/A</v>
      </c>
      <c r="I3763" s="79" t="e">
        <v>#N/A</v>
      </c>
      <c r="J3763" s="79" t="e">
        <v>#N/A</v>
      </c>
      <c r="K3763" s="84" t="e">
        <v>#N/A</v>
      </c>
      <c r="L3763" s="9" t="e">
        <v>#N/A</v>
      </c>
      <c r="M3763" s="92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8" t="e">
        <v>#N/A</v>
      </c>
      <c r="F3764" s="3" t="e">
        <v>#N/A</v>
      </c>
      <c r="G3764" s="3" t="e">
        <v>#N/A</v>
      </c>
      <c r="H3764" s="3" t="e">
        <v>#N/A</v>
      </c>
      <c r="I3764" s="79" t="e">
        <v>#N/A</v>
      </c>
      <c r="J3764" s="79" t="e">
        <v>#N/A</v>
      </c>
      <c r="K3764" s="84" t="e">
        <v>#N/A</v>
      </c>
      <c r="L3764" s="9" t="e">
        <v>#N/A</v>
      </c>
      <c r="M3764" s="92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8" t="e">
        <v>#N/A</v>
      </c>
      <c r="F3765" s="3" t="e">
        <v>#N/A</v>
      </c>
      <c r="G3765" s="3" t="e">
        <v>#N/A</v>
      </c>
      <c r="H3765" s="3" t="e">
        <v>#N/A</v>
      </c>
      <c r="I3765" s="79" t="e">
        <v>#N/A</v>
      </c>
      <c r="J3765" s="79" t="e">
        <v>#N/A</v>
      </c>
      <c r="K3765" s="84" t="e">
        <v>#N/A</v>
      </c>
      <c r="L3765" s="9" t="e">
        <v>#N/A</v>
      </c>
      <c r="M3765" s="92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8" t="e">
        <v>#N/A</v>
      </c>
      <c r="F3766" s="3" t="e">
        <v>#N/A</v>
      </c>
      <c r="G3766" s="3" t="e">
        <v>#N/A</v>
      </c>
      <c r="H3766" s="3" t="e">
        <v>#N/A</v>
      </c>
      <c r="I3766" s="79" t="e">
        <v>#N/A</v>
      </c>
      <c r="J3766" s="79" t="e">
        <v>#N/A</v>
      </c>
      <c r="K3766" s="84" t="e">
        <v>#N/A</v>
      </c>
      <c r="L3766" s="9" t="e">
        <v>#N/A</v>
      </c>
      <c r="M3766" s="92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8" t="e">
        <v>#N/A</v>
      </c>
      <c r="F3767" s="3" t="e">
        <v>#N/A</v>
      </c>
      <c r="G3767" s="3" t="e">
        <v>#N/A</v>
      </c>
      <c r="H3767" s="3" t="e">
        <v>#N/A</v>
      </c>
      <c r="I3767" s="79" t="e">
        <v>#N/A</v>
      </c>
      <c r="J3767" s="79" t="e">
        <v>#N/A</v>
      </c>
      <c r="K3767" s="84" t="e">
        <v>#N/A</v>
      </c>
      <c r="L3767" s="9" t="e">
        <v>#N/A</v>
      </c>
      <c r="M3767" s="92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8" t="e">
        <v>#N/A</v>
      </c>
      <c r="F3768" s="3" t="e">
        <v>#N/A</v>
      </c>
      <c r="G3768" s="3" t="e">
        <v>#N/A</v>
      </c>
      <c r="H3768" s="3" t="e">
        <v>#N/A</v>
      </c>
      <c r="I3768" s="79" t="e">
        <v>#N/A</v>
      </c>
      <c r="J3768" s="79" t="e">
        <v>#N/A</v>
      </c>
      <c r="K3768" s="84" t="e">
        <v>#N/A</v>
      </c>
      <c r="L3768" s="9" t="e">
        <v>#N/A</v>
      </c>
      <c r="M3768" s="92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8" t="e">
        <v>#N/A</v>
      </c>
      <c r="F3769" s="3" t="e">
        <v>#N/A</v>
      </c>
      <c r="G3769" s="3" t="e">
        <v>#N/A</v>
      </c>
      <c r="H3769" s="3" t="e">
        <v>#N/A</v>
      </c>
      <c r="I3769" s="79" t="e">
        <v>#N/A</v>
      </c>
      <c r="J3769" s="79" t="e">
        <v>#N/A</v>
      </c>
      <c r="K3769" s="84" t="e">
        <v>#N/A</v>
      </c>
      <c r="L3769" s="9" t="e">
        <v>#N/A</v>
      </c>
      <c r="M3769" s="92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8" t="e">
        <v>#N/A</v>
      </c>
      <c r="F3770" s="3" t="e">
        <v>#N/A</v>
      </c>
      <c r="G3770" s="3" t="e">
        <v>#N/A</v>
      </c>
      <c r="H3770" s="3" t="e">
        <v>#N/A</v>
      </c>
      <c r="I3770" s="79" t="e">
        <v>#N/A</v>
      </c>
      <c r="J3770" s="79" t="e">
        <v>#N/A</v>
      </c>
      <c r="K3770" s="84" t="e">
        <v>#N/A</v>
      </c>
      <c r="L3770" s="9" t="e">
        <v>#N/A</v>
      </c>
      <c r="M3770" s="92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8" t="e">
        <v>#N/A</v>
      </c>
      <c r="F3771" s="3" t="e">
        <v>#N/A</v>
      </c>
      <c r="G3771" s="3" t="e">
        <v>#N/A</v>
      </c>
      <c r="H3771" s="3" t="e">
        <v>#N/A</v>
      </c>
      <c r="I3771" s="79" t="e">
        <v>#N/A</v>
      </c>
      <c r="J3771" s="79" t="e">
        <v>#N/A</v>
      </c>
      <c r="K3771" s="84" t="e">
        <v>#N/A</v>
      </c>
      <c r="L3771" s="9" t="e">
        <v>#N/A</v>
      </c>
      <c r="M3771" s="92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8" t="e">
        <v>#N/A</v>
      </c>
      <c r="F3772" s="3" t="e">
        <v>#N/A</v>
      </c>
      <c r="G3772" s="3" t="e">
        <v>#N/A</v>
      </c>
      <c r="H3772" s="3" t="e">
        <v>#N/A</v>
      </c>
      <c r="I3772" s="79" t="e">
        <v>#N/A</v>
      </c>
      <c r="J3772" s="79" t="e">
        <v>#N/A</v>
      </c>
      <c r="K3772" s="84" t="e">
        <v>#N/A</v>
      </c>
      <c r="L3772" s="9" t="e">
        <v>#N/A</v>
      </c>
      <c r="M3772" s="92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8" t="e">
        <v>#N/A</v>
      </c>
      <c r="F3773" s="3" t="e">
        <v>#N/A</v>
      </c>
      <c r="G3773" s="3" t="e">
        <v>#N/A</v>
      </c>
      <c r="H3773" s="3" t="e">
        <v>#N/A</v>
      </c>
      <c r="I3773" s="79" t="e">
        <v>#N/A</v>
      </c>
      <c r="J3773" s="79" t="e">
        <v>#N/A</v>
      </c>
      <c r="K3773" s="84" t="e">
        <v>#N/A</v>
      </c>
      <c r="L3773" s="9" t="e">
        <v>#N/A</v>
      </c>
      <c r="M3773" s="92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8" t="e">
        <v>#N/A</v>
      </c>
      <c r="F3774" s="3" t="e">
        <v>#N/A</v>
      </c>
      <c r="G3774" s="3" t="e">
        <v>#N/A</v>
      </c>
      <c r="H3774" s="3" t="e">
        <v>#N/A</v>
      </c>
      <c r="I3774" s="79" t="e">
        <v>#N/A</v>
      </c>
      <c r="J3774" s="79" t="e">
        <v>#N/A</v>
      </c>
      <c r="K3774" s="84" t="e">
        <v>#N/A</v>
      </c>
      <c r="L3774" s="9" t="e">
        <v>#N/A</v>
      </c>
      <c r="M3774" s="92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8" t="e">
        <v>#N/A</v>
      </c>
      <c r="F3775" s="3" t="e">
        <v>#N/A</v>
      </c>
      <c r="G3775" s="3" t="e">
        <v>#N/A</v>
      </c>
      <c r="H3775" s="3" t="e">
        <v>#N/A</v>
      </c>
      <c r="I3775" s="79" t="e">
        <v>#N/A</v>
      </c>
      <c r="J3775" s="79" t="e">
        <v>#N/A</v>
      </c>
      <c r="K3775" s="84" t="e">
        <v>#N/A</v>
      </c>
      <c r="L3775" s="9" t="e">
        <v>#N/A</v>
      </c>
      <c r="M3775" s="92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8" t="e">
        <v>#N/A</v>
      </c>
      <c r="F3776" s="3" t="e">
        <v>#N/A</v>
      </c>
      <c r="G3776" s="3" t="e">
        <v>#N/A</v>
      </c>
      <c r="H3776" s="3" t="e">
        <v>#N/A</v>
      </c>
      <c r="I3776" s="79" t="e">
        <v>#N/A</v>
      </c>
      <c r="J3776" s="79" t="e">
        <v>#N/A</v>
      </c>
      <c r="K3776" s="84" t="e">
        <v>#N/A</v>
      </c>
      <c r="L3776" s="9" t="e">
        <v>#N/A</v>
      </c>
      <c r="M3776" s="92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8" t="e">
        <v>#N/A</v>
      </c>
      <c r="F3777" s="3" t="e">
        <v>#N/A</v>
      </c>
      <c r="G3777" s="3" t="e">
        <v>#N/A</v>
      </c>
      <c r="H3777" s="3" t="e">
        <v>#N/A</v>
      </c>
      <c r="I3777" s="79" t="e">
        <v>#N/A</v>
      </c>
      <c r="J3777" s="79" t="e">
        <v>#N/A</v>
      </c>
      <c r="K3777" s="84" t="e">
        <v>#N/A</v>
      </c>
      <c r="L3777" s="9" t="e">
        <v>#N/A</v>
      </c>
      <c r="M3777" s="92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8" t="e">
        <v>#N/A</v>
      </c>
      <c r="F3778" s="3" t="e">
        <v>#N/A</v>
      </c>
      <c r="G3778" s="3" t="e">
        <v>#N/A</v>
      </c>
      <c r="H3778" s="3" t="e">
        <v>#N/A</v>
      </c>
      <c r="I3778" s="79" t="e">
        <v>#N/A</v>
      </c>
      <c r="J3778" s="79" t="e">
        <v>#N/A</v>
      </c>
      <c r="K3778" s="84" t="e">
        <v>#N/A</v>
      </c>
      <c r="L3778" s="9" t="e">
        <v>#N/A</v>
      </c>
      <c r="M3778" s="92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8" t="e">
        <v>#N/A</v>
      </c>
      <c r="F3779" s="3" t="e">
        <v>#N/A</v>
      </c>
      <c r="G3779" s="3" t="e">
        <v>#N/A</v>
      </c>
      <c r="H3779" s="3" t="e">
        <v>#N/A</v>
      </c>
      <c r="I3779" s="79" t="e">
        <v>#N/A</v>
      </c>
      <c r="J3779" s="79" t="e">
        <v>#N/A</v>
      </c>
      <c r="K3779" s="84" t="e">
        <v>#N/A</v>
      </c>
      <c r="L3779" s="9" t="e">
        <v>#N/A</v>
      </c>
      <c r="M3779" s="92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8" t="e">
        <v>#N/A</v>
      </c>
      <c r="F3780" s="3" t="e">
        <v>#N/A</v>
      </c>
      <c r="G3780" s="3" t="e">
        <v>#N/A</v>
      </c>
      <c r="H3780" s="3" t="e">
        <v>#N/A</v>
      </c>
      <c r="I3780" s="79" t="e">
        <v>#N/A</v>
      </c>
      <c r="J3780" s="79" t="e">
        <v>#N/A</v>
      </c>
      <c r="K3780" s="84" t="e">
        <v>#N/A</v>
      </c>
      <c r="L3780" s="9" t="e">
        <v>#N/A</v>
      </c>
      <c r="M3780" s="92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8" t="e">
        <v>#N/A</v>
      </c>
      <c r="F3781" s="3" t="e">
        <v>#N/A</v>
      </c>
      <c r="G3781" s="3" t="e">
        <v>#N/A</v>
      </c>
      <c r="H3781" s="3" t="e">
        <v>#N/A</v>
      </c>
      <c r="I3781" s="79" t="e">
        <v>#N/A</v>
      </c>
      <c r="J3781" s="79" t="e">
        <v>#N/A</v>
      </c>
      <c r="K3781" s="84" t="e">
        <v>#N/A</v>
      </c>
      <c r="L3781" s="9" t="e">
        <v>#N/A</v>
      </c>
      <c r="M3781" s="92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8" t="e">
        <v>#N/A</v>
      </c>
      <c r="F3782" s="3" t="e">
        <v>#N/A</v>
      </c>
      <c r="G3782" s="3" t="e">
        <v>#N/A</v>
      </c>
      <c r="H3782" s="3" t="e">
        <v>#N/A</v>
      </c>
      <c r="I3782" s="79" t="e">
        <v>#N/A</v>
      </c>
      <c r="J3782" s="79" t="e">
        <v>#N/A</v>
      </c>
      <c r="K3782" s="84" t="e">
        <v>#N/A</v>
      </c>
      <c r="L3782" s="9" t="e">
        <v>#N/A</v>
      </c>
      <c r="M3782" s="92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8" t="e">
        <v>#N/A</v>
      </c>
      <c r="F3783" s="3" t="e">
        <v>#N/A</v>
      </c>
      <c r="G3783" s="3" t="e">
        <v>#N/A</v>
      </c>
      <c r="H3783" s="3" t="e">
        <v>#N/A</v>
      </c>
      <c r="I3783" s="79" t="e">
        <v>#N/A</v>
      </c>
      <c r="J3783" s="79" t="e">
        <v>#N/A</v>
      </c>
      <c r="K3783" s="84" t="e">
        <v>#N/A</v>
      </c>
      <c r="L3783" s="9" t="e">
        <v>#N/A</v>
      </c>
      <c r="M3783" s="92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8" t="e">
        <v>#N/A</v>
      </c>
      <c r="F3784" s="3" t="e">
        <v>#N/A</v>
      </c>
      <c r="G3784" s="3" t="e">
        <v>#N/A</v>
      </c>
      <c r="H3784" s="3" t="e">
        <v>#N/A</v>
      </c>
      <c r="I3784" s="79" t="e">
        <v>#N/A</v>
      </c>
      <c r="J3784" s="79" t="e">
        <v>#N/A</v>
      </c>
      <c r="K3784" s="84" t="e">
        <v>#N/A</v>
      </c>
      <c r="L3784" s="9" t="e">
        <v>#N/A</v>
      </c>
      <c r="M3784" s="92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8" t="e">
        <v>#N/A</v>
      </c>
      <c r="F3785" s="3" t="e">
        <v>#N/A</v>
      </c>
      <c r="G3785" s="3" t="e">
        <v>#N/A</v>
      </c>
      <c r="H3785" s="3" t="e">
        <v>#N/A</v>
      </c>
      <c r="I3785" s="79" t="e">
        <v>#N/A</v>
      </c>
      <c r="J3785" s="79" t="e">
        <v>#N/A</v>
      </c>
      <c r="K3785" s="84" t="e">
        <v>#N/A</v>
      </c>
      <c r="L3785" s="9" t="e">
        <v>#N/A</v>
      </c>
      <c r="M3785" s="92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8" t="e">
        <v>#N/A</v>
      </c>
      <c r="F3786" s="3" t="e">
        <v>#N/A</v>
      </c>
      <c r="G3786" s="3" t="e">
        <v>#N/A</v>
      </c>
      <c r="H3786" s="3" t="e">
        <v>#N/A</v>
      </c>
      <c r="I3786" s="79" t="e">
        <v>#N/A</v>
      </c>
      <c r="J3786" s="79" t="e">
        <v>#N/A</v>
      </c>
      <c r="K3786" s="84" t="e">
        <v>#N/A</v>
      </c>
      <c r="L3786" s="9" t="e">
        <v>#N/A</v>
      </c>
      <c r="M3786" s="92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8" t="e">
        <v>#N/A</v>
      </c>
      <c r="F3787" s="3" t="e">
        <v>#N/A</v>
      </c>
      <c r="G3787" s="3" t="e">
        <v>#N/A</v>
      </c>
      <c r="H3787" s="3" t="e">
        <v>#N/A</v>
      </c>
      <c r="I3787" s="79" t="e">
        <v>#N/A</v>
      </c>
      <c r="J3787" s="79" t="e">
        <v>#N/A</v>
      </c>
      <c r="K3787" s="84" t="e">
        <v>#N/A</v>
      </c>
      <c r="L3787" s="9" t="e">
        <v>#N/A</v>
      </c>
      <c r="M3787" s="92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8" t="e">
        <v>#N/A</v>
      </c>
      <c r="F3788" s="3" t="e">
        <v>#N/A</v>
      </c>
      <c r="G3788" s="3" t="e">
        <v>#N/A</v>
      </c>
      <c r="H3788" s="3" t="e">
        <v>#N/A</v>
      </c>
      <c r="I3788" s="79" t="e">
        <v>#N/A</v>
      </c>
      <c r="J3788" s="79" t="e">
        <v>#N/A</v>
      </c>
      <c r="K3788" s="84" t="e">
        <v>#N/A</v>
      </c>
      <c r="L3788" s="9" t="e">
        <v>#N/A</v>
      </c>
      <c r="M3788" s="92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8" t="e">
        <v>#N/A</v>
      </c>
      <c r="F3789" s="3" t="e">
        <v>#N/A</v>
      </c>
      <c r="G3789" s="3" t="e">
        <v>#N/A</v>
      </c>
      <c r="H3789" s="3" t="e">
        <v>#N/A</v>
      </c>
      <c r="I3789" s="79" t="e">
        <v>#N/A</v>
      </c>
      <c r="J3789" s="79" t="e">
        <v>#N/A</v>
      </c>
      <c r="K3789" s="84" t="e">
        <v>#N/A</v>
      </c>
      <c r="L3789" s="9" t="e">
        <v>#N/A</v>
      </c>
      <c r="M3789" s="92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8" t="e">
        <v>#N/A</v>
      </c>
      <c r="F3790" s="3" t="e">
        <v>#N/A</v>
      </c>
      <c r="G3790" s="3" t="e">
        <v>#N/A</v>
      </c>
      <c r="H3790" s="3" t="e">
        <v>#N/A</v>
      </c>
      <c r="I3790" s="79" t="e">
        <v>#N/A</v>
      </c>
      <c r="J3790" s="79" t="e">
        <v>#N/A</v>
      </c>
      <c r="K3790" s="84" t="e">
        <v>#N/A</v>
      </c>
      <c r="L3790" s="9" t="e">
        <v>#N/A</v>
      </c>
      <c r="M3790" s="92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8" t="e">
        <v>#N/A</v>
      </c>
      <c r="F3791" s="3" t="e">
        <v>#N/A</v>
      </c>
      <c r="G3791" s="3" t="e">
        <v>#N/A</v>
      </c>
      <c r="H3791" s="3" t="e">
        <v>#N/A</v>
      </c>
      <c r="I3791" s="79" t="e">
        <v>#N/A</v>
      </c>
      <c r="J3791" s="79" t="e">
        <v>#N/A</v>
      </c>
      <c r="K3791" s="84" t="e">
        <v>#N/A</v>
      </c>
      <c r="L3791" s="9" t="e">
        <v>#N/A</v>
      </c>
      <c r="M3791" s="92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8" t="e">
        <v>#N/A</v>
      </c>
      <c r="F3792" s="3" t="e">
        <v>#N/A</v>
      </c>
      <c r="G3792" s="3" t="e">
        <v>#N/A</v>
      </c>
      <c r="H3792" s="3" t="e">
        <v>#N/A</v>
      </c>
      <c r="I3792" s="79" t="e">
        <v>#N/A</v>
      </c>
      <c r="J3792" s="79" t="e">
        <v>#N/A</v>
      </c>
      <c r="K3792" s="84" t="e">
        <v>#N/A</v>
      </c>
      <c r="L3792" s="9" t="e">
        <v>#N/A</v>
      </c>
      <c r="M3792" s="92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8" t="e">
        <v>#N/A</v>
      </c>
      <c r="F3793" s="3" t="e">
        <v>#N/A</v>
      </c>
      <c r="G3793" s="3" t="e">
        <v>#N/A</v>
      </c>
      <c r="H3793" s="3" t="e">
        <v>#N/A</v>
      </c>
      <c r="I3793" s="79" t="e">
        <v>#N/A</v>
      </c>
      <c r="J3793" s="79" t="e">
        <v>#N/A</v>
      </c>
      <c r="K3793" s="84" t="e">
        <v>#N/A</v>
      </c>
      <c r="L3793" s="9" t="e">
        <v>#N/A</v>
      </c>
      <c r="M3793" s="92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8" t="e">
        <v>#N/A</v>
      </c>
      <c r="F3794" s="3" t="e">
        <v>#N/A</v>
      </c>
      <c r="G3794" s="3" t="e">
        <v>#N/A</v>
      </c>
      <c r="H3794" s="3" t="e">
        <v>#N/A</v>
      </c>
      <c r="I3794" s="79" t="e">
        <v>#N/A</v>
      </c>
      <c r="J3794" s="79" t="e">
        <v>#N/A</v>
      </c>
      <c r="K3794" s="84" t="e">
        <v>#N/A</v>
      </c>
      <c r="L3794" s="9" t="e">
        <v>#N/A</v>
      </c>
      <c r="M3794" s="92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8" t="e">
        <v>#N/A</v>
      </c>
      <c r="F3795" s="3" t="e">
        <v>#N/A</v>
      </c>
      <c r="G3795" s="3" t="e">
        <v>#N/A</v>
      </c>
      <c r="H3795" s="3" t="e">
        <v>#N/A</v>
      </c>
      <c r="I3795" s="79" t="e">
        <v>#N/A</v>
      </c>
      <c r="J3795" s="79" t="e">
        <v>#N/A</v>
      </c>
      <c r="K3795" s="84" t="e">
        <v>#N/A</v>
      </c>
      <c r="L3795" s="9" t="e">
        <v>#N/A</v>
      </c>
      <c r="M3795" s="92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8" t="e">
        <v>#N/A</v>
      </c>
      <c r="F3796" s="3" t="e">
        <v>#N/A</v>
      </c>
      <c r="G3796" s="3" t="e">
        <v>#N/A</v>
      </c>
      <c r="H3796" s="3" t="e">
        <v>#N/A</v>
      </c>
      <c r="I3796" s="79" t="e">
        <v>#N/A</v>
      </c>
      <c r="J3796" s="79" t="e">
        <v>#N/A</v>
      </c>
      <c r="K3796" s="84" t="e">
        <v>#N/A</v>
      </c>
      <c r="L3796" s="9" t="e">
        <v>#N/A</v>
      </c>
      <c r="M3796" s="92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8" t="e">
        <v>#N/A</v>
      </c>
      <c r="F3797" s="3" t="e">
        <v>#N/A</v>
      </c>
      <c r="G3797" s="3" t="e">
        <v>#N/A</v>
      </c>
      <c r="H3797" s="3" t="e">
        <v>#N/A</v>
      </c>
      <c r="I3797" s="79" t="e">
        <v>#N/A</v>
      </c>
      <c r="J3797" s="79" t="e">
        <v>#N/A</v>
      </c>
      <c r="K3797" s="84" t="e">
        <v>#N/A</v>
      </c>
      <c r="L3797" s="9" t="e">
        <v>#N/A</v>
      </c>
      <c r="M3797" s="92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8" t="e">
        <v>#N/A</v>
      </c>
      <c r="F3798" s="3" t="e">
        <v>#N/A</v>
      </c>
      <c r="G3798" s="3" t="e">
        <v>#N/A</v>
      </c>
      <c r="H3798" s="3" t="e">
        <v>#N/A</v>
      </c>
      <c r="I3798" s="79" t="e">
        <v>#N/A</v>
      </c>
      <c r="J3798" s="79" t="e">
        <v>#N/A</v>
      </c>
      <c r="K3798" s="84" t="e">
        <v>#N/A</v>
      </c>
      <c r="L3798" s="9" t="e">
        <v>#N/A</v>
      </c>
      <c r="M3798" s="92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8" t="e">
        <v>#N/A</v>
      </c>
      <c r="F3799" s="3" t="e">
        <v>#N/A</v>
      </c>
      <c r="G3799" s="3" t="e">
        <v>#N/A</v>
      </c>
      <c r="H3799" s="3" t="e">
        <v>#N/A</v>
      </c>
      <c r="I3799" s="79" t="e">
        <v>#N/A</v>
      </c>
      <c r="J3799" s="79" t="e">
        <v>#N/A</v>
      </c>
      <c r="K3799" s="84" t="e">
        <v>#N/A</v>
      </c>
      <c r="L3799" s="9" t="e">
        <v>#N/A</v>
      </c>
      <c r="M3799" s="92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8" t="e">
        <v>#N/A</v>
      </c>
      <c r="F3800" s="3" t="e">
        <v>#N/A</v>
      </c>
      <c r="G3800" s="3" t="e">
        <v>#N/A</v>
      </c>
      <c r="H3800" s="3" t="e">
        <v>#N/A</v>
      </c>
      <c r="I3800" s="79" t="e">
        <v>#N/A</v>
      </c>
      <c r="J3800" s="79" t="e">
        <v>#N/A</v>
      </c>
      <c r="K3800" s="84" t="e">
        <v>#N/A</v>
      </c>
      <c r="L3800" s="9" t="e">
        <v>#N/A</v>
      </c>
      <c r="M3800" s="92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8" t="e">
        <v>#N/A</v>
      </c>
      <c r="F3801" s="3" t="e">
        <v>#N/A</v>
      </c>
      <c r="G3801" s="3" t="e">
        <v>#N/A</v>
      </c>
      <c r="H3801" s="3" t="e">
        <v>#N/A</v>
      </c>
      <c r="I3801" s="79" t="e">
        <v>#N/A</v>
      </c>
      <c r="J3801" s="79" t="e">
        <v>#N/A</v>
      </c>
      <c r="K3801" s="84" t="e">
        <v>#N/A</v>
      </c>
      <c r="L3801" s="9" t="e">
        <v>#N/A</v>
      </c>
      <c r="M3801" s="92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8" t="e">
        <v>#N/A</v>
      </c>
      <c r="F3802" s="3" t="e">
        <v>#N/A</v>
      </c>
      <c r="G3802" s="3" t="e">
        <v>#N/A</v>
      </c>
      <c r="H3802" s="3" t="e">
        <v>#N/A</v>
      </c>
      <c r="I3802" s="79" t="e">
        <v>#N/A</v>
      </c>
      <c r="J3802" s="79" t="e">
        <v>#N/A</v>
      </c>
      <c r="K3802" s="84" t="e">
        <v>#N/A</v>
      </c>
      <c r="L3802" s="9" t="e">
        <v>#N/A</v>
      </c>
      <c r="M3802" s="92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8" t="e">
        <v>#N/A</v>
      </c>
      <c r="F3803" s="3" t="e">
        <v>#N/A</v>
      </c>
      <c r="G3803" s="3" t="e">
        <v>#N/A</v>
      </c>
      <c r="H3803" s="3" t="e">
        <v>#N/A</v>
      </c>
      <c r="I3803" s="79" t="e">
        <v>#N/A</v>
      </c>
      <c r="J3803" s="79" t="e">
        <v>#N/A</v>
      </c>
      <c r="K3803" s="84" t="e">
        <v>#N/A</v>
      </c>
      <c r="L3803" s="9" t="e">
        <v>#N/A</v>
      </c>
      <c r="M3803" s="92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8" t="e">
        <v>#N/A</v>
      </c>
      <c r="F3804" s="3" t="e">
        <v>#N/A</v>
      </c>
      <c r="G3804" s="3" t="e">
        <v>#N/A</v>
      </c>
      <c r="H3804" s="3" t="e">
        <v>#N/A</v>
      </c>
      <c r="I3804" s="79" t="e">
        <v>#N/A</v>
      </c>
      <c r="J3804" s="79" t="e">
        <v>#N/A</v>
      </c>
      <c r="K3804" s="84" t="e">
        <v>#N/A</v>
      </c>
      <c r="L3804" s="9" t="e">
        <v>#N/A</v>
      </c>
      <c r="M3804" s="92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8" t="e">
        <v>#N/A</v>
      </c>
      <c r="F3805" s="3" t="e">
        <v>#N/A</v>
      </c>
      <c r="G3805" s="3" t="e">
        <v>#N/A</v>
      </c>
      <c r="H3805" s="3" t="e">
        <v>#N/A</v>
      </c>
      <c r="I3805" s="79" t="e">
        <v>#N/A</v>
      </c>
      <c r="J3805" s="79" t="e">
        <v>#N/A</v>
      </c>
      <c r="K3805" s="84" t="e">
        <v>#N/A</v>
      </c>
      <c r="L3805" s="9" t="e">
        <v>#N/A</v>
      </c>
      <c r="M3805" s="92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8" t="e">
        <v>#N/A</v>
      </c>
      <c r="F3806" s="3" t="e">
        <v>#N/A</v>
      </c>
      <c r="G3806" s="3" t="e">
        <v>#N/A</v>
      </c>
      <c r="H3806" s="3" t="e">
        <v>#N/A</v>
      </c>
      <c r="I3806" s="79" t="e">
        <v>#N/A</v>
      </c>
      <c r="J3806" s="79" t="e">
        <v>#N/A</v>
      </c>
      <c r="K3806" s="84" t="e">
        <v>#N/A</v>
      </c>
      <c r="L3806" s="9" t="e">
        <v>#N/A</v>
      </c>
      <c r="M3806" s="92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8" t="e">
        <v>#N/A</v>
      </c>
      <c r="F3807" s="3" t="e">
        <v>#N/A</v>
      </c>
      <c r="G3807" s="3" t="e">
        <v>#N/A</v>
      </c>
      <c r="H3807" s="3" t="e">
        <v>#N/A</v>
      </c>
      <c r="I3807" s="79" t="e">
        <v>#N/A</v>
      </c>
      <c r="J3807" s="79" t="e">
        <v>#N/A</v>
      </c>
      <c r="K3807" s="84" t="e">
        <v>#N/A</v>
      </c>
      <c r="L3807" s="9" t="e">
        <v>#N/A</v>
      </c>
      <c r="M3807" s="92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8" t="e">
        <v>#N/A</v>
      </c>
      <c r="F3808" s="3" t="e">
        <v>#N/A</v>
      </c>
      <c r="G3808" s="3" t="e">
        <v>#N/A</v>
      </c>
      <c r="H3808" s="3" t="e">
        <v>#N/A</v>
      </c>
      <c r="I3808" s="79" t="e">
        <v>#N/A</v>
      </c>
      <c r="J3808" s="79" t="e">
        <v>#N/A</v>
      </c>
      <c r="K3808" s="84" t="e">
        <v>#N/A</v>
      </c>
      <c r="L3808" s="9" t="e">
        <v>#N/A</v>
      </c>
      <c r="M3808" s="92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8" t="e">
        <v>#N/A</v>
      </c>
      <c r="F3809" s="3" t="e">
        <v>#N/A</v>
      </c>
      <c r="G3809" s="3" t="e">
        <v>#N/A</v>
      </c>
      <c r="H3809" s="3" t="e">
        <v>#N/A</v>
      </c>
      <c r="I3809" s="79" t="e">
        <v>#N/A</v>
      </c>
      <c r="J3809" s="79" t="e">
        <v>#N/A</v>
      </c>
      <c r="K3809" s="84" t="e">
        <v>#N/A</v>
      </c>
      <c r="L3809" s="9" t="e">
        <v>#N/A</v>
      </c>
      <c r="M3809" s="92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8" t="e">
        <v>#N/A</v>
      </c>
      <c r="F3810" s="3" t="e">
        <v>#N/A</v>
      </c>
      <c r="G3810" s="3" t="e">
        <v>#N/A</v>
      </c>
      <c r="H3810" s="3" t="e">
        <v>#N/A</v>
      </c>
      <c r="I3810" s="79" t="e">
        <v>#N/A</v>
      </c>
      <c r="J3810" s="79" t="e">
        <v>#N/A</v>
      </c>
      <c r="K3810" s="84" t="e">
        <v>#N/A</v>
      </c>
      <c r="L3810" s="9" t="e">
        <v>#N/A</v>
      </c>
      <c r="M3810" s="92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8" t="e">
        <v>#N/A</v>
      </c>
      <c r="F3811" s="3" t="e">
        <v>#N/A</v>
      </c>
      <c r="G3811" s="3" t="e">
        <v>#N/A</v>
      </c>
      <c r="H3811" s="3" t="e">
        <v>#N/A</v>
      </c>
      <c r="I3811" s="79" t="e">
        <v>#N/A</v>
      </c>
      <c r="J3811" s="79" t="e">
        <v>#N/A</v>
      </c>
      <c r="K3811" s="84" t="e">
        <v>#N/A</v>
      </c>
      <c r="L3811" s="9" t="e">
        <v>#N/A</v>
      </c>
      <c r="M3811" s="92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8" t="e">
        <v>#N/A</v>
      </c>
      <c r="F3812" s="3" t="e">
        <v>#N/A</v>
      </c>
      <c r="G3812" s="3" t="e">
        <v>#N/A</v>
      </c>
      <c r="H3812" s="3" t="e">
        <v>#N/A</v>
      </c>
      <c r="I3812" s="79" t="e">
        <v>#N/A</v>
      </c>
      <c r="J3812" s="79" t="e">
        <v>#N/A</v>
      </c>
      <c r="K3812" s="84" t="e">
        <v>#N/A</v>
      </c>
      <c r="L3812" s="9" t="e">
        <v>#N/A</v>
      </c>
      <c r="M3812" s="92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8" t="e">
        <v>#N/A</v>
      </c>
      <c r="F3813" s="3" t="e">
        <v>#N/A</v>
      </c>
      <c r="G3813" s="3" t="e">
        <v>#N/A</v>
      </c>
      <c r="H3813" s="3" t="e">
        <v>#N/A</v>
      </c>
      <c r="I3813" s="79" t="e">
        <v>#N/A</v>
      </c>
      <c r="J3813" s="79" t="e">
        <v>#N/A</v>
      </c>
      <c r="K3813" s="84" t="e">
        <v>#N/A</v>
      </c>
      <c r="L3813" s="9" t="e">
        <v>#N/A</v>
      </c>
      <c r="M3813" s="92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8" t="e">
        <v>#N/A</v>
      </c>
      <c r="F3814" s="3" t="e">
        <v>#N/A</v>
      </c>
      <c r="G3814" s="3" t="e">
        <v>#N/A</v>
      </c>
      <c r="H3814" s="3" t="e">
        <v>#N/A</v>
      </c>
      <c r="I3814" s="79" t="e">
        <v>#N/A</v>
      </c>
      <c r="J3814" s="79" t="e">
        <v>#N/A</v>
      </c>
      <c r="K3814" s="84" t="e">
        <v>#N/A</v>
      </c>
      <c r="L3814" s="9" t="e">
        <v>#N/A</v>
      </c>
      <c r="M3814" s="92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8" t="e">
        <v>#N/A</v>
      </c>
      <c r="F3815" s="3" t="e">
        <v>#N/A</v>
      </c>
      <c r="G3815" s="3" t="e">
        <v>#N/A</v>
      </c>
      <c r="H3815" s="3" t="e">
        <v>#N/A</v>
      </c>
      <c r="I3815" s="79" t="e">
        <v>#N/A</v>
      </c>
      <c r="J3815" s="79" t="e">
        <v>#N/A</v>
      </c>
      <c r="K3815" s="84" t="e">
        <v>#N/A</v>
      </c>
      <c r="L3815" s="9" t="e">
        <v>#N/A</v>
      </c>
      <c r="M3815" s="92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8" t="e">
        <v>#N/A</v>
      </c>
      <c r="F3816" s="3" t="e">
        <v>#N/A</v>
      </c>
      <c r="G3816" s="3" t="e">
        <v>#N/A</v>
      </c>
      <c r="H3816" s="3" t="e">
        <v>#N/A</v>
      </c>
      <c r="I3816" s="79" t="e">
        <v>#N/A</v>
      </c>
      <c r="J3816" s="79" t="e">
        <v>#N/A</v>
      </c>
      <c r="K3816" s="84" t="e">
        <v>#N/A</v>
      </c>
      <c r="L3816" s="9" t="e">
        <v>#N/A</v>
      </c>
      <c r="M3816" s="92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8" t="e">
        <v>#N/A</v>
      </c>
      <c r="F3817" s="3" t="e">
        <v>#N/A</v>
      </c>
      <c r="G3817" s="3" t="e">
        <v>#N/A</v>
      </c>
      <c r="H3817" s="3" t="e">
        <v>#N/A</v>
      </c>
      <c r="I3817" s="79" t="e">
        <v>#N/A</v>
      </c>
      <c r="J3817" s="79" t="e">
        <v>#N/A</v>
      </c>
      <c r="K3817" s="84" t="e">
        <v>#N/A</v>
      </c>
      <c r="L3817" s="9" t="e">
        <v>#N/A</v>
      </c>
      <c r="M3817" s="92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8" t="e">
        <v>#N/A</v>
      </c>
      <c r="F3818" s="3" t="e">
        <v>#N/A</v>
      </c>
      <c r="G3818" s="3" t="e">
        <v>#N/A</v>
      </c>
      <c r="H3818" s="3" t="e">
        <v>#N/A</v>
      </c>
      <c r="I3818" s="79" t="e">
        <v>#N/A</v>
      </c>
      <c r="J3818" s="79" t="e">
        <v>#N/A</v>
      </c>
      <c r="K3818" s="84" t="e">
        <v>#N/A</v>
      </c>
      <c r="L3818" s="9" t="e">
        <v>#N/A</v>
      </c>
      <c r="M3818" s="92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8" t="e">
        <v>#N/A</v>
      </c>
      <c r="F3819" s="3" t="e">
        <v>#N/A</v>
      </c>
      <c r="G3819" s="3" t="e">
        <v>#N/A</v>
      </c>
      <c r="H3819" s="3" t="e">
        <v>#N/A</v>
      </c>
      <c r="I3819" s="79" t="e">
        <v>#N/A</v>
      </c>
      <c r="J3819" s="79" t="e">
        <v>#N/A</v>
      </c>
      <c r="K3819" s="84" t="e">
        <v>#N/A</v>
      </c>
      <c r="L3819" s="9" t="e">
        <v>#N/A</v>
      </c>
      <c r="M3819" s="92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8" t="e">
        <v>#N/A</v>
      </c>
      <c r="F3820" s="3" t="e">
        <v>#N/A</v>
      </c>
      <c r="G3820" s="3" t="e">
        <v>#N/A</v>
      </c>
      <c r="H3820" s="3" t="e">
        <v>#N/A</v>
      </c>
      <c r="I3820" s="79" t="e">
        <v>#N/A</v>
      </c>
      <c r="J3820" s="79" t="e">
        <v>#N/A</v>
      </c>
      <c r="K3820" s="84" t="e">
        <v>#N/A</v>
      </c>
      <c r="L3820" s="9" t="e">
        <v>#N/A</v>
      </c>
      <c r="M3820" s="92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8" t="e">
        <v>#N/A</v>
      </c>
      <c r="F3821" s="3" t="e">
        <v>#N/A</v>
      </c>
      <c r="G3821" s="3" t="e">
        <v>#N/A</v>
      </c>
      <c r="H3821" s="3" t="e">
        <v>#N/A</v>
      </c>
      <c r="I3821" s="79" t="e">
        <v>#N/A</v>
      </c>
      <c r="J3821" s="79" t="e">
        <v>#N/A</v>
      </c>
      <c r="K3821" s="84" t="e">
        <v>#N/A</v>
      </c>
      <c r="L3821" s="9" t="e">
        <v>#N/A</v>
      </c>
      <c r="M3821" s="92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8" t="e">
        <v>#N/A</v>
      </c>
      <c r="F3822" s="3" t="e">
        <v>#N/A</v>
      </c>
      <c r="G3822" s="3" t="e">
        <v>#N/A</v>
      </c>
      <c r="H3822" s="3" t="e">
        <v>#N/A</v>
      </c>
      <c r="I3822" s="79" t="e">
        <v>#N/A</v>
      </c>
      <c r="J3822" s="79" t="e">
        <v>#N/A</v>
      </c>
      <c r="K3822" s="84" t="e">
        <v>#N/A</v>
      </c>
      <c r="L3822" s="9" t="e">
        <v>#N/A</v>
      </c>
      <c r="M3822" s="92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8" t="e">
        <v>#N/A</v>
      </c>
      <c r="F3823" s="3" t="e">
        <v>#N/A</v>
      </c>
      <c r="G3823" s="3" t="e">
        <v>#N/A</v>
      </c>
      <c r="H3823" s="3" t="e">
        <v>#N/A</v>
      </c>
      <c r="I3823" s="79" t="e">
        <v>#N/A</v>
      </c>
      <c r="J3823" s="79" t="e">
        <v>#N/A</v>
      </c>
      <c r="K3823" s="84" t="e">
        <v>#N/A</v>
      </c>
      <c r="L3823" s="9" t="e">
        <v>#N/A</v>
      </c>
      <c r="M3823" s="92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8" t="e">
        <v>#N/A</v>
      </c>
      <c r="F3824" s="3" t="e">
        <v>#N/A</v>
      </c>
      <c r="G3824" s="3" t="e">
        <v>#N/A</v>
      </c>
      <c r="H3824" s="3" t="e">
        <v>#N/A</v>
      </c>
      <c r="I3824" s="79" t="e">
        <v>#N/A</v>
      </c>
      <c r="J3824" s="79" t="e">
        <v>#N/A</v>
      </c>
      <c r="K3824" s="84" t="e">
        <v>#N/A</v>
      </c>
      <c r="L3824" s="9" t="e">
        <v>#N/A</v>
      </c>
      <c r="M3824" s="92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8" t="e">
        <v>#N/A</v>
      </c>
      <c r="F3825" s="3" t="e">
        <v>#N/A</v>
      </c>
      <c r="G3825" s="3" t="e">
        <v>#N/A</v>
      </c>
      <c r="H3825" s="3" t="e">
        <v>#N/A</v>
      </c>
      <c r="I3825" s="79" t="e">
        <v>#N/A</v>
      </c>
      <c r="J3825" s="79" t="e">
        <v>#N/A</v>
      </c>
      <c r="K3825" s="84" t="e">
        <v>#N/A</v>
      </c>
      <c r="L3825" s="9" t="e">
        <v>#N/A</v>
      </c>
      <c r="M3825" s="92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8" t="e">
        <v>#N/A</v>
      </c>
      <c r="F3826" s="3" t="e">
        <v>#N/A</v>
      </c>
      <c r="G3826" s="3" t="e">
        <v>#N/A</v>
      </c>
      <c r="H3826" s="3" t="e">
        <v>#N/A</v>
      </c>
      <c r="I3826" s="79" t="e">
        <v>#N/A</v>
      </c>
      <c r="J3826" s="79" t="e">
        <v>#N/A</v>
      </c>
      <c r="K3826" s="84" t="e">
        <v>#N/A</v>
      </c>
      <c r="L3826" s="9" t="e">
        <v>#N/A</v>
      </c>
      <c r="M3826" s="92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8" t="e">
        <v>#N/A</v>
      </c>
      <c r="F3827" s="3" t="e">
        <v>#N/A</v>
      </c>
      <c r="G3827" s="3" t="e">
        <v>#N/A</v>
      </c>
      <c r="H3827" s="3" t="e">
        <v>#N/A</v>
      </c>
      <c r="I3827" s="79" t="e">
        <v>#N/A</v>
      </c>
      <c r="J3827" s="79" t="e">
        <v>#N/A</v>
      </c>
      <c r="K3827" s="84" t="e">
        <v>#N/A</v>
      </c>
      <c r="L3827" s="9" t="e">
        <v>#N/A</v>
      </c>
      <c r="M3827" s="92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8" t="e">
        <v>#N/A</v>
      </c>
      <c r="F3828" s="3" t="e">
        <v>#N/A</v>
      </c>
      <c r="G3828" s="3" t="e">
        <v>#N/A</v>
      </c>
      <c r="H3828" s="3" t="e">
        <v>#N/A</v>
      </c>
      <c r="I3828" s="79" t="e">
        <v>#N/A</v>
      </c>
      <c r="J3828" s="79" t="e">
        <v>#N/A</v>
      </c>
      <c r="K3828" s="84" t="e">
        <v>#N/A</v>
      </c>
      <c r="L3828" s="9" t="e">
        <v>#N/A</v>
      </c>
      <c r="M3828" s="92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8" t="e">
        <v>#N/A</v>
      </c>
      <c r="F3829" s="3" t="e">
        <v>#N/A</v>
      </c>
      <c r="G3829" s="3" t="e">
        <v>#N/A</v>
      </c>
      <c r="H3829" s="3" t="e">
        <v>#N/A</v>
      </c>
      <c r="I3829" s="79" t="e">
        <v>#N/A</v>
      </c>
      <c r="J3829" s="79" t="e">
        <v>#N/A</v>
      </c>
      <c r="K3829" s="84" t="e">
        <v>#N/A</v>
      </c>
      <c r="L3829" s="9" t="e">
        <v>#N/A</v>
      </c>
      <c r="M3829" s="92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8" t="e">
        <v>#N/A</v>
      </c>
      <c r="F3830" s="3" t="e">
        <v>#N/A</v>
      </c>
      <c r="G3830" s="3" t="e">
        <v>#N/A</v>
      </c>
      <c r="H3830" s="3" t="e">
        <v>#N/A</v>
      </c>
      <c r="I3830" s="79" t="e">
        <v>#N/A</v>
      </c>
      <c r="J3830" s="79" t="e">
        <v>#N/A</v>
      </c>
      <c r="K3830" s="84" t="e">
        <v>#N/A</v>
      </c>
      <c r="L3830" s="9" t="e">
        <v>#N/A</v>
      </c>
      <c r="M3830" s="92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8" t="e">
        <v>#N/A</v>
      </c>
      <c r="F3831" s="3" t="e">
        <v>#N/A</v>
      </c>
      <c r="G3831" s="3" t="e">
        <v>#N/A</v>
      </c>
      <c r="H3831" s="3" t="e">
        <v>#N/A</v>
      </c>
      <c r="I3831" s="79" t="e">
        <v>#N/A</v>
      </c>
      <c r="J3831" s="79" t="e">
        <v>#N/A</v>
      </c>
      <c r="K3831" s="84" t="e">
        <v>#N/A</v>
      </c>
      <c r="L3831" s="9" t="e">
        <v>#N/A</v>
      </c>
      <c r="M3831" s="92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8" t="e">
        <v>#N/A</v>
      </c>
      <c r="F3832" s="3" t="e">
        <v>#N/A</v>
      </c>
      <c r="G3832" s="3" t="e">
        <v>#N/A</v>
      </c>
      <c r="H3832" s="3" t="e">
        <v>#N/A</v>
      </c>
      <c r="I3832" s="79" t="e">
        <v>#N/A</v>
      </c>
      <c r="J3832" s="79" t="e">
        <v>#N/A</v>
      </c>
      <c r="K3832" s="84" t="e">
        <v>#N/A</v>
      </c>
      <c r="L3832" s="9" t="e">
        <v>#N/A</v>
      </c>
      <c r="M3832" s="92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8" t="e">
        <v>#N/A</v>
      </c>
      <c r="F3833" s="3" t="e">
        <v>#N/A</v>
      </c>
      <c r="G3833" s="3" t="e">
        <v>#N/A</v>
      </c>
      <c r="H3833" s="3" t="e">
        <v>#N/A</v>
      </c>
      <c r="I3833" s="79" t="e">
        <v>#N/A</v>
      </c>
      <c r="J3833" s="79" t="e">
        <v>#N/A</v>
      </c>
      <c r="K3833" s="84" t="e">
        <v>#N/A</v>
      </c>
      <c r="L3833" s="9" t="e">
        <v>#N/A</v>
      </c>
      <c r="M3833" s="92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8" t="e">
        <v>#N/A</v>
      </c>
      <c r="F3834" s="3" t="e">
        <v>#N/A</v>
      </c>
      <c r="G3834" s="3" t="e">
        <v>#N/A</v>
      </c>
      <c r="H3834" s="3" t="e">
        <v>#N/A</v>
      </c>
      <c r="I3834" s="79" t="e">
        <v>#N/A</v>
      </c>
      <c r="J3834" s="79" t="e">
        <v>#N/A</v>
      </c>
      <c r="K3834" s="84" t="e">
        <v>#N/A</v>
      </c>
      <c r="L3834" s="9" t="e">
        <v>#N/A</v>
      </c>
      <c r="M3834" s="92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8" t="e">
        <v>#N/A</v>
      </c>
      <c r="F3835" s="3" t="e">
        <v>#N/A</v>
      </c>
      <c r="G3835" s="3" t="e">
        <v>#N/A</v>
      </c>
      <c r="H3835" s="3" t="e">
        <v>#N/A</v>
      </c>
      <c r="I3835" s="79" t="e">
        <v>#N/A</v>
      </c>
      <c r="J3835" s="79" t="e">
        <v>#N/A</v>
      </c>
      <c r="K3835" s="84" t="e">
        <v>#N/A</v>
      </c>
      <c r="L3835" s="9" t="e">
        <v>#N/A</v>
      </c>
      <c r="M3835" s="92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8" t="e">
        <v>#N/A</v>
      </c>
      <c r="F3836" s="3" t="e">
        <v>#N/A</v>
      </c>
      <c r="G3836" s="3" t="e">
        <v>#N/A</v>
      </c>
      <c r="H3836" s="3" t="e">
        <v>#N/A</v>
      </c>
      <c r="I3836" s="79" t="e">
        <v>#N/A</v>
      </c>
      <c r="J3836" s="79" t="e">
        <v>#N/A</v>
      </c>
      <c r="K3836" s="84" t="e">
        <v>#N/A</v>
      </c>
      <c r="L3836" s="9" t="e">
        <v>#N/A</v>
      </c>
      <c r="M3836" s="92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8" t="e">
        <v>#N/A</v>
      </c>
      <c r="F3837" s="3" t="e">
        <v>#N/A</v>
      </c>
      <c r="G3837" s="3" t="e">
        <v>#N/A</v>
      </c>
      <c r="H3837" s="3" t="e">
        <v>#N/A</v>
      </c>
      <c r="I3837" s="79" t="e">
        <v>#N/A</v>
      </c>
      <c r="J3837" s="79" t="e">
        <v>#N/A</v>
      </c>
      <c r="K3837" s="84" t="e">
        <v>#N/A</v>
      </c>
      <c r="L3837" s="9" t="e">
        <v>#N/A</v>
      </c>
      <c r="M3837" s="92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8" t="e">
        <v>#N/A</v>
      </c>
      <c r="F3838" s="3" t="e">
        <v>#N/A</v>
      </c>
      <c r="G3838" s="3" t="e">
        <v>#N/A</v>
      </c>
      <c r="H3838" s="3" t="e">
        <v>#N/A</v>
      </c>
      <c r="I3838" s="79" t="e">
        <v>#N/A</v>
      </c>
      <c r="J3838" s="79" t="e">
        <v>#N/A</v>
      </c>
      <c r="K3838" s="84" t="e">
        <v>#N/A</v>
      </c>
      <c r="L3838" s="9" t="e">
        <v>#N/A</v>
      </c>
      <c r="M3838" s="92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8" t="e">
        <v>#N/A</v>
      </c>
      <c r="F3839" s="3" t="e">
        <v>#N/A</v>
      </c>
      <c r="G3839" s="3" t="e">
        <v>#N/A</v>
      </c>
      <c r="H3839" s="3" t="e">
        <v>#N/A</v>
      </c>
      <c r="I3839" s="79" t="e">
        <v>#N/A</v>
      </c>
      <c r="J3839" s="79" t="e">
        <v>#N/A</v>
      </c>
      <c r="K3839" s="84" t="e">
        <v>#N/A</v>
      </c>
      <c r="L3839" s="9" t="e">
        <v>#N/A</v>
      </c>
      <c r="M3839" s="92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8" t="e">
        <v>#N/A</v>
      </c>
      <c r="F3840" s="3" t="e">
        <v>#N/A</v>
      </c>
      <c r="G3840" s="3" t="e">
        <v>#N/A</v>
      </c>
      <c r="H3840" s="3" t="e">
        <v>#N/A</v>
      </c>
      <c r="I3840" s="79" t="e">
        <v>#N/A</v>
      </c>
      <c r="J3840" s="79" t="e">
        <v>#N/A</v>
      </c>
      <c r="K3840" s="84" t="e">
        <v>#N/A</v>
      </c>
      <c r="L3840" s="9" t="e">
        <v>#N/A</v>
      </c>
      <c r="M3840" s="92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8" t="e">
        <v>#N/A</v>
      </c>
      <c r="F3841" s="3" t="e">
        <v>#N/A</v>
      </c>
      <c r="G3841" s="3" t="e">
        <v>#N/A</v>
      </c>
      <c r="H3841" s="3" t="e">
        <v>#N/A</v>
      </c>
      <c r="I3841" s="79" t="e">
        <v>#N/A</v>
      </c>
      <c r="J3841" s="79" t="e">
        <v>#N/A</v>
      </c>
      <c r="K3841" s="84" t="e">
        <v>#N/A</v>
      </c>
      <c r="L3841" s="9" t="e">
        <v>#N/A</v>
      </c>
      <c r="M3841" s="92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8" t="e">
        <v>#N/A</v>
      </c>
      <c r="F3842" s="3" t="e">
        <v>#N/A</v>
      </c>
      <c r="G3842" s="3" t="e">
        <v>#N/A</v>
      </c>
      <c r="H3842" s="3" t="e">
        <v>#N/A</v>
      </c>
      <c r="I3842" s="79" t="e">
        <v>#N/A</v>
      </c>
      <c r="J3842" s="79" t="e">
        <v>#N/A</v>
      </c>
      <c r="K3842" s="84" t="e">
        <v>#N/A</v>
      </c>
      <c r="L3842" s="9" t="e">
        <v>#N/A</v>
      </c>
      <c r="M3842" s="92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8" t="e">
        <v>#N/A</v>
      </c>
      <c r="F3843" s="3" t="e">
        <v>#N/A</v>
      </c>
      <c r="G3843" s="3" t="e">
        <v>#N/A</v>
      </c>
      <c r="H3843" s="3" t="e">
        <v>#N/A</v>
      </c>
      <c r="I3843" s="79" t="e">
        <v>#N/A</v>
      </c>
      <c r="J3843" s="79" t="e">
        <v>#N/A</v>
      </c>
      <c r="K3843" s="84" t="e">
        <v>#N/A</v>
      </c>
      <c r="L3843" s="9" t="e">
        <v>#N/A</v>
      </c>
      <c r="M3843" s="92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8" t="e">
        <v>#N/A</v>
      </c>
      <c r="F3844" s="3" t="e">
        <v>#N/A</v>
      </c>
      <c r="G3844" s="3" t="e">
        <v>#N/A</v>
      </c>
      <c r="H3844" s="3" t="e">
        <v>#N/A</v>
      </c>
      <c r="I3844" s="79" t="e">
        <v>#N/A</v>
      </c>
      <c r="J3844" s="79" t="e">
        <v>#N/A</v>
      </c>
      <c r="K3844" s="84" t="e">
        <v>#N/A</v>
      </c>
      <c r="L3844" s="9" t="e">
        <v>#N/A</v>
      </c>
      <c r="M3844" s="92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8" t="e">
        <v>#N/A</v>
      </c>
      <c r="F3845" s="3" t="e">
        <v>#N/A</v>
      </c>
      <c r="G3845" s="3" t="e">
        <v>#N/A</v>
      </c>
      <c r="H3845" s="3" t="e">
        <v>#N/A</v>
      </c>
      <c r="I3845" s="79" t="e">
        <v>#N/A</v>
      </c>
      <c r="J3845" s="79" t="e">
        <v>#N/A</v>
      </c>
      <c r="K3845" s="84" t="e">
        <v>#N/A</v>
      </c>
      <c r="L3845" s="9" t="e">
        <v>#N/A</v>
      </c>
      <c r="M3845" s="92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8" t="e">
        <v>#N/A</v>
      </c>
      <c r="F3846" s="3" t="e">
        <v>#N/A</v>
      </c>
      <c r="G3846" s="3" t="e">
        <v>#N/A</v>
      </c>
      <c r="H3846" s="3" t="e">
        <v>#N/A</v>
      </c>
      <c r="I3846" s="79" t="e">
        <v>#N/A</v>
      </c>
      <c r="J3846" s="79" t="e">
        <v>#N/A</v>
      </c>
      <c r="K3846" s="84" t="e">
        <v>#N/A</v>
      </c>
      <c r="L3846" s="9" t="e">
        <v>#N/A</v>
      </c>
      <c r="M3846" s="92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8" t="e">
        <v>#N/A</v>
      </c>
      <c r="F3847" s="3" t="e">
        <v>#N/A</v>
      </c>
      <c r="G3847" s="3" t="e">
        <v>#N/A</v>
      </c>
      <c r="H3847" s="3" t="e">
        <v>#N/A</v>
      </c>
      <c r="I3847" s="79" t="e">
        <v>#N/A</v>
      </c>
      <c r="J3847" s="79" t="e">
        <v>#N/A</v>
      </c>
      <c r="K3847" s="84" t="e">
        <v>#N/A</v>
      </c>
      <c r="L3847" s="9" t="e">
        <v>#N/A</v>
      </c>
      <c r="M3847" s="92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8" t="e">
        <v>#N/A</v>
      </c>
      <c r="F3848" s="3" t="e">
        <v>#N/A</v>
      </c>
      <c r="G3848" s="3" t="e">
        <v>#N/A</v>
      </c>
      <c r="H3848" s="3" t="e">
        <v>#N/A</v>
      </c>
      <c r="I3848" s="79" t="e">
        <v>#N/A</v>
      </c>
      <c r="J3848" s="79" t="e">
        <v>#N/A</v>
      </c>
      <c r="K3848" s="84" t="e">
        <v>#N/A</v>
      </c>
      <c r="L3848" s="9" t="e">
        <v>#N/A</v>
      </c>
      <c r="M3848" s="92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8" t="e">
        <v>#N/A</v>
      </c>
      <c r="F3849" s="3" t="e">
        <v>#N/A</v>
      </c>
      <c r="G3849" s="3" t="e">
        <v>#N/A</v>
      </c>
      <c r="H3849" s="3" t="e">
        <v>#N/A</v>
      </c>
      <c r="I3849" s="79" t="e">
        <v>#N/A</v>
      </c>
      <c r="J3849" s="79" t="e">
        <v>#N/A</v>
      </c>
      <c r="K3849" s="84" t="e">
        <v>#N/A</v>
      </c>
      <c r="L3849" s="9" t="e">
        <v>#N/A</v>
      </c>
      <c r="M3849" s="92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8" t="e">
        <v>#N/A</v>
      </c>
      <c r="F3850" s="3" t="e">
        <v>#N/A</v>
      </c>
      <c r="G3850" s="3" t="e">
        <v>#N/A</v>
      </c>
      <c r="H3850" s="3" t="e">
        <v>#N/A</v>
      </c>
      <c r="I3850" s="79" t="e">
        <v>#N/A</v>
      </c>
      <c r="J3850" s="79" t="e">
        <v>#N/A</v>
      </c>
      <c r="K3850" s="84" t="e">
        <v>#N/A</v>
      </c>
      <c r="L3850" s="9" t="e">
        <v>#N/A</v>
      </c>
      <c r="M3850" s="92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8" t="e">
        <v>#N/A</v>
      </c>
      <c r="F3851" s="3" t="e">
        <v>#N/A</v>
      </c>
      <c r="G3851" s="3" t="e">
        <v>#N/A</v>
      </c>
      <c r="H3851" s="3" t="e">
        <v>#N/A</v>
      </c>
      <c r="I3851" s="79" t="e">
        <v>#N/A</v>
      </c>
      <c r="J3851" s="79" t="e">
        <v>#N/A</v>
      </c>
      <c r="K3851" s="84" t="e">
        <v>#N/A</v>
      </c>
      <c r="L3851" s="9" t="e">
        <v>#N/A</v>
      </c>
      <c r="M3851" s="92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8" t="e">
        <v>#N/A</v>
      </c>
      <c r="F3852" s="3" t="e">
        <v>#N/A</v>
      </c>
      <c r="G3852" s="3" t="e">
        <v>#N/A</v>
      </c>
      <c r="H3852" s="3" t="e">
        <v>#N/A</v>
      </c>
      <c r="I3852" s="79" t="e">
        <v>#N/A</v>
      </c>
      <c r="J3852" s="79" t="e">
        <v>#N/A</v>
      </c>
      <c r="K3852" s="84" t="e">
        <v>#N/A</v>
      </c>
      <c r="L3852" s="9" t="e">
        <v>#N/A</v>
      </c>
      <c r="M3852" s="92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8" t="e">
        <v>#N/A</v>
      </c>
      <c r="F3853" s="3" t="e">
        <v>#N/A</v>
      </c>
      <c r="G3853" s="3" t="e">
        <v>#N/A</v>
      </c>
      <c r="H3853" s="3" t="e">
        <v>#N/A</v>
      </c>
      <c r="I3853" s="79" t="e">
        <v>#N/A</v>
      </c>
      <c r="J3853" s="79" t="e">
        <v>#N/A</v>
      </c>
      <c r="K3853" s="84" t="e">
        <v>#N/A</v>
      </c>
      <c r="L3853" s="9" t="e">
        <v>#N/A</v>
      </c>
      <c r="M3853" s="92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8" t="e">
        <v>#N/A</v>
      </c>
      <c r="F3854" s="3" t="e">
        <v>#N/A</v>
      </c>
      <c r="G3854" s="3" t="e">
        <v>#N/A</v>
      </c>
      <c r="H3854" s="3" t="e">
        <v>#N/A</v>
      </c>
      <c r="I3854" s="79" t="e">
        <v>#N/A</v>
      </c>
      <c r="J3854" s="79" t="e">
        <v>#N/A</v>
      </c>
      <c r="K3854" s="84" t="e">
        <v>#N/A</v>
      </c>
      <c r="L3854" s="9" t="e">
        <v>#N/A</v>
      </c>
      <c r="M3854" s="92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8" t="e">
        <v>#N/A</v>
      </c>
      <c r="F3855" s="3" t="e">
        <v>#N/A</v>
      </c>
      <c r="G3855" s="3" t="e">
        <v>#N/A</v>
      </c>
      <c r="H3855" s="3" t="e">
        <v>#N/A</v>
      </c>
      <c r="I3855" s="79" t="e">
        <v>#N/A</v>
      </c>
      <c r="J3855" s="79" t="e">
        <v>#N/A</v>
      </c>
      <c r="K3855" s="84" t="e">
        <v>#N/A</v>
      </c>
      <c r="L3855" s="9" t="e">
        <v>#N/A</v>
      </c>
      <c r="M3855" s="92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8" t="e">
        <v>#N/A</v>
      </c>
      <c r="F3856" s="3" t="e">
        <v>#N/A</v>
      </c>
      <c r="G3856" s="3" t="e">
        <v>#N/A</v>
      </c>
      <c r="H3856" s="3" t="e">
        <v>#N/A</v>
      </c>
      <c r="I3856" s="79" t="e">
        <v>#N/A</v>
      </c>
      <c r="J3856" s="79" t="e">
        <v>#N/A</v>
      </c>
      <c r="K3856" s="84" t="e">
        <v>#N/A</v>
      </c>
      <c r="L3856" s="9" t="e">
        <v>#N/A</v>
      </c>
      <c r="M3856" s="92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8" t="e">
        <v>#N/A</v>
      </c>
      <c r="F3857" s="3" t="e">
        <v>#N/A</v>
      </c>
      <c r="G3857" s="3" t="e">
        <v>#N/A</v>
      </c>
      <c r="H3857" s="3" t="e">
        <v>#N/A</v>
      </c>
      <c r="I3857" s="79" t="e">
        <v>#N/A</v>
      </c>
      <c r="J3857" s="79" t="e">
        <v>#N/A</v>
      </c>
      <c r="K3857" s="84" t="e">
        <v>#N/A</v>
      </c>
      <c r="L3857" s="9" t="e">
        <v>#N/A</v>
      </c>
      <c r="M3857" s="92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8" t="e">
        <v>#N/A</v>
      </c>
      <c r="F3858" s="3" t="e">
        <v>#N/A</v>
      </c>
      <c r="G3858" s="3" t="e">
        <v>#N/A</v>
      </c>
      <c r="H3858" s="3" t="e">
        <v>#N/A</v>
      </c>
      <c r="I3858" s="79" t="e">
        <v>#N/A</v>
      </c>
      <c r="J3858" s="79" t="e">
        <v>#N/A</v>
      </c>
      <c r="K3858" s="84" t="e">
        <v>#N/A</v>
      </c>
      <c r="L3858" s="9" t="e">
        <v>#N/A</v>
      </c>
      <c r="M3858" s="92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8" t="e">
        <v>#N/A</v>
      </c>
      <c r="F3859" s="3" t="e">
        <v>#N/A</v>
      </c>
      <c r="G3859" s="3" t="e">
        <v>#N/A</v>
      </c>
      <c r="H3859" s="3" t="e">
        <v>#N/A</v>
      </c>
      <c r="I3859" s="79" t="e">
        <v>#N/A</v>
      </c>
      <c r="J3859" s="79" t="e">
        <v>#N/A</v>
      </c>
      <c r="K3859" s="84" t="e">
        <v>#N/A</v>
      </c>
      <c r="L3859" s="9" t="e">
        <v>#N/A</v>
      </c>
      <c r="M3859" s="92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8" t="e">
        <v>#N/A</v>
      </c>
      <c r="F3860" s="3" t="e">
        <v>#N/A</v>
      </c>
      <c r="G3860" s="3" t="e">
        <v>#N/A</v>
      </c>
      <c r="H3860" s="3" t="e">
        <v>#N/A</v>
      </c>
      <c r="I3860" s="79" t="e">
        <v>#N/A</v>
      </c>
      <c r="J3860" s="79" t="e">
        <v>#N/A</v>
      </c>
      <c r="K3860" s="84" t="e">
        <v>#N/A</v>
      </c>
      <c r="L3860" s="9" t="e">
        <v>#N/A</v>
      </c>
      <c r="M3860" s="92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8" t="e">
        <v>#N/A</v>
      </c>
      <c r="F3861" s="3" t="e">
        <v>#N/A</v>
      </c>
      <c r="G3861" s="3" t="e">
        <v>#N/A</v>
      </c>
      <c r="H3861" s="3" t="e">
        <v>#N/A</v>
      </c>
      <c r="I3861" s="79" t="e">
        <v>#N/A</v>
      </c>
      <c r="J3861" s="79" t="e">
        <v>#N/A</v>
      </c>
      <c r="K3861" s="84" t="e">
        <v>#N/A</v>
      </c>
      <c r="L3861" s="9" t="e">
        <v>#N/A</v>
      </c>
      <c r="M3861" s="92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8" t="e">
        <v>#N/A</v>
      </c>
      <c r="F3862" s="3" t="e">
        <v>#N/A</v>
      </c>
      <c r="G3862" s="3" t="e">
        <v>#N/A</v>
      </c>
      <c r="H3862" s="3" t="e">
        <v>#N/A</v>
      </c>
      <c r="I3862" s="79" t="e">
        <v>#N/A</v>
      </c>
      <c r="J3862" s="79" t="e">
        <v>#N/A</v>
      </c>
      <c r="K3862" s="84" t="e">
        <v>#N/A</v>
      </c>
      <c r="L3862" s="9" t="e">
        <v>#N/A</v>
      </c>
      <c r="M3862" s="92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8" t="e">
        <v>#N/A</v>
      </c>
      <c r="F3863" s="3" t="e">
        <v>#N/A</v>
      </c>
      <c r="G3863" s="3" t="e">
        <v>#N/A</v>
      </c>
      <c r="H3863" s="3" t="e">
        <v>#N/A</v>
      </c>
      <c r="I3863" s="79" t="e">
        <v>#N/A</v>
      </c>
      <c r="J3863" s="79" t="e">
        <v>#N/A</v>
      </c>
      <c r="K3863" s="84" t="e">
        <v>#N/A</v>
      </c>
      <c r="L3863" s="9" t="e">
        <v>#N/A</v>
      </c>
      <c r="M3863" s="92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8" t="e">
        <v>#N/A</v>
      </c>
      <c r="F3864" s="3" t="e">
        <v>#N/A</v>
      </c>
      <c r="G3864" s="3" t="e">
        <v>#N/A</v>
      </c>
      <c r="H3864" s="3" t="e">
        <v>#N/A</v>
      </c>
      <c r="I3864" s="79" t="e">
        <v>#N/A</v>
      </c>
      <c r="J3864" s="79" t="e">
        <v>#N/A</v>
      </c>
      <c r="K3864" s="84" t="e">
        <v>#N/A</v>
      </c>
      <c r="L3864" s="9" t="e">
        <v>#N/A</v>
      </c>
      <c r="M3864" s="92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8" t="e">
        <v>#N/A</v>
      </c>
      <c r="F3865" s="3" t="e">
        <v>#N/A</v>
      </c>
      <c r="G3865" s="3" t="e">
        <v>#N/A</v>
      </c>
      <c r="H3865" s="3" t="e">
        <v>#N/A</v>
      </c>
      <c r="I3865" s="79" t="e">
        <v>#N/A</v>
      </c>
      <c r="J3865" s="79" t="e">
        <v>#N/A</v>
      </c>
      <c r="K3865" s="84" t="e">
        <v>#N/A</v>
      </c>
      <c r="L3865" s="9" t="e">
        <v>#N/A</v>
      </c>
      <c r="M3865" s="92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8" t="e">
        <v>#N/A</v>
      </c>
      <c r="F3866" s="3" t="e">
        <v>#N/A</v>
      </c>
      <c r="G3866" s="3" t="e">
        <v>#N/A</v>
      </c>
      <c r="H3866" s="3" t="e">
        <v>#N/A</v>
      </c>
      <c r="I3866" s="79" t="e">
        <v>#N/A</v>
      </c>
      <c r="J3866" s="79" t="e">
        <v>#N/A</v>
      </c>
      <c r="K3866" s="84" t="e">
        <v>#N/A</v>
      </c>
      <c r="L3866" s="9" t="e">
        <v>#N/A</v>
      </c>
      <c r="M3866" s="92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8" t="e">
        <v>#N/A</v>
      </c>
      <c r="F3867" s="3" t="e">
        <v>#N/A</v>
      </c>
      <c r="G3867" s="3" t="e">
        <v>#N/A</v>
      </c>
      <c r="H3867" s="3" t="e">
        <v>#N/A</v>
      </c>
      <c r="I3867" s="79" t="e">
        <v>#N/A</v>
      </c>
      <c r="J3867" s="79" t="e">
        <v>#N/A</v>
      </c>
      <c r="K3867" s="84" t="e">
        <v>#N/A</v>
      </c>
      <c r="L3867" s="9" t="e">
        <v>#N/A</v>
      </c>
      <c r="M3867" s="92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8" t="e">
        <v>#N/A</v>
      </c>
      <c r="F3868" s="3" t="e">
        <v>#N/A</v>
      </c>
      <c r="G3868" s="3" t="e">
        <v>#N/A</v>
      </c>
      <c r="H3868" s="3" t="e">
        <v>#N/A</v>
      </c>
      <c r="I3868" s="79" t="e">
        <v>#N/A</v>
      </c>
      <c r="J3868" s="79" t="e">
        <v>#N/A</v>
      </c>
      <c r="K3868" s="84" t="e">
        <v>#N/A</v>
      </c>
      <c r="L3868" s="9" t="e">
        <v>#N/A</v>
      </c>
      <c r="M3868" s="92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8" t="e">
        <v>#N/A</v>
      </c>
      <c r="F3869" s="3" t="e">
        <v>#N/A</v>
      </c>
      <c r="G3869" s="3" t="e">
        <v>#N/A</v>
      </c>
      <c r="H3869" s="3" t="e">
        <v>#N/A</v>
      </c>
      <c r="I3869" s="79" t="e">
        <v>#N/A</v>
      </c>
      <c r="J3869" s="79" t="e">
        <v>#N/A</v>
      </c>
      <c r="K3869" s="84" t="e">
        <v>#N/A</v>
      </c>
      <c r="L3869" s="9" t="e">
        <v>#N/A</v>
      </c>
      <c r="M3869" s="92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8" t="e">
        <v>#N/A</v>
      </c>
      <c r="F3870" s="3" t="e">
        <v>#N/A</v>
      </c>
      <c r="G3870" s="3" t="e">
        <v>#N/A</v>
      </c>
      <c r="H3870" s="3" t="e">
        <v>#N/A</v>
      </c>
      <c r="I3870" s="79" t="e">
        <v>#N/A</v>
      </c>
      <c r="J3870" s="79" t="e">
        <v>#N/A</v>
      </c>
      <c r="K3870" s="84" t="e">
        <v>#N/A</v>
      </c>
      <c r="L3870" s="9" t="e">
        <v>#N/A</v>
      </c>
      <c r="M3870" s="92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8" t="e">
        <v>#N/A</v>
      </c>
      <c r="F3871" s="3" t="e">
        <v>#N/A</v>
      </c>
      <c r="G3871" s="3" t="e">
        <v>#N/A</v>
      </c>
      <c r="H3871" s="3" t="e">
        <v>#N/A</v>
      </c>
      <c r="I3871" s="79" t="e">
        <v>#N/A</v>
      </c>
      <c r="J3871" s="79" t="e">
        <v>#N/A</v>
      </c>
      <c r="K3871" s="84" t="e">
        <v>#N/A</v>
      </c>
      <c r="L3871" s="9" t="e">
        <v>#N/A</v>
      </c>
      <c r="M3871" s="92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8" t="e">
        <v>#N/A</v>
      </c>
      <c r="F3872" s="3" t="e">
        <v>#N/A</v>
      </c>
      <c r="G3872" s="3" t="e">
        <v>#N/A</v>
      </c>
      <c r="H3872" s="3" t="e">
        <v>#N/A</v>
      </c>
      <c r="I3872" s="79" t="e">
        <v>#N/A</v>
      </c>
      <c r="J3872" s="79" t="e">
        <v>#N/A</v>
      </c>
      <c r="K3872" s="84" t="e">
        <v>#N/A</v>
      </c>
      <c r="L3872" s="9" t="e">
        <v>#N/A</v>
      </c>
      <c r="M3872" s="92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8" t="e">
        <v>#N/A</v>
      </c>
      <c r="F3873" s="3" t="e">
        <v>#N/A</v>
      </c>
      <c r="G3873" s="3" t="e">
        <v>#N/A</v>
      </c>
      <c r="H3873" s="3" t="e">
        <v>#N/A</v>
      </c>
      <c r="I3873" s="79" t="e">
        <v>#N/A</v>
      </c>
      <c r="J3873" s="79" t="e">
        <v>#N/A</v>
      </c>
      <c r="K3873" s="84" t="e">
        <v>#N/A</v>
      </c>
      <c r="L3873" s="9" t="e">
        <v>#N/A</v>
      </c>
      <c r="M3873" s="92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8" t="e">
        <v>#N/A</v>
      </c>
      <c r="F3874" s="3" t="e">
        <v>#N/A</v>
      </c>
      <c r="G3874" s="3" t="e">
        <v>#N/A</v>
      </c>
      <c r="H3874" s="3" t="e">
        <v>#N/A</v>
      </c>
      <c r="I3874" s="79" t="e">
        <v>#N/A</v>
      </c>
      <c r="J3874" s="79" t="e">
        <v>#N/A</v>
      </c>
      <c r="K3874" s="84" t="e">
        <v>#N/A</v>
      </c>
      <c r="L3874" s="9" t="e">
        <v>#N/A</v>
      </c>
      <c r="M3874" s="92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8" t="e">
        <v>#N/A</v>
      </c>
      <c r="F3875" s="3" t="e">
        <v>#N/A</v>
      </c>
      <c r="G3875" s="3" t="e">
        <v>#N/A</v>
      </c>
      <c r="H3875" s="3" t="e">
        <v>#N/A</v>
      </c>
      <c r="I3875" s="79" t="e">
        <v>#N/A</v>
      </c>
      <c r="J3875" s="79" t="e">
        <v>#N/A</v>
      </c>
      <c r="K3875" s="84" t="e">
        <v>#N/A</v>
      </c>
      <c r="L3875" s="9" t="e">
        <v>#N/A</v>
      </c>
      <c r="M3875" s="92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8" t="e">
        <v>#N/A</v>
      </c>
      <c r="F3876" s="3" t="e">
        <v>#N/A</v>
      </c>
      <c r="G3876" s="3" t="e">
        <v>#N/A</v>
      </c>
      <c r="H3876" s="3" t="e">
        <v>#N/A</v>
      </c>
      <c r="I3876" s="79" t="e">
        <v>#N/A</v>
      </c>
      <c r="J3876" s="79" t="e">
        <v>#N/A</v>
      </c>
      <c r="K3876" s="84" t="e">
        <v>#N/A</v>
      </c>
      <c r="L3876" s="9" t="e">
        <v>#N/A</v>
      </c>
      <c r="M3876" s="92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8" t="e">
        <v>#N/A</v>
      </c>
      <c r="F3877" s="3" t="e">
        <v>#N/A</v>
      </c>
      <c r="G3877" s="3" t="e">
        <v>#N/A</v>
      </c>
      <c r="H3877" s="3" t="e">
        <v>#N/A</v>
      </c>
      <c r="I3877" s="79" t="e">
        <v>#N/A</v>
      </c>
      <c r="J3877" s="79" t="e">
        <v>#N/A</v>
      </c>
      <c r="K3877" s="84" t="e">
        <v>#N/A</v>
      </c>
      <c r="L3877" s="9" t="e">
        <v>#N/A</v>
      </c>
      <c r="M3877" s="92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8" t="e">
        <v>#N/A</v>
      </c>
      <c r="F3878" s="3" t="e">
        <v>#N/A</v>
      </c>
      <c r="G3878" s="3" t="e">
        <v>#N/A</v>
      </c>
      <c r="H3878" s="3" t="e">
        <v>#N/A</v>
      </c>
      <c r="I3878" s="79" t="e">
        <v>#N/A</v>
      </c>
      <c r="J3878" s="79" t="e">
        <v>#N/A</v>
      </c>
      <c r="K3878" s="84" t="e">
        <v>#N/A</v>
      </c>
      <c r="L3878" s="9" t="e">
        <v>#N/A</v>
      </c>
      <c r="M3878" s="92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8" t="e">
        <v>#N/A</v>
      </c>
      <c r="F3879" s="3" t="e">
        <v>#N/A</v>
      </c>
      <c r="G3879" s="3" t="e">
        <v>#N/A</v>
      </c>
      <c r="H3879" s="3" t="e">
        <v>#N/A</v>
      </c>
      <c r="I3879" s="79" t="e">
        <v>#N/A</v>
      </c>
      <c r="J3879" s="79" t="e">
        <v>#N/A</v>
      </c>
      <c r="K3879" s="84" t="e">
        <v>#N/A</v>
      </c>
      <c r="L3879" s="9" t="e">
        <v>#N/A</v>
      </c>
      <c r="M3879" s="92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8" t="e">
        <v>#N/A</v>
      </c>
      <c r="F3880" s="3" t="e">
        <v>#N/A</v>
      </c>
      <c r="G3880" s="3" t="e">
        <v>#N/A</v>
      </c>
      <c r="H3880" s="3" t="e">
        <v>#N/A</v>
      </c>
      <c r="I3880" s="79" t="e">
        <v>#N/A</v>
      </c>
      <c r="J3880" s="79" t="e">
        <v>#N/A</v>
      </c>
      <c r="K3880" s="84" t="e">
        <v>#N/A</v>
      </c>
      <c r="L3880" s="9" t="e">
        <v>#N/A</v>
      </c>
      <c r="M3880" s="92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8" t="e">
        <v>#N/A</v>
      </c>
      <c r="F3881" s="3" t="e">
        <v>#N/A</v>
      </c>
      <c r="G3881" s="3" t="e">
        <v>#N/A</v>
      </c>
      <c r="H3881" s="3" t="e">
        <v>#N/A</v>
      </c>
      <c r="I3881" s="79" t="e">
        <v>#N/A</v>
      </c>
      <c r="J3881" s="79" t="e">
        <v>#N/A</v>
      </c>
      <c r="K3881" s="84" t="e">
        <v>#N/A</v>
      </c>
      <c r="L3881" s="9" t="e">
        <v>#N/A</v>
      </c>
      <c r="M3881" s="92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8" t="e">
        <v>#N/A</v>
      </c>
      <c r="F3882" s="3" t="e">
        <v>#N/A</v>
      </c>
      <c r="G3882" s="3" t="e">
        <v>#N/A</v>
      </c>
      <c r="H3882" s="3" t="e">
        <v>#N/A</v>
      </c>
      <c r="I3882" s="79" t="e">
        <v>#N/A</v>
      </c>
      <c r="J3882" s="79" t="e">
        <v>#N/A</v>
      </c>
      <c r="K3882" s="84" t="e">
        <v>#N/A</v>
      </c>
      <c r="L3882" s="9" t="e">
        <v>#N/A</v>
      </c>
      <c r="M3882" s="92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8" t="e">
        <v>#N/A</v>
      </c>
      <c r="F3883" s="3" t="e">
        <v>#N/A</v>
      </c>
      <c r="G3883" s="3" t="e">
        <v>#N/A</v>
      </c>
      <c r="H3883" s="3" t="e">
        <v>#N/A</v>
      </c>
      <c r="I3883" s="79" t="e">
        <v>#N/A</v>
      </c>
      <c r="J3883" s="79" t="e">
        <v>#N/A</v>
      </c>
      <c r="K3883" s="84" t="e">
        <v>#N/A</v>
      </c>
      <c r="L3883" s="9" t="e">
        <v>#N/A</v>
      </c>
      <c r="M3883" s="92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8" t="e">
        <v>#N/A</v>
      </c>
      <c r="F3884" s="3" t="e">
        <v>#N/A</v>
      </c>
      <c r="G3884" s="3" t="e">
        <v>#N/A</v>
      </c>
      <c r="H3884" s="3" t="e">
        <v>#N/A</v>
      </c>
      <c r="I3884" s="79" t="e">
        <v>#N/A</v>
      </c>
      <c r="J3884" s="79" t="e">
        <v>#N/A</v>
      </c>
      <c r="K3884" s="84" t="e">
        <v>#N/A</v>
      </c>
      <c r="L3884" s="9" t="e">
        <v>#N/A</v>
      </c>
      <c r="M3884" s="92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8" t="e">
        <v>#N/A</v>
      </c>
      <c r="F3885" s="3" t="e">
        <v>#N/A</v>
      </c>
      <c r="G3885" s="3" t="e">
        <v>#N/A</v>
      </c>
      <c r="H3885" s="3" t="e">
        <v>#N/A</v>
      </c>
      <c r="I3885" s="79" t="e">
        <v>#N/A</v>
      </c>
      <c r="J3885" s="79" t="e">
        <v>#N/A</v>
      </c>
      <c r="K3885" s="84" t="e">
        <v>#N/A</v>
      </c>
      <c r="L3885" s="9" t="e">
        <v>#N/A</v>
      </c>
      <c r="M3885" s="92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8" t="e">
        <v>#N/A</v>
      </c>
      <c r="F3886" s="3" t="e">
        <v>#N/A</v>
      </c>
      <c r="G3886" s="3" t="e">
        <v>#N/A</v>
      </c>
      <c r="H3886" s="3" t="e">
        <v>#N/A</v>
      </c>
      <c r="I3886" s="79" t="e">
        <v>#N/A</v>
      </c>
      <c r="J3886" s="79" t="e">
        <v>#N/A</v>
      </c>
      <c r="K3886" s="84" t="e">
        <v>#N/A</v>
      </c>
      <c r="L3886" s="9" t="e">
        <v>#N/A</v>
      </c>
      <c r="M3886" s="92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8" t="e">
        <v>#N/A</v>
      </c>
      <c r="F3887" s="3" t="e">
        <v>#N/A</v>
      </c>
      <c r="G3887" s="3" t="e">
        <v>#N/A</v>
      </c>
      <c r="H3887" s="3" t="e">
        <v>#N/A</v>
      </c>
      <c r="I3887" s="79" t="e">
        <v>#N/A</v>
      </c>
      <c r="J3887" s="79" t="e">
        <v>#N/A</v>
      </c>
      <c r="K3887" s="84" t="e">
        <v>#N/A</v>
      </c>
      <c r="L3887" s="9" t="e">
        <v>#N/A</v>
      </c>
      <c r="M3887" s="92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8" t="e">
        <v>#N/A</v>
      </c>
      <c r="F3888" s="3" t="e">
        <v>#N/A</v>
      </c>
      <c r="G3888" s="3" t="e">
        <v>#N/A</v>
      </c>
      <c r="H3888" s="3" t="e">
        <v>#N/A</v>
      </c>
      <c r="I3888" s="79" t="e">
        <v>#N/A</v>
      </c>
      <c r="J3888" s="79" t="e">
        <v>#N/A</v>
      </c>
      <c r="K3888" s="84" t="e">
        <v>#N/A</v>
      </c>
      <c r="L3888" s="9" t="e">
        <v>#N/A</v>
      </c>
      <c r="M3888" s="92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8" t="e">
        <v>#N/A</v>
      </c>
      <c r="F3889" s="3" t="e">
        <v>#N/A</v>
      </c>
      <c r="G3889" s="3" t="e">
        <v>#N/A</v>
      </c>
      <c r="H3889" s="3" t="e">
        <v>#N/A</v>
      </c>
      <c r="I3889" s="79" t="e">
        <v>#N/A</v>
      </c>
      <c r="J3889" s="79" t="e">
        <v>#N/A</v>
      </c>
      <c r="K3889" s="84" t="e">
        <v>#N/A</v>
      </c>
      <c r="L3889" s="9" t="e">
        <v>#N/A</v>
      </c>
      <c r="M3889" s="92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8" t="e">
        <v>#N/A</v>
      </c>
      <c r="F3890" s="3" t="e">
        <v>#N/A</v>
      </c>
      <c r="G3890" s="3" t="e">
        <v>#N/A</v>
      </c>
      <c r="H3890" s="3" t="e">
        <v>#N/A</v>
      </c>
      <c r="I3890" s="79" t="e">
        <v>#N/A</v>
      </c>
      <c r="J3890" s="79" t="e">
        <v>#N/A</v>
      </c>
      <c r="K3890" s="84" t="e">
        <v>#N/A</v>
      </c>
      <c r="L3890" s="9" t="e">
        <v>#N/A</v>
      </c>
      <c r="M3890" s="92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8" t="e">
        <v>#N/A</v>
      </c>
      <c r="F3891" s="3" t="e">
        <v>#N/A</v>
      </c>
      <c r="G3891" s="3" t="e">
        <v>#N/A</v>
      </c>
      <c r="H3891" s="3" t="e">
        <v>#N/A</v>
      </c>
      <c r="I3891" s="79" t="e">
        <v>#N/A</v>
      </c>
      <c r="J3891" s="79" t="e">
        <v>#N/A</v>
      </c>
      <c r="K3891" s="84" t="e">
        <v>#N/A</v>
      </c>
      <c r="L3891" s="9" t="e">
        <v>#N/A</v>
      </c>
      <c r="M3891" s="92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8" t="e">
        <v>#N/A</v>
      </c>
      <c r="F3892" s="3" t="e">
        <v>#N/A</v>
      </c>
      <c r="G3892" s="3" t="e">
        <v>#N/A</v>
      </c>
      <c r="H3892" s="3" t="e">
        <v>#N/A</v>
      </c>
      <c r="I3892" s="79" t="e">
        <v>#N/A</v>
      </c>
      <c r="J3892" s="79" t="e">
        <v>#N/A</v>
      </c>
      <c r="K3892" s="84" t="e">
        <v>#N/A</v>
      </c>
      <c r="L3892" s="9" t="e">
        <v>#N/A</v>
      </c>
      <c r="M3892" s="92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8" t="e">
        <v>#N/A</v>
      </c>
      <c r="F3893" s="3" t="e">
        <v>#N/A</v>
      </c>
      <c r="G3893" s="3" t="e">
        <v>#N/A</v>
      </c>
      <c r="H3893" s="3" t="e">
        <v>#N/A</v>
      </c>
      <c r="I3893" s="79" t="e">
        <v>#N/A</v>
      </c>
      <c r="J3893" s="79" t="e">
        <v>#N/A</v>
      </c>
      <c r="K3893" s="84" t="e">
        <v>#N/A</v>
      </c>
      <c r="L3893" s="9" t="e">
        <v>#N/A</v>
      </c>
      <c r="M3893" s="92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8" t="e">
        <v>#N/A</v>
      </c>
      <c r="F3894" s="3" t="e">
        <v>#N/A</v>
      </c>
      <c r="G3894" s="3" t="e">
        <v>#N/A</v>
      </c>
      <c r="H3894" s="3" t="e">
        <v>#N/A</v>
      </c>
      <c r="I3894" s="79" t="e">
        <v>#N/A</v>
      </c>
      <c r="J3894" s="79" t="e">
        <v>#N/A</v>
      </c>
      <c r="K3894" s="84" t="e">
        <v>#N/A</v>
      </c>
      <c r="L3894" s="9" t="e">
        <v>#N/A</v>
      </c>
      <c r="M3894" s="92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8" t="e">
        <v>#N/A</v>
      </c>
      <c r="F3895" s="3" t="e">
        <v>#N/A</v>
      </c>
      <c r="G3895" s="3" t="e">
        <v>#N/A</v>
      </c>
      <c r="H3895" s="3" t="e">
        <v>#N/A</v>
      </c>
      <c r="I3895" s="79" t="e">
        <v>#N/A</v>
      </c>
      <c r="J3895" s="79" t="e">
        <v>#N/A</v>
      </c>
      <c r="K3895" s="84" t="e">
        <v>#N/A</v>
      </c>
      <c r="L3895" s="9" t="e">
        <v>#N/A</v>
      </c>
      <c r="M3895" s="92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8" t="e">
        <v>#N/A</v>
      </c>
      <c r="F3896" s="3" t="e">
        <v>#N/A</v>
      </c>
      <c r="G3896" s="3" t="e">
        <v>#N/A</v>
      </c>
      <c r="H3896" s="3" t="e">
        <v>#N/A</v>
      </c>
      <c r="I3896" s="79" t="e">
        <v>#N/A</v>
      </c>
      <c r="J3896" s="79" t="e">
        <v>#N/A</v>
      </c>
      <c r="K3896" s="84" t="e">
        <v>#N/A</v>
      </c>
      <c r="L3896" s="9" t="e">
        <v>#N/A</v>
      </c>
      <c r="M3896" s="92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8" t="e">
        <v>#N/A</v>
      </c>
      <c r="F3897" s="3" t="e">
        <v>#N/A</v>
      </c>
      <c r="G3897" s="3" t="e">
        <v>#N/A</v>
      </c>
      <c r="H3897" s="3" t="e">
        <v>#N/A</v>
      </c>
      <c r="I3897" s="79" t="e">
        <v>#N/A</v>
      </c>
      <c r="J3897" s="79" t="e">
        <v>#N/A</v>
      </c>
      <c r="K3897" s="84" t="e">
        <v>#N/A</v>
      </c>
      <c r="L3897" s="9" t="e">
        <v>#N/A</v>
      </c>
      <c r="M3897" s="92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8" t="e">
        <v>#N/A</v>
      </c>
      <c r="F3898" s="3" t="e">
        <v>#N/A</v>
      </c>
      <c r="G3898" s="3" t="e">
        <v>#N/A</v>
      </c>
      <c r="H3898" s="3" t="e">
        <v>#N/A</v>
      </c>
      <c r="I3898" s="79" t="e">
        <v>#N/A</v>
      </c>
      <c r="J3898" s="79" t="e">
        <v>#N/A</v>
      </c>
      <c r="K3898" s="84" t="e">
        <v>#N/A</v>
      </c>
      <c r="L3898" s="9" t="e">
        <v>#N/A</v>
      </c>
      <c r="M3898" s="92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8" t="e">
        <v>#N/A</v>
      </c>
      <c r="F3899" s="3" t="e">
        <v>#N/A</v>
      </c>
      <c r="G3899" s="3" t="e">
        <v>#N/A</v>
      </c>
      <c r="H3899" s="3" t="e">
        <v>#N/A</v>
      </c>
      <c r="I3899" s="79" t="e">
        <v>#N/A</v>
      </c>
      <c r="J3899" s="79" t="e">
        <v>#N/A</v>
      </c>
      <c r="K3899" s="84" t="e">
        <v>#N/A</v>
      </c>
      <c r="L3899" s="9" t="e">
        <v>#N/A</v>
      </c>
      <c r="M3899" s="92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8" t="e">
        <v>#N/A</v>
      </c>
      <c r="F3900" s="3" t="e">
        <v>#N/A</v>
      </c>
      <c r="G3900" s="3" t="e">
        <v>#N/A</v>
      </c>
      <c r="H3900" s="3" t="e">
        <v>#N/A</v>
      </c>
      <c r="I3900" s="79" t="e">
        <v>#N/A</v>
      </c>
      <c r="J3900" s="79" t="e">
        <v>#N/A</v>
      </c>
      <c r="K3900" s="84" t="e">
        <v>#N/A</v>
      </c>
      <c r="L3900" s="9" t="e">
        <v>#N/A</v>
      </c>
      <c r="M3900" s="92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8" t="e">
        <v>#N/A</v>
      </c>
      <c r="F3901" s="3" t="e">
        <v>#N/A</v>
      </c>
      <c r="G3901" s="3" t="e">
        <v>#N/A</v>
      </c>
      <c r="H3901" s="3" t="e">
        <v>#N/A</v>
      </c>
      <c r="I3901" s="79" t="e">
        <v>#N/A</v>
      </c>
      <c r="J3901" s="79" t="e">
        <v>#N/A</v>
      </c>
      <c r="K3901" s="84" t="e">
        <v>#N/A</v>
      </c>
      <c r="L3901" s="9" t="e">
        <v>#N/A</v>
      </c>
      <c r="M3901" s="92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8" t="e">
        <v>#N/A</v>
      </c>
      <c r="F3902" s="3" t="e">
        <v>#N/A</v>
      </c>
      <c r="G3902" s="3" t="e">
        <v>#N/A</v>
      </c>
      <c r="H3902" s="3" t="e">
        <v>#N/A</v>
      </c>
      <c r="I3902" s="79" t="e">
        <v>#N/A</v>
      </c>
      <c r="J3902" s="79" t="e">
        <v>#N/A</v>
      </c>
      <c r="K3902" s="84" t="e">
        <v>#N/A</v>
      </c>
      <c r="L3902" s="9" t="e">
        <v>#N/A</v>
      </c>
      <c r="M3902" s="92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8" t="e">
        <v>#N/A</v>
      </c>
      <c r="F3903" s="3" t="e">
        <v>#N/A</v>
      </c>
      <c r="G3903" s="3" t="e">
        <v>#N/A</v>
      </c>
      <c r="H3903" s="3" t="e">
        <v>#N/A</v>
      </c>
      <c r="I3903" s="79" t="e">
        <v>#N/A</v>
      </c>
      <c r="J3903" s="79" t="e">
        <v>#N/A</v>
      </c>
      <c r="K3903" s="84" t="e">
        <v>#N/A</v>
      </c>
      <c r="L3903" s="9" t="e">
        <v>#N/A</v>
      </c>
      <c r="M3903" s="92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8" t="e">
        <v>#N/A</v>
      </c>
      <c r="F3904" s="3" t="e">
        <v>#N/A</v>
      </c>
      <c r="G3904" s="3" t="e">
        <v>#N/A</v>
      </c>
      <c r="H3904" s="3" t="e">
        <v>#N/A</v>
      </c>
      <c r="I3904" s="79" t="e">
        <v>#N/A</v>
      </c>
      <c r="J3904" s="79" t="e">
        <v>#N/A</v>
      </c>
      <c r="K3904" s="84" t="e">
        <v>#N/A</v>
      </c>
      <c r="L3904" s="9" t="e">
        <v>#N/A</v>
      </c>
      <c r="M3904" s="92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8" t="e">
        <v>#N/A</v>
      </c>
      <c r="F3905" s="3" t="e">
        <v>#N/A</v>
      </c>
      <c r="G3905" s="3" t="e">
        <v>#N/A</v>
      </c>
      <c r="H3905" s="3" t="e">
        <v>#N/A</v>
      </c>
      <c r="I3905" s="79" t="e">
        <v>#N/A</v>
      </c>
      <c r="J3905" s="79" t="e">
        <v>#N/A</v>
      </c>
      <c r="K3905" s="84" t="e">
        <v>#N/A</v>
      </c>
      <c r="L3905" s="9" t="e">
        <v>#N/A</v>
      </c>
      <c r="M3905" s="92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8" t="e">
        <v>#N/A</v>
      </c>
      <c r="F3906" s="3" t="e">
        <v>#N/A</v>
      </c>
      <c r="G3906" s="3" t="e">
        <v>#N/A</v>
      </c>
      <c r="H3906" s="3" t="e">
        <v>#N/A</v>
      </c>
      <c r="I3906" s="79" t="e">
        <v>#N/A</v>
      </c>
      <c r="J3906" s="79" t="e">
        <v>#N/A</v>
      </c>
      <c r="K3906" s="84" t="e">
        <v>#N/A</v>
      </c>
      <c r="L3906" s="9" t="e">
        <v>#N/A</v>
      </c>
      <c r="M3906" s="92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8" t="e">
        <v>#N/A</v>
      </c>
      <c r="F3907" s="3" t="e">
        <v>#N/A</v>
      </c>
      <c r="G3907" s="3" t="e">
        <v>#N/A</v>
      </c>
      <c r="H3907" s="3" t="e">
        <v>#N/A</v>
      </c>
      <c r="I3907" s="79" t="e">
        <v>#N/A</v>
      </c>
      <c r="J3907" s="79" t="e">
        <v>#N/A</v>
      </c>
      <c r="K3907" s="84" t="e">
        <v>#N/A</v>
      </c>
      <c r="L3907" s="9" t="e">
        <v>#N/A</v>
      </c>
      <c r="M3907" s="92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8" t="e">
        <v>#N/A</v>
      </c>
      <c r="F3908" s="3" t="e">
        <v>#N/A</v>
      </c>
      <c r="G3908" s="3" t="e">
        <v>#N/A</v>
      </c>
      <c r="H3908" s="3" t="e">
        <v>#N/A</v>
      </c>
      <c r="I3908" s="79" t="e">
        <v>#N/A</v>
      </c>
      <c r="J3908" s="79" t="e">
        <v>#N/A</v>
      </c>
      <c r="K3908" s="84" t="e">
        <v>#N/A</v>
      </c>
      <c r="L3908" s="9" t="e">
        <v>#N/A</v>
      </c>
      <c r="M3908" s="92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8" t="e">
        <v>#N/A</v>
      </c>
      <c r="F3909" s="3" t="e">
        <v>#N/A</v>
      </c>
      <c r="G3909" s="3" t="e">
        <v>#N/A</v>
      </c>
      <c r="H3909" s="3" t="e">
        <v>#N/A</v>
      </c>
      <c r="I3909" s="79" t="e">
        <v>#N/A</v>
      </c>
      <c r="J3909" s="79" t="e">
        <v>#N/A</v>
      </c>
      <c r="K3909" s="84" t="e">
        <v>#N/A</v>
      </c>
      <c r="L3909" s="9" t="e">
        <v>#N/A</v>
      </c>
      <c r="M3909" s="92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8" t="e">
        <v>#N/A</v>
      </c>
      <c r="F3910" s="3" t="e">
        <v>#N/A</v>
      </c>
      <c r="G3910" s="3" t="e">
        <v>#N/A</v>
      </c>
      <c r="H3910" s="3" t="e">
        <v>#N/A</v>
      </c>
      <c r="I3910" s="79" t="e">
        <v>#N/A</v>
      </c>
      <c r="J3910" s="79" t="e">
        <v>#N/A</v>
      </c>
      <c r="K3910" s="84" t="e">
        <v>#N/A</v>
      </c>
      <c r="L3910" s="9" t="e">
        <v>#N/A</v>
      </c>
      <c r="M3910" s="92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8" t="e">
        <v>#N/A</v>
      </c>
      <c r="F3911" s="3" t="e">
        <v>#N/A</v>
      </c>
      <c r="G3911" s="3" t="e">
        <v>#N/A</v>
      </c>
      <c r="H3911" s="3" t="e">
        <v>#N/A</v>
      </c>
      <c r="I3911" s="79" t="e">
        <v>#N/A</v>
      </c>
      <c r="J3911" s="79" t="e">
        <v>#N/A</v>
      </c>
      <c r="K3911" s="84" t="e">
        <v>#N/A</v>
      </c>
      <c r="L3911" s="9" t="e">
        <v>#N/A</v>
      </c>
      <c r="M3911" s="92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8" t="e">
        <v>#N/A</v>
      </c>
      <c r="F3912" s="3" t="e">
        <v>#N/A</v>
      </c>
      <c r="G3912" s="3" t="e">
        <v>#N/A</v>
      </c>
      <c r="H3912" s="3" t="e">
        <v>#N/A</v>
      </c>
      <c r="I3912" s="79" t="e">
        <v>#N/A</v>
      </c>
      <c r="J3912" s="79" t="e">
        <v>#N/A</v>
      </c>
      <c r="K3912" s="84" t="e">
        <v>#N/A</v>
      </c>
      <c r="L3912" s="9" t="e">
        <v>#N/A</v>
      </c>
      <c r="M3912" s="92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8" t="e">
        <v>#N/A</v>
      </c>
      <c r="F3913" s="3" t="e">
        <v>#N/A</v>
      </c>
      <c r="G3913" s="3" t="e">
        <v>#N/A</v>
      </c>
      <c r="H3913" s="3" t="e">
        <v>#N/A</v>
      </c>
      <c r="I3913" s="79" t="e">
        <v>#N/A</v>
      </c>
      <c r="J3913" s="79" t="e">
        <v>#N/A</v>
      </c>
      <c r="K3913" s="84" t="e">
        <v>#N/A</v>
      </c>
      <c r="L3913" s="9" t="e">
        <v>#N/A</v>
      </c>
      <c r="M3913" s="92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8" t="e">
        <v>#N/A</v>
      </c>
      <c r="F3914" s="3" t="e">
        <v>#N/A</v>
      </c>
      <c r="G3914" s="3" t="e">
        <v>#N/A</v>
      </c>
      <c r="H3914" s="3" t="e">
        <v>#N/A</v>
      </c>
      <c r="I3914" s="79" t="e">
        <v>#N/A</v>
      </c>
      <c r="J3914" s="79" t="e">
        <v>#N/A</v>
      </c>
      <c r="K3914" s="84" t="e">
        <v>#N/A</v>
      </c>
      <c r="L3914" s="9" t="e">
        <v>#N/A</v>
      </c>
      <c r="M3914" s="92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8" t="e">
        <v>#N/A</v>
      </c>
      <c r="F3915" s="3" t="e">
        <v>#N/A</v>
      </c>
      <c r="G3915" s="3" t="e">
        <v>#N/A</v>
      </c>
      <c r="H3915" s="3" t="e">
        <v>#N/A</v>
      </c>
      <c r="I3915" s="79" t="e">
        <v>#N/A</v>
      </c>
      <c r="J3915" s="79" t="e">
        <v>#N/A</v>
      </c>
      <c r="K3915" s="84" t="e">
        <v>#N/A</v>
      </c>
      <c r="L3915" s="9" t="e">
        <v>#N/A</v>
      </c>
      <c r="M3915" s="92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8" t="e">
        <v>#N/A</v>
      </c>
      <c r="F3916" s="3" t="e">
        <v>#N/A</v>
      </c>
      <c r="G3916" s="3" t="e">
        <v>#N/A</v>
      </c>
      <c r="H3916" s="3" t="e">
        <v>#N/A</v>
      </c>
      <c r="I3916" s="79" t="e">
        <v>#N/A</v>
      </c>
      <c r="J3916" s="79" t="e">
        <v>#N/A</v>
      </c>
      <c r="K3916" s="84" t="e">
        <v>#N/A</v>
      </c>
      <c r="L3916" s="9" t="e">
        <v>#N/A</v>
      </c>
      <c r="M3916" s="92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8" t="e">
        <v>#N/A</v>
      </c>
      <c r="F3917" s="3" t="e">
        <v>#N/A</v>
      </c>
      <c r="G3917" s="3" t="e">
        <v>#N/A</v>
      </c>
      <c r="H3917" s="3" t="e">
        <v>#N/A</v>
      </c>
      <c r="I3917" s="79" t="e">
        <v>#N/A</v>
      </c>
      <c r="J3917" s="79" t="e">
        <v>#N/A</v>
      </c>
      <c r="K3917" s="84" t="e">
        <v>#N/A</v>
      </c>
      <c r="L3917" s="9" t="e">
        <v>#N/A</v>
      </c>
      <c r="M3917" s="92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8" t="e">
        <v>#N/A</v>
      </c>
      <c r="F3918" s="3" t="e">
        <v>#N/A</v>
      </c>
      <c r="G3918" s="3" t="e">
        <v>#N/A</v>
      </c>
      <c r="H3918" s="3" t="e">
        <v>#N/A</v>
      </c>
      <c r="I3918" s="79" t="e">
        <v>#N/A</v>
      </c>
      <c r="J3918" s="79" t="e">
        <v>#N/A</v>
      </c>
      <c r="K3918" s="84" t="e">
        <v>#N/A</v>
      </c>
      <c r="L3918" s="9" t="e">
        <v>#N/A</v>
      </c>
      <c r="M3918" s="92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8" t="e">
        <v>#N/A</v>
      </c>
      <c r="F3919" s="3" t="e">
        <v>#N/A</v>
      </c>
      <c r="G3919" s="3" t="e">
        <v>#N/A</v>
      </c>
      <c r="H3919" s="3" t="e">
        <v>#N/A</v>
      </c>
      <c r="I3919" s="79" t="e">
        <v>#N/A</v>
      </c>
      <c r="J3919" s="79" t="e">
        <v>#N/A</v>
      </c>
      <c r="K3919" s="84" t="e">
        <v>#N/A</v>
      </c>
      <c r="L3919" s="9" t="e">
        <v>#N/A</v>
      </c>
      <c r="M3919" s="92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8" t="e">
        <v>#N/A</v>
      </c>
      <c r="F3920" s="3" t="e">
        <v>#N/A</v>
      </c>
      <c r="G3920" s="3" t="e">
        <v>#N/A</v>
      </c>
      <c r="H3920" s="3" t="e">
        <v>#N/A</v>
      </c>
      <c r="I3920" s="79" t="e">
        <v>#N/A</v>
      </c>
      <c r="J3920" s="79" t="e">
        <v>#N/A</v>
      </c>
      <c r="K3920" s="84" t="e">
        <v>#N/A</v>
      </c>
      <c r="L3920" s="9" t="e">
        <v>#N/A</v>
      </c>
      <c r="M3920" s="92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8" t="e">
        <v>#N/A</v>
      </c>
      <c r="F3921" s="3" t="e">
        <v>#N/A</v>
      </c>
      <c r="G3921" s="3" t="e">
        <v>#N/A</v>
      </c>
      <c r="H3921" s="3" t="e">
        <v>#N/A</v>
      </c>
      <c r="I3921" s="79" t="e">
        <v>#N/A</v>
      </c>
      <c r="J3921" s="79" t="e">
        <v>#N/A</v>
      </c>
      <c r="K3921" s="84" t="e">
        <v>#N/A</v>
      </c>
      <c r="L3921" s="9" t="e">
        <v>#N/A</v>
      </c>
      <c r="M3921" s="92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8" t="e">
        <v>#N/A</v>
      </c>
      <c r="F3922" s="3" t="e">
        <v>#N/A</v>
      </c>
      <c r="G3922" s="3" t="e">
        <v>#N/A</v>
      </c>
      <c r="H3922" s="3" t="e">
        <v>#N/A</v>
      </c>
      <c r="I3922" s="79" t="e">
        <v>#N/A</v>
      </c>
      <c r="J3922" s="79" t="e">
        <v>#N/A</v>
      </c>
      <c r="K3922" s="84" t="e">
        <v>#N/A</v>
      </c>
      <c r="L3922" s="9" t="e">
        <v>#N/A</v>
      </c>
      <c r="M3922" s="92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8" t="e">
        <v>#N/A</v>
      </c>
      <c r="F3923" s="3" t="e">
        <v>#N/A</v>
      </c>
      <c r="G3923" s="3" t="e">
        <v>#N/A</v>
      </c>
      <c r="H3923" s="3" t="e">
        <v>#N/A</v>
      </c>
      <c r="I3923" s="79" t="e">
        <v>#N/A</v>
      </c>
      <c r="J3923" s="79" t="e">
        <v>#N/A</v>
      </c>
      <c r="K3923" s="84" t="e">
        <v>#N/A</v>
      </c>
      <c r="L3923" s="9" t="e">
        <v>#N/A</v>
      </c>
      <c r="M3923" s="92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8" t="e">
        <v>#N/A</v>
      </c>
      <c r="F3924" s="3" t="e">
        <v>#N/A</v>
      </c>
      <c r="G3924" s="3" t="e">
        <v>#N/A</v>
      </c>
      <c r="H3924" s="3" t="e">
        <v>#N/A</v>
      </c>
      <c r="I3924" s="79" t="e">
        <v>#N/A</v>
      </c>
      <c r="J3924" s="79" t="e">
        <v>#N/A</v>
      </c>
      <c r="K3924" s="84" t="e">
        <v>#N/A</v>
      </c>
      <c r="L3924" s="9" t="e">
        <v>#N/A</v>
      </c>
      <c r="M3924" s="92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8" t="e">
        <v>#N/A</v>
      </c>
      <c r="F3925" s="3" t="e">
        <v>#N/A</v>
      </c>
      <c r="G3925" s="3" t="e">
        <v>#N/A</v>
      </c>
      <c r="H3925" s="3" t="e">
        <v>#N/A</v>
      </c>
      <c r="I3925" s="79" t="e">
        <v>#N/A</v>
      </c>
      <c r="J3925" s="79" t="e">
        <v>#N/A</v>
      </c>
      <c r="K3925" s="84" t="e">
        <v>#N/A</v>
      </c>
      <c r="L3925" s="9" t="e">
        <v>#N/A</v>
      </c>
      <c r="M3925" s="92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8" t="e">
        <v>#N/A</v>
      </c>
      <c r="F3926" s="3" t="e">
        <v>#N/A</v>
      </c>
      <c r="G3926" s="3" t="e">
        <v>#N/A</v>
      </c>
      <c r="H3926" s="3" t="e">
        <v>#N/A</v>
      </c>
      <c r="I3926" s="79" t="e">
        <v>#N/A</v>
      </c>
      <c r="J3926" s="79" t="e">
        <v>#N/A</v>
      </c>
      <c r="K3926" s="84" t="e">
        <v>#N/A</v>
      </c>
      <c r="L3926" s="9" t="e">
        <v>#N/A</v>
      </c>
      <c r="M3926" s="92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8" t="e">
        <v>#N/A</v>
      </c>
      <c r="F3927" s="3" t="e">
        <v>#N/A</v>
      </c>
      <c r="G3927" s="3" t="e">
        <v>#N/A</v>
      </c>
      <c r="H3927" s="3" t="e">
        <v>#N/A</v>
      </c>
      <c r="I3927" s="79" t="e">
        <v>#N/A</v>
      </c>
      <c r="J3927" s="79" t="e">
        <v>#N/A</v>
      </c>
      <c r="K3927" s="84" t="e">
        <v>#N/A</v>
      </c>
      <c r="L3927" s="9" t="e">
        <v>#N/A</v>
      </c>
      <c r="M3927" s="92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8" t="e">
        <v>#N/A</v>
      </c>
      <c r="F3928" s="3" t="e">
        <v>#N/A</v>
      </c>
      <c r="G3928" s="3" t="e">
        <v>#N/A</v>
      </c>
      <c r="H3928" s="3" t="e">
        <v>#N/A</v>
      </c>
      <c r="I3928" s="79" t="e">
        <v>#N/A</v>
      </c>
      <c r="J3928" s="79" t="e">
        <v>#N/A</v>
      </c>
      <c r="K3928" s="84" t="e">
        <v>#N/A</v>
      </c>
      <c r="L3928" s="9" t="e">
        <v>#N/A</v>
      </c>
      <c r="M3928" s="92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8" t="e">
        <v>#N/A</v>
      </c>
      <c r="F3929" s="3" t="e">
        <v>#N/A</v>
      </c>
      <c r="G3929" s="3" t="e">
        <v>#N/A</v>
      </c>
      <c r="H3929" s="3" t="e">
        <v>#N/A</v>
      </c>
      <c r="I3929" s="79" t="e">
        <v>#N/A</v>
      </c>
      <c r="J3929" s="79" t="e">
        <v>#N/A</v>
      </c>
      <c r="K3929" s="84" t="e">
        <v>#N/A</v>
      </c>
      <c r="L3929" s="9" t="e">
        <v>#N/A</v>
      </c>
      <c r="M3929" s="92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8" t="e">
        <v>#N/A</v>
      </c>
      <c r="F3930" s="3" t="e">
        <v>#N/A</v>
      </c>
      <c r="G3930" s="3" t="e">
        <v>#N/A</v>
      </c>
      <c r="H3930" s="3" t="e">
        <v>#N/A</v>
      </c>
      <c r="I3930" s="79" t="e">
        <v>#N/A</v>
      </c>
      <c r="J3930" s="79" t="e">
        <v>#N/A</v>
      </c>
      <c r="K3930" s="84" t="e">
        <v>#N/A</v>
      </c>
      <c r="L3930" s="9" t="e">
        <v>#N/A</v>
      </c>
      <c r="M3930" s="92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8" t="e">
        <v>#N/A</v>
      </c>
      <c r="F3931" s="3" t="e">
        <v>#N/A</v>
      </c>
      <c r="G3931" s="3" t="e">
        <v>#N/A</v>
      </c>
      <c r="H3931" s="3" t="e">
        <v>#N/A</v>
      </c>
      <c r="I3931" s="79" t="e">
        <v>#N/A</v>
      </c>
      <c r="J3931" s="79" t="e">
        <v>#N/A</v>
      </c>
      <c r="K3931" s="84" t="e">
        <v>#N/A</v>
      </c>
      <c r="L3931" s="9" t="e">
        <v>#N/A</v>
      </c>
      <c r="M3931" s="92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8" t="e">
        <v>#N/A</v>
      </c>
      <c r="F3932" s="3" t="e">
        <v>#N/A</v>
      </c>
      <c r="G3932" s="3" t="e">
        <v>#N/A</v>
      </c>
      <c r="H3932" s="3" t="e">
        <v>#N/A</v>
      </c>
      <c r="I3932" s="79" t="e">
        <v>#N/A</v>
      </c>
      <c r="J3932" s="79" t="e">
        <v>#N/A</v>
      </c>
      <c r="K3932" s="84" t="e">
        <v>#N/A</v>
      </c>
      <c r="L3932" s="9" t="e">
        <v>#N/A</v>
      </c>
      <c r="M3932" s="92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8" t="e">
        <v>#N/A</v>
      </c>
      <c r="F3933" s="3" t="e">
        <v>#N/A</v>
      </c>
      <c r="G3933" s="3" t="e">
        <v>#N/A</v>
      </c>
      <c r="H3933" s="3" t="e">
        <v>#N/A</v>
      </c>
      <c r="I3933" s="79" t="e">
        <v>#N/A</v>
      </c>
      <c r="J3933" s="79" t="e">
        <v>#N/A</v>
      </c>
      <c r="K3933" s="84" t="e">
        <v>#N/A</v>
      </c>
      <c r="L3933" s="9" t="e">
        <v>#N/A</v>
      </c>
      <c r="M3933" s="92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8" t="e">
        <v>#N/A</v>
      </c>
      <c r="F3934" s="3" t="e">
        <v>#N/A</v>
      </c>
      <c r="G3934" s="3" t="e">
        <v>#N/A</v>
      </c>
      <c r="H3934" s="3" t="e">
        <v>#N/A</v>
      </c>
      <c r="I3934" s="79" t="e">
        <v>#N/A</v>
      </c>
      <c r="J3934" s="79" t="e">
        <v>#N/A</v>
      </c>
      <c r="K3934" s="84" t="e">
        <v>#N/A</v>
      </c>
      <c r="L3934" s="9" t="e">
        <v>#N/A</v>
      </c>
      <c r="M3934" s="92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8" t="e">
        <v>#N/A</v>
      </c>
      <c r="F3935" s="3" t="e">
        <v>#N/A</v>
      </c>
      <c r="G3935" s="3" t="e">
        <v>#N/A</v>
      </c>
      <c r="H3935" s="3" t="e">
        <v>#N/A</v>
      </c>
      <c r="I3935" s="79" t="e">
        <v>#N/A</v>
      </c>
      <c r="J3935" s="79" t="e">
        <v>#N/A</v>
      </c>
      <c r="K3935" s="84" t="e">
        <v>#N/A</v>
      </c>
      <c r="L3935" s="9" t="e">
        <v>#N/A</v>
      </c>
      <c r="M3935" s="92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8" t="e">
        <v>#N/A</v>
      </c>
      <c r="F3936" s="3" t="e">
        <v>#N/A</v>
      </c>
      <c r="G3936" s="3" t="e">
        <v>#N/A</v>
      </c>
      <c r="H3936" s="3" t="e">
        <v>#N/A</v>
      </c>
      <c r="I3936" s="79" t="e">
        <v>#N/A</v>
      </c>
      <c r="J3936" s="79" t="e">
        <v>#N/A</v>
      </c>
      <c r="K3936" s="84" t="e">
        <v>#N/A</v>
      </c>
      <c r="L3936" s="9" t="e">
        <v>#N/A</v>
      </c>
      <c r="M3936" s="92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8" t="e">
        <v>#N/A</v>
      </c>
      <c r="F3937" s="3" t="e">
        <v>#N/A</v>
      </c>
      <c r="G3937" s="3" t="e">
        <v>#N/A</v>
      </c>
      <c r="H3937" s="3" t="e">
        <v>#N/A</v>
      </c>
      <c r="I3937" s="79" t="e">
        <v>#N/A</v>
      </c>
      <c r="J3937" s="79" t="e">
        <v>#N/A</v>
      </c>
      <c r="K3937" s="84" t="e">
        <v>#N/A</v>
      </c>
      <c r="L3937" s="9" t="e">
        <v>#N/A</v>
      </c>
      <c r="M3937" s="92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8" t="e">
        <v>#N/A</v>
      </c>
      <c r="F3938" s="3" t="e">
        <v>#N/A</v>
      </c>
      <c r="G3938" s="3" t="e">
        <v>#N/A</v>
      </c>
      <c r="H3938" s="3" t="e">
        <v>#N/A</v>
      </c>
      <c r="I3938" s="79" t="e">
        <v>#N/A</v>
      </c>
      <c r="J3938" s="79" t="e">
        <v>#N/A</v>
      </c>
      <c r="K3938" s="84" t="e">
        <v>#N/A</v>
      </c>
      <c r="L3938" s="9" t="e">
        <v>#N/A</v>
      </c>
      <c r="M3938" s="92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8" t="e">
        <v>#N/A</v>
      </c>
      <c r="F3939" s="3" t="e">
        <v>#N/A</v>
      </c>
      <c r="G3939" s="3" t="e">
        <v>#N/A</v>
      </c>
      <c r="H3939" s="3" t="e">
        <v>#N/A</v>
      </c>
      <c r="I3939" s="79" t="e">
        <v>#N/A</v>
      </c>
      <c r="J3939" s="79" t="e">
        <v>#N/A</v>
      </c>
      <c r="K3939" s="84" t="e">
        <v>#N/A</v>
      </c>
      <c r="L3939" s="9" t="e">
        <v>#N/A</v>
      </c>
      <c r="M3939" s="92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8" t="e">
        <v>#N/A</v>
      </c>
      <c r="F3940" s="3" t="e">
        <v>#N/A</v>
      </c>
      <c r="G3940" s="3" t="e">
        <v>#N/A</v>
      </c>
      <c r="H3940" s="3" t="e">
        <v>#N/A</v>
      </c>
      <c r="I3940" s="79" t="e">
        <v>#N/A</v>
      </c>
      <c r="J3940" s="79" t="e">
        <v>#N/A</v>
      </c>
      <c r="K3940" s="84" t="e">
        <v>#N/A</v>
      </c>
      <c r="L3940" s="9" t="e">
        <v>#N/A</v>
      </c>
      <c r="M3940" s="92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8" t="e">
        <v>#N/A</v>
      </c>
      <c r="F3941" s="3" t="e">
        <v>#N/A</v>
      </c>
      <c r="G3941" s="3" t="e">
        <v>#N/A</v>
      </c>
      <c r="H3941" s="3" t="e">
        <v>#N/A</v>
      </c>
      <c r="I3941" s="79" t="e">
        <v>#N/A</v>
      </c>
      <c r="J3941" s="79" t="e">
        <v>#N/A</v>
      </c>
      <c r="K3941" s="84" t="e">
        <v>#N/A</v>
      </c>
      <c r="L3941" s="9" t="e">
        <v>#N/A</v>
      </c>
      <c r="M3941" s="92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8" t="e">
        <v>#N/A</v>
      </c>
      <c r="F3942" s="3" t="e">
        <v>#N/A</v>
      </c>
      <c r="G3942" s="3" t="e">
        <v>#N/A</v>
      </c>
      <c r="H3942" s="3" t="e">
        <v>#N/A</v>
      </c>
      <c r="I3942" s="79" t="e">
        <v>#N/A</v>
      </c>
      <c r="J3942" s="79" t="e">
        <v>#N/A</v>
      </c>
      <c r="K3942" s="84" t="e">
        <v>#N/A</v>
      </c>
      <c r="L3942" s="9" t="e">
        <v>#N/A</v>
      </c>
      <c r="M3942" s="92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8" t="e">
        <v>#N/A</v>
      </c>
      <c r="F3943" s="3" t="e">
        <v>#N/A</v>
      </c>
      <c r="G3943" s="3" t="e">
        <v>#N/A</v>
      </c>
      <c r="H3943" s="3" t="e">
        <v>#N/A</v>
      </c>
      <c r="I3943" s="79" t="e">
        <v>#N/A</v>
      </c>
      <c r="J3943" s="79" t="e">
        <v>#N/A</v>
      </c>
      <c r="K3943" s="84" t="e">
        <v>#N/A</v>
      </c>
      <c r="L3943" s="9" t="e">
        <v>#N/A</v>
      </c>
      <c r="M3943" s="92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8" t="e">
        <v>#N/A</v>
      </c>
      <c r="F3944" s="3" t="e">
        <v>#N/A</v>
      </c>
      <c r="G3944" s="3" t="e">
        <v>#N/A</v>
      </c>
      <c r="H3944" s="3" t="e">
        <v>#N/A</v>
      </c>
      <c r="I3944" s="79" t="e">
        <v>#N/A</v>
      </c>
      <c r="J3944" s="79" t="e">
        <v>#N/A</v>
      </c>
      <c r="K3944" s="84" t="e">
        <v>#N/A</v>
      </c>
      <c r="L3944" s="9" t="e">
        <v>#N/A</v>
      </c>
      <c r="M3944" s="92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8" t="e">
        <v>#N/A</v>
      </c>
      <c r="F3945" s="3" t="e">
        <v>#N/A</v>
      </c>
      <c r="G3945" s="3" t="e">
        <v>#N/A</v>
      </c>
      <c r="H3945" s="3" t="e">
        <v>#N/A</v>
      </c>
      <c r="I3945" s="79" t="e">
        <v>#N/A</v>
      </c>
      <c r="J3945" s="79" t="e">
        <v>#N/A</v>
      </c>
      <c r="K3945" s="84" t="e">
        <v>#N/A</v>
      </c>
      <c r="L3945" s="9" t="e">
        <v>#N/A</v>
      </c>
      <c r="M3945" s="92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8" t="e">
        <v>#N/A</v>
      </c>
      <c r="F3946" s="3" t="e">
        <v>#N/A</v>
      </c>
      <c r="G3946" s="3" t="e">
        <v>#N/A</v>
      </c>
      <c r="H3946" s="3" t="e">
        <v>#N/A</v>
      </c>
      <c r="I3946" s="79" t="e">
        <v>#N/A</v>
      </c>
      <c r="J3946" s="79" t="e">
        <v>#N/A</v>
      </c>
      <c r="K3946" s="84" t="e">
        <v>#N/A</v>
      </c>
      <c r="L3946" s="9" t="e">
        <v>#N/A</v>
      </c>
      <c r="M3946" s="92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8" t="e">
        <v>#N/A</v>
      </c>
      <c r="F3947" s="3" t="e">
        <v>#N/A</v>
      </c>
      <c r="G3947" s="3" t="e">
        <v>#N/A</v>
      </c>
      <c r="H3947" s="3" t="e">
        <v>#N/A</v>
      </c>
      <c r="I3947" s="79" t="e">
        <v>#N/A</v>
      </c>
      <c r="J3947" s="79" t="e">
        <v>#N/A</v>
      </c>
      <c r="K3947" s="84" t="e">
        <v>#N/A</v>
      </c>
      <c r="L3947" s="9" t="e">
        <v>#N/A</v>
      </c>
      <c r="M3947" s="92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8" t="e">
        <v>#N/A</v>
      </c>
      <c r="F3948" s="3" t="e">
        <v>#N/A</v>
      </c>
      <c r="G3948" s="3" t="e">
        <v>#N/A</v>
      </c>
      <c r="H3948" s="3" t="e">
        <v>#N/A</v>
      </c>
      <c r="I3948" s="79" t="e">
        <v>#N/A</v>
      </c>
      <c r="J3948" s="79" t="e">
        <v>#N/A</v>
      </c>
      <c r="K3948" s="84" t="e">
        <v>#N/A</v>
      </c>
      <c r="L3948" s="9" t="e">
        <v>#N/A</v>
      </c>
      <c r="M3948" s="92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8" t="e">
        <v>#N/A</v>
      </c>
      <c r="F3949" s="3" t="e">
        <v>#N/A</v>
      </c>
      <c r="G3949" s="3" t="e">
        <v>#N/A</v>
      </c>
      <c r="H3949" s="3" t="e">
        <v>#N/A</v>
      </c>
      <c r="I3949" s="79" t="e">
        <v>#N/A</v>
      </c>
      <c r="J3949" s="79" t="e">
        <v>#N/A</v>
      </c>
      <c r="K3949" s="84" t="e">
        <v>#N/A</v>
      </c>
      <c r="L3949" s="9" t="e">
        <v>#N/A</v>
      </c>
      <c r="M3949" s="92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8" t="e">
        <v>#N/A</v>
      </c>
      <c r="F3950" s="3" t="e">
        <v>#N/A</v>
      </c>
      <c r="G3950" s="3" t="e">
        <v>#N/A</v>
      </c>
      <c r="H3950" s="3" t="e">
        <v>#N/A</v>
      </c>
      <c r="I3950" s="79" t="e">
        <v>#N/A</v>
      </c>
      <c r="J3950" s="79" t="e">
        <v>#N/A</v>
      </c>
      <c r="K3950" s="84" t="e">
        <v>#N/A</v>
      </c>
      <c r="L3950" s="9" t="e">
        <v>#N/A</v>
      </c>
      <c r="M3950" s="92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8" t="e">
        <v>#N/A</v>
      </c>
      <c r="F3951" s="3" t="e">
        <v>#N/A</v>
      </c>
      <c r="G3951" s="3" t="e">
        <v>#N/A</v>
      </c>
      <c r="H3951" s="3" t="e">
        <v>#N/A</v>
      </c>
      <c r="I3951" s="79" t="e">
        <v>#N/A</v>
      </c>
      <c r="J3951" s="79" t="e">
        <v>#N/A</v>
      </c>
      <c r="K3951" s="84" t="e">
        <v>#N/A</v>
      </c>
      <c r="L3951" s="9" t="e">
        <v>#N/A</v>
      </c>
      <c r="M3951" s="92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8" t="e">
        <v>#N/A</v>
      </c>
      <c r="F3952" s="3" t="e">
        <v>#N/A</v>
      </c>
      <c r="G3952" s="3" t="e">
        <v>#N/A</v>
      </c>
      <c r="H3952" s="3" t="e">
        <v>#N/A</v>
      </c>
      <c r="I3952" s="79" t="e">
        <v>#N/A</v>
      </c>
      <c r="J3952" s="79" t="e">
        <v>#N/A</v>
      </c>
      <c r="K3952" s="84" t="e">
        <v>#N/A</v>
      </c>
      <c r="L3952" s="9" t="e">
        <v>#N/A</v>
      </c>
      <c r="M3952" s="92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8" t="e">
        <v>#N/A</v>
      </c>
      <c r="F3953" s="3" t="e">
        <v>#N/A</v>
      </c>
      <c r="G3953" s="3" t="e">
        <v>#N/A</v>
      </c>
      <c r="H3953" s="3" t="e">
        <v>#N/A</v>
      </c>
      <c r="I3953" s="79" t="e">
        <v>#N/A</v>
      </c>
      <c r="J3953" s="79" t="e">
        <v>#N/A</v>
      </c>
      <c r="K3953" s="84" t="e">
        <v>#N/A</v>
      </c>
      <c r="L3953" s="9" t="e">
        <v>#N/A</v>
      </c>
      <c r="M3953" s="92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8" t="e">
        <v>#N/A</v>
      </c>
      <c r="F3954" s="3" t="e">
        <v>#N/A</v>
      </c>
      <c r="G3954" s="3" t="e">
        <v>#N/A</v>
      </c>
      <c r="H3954" s="3" t="e">
        <v>#N/A</v>
      </c>
      <c r="I3954" s="79" t="e">
        <v>#N/A</v>
      </c>
      <c r="J3954" s="79" t="e">
        <v>#N/A</v>
      </c>
      <c r="K3954" s="84" t="e">
        <v>#N/A</v>
      </c>
      <c r="L3954" s="9" t="e">
        <v>#N/A</v>
      </c>
      <c r="M3954" s="92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8" t="e">
        <v>#N/A</v>
      </c>
      <c r="F3955" s="3" t="e">
        <v>#N/A</v>
      </c>
      <c r="G3955" s="3" t="e">
        <v>#N/A</v>
      </c>
      <c r="H3955" s="3" t="e">
        <v>#N/A</v>
      </c>
      <c r="I3955" s="79" t="e">
        <v>#N/A</v>
      </c>
      <c r="J3955" s="79" t="e">
        <v>#N/A</v>
      </c>
      <c r="K3955" s="84" t="e">
        <v>#N/A</v>
      </c>
      <c r="L3955" s="9" t="e">
        <v>#N/A</v>
      </c>
      <c r="M3955" s="92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8" t="e">
        <v>#N/A</v>
      </c>
      <c r="F3956" s="3" t="e">
        <v>#N/A</v>
      </c>
      <c r="G3956" s="3" t="e">
        <v>#N/A</v>
      </c>
      <c r="H3956" s="3" t="e">
        <v>#N/A</v>
      </c>
      <c r="I3956" s="79" t="e">
        <v>#N/A</v>
      </c>
      <c r="J3956" s="79" t="e">
        <v>#N/A</v>
      </c>
      <c r="K3956" s="84" t="e">
        <v>#N/A</v>
      </c>
      <c r="L3956" s="9" t="e">
        <v>#N/A</v>
      </c>
      <c r="M3956" s="92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8" t="e">
        <v>#N/A</v>
      </c>
      <c r="F3957" s="3" t="e">
        <v>#N/A</v>
      </c>
      <c r="G3957" s="3" t="e">
        <v>#N/A</v>
      </c>
      <c r="H3957" s="3" t="e">
        <v>#N/A</v>
      </c>
      <c r="I3957" s="79" t="e">
        <v>#N/A</v>
      </c>
      <c r="J3957" s="79" t="e">
        <v>#N/A</v>
      </c>
      <c r="K3957" s="84" t="e">
        <v>#N/A</v>
      </c>
      <c r="L3957" s="9" t="e">
        <v>#N/A</v>
      </c>
      <c r="M3957" s="92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8" t="e">
        <v>#N/A</v>
      </c>
      <c r="F3958" s="3" t="e">
        <v>#N/A</v>
      </c>
      <c r="G3958" s="3" t="e">
        <v>#N/A</v>
      </c>
      <c r="H3958" s="3" t="e">
        <v>#N/A</v>
      </c>
      <c r="I3958" s="79" t="e">
        <v>#N/A</v>
      </c>
      <c r="J3958" s="79" t="e">
        <v>#N/A</v>
      </c>
      <c r="K3958" s="84" t="e">
        <v>#N/A</v>
      </c>
      <c r="L3958" s="9" t="e">
        <v>#N/A</v>
      </c>
      <c r="M3958" s="92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8" t="e">
        <v>#N/A</v>
      </c>
      <c r="F3959" s="3" t="e">
        <v>#N/A</v>
      </c>
      <c r="G3959" s="3" t="e">
        <v>#N/A</v>
      </c>
      <c r="H3959" s="3" t="e">
        <v>#N/A</v>
      </c>
      <c r="I3959" s="79" t="e">
        <v>#N/A</v>
      </c>
      <c r="J3959" s="79" t="e">
        <v>#N/A</v>
      </c>
      <c r="K3959" s="84" t="e">
        <v>#N/A</v>
      </c>
      <c r="L3959" s="9" t="e">
        <v>#N/A</v>
      </c>
      <c r="M3959" s="92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8" t="e">
        <v>#N/A</v>
      </c>
      <c r="F3960" s="3" t="e">
        <v>#N/A</v>
      </c>
      <c r="G3960" s="3" t="e">
        <v>#N/A</v>
      </c>
      <c r="H3960" s="3" t="e">
        <v>#N/A</v>
      </c>
      <c r="I3960" s="79" t="e">
        <v>#N/A</v>
      </c>
      <c r="J3960" s="79" t="e">
        <v>#N/A</v>
      </c>
      <c r="K3960" s="84" t="e">
        <v>#N/A</v>
      </c>
      <c r="L3960" s="9" t="e">
        <v>#N/A</v>
      </c>
      <c r="M3960" s="92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8" t="e">
        <v>#N/A</v>
      </c>
      <c r="F3961" s="3" t="e">
        <v>#N/A</v>
      </c>
      <c r="G3961" s="3" t="e">
        <v>#N/A</v>
      </c>
      <c r="H3961" s="3" t="e">
        <v>#N/A</v>
      </c>
      <c r="I3961" s="79" t="e">
        <v>#N/A</v>
      </c>
      <c r="J3961" s="79" t="e">
        <v>#N/A</v>
      </c>
      <c r="K3961" s="84" t="e">
        <v>#N/A</v>
      </c>
      <c r="L3961" s="9" t="e">
        <v>#N/A</v>
      </c>
      <c r="M3961" s="92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8" t="e">
        <v>#N/A</v>
      </c>
      <c r="F3962" s="3" t="e">
        <v>#N/A</v>
      </c>
      <c r="G3962" s="3" t="e">
        <v>#N/A</v>
      </c>
      <c r="H3962" s="3" t="e">
        <v>#N/A</v>
      </c>
      <c r="I3962" s="79" t="e">
        <v>#N/A</v>
      </c>
      <c r="J3962" s="79" t="e">
        <v>#N/A</v>
      </c>
      <c r="K3962" s="84" t="e">
        <v>#N/A</v>
      </c>
      <c r="L3962" s="9" t="e">
        <v>#N/A</v>
      </c>
      <c r="M3962" s="92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8" t="e">
        <v>#N/A</v>
      </c>
      <c r="F3963" s="3" t="e">
        <v>#N/A</v>
      </c>
      <c r="G3963" s="3" t="e">
        <v>#N/A</v>
      </c>
      <c r="H3963" s="3" t="e">
        <v>#N/A</v>
      </c>
      <c r="I3963" s="79" t="e">
        <v>#N/A</v>
      </c>
      <c r="J3963" s="79" t="e">
        <v>#N/A</v>
      </c>
      <c r="K3963" s="84" t="e">
        <v>#N/A</v>
      </c>
      <c r="L3963" s="9" t="e">
        <v>#N/A</v>
      </c>
      <c r="M3963" s="92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8" t="e">
        <v>#N/A</v>
      </c>
      <c r="F3964" s="3" t="e">
        <v>#N/A</v>
      </c>
      <c r="G3964" s="3" t="e">
        <v>#N/A</v>
      </c>
      <c r="H3964" s="3" t="e">
        <v>#N/A</v>
      </c>
      <c r="I3964" s="79" t="e">
        <v>#N/A</v>
      </c>
      <c r="J3964" s="79" t="e">
        <v>#N/A</v>
      </c>
      <c r="K3964" s="84" t="e">
        <v>#N/A</v>
      </c>
      <c r="L3964" s="9" t="e">
        <v>#N/A</v>
      </c>
      <c r="M3964" s="92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8" t="e">
        <v>#N/A</v>
      </c>
      <c r="F3965" s="3" t="e">
        <v>#N/A</v>
      </c>
      <c r="G3965" s="3" t="e">
        <v>#N/A</v>
      </c>
      <c r="H3965" s="3" t="e">
        <v>#N/A</v>
      </c>
      <c r="I3965" s="79" t="e">
        <v>#N/A</v>
      </c>
      <c r="J3965" s="79" t="e">
        <v>#N/A</v>
      </c>
      <c r="K3965" s="84" t="e">
        <v>#N/A</v>
      </c>
      <c r="L3965" s="9" t="e">
        <v>#N/A</v>
      </c>
      <c r="M3965" s="92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8" t="e">
        <v>#N/A</v>
      </c>
      <c r="F3966" s="3" t="e">
        <v>#N/A</v>
      </c>
      <c r="G3966" s="3" t="e">
        <v>#N/A</v>
      </c>
      <c r="H3966" s="3" t="e">
        <v>#N/A</v>
      </c>
      <c r="I3966" s="79" t="e">
        <v>#N/A</v>
      </c>
      <c r="J3966" s="79" t="e">
        <v>#N/A</v>
      </c>
      <c r="K3966" s="84" t="e">
        <v>#N/A</v>
      </c>
      <c r="L3966" s="9" t="e">
        <v>#N/A</v>
      </c>
      <c r="M3966" s="92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8" t="e">
        <v>#N/A</v>
      </c>
      <c r="F3967" s="3" t="e">
        <v>#N/A</v>
      </c>
      <c r="G3967" s="3" t="e">
        <v>#N/A</v>
      </c>
      <c r="H3967" s="3" t="e">
        <v>#N/A</v>
      </c>
      <c r="I3967" s="79" t="e">
        <v>#N/A</v>
      </c>
      <c r="J3967" s="79" t="e">
        <v>#N/A</v>
      </c>
      <c r="K3967" s="84" t="e">
        <v>#N/A</v>
      </c>
      <c r="L3967" s="9" t="e">
        <v>#N/A</v>
      </c>
      <c r="M3967" s="92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8" t="e">
        <v>#N/A</v>
      </c>
      <c r="F3968" s="3" t="e">
        <v>#N/A</v>
      </c>
      <c r="G3968" s="3" t="e">
        <v>#N/A</v>
      </c>
      <c r="H3968" s="3" t="e">
        <v>#N/A</v>
      </c>
      <c r="I3968" s="79" t="e">
        <v>#N/A</v>
      </c>
      <c r="J3968" s="79" t="e">
        <v>#N/A</v>
      </c>
      <c r="K3968" s="84" t="e">
        <v>#N/A</v>
      </c>
      <c r="L3968" s="9" t="e">
        <v>#N/A</v>
      </c>
      <c r="M3968" s="92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8" t="e">
        <v>#N/A</v>
      </c>
      <c r="F3969" s="3" t="e">
        <v>#N/A</v>
      </c>
      <c r="G3969" s="3" t="e">
        <v>#N/A</v>
      </c>
      <c r="H3969" s="3" t="e">
        <v>#N/A</v>
      </c>
      <c r="I3969" s="79" t="e">
        <v>#N/A</v>
      </c>
      <c r="J3969" s="79" t="e">
        <v>#N/A</v>
      </c>
      <c r="K3969" s="84" t="e">
        <v>#N/A</v>
      </c>
      <c r="L3969" s="9" t="e">
        <v>#N/A</v>
      </c>
      <c r="M3969" s="92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8" t="e">
        <v>#N/A</v>
      </c>
      <c r="F3970" s="3" t="e">
        <v>#N/A</v>
      </c>
      <c r="G3970" s="3" t="e">
        <v>#N/A</v>
      </c>
      <c r="H3970" s="3" t="e">
        <v>#N/A</v>
      </c>
      <c r="I3970" s="79" t="e">
        <v>#N/A</v>
      </c>
      <c r="J3970" s="79" t="e">
        <v>#N/A</v>
      </c>
      <c r="K3970" s="84" t="e">
        <v>#N/A</v>
      </c>
      <c r="L3970" s="9" t="e">
        <v>#N/A</v>
      </c>
      <c r="M3970" s="92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8" t="e">
        <v>#N/A</v>
      </c>
      <c r="F3971" s="3" t="e">
        <v>#N/A</v>
      </c>
      <c r="G3971" s="3" t="e">
        <v>#N/A</v>
      </c>
      <c r="H3971" s="3" t="e">
        <v>#N/A</v>
      </c>
      <c r="I3971" s="79" t="e">
        <v>#N/A</v>
      </c>
      <c r="J3971" s="79" t="e">
        <v>#N/A</v>
      </c>
      <c r="K3971" s="84" t="e">
        <v>#N/A</v>
      </c>
      <c r="L3971" s="9" t="e">
        <v>#N/A</v>
      </c>
      <c r="M3971" s="92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8" t="e">
        <v>#N/A</v>
      </c>
      <c r="F3972" s="3" t="e">
        <v>#N/A</v>
      </c>
      <c r="G3972" s="3" t="e">
        <v>#N/A</v>
      </c>
      <c r="H3972" s="3" t="e">
        <v>#N/A</v>
      </c>
      <c r="I3972" s="79" t="e">
        <v>#N/A</v>
      </c>
      <c r="J3972" s="79" t="e">
        <v>#N/A</v>
      </c>
      <c r="K3972" s="84" t="e">
        <v>#N/A</v>
      </c>
      <c r="L3972" s="9" t="e">
        <v>#N/A</v>
      </c>
      <c r="M3972" s="92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8" t="e">
        <v>#N/A</v>
      </c>
      <c r="F3973" s="3" t="e">
        <v>#N/A</v>
      </c>
      <c r="G3973" s="3" t="e">
        <v>#N/A</v>
      </c>
      <c r="H3973" s="3" t="e">
        <v>#N/A</v>
      </c>
      <c r="I3973" s="79" t="e">
        <v>#N/A</v>
      </c>
      <c r="J3973" s="79" t="e">
        <v>#N/A</v>
      </c>
      <c r="K3973" s="84" t="e">
        <v>#N/A</v>
      </c>
      <c r="L3973" s="9" t="e">
        <v>#N/A</v>
      </c>
      <c r="M3973" s="92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8" t="e">
        <v>#N/A</v>
      </c>
      <c r="F3974" s="3" t="e">
        <v>#N/A</v>
      </c>
      <c r="G3974" s="3" t="e">
        <v>#N/A</v>
      </c>
      <c r="H3974" s="3" t="e">
        <v>#N/A</v>
      </c>
      <c r="I3974" s="79" t="e">
        <v>#N/A</v>
      </c>
      <c r="J3974" s="79" t="e">
        <v>#N/A</v>
      </c>
      <c r="K3974" s="84" t="e">
        <v>#N/A</v>
      </c>
      <c r="L3974" s="9" t="e">
        <v>#N/A</v>
      </c>
      <c r="M3974" s="92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8" t="e">
        <v>#N/A</v>
      </c>
      <c r="F3975" s="3" t="e">
        <v>#N/A</v>
      </c>
      <c r="G3975" s="3" t="e">
        <v>#N/A</v>
      </c>
      <c r="H3975" s="3" t="e">
        <v>#N/A</v>
      </c>
      <c r="I3975" s="79" t="e">
        <v>#N/A</v>
      </c>
      <c r="J3975" s="79" t="e">
        <v>#N/A</v>
      </c>
      <c r="K3975" s="84" t="e">
        <v>#N/A</v>
      </c>
      <c r="L3975" s="9" t="e">
        <v>#N/A</v>
      </c>
      <c r="M3975" s="92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8" t="e">
        <v>#N/A</v>
      </c>
      <c r="F3976" s="3" t="e">
        <v>#N/A</v>
      </c>
      <c r="G3976" s="3" t="e">
        <v>#N/A</v>
      </c>
      <c r="H3976" s="3" t="e">
        <v>#N/A</v>
      </c>
      <c r="I3976" s="79" t="e">
        <v>#N/A</v>
      </c>
      <c r="J3976" s="79" t="e">
        <v>#N/A</v>
      </c>
      <c r="K3976" s="84" t="e">
        <v>#N/A</v>
      </c>
      <c r="L3976" s="9" t="e">
        <v>#N/A</v>
      </c>
      <c r="M3976" s="92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8" t="e">
        <v>#N/A</v>
      </c>
      <c r="F3977" s="3" t="e">
        <v>#N/A</v>
      </c>
      <c r="G3977" s="3" t="e">
        <v>#N/A</v>
      </c>
      <c r="H3977" s="3" t="e">
        <v>#N/A</v>
      </c>
      <c r="I3977" s="79" t="e">
        <v>#N/A</v>
      </c>
      <c r="J3977" s="79" t="e">
        <v>#N/A</v>
      </c>
      <c r="K3977" s="84" t="e">
        <v>#N/A</v>
      </c>
      <c r="L3977" s="9" t="e">
        <v>#N/A</v>
      </c>
      <c r="M3977" s="92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8" t="e">
        <v>#N/A</v>
      </c>
      <c r="F3978" s="3" t="e">
        <v>#N/A</v>
      </c>
      <c r="G3978" s="3" t="e">
        <v>#N/A</v>
      </c>
      <c r="H3978" s="3" t="e">
        <v>#N/A</v>
      </c>
      <c r="I3978" s="79" t="e">
        <v>#N/A</v>
      </c>
      <c r="J3978" s="79" t="e">
        <v>#N/A</v>
      </c>
      <c r="K3978" s="84" t="e">
        <v>#N/A</v>
      </c>
      <c r="L3978" s="9" t="e">
        <v>#N/A</v>
      </c>
      <c r="M3978" s="92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8" t="e">
        <v>#N/A</v>
      </c>
      <c r="F3979" s="3" t="e">
        <v>#N/A</v>
      </c>
      <c r="G3979" s="3" t="e">
        <v>#N/A</v>
      </c>
      <c r="H3979" s="3" t="e">
        <v>#N/A</v>
      </c>
      <c r="I3979" s="79" t="e">
        <v>#N/A</v>
      </c>
      <c r="J3979" s="79" t="e">
        <v>#N/A</v>
      </c>
      <c r="K3979" s="84" t="e">
        <v>#N/A</v>
      </c>
      <c r="L3979" s="9" t="e">
        <v>#N/A</v>
      </c>
      <c r="M3979" s="92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8" t="e">
        <v>#N/A</v>
      </c>
      <c r="F3980" s="3" t="e">
        <v>#N/A</v>
      </c>
      <c r="G3980" s="3" t="e">
        <v>#N/A</v>
      </c>
      <c r="H3980" s="3" t="e">
        <v>#N/A</v>
      </c>
      <c r="I3980" s="79" t="e">
        <v>#N/A</v>
      </c>
      <c r="J3980" s="79" t="e">
        <v>#N/A</v>
      </c>
      <c r="K3980" s="84" t="e">
        <v>#N/A</v>
      </c>
      <c r="L3980" s="9" t="e">
        <v>#N/A</v>
      </c>
      <c r="M3980" s="92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8" t="e">
        <v>#N/A</v>
      </c>
      <c r="F3981" s="3" t="e">
        <v>#N/A</v>
      </c>
      <c r="G3981" s="3" t="e">
        <v>#N/A</v>
      </c>
      <c r="H3981" s="3" t="e">
        <v>#N/A</v>
      </c>
      <c r="I3981" s="79" t="e">
        <v>#N/A</v>
      </c>
      <c r="J3981" s="79" t="e">
        <v>#N/A</v>
      </c>
      <c r="K3981" s="84" t="e">
        <v>#N/A</v>
      </c>
      <c r="L3981" s="9" t="e">
        <v>#N/A</v>
      </c>
      <c r="M3981" s="92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8" t="e">
        <v>#N/A</v>
      </c>
      <c r="F3982" s="3" t="e">
        <v>#N/A</v>
      </c>
      <c r="G3982" s="3" t="e">
        <v>#N/A</v>
      </c>
      <c r="H3982" s="3" t="e">
        <v>#N/A</v>
      </c>
      <c r="I3982" s="79" t="e">
        <v>#N/A</v>
      </c>
      <c r="J3982" s="79" t="e">
        <v>#N/A</v>
      </c>
      <c r="K3982" s="84" t="e">
        <v>#N/A</v>
      </c>
      <c r="L3982" s="9" t="e">
        <v>#N/A</v>
      </c>
      <c r="M3982" s="92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8" t="e">
        <v>#N/A</v>
      </c>
      <c r="F3983" s="3" t="e">
        <v>#N/A</v>
      </c>
      <c r="G3983" s="3" t="e">
        <v>#N/A</v>
      </c>
      <c r="H3983" s="3" t="e">
        <v>#N/A</v>
      </c>
      <c r="I3983" s="79" t="e">
        <v>#N/A</v>
      </c>
      <c r="J3983" s="79" t="e">
        <v>#N/A</v>
      </c>
      <c r="K3983" s="84" t="e">
        <v>#N/A</v>
      </c>
      <c r="L3983" s="9" t="e">
        <v>#N/A</v>
      </c>
      <c r="M3983" s="92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8" t="e">
        <v>#N/A</v>
      </c>
      <c r="F3984" s="3" t="e">
        <v>#N/A</v>
      </c>
      <c r="G3984" s="3" t="e">
        <v>#N/A</v>
      </c>
      <c r="H3984" s="3" t="e">
        <v>#N/A</v>
      </c>
      <c r="I3984" s="79" t="e">
        <v>#N/A</v>
      </c>
      <c r="J3984" s="79" t="e">
        <v>#N/A</v>
      </c>
      <c r="K3984" s="84" t="e">
        <v>#N/A</v>
      </c>
      <c r="L3984" s="9" t="e">
        <v>#N/A</v>
      </c>
      <c r="M3984" s="92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8" t="e">
        <v>#N/A</v>
      </c>
      <c r="F3985" s="3" t="e">
        <v>#N/A</v>
      </c>
      <c r="G3985" s="3" t="e">
        <v>#N/A</v>
      </c>
      <c r="H3985" s="3" t="e">
        <v>#N/A</v>
      </c>
      <c r="I3985" s="79" t="e">
        <v>#N/A</v>
      </c>
      <c r="J3985" s="79" t="e">
        <v>#N/A</v>
      </c>
      <c r="K3985" s="84" t="e">
        <v>#N/A</v>
      </c>
      <c r="L3985" s="9" t="e">
        <v>#N/A</v>
      </c>
      <c r="M3985" s="92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8" t="e">
        <v>#N/A</v>
      </c>
      <c r="F3986" s="3" t="e">
        <v>#N/A</v>
      </c>
      <c r="G3986" s="3" t="e">
        <v>#N/A</v>
      </c>
      <c r="H3986" s="3" t="e">
        <v>#N/A</v>
      </c>
      <c r="I3986" s="79" t="e">
        <v>#N/A</v>
      </c>
      <c r="J3986" s="79" t="e">
        <v>#N/A</v>
      </c>
      <c r="K3986" s="84" t="e">
        <v>#N/A</v>
      </c>
      <c r="L3986" s="9" t="e">
        <v>#N/A</v>
      </c>
      <c r="M3986" s="92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8" t="e">
        <v>#N/A</v>
      </c>
      <c r="F3987" s="3" t="e">
        <v>#N/A</v>
      </c>
      <c r="G3987" s="3" t="e">
        <v>#N/A</v>
      </c>
      <c r="H3987" s="3" t="e">
        <v>#N/A</v>
      </c>
      <c r="I3987" s="79" t="e">
        <v>#N/A</v>
      </c>
      <c r="J3987" s="79" t="e">
        <v>#N/A</v>
      </c>
      <c r="K3987" s="84" t="e">
        <v>#N/A</v>
      </c>
      <c r="L3987" s="9" t="e">
        <v>#N/A</v>
      </c>
      <c r="M3987" s="92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8" t="e">
        <v>#N/A</v>
      </c>
      <c r="F3988" s="3" t="e">
        <v>#N/A</v>
      </c>
      <c r="G3988" s="3" t="e">
        <v>#N/A</v>
      </c>
      <c r="H3988" s="3" t="e">
        <v>#N/A</v>
      </c>
      <c r="I3988" s="79" t="e">
        <v>#N/A</v>
      </c>
      <c r="J3988" s="79" t="e">
        <v>#N/A</v>
      </c>
      <c r="K3988" s="84" t="e">
        <v>#N/A</v>
      </c>
      <c r="L3988" s="9" t="e">
        <v>#N/A</v>
      </c>
      <c r="M3988" s="92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8" t="e">
        <v>#N/A</v>
      </c>
      <c r="F3989" s="3" t="e">
        <v>#N/A</v>
      </c>
      <c r="G3989" s="3" t="e">
        <v>#N/A</v>
      </c>
      <c r="H3989" s="3" t="e">
        <v>#N/A</v>
      </c>
      <c r="I3989" s="79" t="e">
        <v>#N/A</v>
      </c>
      <c r="J3989" s="79" t="e">
        <v>#N/A</v>
      </c>
      <c r="K3989" s="84" t="e">
        <v>#N/A</v>
      </c>
      <c r="L3989" s="9" t="e">
        <v>#N/A</v>
      </c>
      <c r="M3989" s="92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8" t="e">
        <v>#N/A</v>
      </c>
      <c r="F3990" s="3" t="e">
        <v>#N/A</v>
      </c>
      <c r="G3990" s="3" t="e">
        <v>#N/A</v>
      </c>
      <c r="H3990" s="3" t="e">
        <v>#N/A</v>
      </c>
      <c r="I3990" s="79" t="e">
        <v>#N/A</v>
      </c>
      <c r="J3990" s="79" t="e">
        <v>#N/A</v>
      </c>
      <c r="K3990" s="84" t="e">
        <v>#N/A</v>
      </c>
      <c r="L3990" s="9" t="e">
        <v>#N/A</v>
      </c>
      <c r="M3990" s="92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8" t="e">
        <v>#N/A</v>
      </c>
      <c r="F3991" s="3" t="e">
        <v>#N/A</v>
      </c>
      <c r="G3991" s="3" t="e">
        <v>#N/A</v>
      </c>
      <c r="H3991" s="3" t="e">
        <v>#N/A</v>
      </c>
      <c r="I3991" s="79" t="e">
        <v>#N/A</v>
      </c>
      <c r="J3991" s="79" t="e">
        <v>#N/A</v>
      </c>
      <c r="K3991" s="84" t="e">
        <v>#N/A</v>
      </c>
      <c r="L3991" s="9" t="e">
        <v>#N/A</v>
      </c>
      <c r="M3991" s="92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8" t="e">
        <v>#N/A</v>
      </c>
      <c r="F3992" s="3" t="e">
        <v>#N/A</v>
      </c>
      <c r="G3992" s="3" t="e">
        <v>#N/A</v>
      </c>
      <c r="H3992" s="3" t="e">
        <v>#N/A</v>
      </c>
      <c r="I3992" s="79" t="e">
        <v>#N/A</v>
      </c>
      <c r="J3992" s="79" t="e">
        <v>#N/A</v>
      </c>
      <c r="K3992" s="84" t="e">
        <v>#N/A</v>
      </c>
      <c r="L3992" s="9" t="e">
        <v>#N/A</v>
      </c>
      <c r="M3992" s="92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8" t="e">
        <v>#N/A</v>
      </c>
      <c r="F3993" s="3" t="e">
        <v>#N/A</v>
      </c>
      <c r="G3993" s="3" t="e">
        <v>#N/A</v>
      </c>
      <c r="H3993" s="3" t="e">
        <v>#N/A</v>
      </c>
      <c r="I3993" s="79" t="e">
        <v>#N/A</v>
      </c>
      <c r="J3993" s="79" t="e">
        <v>#N/A</v>
      </c>
      <c r="K3993" s="84" t="e">
        <v>#N/A</v>
      </c>
      <c r="L3993" s="9" t="e">
        <v>#N/A</v>
      </c>
      <c r="M3993" s="92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8" t="e">
        <v>#N/A</v>
      </c>
      <c r="F3994" s="3" t="e">
        <v>#N/A</v>
      </c>
      <c r="G3994" s="3" t="e">
        <v>#N/A</v>
      </c>
      <c r="H3994" s="3" t="e">
        <v>#N/A</v>
      </c>
      <c r="I3994" s="79" t="e">
        <v>#N/A</v>
      </c>
      <c r="J3994" s="79" t="e">
        <v>#N/A</v>
      </c>
      <c r="K3994" s="84" t="e">
        <v>#N/A</v>
      </c>
      <c r="L3994" s="9" t="e">
        <v>#N/A</v>
      </c>
      <c r="M3994" s="92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8" t="e">
        <v>#N/A</v>
      </c>
      <c r="F3995" s="3" t="e">
        <v>#N/A</v>
      </c>
      <c r="G3995" s="3" t="e">
        <v>#N/A</v>
      </c>
      <c r="H3995" s="3" t="e">
        <v>#N/A</v>
      </c>
      <c r="I3995" s="79" t="e">
        <v>#N/A</v>
      </c>
      <c r="J3995" s="79" t="e">
        <v>#N/A</v>
      </c>
      <c r="K3995" s="84" t="e">
        <v>#N/A</v>
      </c>
      <c r="L3995" s="9" t="e">
        <v>#N/A</v>
      </c>
      <c r="M3995" s="92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8" t="e">
        <v>#N/A</v>
      </c>
      <c r="F3996" s="3" t="e">
        <v>#N/A</v>
      </c>
      <c r="G3996" s="3" t="e">
        <v>#N/A</v>
      </c>
      <c r="H3996" s="3" t="e">
        <v>#N/A</v>
      </c>
      <c r="I3996" s="79" t="e">
        <v>#N/A</v>
      </c>
      <c r="J3996" s="79" t="e">
        <v>#N/A</v>
      </c>
      <c r="K3996" s="84" t="e">
        <v>#N/A</v>
      </c>
      <c r="L3996" s="9" t="e">
        <v>#N/A</v>
      </c>
      <c r="M3996" s="92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8" t="e">
        <v>#N/A</v>
      </c>
      <c r="F3997" s="3" t="e">
        <v>#N/A</v>
      </c>
      <c r="G3997" s="3" t="e">
        <v>#N/A</v>
      </c>
      <c r="H3997" s="3" t="e">
        <v>#N/A</v>
      </c>
      <c r="I3997" s="79" t="e">
        <v>#N/A</v>
      </c>
      <c r="J3997" s="79" t="e">
        <v>#N/A</v>
      </c>
      <c r="K3997" s="84" t="e">
        <v>#N/A</v>
      </c>
      <c r="L3997" s="9" t="e">
        <v>#N/A</v>
      </c>
      <c r="M3997" s="92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8" t="e">
        <v>#N/A</v>
      </c>
      <c r="F3998" s="3" t="e">
        <v>#N/A</v>
      </c>
      <c r="G3998" s="3" t="e">
        <v>#N/A</v>
      </c>
      <c r="H3998" s="3" t="e">
        <v>#N/A</v>
      </c>
      <c r="I3998" s="79" t="e">
        <v>#N/A</v>
      </c>
      <c r="J3998" s="79" t="e">
        <v>#N/A</v>
      </c>
      <c r="K3998" s="84" t="e">
        <v>#N/A</v>
      </c>
      <c r="L3998" s="9" t="e">
        <v>#N/A</v>
      </c>
      <c r="M3998" s="92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8" t="e">
        <v>#N/A</v>
      </c>
      <c r="F3999" s="3" t="e">
        <v>#N/A</v>
      </c>
      <c r="G3999" s="3" t="e">
        <v>#N/A</v>
      </c>
      <c r="H3999" s="3" t="e">
        <v>#N/A</v>
      </c>
      <c r="I3999" s="79" t="e">
        <v>#N/A</v>
      </c>
      <c r="J3999" s="79" t="e">
        <v>#N/A</v>
      </c>
      <c r="K3999" s="84" t="e">
        <v>#N/A</v>
      </c>
      <c r="L3999" s="9" t="e">
        <v>#N/A</v>
      </c>
      <c r="M3999" s="92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8" t="e">
        <v>#N/A</v>
      </c>
      <c r="F4000" s="3" t="e">
        <v>#N/A</v>
      </c>
      <c r="G4000" s="3" t="e">
        <v>#N/A</v>
      </c>
      <c r="H4000" s="3" t="e">
        <v>#N/A</v>
      </c>
      <c r="I4000" s="79" t="e">
        <v>#N/A</v>
      </c>
      <c r="J4000" s="79" t="e">
        <v>#N/A</v>
      </c>
      <c r="K4000" s="84" t="e">
        <v>#N/A</v>
      </c>
      <c r="L4000" s="9" t="e">
        <v>#N/A</v>
      </c>
      <c r="M4000" s="92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8" t="e">
        <v>#N/A</v>
      </c>
      <c r="F4001" s="3" t="e">
        <v>#N/A</v>
      </c>
      <c r="G4001" s="3" t="e">
        <v>#N/A</v>
      </c>
      <c r="H4001" s="3" t="e">
        <v>#N/A</v>
      </c>
      <c r="I4001" s="79" t="e">
        <v>#N/A</v>
      </c>
      <c r="J4001" s="79" t="e">
        <v>#N/A</v>
      </c>
      <c r="K4001" s="84" t="e">
        <v>#N/A</v>
      </c>
      <c r="L4001" s="9" t="e">
        <v>#N/A</v>
      </c>
      <c r="M4001" s="92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8" t="e">
        <v>#N/A</v>
      </c>
      <c r="F4002" s="3" t="e">
        <v>#N/A</v>
      </c>
      <c r="G4002" s="3" t="e">
        <v>#N/A</v>
      </c>
      <c r="H4002" s="3" t="e">
        <v>#N/A</v>
      </c>
      <c r="I4002" s="79" t="e">
        <v>#N/A</v>
      </c>
      <c r="J4002" s="79" t="e">
        <v>#N/A</v>
      </c>
      <c r="K4002" s="84" t="e">
        <v>#N/A</v>
      </c>
      <c r="L4002" s="9" t="e">
        <v>#N/A</v>
      </c>
      <c r="M4002" s="92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8" t="e">
        <v>#N/A</v>
      </c>
      <c r="F4003" s="3" t="e">
        <v>#N/A</v>
      </c>
      <c r="G4003" s="3" t="e">
        <v>#N/A</v>
      </c>
      <c r="H4003" s="3" t="e">
        <v>#N/A</v>
      </c>
      <c r="I4003" s="79" t="e">
        <v>#N/A</v>
      </c>
      <c r="J4003" s="79" t="e">
        <v>#N/A</v>
      </c>
      <c r="K4003" s="84" t="e">
        <v>#N/A</v>
      </c>
      <c r="L4003" s="9" t="e">
        <v>#N/A</v>
      </c>
      <c r="M4003" s="92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8" t="e">
        <v>#N/A</v>
      </c>
      <c r="F4004" s="3" t="e">
        <v>#N/A</v>
      </c>
      <c r="G4004" s="3" t="e">
        <v>#N/A</v>
      </c>
      <c r="H4004" s="3" t="e">
        <v>#N/A</v>
      </c>
      <c r="I4004" s="79" t="e">
        <v>#N/A</v>
      </c>
      <c r="J4004" s="79" t="e">
        <v>#N/A</v>
      </c>
      <c r="K4004" s="84" t="e">
        <v>#N/A</v>
      </c>
      <c r="L4004" s="9" t="e">
        <v>#N/A</v>
      </c>
      <c r="M4004" s="92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8" t="e">
        <v>#N/A</v>
      </c>
      <c r="F4005" s="3" t="e">
        <v>#N/A</v>
      </c>
      <c r="G4005" s="3" t="e">
        <v>#N/A</v>
      </c>
      <c r="H4005" s="3" t="e">
        <v>#N/A</v>
      </c>
      <c r="I4005" s="79" t="e">
        <v>#N/A</v>
      </c>
      <c r="J4005" s="79" t="e">
        <v>#N/A</v>
      </c>
      <c r="K4005" s="84" t="e">
        <v>#N/A</v>
      </c>
      <c r="L4005" s="9" t="e">
        <v>#N/A</v>
      </c>
      <c r="M4005" s="92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8" t="e">
        <v>#N/A</v>
      </c>
      <c r="F4006" s="3" t="e">
        <v>#N/A</v>
      </c>
      <c r="G4006" s="3" t="e">
        <v>#N/A</v>
      </c>
      <c r="H4006" s="3" t="e">
        <v>#N/A</v>
      </c>
      <c r="I4006" s="79" t="e">
        <v>#N/A</v>
      </c>
      <c r="J4006" s="79" t="e">
        <v>#N/A</v>
      </c>
      <c r="K4006" s="84" t="e">
        <v>#N/A</v>
      </c>
      <c r="L4006" s="9" t="e">
        <v>#N/A</v>
      </c>
      <c r="M4006" s="92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8" t="e">
        <v>#N/A</v>
      </c>
      <c r="F4007" s="3" t="e">
        <v>#N/A</v>
      </c>
      <c r="G4007" s="3" t="e">
        <v>#N/A</v>
      </c>
      <c r="H4007" s="3" t="e">
        <v>#N/A</v>
      </c>
      <c r="I4007" s="79" t="e">
        <v>#N/A</v>
      </c>
      <c r="J4007" s="79" t="e">
        <v>#N/A</v>
      </c>
      <c r="K4007" s="84" t="e">
        <v>#N/A</v>
      </c>
      <c r="L4007" s="9" t="e">
        <v>#N/A</v>
      </c>
      <c r="M4007" s="92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8" t="e">
        <v>#N/A</v>
      </c>
      <c r="F4008" s="3" t="e">
        <v>#N/A</v>
      </c>
      <c r="G4008" s="3" t="e">
        <v>#N/A</v>
      </c>
      <c r="H4008" s="3" t="e">
        <v>#N/A</v>
      </c>
      <c r="I4008" s="79" t="e">
        <v>#N/A</v>
      </c>
      <c r="J4008" s="79" t="e">
        <v>#N/A</v>
      </c>
      <c r="K4008" s="84" t="e">
        <v>#N/A</v>
      </c>
      <c r="L4008" s="9" t="e">
        <v>#N/A</v>
      </c>
      <c r="M4008" s="92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8" t="e">
        <v>#N/A</v>
      </c>
      <c r="F4009" s="3" t="e">
        <v>#N/A</v>
      </c>
      <c r="G4009" s="3" t="e">
        <v>#N/A</v>
      </c>
      <c r="H4009" s="3" t="e">
        <v>#N/A</v>
      </c>
      <c r="I4009" s="79" t="e">
        <v>#N/A</v>
      </c>
      <c r="J4009" s="79" t="e">
        <v>#N/A</v>
      </c>
      <c r="K4009" s="84" t="e">
        <v>#N/A</v>
      </c>
      <c r="L4009" s="9" t="e">
        <v>#N/A</v>
      </c>
      <c r="M4009" s="92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8" t="e">
        <v>#N/A</v>
      </c>
      <c r="F4010" s="3" t="e">
        <v>#N/A</v>
      </c>
      <c r="G4010" s="3" t="e">
        <v>#N/A</v>
      </c>
      <c r="H4010" s="3" t="e">
        <v>#N/A</v>
      </c>
      <c r="I4010" s="79" t="e">
        <v>#N/A</v>
      </c>
      <c r="J4010" s="79" t="e">
        <v>#N/A</v>
      </c>
      <c r="K4010" s="84" t="e">
        <v>#N/A</v>
      </c>
      <c r="L4010" s="9" t="e">
        <v>#N/A</v>
      </c>
      <c r="M4010" s="92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8" t="e">
        <v>#N/A</v>
      </c>
      <c r="F4011" s="3" t="e">
        <v>#N/A</v>
      </c>
      <c r="G4011" s="3" t="e">
        <v>#N/A</v>
      </c>
      <c r="H4011" s="3" t="e">
        <v>#N/A</v>
      </c>
      <c r="I4011" s="79" t="e">
        <v>#N/A</v>
      </c>
      <c r="J4011" s="79" t="e">
        <v>#N/A</v>
      </c>
      <c r="K4011" s="84" t="e">
        <v>#N/A</v>
      </c>
      <c r="L4011" s="9" t="e">
        <v>#N/A</v>
      </c>
      <c r="M4011" s="92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8" t="e">
        <v>#N/A</v>
      </c>
      <c r="F4012" s="3" t="e">
        <v>#N/A</v>
      </c>
      <c r="G4012" s="3" t="e">
        <v>#N/A</v>
      </c>
      <c r="H4012" s="3" t="e">
        <v>#N/A</v>
      </c>
      <c r="I4012" s="79" t="e">
        <v>#N/A</v>
      </c>
      <c r="J4012" s="79" t="e">
        <v>#N/A</v>
      </c>
      <c r="K4012" s="84" t="e">
        <v>#N/A</v>
      </c>
      <c r="L4012" s="9" t="e">
        <v>#N/A</v>
      </c>
      <c r="M4012" s="92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8" t="e">
        <v>#N/A</v>
      </c>
      <c r="F4013" s="3" t="e">
        <v>#N/A</v>
      </c>
      <c r="G4013" s="3" t="e">
        <v>#N/A</v>
      </c>
      <c r="H4013" s="3" t="e">
        <v>#N/A</v>
      </c>
      <c r="I4013" s="79" t="e">
        <v>#N/A</v>
      </c>
      <c r="J4013" s="79" t="e">
        <v>#N/A</v>
      </c>
      <c r="K4013" s="84" t="e">
        <v>#N/A</v>
      </c>
      <c r="L4013" s="9" t="e">
        <v>#N/A</v>
      </c>
      <c r="M4013" s="92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8" t="e">
        <v>#N/A</v>
      </c>
      <c r="F4014" s="3" t="e">
        <v>#N/A</v>
      </c>
      <c r="G4014" s="3" t="e">
        <v>#N/A</v>
      </c>
      <c r="H4014" s="3" t="e">
        <v>#N/A</v>
      </c>
      <c r="I4014" s="79" t="e">
        <v>#N/A</v>
      </c>
      <c r="J4014" s="79" t="e">
        <v>#N/A</v>
      </c>
      <c r="K4014" s="84" t="e">
        <v>#N/A</v>
      </c>
      <c r="L4014" s="9" t="e">
        <v>#N/A</v>
      </c>
      <c r="M4014" s="92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8" t="e">
        <v>#N/A</v>
      </c>
      <c r="F4015" s="3" t="e">
        <v>#N/A</v>
      </c>
      <c r="G4015" s="3" t="e">
        <v>#N/A</v>
      </c>
      <c r="H4015" s="3" t="e">
        <v>#N/A</v>
      </c>
      <c r="I4015" s="79" t="e">
        <v>#N/A</v>
      </c>
      <c r="J4015" s="79" t="e">
        <v>#N/A</v>
      </c>
      <c r="K4015" s="84" t="e">
        <v>#N/A</v>
      </c>
      <c r="L4015" s="9" t="e">
        <v>#N/A</v>
      </c>
      <c r="M4015" s="92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8" t="e">
        <v>#N/A</v>
      </c>
      <c r="F4016" s="3" t="e">
        <v>#N/A</v>
      </c>
      <c r="G4016" s="3" t="e">
        <v>#N/A</v>
      </c>
      <c r="H4016" s="3" t="e">
        <v>#N/A</v>
      </c>
      <c r="I4016" s="79" t="e">
        <v>#N/A</v>
      </c>
      <c r="J4016" s="79" t="e">
        <v>#N/A</v>
      </c>
      <c r="K4016" s="84" t="e">
        <v>#N/A</v>
      </c>
      <c r="L4016" s="9" t="e">
        <v>#N/A</v>
      </c>
      <c r="M4016" s="92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8" t="e">
        <v>#N/A</v>
      </c>
      <c r="F4017" s="3" t="e">
        <v>#N/A</v>
      </c>
      <c r="G4017" s="3" t="e">
        <v>#N/A</v>
      </c>
      <c r="H4017" s="3" t="e">
        <v>#N/A</v>
      </c>
      <c r="I4017" s="79" t="e">
        <v>#N/A</v>
      </c>
      <c r="J4017" s="79" t="e">
        <v>#N/A</v>
      </c>
      <c r="K4017" s="84" t="e">
        <v>#N/A</v>
      </c>
      <c r="L4017" s="9" t="e">
        <v>#N/A</v>
      </c>
      <c r="M4017" s="92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8" t="e">
        <v>#N/A</v>
      </c>
      <c r="F4018" s="3" t="e">
        <v>#N/A</v>
      </c>
      <c r="G4018" s="3" t="e">
        <v>#N/A</v>
      </c>
      <c r="H4018" s="3" t="e">
        <v>#N/A</v>
      </c>
      <c r="I4018" s="79" t="e">
        <v>#N/A</v>
      </c>
      <c r="J4018" s="79" t="e">
        <v>#N/A</v>
      </c>
      <c r="K4018" s="84" t="e">
        <v>#N/A</v>
      </c>
      <c r="L4018" s="9" t="e">
        <v>#N/A</v>
      </c>
      <c r="M4018" s="92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8" t="e">
        <v>#N/A</v>
      </c>
      <c r="F4019" s="3" t="e">
        <v>#N/A</v>
      </c>
      <c r="G4019" s="3" t="e">
        <v>#N/A</v>
      </c>
      <c r="H4019" s="3" t="e">
        <v>#N/A</v>
      </c>
      <c r="I4019" s="79" t="e">
        <v>#N/A</v>
      </c>
      <c r="J4019" s="79" t="e">
        <v>#N/A</v>
      </c>
      <c r="K4019" s="84" t="e">
        <v>#N/A</v>
      </c>
      <c r="L4019" s="9" t="e">
        <v>#N/A</v>
      </c>
      <c r="M4019" s="92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8" t="e">
        <v>#N/A</v>
      </c>
      <c r="F4020" s="3" t="e">
        <v>#N/A</v>
      </c>
      <c r="G4020" s="3" t="e">
        <v>#N/A</v>
      </c>
      <c r="H4020" s="3" t="e">
        <v>#N/A</v>
      </c>
      <c r="I4020" s="79" t="e">
        <v>#N/A</v>
      </c>
      <c r="J4020" s="79" t="e">
        <v>#N/A</v>
      </c>
      <c r="K4020" s="84" t="e">
        <v>#N/A</v>
      </c>
      <c r="L4020" s="9" t="e">
        <v>#N/A</v>
      </c>
      <c r="M4020" s="92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8" t="e">
        <v>#N/A</v>
      </c>
      <c r="F4021" s="3" t="e">
        <v>#N/A</v>
      </c>
      <c r="G4021" s="3" t="e">
        <v>#N/A</v>
      </c>
      <c r="H4021" s="3" t="e">
        <v>#N/A</v>
      </c>
      <c r="I4021" s="79" t="e">
        <v>#N/A</v>
      </c>
      <c r="J4021" s="79" t="e">
        <v>#N/A</v>
      </c>
      <c r="K4021" s="84" t="e">
        <v>#N/A</v>
      </c>
      <c r="L4021" s="9" t="e">
        <v>#N/A</v>
      </c>
      <c r="M4021" s="92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8" t="e">
        <v>#N/A</v>
      </c>
      <c r="F4022" s="3" t="e">
        <v>#N/A</v>
      </c>
      <c r="G4022" s="3" t="e">
        <v>#N/A</v>
      </c>
      <c r="H4022" s="3" t="e">
        <v>#N/A</v>
      </c>
      <c r="I4022" s="79" t="e">
        <v>#N/A</v>
      </c>
      <c r="J4022" s="79" t="e">
        <v>#N/A</v>
      </c>
      <c r="K4022" s="84" t="e">
        <v>#N/A</v>
      </c>
      <c r="L4022" s="9" t="e">
        <v>#N/A</v>
      </c>
      <c r="M4022" s="92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8" t="e">
        <v>#N/A</v>
      </c>
      <c r="F4023" s="3" t="e">
        <v>#N/A</v>
      </c>
      <c r="G4023" s="3" t="e">
        <v>#N/A</v>
      </c>
      <c r="H4023" s="3" t="e">
        <v>#N/A</v>
      </c>
      <c r="I4023" s="79" t="e">
        <v>#N/A</v>
      </c>
      <c r="J4023" s="79" t="e">
        <v>#N/A</v>
      </c>
      <c r="K4023" s="84" t="e">
        <v>#N/A</v>
      </c>
      <c r="L4023" s="9" t="e">
        <v>#N/A</v>
      </c>
      <c r="M4023" s="92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8" t="e">
        <v>#N/A</v>
      </c>
      <c r="F4024" s="3" t="e">
        <v>#N/A</v>
      </c>
      <c r="G4024" s="3" t="e">
        <v>#N/A</v>
      </c>
      <c r="H4024" s="3" t="e">
        <v>#N/A</v>
      </c>
      <c r="I4024" s="79" t="e">
        <v>#N/A</v>
      </c>
      <c r="J4024" s="79" t="e">
        <v>#N/A</v>
      </c>
      <c r="K4024" s="84" t="e">
        <v>#N/A</v>
      </c>
      <c r="L4024" s="9" t="e">
        <v>#N/A</v>
      </c>
      <c r="M4024" s="92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8" t="e">
        <v>#N/A</v>
      </c>
      <c r="F4025" s="3" t="e">
        <v>#N/A</v>
      </c>
      <c r="G4025" s="3" t="e">
        <v>#N/A</v>
      </c>
      <c r="H4025" s="3" t="e">
        <v>#N/A</v>
      </c>
      <c r="I4025" s="79" t="e">
        <v>#N/A</v>
      </c>
      <c r="J4025" s="79" t="e">
        <v>#N/A</v>
      </c>
      <c r="K4025" s="84" t="e">
        <v>#N/A</v>
      </c>
      <c r="L4025" s="9" t="e">
        <v>#N/A</v>
      </c>
      <c r="M4025" s="92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8" t="e">
        <v>#N/A</v>
      </c>
      <c r="F4026" s="3" t="e">
        <v>#N/A</v>
      </c>
      <c r="G4026" s="3" t="e">
        <v>#N/A</v>
      </c>
      <c r="H4026" s="3" t="e">
        <v>#N/A</v>
      </c>
      <c r="I4026" s="79" t="e">
        <v>#N/A</v>
      </c>
      <c r="J4026" s="79" t="e">
        <v>#N/A</v>
      </c>
      <c r="K4026" s="84" t="e">
        <v>#N/A</v>
      </c>
      <c r="L4026" s="9" t="e">
        <v>#N/A</v>
      </c>
      <c r="M4026" s="92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8" t="e">
        <v>#N/A</v>
      </c>
      <c r="F4027" s="3" t="e">
        <v>#N/A</v>
      </c>
      <c r="G4027" s="3" t="e">
        <v>#N/A</v>
      </c>
      <c r="H4027" s="3" t="e">
        <v>#N/A</v>
      </c>
      <c r="I4027" s="79" t="e">
        <v>#N/A</v>
      </c>
      <c r="J4027" s="79" t="e">
        <v>#N/A</v>
      </c>
      <c r="K4027" s="84" t="e">
        <v>#N/A</v>
      </c>
      <c r="L4027" s="9" t="e">
        <v>#N/A</v>
      </c>
      <c r="M4027" s="92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8" t="e">
        <v>#N/A</v>
      </c>
      <c r="F4028" s="3" t="e">
        <v>#N/A</v>
      </c>
      <c r="G4028" s="3" t="e">
        <v>#N/A</v>
      </c>
      <c r="H4028" s="3" t="e">
        <v>#N/A</v>
      </c>
      <c r="I4028" s="79" t="e">
        <v>#N/A</v>
      </c>
      <c r="J4028" s="79" t="e">
        <v>#N/A</v>
      </c>
      <c r="K4028" s="84" t="e">
        <v>#N/A</v>
      </c>
      <c r="L4028" s="9" t="e">
        <v>#N/A</v>
      </c>
      <c r="M4028" s="92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8" t="e">
        <v>#N/A</v>
      </c>
      <c r="F4029" s="3" t="e">
        <v>#N/A</v>
      </c>
      <c r="G4029" s="3" t="e">
        <v>#N/A</v>
      </c>
      <c r="H4029" s="3" t="e">
        <v>#N/A</v>
      </c>
      <c r="I4029" s="79" t="e">
        <v>#N/A</v>
      </c>
      <c r="J4029" s="79" t="e">
        <v>#N/A</v>
      </c>
      <c r="K4029" s="84" t="e">
        <v>#N/A</v>
      </c>
      <c r="L4029" s="9" t="e">
        <v>#N/A</v>
      </c>
      <c r="M4029" s="92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8" t="e">
        <v>#N/A</v>
      </c>
      <c r="F4030" s="3" t="e">
        <v>#N/A</v>
      </c>
      <c r="G4030" s="3" t="e">
        <v>#N/A</v>
      </c>
      <c r="H4030" s="3" t="e">
        <v>#N/A</v>
      </c>
      <c r="I4030" s="79" t="e">
        <v>#N/A</v>
      </c>
      <c r="J4030" s="79" t="e">
        <v>#N/A</v>
      </c>
      <c r="K4030" s="84" t="e">
        <v>#N/A</v>
      </c>
      <c r="L4030" s="9" t="e">
        <v>#N/A</v>
      </c>
      <c r="M4030" s="92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8" t="e">
        <v>#N/A</v>
      </c>
      <c r="F4031" s="3" t="e">
        <v>#N/A</v>
      </c>
      <c r="G4031" s="3" t="e">
        <v>#N/A</v>
      </c>
      <c r="H4031" s="3" t="e">
        <v>#N/A</v>
      </c>
      <c r="I4031" s="79" t="e">
        <v>#N/A</v>
      </c>
      <c r="J4031" s="79" t="e">
        <v>#N/A</v>
      </c>
      <c r="K4031" s="84" t="e">
        <v>#N/A</v>
      </c>
      <c r="L4031" s="9" t="e">
        <v>#N/A</v>
      </c>
      <c r="M4031" s="92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8" t="e">
        <v>#N/A</v>
      </c>
      <c r="F4032" s="3" t="e">
        <v>#N/A</v>
      </c>
      <c r="G4032" s="3" t="e">
        <v>#N/A</v>
      </c>
      <c r="H4032" s="3" t="e">
        <v>#N/A</v>
      </c>
      <c r="I4032" s="79" t="e">
        <v>#N/A</v>
      </c>
      <c r="J4032" s="79" t="e">
        <v>#N/A</v>
      </c>
      <c r="K4032" s="84" t="e">
        <v>#N/A</v>
      </c>
      <c r="L4032" s="9" t="e">
        <v>#N/A</v>
      </c>
      <c r="M4032" s="92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8" t="e">
        <v>#N/A</v>
      </c>
      <c r="F4033" s="3" t="e">
        <v>#N/A</v>
      </c>
      <c r="G4033" s="3" t="e">
        <v>#N/A</v>
      </c>
      <c r="H4033" s="3" t="e">
        <v>#N/A</v>
      </c>
      <c r="I4033" s="79" t="e">
        <v>#N/A</v>
      </c>
      <c r="J4033" s="79" t="e">
        <v>#N/A</v>
      </c>
      <c r="K4033" s="84" t="e">
        <v>#N/A</v>
      </c>
      <c r="L4033" s="9" t="e">
        <v>#N/A</v>
      </c>
      <c r="M4033" s="92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8" t="e">
        <v>#N/A</v>
      </c>
      <c r="F4034" s="3" t="e">
        <v>#N/A</v>
      </c>
      <c r="G4034" s="3" t="e">
        <v>#N/A</v>
      </c>
      <c r="H4034" s="3" t="e">
        <v>#N/A</v>
      </c>
      <c r="I4034" s="79" t="e">
        <v>#N/A</v>
      </c>
      <c r="J4034" s="79" t="e">
        <v>#N/A</v>
      </c>
      <c r="K4034" s="84" t="e">
        <v>#N/A</v>
      </c>
      <c r="L4034" s="9" t="e">
        <v>#N/A</v>
      </c>
      <c r="M4034" s="92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8" t="e">
        <v>#N/A</v>
      </c>
      <c r="F4035" s="3" t="e">
        <v>#N/A</v>
      </c>
      <c r="G4035" s="3" t="e">
        <v>#N/A</v>
      </c>
      <c r="H4035" s="3" t="e">
        <v>#N/A</v>
      </c>
      <c r="I4035" s="79" t="e">
        <v>#N/A</v>
      </c>
      <c r="J4035" s="79" t="e">
        <v>#N/A</v>
      </c>
      <c r="K4035" s="84" t="e">
        <v>#N/A</v>
      </c>
      <c r="L4035" s="9" t="e">
        <v>#N/A</v>
      </c>
      <c r="M4035" s="92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8" t="e">
        <v>#N/A</v>
      </c>
      <c r="F4036" s="3" t="e">
        <v>#N/A</v>
      </c>
      <c r="G4036" s="3" t="e">
        <v>#N/A</v>
      </c>
      <c r="H4036" s="3" t="e">
        <v>#N/A</v>
      </c>
      <c r="I4036" s="79" t="e">
        <v>#N/A</v>
      </c>
      <c r="J4036" s="79" t="e">
        <v>#N/A</v>
      </c>
      <c r="K4036" s="84" t="e">
        <v>#N/A</v>
      </c>
      <c r="L4036" s="9" t="e">
        <v>#N/A</v>
      </c>
      <c r="M4036" s="92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8" t="e">
        <v>#N/A</v>
      </c>
      <c r="F4037" s="3" t="e">
        <v>#N/A</v>
      </c>
      <c r="G4037" s="3" t="e">
        <v>#N/A</v>
      </c>
      <c r="H4037" s="3" t="e">
        <v>#N/A</v>
      </c>
      <c r="I4037" s="79" t="e">
        <v>#N/A</v>
      </c>
      <c r="J4037" s="79" t="e">
        <v>#N/A</v>
      </c>
      <c r="K4037" s="84" t="e">
        <v>#N/A</v>
      </c>
      <c r="L4037" s="9" t="e">
        <v>#N/A</v>
      </c>
      <c r="M4037" s="92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8" t="e">
        <v>#N/A</v>
      </c>
      <c r="F4038" s="3" t="e">
        <v>#N/A</v>
      </c>
      <c r="G4038" s="3" t="e">
        <v>#N/A</v>
      </c>
      <c r="H4038" s="3" t="e">
        <v>#N/A</v>
      </c>
      <c r="I4038" s="79" t="e">
        <v>#N/A</v>
      </c>
      <c r="J4038" s="79" t="e">
        <v>#N/A</v>
      </c>
      <c r="K4038" s="84" t="e">
        <v>#N/A</v>
      </c>
      <c r="L4038" s="9" t="e">
        <v>#N/A</v>
      </c>
      <c r="M4038" s="92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8" t="e">
        <v>#N/A</v>
      </c>
      <c r="F4039" s="3" t="e">
        <v>#N/A</v>
      </c>
      <c r="G4039" s="3" t="e">
        <v>#N/A</v>
      </c>
      <c r="H4039" s="3" t="e">
        <v>#N/A</v>
      </c>
      <c r="I4039" s="79" t="e">
        <v>#N/A</v>
      </c>
      <c r="J4039" s="79" t="e">
        <v>#N/A</v>
      </c>
      <c r="K4039" s="84" t="e">
        <v>#N/A</v>
      </c>
      <c r="L4039" s="9" t="e">
        <v>#N/A</v>
      </c>
      <c r="M4039" s="92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8" t="e">
        <v>#N/A</v>
      </c>
      <c r="F4040" s="3" t="e">
        <v>#N/A</v>
      </c>
      <c r="G4040" s="3" t="e">
        <v>#N/A</v>
      </c>
      <c r="H4040" s="3" t="e">
        <v>#N/A</v>
      </c>
      <c r="I4040" s="79" t="e">
        <v>#N/A</v>
      </c>
      <c r="J4040" s="79" t="e">
        <v>#N/A</v>
      </c>
      <c r="K4040" s="84" t="e">
        <v>#N/A</v>
      </c>
      <c r="L4040" s="9" t="e">
        <v>#N/A</v>
      </c>
      <c r="M4040" s="92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8" t="e">
        <v>#N/A</v>
      </c>
      <c r="F4041" s="3" t="e">
        <v>#N/A</v>
      </c>
      <c r="G4041" s="3" t="e">
        <v>#N/A</v>
      </c>
      <c r="H4041" s="3" t="e">
        <v>#N/A</v>
      </c>
      <c r="I4041" s="79" t="e">
        <v>#N/A</v>
      </c>
      <c r="J4041" s="79" t="e">
        <v>#N/A</v>
      </c>
      <c r="K4041" s="84" t="e">
        <v>#N/A</v>
      </c>
      <c r="L4041" s="9" t="e">
        <v>#N/A</v>
      </c>
      <c r="M4041" s="92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8" t="e">
        <v>#N/A</v>
      </c>
      <c r="F4042" s="3" t="e">
        <v>#N/A</v>
      </c>
      <c r="G4042" s="3" t="e">
        <v>#N/A</v>
      </c>
      <c r="H4042" s="3" t="e">
        <v>#N/A</v>
      </c>
      <c r="I4042" s="79" t="e">
        <v>#N/A</v>
      </c>
      <c r="J4042" s="79" t="e">
        <v>#N/A</v>
      </c>
      <c r="K4042" s="84" t="e">
        <v>#N/A</v>
      </c>
      <c r="L4042" s="9" t="e">
        <v>#N/A</v>
      </c>
      <c r="M4042" s="92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8" t="e">
        <v>#N/A</v>
      </c>
      <c r="F4043" s="3" t="e">
        <v>#N/A</v>
      </c>
      <c r="G4043" s="3" t="e">
        <v>#N/A</v>
      </c>
      <c r="H4043" s="3" t="e">
        <v>#N/A</v>
      </c>
      <c r="I4043" s="79" t="e">
        <v>#N/A</v>
      </c>
      <c r="J4043" s="79" t="e">
        <v>#N/A</v>
      </c>
      <c r="K4043" s="84" t="e">
        <v>#N/A</v>
      </c>
      <c r="L4043" s="9" t="e">
        <v>#N/A</v>
      </c>
      <c r="M4043" s="92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8" t="e">
        <v>#N/A</v>
      </c>
      <c r="F4044" s="3" t="e">
        <v>#N/A</v>
      </c>
      <c r="G4044" s="3" t="e">
        <v>#N/A</v>
      </c>
      <c r="H4044" s="3" t="e">
        <v>#N/A</v>
      </c>
      <c r="I4044" s="79" t="e">
        <v>#N/A</v>
      </c>
      <c r="J4044" s="79" t="e">
        <v>#N/A</v>
      </c>
      <c r="K4044" s="84" t="e">
        <v>#N/A</v>
      </c>
      <c r="L4044" s="9" t="e">
        <v>#N/A</v>
      </c>
      <c r="M4044" s="92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8" t="e">
        <v>#N/A</v>
      </c>
      <c r="F4045" s="3" t="e">
        <v>#N/A</v>
      </c>
      <c r="G4045" s="3" t="e">
        <v>#N/A</v>
      </c>
      <c r="H4045" s="3" t="e">
        <v>#N/A</v>
      </c>
      <c r="I4045" s="79" t="e">
        <v>#N/A</v>
      </c>
      <c r="J4045" s="79" t="e">
        <v>#N/A</v>
      </c>
      <c r="K4045" s="84" t="e">
        <v>#N/A</v>
      </c>
      <c r="L4045" s="9" t="e">
        <v>#N/A</v>
      </c>
      <c r="M4045" s="92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8" t="e">
        <v>#N/A</v>
      </c>
      <c r="F4046" s="3" t="e">
        <v>#N/A</v>
      </c>
      <c r="G4046" s="3" t="e">
        <v>#N/A</v>
      </c>
      <c r="H4046" s="3" t="e">
        <v>#N/A</v>
      </c>
      <c r="I4046" s="79" t="e">
        <v>#N/A</v>
      </c>
      <c r="J4046" s="79" t="e">
        <v>#N/A</v>
      </c>
      <c r="K4046" s="84" t="e">
        <v>#N/A</v>
      </c>
      <c r="L4046" s="9" t="e">
        <v>#N/A</v>
      </c>
      <c r="M4046" s="92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8" t="e">
        <v>#N/A</v>
      </c>
      <c r="F4047" s="3" t="e">
        <v>#N/A</v>
      </c>
      <c r="G4047" s="3" t="e">
        <v>#N/A</v>
      </c>
      <c r="H4047" s="3" t="e">
        <v>#N/A</v>
      </c>
      <c r="I4047" s="79" t="e">
        <v>#N/A</v>
      </c>
      <c r="J4047" s="79" t="e">
        <v>#N/A</v>
      </c>
      <c r="K4047" s="84" t="e">
        <v>#N/A</v>
      </c>
      <c r="L4047" s="9" t="e">
        <v>#N/A</v>
      </c>
      <c r="M4047" s="92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8" t="e">
        <v>#N/A</v>
      </c>
      <c r="F4048" s="3" t="e">
        <v>#N/A</v>
      </c>
      <c r="G4048" s="3" t="e">
        <v>#N/A</v>
      </c>
      <c r="H4048" s="3" t="e">
        <v>#N/A</v>
      </c>
      <c r="I4048" s="79" t="e">
        <v>#N/A</v>
      </c>
      <c r="J4048" s="79" t="e">
        <v>#N/A</v>
      </c>
      <c r="K4048" s="84" t="e">
        <v>#N/A</v>
      </c>
      <c r="L4048" s="9" t="e">
        <v>#N/A</v>
      </c>
      <c r="M4048" s="92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8" t="e">
        <v>#N/A</v>
      </c>
      <c r="F4049" s="3" t="e">
        <v>#N/A</v>
      </c>
      <c r="G4049" s="3" t="e">
        <v>#N/A</v>
      </c>
      <c r="H4049" s="3" t="e">
        <v>#N/A</v>
      </c>
      <c r="I4049" s="79" t="e">
        <v>#N/A</v>
      </c>
      <c r="J4049" s="79" t="e">
        <v>#N/A</v>
      </c>
      <c r="K4049" s="84" t="e">
        <v>#N/A</v>
      </c>
      <c r="L4049" s="9" t="e">
        <v>#N/A</v>
      </c>
      <c r="M4049" s="92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8" t="e">
        <v>#N/A</v>
      </c>
      <c r="F4050" s="3" t="e">
        <v>#N/A</v>
      </c>
      <c r="G4050" s="3" t="e">
        <v>#N/A</v>
      </c>
      <c r="H4050" s="3" t="e">
        <v>#N/A</v>
      </c>
      <c r="I4050" s="79" t="e">
        <v>#N/A</v>
      </c>
      <c r="J4050" s="79" t="e">
        <v>#N/A</v>
      </c>
      <c r="K4050" s="84" t="e">
        <v>#N/A</v>
      </c>
      <c r="L4050" s="9" t="e">
        <v>#N/A</v>
      </c>
      <c r="M4050" s="92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8" t="e">
        <v>#N/A</v>
      </c>
      <c r="F4051" s="3" t="e">
        <v>#N/A</v>
      </c>
      <c r="G4051" s="3" t="e">
        <v>#N/A</v>
      </c>
      <c r="H4051" s="3" t="e">
        <v>#N/A</v>
      </c>
      <c r="I4051" s="79" t="e">
        <v>#N/A</v>
      </c>
      <c r="J4051" s="79" t="e">
        <v>#N/A</v>
      </c>
      <c r="K4051" s="84" t="e">
        <v>#N/A</v>
      </c>
      <c r="L4051" s="9" t="e">
        <v>#N/A</v>
      </c>
      <c r="M4051" s="92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8" t="e">
        <v>#N/A</v>
      </c>
      <c r="F4052" s="3" t="e">
        <v>#N/A</v>
      </c>
      <c r="G4052" s="3" t="e">
        <v>#N/A</v>
      </c>
      <c r="H4052" s="3" t="e">
        <v>#N/A</v>
      </c>
      <c r="I4052" s="79" t="e">
        <v>#N/A</v>
      </c>
      <c r="J4052" s="79" t="e">
        <v>#N/A</v>
      </c>
      <c r="K4052" s="84" t="e">
        <v>#N/A</v>
      </c>
      <c r="L4052" s="9" t="e">
        <v>#N/A</v>
      </c>
      <c r="M4052" s="92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8" t="e">
        <v>#N/A</v>
      </c>
      <c r="F4053" s="3" t="e">
        <v>#N/A</v>
      </c>
      <c r="G4053" s="3" t="e">
        <v>#N/A</v>
      </c>
      <c r="H4053" s="3" t="e">
        <v>#N/A</v>
      </c>
      <c r="I4053" s="79" t="e">
        <v>#N/A</v>
      </c>
      <c r="J4053" s="79" t="e">
        <v>#N/A</v>
      </c>
      <c r="K4053" s="84" t="e">
        <v>#N/A</v>
      </c>
      <c r="L4053" s="9" t="e">
        <v>#N/A</v>
      </c>
      <c r="M4053" s="92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8" t="e">
        <v>#N/A</v>
      </c>
      <c r="F4054" s="3" t="e">
        <v>#N/A</v>
      </c>
      <c r="G4054" s="3" t="e">
        <v>#N/A</v>
      </c>
      <c r="H4054" s="3" t="e">
        <v>#N/A</v>
      </c>
      <c r="I4054" s="79" t="e">
        <v>#N/A</v>
      </c>
      <c r="J4054" s="79" t="e">
        <v>#N/A</v>
      </c>
      <c r="K4054" s="84" t="e">
        <v>#N/A</v>
      </c>
      <c r="L4054" s="9" t="e">
        <v>#N/A</v>
      </c>
      <c r="M4054" s="92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8" t="e">
        <v>#N/A</v>
      </c>
      <c r="F4055" s="3" t="e">
        <v>#N/A</v>
      </c>
      <c r="G4055" s="3" t="e">
        <v>#N/A</v>
      </c>
      <c r="H4055" s="3" t="e">
        <v>#N/A</v>
      </c>
      <c r="I4055" s="79" t="e">
        <v>#N/A</v>
      </c>
      <c r="J4055" s="79" t="e">
        <v>#N/A</v>
      </c>
      <c r="K4055" s="84" t="e">
        <v>#N/A</v>
      </c>
      <c r="L4055" s="9" t="e">
        <v>#N/A</v>
      </c>
      <c r="M4055" s="92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8" t="e">
        <v>#N/A</v>
      </c>
      <c r="F4056" s="3" t="e">
        <v>#N/A</v>
      </c>
      <c r="G4056" s="3" t="e">
        <v>#N/A</v>
      </c>
      <c r="H4056" s="3" t="e">
        <v>#N/A</v>
      </c>
      <c r="I4056" s="79" t="e">
        <v>#N/A</v>
      </c>
      <c r="J4056" s="79" t="e">
        <v>#N/A</v>
      </c>
      <c r="K4056" s="84" t="e">
        <v>#N/A</v>
      </c>
      <c r="L4056" s="9" t="e">
        <v>#N/A</v>
      </c>
      <c r="M4056" s="92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8" t="e">
        <v>#N/A</v>
      </c>
      <c r="F4057" s="3" t="e">
        <v>#N/A</v>
      </c>
      <c r="G4057" s="3" t="e">
        <v>#N/A</v>
      </c>
      <c r="H4057" s="3" t="e">
        <v>#N/A</v>
      </c>
      <c r="I4057" s="79" t="e">
        <v>#N/A</v>
      </c>
      <c r="J4057" s="79" t="e">
        <v>#N/A</v>
      </c>
      <c r="K4057" s="84" t="e">
        <v>#N/A</v>
      </c>
      <c r="L4057" s="9" t="e">
        <v>#N/A</v>
      </c>
      <c r="M4057" s="92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8" t="e">
        <v>#N/A</v>
      </c>
      <c r="F4058" s="3" t="e">
        <v>#N/A</v>
      </c>
      <c r="G4058" s="3" t="e">
        <v>#N/A</v>
      </c>
      <c r="H4058" s="3" t="e">
        <v>#N/A</v>
      </c>
      <c r="I4058" s="79" t="e">
        <v>#N/A</v>
      </c>
      <c r="J4058" s="79" t="e">
        <v>#N/A</v>
      </c>
      <c r="K4058" s="84" t="e">
        <v>#N/A</v>
      </c>
      <c r="L4058" s="9" t="e">
        <v>#N/A</v>
      </c>
      <c r="M4058" s="92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8" t="e">
        <v>#N/A</v>
      </c>
      <c r="F4059" s="3" t="e">
        <v>#N/A</v>
      </c>
      <c r="G4059" s="3" t="e">
        <v>#N/A</v>
      </c>
      <c r="H4059" s="3" t="e">
        <v>#N/A</v>
      </c>
      <c r="I4059" s="79" t="e">
        <v>#N/A</v>
      </c>
      <c r="J4059" s="79" t="e">
        <v>#N/A</v>
      </c>
      <c r="K4059" s="84" t="e">
        <v>#N/A</v>
      </c>
      <c r="L4059" s="9" t="e">
        <v>#N/A</v>
      </c>
      <c r="M4059" s="92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8" t="e">
        <v>#N/A</v>
      </c>
      <c r="F4060" s="3" t="e">
        <v>#N/A</v>
      </c>
      <c r="G4060" s="3" t="e">
        <v>#N/A</v>
      </c>
      <c r="H4060" s="3" t="e">
        <v>#N/A</v>
      </c>
      <c r="I4060" s="79" t="e">
        <v>#N/A</v>
      </c>
      <c r="J4060" s="79" t="e">
        <v>#N/A</v>
      </c>
      <c r="K4060" s="84" t="e">
        <v>#N/A</v>
      </c>
      <c r="L4060" s="9" t="e">
        <v>#N/A</v>
      </c>
      <c r="M4060" s="92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8" t="e">
        <v>#N/A</v>
      </c>
      <c r="F4061" s="3" t="e">
        <v>#N/A</v>
      </c>
      <c r="G4061" s="3" t="e">
        <v>#N/A</v>
      </c>
      <c r="H4061" s="3" t="e">
        <v>#N/A</v>
      </c>
      <c r="I4061" s="79" t="e">
        <v>#N/A</v>
      </c>
      <c r="J4061" s="79" t="e">
        <v>#N/A</v>
      </c>
      <c r="K4061" s="84" t="e">
        <v>#N/A</v>
      </c>
      <c r="L4061" s="9" t="e">
        <v>#N/A</v>
      </c>
      <c r="M4061" s="92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8" t="e">
        <v>#N/A</v>
      </c>
      <c r="F4062" s="3" t="e">
        <v>#N/A</v>
      </c>
      <c r="G4062" s="3" t="e">
        <v>#N/A</v>
      </c>
      <c r="H4062" s="3" t="e">
        <v>#N/A</v>
      </c>
      <c r="I4062" s="79" t="e">
        <v>#N/A</v>
      </c>
      <c r="J4062" s="79" t="e">
        <v>#N/A</v>
      </c>
      <c r="K4062" s="84" t="e">
        <v>#N/A</v>
      </c>
      <c r="L4062" s="9" t="e">
        <v>#N/A</v>
      </c>
      <c r="M4062" s="92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8" t="e">
        <v>#N/A</v>
      </c>
      <c r="F4063" s="3" t="e">
        <v>#N/A</v>
      </c>
      <c r="G4063" s="3" t="e">
        <v>#N/A</v>
      </c>
      <c r="H4063" s="3" t="e">
        <v>#N/A</v>
      </c>
      <c r="I4063" s="79" t="e">
        <v>#N/A</v>
      </c>
      <c r="J4063" s="79" t="e">
        <v>#N/A</v>
      </c>
      <c r="K4063" s="84" t="e">
        <v>#N/A</v>
      </c>
      <c r="L4063" s="9" t="e">
        <v>#N/A</v>
      </c>
      <c r="M4063" s="92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8" t="e">
        <v>#N/A</v>
      </c>
      <c r="F4064" s="3" t="e">
        <v>#N/A</v>
      </c>
      <c r="G4064" s="3" t="e">
        <v>#N/A</v>
      </c>
      <c r="H4064" s="3" t="e">
        <v>#N/A</v>
      </c>
      <c r="I4064" s="79" t="e">
        <v>#N/A</v>
      </c>
      <c r="J4064" s="79" t="e">
        <v>#N/A</v>
      </c>
      <c r="K4064" s="84" t="e">
        <v>#N/A</v>
      </c>
      <c r="L4064" s="9" t="e">
        <v>#N/A</v>
      </c>
      <c r="M4064" s="92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8" t="e">
        <v>#N/A</v>
      </c>
      <c r="F4065" s="3" t="e">
        <v>#N/A</v>
      </c>
      <c r="G4065" s="3" t="e">
        <v>#N/A</v>
      </c>
      <c r="H4065" s="3" t="e">
        <v>#N/A</v>
      </c>
      <c r="I4065" s="79" t="e">
        <v>#N/A</v>
      </c>
      <c r="J4065" s="79" t="e">
        <v>#N/A</v>
      </c>
      <c r="K4065" s="84" t="e">
        <v>#N/A</v>
      </c>
      <c r="L4065" s="9" t="e">
        <v>#N/A</v>
      </c>
      <c r="M4065" s="92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8" t="e">
        <v>#N/A</v>
      </c>
      <c r="F4066" s="3" t="e">
        <v>#N/A</v>
      </c>
      <c r="G4066" s="3" t="e">
        <v>#N/A</v>
      </c>
      <c r="H4066" s="3" t="e">
        <v>#N/A</v>
      </c>
      <c r="I4066" s="79" t="e">
        <v>#N/A</v>
      </c>
      <c r="J4066" s="79" t="e">
        <v>#N/A</v>
      </c>
      <c r="K4066" s="84" t="e">
        <v>#N/A</v>
      </c>
      <c r="L4066" s="9" t="e">
        <v>#N/A</v>
      </c>
      <c r="M4066" s="92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8" t="e">
        <v>#N/A</v>
      </c>
      <c r="F4067" s="3" t="e">
        <v>#N/A</v>
      </c>
      <c r="G4067" s="3" t="e">
        <v>#N/A</v>
      </c>
      <c r="H4067" s="3" t="e">
        <v>#N/A</v>
      </c>
      <c r="I4067" s="79" t="e">
        <v>#N/A</v>
      </c>
      <c r="J4067" s="79" t="e">
        <v>#N/A</v>
      </c>
      <c r="K4067" s="84" t="e">
        <v>#N/A</v>
      </c>
      <c r="L4067" s="9" t="e">
        <v>#N/A</v>
      </c>
      <c r="M4067" s="92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8" t="e">
        <v>#N/A</v>
      </c>
      <c r="F4068" s="3" t="e">
        <v>#N/A</v>
      </c>
      <c r="G4068" s="3" t="e">
        <v>#N/A</v>
      </c>
      <c r="H4068" s="3" t="e">
        <v>#N/A</v>
      </c>
      <c r="I4068" s="79" t="e">
        <v>#N/A</v>
      </c>
      <c r="J4068" s="79" t="e">
        <v>#N/A</v>
      </c>
      <c r="K4068" s="84" t="e">
        <v>#N/A</v>
      </c>
      <c r="L4068" s="9" t="e">
        <v>#N/A</v>
      </c>
      <c r="M4068" s="92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8" t="e">
        <v>#N/A</v>
      </c>
      <c r="F4069" s="3" t="e">
        <v>#N/A</v>
      </c>
      <c r="G4069" s="3" t="e">
        <v>#N/A</v>
      </c>
      <c r="H4069" s="3" t="e">
        <v>#N/A</v>
      </c>
      <c r="I4069" s="79" t="e">
        <v>#N/A</v>
      </c>
      <c r="J4069" s="79" t="e">
        <v>#N/A</v>
      </c>
      <c r="K4069" s="84" t="e">
        <v>#N/A</v>
      </c>
      <c r="L4069" s="9" t="e">
        <v>#N/A</v>
      </c>
      <c r="M4069" s="92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8" t="e">
        <v>#N/A</v>
      </c>
      <c r="F4070" s="3" t="e">
        <v>#N/A</v>
      </c>
      <c r="G4070" s="3" t="e">
        <v>#N/A</v>
      </c>
      <c r="H4070" s="3" t="e">
        <v>#N/A</v>
      </c>
      <c r="I4070" s="79" t="e">
        <v>#N/A</v>
      </c>
      <c r="J4070" s="79" t="e">
        <v>#N/A</v>
      </c>
      <c r="K4070" s="84" t="e">
        <v>#N/A</v>
      </c>
      <c r="L4070" s="9" t="e">
        <v>#N/A</v>
      </c>
      <c r="M4070" s="92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8" t="e">
        <v>#N/A</v>
      </c>
      <c r="F4071" s="3" t="e">
        <v>#N/A</v>
      </c>
      <c r="G4071" s="3" t="e">
        <v>#N/A</v>
      </c>
      <c r="H4071" s="3" t="e">
        <v>#N/A</v>
      </c>
      <c r="I4071" s="79" t="e">
        <v>#N/A</v>
      </c>
      <c r="J4071" s="79" t="e">
        <v>#N/A</v>
      </c>
      <c r="K4071" s="84" t="e">
        <v>#N/A</v>
      </c>
      <c r="L4071" s="9" t="e">
        <v>#N/A</v>
      </c>
      <c r="M4071" s="92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8" t="e">
        <v>#N/A</v>
      </c>
      <c r="F4072" s="3" t="e">
        <v>#N/A</v>
      </c>
      <c r="G4072" s="3" t="e">
        <v>#N/A</v>
      </c>
      <c r="H4072" s="3" t="e">
        <v>#N/A</v>
      </c>
      <c r="I4072" s="79" t="e">
        <v>#N/A</v>
      </c>
      <c r="J4072" s="79" t="e">
        <v>#N/A</v>
      </c>
      <c r="K4072" s="84" t="e">
        <v>#N/A</v>
      </c>
      <c r="L4072" s="9" t="e">
        <v>#N/A</v>
      </c>
      <c r="M4072" s="92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8" t="e">
        <v>#N/A</v>
      </c>
      <c r="F4073" s="3" t="e">
        <v>#N/A</v>
      </c>
      <c r="G4073" s="3" t="e">
        <v>#N/A</v>
      </c>
      <c r="H4073" s="3" t="e">
        <v>#N/A</v>
      </c>
      <c r="I4073" s="79" t="e">
        <v>#N/A</v>
      </c>
      <c r="J4073" s="79" t="e">
        <v>#N/A</v>
      </c>
      <c r="K4073" s="84" t="e">
        <v>#N/A</v>
      </c>
      <c r="L4073" s="9" t="e">
        <v>#N/A</v>
      </c>
      <c r="M4073" s="92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8" t="e">
        <v>#N/A</v>
      </c>
      <c r="F4074" s="3" t="e">
        <v>#N/A</v>
      </c>
      <c r="G4074" s="3" t="e">
        <v>#N/A</v>
      </c>
      <c r="H4074" s="3" t="e">
        <v>#N/A</v>
      </c>
      <c r="I4074" s="79" t="e">
        <v>#N/A</v>
      </c>
      <c r="J4074" s="79" t="e">
        <v>#N/A</v>
      </c>
      <c r="K4074" s="84" t="e">
        <v>#N/A</v>
      </c>
      <c r="L4074" s="9" t="e">
        <v>#N/A</v>
      </c>
      <c r="M4074" s="92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8" t="e">
        <v>#N/A</v>
      </c>
      <c r="F4075" s="3" t="e">
        <v>#N/A</v>
      </c>
      <c r="G4075" s="3" t="e">
        <v>#N/A</v>
      </c>
      <c r="H4075" s="3" t="e">
        <v>#N/A</v>
      </c>
      <c r="I4075" s="79" t="e">
        <v>#N/A</v>
      </c>
      <c r="J4075" s="79" t="e">
        <v>#N/A</v>
      </c>
      <c r="K4075" s="84" t="e">
        <v>#N/A</v>
      </c>
      <c r="L4075" s="9" t="e">
        <v>#N/A</v>
      </c>
      <c r="M4075" s="92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8" t="e">
        <v>#N/A</v>
      </c>
      <c r="F4076" s="3" t="e">
        <v>#N/A</v>
      </c>
      <c r="G4076" s="3" t="e">
        <v>#N/A</v>
      </c>
      <c r="H4076" s="3" t="e">
        <v>#N/A</v>
      </c>
      <c r="I4076" s="79" t="e">
        <v>#N/A</v>
      </c>
      <c r="J4076" s="79" t="e">
        <v>#N/A</v>
      </c>
      <c r="K4076" s="84" t="e">
        <v>#N/A</v>
      </c>
      <c r="L4076" s="9" t="e">
        <v>#N/A</v>
      </c>
      <c r="M4076" s="92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8" t="e">
        <v>#N/A</v>
      </c>
      <c r="F4077" s="3" t="e">
        <v>#N/A</v>
      </c>
      <c r="G4077" s="3" t="e">
        <v>#N/A</v>
      </c>
      <c r="H4077" s="3" t="e">
        <v>#N/A</v>
      </c>
      <c r="I4077" s="79" t="e">
        <v>#N/A</v>
      </c>
      <c r="J4077" s="79" t="e">
        <v>#N/A</v>
      </c>
      <c r="K4077" s="84" t="e">
        <v>#N/A</v>
      </c>
      <c r="L4077" s="9" t="e">
        <v>#N/A</v>
      </c>
      <c r="M4077" s="92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8" t="e">
        <v>#N/A</v>
      </c>
      <c r="F4078" s="3" t="e">
        <v>#N/A</v>
      </c>
      <c r="G4078" s="3" t="e">
        <v>#N/A</v>
      </c>
      <c r="H4078" s="3" t="e">
        <v>#N/A</v>
      </c>
      <c r="I4078" s="79" t="e">
        <v>#N/A</v>
      </c>
      <c r="J4078" s="79" t="e">
        <v>#N/A</v>
      </c>
      <c r="K4078" s="84" t="e">
        <v>#N/A</v>
      </c>
      <c r="L4078" s="9" t="e">
        <v>#N/A</v>
      </c>
      <c r="M4078" s="92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8" t="e">
        <v>#N/A</v>
      </c>
      <c r="F4079" s="3" t="e">
        <v>#N/A</v>
      </c>
      <c r="G4079" s="3" t="e">
        <v>#N/A</v>
      </c>
      <c r="H4079" s="3" t="e">
        <v>#N/A</v>
      </c>
      <c r="I4079" s="79" t="e">
        <v>#N/A</v>
      </c>
      <c r="J4079" s="79" t="e">
        <v>#N/A</v>
      </c>
      <c r="K4079" s="84" t="e">
        <v>#N/A</v>
      </c>
      <c r="L4079" s="9" t="e">
        <v>#N/A</v>
      </c>
      <c r="M4079" s="92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8" t="e">
        <v>#N/A</v>
      </c>
      <c r="F4080" s="3" t="e">
        <v>#N/A</v>
      </c>
      <c r="G4080" s="3" t="e">
        <v>#N/A</v>
      </c>
      <c r="H4080" s="3" t="e">
        <v>#N/A</v>
      </c>
      <c r="I4080" s="79" t="e">
        <v>#N/A</v>
      </c>
      <c r="J4080" s="79" t="e">
        <v>#N/A</v>
      </c>
      <c r="K4080" s="84" t="e">
        <v>#N/A</v>
      </c>
      <c r="L4080" s="9" t="e">
        <v>#N/A</v>
      </c>
      <c r="M4080" s="92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8" t="e">
        <v>#N/A</v>
      </c>
      <c r="F4081" s="3" t="e">
        <v>#N/A</v>
      </c>
      <c r="G4081" s="3" t="e">
        <v>#N/A</v>
      </c>
      <c r="H4081" s="3" t="e">
        <v>#N/A</v>
      </c>
      <c r="I4081" s="79" t="e">
        <v>#N/A</v>
      </c>
      <c r="J4081" s="79" t="e">
        <v>#N/A</v>
      </c>
      <c r="K4081" s="84" t="e">
        <v>#N/A</v>
      </c>
      <c r="L4081" s="9" t="e">
        <v>#N/A</v>
      </c>
      <c r="M4081" s="92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8" t="e">
        <v>#N/A</v>
      </c>
      <c r="F4082" s="3" t="e">
        <v>#N/A</v>
      </c>
      <c r="G4082" s="3" t="e">
        <v>#N/A</v>
      </c>
      <c r="H4082" s="3" t="e">
        <v>#N/A</v>
      </c>
      <c r="I4082" s="79" t="e">
        <v>#N/A</v>
      </c>
      <c r="J4082" s="79" t="e">
        <v>#N/A</v>
      </c>
      <c r="K4082" s="84" t="e">
        <v>#N/A</v>
      </c>
      <c r="L4082" s="9" t="e">
        <v>#N/A</v>
      </c>
      <c r="M4082" s="92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8" t="e">
        <v>#N/A</v>
      </c>
      <c r="F4083" s="3" t="e">
        <v>#N/A</v>
      </c>
      <c r="G4083" s="3" t="e">
        <v>#N/A</v>
      </c>
      <c r="H4083" s="3" t="e">
        <v>#N/A</v>
      </c>
      <c r="I4083" s="79" t="e">
        <v>#N/A</v>
      </c>
      <c r="J4083" s="79" t="e">
        <v>#N/A</v>
      </c>
      <c r="K4083" s="84" t="e">
        <v>#N/A</v>
      </c>
      <c r="L4083" s="9" t="e">
        <v>#N/A</v>
      </c>
      <c r="M4083" s="92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8" t="e">
        <v>#N/A</v>
      </c>
      <c r="F4084" s="3" t="e">
        <v>#N/A</v>
      </c>
      <c r="G4084" s="3" t="e">
        <v>#N/A</v>
      </c>
      <c r="H4084" s="3" t="e">
        <v>#N/A</v>
      </c>
      <c r="I4084" s="79" t="e">
        <v>#N/A</v>
      </c>
      <c r="J4084" s="79" t="e">
        <v>#N/A</v>
      </c>
      <c r="K4084" s="84" t="e">
        <v>#N/A</v>
      </c>
      <c r="L4084" s="9" t="e">
        <v>#N/A</v>
      </c>
      <c r="M4084" s="92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8" t="e">
        <v>#N/A</v>
      </c>
      <c r="F4085" s="3" t="e">
        <v>#N/A</v>
      </c>
      <c r="G4085" s="3" t="e">
        <v>#N/A</v>
      </c>
      <c r="H4085" s="3" t="e">
        <v>#N/A</v>
      </c>
      <c r="I4085" s="79" t="e">
        <v>#N/A</v>
      </c>
      <c r="J4085" s="79" t="e">
        <v>#N/A</v>
      </c>
      <c r="K4085" s="84" t="e">
        <v>#N/A</v>
      </c>
      <c r="L4085" s="9" t="e">
        <v>#N/A</v>
      </c>
      <c r="M4085" s="92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8" t="e">
        <v>#N/A</v>
      </c>
      <c r="F4086" s="3" t="e">
        <v>#N/A</v>
      </c>
      <c r="G4086" s="3" t="e">
        <v>#N/A</v>
      </c>
      <c r="H4086" s="3" t="e">
        <v>#N/A</v>
      </c>
      <c r="I4086" s="79" t="e">
        <v>#N/A</v>
      </c>
      <c r="J4086" s="79" t="e">
        <v>#N/A</v>
      </c>
      <c r="K4086" s="84" t="e">
        <v>#N/A</v>
      </c>
      <c r="L4086" s="9" t="e">
        <v>#N/A</v>
      </c>
      <c r="M4086" s="92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8" t="e">
        <v>#N/A</v>
      </c>
      <c r="F4087" s="3" t="e">
        <v>#N/A</v>
      </c>
      <c r="G4087" s="3" t="e">
        <v>#N/A</v>
      </c>
      <c r="H4087" s="3" t="e">
        <v>#N/A</v>
      </c>
      <c r="I4087" s="79" t="e">
        <v>#N/A</v>
      </c>
      <c r="J4087" s="79" t="e">
        <v>#N/A</v>
      </c>
      <c r="K4087" s="84" t="e">
        <v>#N/A</v>
      </c>
      <c r="L4087" s="9" t="e">
        <v>#N/A</v>
      </c>
      <c r="M4087" s="92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8" t="e">
        <v>#N/A</v>
      </c>
      <c r="F4088" s="3" t="e">
        <v>#N/A</v>
      </c>
      <c r="G4088" s="3" t="e">
        <v>#N/A</v>
      </c>
      <c r="H4088" s="3" t="e">
        <v>#N/A</v>
      </c>
      <c r="I4088" s="79" t="e">
        <v>#N/A</v>
      </c>
      <c r="J4088" s="79" t="e">
        <v>#N/A</v>
      </c>
      <c r="K4088" s="84" t="e">
        <v>#N/A</v>
      </c>
      <c r="L4088" s="9" t="e">
        <v>#N/A</v>
      </c>
      <c r="M4088" s="92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8" t="e">
        <v>#N/A</v>
      </c>
      <c r="F4089" s="3" t="e">
        <v>#N/A</v>
      </c>
      <c r="G4089" s="3" t="e">
        <v>#N/A</v>
      </c>
      <c r="H4089" s="3" t="e">
        <v>#N/A</v>
      </c>
      <c r="I4089" s="79" t="e">
        <v>#N/A</v>
      </c>
      <c r="J4089" s="79" t="e">
        <v>#N/A</v>
      </c>
      <c r="K4089" s="84" t="e">
        <v>#N/A</v>
      </c>
      <c r="L4089" s="9" t="e">
        <v>#N/A</v>
      </c>
      <c r="M4089" s="92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8" t="e">
        <v>#N/A</v>
      </c>
      <c r="F4090" s="3" t="e">
        <v>#N/A</v>
      </c>
      <c r="G4090" s="3" t="e">
        <v>#N/A</v>
      </c>
      <c r="H4090" s="3" t="e">
        <v>#N/A</v>
      </c>
      <c r="I4090" s="79" t="e">
        <v>#N/A</v>
      </c>
      <c r="J4090" s="79" t="e">
        <v>#N/A</v>
      </c>
      <c r="K4090" s="84" t="e">
        <v>#N/A</v>
      </c>
      <c r="L4090" s="9" t="e">
        <v>#N/A</v>
      </c>
      <c r="M4090" s="92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8" t="e">
        <v>#N/A</v>
      </c>
      <c r="F4091" s="3" t="e">
        <v>#N/A</v>
      </c>
      <c r="G4091" s="3" t="e">
        <v>#N/A</v>
      </c>
      <c r="H4091" s="3" t="e">
        <v>#N/A</v>
      </c>
      <c r="I4091" s="79" t="e">
        <v>#N/A</v>
      </c>
      <c r="J4091" s="79" t="e">
        <v>#N/A</v>
      </c>
      <c r="K4091" s="84" t="e">
        <v>#N/A</v>
      </c>
      <c r="L4091" s="9" t="e">
        <v>#N/A</v>
      </c>
      <c r="M4091" s="92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8" t="e">
        <v>#N/A</v>
      </c>
      <c r="F4092" s="3" t="e">
        <v>#N/A</v>
      </c>
      <c r="G4092" s="3" t="e">
        <v>#N/A</v>
      </c>
      <c r="H4092" s="3" t="e">
        <v>#N/A</v>
      </c>
      <c r="I4092" s="79" t="e">
        <v>#N/A</v>
      </c>
      <c r="J4092" s="79" t="e">
        <v>#N/A</v>
      </c>
      <c r="K4092" s="84" t="e">
        <v>#N/A</v>
      </c>
      <c r="L4092" s="9" t="e">
        <v>#N/A</v>
      </c>
      <c r="M4092" s="92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8" t="e">
        <v>#N/A</v>
      </c>
      <c r="F4093" s="3" t="e">
        <v>#N/A</v>
      </c>
      <c r="G4093" s="3" t="e">
        <v>#N/A</v>
      </c>
      <c r="H4093" s="3" t="e">
        <v>#N/A</v>
      </c>
      <c r="I4093" s="79" t="e">
        <v>#N/A</v>
      </c>
      <c r="J4093" s="79" t="e">
        <v>#N/A</v>
      </c>
      <c r="K4093" s="84" t="e">
        <v>#N/A</v>
      </c>
      <c r="L4093" s="9" t="e">
        <v>#N/A</v>
      </c>
      <c r="M4093" s="92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8" t="e">
        <v>#N/A</v>
      </c>
      <c r="F4094" s="3" t="e">
        <v>#N/A</v>
      </c>
      <c r="G4094" s="3" t="e">
        <v>#N/A</v>
      </c>
      <c r="H4094" s="3" t="e">
        <v>#N/A</v>
      </c>
      <c r="I4094" s="79" t="e">
        <v>#N/A</v>
      </c>
      <c r="J4094" s="79" t="e">
        <v>#N/A</v>
      </c>
      <c r="K4094" s="84" t="e">
        <v>#N/A</v>
      </c>
      <c r="L4094" s="9" t="e">
        <v>#N/A</v>
      </c>
      <c r="M4094" s="92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8" t="e">
        <v>#N/A</v>
      </c>
      <c r="F4095" s="3" t="e">
        <v>#N/A</v>
      </c>
      <c r="G4095" s="3" t="e">
        <v>#N/A</v>
      </c>
      <c r="H4095" s="3" t="e">
        <v>#N/A</v>
      </c>
      <c r="I4095" s="79" t="e">
        <v>#N/A</v>
      </c>
      <c r="J4095" s="79" t="e">
        <v>#N/A</v>
      </c>
      <c r="K4095" s="84" t="e">
        <v>#N/A</v>
      </c>
      <c r="L4095" s="9" t="e">
        <v>#N/A</v>
      </c>
      <c r="M4095" s="92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8" t="e">
        <v>#N/A</v>
      </c>
      <c r="F4096" s="3" t="e">
        <v>#N/A</v>
      </c>
      <c r="G4096" s="3" t="e">
        <v>#N/A</v>
      </c>
      <c r="H4096" s="3" t="e">
        <v>#N/A</v>
      </c>
      <c r="I4096" s="79" t="e">
        <v>#N/A</v>
      </c>
      <c r="J4096" s="79" t="e">
        <v>#N/A</v>
      </c>
      <c r="K4096" s="84" t="e">
        <v>#N/A</v>
      </c>
      <c r="L4096" s="9" t="e">
        <v>#N/A</v>
      </c>
      <c r="M4096" s="92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8" t="e">
        <v>#N/A</v>
      </c>
      <c r="F4097" s="3" t="e">
        <v>#N/A</v>
      </c>
      <c r="G4097" s="3" t="e">
        <v>#N/A</v>
      </c>
      <c r="H4097" s="3" t="e">
        <v>#N/A</v>
      </c>
      <c r="I4097" s="79" t="e">
        <v>#N/A</v>
      </c>
      <c r="J4097" s="79" t="e">
        <v>#N/A</v>
      </c>
      <c r="K4097" s="84" t="e">
        <v>#N/A</v>
      </c>
      <c r="L4097" s="9" t="e">
        <v>#N/A</v>
      </c>
      <c r="M4097" s="92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8" t="e">
        <v>#N/A</v>
      </c>
      <c r="F4098" s="3" t="e">
        <v>#N/A</v>
      </c>
      <c r="G4098" s="3" t="e">
        <v>#N/A</v>
      </c>
      <c r="H4098" s="3" t="e">
        <v>#N/A</v>
      </c>
      <c r="I4098" s="79" t="e">
        <v>#N/A</v>
      </c>
      <c r="J4098" s="79" t="e">
        <v>#N/A</v>
      </c>
      <c r="K4098" s="84" t="e">
        <v>#N/A</v>
      </c>
      <c r="L4098" s="9" t="e">
        <v>#N/A</v>
      </c>
      <c r="M4098" s="92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8" t="e">
        <v>#N/A</v>
      </c>
      <c r="F4099" s="3" t="e">
        <v>#N/A</v>
      </c>
      <c r="G4099" s="3" t="e">
        <v>#N/A</v>
      </c>
      <c r="H4099" s="3" t="e">
        <v>#N/A</v>
      </c>
      <c r="I4099" s="79" t="e">
        <v>#N/A</v>
      </c>
      <c r="J4099" s="79" t="e">
        <v>#N/A</v>
      </c>
      <c r="K4099" s="84" t="e">
        <v>#N/A</v>
      </c>
      <c r="L4099" s="9" t="e">
        <v>#N/A</v>
      </c>
      <c r="M4099" s="92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8" t="e">
        <v>#N/A</v>
      </c>
      <c r="F4100" s="3" t="e">
        <v>#N/A</v>
      </c>
      <c r="G4100" s="3" t="e">
        <v>#N/A</v>
      </c>
      <c r="H4100" s="3" t="e">
        <v>#N/A</v>
      </c>
      <c r="I4100" s="79" t="e">
        <v>#N/A</v>
      </c>
      <c r="J4100" s="79" t="e">
        <v>#N/A</v>
      </c>
      <c r="K4100" s="84" t="e">
        <v>#N/A</v>
      </c>
      <c r="L4100" s="9" t="e">
        <v>#N/A</v>
      </c>
      <c r="M4100" s="92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8" t="e">
        <v>#N/A</v>
      </c>
      <c r="F4101" s="3" t="e">
        <v>#N/A</v>
      </c>
      <c r="G4101" s="3" t="e">
        <v>#N/A</v>
      </c>
      <c r="H4101" s="3" t="e">
        <v>#N/A</v>
      </c>
      <c r="I4101" s="79" t="e">
        <v>#N/A</v>
      </c>
      <c r="J4101" s="79" t="e">
        <v>#N/A</v>
      </c>
      <c r="K4101" s="84" t="e">
        <v>#N/A</v>
      </c>
      <c r="L4101" s="9" t="e">
        <v>#N/A</v>
      </c>
      <c r="M4101" s="92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8" t="e">
        <v>#N/A</v>
      </c>
      <c r="F4102" s="3" t="e">
        <v>#N/A</v>
      </c>
      <c r="G4102" s="3" t="e">
        <v>#N/A</v>
      </c>
      <c r="H4102" s="3" t="e">
        <v>#N/A</v>
      </c>
      <c r="I4102" s="79" t="e">
        <v>#N/A</v>
      </c>
      <c r="J4102" s="79" t="e">
        <v>#N/A</v>
      </c>
      <c r="K4102" s="84" t="e">
        <v>#N/A</v>
      </c>
      <c r="L4102" s="9" t="e">
        <v>#N/A</v>
      </c>
      <c r="M4102" s="92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8" t="e">
        <v>#N/A</v>
      </c>
      <c r="F4103" s="3" t="e">
        <v>#N/A</v>
      </c>
      <c r="G4103" s="3" t="e">
        <v>#N/A</v>
      </c>
      <c r="H4103" s="3" t="e">
        <v>#N/A</v>
      </c>
      <c r="I4103" s="79" t="e">
        <v>#N/A</v>
      </c>
      <c r="J4103" s="79" t="e">
        <v>#N/A</v>
      </c>
      <c r="K4103" s="84" t="e">
        <v>#N/A</v>
      </c>
      <c r="L4103" s="9" t="e">
        <v>#N/A</v>
      </c>
      <c r="M4103" s="92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8" t="e">
        <v>#N/A</v>
      </c>
      <c r="F4104" s="3" t="e">
        <v>#N/A</v>
      </c>
      <c r="G4104" s="3" t="e">
        <v>#N/A</v>
      </c>
      <c r="H4104" s="3" t="e">
        <v>#N/A</v>
      </c>
      <c r="I4104" s="79" t="e">
        <v>#N/A</v>
      </c>
      <c r="J4104" s="79" t="e">
        <v>#N/A</v>
      </c>
      <c r="K4104" s="84" t="e">
        <v>#N/A</v>
      </c>
      <c r="L4104" s="9" t="e">
        <v>#N/A</v>
      </c>
      <c r="M4104" s="92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8" t="e">
        <v>#N/A</v>
      </c>
      <c r="F4105" s="3" t="e">
        <v>#N/A</v>
      </c>
      <c r="G4105" s="3" t="e">
        <v>#N/A</v>
      </c>
      <c r="H4105" s="3" t="e">
        <v>#N/A</v>
      </c>
      <c r="I4105" s="79" t="e">
        <v>#N/A</v>
      </c>
      <c r="J4105" s="79" t="e">
        <v>#N/A</v>
      </c>
      <c r="K4105" s="84" t="e">
        <v>#N/A</v>
      </c>
      <c r="L4105" s="9" t="e">
        <v>#N/A</v>
      </c>
      <c r="M4105" s="92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8" t="e">
        <v>#N/A</v>
      </c>
      <c r="F4106" s="3" t="e">
        <v>#N/A</v>
      </c>
      <c r="G4106" s="3" t="e">
        <v>#N/A</v>
      </c>
      <c r="H4106" s="3" t="e">
        <v>#N/A</v>
      </c>
      <c r="I4106" s="79" t="e">
        <v>#N/A</v>
      </c>
      <c r="J4106" s="79" t="e">
        <v>#N/A</v>
      </c>
      <c r="K4106" s="84" t="e">
        <v>#N/A</v>
      </c>
      <c r="L4106" s="9" t="e">
        <v>#N/A</v>
      </c>
      <c r="M4106" s="92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8" t="e">
        <v>#N/A</v>
      </c>
      <c r="F4107" s="3" t="e">
        <v>#N/A</v>
      </c>
      <c r="G4107" s="3" t="e">
        <v>#N/A</v>
      </c>
      <c r="H4107" s="3" t="e">
        <v>#N/A</v>
      </c>
      <c r="I4107" s="79" t="e">
        <v>#N/A</v>
      </c>
      <c r="J4107" s="79" t="e">
        <v>#N/A</v>
      </c>
      <c r="K4107" s="84" t="e">
        <v>#N/A</v>
      </c>
      <c r="L4107" s="9" t="e">
        <v>#N/A</v>
      </c>
      <c r="M4107" s="92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8" t="e">
        <v>#N/A</v>
      </c>
      <c r="F4108" s="3" t="e">
        <v>#N/A</v>
      </c>
      <c r="G4108" s="3" t="e">
        <v>#N/A</v>
      </c>
      <c r="H4108" s="3" t="e">
        <v>#N/A</v>
      </c>
      <c r="I4108" s="79" t="e">
        <v>#N/A</v>
      </c>
      <c r="J4108" s="79" t="e">
        <v>#N/A</v>
      </c>
      <c r="K4108" s="84" t="e">
        <v>#N/A</v>
      </c>
      <c r="L4108" s="9" t="e">
        <v>#N/A</v>
      </c>
      <c r="M4108" s="92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8" t="e">
        <v>#N/A</v>
      </c>
      <c r="F4109" s="3" t="e">
        <v>#N/A</v>
      </c>
      <c r="G4109" s="3" t="e">
        <v>#N/A</v>
      </c>
      <c r="H4109" s="3" t="e">
        <v>#N/A</v>
      </c>
      <c r="I4109" s="79" t="e">
        <v>#N/A</v>
      </c>
      <c r="J4109" s="79" t="e">
        <v>#N/A</v>
      </c>
      <c r="K4109" s="84" t="e">
        <v>#N/A</v>
      </c>
      <c r="L4109" s="9" t="e">
        <v>#N/A</v>
      </c>
      <c r="M4109" s="92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8" t="e">
        <v>#N/A</v>
      </c>
      <c r="F4110" s="3" t="e">
        <v>#N/A</v>
      </c>
      <c r="G4110" s="3" t="e">
        <v>#N/A</v>
      </c>
      <c r="H4110" s="3" t="e">
        <v>#N/A</v>
      </c>
      <c r="I4110" s="79" t="e">
        <v>#N/A</v>
      </c>
      <c r="J4110" s="79" t="e">
        <v>#N/A</v>
      </c>
      <c r="K4110" s="84" t="e">
        <v>#N/A</v>
      </c>
      <c r="L4110" s="9" t="e">
        <v>#N/A</v>
      </c>
      <c r="M4110" s="92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8" t="e">
        <v>#N/A</v>
      </c>
      <c r="F4111" s="3" t="e">
        <v>#N/A</v>
      </c>
      <c r="G4111" s="3" t="e">
        <v>#N/A</v>
      </c>
      <c r="H4111" s="3" t="e">
        <v>#N/A</v>
      </c>
      <c r="I4111" s="79" t="e">
        <v>#N/A</v>
      </c>
      <c r="J4111" s="79" t="e">
        <v>#N/A</v>
      </c>
      <c r="K4111" s="84" t="e">
        <v>#N/A</v>
      </c>
      <c r="L4111" s="9" t="e">
        <v>#N/A</v>
      </c>
      <c r="M4111" s="92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8" t="e">
        <v>#N/A</v>
      </c>
      <c r="F4112" s="3" t="e">
        <v>#N/A</v>
      </c>
      <c r="G4112" s="3" t="e">
        <v>#N/A</v>
      </c>
      <c r="H4112" s="3" t="e">
        <v>#N/A</v>
      </c>
      <c r="I4112" s="79" t="e">
        <v>#N/A</v>
      </c>
      <c r="J4112" s="79" t="e">
        <v>#N/A</v>
      </c>
      <c r="K4112" s="84" t="e">
        <v>#N/A</v>
      </c>
      <c r="L4112" s="9" t="e">
        <v>#N/A</v>
      </c>
      <c r="M4112" s="92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8" t="e">
        <v>#N/A</v>
      </c>
      <c r="F4113" s="3" t="e">
        <v>#N/A</v>
      </c>
      <c r="G4113" s="3" t="e">
        <v>#N/A</v>
      </c>
      <c r="H4113" s="3" t="e">
        <v>#N/A</v>
      </c>
      <c r="I4113" s="79" t="e">
        <v>#N/A</v>
      </c>
      <c r="J4113" s="79" t="e">
        <v>#N/A</v>
      </c>
      <c r="K4113" s="84" t="e">
        <v>#N/A</v>
      </c>
      <c r="L4113" s="9" t="e">
        <v>#N/A</v>
      </c>
      <c r="M4113" s="92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8" t="e">
        <v>#N/A</v>
      </c>
      <c r="F4114" s="3" t="e">
        <v>#N/A</v>
      </c>
      <c r="G4114" s="3" t="e">
        <v>#N/A</v>
      </c>
      <c r="H4114" s="3" t="e">
        <v>#N/A</v>
      </c>
      <c r="I4114" s="79" t="e">
        <v>#N/A</v>
      </c>
      <c r="J4114" s="79" t="e">
        <v>#N/A</v>
      </c>
      <c r="K4114" s="84" t="e">
        <v>#N/A</v>
      </c>
      <c r="L4114" s="9" t="e">
        <v>#N/A</v>
      </c>
      <c r="M4114" s="92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8" t="e">
        <v>#N/A</v>
      </c>
      <c r="F4115" s="3" t="e">
        <v>#N/A</v>
      </c>
      <c r="G4115" s="3" t="e">
        <v>#N/A</v>
      </c>
      <c r="H4115" s="3" t="e">
        <v>#N/A</v>
      </c>
      <c r="I4115" s="79" t="e">
        <v>#N/A</v>
      </c>
      <c r="J4115" s="79" t="e">
        <v>#N/A</v>
      </c>
      <c r="K4115" s="84" t="e">
        <v>#N/A</v>
      </c>
      <c r="L4115" s="9" t="e">
        <v>#N/A</v>
      </c>
      <c r="M4115" s="92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8" t="e">
        <v>#N/A</v>
      </c>
      <c r="F4116" s="3" t="e">
        <v>#N/A</v>
      </c>
      <c r="G4116" s="3" t="e">
        <v>#N/A</v>
      </c>
      <c r="H4116" s="3" t="e">
        <v>#N/A</v>
      </c>
      <c r="I4116" s="79" t="e">
        <v>#N/A</v>
      </c>
      <c r="J4116" s="79" t="e">
        <v>#N/A</v>
      </c>
      <c r="K4116" s="84" t="e">
        <v>#N/A</v>
      </c>
      <c r="L4116" s="9" t="e">
        <v>#N/A</v>
      </c>
      <c r="M4116" s="92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8" t="e">
        <v>#N/A</v>
      </c>
      <c r="F4117" s="3" t="e">
        <v>#N/A</v>
      </c>
      <c r="G4117" s="3" t="e">
        <v>#N/A</v>
      </c>
      <c r="H4117" s="3" t="e">
        <v>#N/A</v>
      </c>
      <c r="I4117" s="79" t="e">
        <v>#N/A</v>
      </c>
      <c r="J4117" s="79" t="e">
        <v>#N/A</v>
      </c>
      <c r="K4117" s="84" t="e">
        <v>#N/A</v>
      </c>
      <c r="L4117" s="9" t="e">
        <v>#N/A</v>
      </c>
      <c r="M4117" s="92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8" t="e">
        <v>#N/A</v>
      </c>
      <c r="F4118" s="3" t="e">
        <v>#N/A</v>
      </c>
      <c r="G4118" s="3" t="e">
        <v>#N/A</v>
      </c>
      <c r="H4118" s="3" t="e">
        <v>#N/A</v>
      </c>
      <c r="I4118" s="79" t="e">
        <v>#N/A</v>
      </c>
      <c r="J4118" s="79" t="e">
        <v>#N/A</v>
      </c>
      <c r="K4118" s="84" t="e">
        <v>#N/A</v>
      </c>
      <c r="L4118" s="9" t="e">
        <v>#N/A</v>
      </c>
      <c r="M4118" s="92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8" t="e">
        <v>#N/A</v>
      </c>
      <c r="F4119" s="3" t="e">
        <v>#N/A</v>
      </c>
      <c r="G4119" s="3" t="e">
        <v>#N/A</v>
      </c>
      <c r="H4119" s="3" t="e">
        <v>#N/A</v>
      </c>
      <c r="I4119" s="79" t="e">
        <v>#N/A</v>
      </c>
      <c r="J4119" s="79" t="e">
        <v>#N/A</v>
      </c>
      <c r="K4119" s="84" t="e">
        <v>#N/A</v>
      </c>
      <c r="L4119" s="9" t="e">
        <v>#N/A</v>
      </c>
      <c r="M4119" s="92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8" t="e">
        <v>#N/A</v>
      </c>
      <c r="F4120" s="3" t="e">
        <v>#N/A</v>
      </c>
      <c r="G4120" s="3" t="e">
        <v>#N/A</v>
      </c>
      <c r="H4120" s="3" t="e">
        <v>#N/A</v>
      </c>
      <c r="I4120" s="79" t="e">
        <v>#N/A</v>
      </c>
      <c r="J4120" s="79" t="e">
        <v>#N/A</v>
      </c>
      <c r="K4120" s="84" t="e">
        <v>#N/A</v>
      </c>
      <c r="L4120" s="9" t="e">
        <v>#N/A</v>
      </c>
      <c r="M4120" s="92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8" t="e">
        <v>#N/A</v>
      </c>
      <c r="F4121" s="3" t="e">
        <v>#N/A</v>
      </c>
      <c r="G4121" s="3" t="e">
        <v>#N/A</v>
      </c>
      <c r="H4121" s="3" t="e">
        <v>#N/A</v>
      </c>
      <c r="I4121" s="79" t="e">
        <v>#N/A</v>
      </c>
      <c r="J4121" s="79" t="e">
        <v>#N/A</v>
      </c>
      <c r="K4121" s="84" t="e">
        <v>#N/A</v>
      </c>
      <c r="L4121" s="9" t="e">
        <v>#N/A</v>
      </c>
      <c r="M4121" s="92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8" t="e">
        <v>#N/A</v>
      </c>
      <c r="F4122" s="3" t="e">
        <v>#N/A</v>
      </c>
      <c r="G4122" s="3" t="e">
        <v>#N/A</v>
      </c>
      <c r="H4122" s="3" t="e">
        <v>#N/A</v>
      </c>
      <c r="I4122" s="79" t="e">
        <v>#N/A</v>
      </c>
      <c r="J4122" s="79" t="e">
        <v>#N/A</v>
      </c>
      <c r="K4122" s="84" t="e">
        <v>#N/A</v>
      </c>
      <c r="L4122" s="9" t="e">
        <v>#N/A</v>
      </c>
      <c r="M4122" s="92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8" t="e">
        <v>#N/A</v>
      </c>
      <c r="F4123" s="3" t="e">
        <v>#N/A</v>
      </c>
      <c r="G4123" s="3" t="e">
        <v>#N/A</v>
      </c>
      <c r="H4123" s="3" t="e">
        <v>#N/A</v>
      </c>
      <c r="I4123" s="79" t="e">
        <v>#N/A</v>
      </c>
      <c r="J4123" s="79" t="e">
        <v>#N/A</v>
      </c>
      <c r="K4123" s="84" t="e">
        <v>#N/A</v>
      </c>
      <c r="L4123" s="9" t="e">
        <v>#N/A</v>
      </c>
      <c r="M4123" s="92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8" t="e">
        <v>#N/A</v>
      </c>
      <c r="F4124" s="3" t="e">
        <v>#N/A</v>
      </c>
      <c r="G4124" s="3" t="e">
        <v>#N/A</v>
      </c>
      <c r="H4124" s="3" t="e">
        <v>#N/A</v>
      </c>
      <c r="I4124" s="79" t="e">
        <v>#N/A</v>
      </c>
      <c r="J4124" s="79" t="e">
        <v>#N/A</v>
      </c>
      <c r="K4124" s="84" t="e">
        <v>#N/A</v>
      </c>
      <c r="L4124" s="9" t="e">
        <v>#N/A</v>
      </c>
      <c r="M4124" s="92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8" t="e">
        <v>#N/A</v>
      </c>
      <c r="F4125" s="3" t="e">
        <v>#N/A</v>
      </c>
      <c r="G4125" s="3" t="e">
        <v>#N/A</v>
      </c>
      <c r="H4125" s="3" t="e">
        <v>#N/A</v>
      </c>
      <c r="I4125" s="79" t="e">
        <v>#N/A</v>
      </c>
      <c r="J4125" s="79" t="e">
        <v>#N/A</v>
      </c>
      <c r="K4125" s="84" t="e">
        <v>#N/A</v>
      </c>
      <c r="L4125" s="9" t="e">
        <v>#N/A</v>
      </c>
      <c r="M4125" s="92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8" t="e">
        <v>#N/A</v>
      </c>
      <c r="F4126" s="3" t="e">
        <v>#N/A</v>
      </c>
      <c r="G4126" s="3" t="e">
        <v>#N/A</v>
      </c>
      <c r="H4126" s="3" t="e">
        <v>#N/A</v>
      </c>
      <c r="I4126" s="79" t="e">
        <v>#N/A</v>
      </c>
      <c r="J4126" s="79" t="e">
        <v>#N/A</v>
      </c>
      <c r="K4126" s="84" t="e">
        <v>#N/A</v>
      </c>
      <c r="L4126" s="9" t="e">
        <v>#N/A</v>
      </c>
      <c r="M4126" s="92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8" t="e">
        <v>#N/A</v>
      </c>
      <c r="F4127" s="3" t="e">
        <v>#N/A</v>
      </c>
      <c r="G4127" s="3" t="e">
        <v>#N/A</v>
      </c>
      <c r="H4127" s="3" t="e">
        <v>#N/A</v>
      </c>
      <c r="I4127" s="79" t="e">
        <v>#N/A</v>
      </c>
      <c r="J4127" s="79" t="e">
        <v>#N/A</v>
      </c>
      <c r="K4127" s="84" t="e">
        <v>#N/A</v>
      </c>
      <c r="L4127" s="9" t="e">
        <v>#N/A</v>
      </c>
      <c r="M4127" s="92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8" t="e">
        <v>#N/A</v>
      </c>
      <c r="F4128" s="3" t="e">
        <v>#N/A</v>
      </c>
      <c r="G4128" s="3" t="e">
        <v>#N/A</v>
      </c>
      <c r="H4128" s="3" t="e">
        <v>#N/A</v>
      </c>
      <c r="I4128" s="79" t="e">
        <v>#N/A</v>
      </c>
      <c r="J4128" s="79" t="e">
        <v>#N/A</v>
      </c>
      <c r="K4128" s="84" t="e">
        <v>#N/A</v>
      </c>
      <c r="L4128" s="9" t="e">
        <v>#N/A</v>
      </c>
      <c r="M4128" s="92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8" t="e">
        <v>#N/A</v>
      </c>
      <c r="F4129" s="3" t="e">
        <v>#N/A</v>
      </c>
      <c r="G4129" s="3" t="e">
        <v>#N/A</v>
      </c>
      <c r="H4129" s="3" t="e">
        <v>#N/A</v>
      </c>
      <c r="I4129" s="79" t="e">
        <v>#N/A</v>
      </c>
      <c r="J4129" s="79" t="e">
        <v>#N/A</v>
      </c>
      <c r="K4129" s="84" t="e">
        <v>#N/A</v>
      </c>
      <c r="L4129" s="9" t="e">
        <v>#N/A</v>
      </c>
      <c r="M4129" s="92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8" t="e">
        <v>#N/A</v>
      </c>
      <c r="F4130" s="3" t="e">
        <v>#N/A</v>
      </c>
      <c r="G4130" s="3" t="e">
        <v>#N/A</v>
      </c>
      <c r="H4130" s="3" t="e">
        <v>#N/A</v>
      </c>
      <c r="I4130" s="79" t="e">
        <v>#N/A</v>
      </c>
      <c r="J4130" s="79" t="e">
        <v>#N/A</v>
      </c>
      <c r="K4130" s="84" t="e">
        <v>#N/A</v>
      </c>
      <c r="L4130" s="9" t="e">
        <v>#N/A</v>
      </c>
      <c r="M4130" s="92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8" t="e">
        <v>#N/A</v>
      </c>
      <c r="F4131" s="3" t="e">
        <v>#N/A</v>
      </c>
      <c r="G4131" s="3" t="e">
        <v>#N/A</v>
      </c>
      <c r="H4131" s="3" t="e">
        <v>#N/A</v>
      </c>
      <c r="I4131" s="79" t="e">
        <v>#N/A</v>
      </c>
      <c r="J4131" s="79" t="e">
        <v>#N/A</v>
      </c>
      <c r="K4131" s="84" t="e">
        <v>#N/A</v>
      </c>
      <c r="L4131" s="9" t="e">
        <v>#N/A</v>
      </c>
      <c r="M4131" s="92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8" t="e">
        <v>#N/A</v>
      </c>
      <c r="F4132" s="3" t="e">
        <v>#N/A</v>
      </c>
      <c r="G4132" s="3" t="e">
        <v>#N/A</v>
      </c>
      <c r="H4132" s="3" t="e">
        <v>#N/A</v>
      </c>
      <c r="I4132" s="79" t="e">
        <v>#N/A</v>
      </c>
      <c r="J4132" s="79" t="e">
        <v>#N/A</v>
      </c>
      <c r="K4132" s="84" t="e">
        <v>#N/A</v>
      </c>
      <c r="L4132" s="9" t="e">
        <v>#N/A</v>
      </c>
      <c r="M4132" s="92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8" t="e">
        <v>#N/A</v>
      </c>
      <c r="F4133" s="3" t="e">
        <v>#N/A</v>
      </c>
      <c r="G4133" s="3" t="e">
        <v>#N/A</v>
      </c>
      <c r="H4133" s="3" t="e">
        <v>#N/A</v>
      </c>
      <c r="I4133" s="79" t="e">
        <v>#N/A</v>
      </c>
      <c r="J4133" s="79" t="e">
        <v>#N/A</v>
      </c>
      <c r="K4133" s="84" t="e">
        <v>#N/A</v>
      </c>
      <c r="L4133" s="9" t="e">
        <v>#N/A</v>
      </c>
      <c r="M4133" s="92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8" t="e">
        <v>#N/A</v>
      </c>
      <c r="F4134" s="3" t="e">
        <v>#N/A</v>
      </c>
      <c r="G4134" s="3" t="e">
        <v>#N/A</v>
      </c>
      <c r="H4134" s="3" t="e">
        <v>#N/A</v>
      </c>
      <c r="I4134" s="79" t="e">
        <v>#N/A</v>
      </c>
      <c r="J4134" s="79" t="e">
        <v>#N/A</v>
      </c>
      <c r="K4134" s="84" t="e">
        <v>#N/A</v>
      </c>
      <c r="L4134" s="9" t="e">
        <v>#N/A</v>
      </c>
      <c r="M4134" s="92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8" t="e">
        <v>#N/A</v>
      </c>
      <c r="F4135" s="3" t="e">
        <v>#N/A</v>
      </c>
      <c r="G4135" s="3" t="e">
        <v>#N/A</v>
      </c>
      <c r="H4135" s="3" t="e">
        <v>#N/A</v>
      </c>
      <c r="I4135" s="79" t="e">
        <v>#N/A</v>
      </c>
      <c r="J4135" s="79" t="e">
        <v>#N/A</v>
      </c>
      <c r="K4135" s="84" t="e">
        <v>#N/A</v>
      </c>
      <c r="L4135" s="9" t="e">
        <v>#N/A</v>
      </c>
      <c r="M4135" s="92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8" t="e">
        <v>#N/A</v>
      </c>
      <c r="F4136" s="3" t="e">
        <v>#N/A</v>
      </c>
      <c r="G4136" s="3" t="e">
        <v>#N/A</v>
      </c>
      <c r="H4136" s="3" t="e">
        <v>#N/A</v>
      </c>
      <c r="I4136" s="79" t="e">
        <v>#N/A</v>
      </c>
      <c r="J4136" s="79" t="e">
        <v>#N/A</v>
      </c>
      <c r="K4136" s="84" t="e">
        <v>#N/A</v>
      </c>
      <c r="L4136" s="9" t="e">
        <v>#N/A</v>
      </c>
      <c r="M4136" s="92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8" t="e">
        <v>#N/A</v>
      </c>
      <c r="F4137" s="3" t="e">
        <v>#N/A</v>
      </c>
      <c r="G4137" s="3" t="e">
        <v>#N/A</v>
      </c>
      <c r="H4137" s="3" t="e">
        <v>#N/A</v>
      </c>
      <c r="I4137" s="79" t="e">
        <v>#N/A</v>
      </c>
      <c r="J4137" s="79" t="e">
        <v>#N/A</v>
      </c>
      <c r="K4137" s="84" t="e">
        <v>#N/A</v>
      </c>
      <c r="L4137" s="9" t="e">
        <v>#N/A</v>
      </c>
      <c r="M4137" s="92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8" t="e">
        <v>#N/A</v>
      </c>
      <c r="F4138" s="3" t="e">
        <v>#N/A</v>
      </c>
      <c r="G4138" s="3" t="e">
        <v>#N/A</v>
      </c>
      <c r="H4138" s="3" t="e">
        <v>#N/A</v>
      </c>
      <c r="I4138" s="79" t="e">
        <v>#N/A</v>
      </c>
      <c r="J4138" s="79" t="e">
        <v>#N/A</v>
      </c>
      <c r="K4138" s="84" t="e">
        <v>#N/A</v>
      </c>
      <c r="L4138" s="9" t="e">
        <v>#N/A</v>
      </c>
      <c r="M4138" s="92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8" t="e">
        <v>#N/A</v>
      </c>
      <c r="F4139" s="3" t="e">
        <v>#N/A</v>
      </c>
      <c r="G4139" s="3" t="e">
        <v>#N/A</v>
      </c>
      <c r="H4139" s="3" t="e">
        <v>#N/A</v>
      </c>
      <c r="I4139" s="79" t="e">
        <v>#N/A</v>
      </c>
      <c r="J4139" s="79" t="e">
        <v>#N/A</v>
      </c>
      <c r="K4139" s="84" t="e">
        <v>#N/A</v>
      </c>
      <c r="L4139" s="9" t="e">
        <v>#N/A</v>
      </c>
      <c r="M4139" s="92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8" t="e">
        <v>#N/A</v>
      </c>
      <c r="F4140" s="3" t="e">
        <v>#N/A</v>
      </c>
      <c r="G4140" s="3" t="e">
        <v>#N/A</v>
      </c>
      <c r="H4140" s="3" t="e">
        <v>#N/A</v>
      </c>
      <c r="I4140" s="79" t="e">
        <v>#N/A</v>
      </c>
      <c r="J4140" s="79" t="e">
        <v>#N/A</v>
      </c>
      <c r="K4140" s="84" t="e">
        <v>#N/A</v>
      </c>
      <c r="L4140" s="9" t="e">
        <v>#N/A</v>
      </c>
      <c r="M4140" s="92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8" t="e">
        <v>#N/A</v>
      </c>
      <c r="F4141" s="3" t="e">
        <v>#N/A</v>
      </c>
      <c r="G4141" s="3" t="e">
        <v>#N/A</v>
      </c>
      <c r="H4141" s="3" t="e">
        <v>#N/A</v>
      </c>
      <c r="I4141" s="79" t="e">
        <v>#N/A</v>
      </c>
      <c r="J4141" s="79" t="e">
        <v>#N/A</v>
      </c>
      <c r="K4141" s="84" t="e">
        <v>#N/A</v>
      </c>
      <c r="L4141" s="9" t="e">
        <v>#N/A</v>
      </c>
      <c r="M4141" s="92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8" t="e">
        <v>#N/A</v>
      </c>
      <c r="F4142" s="3" t="e">
        <v>#N/A</v>
      </c>
      <c r="G4142" s="3" t="e">
        <v>#N/A</v>
      </c>
      <c r="H4142" s="3" t="e">
        <v>#N/A</v>
      </c>
      <c r="I4142" s="79" t="e">
        <v>#N/A</v>
      </c>
      <c r="J4142" s="79" t="e">
        <v>#N/A</v>
      </c>
      <c r="K4142" s="84" t="e">
        <v>#N/A</v>
      </c>
      <c r="L4142" s="9" t="e">
        <v>#N/A</v>
      </c>
      <c r="M4142" s="92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8" t="e">
        <v>#N/A</v>
      </c>
      <c r="F4143" s="3" t="e">
        <v>#N/A</v>
      </c>
      <c r="G4143" s="3" t="e">
        <v>#N/A</v>
      </c>
      <c r="H4143" s="3" t="e">
        <v>#N/A</v>
      </c>
      <c r="I4143" s="79" t="e">
        <v>#N/A</v>
      </c>
      <c r="J4143" s="79" t="e">
        <v>#N/A</v>
      </c>
      <c r="K4143" s="84" t="e">
        <v>#N/A</v>
      </c>
      <c r="L4143" s="9" t="e">
        <v>#N/A</v>
      </c>
      <c r="M4143" s="92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8" t="e">
        <v>#N/A</v>
      </c>
      <c r="F4144" s="3" t="e">
        <v>#N/A</v>
      </c>
      <c r="G4144" s="3" t="e">
        <v>#N/A</v>
      </c>
      <c r="H4144" s="3" t="e">
        <v>#N/A</v>
      </c>
      <c r="I4144" s="79" t="e">
        <v>#N/A</v>
      </c>
      <c r="J4144" s="79" t="e">
        <v>#N/A</v>
      </c>
      <c r="K4144" s="84" t="e">
        <v>#N/A</v>
      </c>
      <c r="L4144" s="9" t="e">
        <v>#N/A</v>
      </c>
      <c r="M4144" s="92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8" t="e">
        <v>#N/A</v>
      </c>
      <c r="F4145" s="3" t="e">
        <v>#N/A</v>
      </c>
      <c r="G4145" s="3" t="e">
        <v>#N/A</v>
      </c>
      <c r="H4145" s="3" t="e">
        <v>#N/A</v>
      </c>
      <c r="I4145" s="79" t="e">
        <v>#N/A</v>
      </c>
      <c r="J4145" s="79" t="e">
        <v>#N/A</v>
      </c>
      <c r="K4145" s="84" t="e">
        <v>#N/A</v>
      </c>
      <c r="L4145" s="9" t="e">
        <v>#N/A</v>
      </c>
      <c r="M4145" s="92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8" t="e">
        <v>#N/A</v>
      </c>
      <c r="F4146" s="3" t="e">
        <v>#N/A</v>
      </c>
      <c r="G4146" s="3" t="e">
        <v>#N/A</v>
      </c>
      <c r="H4146" s="3" t="e">
        <v>#N/A</v>
      </c>
      <c r="I4146" s="79" t="e">
        <v>#N/A</v>
      </c>
      <c r="J4146" s="79" t="e">
        <v>#N/A</v>
      </c>
      <c r="K4146" s="84" t="e">
        <v>#N/A</v>
      </c>
      <c r="L4146" s="9" t="e">
        <v>#N/A</v>
      </c>
      <c r="M4146" s="92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8" t="e">
        <v>#N/A</v>
      </c>
      <c r="F4147" s="3" t="e">
        <v>#N/A</v>
      </c>
      <c r="G4147" s="3" t="e">
        <v>#N/A</v>
      </c>
      <c r="H4147" s="3" t="e">
        <v>#N/A</v>
      </c>
      <c r="I4147" s="79" t="e">
        <v>#N/A</v>
      </c>
      <c r="J4147" s="79" t="e">
        <v>#N/A</v>
      </c>
      <c r="K4147" s="84" t="e">
        <v>#N/A</v>
      </c>
      <c r="L4147" s="9" t="e">
        <v>#N/A</v>
      </c>
      <c r="M4147" s="92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8" t="e">
        <v>#N/A</v>
      </c>
      <c r="F4148" s="3" t="e">
        <v>#N/A</v>
      </c>
      <c r="G4148" s="3" t="e">
        <v>#N/A</v>
      </c>
      <c r="H4148" s="3" t="e">
        <v>#N/A</v>
      </c>
      <c r="I4148" s="79" t="e">
        <v>#N/A</v>
      </c>
      <c r="J4148" s="79" t="e">
        <v>#N/A</v>
      </c>
      <c r="K4148" s="84" t="e">
        <v>#N/A</v>
      </c>
      <c r="L4148" s="9" t="e">
        <v>#N/A</v>
      </c>
      <c r="M4148" s="92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8" t="e">
        <v>#N/A</v>
      </c>
      <c r="F4149" s="3" t="e">
        <v>#N/A</v>
      </c>
      <c r="G4149" s="3" t="e">
        <v>#N/A</v>
      </c>
      <c r="H4149" s="3" t="e">
        <v>#N/A</v>
      </c>
      <c r="I4149" s="79" t="e">
        <v>#N/A</v>
      </c>
      <c r="J4149" s="79" t="e">
        <v>#N/A</v>
      </c>
      <c r="K4149" s="84" t="e">
        <v>#N/A</v>
      </c>
      <c r="L4149" s="9" t="e">
        <v>#N/A</v>
      </c>
      <c r="M4149" s="92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8" t="e">
        <v>#N/A</v>
      </c>
      <c r="F4150" s="3" t="e">
        <v>#N/A</v>
      </c>
      <c r="G4150" s="3" t="e">
        <v>#N/A</v>
      </c>
      <c r="H4150" s="3" t="e">
        <v>#N/A</v>
      </c>
      <c r="I4150" s="79" t="e">
        <v>#N/A</v>
      </c>
      <c r="J4150" s="79" t="e">
        <v>#N/A</v>
      </c>
      <c r="K4150" s="84" t="e">
        <v>#N/A</v>
      </c>
      <c r="L4150" s="9" t="e">
        <v>#N/A</v>
      </c>
      <c r="M4150" s="92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8" t="e">
        <v>#N/A</v>
      </c>
      <c r="F4151" s="3" t="e">
        <v>#N/A</v>
      </c>
      <c r="G4151" s="3" t="e">
        <v>#N/A</v>
      </c>
      <c r="H4151" s="3" t="e">
        <v>#N/A</v>
      </c>
      <c r="I4151" s="79" t="e">
        <v>#N/A</v>
      </c>
      <c r="J4151" s="79" t="e">
        <v>#N/A</v>
      </c>
      <c r="K4151" s="84" t="e">
        <v>#N/A</v>
      </c>
      <c r="L4151" s="9" t="e">
        <v>#N/A</v>
      </c>
      <c r="M4151" s="92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8" t="e">
        <v>#N/A</v>
      </c>
      <c r="F4152" s="3" t="e">
        <v>#N/A</v>
      </c>
      <c r="G4152" s="3" t="e">
        <v>#N/A</v>
      </c>
      <c r="H4152" s="3" t="e">
        <v>#N/A</v>
      </c>
      <c r="I4152" s="79" t="e">
        <v>#N/A</v>
      </c>
      <c r="J4152" s="79" t="e">
        <v>#N/A</v>
      </c>
      <c r="K4152" s="84" t="e">
        <v>#N/A</v>
      </c>
      <c r="L4152" s="9" t="e">
        <v>#N/A</v>
      </c>
      <c r="M4152" s="92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8" t="e">
        <v>#N/A</v>
      </c>
      <c r="F4153" s="3" t="e">
        <v>#N/A</v>
      </c>
      <c r="G4153" s="3" t="e">
        <v>#N/A</v>
      </c>
      <c r="H4153" s="3" t="e">
        <v>#N/A</v>
      </c>
      <c r="I4153" s="79" t="e">
        <v>#N/A</v>
      </c>
      <c r="J4153" s="79" t="e">
        <v>#N/A</v>
      </c>
      <c r="K4153" s="84" t="e">
        <v>#N/A</v>
      </c>
      <c r="L4153" s="9" t="e">
        <v>#N/A</v>
      </c>
      <c r="M4153" s="92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8" t="e">
        <v>#N/A</v>
      </c>
      <c r="F4154" s="3" t="e">
        <v>#N/A</v>
      </c>
      <c r="G4154" s="3" t="e">
        <v>#N/A</v>
      </c>
      <c r="H4154" s="3" t="e">
        <v>#N/A</v>
      </c>
      <c r="I4154" s="79" t="e">
        <v>#N/A</v>
      </c>
      <c r="J4154" s="79" t="e">
        <v>#N/A</v>
      </c>
      <c r="K4154" s="84" t="e">
        <v>#N/A</v>
      </c>
      <c r="L4154" s="9" t="e">
        <v>#N/A</v>
      </c>
      <c r="M4154" s="92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8" t="e">
        <v>#N/A</v>
      </c>
      <c r="F4155" s="3" t="e">
        <v>#N/A</v>
      </c>
      <c r="G4155" s="3" t="e">
        <v>#N/A</v>
      </c>
      <c r="H4155" s="3" t="e">
        <v>#N/A</v>
      </c>
      <c r="I4155" s="79" t="e">
        <v>#N/A</v>
      </c>
      <c r="J4155" s="79" t="e">
        <v>#N/A</v>
      </c>
      <c r="K4155" s="84" t="e">
        <v>#N/A</v>
      </c>
      <c r="L4155" s="9" t="e">
        <v>#N/A</v>
      </c>
      <c r="M4155" s="92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8" t="e">
        <v>#N/A</v>
      </c>
      <c r="F4156" s="3" t="e">
        <v>#N/A</v>
      </c>
      <c r="G4156" s="3" t="e">
        <v>#N/A</v>
      </c>
      <c r="H4156" s="3" t="e">
        <v>#N/A</v>
      </c>
      <c r="I4156" s="79" t="e">
        <v>#N/A</v>
      </c>
      <c r="J4156" s="79" t="e">
        <v>#N/A</v>
      </c>
      <c r="K4156" s="84" t="e">
        <v>#N/A</v>
      </c>
      <c r="L4156" s="9" t="e">
        <v>#N/A</v>
      </c>
      <c r="M4156" s="92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8" t="e">
        <v>#N/A</v>
      </c>
      <c r="F4157" s="3" t="e">
        <v>#N/A</v>
      </c>
      <c r="G4157" s="3" t="e">
        <v>#N/A</v>
      </c>
      <c r="H4157" s="3" t="e">
        <v>#N/A</v>
      </c>
      <c r="I4157" s="79" t="e">
        <v>#N/A</v>
      </c>
      <c r="J4157" s="79" t="e">
        <v>#N/A</v>
      </c>
      <c r="K4157" s="84" t="e">
        <v>#N/A</v>
      </c>
      <c r="L4157" s="9" t="e">
        <v>#N/A</v>
      </c>
      <c r="M4157" s="92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8" t="e">
        <v>#N/A</v>
      </c>
      <c r="F4158" s="3" t="e">
        <v>#N/A</v>
      </c>
      <c r="G4158" s="3" t="e">
        <v>#N/A</v>
      </c>
      <c r="H4158" s="3" t="e">
        <v>#N/A</v>
      </c>
      <c r="I4158" s="79" t="e">
        <v>#N/A</v>
      </c>
      <c r="J4158" s="79" t="e">
        <v>#N/A</v>
      </c>
      <c r="K4158" s="84" t="e">
        <v>#N/A</v>
      </c>
      <c r="L4158" s="9" t="e">
        <v>#N/A</v>
      </c>
      <c r="M4158" s="92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8" t="e">
        <v>#N/A</v>
      </c>
      <c r="F4159" s="3" t="e">
        <v>#N/A</v>
      </c>
      <c r="G4159" s="3" t="e">
        <v>#N/A</v>
      </c>
      <c r="H4159" s="3" t="e">
        <v>#N/A</v>
      </c>
      <c r="I4159" s="79" t="e">
        <v>#N/A</v>
      </c>
      <c r="J4159" s="79" t="e">
        <v>#N/A</v>
      </c>
      <c r="K4159" s="84" t="e">
        <v>#N/A</v>
      </c>
      <c r="L4159" s="9" t="e">
        <v>#N/A</v>
      </c>
      <c r="M4159" s="92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8" t="e">
        <v>#N/A</v>
      </c>
      <c r="F4160" s="3" t="e">
        <v>#N/A</v>
      </c>
      <c r="G4160" s="3" t="e">
        <v>#N/A</v>
      </c>
      <c r="H4160" s="3" t="e">
        <v>#N/A</v>
      </c>
      <c r="I4160" s="79" t="e">
        <v>#N/A</v>
      </c>
      <c r="J4160" s="79" t="e">
        <v>#N/A</v>
      </c>
      <c r="K4160" s="84" t="e">
        <v>#N/A</v>
      </c>
      <c r="L4160" s="9" t="e">
        <v>#N/A</v>
      </c>
      <c r="M4160" s="92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8" t="e">
        <v>#N/A</v>
      </c>
      <c r="F4161" s="3" t="e">
        <v>#N/A</v>
      </c>
      <c r="G4161" s="3" t="e">
        <v>#N/A</v>
      </c>
      <c r="H4161" s="3" t="e">
        <v>#N/A</v>
      </c>
      <c r="I4161" s="79" t="e">
        <v>#N/A</v>
      </c>
      <c r="J4161" s="79" t="e">
        <v>#N/A</v>
      </c>
      <c r="K4161" s="84" t="e">
        <v>#N/A</v>
      </c>
      <c r="L4161" s="9" t="e">
        <v>#N/A</v>
      </c>
      <c r="M4161" s="92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8" t="e">
        <v>#N/A</v>
      </c>
      <c r="F4162" s="3" t="e">
        <v>#N/A</v>
      </c>
      <c r="G4162" s="3" t="e">
        <v>#N/A</v>
      </c>
      <c r="H4162" s="3" t="e">
        <v>#N/A</v>
      </c>
      <c r="I4162" s="79" t="e">
        <v>#N/A</v>
      </c>
      <c r="J4162" s="79" t="e">
        <v>#N/A</v>
      </c>
      <c r="K4162" s="84" t="e">
        <v>#N/A</v>
      </c>
      <c r="L4162" s="9" t="e">
        <v>#N/A</v>
      </c>
      <c r="M4162" s="92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8" t="e">
        <v>#N/A</v>
      </c>
      <c r="F4163" s="3" t="e">
        <v>#N/A</v>
      </c>
      <c r="G4163" s="3" t="e">
        <v>#N/A</v>
      </c>
      <c r="H4163" s="3" t="e">
        <v>#N/A</v>
      </c>
      <c r="I4163" s="79" t="e">
        <v>#N/A</v>
      </c>
      <c r="J4163" s="79" t="e">
        <v>#N/A</v>
      </c>
      <c r="K4163" s="84" t="e">
        <v>#N/A</v>
      </c>
      <c r="L4163" s="9" t="e">
        <v>#N/A</v>
      </c>
      <c r="M4163" s="92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8" t="e">
        <v>#N/A</v>
      </c>
      <c r="F4164" s="3" t="e">
        <v>#N/A</v>
      </c>
      <c r="G4164" s="3" t="e">
        <v>#N/A</v>
      </c>
      <c r="H4164" s="3" t="e">
        <v>#N/A</v>
      </c>
      <c r="I4164" s="79" t="e">
        <v>#N/A</v>
      </c>
      <c r="J4164" s="79" t="e">
        <v>#N/A</v>
      </c>
      <c r="K4164" s="84" t="e">
        <v>#N/A</v>
      </c>
      <c r="L4164" s="9" t="e">
        <v>#N/A</v>
      </c>
      <c r="M4164" s="92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8" t="e">
        <v>#N/A</v>
      </c>
      <c r="F4165" s="3" t="e">
        <v>#N/A</v>
      </c>
      <c r="G4165" s="3" t="e">
        <v>#N/A</v>
      </c>
      <c r="H4165" s="3" t="e">
        <v>#N/A</v>
      </c>
      <c r="I4165" s="79" t="e">
        <v>#N/A</v>
      </c>
      <c r="J4165" s="79" t="e">
        <v>#N/A</v>
      </c>
      <c r="K4165" s="84" t="e">
        <v>#N/A</v>
      </c>
      <c r="L4165" s="9" t="e">
        <v>#N/A</v>
      </c>
      <c r="M4165" s="92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8" t="e">
        <v>#N/A</v>
      </c>
      <c r="F4166" s="3" t="e">
        <v>#N/A</v>
      </c>
      <c r="G4166" s="3" t="e">
        <v>#N/A</v>
      </c>
      <c r="H4166" s="3" t="e">
        <v>#N/A</v>
      </c>
      <c r="I4166" s="79" t="e">
        <v>#N/A</v>
      </c>
      <c r="J4166" s="79" t="e">
        <v>#N/A</v>
      </c>
      <c r="K4166" s="84" t="e">
        <v>#N/A</v>
      </c>
      <c r="L4166" s="9" t="e">
        <v>#N/A</v>
      </c>
      <c r="M4166" s="92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8" t="e">
        <v>#N/A</v>
      </c>
      <c r="F4167" s="3" t="e">
        <v>#N/A</v>
      </c>
      <c r="G4167" s="3" t="e">
        <v>#N/A</v>
      </c>
      <c r="H4167" s="3" t="e">
        <v>#N/A</v>
      </c>
      <c r="I4167" s="79" t="e">
        <v>#N/A</v>
      </c>
      <c r="J4167" s="79" t="e">
        <v>#N/A</v>
      </c>
      <c r="K4167" s="84" t="e">
        <v>#N/A</v>
      </c>
      <c r="L4167" s="9" t="e">
        <v>#N/A</v>
      </c>
      <c r="M4167" s="92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8" t="e">
        <v>#N/A</v>
      </c>
      <c r="F4168" s="3" t="e">
        <v>#N/A</v>
      </c>
      <c r="G4168" s="3" t="e">
        <v>#N/A</v>
      </c>
      <c r="H4168" s="3" t="e">
        <v>#N/A</v>
      </c>
      <c r="I4168" s="79" t="e">
        <v>#N/A</v>
      </c>
      <c r="J4168" s="79" t="e">
        <v>#N/A</v>
      </c>
      <c r="K4168" s="84" t="e">
        <v>#N/A</v>
      </c>
      <c r="L4168" s="9" t="e">
        <v>#N/A</v>
      </c>
      <c r="M4168" s="92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8" t="e">
        <v>#N/A</v>
      </c>
      <c r="F4169" s="3" t="e">
        <v>#N/A</v>
      </c>
      <c r="G4169" s="3" t="e">
        <v>#N/A</v>
      </c>
      <c r="H4169" s="3" t="e">
        <v>#N/A</v>
      </c>
      <c r="I4169" s="79" t="e">
        <v>#N/A</v>
      </c>
      <c r="J4169" s="79" t="e">
        <v>#N/A</v>
      </c>
      <c r="K4169" s="84" t="e">
        <v>#N/A</v>
      </c>
      <c r="L4169" s="9" t="e">
        <v>#N/A</v>
      </c>
      <c r="M4169" s="92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8" t="e">
        <v>#N/A</v>
      </c>
      <c r="F4170" s="3" t="e">
        <v>#N/A</v>
      </c>
      <c r="G4170" s="3" t="e">
        <v>#N/A</v>
      </c>
      <c r="H4170" s="3" t="e">
        <v>#N/A</v>
      </c>
      <c r="I4170" s="79" t="e">
        <v>#N/A</v>
      </c>
      <c r="J4170" s="79" t="e">
        <v>#N/A</v>
      </c>
      <c r="K4170" s="84" t="e">
        <v>#N/A</v>
      </c>
      <c r="L4170" s="9" t="e">
        <v>#N/A</v>
      </c>
      <c r="M4170" s="92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8" t="e">
        <v>#N/A</v>
      </c>
      <c r="F4171" s="3" t="e">
        <v>#N/A</v>
      </c>
      <c r="G4171" s="3" t="e">
        <v>#N/A</v>
      </c>
      <c r="H4171" s="3" t="e">
        <v>#N/A</v>
      </c>
      <c r="I4171" s="79" t="e">
        <v>#N/A</v>
      </c>
      <c r="J4171" s="79" t="e">
        <v>#N/A</v>
      </c>
      <c r="K4171" s="84" t="e">
        <v>#N/A</v>
      </c>
      <c r="L4171" s="9" t="e">
        <v>#N/A</v>
      </c>
      <c r="M4171" s="92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8" t="e">
        <v>#N/A</v>
      </c>
      <c r="F4172" s="3" t="e">
        <v>#N/A</v>
      </c>
      <c r="G4172" s="3" t="e">
        <v>#N/A</v>
      </c>
      <c r="H4172" s="3" t="e">
        <v>#N/A</v>
      </c>
      <c r="I4172" s="79" t="e">
        <v>#N/A</v>
      </c>
      <c r="J4172" s="79" t="e">
        <v>#N/A</v>
      </c>
      <c r="K4172" s="84" t="e">
        <v>#N/A</v>
      </c>
      <c r="L4172" s="9" t="e">
        <v>#N/A</v>
      </c>
      <c r="M4172" s="92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8" t="e">
        <v>#N/A</v>
      </c>
      <c r="F4173" s="3" t="e">
        <v>#N/A</v>
      </c>
      <c r="G4173" s="3" t="e">
        <v>#N/A</v>
      </c>
      <c r="H4173" s="3" t="e">
        <v>#N/A</v>
      </c>
      <c r="I4173" s="79" t="e">
        <v>#N/A</v>
      </c>
      <c r="J4173" s="79" t="e">
        <v>#N/A</v>
      </c>
      <c r="K4173" s="84" t="e">
        <v>#N/A</v>
      </c>
      <c r="L4173" s="9" t="e">
        <v>#N/A</v>
      </c>
      <c r="M4173" s="92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8" t="e">
        <v>#N/A</v>
      </c>
      <c r="F4174" s="3" t="e">
        <v>#N/A</v>
      </c>
      <c r="G4174" s="3" t="e">
        <v>#N/A</v>
      </c>
      <c r="H4174" s="3" t="e">
        <v>#N/A</v>
      </c>
      <c r="I4174" s="79" t="e">
        <v>#N/A</v>
      </c>
      <c r="J4174" s="79" t="e">
        <v>#N/A</v>
      </c>
      <c r="K4174" s="84" t="e">
        <v>#N/A</v>
      </c>
      <c r="L4174" s="9" t="e">
        <v>#N/A</v>
      </c>
      <c r="M4174" s="92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8" t="e">
        <v>#N/A</v>
      </c>
      <c r="F4175" s="3" t="e">
        <v>#N/A</v>
      </c>
      <c r="G4175" s="3" t="e">
        <v>#N/A</v>
      </c>
      <c r="H4175" s="3" t="e">
        <v>#N/A</v>
      </c>
      <c r="I4175" s="79" t="e">
        <v>#N/A</v>
      </c>
      <c r="J4175" s="79" t="e">
        <v>#N/A</v>
      </c>
      <c r="K4175" s="84" t="e">
        <v>#N/A</v>
      </c>
      <c r="L4175" s="9" t="e">
        <v>#N/A</v>
      </c>
      <c r="M4175" s="92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8" t="e">
        <v>#N/A</v>
      </c>
      <c r="F4176" s="3" t="e">
        <v>#N/A</v>
      </c>
      <c r="G4176" s="3" t="e">
        <v>#N/A</v>
      </c>
      <c r="H4176" s="3" t="e">
        <v>#N/A</v>
      </c>
      <c r="I4176" s="79" t="e">
        <v>#N/A</v>
      </c>
      <c r="J4176" s="79" t="e">
        <v>#N/A</v>
      </c>
      <c r="K4176" s="84" t="e">
        <v>#N/A</v>
      </c>
      <c r="L4176" s="9" t="e">
        <v>#N/A</v>
      </c>
      <c r="M4176" s="92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8" t="e">
        <v>#N/A</v>
      </c>
      <c r="F4177" s="3" t="e">
        <v>#N/A</v>
      </c>
      <c r="G4177" s="3" t="e">
        <v>#N/A</v>
      </c>
      <c r="H4177" s="3" t="e">
        <v>#N/A</v>
      </c>
      <c r="I4177" s="79" t="e">
        <v>#N/A</v>
      </c>
      <c r="J4177" s="79" t="e">
        <v>#N/A</v>
      </c>
      <c r="K4177" s="84" t="e">
        <v>#N/A</v>
      </c>
      <c r="L4177" s="9" t="e">
        <v>#N/A</v>
      </c>
      <c r="M4177" s="92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8" t="e">
        <v>#N/A</v>
      </c>
      <c r="F4178" s="3" t="e">
        <v>#N/A</v>
      </c>
      <c r="G4178" s="3" t="e">
        <v>#N/A</v>
      </c>
      <c r="H4178" s="3" t="e">
        <v>#N/A</v>
      </c>
      <c r="I4178" s="79" t="e">
        <v>#N/A</v>
      </c>
      <c r="J4178" s="79" t="e">
        <v>#N/A</v>
      </c>
      <c r="K4178" s="84" t="e">
        <v>#N/A</v>
      </c>
      <c r="L4178" s="9" t="e">
        <v>#N/A</v>
      </c>
      <c r="M4178" s="92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8" t="e">
        <v>#N/A</v>
      </c>
      <c r="F4179" s="3" t="e">
        <v>#N/A</v>
      </c>
      <c r="G4179" s="3" t="e">
        <v>#N/A</v>
      </c>
      <c r="H4179" s="3" t="e">
        <v>#N/A</v>
      </c>
      <c r="I4179" s="79" t="e">
        <v>#N/A</v>
      </c>
      <c r="J4179" s="79" t="e">
        <v>#N/A</v>
      </c>
      <c r="K4179" s="84" t="e">
        <v>#N/A</v>
      </c>
      <c r="L4179" s="9" t="e">
        <v>#N/A</v>
      </c>
      <c r="M4179" s="92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8" t="e">
        <v>#N/A</v>
      </c>
      <c r="F4180" s="3" t="e">
        <v>#N/A</v>
      </c>
      <c r="G4180" s="3" t="e">
        <v>#N/A</v>
      </c>
      <c r="H4180" s="3" t="e">
        <v>#N/A</v>
      </c>
      <c r="I4180" s="79" t="e">
        <v>#N/A</v>
      </c>
      <c r="J4180" s="79" t="e">
        <v>#N/A</v>
      </c>
      <c r="K4180" s="84" t="e">
        <v>#N/A</v>
      </c>
      <c r="L4180" s="9" t="e">
        <v>#N/A</v>
      </c>
      <c r="M4180" s="92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8" t="e">
        <v>#N/A</v>
      </c>
      <c r="F4181" s="3" t="e">
        <v>#N/A</v>
      </c>
      <c r="G4181" s="3" t="e">
        <v>#N/A</v>
      </c>
      <c r="H4181" s="3" t="e">
        <v>#N/A</v>
      </c>
      <c r="I4181" s="79" t="e">
        <v>#N/A</v>
      </c>
      <c r="J4181" s="79" t="e">
        <v>#N/A</v>
      </c>
      <c r="K4181" s="84" t="e">
        <v>#N/A</v>
      </c>
      <c r="L4181" s="9" t="e">
        <v>#N/A</v>
      </c>
      <c r="M4181" s="92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8" t="e">
        <v>#N/A</v>
      </c>
      <c r="F4182" s="3" t="e">
        <v>#N/A</v>
      </c>
      <c r="G4182" s="3" t="e">
        <v>#N/A</v>
      </c>
      <c r="H4182" s="3" t="e">
        <v>#N/A</v>
      </c>
      <c r="I4182" s="79" t="e">
        <v>#N/A</v>
      </c>
      <c r="J4182" s="79" t="e">
        <v>#N/A</v>
      </c>
      <c r="K4182" s="84" t="e">
        <v>#N/A</v>
      </c>
      <c r="L4182" s="9" t="e">
        <v>#N/A</v>
      </c>
      <c r="M4182" s="92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8" t="e">
        <v>#N/A</v>
      </c>
      <c r="F4183" s="3" t="e">
        <v>#N/A</v>
      </c>
      <c r="G4183" s="3" t="e">
        <v>#N/A</v>
      </c>
      <c r="H4183" s="3" t="e">
        <v>#N/A</v>
      </c>
      <c r="I4183" s="79" t="e">
        <v>#N/A</v>
      </c>
      <c r="J4183" s="79" t="e">
        <v>#N/A</v>
      </c>
      <c r="K4183" s="84" t="e">
        <v>#N/A</v>
      </c>
      <c r="L4183" s="9" t="e">
        <v>#N/A</v>
      </c>
      <c r="M4183" s="92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8" t="e">
        <v>#N/A</v>
      </c>
      <c r="F4184" s="3" t="e">
        <v>#N/A</v>
      </c>
      <c r="G4184" s="3" t="e">
        <v>#N/A</v>
      </c>
      <c r="H4184" s="3" t="e">
        <v>#N/A</v>
      </c>
      <c r="I4184" s="79" t="e">
        <v>#N/A</v>
      </c>
      <c r="J4184" s="79" t="e">
        <v>#N/A</v>
      </c>
      <c r="K4184" s="84" t="e">
        <v>#N/A</v>
      </c>
      <c r="L4184" s="9" t="e">
        <v>#N/A</v>
      </c>
      <c r="M4184" s="92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8" t="e">
        <v>#N/A</v>
      </c>
      <c r="F4185" s="3" t="e">
        <v>#N/A</v>
      </c>
      <c r="G4185" s="3" t="e">
        <v>#N/A</v>
      </c>
      <c r="H4185" s="3" t="e">
        <v>#N/A</v>
      </c>
      <c r="I4185" s="79" t="e">
        <v>#N/A</v>
      </c>
      <c r="J4185" s="79" t="e">
        <v>#N/A</v>
      </c>
      <c r="K4185" s="84" t="e">
        <v>#N/A</v>
      </c>
      <c r="L4185" s="9" t="e">
        <v>#N/A</v>
      </c>
      <c r="M4185" s="92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8" t="e">
        <v>#N/A</v>
      </c>
      <c r="F4186" s="3" t="e">
        <v>#N/A</v>
      </c>
      <c r="G4186" s="3" t="e">
        <v>#N/A</v>
      </c>
      <c r="H4186" s="3" t="e">
        <v>#N/A</v>
      </c>
      <c r="I4186" s="79" t="e">
        <v>#N/A</v>
      </c>
      <c r="J4186" s="79" t="e">
        <v>#N/A</v>
      </c>
      <c r="K4186" s="84" t="e">
        <v>#N/A</v>
      </c>
      <c r="L4186" s="9" t="e">
        <v>#N/A</v>
      </c>
      <c r="M4186" s="92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8" t="e">
        <v>#N/A</v>
      </c>
      <c r="F4187" s="3" t="e">
        <v>#N/A</v>
      </c>
      <c r="G4187" s="3" t="e">
        <v>#N/A</v>
      </c>
      <c r="H4187" s="3" t="e">
        <v>#N/A</v>
      </c>
      <c r="I4187" s="79" t="e">
        <v>#N/A</v>
      </c>
      <c r="J4187" s="79" t="e">
        <v>#N/A</v>
      </c>
      <c r="K4187" s="84" t="e">
        <v>#N/A</v>
      </c>
      <c r="L4187" s="9" t="e">
        <v>#N/A</v>
      </c>
      <c r="M4187" s="92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8" t="e">
        <v>#N/A</v>
      </c>
      <c r="F4188" s="3" t="e">
        <v>#N/A</v>
      </c>
      <c r="G4188" s="3" t="e">
        <v>#N/A</v>
      </c>
      <c r="H4188" s="3" t="e">
        <v>#N/A</v>
      </c>
      <c r="I4188" s="79" t="e">
        <v>#N/A</v>
      </c>
      <c r="J4188" s="79" t="e">
        <v>#N/A</v>
      </c>
      <c r="K4188" s="84" t="e">
        <v>#N/A</v>
      </c>
      <c r="L4188" s="9" t="e">
        <v>#N/A</v>
      </c>
      <c r="M4188" s="92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8" t="e">
        <v>#N/A</v>
      </c>
      <c r="F4189" s="3" t="e">
        <v>#N/A</v>
      </c>
      <c r="G4189" s="3" t="e">
        <v>#N/A</v>
      </c>
      <c r="H4189" s="3" t="e">
        <v>#N/A</v>
      </c>
      <c r="I4189" s="79" t="e">
        <v>#N/A</v>
      </c>
      <c r="J4189" s="79" t="e">
        <v>#N/A</v>
      </c>
      <c r="K4189" s="84" t="e">
        <v>#N/A</v>
      </c>
      <c r="L4189" s="9" t="e">
        <v>#N/A</v>
      </c>
      <c r="M4189" s="92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8" t="e">
        <v>#N/A</v>
      </c>
      <c r="F4190" s="3" t="e">
        <v>#N/A</v>
      </c>
      <c r="G4190" s="3" t="e">
        <v>#N/A</v>
      </c>
      <c r="H4190" s="3" t="e">
        <v>#N/A</v>
      </c>
      <c r="I4190" s="79" t="e">
        <v>#N/A</v>
      </c>
      <c r="J4190" s="79" t="e">
        <v>#N/A</v>
      </c>
      <c r="K4190" s="84" t="e">
        <v>#N/A</v>
      </c>
      <c r="L4190" s="9" t="e">
        <v>#N/A</v>
      </c>
      <c r="M4190" s="92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8" t="e">
        <v>#N/A</v>
      </c>
      <c r="F4191" s="3" t="e">
        <v>#N/A</v>
      </c>
      <c r="G4191" s="3" t="e">
        <v>#N/A</v>
      </c>
      <c r="H4191" s="3" t="e">
        <v>#N/A</v>
      </c>
      <c r="I4191" s="79" t="e">
        <v>#N/A</v>
      </c>
      <c r="J4191" s="79" t="e">
        <v>#N/A</v>
      </c>
      <c r="K4191" s="84" t="e">
        <v>#N/A</v>
      </c>
      <c r="L4191" s="9" t="e">
        <v>#N/A</v>
      </c>
      <c r="M4191" s="92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8" t="e">
        <v>#N/A</v>
      </c>
      <c r="F4192" s="3" t="e">
        <v>#N/A</v>
      </c>
      <c r="G4192" s="3" t="e">
        <v>#N/A</v>
      </c>
      <c r="H4192" s="3" t="e">
        <v>#N/A</v>
      </c>
      <c r="I4192" s="79" t="e">
        <v>#N/A</v>
      </c>
      <c r="J4192" s="79" t="e">
        <v>#N/A</v>
      </c>
      <c r="K4192" s="84" t="e">
        <v>#N/A</v>
      </c>
      <c r="L4192" s="9" t="e">
        <v>#N/A</v>
      </c>
      <c r="M4192" s="92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8" t="e">
        <v>#N/A</v>
      </c>
      <c r="F4193" s="3" t="e">
        <v>#N/A</v>
      </c>
      <c r="G4193" s="3" t="e">
        <v>#N/A</v>
      </c>
      <c r="H4193" s="3" t="e">
        <v>#N/A</v>
      </c>
      <c r="I4193" s="79" t="e">
        <v>#N/A</v>
      </c>
      <c r="J4193" s="79" t="e">
        <v>#N/A</v>
      </c>
      <c r="K4193" s="84" t="e">
        <v>#N/A</v>
      </c>
      <c r="L4193" s="9" t="e">
        <v>#N/A</v>
      </c>
      <c r="M4193" s="92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8" t="e">
        <v>#N/A</v>
      </c>
      <c r="F4194" s="3" t="e">
        <v>#N/A</v>
      </c>
      <c r="G4194" s="3" t="e">
        <v>#N/A</v>
      </c>
      <c r="H4194" s="3" t="e">
        <v>#N/A</v>
      </c>
      <c r="I4194" s="79" t="e">
        <v>#N/A</v>
      </c>
      <c r="J4194" s="79" t="e">
        <v>#N/A</v>
      </c>
      <c r="K4194" s="84" t="e">
        <v>#N/A</v>
      </c>
      <c r="L4194" s="9" t="e">
        <v>#N/A</v>
      </c>
      <c r="M4194" s="92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8" t="e">
        <v>#N/A</v>
      </c>
      <c r="F4195" s="3" t="e">
        <v>#N/A</v>
      </c>
      <c r="G4195" s="3" t="e">
        <v>#N/A</v>
      </c>
      <c r="H4195" s="3" t="e">
        <v>#N/A</v>
      </c>
      <c r="I4195" s="79" t="e">
        <v>#N/A</v>
      </c>
      <c r="J4195" s="79" t="e">
        <v>#N/A</v>
      </c>
      <c r="K4195" s="84" t="e">
        <v>#N/A</v>
      </c>
      <c r="L4195" s="9" t="e">
        <v>#N/A</v>
      </c>
      <c r="M4195" s="92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8" t="e">
        <v>#N/A</v>
      </c>
      <c r="F4196" s="3" t="e">
        <v>#N/A</v>
      </c>
      <c r="G4196" s="3" t="e">
        <v>#N/A</v>
      </c>
      <c r="H4196" s="3" t="e">
        <v>#N/A</v>
      </c>
      <c r="I4196" s="79" t="e">
        <v>#N/A</v>
      </c>
      <c r="J4196" s="79" t="e">
        <v>#N/A</v>
      </c>
      <c r="K4196" s="84" t="e">
        <v>#N/A</v>
      </c>
      <c r="L4196" s="9" t="e">
        <v>#N/A</v>
      </c>
      <c r="M4196" s="92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8" t="e">
        <v>#N/A</v>
      </c>
      <c r="F4197" s="3" t="e">
        <v>#N/A</v>
      </c>
      <c r="G4197" s="3" t="e">
        <v>#N/A</v>
      </c>
      <c r="H4197" s="3" t="e">
        <v>#N/A</v>
      </c>
      <c r="I4197" s="79" t="e">
        <v>#N/A</v>
      </c>
      <c r="J4197" s="79" t="e">
        <v>#N/A</v>
      </c>
      <c r="K4197" s="84" t="e">
        <v>#N/A</v>
      </c>
      <c r="L4197" s="9" t="e">
        <v>#N/A</v>
      </c>
      <c r="M4197" s="92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8" t="e">
        <v>#N/A</v>
      </c>
      <c r="F4198" s="3" t="e">
        <v>#N/A</v>
      </c>
      <c r="G4198" s="3" t="e">
        <v>#N/A</v>
      </c>
      <c r="H4198" s="3" t="e">
        <v>#N/A</v>
      </c>
      <c r="I4198" s="79" t="e">
        <v>#N/A</v>
      </c>
      <c r="J4198" s="79" t="e">
        <v>#N/A</v>
      </c>
      <c r="K4198" s="84" t="e">
        <v>#N/A</v>
      </c>
      <c r="L4198" s="9" t="e">
        <v>#N/A</v>
      </c>
      <c r="M4198" s="92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8" t="e">
        <v>#N/A</v>
      </c>
      <c r="F4199" s="3" t="e">
        <v>#N/A</v>
      </c>
      <c r="G4199" s="3" t="e">
        <v>#N/A</v>
      </c>
      <c r="H4199" s="3" t="e">
        <v>#N/A</v>
      </c>
      <c r="I4199" s="79" t="e">
        <v>#N/A</v>
      </c>
      <c r="J4199" s="79" t="e">
        <v>#N/A</v>
      </c>
      <c r="K4199" s="84" t="e">
        <v>#N/A</v>
      </c>
      <c r="L4199" s="9" t="e">
        <v>#N/A</v>
      </c>
      <c r="M4199" s="92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8" t="e">
        <v>#N/A</v>
      </c>
      <c r="F4200" s="3" t="e">
        <v>#N/A</v>
      </c>
      <c r="G4200" s="3" t="e">
        <v>#N/A</v>
      </c>
      <c r="H4200" s="3" t="e">
        <v>#N/A</v>
      </c>
      <c r="I4200" s="79" t="e">
        <v>#N/A</v>
      </c>
      <c r="J4200" s="79" t="e">
        <v>#N/A</v>
      </c>
      <c r="K4200" s="84" t="e">
        <v>#N/A</v>
      </c>
      <c r="L4200" s="9" t="e">
        <v>#N/A</v>
      </c>
      <c r="M4200" s="92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8" t="e">
        <v>#N/A</v>
      </c>
      <c r="F4201" s="3" t="e">
        <v>#N/A</v>
      </c>
      <c r="G4201" s="3" t="e">
        <v>#N/A</v>
      </c>
      <c r="H4201" s="3" t="e">
        <v>#N/A</v>
      </c>
      <c r="I4201" s="79" t="e">
        <v>#N/A</v>
      </c>
      <c r="J4201" s="79" t="e">
        <v>#N/A</v>
      </c>
      <c r="K4201" s="84" t="e">
        <v>#N/A</v>
      </c>
      <c r="L4201" s="9" t="e">
        <v>#N/A</v>
      </c>
      <c r="M4201" s="92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8" t="e">
        <v>#N/A</v>
      </c>
      <c r="F4202" s="3" t="e">
        <v>#N/A</v>
      </c>
      <c r="G4202" s="3" t="e">
        <v>#N/A</v>
      </c>
      <c r="H4202" s="3" t="e">
        <v>#N/A</v>
      </c>
      <c r="I4202" s="79" t="e">
        <v>#N/A</v>
      </c>
      <c r="J4202" s="79" t="e">
        <v>#N/A</v>
      </c>
      <c r="K4202" s="84" t="e">
        <v>#N/A</v>
      </c>
      <c r="L4202" s="9" t="e">
        <v>#N/A</v>
      </c>
      <c r="M4202" s="92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8" t="e">
        <v>#N/A</v>
      </c>
      <c r="F4203" s="3" t="e">
        <v>#N/A</v>
      </c>
      <c r="G4203" s="3" t="e">
        <v>#N/A</v>
      </c>
      <c r="H4203" s="3" t="e">
        <v>#N/A</v>
      </c>
      <c r="I4203" s="79" t="e">
        <v>#N/A</v>
      </c>
      <c r="J4203" s="79" t="e">
        <v>#N/A</v>
      </c>
      <c r="K4203" s="84" t="e">
        <v>#N/A</v>
      </c>
      <c r="L4203" s="9" t="e">
        <v>#N/A</v>
      </c>
      <c r="M4203" s="92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8" t="e">
        <v>#N/A</v>
      </c>
      <c r="F4204" s="3" t="e">
        <v>#N/A</v>
      </c>
      <c r="G4204" s="3" t="e">
        <v>#N/A</v>
      </c>
      <c r="H4204" s="3" t="e">
        <v>#N/A</v>
      </c>
      <c r="I4204" s="79" t="e">
        <v>#N/A</v>
      </c>
      <c r="J4204" s="79" t="e">
        <v>#N/A</v>
      </c>
      <c r="K4204" s="84" t="e">
        <v>#N/A</v>
      </c>
      <c r="L4204" s="9" t="e">
        <v>#N/A</v>
      </c>
      <c r="M4204" s="92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8" t="e">
        <v>#N/A</v>
      </c>
      <c r="F4205" s="3" t="e">
        <v>#N/A</v>
      </c>
      <c r="G4205" s="3" t="e">
        <v>#N/A</v>
      </c>
      <c r="H4205" s="3" t="e">
        <v>#N/A</v>
      </c>
      <c r="I4205" s="79" t="e">
        <v>#N/A</v>
      </c>
      <c r="J4205" s="79" t="e">
        <v>#N/A</v>
      </c>
      <c r="K4205" s="84" t="e">
        <v>#N/A</v>
      </c>
      <c r="L4205" s="9" t="e">
        <v>#N/A</v>
      </c>
      <c r="M4205" s="92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8" t="e">
        <v>#N/A</v>
      </c>
      <c r="F4206" s="3" t="e">
        <v>#N/A</v>
      </c>
      <c r="G4206" s="3" t="e">
        <v>#N/A</v>
      </c>
      <c r="H4206" s="3" t="e">
        <v>#N/A</v>
      </c>
      <c r="I4206" s="79" t="e">
        <v>#N/A</v>
      </c>
      <c r="J4206" s="79" t="e">
        <v>#N/A</v>
      </c>
      <c r="K4206" s="84" t="e">
        <v>#N/A</v>
      </c>
      <c r="L4206" s="9" t="e">
        <v>#N/A</v>
      </c>
      <c r="M4206" s="92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8" t="e">
        <v>#N/A</v>
      </c>
      <c r="F4207" s="3" t="e">
        <v>#N/A</v>
      </c>
      <c r="G4207" s="3" t="e">
        <v>#N/A</v>
      </c>
      <c r="H4207" s="3" t="e">
        <v>#N/A</v>
      </c>
      <c r="I4207" s="79" t="e">
        <v>#N/A</v>
      </c>
      <c r="J4207" s="79" t="e">
        <v>#N/A</v>
      </c>
      <c r="K4207" s="84" t="e">
        <v>#N/A</v>
      </c>
      <c r="L4207" s="9" t="e">
        <v>#N/A</v>
      </c>
      <c r="M4207" s="92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8" t="e">
        <v>#N/A</v>
      </c>
      <c r="F4208" s="3" t="e">
        <v>#N/A</v>
      </c>
      <c r="G4208" s="3" t="e">
        <v>#N/A</v>
      </c>
      <c r="H4208" s="3" t="e">
        <v>#N/A</v>
      </c>
      <c r="I4208" s="79" t="e">
        <v>#N/A</v>
      </c>
      <c r="J4208" s="79" t="e">
        <v>#N/A</v>
      </c>
      <c r="K4208" s="84" t="e">
        <v>#N/A</v>
      </c>
      <c r="L4208" s="9" t="e">
        <v>#N/A</v>
      </c>
      <c r="M4208" s="92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8" t="e">
        <v>#N/A</v>
      </c>
      <c r="F4209" s="3" t="e">
        <v>#N/A</v>
      </c>
      <c r="G4209" s="3" t="e">
        <v>#N/A</v>
      </c>
      <c r="H4209" s="3" t="e">
        <v>#N/A</v>
      </c>
      <c r="I4209" s="79" t="e">
        <v>#N/A</v>
      </c>
      <c r="J4209" s="79" t="e">
        <v>#N/A</v>
      </c>
      <c r="K4209" s="84" t="e">
        <v>#N/A</v>
      </c>
      <c r="L4209" s="9" t="e">
        <v>#N/A</v>
      </c>
      <c r="M4209" s="92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8" t="e">
        <v>#N/A</v>
      </c>
      <c r="F4210" s="3" t="e">
        <v>#N/A</v>
      </c>
      <c r="G4210" s="3" t="e">
        <v>#N/A</v>
      </c>
      <c r="H4210" s="3" t="e">
        <v>#N/A</v>
      </c>
      <c r="I4210" s="79" t="e">
        <v>#N/A</v>
      </c>
      <c r="J4210" s="79" t="e">
        <v>#N/A</v>
      </c>
      <c r="K4210" s="84" t="e">
        <v>#N/A</v>
      </c>
      <c r="L4210" s="9" t="e">
        <v>#N/A</v>
      </c>
      <c r="M4210" s="92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8" t="e">
        <v>#N/A</v>
      </c>
      <c r="F4211" s="3" t="e">
        <v>#N/A</v>
      </c>
      <c r="G4211" s="3" t="e">
        <v>#N/A</v>
      </c>
      <c r="H4211" s="3" t="e">
        <v>#N/A</v>
      </c>
      <c r="I4211" s="79" t="e">
        <v>#N/A</v>
      </c>
      <c r="J4211" s="79" t="e">
        <v>#N/A</v>
      </c>
      <c r="K4211" s="84" t="e">
        <v>#N/A</v>
      </c>
      <c r="L4211" s="9" t="e">
        <v>#N/A</v>
      </c>
      <c r="M4211" s="92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8" t="e">
        <v>#N/A</v>
      </c>
      <c r="F4212" s="3" t="e">
        <v>#N/A</v>
      </c>
      <c r="G4212" s="3" t="e">
        <v>#N/A</v>
      </c>
      <c r="H4212" s="3" t="e">
        <v>#N/A</v>
      </c>
      <c r="I4212" s="79" t="e">
        <v>#N/A</v>
      </c>
      <c r="J4212" s="79" t="e">
        <v>#N/A</v>
      </c>
      <c r="K4212" s="84" t="e">
        <v>#N/A</v>
      </c>
      <c r="L4212" s="9" t="e">
        <v>#N/A</v>
      </c>
      <c r="M4212" s="92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8" t="e">
        <v>#N/A</v>
      </c>
      <c r="F4213" s="3" t="e">
        <v>#N/A</v>
      </c>
      <c r="G4213" s="3" t="e">
        <v>#N/A</v>
      </c>
      <c r="H4213" s="3" t="e">
        <v>#N/A</v>
      </c>
      <c r="I4213" s="79" t="e">
        <v>#N/A</v>
      </c>
      <c r="J4213" s="79" t="e">
        <v>#N/A</v>
      </c>
      <c r="K4213" s="84" t="e">
        <v>#N/A</v>
      </c>
      <c r="L4213" s="9" t="e">
        <v>#N/A</v>
      </c>
      <c r="M4213" s="92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8" t="e">
        <v>#N/A</v>
      </c>
      <c r="F4214" s="3" t="e">
        <v>#N/A</v>
      </c>
      <c r="G4214" s="3" t="e">
        <v>#N/A</v>
      </c>
      <c r="H4214" s="3" t="e">
        <v>#N/A</v>
      </c>
      <c r="I4214" s="79" t="e">
        <v>#N/A</v>
      </c>
      <c r="J4214" s="79" t="e">
        <v>#N/A</v>
      </c>
      <c r="K4214" s="84" t="e">
        <v>#N/A</v>
      </c>
      <c r="L4214" s="9" t="e">
        <v>#N/A</v>
      </c>
      <c r="M4214" s="92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8" t="e">
        <v>#N/A</v>
      </c>
      <c r="F4215" s="3" t="e">
        <v>#N/A</v>
      </c>
      <c r="G4215" s="3" t="e">
        <v>#N/A</v>
      </c>
      <c r="H4215" s="3" t="e">
        <v>#N/A</v>
      </c>
      <c r="I4215" s="79" t="e">
        <v>#N/A</v>
      </c>
      <c r="J4215" s="79" t="e">
        <v>#N/A</v>
      </c>
      <c r="K4215" s="84" t="e">
        <v>#N/A</v>
      </c>
      <c r="L4215" s="9" t="e">
        <v>#N/A</v>
      </c>
      <c r="M4215" s="92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8" t="e">
        <v>#N/A</v>
      </c>
      <c r="F4216" s="3" t="e">
        <v>#N/A</v>
      </c>
      <c r="G4216" s="3" t="e">
        <v>#N/A</v>
      </c>
      <c r="H4216" s="3" t="e">
        <v>#N/A</v>
      </c>
      <c r="I4216" s="79" t="e">
        <v>#N/A</v>
      </c>
      <c r="J4216" s="79" t="e">
        <v>#N/A</v>
      </c>
      <c r="K4216" s="84" t="e">
        <v>#N/A</v>
      </c>
      <c r="L4216" s="9" t="e">
        <v>#N/A</v>
      </c>
      <c r="M4216" s="92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8" t="e">
        <v>#N/A</v>
      </c>
      <c r="F4217" s="3" t="e">
        <v>#N/A</v>
      </c>
      <c r="G4217" s="3" t="e">
        <v>#N/A</v>
      </c>
      <c r="H4217" s="3" t="e">
        <v>#N/A</v>
      </c>
      <c r="I4217" s="79" t="e">
        <v>#N/A</v>
      </c>
      <c r="J4217" s="79" t="e">
        <v>#N/A</v>
      </c>
      <c r="K4217" s="84" t="e">
        <v>#N/A</v>
      </c>
      <c r="L4217" s="9" t="e">
        <v>#N/A</v>
      </c>
      <c r="M4217" s="92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8" t="e">
        <v>#N/A</v>
      </c>
      <c r="F4218" s="3" t="e">
        <v>#N/A</v>
      </c>
      <c r="G4218" s="3" t="e">
        <v>#N/A</v>
      </c>
      <c r="H4218" s="3" t="e">
        <v>#N/A</v>
      </c>
      <c r="I4218" s="79" t="e">
        <v>#N/A</v>
      </c>
      <c r="J4218" s="79" t="e">
        <v>#N/A</v>
      </c>
      <c r="K4218" s="84" t="e">
        <v>#N/A</v>
      </c>
      <c r="L4218" s="9" t="e">
        <v>#N/A</v>
      </c>
      <c r="M4218" s="92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8" t="e">
        <v>#N/A</v>
      </c>
      <c r="F4219" s="3" t="e">
        <v>#N/A</v>
      </c>
      <c r="G4219" s="3" t="e">
        <v>#N/A</v>
      </c>
      <c r="H4219" s="3" t="e">
        <v>#N/A</v>
      </c>
      <c r="I4219" s="79" t="e">
        <v>#N/A</v>
      </c>
      <c r="J4219" s="79" t="e">
        <v>#N/A</v>
      </c>
      <c r="K4219" s="84" t="e">
        <v>#N/A</v>
      </c>
      <c r="L4219" s="9" t="e">
        <v>#N/A</v>
      </c>
      <c r="M4219" s="92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8" t="e">
        <v>#N/A</v>
      </c>
      <c r="F4220" s="3" t="e">
        <v>#N/A</v>
      </c>
      <c r="G4220" s="3" t="e">
        <v>#N/A</v>
      </c>
      <c r="H4220" s="3" t="e">
        <v>#N/A</v>
      </c>
      <c r="I4220" s="79" t="e">
        <v>#N/A</v>
      </c>
      <c r="J4220" s="79" t="e">
        <v>#N/A</v>
      </c>
      <c r="K4220" s="84" t="e">
        <v>#N/A</v>
      </c>
      <c r="L4220" s="9" t="e">
        <v>#N/A</v>
      </c>
      <c r="M4220" s="92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8" t="e">
        <v>#N/A</v>
      </c>
      <c r="F4221" s="3" t="e">
        <v>#N/A</v>
      </c>
      <c r="G4221" s="3" t="e">
        <v>#N/A</v>
      </c>
      <c r="H4221" s="3" t="e">
        <v>#N/A</v>
      </c>
      <c r="I4221" s="79" t="e">
        <v>#N/A</v>
      </c>
      <c r="J4221" s="79" t="e">
        <v>#N/A</v>
      </c>
      <c r="K4221" s="84" t="e">
        <v>#N/A</v>
      </c>
      <c r="L4221" s="9" t="e">
        <v>#N/A</v>
      </c>
      <c r="M4221" s="92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8" t="e">
        <v>#N/A</v>
      </c>
      <c r="F4222" s="3" t="e">
        <v>#N/A</v>
      </c>
      <c r="G4222" s="3" t="e">
        <v>#N/A</v>
      </c>
      <c r="H4222" s="3" t="e">
        <v>#N/A</v>
      </c>
      <c r="I4222" s="79" t="e">
        <v>#N/A</v>
      </c>
      <c r="J4222" s="79" t="e">
        <v>#N/A</v>
      </c>
      <c r="K4222" s="84" t="e">
        <v>#N/A</v>
      </c>
      <c r="L4222" s="9" t="e">
        <v>#N/A</v>
      </c>
      <c r="M4222" s="92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8" t="e">
        <v>#N/A</v>
      </c>
      <c r="F4223" s="3" t="e">
        <v>#N/A</v>
      </c>
      <c r="G4223" s="3" t="e">
        <v>#N/A</v>
      </c>
      <c r="H4223" s="3" t="e">
        <v>#N/A</v>
      </c>
      <c r="I4223" s="79" t="e">
        <v>#N/A</v>
      </c>
      <c r="J4223" s="79" t="e">
        <v>#N/A</v>
      </c>
      <c r="K4223" s="84" t="e">
        <v>#N/A</v>
      </c>
      <c r="L4223" s="9" t="e">
        <v>#N/A</v>
      </c>
      <c r="M4223" s="92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8" t="e">
        <v>#N/A</v>
      </c>
      <c r="F4224" s="3" t="e">
        <v>#N/A</v>
      </c>
      <c r="G4224" s="3" t="e">
        <v>#N/A</v>
      </c>
      <c r="H4224" s="3" t="e">
        <v>#N/A</v>
      </c>
      <c r="I4224" s="79" t="e">
        <v>#N/A</v>
      </c>
      <c r="J4224" s="79" t="e">
        <v>#N/A</v>
      </c>
      <c r="K4224" s="84" t="e">
        <v>#N/A</v>
      </c>
      <c r="L4224" s="9" t="e">
        <v>#N/A</v>
      </c>
      <c r="M4224" s="92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8" t="e">
        <v>#N/A</v>
      </c>
      <c r="F4225" s="3" t="e">
        <v>#N/A</v>
      </c>
      <c r="G4225" s="3" t="e">
        <v>#N/A</v>
      </c>
      <c r="H4225" s="3" t="e">
        <v>#N/A</v>
      </c>
      <c r="I4225" s="79" t="e">
        <v>#N/A</v>
      </c>
      <c r="J4225" s="79" t="e">
        <v>#N/A</v>
      </c>
      <c r="K4225" s="84" t="e">
        <v>#N/A</v>
      </c>
      <c r="L4225" s="9" t="e">
        <v>#N/A</v>
      </c>
      <c r="M4225" s="92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8" t="e">
        <v>#N/A</v>
      </c>
      <c r="F4226" s="3" t="e">
        <v>#N/A</v>
      </c>
      <c r="G4226" s="3" t="e">
        <v>#N/A</v>
      </c>
      <c r="H4226" s="3" t="e">
        <v>#N/A</v>
      </c>
      <c r="I4226" s="79" t="e">
        <v>#N/A</v>
      </c>
      <c r="J4226" s="79" t="e">
        <v>#N/A</v>
      </c>
      <c r="K4226" s="84" t="e">
        <v>#N/A</v>
      </c>
      <c r="L4226" s="9" t="e">
        <v>#N/A</v>
      </c>
      <c r="M4226" s="92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8" t="e">
        <v>#N/A</v>
      </c>
      <c r="F4227" s="3" t="e">
        <v>#N/A</v>
      </c>
      <c r="G4227" s="3" t="e">
        <v>#N/A</v>
      </c>
      <c r="H4227" s="3" t="e">
        <v>#N/A</v>
      </c>
      <c r="I4227" s="79" t="e">
        <v>#N/A</v>
      </c>
      <c r="J4227" s="79" t="e">
        <v>#N/A</v>
      </c>
      <c r="K4227" s="84" t="e">
        <v>#N/A</v>
      </c>
      <c r="L4227" s="9" t="e">
        <v>#N/A</v>
      </c>
      <c r="M4227" s="92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8" t="e">
        <v>#N/A</v>
      </c>
      <c r="F4228" s="3" t="e">
        <v>#N/A</v>
      </c>
      <c r="G4228" s="3" t="e">
        <v>#N/A</v>
      </c>
      <c r="H4228" s="3" t="e">
        <v>#N/A</v>
      </c>
      <c r="I4228" s="79" t="e">
        <v>#N/A</v>
      </c>
      <c r="J4228" s="79" t="e">
        <v>#N/A</v>
      </c>
      <c r="K4228" s="84" t="e">
        <v>#N/A</v>
      </c>
      <c r="L4228" s="9" t="e">
        <v>#N/A</v>
      </c>
      <c r="M4228" s="92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8" t="e">
        <v>#N/A</v>
      </c>
      <c r="F4229" s="3" t="e">
        <v>#N/A</v>
      </c>
      <c r="G4229" s="3" t="e">
        <v>#N/A</v>
      </c>
      <c r="H4229" s="3" t="e">
        <v>#N/A</v>
      </c>
      <c r="I4229" s="79" t="e">
        <v>#N/A</v>
      </c>
      <c r="J4229" s="79" t="e">
        <v>#N/A</v>
      </c>
      <c r="K4229" s="84" t="e">
        <v>#N/A</v>
      </c>
      <c r="L4229" s="9" t="e">
        <v>#N/A</v>
      </c>
      <c r="M4229" s="92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8" t="e">
        <v>#N/A</v>
      </c>
      <c r="F4230" s="3" t="e">
        <v>#N/A</v>
      </c>
      <c r="G4230" s="3" t="e">
        <v>#N/A</v>
      </c>
      <c r="H4230" s="3" t="e">
        <v>#N/A</v>
      </c>
      <c r="I4230" s="79" t="e">
        <v>#N/A</v>
      </c>
      <c r="J4230" s="79" t="e">
        <v>#N/A</v>
      </c>
      <c r="K4230" s="84" t="e">
        <v>#N/A</v>
      </c>
      <c r="L4230" s="9" t="e">
        <v>#N/A</v>
      </c>
      <c r="M4230" s="92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8" t="e">
        <v>#N/A</v>
      </c>
      <c r="F4231" s="3" t="e">
        <v>#N/A</v>
      </c>
      <c r="G4231" s="3" t="e">
        <v>#N/A</v>
      </c>
      <c r="H4231" s="3" t="e">
        <v>#N/A</v>
      </c>
      <c r="I4231" s="79" t="e">
        <v>#N/A</v>
      </c>
      <c r="J4231" s="79" t="e">
        <v>#N/A</v>
      </c>
      <c r="K4231" s="84" t="e">
        <v>#N/A</v>
      </c>
      <c r="L4231" s="9" t="e">
        <v>#N/A</v>
      </c>
      <c r="M4231" s="92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8" t="e">
        <v>#N/A</v>
      </c>
      <c r="F4232" s="3" t="e">
        <v>#N/A</v>
      </c>
      <c r="G4232" s="3" t="e">
        <v>#N/A</v>
      </c>
      <c r="H4232" s="3" t="e">
        <v>#N/A</v>
      </c>
      <c r="I4232" s="79" t="e">
        <v>#N/A</v>
      </c>
      <c r="J4232" s="79" t="e">
        <v>#N/A</v>
      </c>
      <c r="K4232" s="84" t="e">
        <v>#N/A</v>
      </c>
      <c r="L4232" s="9" t="e">
        <v>#N/A</v>
      </c>
      <c r="M4232" s="92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8" t="e">
        <v>#N/A</v>
      </c>
      <c r="F4233" s="3" t="e">
        <v>#N/A</v>
      </c>
      <c r="G4233" s="3" t="e">
        <v>#N/A</v>
      </c>
      <c r="H4233" s="3" t="e">
        <v>#N/A</v>
      </c>
      <c r="I4233" s="79" t="e">
        <v>#N/A</v>
      </c>
      <c r="J4233" s="79" t="e">
        <v>#N/A</v>
      </c>
      <c r="K4233" s="84" t="e">
        <v>#N/A</v>
      </c>
      <c r="L4233" s="9" t="e">
        <v>#N/A</v>
      </c>
      <c r="M4233" s="92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8" t="e">
        <v>#N/A</v>
      </c>
      <c r="F4234" s="3" t="e">
        <v>#N/A</v>
      </c>
      <c r="G4234" s="3" t="e">
        <v>#N/A</v>
      </c>
      <c r="H4234" s="3" t="e">
        <v>#N/A</v>
      </c>
      <c r="I4234" s="79" t="e">
        <v>#N/A</v>
      </c>
      <c r="J4234" s="79" t="e">
        <v>#N/A</v>
      </c>
      <c r="K4234" s="84" t="e">
        <v>#N/A</v>
      </c>
      <c r="L4234" s="9" t="e">
        <v>#N/A</v>
      </c>
      <c r="M4234" s="92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8" t="e">
        <v>#N/A</v>
      </c>
      <c r="F4235" s="3" t="e">
        <v>#N/A</v>
      </c>
      <c r="G4235" s="3" t="e">
        <v>#N/A</v>
      </c>
      <c r="H4235" s="3" t="e">
        <v>#N/A</v>
      </c>
      <c r="I4235" s="79" t="e">
        <v>#N/A</v>
      </c>
      <c r="J4235" s="79" t="e">
        <v>#N/A</v>
      </c>
      <c r="K4235" s="84" t="e">
        <v>#N/A</v>
      </c>
      <c r="L4235" s="9" t="e">
        <v>#N/A</v>
      </c>
      <c r="M4235" s="92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8" t="e">
        <v>#N/A</v>
      </c>
      <c r="F4236" s="3" t="e">
        <v>#N/A</v>
      </c>
      <c r="G4236" s="3" t="e">
        <v>#N/A</v>
      </c>
      <c r="H4236" s="3" t="e">
        <v>#N/A</v>
      </c>
      <c r="I4236" s="79" t="e">
        <v>#N/A</v>
      </c>
      <c r="J4236" s="79" t="e">
        <v>#N/A</v>
      </c>
      <c r="K4236" s="84" t="e">
        <v>#N/A</v>
      </c>
      <c r="L4236" s="9" t="e">
        <v>#N/A</v>
      </c>
      <c r="M4236" s="92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8" t="e">
        <v>#N/A</v>
      </c>
      <c r="F4237" s="3" t="e">
        <v>#N/A</v>
      </c>
      <c r="G4237" s="3" t="e">
        <v>#N/A</v>
      </c>
      <c r="H4237" s="3" t="e">
        <v>#N/A</v>
      </c>
      <c r="I4237" s="79" t="e">
        <v>#N/A</v>
      </c>
      <c r="J4237" s="79" t="e">
        <v>#N/A</v>
      </c>
      <c r="K4237" s="84" t="e">
        <v>#N/A</v>
      </c>
      <c r="L4237" s="9" t="e">
        <v>#N/A</v>
      </c>
      <c r="M4237" s="92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8" t="e">
        <v>#N/A</v>
      </c>
      <c r="F4238" s="3" t="e">
        <v>#N/A</v>
      </c>
      <c r="G4238" s="3" t="e">
        <v>#N/A</v>
      </c>
      <c r="H4238" s="3" t="e">
        <v>#N/A</v>
      </c>
      <c r="I4238" s="79" t="e">
        <v>#N/A</v>
      </c>
      <c r="J4238" s="79" t="e">
        <v>#N/A</v>
      </c>
      <c r="K4238" s="84" t="e">
        <v>#N/A</v>
      </c>
      <c r="L4238" s="9" t="e">
        <v>#N/A</v>
      </c>
      <c r="M4238" s="92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8" t="e">
        <v>#N/A</v>
      </c>
      <c r="F4239" s="3" t="e">
        <v>#N/A</v>
      </c>
      <c r="G4239" s="3" t="e">
        <v>#N/A</v>
      </c>
      <c r="H4239" s="3" t="e">
        <v>#N/A</v>
      </c>
      <c r="I4239" s="79" t="e">
        <v>#N/A</v>
      </c>
      <c r="J4239" s="79" t="e">
        <v>#N/A</v>
      </c>
      <c r="K4239" s="84" t="e">
        <v>#N/A</v>
      </c>
      <c r="L4239" s="9" t="e">
        <v>#N/A</v>
      </c>
      <c r="M4239" s="92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8" t="e">
        <v>#N/A</v>
      </c>
      <c r="F4240" s="3" t="e">
        <v>#N/A</v>
      </c>
      <c r="G4240" s="3" t="e">
        <v>#N/A</v>
      </c>
      <c r="H4240" s="3" t="e">
        <v>#N/A</v>
      </c>
      <c r="I4240" s="79" t="e">
        <v>#N/A</v>
      </c>
      <c r="J4240" s="79" t="e">
        <v>#N/A</v>
      </c>
      <c r="K4240" s="84" t="e">
        <v>#N/A</v>
      </c>
      <c r="L4240" s="9" t="e">
        <v>#N/A</v>
      </c>
      <c r="M4240" s="92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8" t="e">
        <v>#N/A</v>
      </c>
      <c r="F4241" s="3" t="e">
        <v>#N/A</v>
      </c>
      <c r="G4241" s="3" t="e">
        <v>#N/A</v>
      </c>
      <c r="H4241" s="3" t="e">
        <v>#N/A</v>
      </c>
      <c r="I4241" s="79" t="e">
        <v>#N/A</v>
      </c>
      <c r="J4241" s="79" t="e">
        <v>#N/A</v>
      </c>
      <c r="K4241" s="84" t="e">
        <v>#N/A</v>
      </c>
      <c r="L4241" s="9" t="e">
        <v>#N/A</v>
      </c>
      <c r="M4241" s="92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8" t="e">
        <v>#N/A</v>
      </c>
      <c r="F4242" s="3" t="e">
        <v>#N/A</v>
      </c>
      <c r="G4242" s="3" t="e">
        <v>#N/A</v>
      </c>
      <c r="H4242" s="3" t="e">
        <v>#N/A</v>
      </c>
      <c r="I4242" s="79" t="e">
        <v>#N/A</v>
      </c>
      <c r="J4242" s="79" t="e">
        <v>#N/A</v>
      </c>
      <c r="K4242" s="84" t="e">
        <v>#N/A</v>
      </c>
      <c r="L4242" s="9" t="e">
        <v>#N/A</v>
      </c>
      <c r="M4242" s="92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8" t="e">
        <v>#N/A</v>
      </c>
      <c r="F4243" s="3" t="e">
        <v>#N/A</v>
      </c>
      <c r="G4243" s="3" t="e">
        <v>#N/A</v>
      </c>
      <c r="H4243" s="3" t="e">
        <v>#N/A</v>
      </c>
      <c r="I4243" s="79" t="e">
        <v>#N/A</v>
      </c>
      <c r="J4243" s="79" t="e">
        <v>#N/A</v>
      </c>
      <c r="K4243" s="84" t="e">
        <v>#N/A</v>
      </c>
      <c r="L4243" s="9" t="e">
        <v>#N/A</v>
      </c>
      <c r="M4243" s="92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8" t="e">
        <v>#N/A</v>
      </c>
      <c r="F4244" s="3" t="e">
        <v>#N/A</v>
      </c>
      <c r="G4244" s="3" t="e">
        <v>#N/A</v>
      </c>
      <c r="H4244" s="3" t="e">
        <v>#N/A</v>
      </c>
      <c r="I4244" s="79" t="e">
        <v>#N/A</v>
      </c>
      <c r="J4244" s="79" t="e">
        <v>#N/A</v>
      </c>
      <c r="K4244" s="84" t="e">
        <v>#N/A</v>
      </c>
      <c r="L4244" s="9" t="e">
        <v>#N/A</v>
      </c>
      <c r="M4244" s="92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8" t="e">
        <v>#N/A</v>
      </c>
      <c r="F4245" s="3" t="e">
        <v>#N/A</v>
      </c>
      <c r="G4245" s="3" t="e">
        <v>#N/A</v>
      </c>
      <c r="H4245" s="3" t="e">
        <v>#N/A</v>
      </c>
      <c r="I4245" s="79" t="e">
        <v>#N/A</v>
      </c>
      <c r="J4245" s="79" t="e">
        <v>#N/A</v>
      </c>
      <c r="K4245" s="84" t="e">
        <v>#N/A</v>
      </c>
      <c r="L4245" s="9" t="e">
        <v>#N/A</v>
      </c>
      <c r="M4245" s="92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8" t="e">
        <v>#N/A</v>
      </c>
      <c r="F4246" s="3" t="e">
        <v>#N/A</v>
      </c>
      <c r="G4246" s="3" t="e">
        <v>#N/A</v>
      </c>
      <c r="H4246" s="3" t="e">
        <v>#N/A</v>
      </c>
      <c r="I4246" s="79" t="e">
        <v>#N/A</v>
      </c>
      <c r="J4246" s="79" t="e">
        <v>#N/A</v>
      </c>
      <c r="K4246" s="84" t="e">
        <v>#N/A</v>
      </c>
      <c r="L4246" s="9" t="e">
        <v>#N/A</v>
      </c>
      <c r="M4246" s="92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8" t="e">
        <v>#N/A</v>
      </c>
      <c r="F4247" s="3" t="e">
        <v>#N/A</v>
      </c>
      <c r="G4247" s="3" t="e">
        <v>#N/A</v>
      </c>
      <c r="H4247" s="3" t="e">
        <v>#N/A</v>
      </c>
      <c r="I4247" s="79" t="e">
        <v>#N/A</v>
      </c>
      <c r="J4247" s="79" t="e">
        <v>#N/A</v>
      </c>
      <c r="K4247" s="84" t="e">
        <v>#N/A</v>
      </c>
      <c r="L4247" s="9" t="e">
        <v>#N/A</v>
      </c>
      <c r="M4247" s="92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8" t="e">
        <v>#N/A</v>
      </c>
      <c r="F4248" s="3" t="e">
        <v>#N/A</v>
      </c>
      <c r="G4248" s="3" t="e">
        <v>#N/A</v>
      </c>
      <c r="H4248" s="3" t="e">
        <v>#N/A</v>
      </c>
      <c r="I4248" s="79" t="e">
        <v>#N/A</v>
      </c>
      <c r="J4248" s="79" t="e">
        <v>#N/A</v>
      </c>
      <c r="K4248" s="84" t="e">
        <v>#N/A</v>
      </c>
      <c r="L4248" s="9" t="e">
        <v>#N/A</v>
      </c>
      <c r="M4248" s="92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8" t="e">
        <v>#N/A</v>
      </c>
      <c r="F4249" s="3" t="e">
        <v>#N/A</v>
      </c>
      <c r="G4249" s="3" t="e">
        <v>#N/A</v>
      </c>
      <c r="H4249" s="3" t="e">
        <v>#N/A</v>
      </c>
      <c r="I4249" s="79" t="e">
        <v>#N/A</v>
      </c>
      <c r="J4249" s="79" t="e">
        <v>#N/A</v>
      </c>
      <c r="K4249" s="84" t="e">
        <v>#N/A</v>
      </c>
      <c r="L4249" s="9" t="e">
        <v>#N/A</v>
      </c>
      <c r="M4249" s="92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8" t="e">
        <v>#N/A</v>
      </c>
      <c r="F4250" s="3" t="e">
        <v>#N/A</v>
      </c>
      <c r="G4250" s="3" t="e">
        <v>#N/A</v>
      </c>
      <c r="H4250" s="3" t="e">
        <v>#N/A</v>
      </c>
      <c r="I4250" s="79" t="e">
        <v>#N/A</v>
      </c>
      <c r="J4250" s="79" t="e">
        <v>#N/A</v>
      </c>
      <c r="K4250" s="84" t="e">
        <v>#N/A</v>
      </c>
      <c r="L4250" s="9" t="e">
        <v>#N/A</v>
      </c>
      <c r="M4250" s="92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8" t="e">
        <v>#N/A</v>
      </c>
      <c r="F4251" s="3" t="e">
        <v>#N/A</v>
      </c>
      <c r="G4251" s="3" t="e">
        <v>#N/A</v>
      </c>
      <c r="H4251" s="3" t="e">
        <v>#N/A</v>
      </c>
      <c r="I4251" s="79" t="e">
        <v>#N/A</v>
      </c>
      <c r="J4251" s="79" t="e">
        <v>#N/A</v>
      </c>
      <c r="K4251" s="84" t="e">
        <v>#N/A</v>
      </c>
      <c r="L4251" s="9" t="e">
        <v>#N/A</v>
      </c>
      <c r="M4251" s="92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8" t="e">
        <v>#N/A</v>
      </c>
      <c r="F4252" s="3" t="e">
        <v>#N/A</v>
      </c>
      <c r="G4252" s="3" t="e">
        <v>#N/A</v>
      </c>
      <c r="H4252" s="3" t="e">
        <v>#N/A</v>
      </c>
      <c r="I4252" s="79" t="e">
        <v>#N/A</v>
      </c>
      <c r="J4252" s="79" t="e">
        <v>#N/A</v>
      </c>
      <c r="K4252" s="84" t="e">
        <v>#N/A</v>
      </c>
      <c r="L4252" s="9" t="e">
        <v>#N/A</v>
      </c>
      <c r="M4252" s="92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8" t="e">
        <v>#N/A</v>
      </c>
      <c r="F4253" s="3" t="e">
        <v>#N/A</v>
      </c>
      <c r="G4253" s="3" t="e">
        <v>#N/A</v>
      </c>
      <c r="H4253" s="3" t="e">
        <v>#N/A</v>
      </c>
      <c r="I4253" s="79" t="e">
        <v>#N/A</v>
      </c>
      <c r="J4253" s="79" t="e">
        <v>#N/A</v>
      </c>
      <c r="K4253" s="84" t="e">
        <v>#N/A</v>
      </c>
      <c r="L4253" s="9" t="e">
        <v>#N/A</v>
      </c>
      <c r="M4253" s="92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8" t="e">
        <v>#N/A</v>
      </c>
      <c r="F4254" s="3" t="e">
        <v>#N/A</v>
      </c>
      <c r="G4254" s="3" t="e">
        <v>#N/A</v>
      </c>
      <c r="H4254" s="3" t="e">
        <v>#N/A</v>
      </c>
      <c r="I4254" s="79" t="e">
        <v>#N/A</v>
      </c>
      <c r="J4254" s="79" t="e">
        <v>#N/A</v>
      </c>
      <c r="K4254" s="84" t="e">
        <v>#N/A</v>
      </c>
      <c r="L4254" s="9" t="e">
        <v>#N/A</v>
      </c>
      <c r="M4254" s="92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8" t="e">
        <v>#N/A</v>
      </c>
      <c r="F4255" s="3" t="e">
        <v>#N/A</v>
      </c>
      <c r="G4255" s="3" t="e">
        <v>#N/A</v>
      </c>
      <c r="H4255" s="3" t="e">
        <v>#N/A</v>
      </c>
      <c r="I4255" s="79" t="e">
        <v>#N/A</v>
      </c>
      <c r="J4255" s="79" t="e">
        <v>#N/A</v>
      </c>
      <c r="K4255" s="84" t="e">
        <v>#N/A</v>
      </c>
      <c r="L4255" s="9" t="e">
        <v>#N/A</v>
      </c>
      <c r="M4255" s="92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8" t="e">
        <v>#N/A</v>
      </c>
      <c r="F4256" s="3" t="e">
        <v>#N/A</v>
      </c>
      <c r="G4256" s="3" t="e">
        <v>#N/A</v>
      </c>
      <c r="H4256" s="3" t="e">
        <v>#N/A</v>
      </c>
      <c r="I4256" s="79" t="e">
        <v>#N/A</v>
      </c>
      <c r="J4256" s="79" t="e">
        <v>#N/A</v>
      </c>
      <c r="K4256" s="84" t="e">
        <v>#N/A</v>
      </c>
      <c r="L4256" s="9" t="e">
        <v>#N/A</v>
      </c>
      <c r="M4256" s="92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8" t="e">
        <v>#N/A</v>
      </c>
      <c r="F4257" s="3" t="e">
        <v>#N/A</v>
      </c>
      <c r="G4257" s="3" t="e">
        <v>#N/A</v>
      </c>
      <c r="H4257" s="3" t="e">
        <v>#N/A</v>
      </c>
      <c r="I4257" s="79" t="e">
        <v>#N/A</v>
      </c>
      <c r="J4257" s="79" t="e">
        <v>#N/A</v>
      </c>
      <c r="K4257" s="84" t="e">
        <v>#N/A</v>
      </c>
      <c r="L4257" s="9" t="e">
        <v>#N/A</v>
      </c>
      <c r="M4257" s="92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8" t="e">
        <v>#N/A</v>
      </c>
      <c r="F4258" s="3" t="e">
        <v>#N/A</v>
      </c>
      <c r="G4258" s="3" t="e">
        <v>#N/A</v>
      </c>
      <c r="H4258" s="3" t="e">
        <v>#N/A</v>
      </c>
      <c r="I4258" s="79" t="e">
        <v>#N/A</v>
      </c>
      <c r="J4258" s="79" t="e">
        <v>#N/A</v>
      </c>
      <c r="K4258" s="84" t="e">
        <v>#N/A</v>
      </c>
      <c r="L4258" s="9" t="e">
        <v>#N/A</v>
      </c>
      <c r="M4258" s="92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8" t="e">
        <v>#N/A</v>
      </c>
      <c r="F4259" s="3" t="e">
        <v>#N/A</v>
      </c>
      <c r="G4259" s="3" t="e">
        <v>#N/A</v>
      </c>
      <c r="H4259" s="3" t="e">
        <v>#N/A</v>
      </c>
      <c r="I4259" s="79" t="e">
        <v>#N/A</v>
      </c>
      <c r="J4259" s="79" t="e">
        <v>#N/A</v>
      </c>
      <c r="K4259" s="84" t="e">
        <v>#N/A</v>
      </c>
      <c r="L4259" s="9" t="e">
        <v>#N/A</v>
      </c>
      <c r="M4259" s="92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8" t="e">
        <v>#N/A</v>
      </c>
      <c r="F4260" s="3" t="e">
        <v>#N/A</v>
      </c>
      <c r="G4260" s="3" t="e">
        <v>#N/A</v>
      </c>
      <c r="H4260" s="3" t="e">
        <v>#N/A</v>
      </c>
      <c r="I4260" s="79" t="e">
        <v>#N/A</v>
      </c>
      <c r="J4260" s="79" t="e">
        <v>#N/A</v>
      </c>
      <c r="K4260" s="84" t="e">
        <v>#N/A</v>
      </c>
      <c r="L4260" s="9" t="e">
        <v>#N/A</v>
      </c>
      <c r="M4260" s="92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8" t="e">
        <v>#N/A</v>
      </c>
      <c r="F4261" s="3" t="e">
        <v>#N/A</v>
      </c>
      <c r="G4261" s="3" t="e">
        <v>#N/A</v>
      </c>
      <c r="H4261" s="3" t="e">
        <v>#N/A</v>
      </c>
      <c r="I4261" s="79" t="e">
        <v>#N/A</v>
      </c>
      <c r="J4261" s="79" t="e">
        <v>#N/A</v>
      </c>
      <c r="K4261" s="84" t="e">
        <v>#N/A</v>
      </c>
      <c r="L4261" s="9" t="e">
        <v>#N/A</v>
      </c>
      <c r="M4261" s="92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8" t="e">
        <v>#N/A</v>
      </c>
      <c r="F4262" s="3" t="e">
        <v>#N/A</v>
      </c>
      <c r="G4262" s="3" t="e">
        <v>#N/A</v>
      </c>
      <c r="H4262" s="3" t="e">
        <v>#N/A</v>
      </c>
      <c r="I4262" s="79" t="e">
        <v>#N/A</v>
      </c>
      <c r="J4262" s="79" t="e">
        <v>#N/A</v>
      </c>
      <c r="K4262" s="84" t="e">
        <v>#N/A</v>
      </c>
      <c r="L4262" s="9" t="e">
        <v>#N/A</v>
      </c>
      <c r="M4262" s="92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8" t="e">
        <v>#N/A</v>
      </c>
      <c r="F4263" s="3" t="e">
        <v>#N/A</v>
      </c>
      <c r="G4263" s="3" t="e">
        <v>#N/A</v>
      </c>
      <c r="H4263" s="3" t="e">
        <v>#N/A</v>
      </c>
      <c r="I4263" s="79" t="e">
        <v>#N/A</v>
      </c>
      <c r="J4263" s="79" t="e">
        <v>#N/A</v>
      </c>
      <c r="K4263" s="84" t="e">
        <v>#N/A</v>
      </c>
      <c r="L4263" s="9" t="e">
        <v>#N/A</v>
      </c>
      <c r="M4263" s="92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8" t="e">
        <v>#N/A</v>
      </c>
      <c r="F4264" s="3" t="e">
        <v>#N/A</v>
      </c>
      <c r="G4264" s="3" t="e">
        <v>#N/A</v>
      </c>
      <c r="H4264" s="3" t="e">
        <v>#N/A</v>
      </c>
      <c r="I4264" s="79" t="e">
        <v>#N/A</v>
      </c>
      <c r="J4264" s="79" t="e">
        <v>#N/A</v>
      </c>
      <c r="K4264" s="84" t="e">
        <v>#N/A</v>
      </c>
      <c r="L4264" s="9" t="e">
        <v>#N/A</v>
      </c>
      <c r="M4264" s="92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8" t="e">
        <v>#N/A</v>
      </c>
      <c r="F4265" s="3" t="e">
        <v>#N/A</v>
      </c>
      <c r="G4265" s="3" t="e">
        <v>#N/A</v>
      </c>
      <c r="H4265" s="3" t="e">
        <v>#N/A</v>
      </c>
      <c r="I4265" s="79" t="e">
        <v>#N/A</v>
      </c>
      <c r="J4265" s="79" t="e">
        <v>#N/A</v>
      </c>
      <c r="K4265" s="84" t="e">
        <v>#N/A</v>
      </c>
      <c r="L4265" s="9" t="e">
        <v>#N/A</v>
      </c>
      <c r="M4265" s="92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8" t="e">
        <v>#N/A</v>
      </c>
      <c r="F4266" s="3" t="e">
        <v>#N/A</v>
      </c>
      <c r="G4266" s="3" t="e">
        <v>#N/A</v>
      </c>
      <c r="H4266" s="3" t="e">
        <v>#N/A</v>
      </c>
      <c r="I4266" s="79" t="e">
        <v>#N/A</v>
      </c>
      <c r="J4266" s="79" t="e">
        <v>#N/A</v>
      </c>
      <c r="K4266" s="84" t="e">
        <v>#N/A</v>
      </c>
      <c r="L4266" s="9" t="e">
        <v>#N/A</v>
      </c>
      <c r="M4266" s="92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8" t="e">
        <v>#N/A</v>
      </c>
      <c r="F4267" s="3" t="e">
        <v>#N/A</v>
      </c>
      <c r="G4267" s="3" t="e">
        <v>#N/A</v>
      </c>
      <c r="H4267" s="3" t="e">
        <v>#N/A</v>
      </c>
      <c r="I4267" s="79" t="e">
        <v>#N/A</v>
      </c>
      <c r="J4267" s="79" t="e">
        <v>#N/A</v>
      </c>
      <c r="K4267" s="84" t="e">
        <v>#N/A</v>
      </c>
      <c r="L4267" s="9" t="e">
        <v>#N/A</v>
      </c>
      <c r="M4267" s="92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8" t="e">
        <v>#N/A</v>
      </c>
      <c r="F4268" s="3" t="e">
        <v>#N/A</v>
      </c>
      <c r="G4268" s="3" t="e">
        <v>#N/A</v>
      </c>
      <c r="H4268" s="3" t="e">
        <v>#N/A</v>
      </c>
      <c r="I4268" s="79" t="e">
        <v>#N/A</v>
      </c>
      <c r="J4268" s="79" t="e">
        <v>#N/A</v>
      </c>
      <c r="K4268" s="84" t="e">
        <v>#N/A</v>
      </c>
      <c r="L4268" s="9" t="e">
        <v>#N/A</v>
      </c>
      <c r="M4268" s="92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8" t="e">
        <v>#N/A</v>
      </c>
      <c r="F4269" s="3" t="e">
        <v>#N/A</v>
      </c>
      <c r="G4269" s="3" t="e">
        <v>#N/A</v>
      </c>
      <c r="H4269" s="3" t="e">
        <v>#N/A</v>
      </c>
      <c r="I4269" s="79" t="e">
        <v>#N/A</v>
      </c>
      <c r="J4269" s="79" t="e">
        <v>#N/A</v>
      </c>
      <c r="K4269" s="84" t="e">
        <v>#N/A</v>
      </c>
      <c r="L4269" s="9" t="e">
        <v>#N/A</v>
      </c>
      <c r="M4269" s="92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8" t="e">
        <v>#N/A</v>
      </c>
      <c r="F4270" s="3" t="e">
        <v>#N/A</v>
      </c>
      <c r="G4270" s="3" t="e">
        <v>#N/A</v>
      </c>
      <c r="H4270" s="3" t="e">
        <v>#N/A</v>
      </c>
      <c r="I4270" s="79" t="e">
        <v>#N/A</v>
      </c>
      <c r="J4270" s="79" t="e">
        <v>#N/A</v>
      </c>
      <c r="K4270" s="84" t="e">
        <v>#N/A</v>
      </c>
      <c r="L4270" s="9" t="e">
        <v>#N/A</v>
      </c>
      <c r="M4270" s="92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8" t="e">
        <v>#N/A</v>
      </c>
      <c r="F4271" s="3" t="e">
        <v>#N/A</v>
      </c>
      <c r="G4271" s="3" t="e">
        <v>#N/A</v>
      </c>
      <c r="H4271" s="3" t="e">
        <v>#N/A</v>
      </c>
      <c r="I4271" s="79" t="e">
        <v>#N/A</v>
      </c>
      <c r="J4271" s="79" t="e">
        <v>#N/A</v>
      </c>
      <c r="K4271" s="84" t="e">
        <v>#N/A</v>
      </c>
      <c r="L4271" s="9" t="e">
        <v>#N/A</v>
      </c>
      <c r="M4271" s="92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8" t="e">
        <v>#N/A</v>
      </c>
      <c r="F4272" s="3" t="e">
        <v>#N/A</v>
      </c>
      <c r="G4272" s="3" t="e">
        <v>#N/A</v>
      </c>
      <c r="H4272" s="3" t="e">
        <v>#N/A</v>
      </c>
      <c r="I4272" s="79" t="e">
        <v>#N/A</v>
      </c>
      <c r="J4272" s="79" t="e">
        <v>#N/A</v>
      </c>
      <c r="K4272" s="84" t="e">
        <v>#N/A</v>
      </c>
      <c r="L4272" s="9" t="e">
        <v>#N/A</v>
      </c>
      <c r="M4272" s="92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8" t="e">
        <v>#N/A</v>
      </c>
      <c r="F4273" s="3" t="e">
        <v>#N/A</v>
      </c>
      <c r="G4273" s="3" t="e">
        <v>#N/A</v>
      </c>
      <c r="H4273" s="3" t="e">
        <v>#N/A</v>
      </c>
      <c r="I4273" s="79" t="e">
        <v>#N/A</v>
      </c>
      <c r="J4273" s="79" t="e">
        <v>#N/A</v>
      </c>
      <c r="K4273" s="84" t="e">
        <v>#N/A</v>
      </c>
      <c r="L4273" s="9" t="e">
        <v>#N/A</v>
      </c>
      <c r="M4273" s="92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8" t="e">
        <v>#N/A</v>
      </c>
      <c r="F4274" s="3" t="e">
        <v>#N/A</v>
      </c>
      <c r="G4274" s="3" t="e">
        <v>#N/A</v>
      </c>
      <c r="H4274" s="3" t="e">
        <v>#N/A</v>
      </c>
      <c r="I4274" s="79" t="e">
        <v>#N/A</v>
      </c>
      <c r="J4274" s="79" t="e">
        <v>#N/A</v>
      </c>
      <c r="K4274" s="84" t="e">
        <v>#N/A</v>
      </c>
      <c r="L4274" s="9" t="e">
        <v>#N/A</v>
      </c>
      <c r="M4274" s="92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8" t="e">
        <v>#N/A</v>
      </c>
      <c r="F4275" s="3" t="e">
        <v>#N/A</v>
      </c>
      <c r="G4275" s="3" t="e">
        <v>#N/A</v>
      </c>
      <c r="H4275" s="3" t="e">
        <v>#N/A</v>
      </c>
      <c r="I4275" s="79" t="e">
        <v>#N/A</v>
      </c>
      <c r="J4275" s="79" t="e">
        <v>#N/A</v>
      </c>
      <c r="K4275" s="84" t="e">
        <v>#N/A</v>
      </c>
      <c r="L4275" s="9" t="e">
        <v>#N/A</v>
      </c>
      <c r="M4275" s="92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8" t="e">
        <v>#N/A</v>
      </c>
      <c r="F4276" s="3" t="e">
        <v>#N/A</v>
      </c>
      <c r="G4276" s="3" t="e">
        <v>#N/A</v>
      </c>
      <c r="H4276" s="3" t="e">
        <v>#N/A</v>
      </c>
      <c r="I4276" s="79" t="e">
        <v>#N/A</v>
      </c>
      <c r="J4276" s="79" t="e">
        <v>#N/A</v>
      </c>
      <c r="K4276" s="84" t="e">
        <v>#N/A</v>
      </c>
      <c r="L4276" s="9" t="e">
        <v>#N/A</v>
      </c>
      <c r="M4276" s="92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8" t="e">
        <v>#N/A</v>
      </c>
      <c r="F4277" s="3" t="e">
        <v>#N/A</v>
      </c>
      <c r="G4277" s="3" t="e">
        <v>#N/A</v>
      </c>
      <c r="H4277" s="3" t="e">
        <v>#N/A</v>
      </c>
      <c r="I4277" s="79" t="e">
        <v>#N/A</v>
      </c>
      <c r="J4277" s="79" t="e">
        <v>#N/A</v>
      </c>
      <c r="K4277" s="84" t="e">
        <v>#N/A</v>
      </c>
      <c r="L4277" s="9" t="e">
        <v>#N/A</v>
      </c>
      <c r="M4277" s="92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8" t="e">
        <v>#N/A</v>
      </c>
      <c r="F4278" s="3" t="e">
        <v>#N/A</v>
      </c>
      <c r="G4278" s="3" t="e">
        <v>#N/A</v>
      </c>
      <c r="H4278" s="3" t="e">
        <v>#N/A</v>
      </c>
      <c r="I4278" s="79" t="e">
        <v>#N/A</v>
      </c>
      <c r="J4278" s="79" t="e">
        <v>#N/A</v>
      </c>
      <c r="K4278" s="84" t="e">
        <v>#N/A</v>
      </c>
      <c r="L4278" s="9" t="e">
        <v>#N/A</v>
      </c>
      <c r="M4278" s="92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8" t="e">
        <v>#N/A</v>
      </c>
      <c r="F4279" s="3" t="e">
        <v>#N/A</v>
      </c>
      <c r="G4279" s="3" t="e">
        <v>#N/A</v>
      </c>
      <c r="H4279" s="3" t="e">
        <v>#N/A</v>
      </c>
      <c r="I4279" s="79" t="e">
        <v>#N/A</v>
      </c>
      <c r="J4279" s="79" t="e">
        <v>#N/A</v>
      </c>
      <c r="K4279" s="84" t="e">
        <v>#N/A</v>
      </c>
      <c r="L4279" s="9" t="e">
        <v>#N/A</v>
      </c>
      <c r="M4279" s="92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8" t="e">
        <v>#N/A</v>
      </c>
      <c r="F4280" s="3" t="e">
        <v>#N/A</v>
      </c>
      <c r="G4280" s="3" t="e">
        <v>#N/A</v>
      </c>
      <c r="H4280" s="3" t="e">
        <v>#N/A</v>
      </c>
      <c r="I4280" s="79" t="e">
        <v>#N/A</v>
      </c>
      <c r="J4280" s="79" t="e">
        <v>#N/A</v>
      </c>
      <c r="K4280" s="84" t="e">
        <v>#N/A</v>
      </c>
      <c r="L4280" s="9" t="e">
        <v>#N/A</v>
      </c>
      <c r="M4280" s="92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8" t="e">
        <v>#N/A</v>
      </c>
      <c r="F4281" s="3" t="e">
        <v>#N/A</v>
      </c>
      <c r="G4281" s="3" t="e">
        <v>#N/A</v>
      </c>
      <c r="H4281" s="3" t="e">
        <v>#N/A</v>
      </c>
      <c r="I4281" s="79" t="e">
        <v>#N/A</v>
      </c>
      <c r="J4281" s="79" t="e">
        <v>#N/A</v>
      </c>
      <c r="K4281" s="84" t="e">
        <v>#N/A</v>
      </c>
      <c r="L4281" s="9" t="e">
        <v>#N/A</v>
      </c>
      <c r="M4281" s="92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8" t="e">
        <v>#N/A</v>
      </c>
      <c r="F4282" s="3" t="e">
        <v>#N/A</v>
      </c>
      <c r="G4282" s="3" t="e">
        <v>#N/A</v>
      </c>
      <c r="H4282" s="3" t="e">
        <v>#N/A</v>
      </c>
      <c r="I4282" s="79" t="e">
        <v>#N/A</v>
      </c>
      <c r="J4282" s="79" t="e">
        <v>#N/A</v>
      </c>
      <c r="K4282" s="84" t="e">
        <v>#N/A</v>
      </c>
      <c r="L4282" s="9" t="e">
        <v>#N/A</v>
      </c>
      <c r="M4282" s="92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8" t="e">
        <v>#N/A</v>
      </c>
      <c r="F4283" s="3" t="e">
        <v>#N/A</v>
      </c>
      <c r="G4283" s="3" t="e">
        <v>#N/A</v>
      </c>
      <c r="H4283" s="3" t="e">
        <v>#N/A</v>
      </c>
      <c r="I4283" s="79" t="e">
        <v>#N/A</v>
      </c>
      <c r="J4283" s="79" t="e">
        <v>#N/A</v>
      </c>
      <c r="K4283" s="84" t="e">
        <v>#N/A</v>
      </c>
      <c r="L4283" s="9" t="e">
        <v>#N/A</v>
      </c>
      <c r="M4283" s="92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8" t="e">
        <v>#N/A</v>
      </c>
      <c r="F4284" s="3" t="e">
        <v>#N/A</v>
      </c>
      <c r="G4284" s="3" t="e">
        <v>#N/A</v>
      </c>
      <c r="H4284" s="3" t="e">
        <v>#N/A</v>
      </c>
      <c r="I4284" s="79" t="e">
        <v>#N/A</v>
      </c>
      <c r="J4284" s="79" t="e">
        <v>#N/A</v>
      </c>
      <c r="K4284" s="84" t="e">
        <v>#N/A</v>
      </c>
      <c r="L4284" s="9" t="e">
        <v>#N/A</v>
      </c>
      <c r="M4284" s="92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8" t="e">
        <v>#N/A</v>
      </c>
      <c r="F4285" s="3" t="e">
        <v>#N/A</v>
      </c>
      <c r="G4285" s="3" t="e">
        <v>#N/A</v>
      </c>
      <c r="H4285" s="3" t="e">
        <v>#N/A</v>
      </c>
      <c r="I4285" s="79" t="e">
        <v>#N/A</v>
      </c>
      <c r="J4285" s="79" t="e">
        <v>#N/A</v>
      </c>
      <c r="K4285" s="84" t="e">
        <v>#N/A</v>
      </c>
      <c r="L4285" s="9" t="e">
        <v>#N/A</v>
      </c>
      <c r="M4285" s="92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8" t="e">
        <v>#N/A</v>
      </c>
      <c r="F4286" s="3" t="e">
        <v>#N/A</v>
      </c>
      <c r="G4286" s="3" t="e">
        <v>#N/A</v>
      </c>
      <c r="H4286" s="3" t="e">
        <v>#N/A</v>
      </c>
      <c r="I4286" s="79" t="e">
        <v>#N/A</v>
      </c>
      <c r="J4286" s="79" t="e">
        <v>#N/A</v>
      </c>
      <c r="K4286" s="84" t="e">
        <v>#N/A</v>
      </c>
      <c r="L4286" s="9" t="e">
        <v>#N/A</v>
      </c>
      <c r="M4286" s="92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8" t="e">
        <v>#N/A</v>
      </c>
      <c r="F4287" s="3" t="e">
        <v>#N/A</v>
      </c>
      <c r="G4287" s="3" t="e">
        <v>#N/A</v>
      </c>
      <c r="H4287" s="3" t="e">
        <v>#N/A</v>
      </c>
      <c r="I4287" s="79" t="e">
        <v>#N/A</v>
      </c>
      <c r="J4287" s="79" t="e">
        <v>#N/A</v>
      </c>
      <c r="K4287" s="84" t="e">
        <v>#N/A</v>
      </c>
      <c r="L4287" s="9" t="e">
        <v>#N/A</v>
      </c>
      <c r="M4287" s="92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8" t="e">
        <v>#N/A</v>
      </c>
      <c r="F4288" s="3" t="e">
        <v>#N/A</v>
      </c>
      <c r="G4288" s="3" t="e">
        <v>#N/A</v>
      </c>
      <c r="H4288" s="3" t="e">
        <v>#N/A</v>
      </c>
      <c r="I4288" s="79" t="e">
        <v>#N/A</v>
      </c>
      <c r="J4288" s="79" t="e">
        <v>#N/A</v>
      </c>
      <c r="K4288" s="84" t="e">
        <v>#N/A</v>
      </c>
      <c r="L4288" s="9" t="e">
        <v>#N/A</v>
      </c>
      <c r="M4288" s="92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8" t="e">
        <v>#N/A</v>
      </c>
      <c r="F4289" s="3" t="e">
        <v>#N/A</v>
      </c>
      <c r="G4289" s="3" t="e">
        <v>#N/A</v>
      </c>
      <c r="H4289" s="3" t="e">
        <v>#N/A</v>
      </c>
      <c r="I4289" s="79" t="e">
        <v>#N/A</v>
      </c>
      <c r="J4289" s="79" t="e">
        <v>#N/A</v>
      </c>
      <c r="K4289" s="84" t="e">
        <v>#N/A</v>
      </c>
      <c r="L4289" s="9" t="e">
        <v>#N/A</v>
      </c>
      <c r="M4289" s="92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8" t="e">
        <v>#N/A</v>
      </c>
      <c r="F4290" s="3" t="e">
        <v>#N/A</v>
      </c>
      <c r="G4290" s="3" t="e">
        <v>#N/A</v>
      </c>
      <c r="H4290" s="3" t="e">
        <v>#N/A</v>
      </c>
      <c r="I4290" s="79" t="e">
        <v>#N/A</v>
      </c>
      <c r="J4290" s="79" t="e">
        <v>#N/A</v>
      </c>
      <c r="K4290" s="84" t="e">
        <v>#N/A</v>
      </c>
      <c r="L4290" s="9" t="e">
        <v>#N/A</v>
      </c>
      <c r="M4290" s="92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8" t="e">
        <v>#N/A</v>
      </c>
      <c r="F4291" s="3" t="e">
        <v>#N/A</v>
      </c>
      <c r="G4291" s="3" t="e">
        <v>#N/A</v>
      </c>
      <c r="H4291" s="3" t="e">
        <v>#N/A</v>
      </c>
      <c r="I4291" s="79" t="e">
        <v>#N/A</v>
      </c>
      <c r="J4291" s="79" t="e">
        <v>#N/A</v>
      </c>
      <c r="K4291" s="84" t="e">
        <v>#N/A</v>
      </c>
      <c r="L4291" s="9" t="e">
        <v>#N/A</v>
      </c>
      <c r="M4291" s="92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8" t="e">
        <v>#N/A</v>
      </c>
      <c r="F4292" s="3" t="e">
        <v>#N/A</v>
      </c>
      <c r="G4292" s="3" t="e">
        <v>#N/A</v>
      </c>
      <c r="H4292" s="3" t="e">
        <v>#N/A</v>
      </c>
      <c r="I4292" s="79" t="e">
        <v>#N/A</v>
      </c>
      <c r="J4292" s="79" t="e">
        <v>#N/A</v>
      </c>
      <c r="K4292" s="84" t="e">
        <v>#N/A</v>
      </c>
      <c r="L4292" s="9" t="e">
        <v>#N/A</v>
      </c>
      <c r="M4292" s="92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8" t="e">
        <v>#N/A</v>
      </c>
      <c r="F4293" s="3" t="e">
        <v>#N/A</v>
      </c>
      <c r="G4293" s="3" t="e">
        <v>#N/A</v>
      </c>
      <c r="H4293" s="3" t="e">
        <v>#N/A</v>
      </c>
      <c r="I4293" s="79" t="e">
        <v>#N/A</v>
      </c>
      <c r="J4293" s="79" t="e">
        <v>#N/A</v>
      </c>
      <c r="K4293" s="84" t="e">
        <v>#N/A</v>
      </c>
      <c r="L4293" s="9" t="e">
        <v>#N/A</v>
      </c>
      <c r="M4293" s="92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8" t="e">
        <v>#N/A</v>
      </c>
      <c r="F4294" s="3" t="e">
        <v>#N/A</v>
      </c>
      <c r="G4294" s="3" t="e">
        <v>#N/A</v>
      </c>
      <c r="H4294" s="3" t="e">
        <v>#N/A</v>
      </c>
      <c r="I4294" s="79" t="e">
        <v>#N/A</v>
      </c>
      <c r="J4294" s="79" t="e">
        <v>#N/A</v>
      </c>
      <c r="K4294" s="84" t="e">
        <v>#N/A</v>
      </c>
      <c r="L4294" s="9" t="e">
        <v>#N/A</v>
      </c>
      <c r="M4294" s="92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8" t="e">
        <v>#N/A</v>
      </c>
      <c r="F4295" s="3" t="e">
        <v>#N/A</v>
      </c>
      <c r="G4295" s="3" t="e">
        <v>#N/A</v>
      </c>
      <c r="H4295" s="3" t="e">
        <v>#N/A</v>
      </c>
      <c r="I4295" s="79" t="e">
        <v>#N/A</v>
      </c>
      <c r="J4295" s="79" t="e">
        <v>#N/A</v>
      </c>
      <c r="K4295" s="84" t="e">
        <v>#N/A</v>
      </c>
      <c r="L4295" s="9" t="e">
        <v>#N/A</v>
      </c>
      <c r="M4295" s="92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8" t="e">
        <v>#N/A</v>
      </c>
      <c r="F4296" s="3" t="e">
        <v>#N/A</v>
      </c>
      <c r="G4296" s="3" t="e">
        <v>#N/A</v>
      </c>
      <c r="H4296" s="3" t="e">
        <v>#N/A</v>
      </c>
      <c r="I4296" s="79" t="e">
        <v>#N/A</v>
      </c>
      <c r="J4296" s="79" t="e">
        <v>#N/A</v>
      </c>
      <c r="K4296" s="84" t="e">
        <v>#N/A</v>
      </c>
      <c r="L4296" s="9" t="e">
        <v>#N/A</v>
      </c>
      <c r="M4296" s="92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8" t="e">
        <v>#N/A</v>
      </c>
      <c r="F4297" s="3" t="e">
        <v>#N/A</v>
      </c>
      <c r="G4297" s="3" t="e">
        <v>#N/A</v>
      </c>
      <c r="H4297" s="3" t="e">
        <v>#N/A</v>
      </c>
      <c r="I4297" s="79" t="e">
        <v>#N/A</v>
      </c>
      <c r="J4297" s="79" t="e">
        <v>#N/A</v>
      </c>
      <c r="K4297" s="84" t="e">
        <v>#N/A</v>
      </c>
      <c r="L4297" s="9" t="e">
        <v>#N/A</v>
      </c>
      <c r="M4297" s="92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8" t="e">
        <v>#N/A</v>
      </c>
      <c r="F4298" s="3" t="e">
        <v>#N/A</v>
      </c>
      <c r="G4298" s="3" t="e">
        <v>#N/A</v>
      </c>
      <c r="H4298" s="3" t="e">
        <v>#N/A</v>
      </c>
      <c r="I4298" s="79" t="e">
        <v>#N/A</v>
      </c>
      <c r="J4298" s="79" t="e">
        <v>#N/A</v>
      </c>
      <c r="K4298" s="84" t="e">
        <v>#N/A</v>
      </c>
      <c r="L4298" s="9" t="e">
        <v>#N/A</v>
      </c>
      <c r="M4298" s="92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8" t="e">
        <v>#N/A</v>
      </c>
      <c r="F4299" s="3" t="e">
        <v>#N/A</v>
      </c>
      <c r="G4299" s="3" t="e">
        <v>#N/A</v>
      </c>
      <c r="H4299" s="3" t="e">
        <v>#N/A</v>
      </c>
      <c r="I4299" s="79" t="e">
        <v>#N/A</v>
      </c>
      <c r="J4299" s="79" t="e">
        <v>#N/A</v>
      </c>
      <c r="K4299" s="84" t="e">
        <v>#N/A</v>
      </c>
      <c r="L4299" s="9" t="e">
        <v>#N/A</v>
      </c>
      <c r="M4299" s="92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8" t="e">
        <v>#N/A</v>
      </c>
      <c r="F4300" s="3" t="e">
        <v>#N/A</v>
      </c>
      <c r="G4300" s="3" t="e">
        <v>#N/A</v>
      </c>
      <c r="H4300" s="3" t="e">
        <v>#N/A</v>
      </c>
      <c r="I4300" s="79" t="e">
        <v>#N/A</v>
      </c>
      <c r="J4300" s="79" t="e">
        <v>#N/A</v>
      </c>
      <c r="K4300" s="84" t="e">
        <v>#N/A</v>
      </c>
      <c r="L4300" s="9" t="e">
        <v>#N/A</v>
      </c>
      <c r="M4300" s="92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8" t="e">
        <v>#N/A</v>
      </c>
      <c r="F4301" s="3" t="e">
        <v>#N/A</v>
      </c>
      <c r="G4301" s="3" t="e">
        <v>#N/A</v>
      </c>
      <c r="H4301" s="3" t="e">
        <v>#N/A</v>
      </c>
      <c r="I4301" s="79" t="e">
        <v>#N/A</v>
      </c>
      <c r="J4301" s="79" t="e">
        <v>#N/A</v>
      </c>
      <c r="K4301" s="84" t="e">
        <v>#N/A</v>
      </c>
      <c r="L4301" s="9" t="e">
        <v>#N/A</v>
      </c>
      <c r="M4301" s="92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8" t="e">
        <v>#N/A</v>
      </c>
      <c r="F4302" s="3" t="e">
        <v>#N/A</v>
      </c>
      <c r="G4302" s="3" t="e">
        <v>#N/A</v>
      </c>
      <c r="H4302" s="3" t="e">
        <v>#N/A</v>
      </c>
      <c r="I4302" s="79" t="e">
        <v>#N/A</v>
      </c>
      <c r="J4302" s="79" t="e">
        <v>#N/A</v>
      </c>
      <c r="K4302" s="84" t="e">
        <v>#N/A</v>
      </c>
      <c r="L4302" s="9" t="e">
        <v>#N/A</v>
      </c>
      <c r="M4302" s="92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8" t="e">
        <v>#N/A</v>
      </c>
      <c r="F4303" s="3" t="e">
        <v>#N/A</v>
      </c>
      <c r="G4303" s="3" t="e">
        <v>#N/A</v>
      </c>
      <c r="H4303" s="3" t="e">
        <v>#N/A</v>
      </c>
      <c r="I4303" s="79" t="e">
        <v>#N/A</v>
      </c>
      <c r="J4303" s="79" t="e">
        <v>#N/A</v>
      </c>
      <c r="K4303" s="84" t="e">
        <v>#N/A</v>
      </c>
      <c r="L4303" s="9" t="e">
        <v>#N/A</v>
      </c>
      <c r="M4303" s="92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8" t="e">
        <v>#N/A</v>
      </c>
      <c r="F4304" s="3" t="e">
        <v>#N/A</v>
      </c>
      <c r="G4304" s="3" t="e">
        <v>#N/A</v>
      </c>
      <c r="H4304" s="3" t="e">
        <v>#N/A</v>
      </c>
      <c r="I4304" s="79" t="e">
        <v>#N/A</v>
      </c>
      <c r="J4304" s="79" t="e">
        <v>#N/A</v>
      </c>
      <c r="K4304" s="84" t="e">
        <v>#N/A</v>
      </c>
      <c r="L4304" s="9" t="e">
        <v>#N/A</v>
      </c>
      <c r="M4304" s="92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8" t="e">
        <v>#N/A</v>
      </c>
      <c r="F4305" s="3" t="e">
        <v>#N/A</v>
      </c>
      <c r="G4305" s="3" t="e">
        <v>#N/A</v>
      </c>
      <c r="H4305" s="3" t="e">
        <v>#N/A</v>
      </c>
      <c r="I4305" s="79" t="e">
        <v>#N/A</v>
      </c>
      <c r="J4305" s="79" t="e">
        <v>#N/A</v>
      </c>
      <c r="K4305" s="84" t="e">
        <v>#N/A</v>
      </c>
      <c r="L4305" s="9" t="e">
        <v>#N/A</v>
      </c>
      <c r="M4305" s="92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8" t="e">
        <v>#N/A</v>
      </c>
      <c r="F4306" s="3" t="e">
        <v>#N/A</v>
      </c>
      <c r="G4306" s="3" t="e">
        <v>#N/A</v>
      </c>
      <c r="H4306" s="3" t="e">
        <v>#N/A</v>
      </c>
      <c r="I4306" s="79" t="e">
        <v>#N/A</v>
      </c>
      <c r="J4306" s="79" t="e">
        <v>#N/A</v>
      </c>
      <c r="K4306" s="84" t="e">
        <v>#N/A</v>
      </c>
      <c r="L4306" s="9" t="e">
        <v>#N/A</v>
      </c>
      <c r="M4306" s="92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8" t="e">
        <v>#N/A</v>
      </c>
      <c r="F4307" s="3" t="e">
        <v>#N/A</v>
      </c>
      <c r="G4307" s="3" t="e">
        <v>#N/A</v>
      </c>
      <c r="H4307" s="3" t="e">
        <v>#N/A</v>
      </c>
      <c r="I4307" s="79" t="e">
        <v>#N/A</v>
      </c>
      <c r="J4307" s="79" t="e">
        <v>#N/A</v>
      </c>
      <c r="K4307" s="84" t="e">
        <v>#N/A</v>
      </c>
      <c r="L4307" s="9" t="e">
        <v>#N/A</v>
      </c>
      <c r="M4307" s="92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8" t="e">
        <v>#N/A</v>
      </c>
      <c r="F4308" s="3" t="e">
        <v>#N/A</v>
      </c>
      <c r="G4308" s="3" t="e">
        <v>#N/A</v>
      </c>
      <c r="H4308" s="3" t="e">
        <v>#N/A</v>
      </c>
      <c r="I4308" s="79" t="e">
        <v>#N/A</v>
      </c>
      <c r="J4308" s="79" t="e">
        <v>#N/A</v>
      </c>
      <c r="K4308" s="84" t="e">
        <v>#N/A</v>
      </c>
      <c r="L4308" s="9" t="e">
        <v>#N/A</v>
      </c>
      <c r="M4308" s="92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8" t="e">
        <v>#N/A</v>
      </c>
      <c r="F4309" s="3" t="e">
        <v>#N/A</v>
      </c>
      <c r="G4309" s="3" t="e">
        <v>#N/A</v>
      </c>
      <c r="H4309" s="3" t="e">
        <v>#N/A</v>
      </c>
      <c r="I4309" s="79" t="e">
        <v>#N/A</v>
      </c>
      <c r="J4309" s="79" t="e">
        <v>#N/A</v>
      </c>
      <c r="K4309" s="84" t="e">
        <v>#N/A</v>
      </c>
      <c r="L4309" s="9" t="e">
        <v>#N/A</v>
      </c>
      <c r="M4309" s="92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8" t="e">
        <v>#N/A</v>
      </c>
      <c r="F4310" s="3" t="e">
        <v>#N/A</v>
      </c>
      <c r="G4310" s="3" t="e">
        <v>#N/A</v>
      </c>
      <c r="H4310" s="3" t="e">
        <v>#N/A</v>
      </c>
      <c r="I4310" s="79" t="e">
        <v>#N/A</v>
      </c>
      <c r="J4310" s="79" t="e">
        <v>#N/A</v>
      </c>
      <c r="K4310" s="84" t="e">
        <v>#N/A</v>
      </c>
      <c r="L4310" s="9" t="e">
        <v>#N/A</v>
      </c>
      <c r="M4310" s="92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8" t="e">
        <v>#N/A</v>
      </c>
      <c r="F4311" s="3" t="e">
        <v>#N/A</v>
      </c>
      <c r="G4311" s="3" t="e">
        <v>#N/A</v>
      </c>
      <c r="H4311" s="3" t="e">
        <v>#N/A</v>
      </c>
      <c r="I4311" s="79" t="e">
        <v>#N/A</v>
      </c>
      <c r="J4311" s="79" t="e">
        <v>#N/A</v>
      </c>
      <c r="K4311" s="84" t="e">
        <v>#N/A</v>
      </c>
      <c r="L4311" s="9" t="e">
        <v>#N/A</v>
      </c>
      <c r="M4311" s="92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8" t="e">
        <v>#N/A</v>
      </c>
      <c r="F4312" s="3" t="e">
        <v>#N/A</v>
      </c>
      <c r="G4312" s="3" t="e">
        <v>#N/A</v>
      </c>
      <c r="H4312" s="3" t="e">
        <v>#N/A</v>
      </c>
      <c r="I4312" s="79" t="e">
        <v>#N/A</v>
      </c>
      <c r="J4312" s="79" t="e">
        <v>#N/A</v>
      </c>
      <c r="K4312" s="84" t="e">
        <v>#N/A</v>
      </c>
      <c r="L4312" s="9" t="e">
        <v>#N/A</v>
      </c>
      <c r="M4312" s="92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8" t="e">
        <v>#N/A</v>
      </c>
      <c r="F4313" s="3" t="e">
        <v>#N/A</v>
      </c>
      <c r="G4313" s="3" t="e">
        <v>#N/A</v>
      </c>
      <c r="H4313" s="3" t="e">
        <v>#N/A</v>
      </c>
      <c r="I4313" s="79" t="e">
        <v>#N/A</v>
      </c>
      <c r="J4313" s="79" t="e">
        <v>#N/A</v>
      </c>
      <c r="K4313" s="84" t="e">
        <v>#N/A</v>
      </c>
      <c r="L4313" s="9" t="e">
        <v>#N/A</v>
      </c>
      <c r="M4313" s="92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8" t="e">
        <v>#N/A</v>
      </c>
      <c r="F4314" s="3" t="e">
        <v>#N/A</v>
      </c>
      <c r="G4314" s="3" t="e">
        <v>#N/A</v>
      </c>
      <c r="H4314" s="3" t="e">
        <v>#N/A</v>
      </c>
      <c r="I4314" s="79" t="e">
        <v>#N/A</v>
      </c>
      <c r="J4314" s="79" t="e">
        <v>#N/A</v>
      </c>
      <c r="K4314" s="84" t="e">
        <v>#N/A</v>
      </c>
      <c r="L4314" s="9" t="e">
        <v>#N/A</v>
      </c>
      <c r="M4314" s="92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8" t="e">
        <v>#N/A</v>
      </c>
      <c r="F4315" s="3" t="e">
        <v>#N/A</v>
      </c>
      <c r="G4315" s="3" t="e">
        <v>#N/A</v>
      </c>
      <c r="H4315" s="3" t="e">
        <v>#N/A</v>
      </c>
      <c r="I4315" s="79" t="e">
        <v>#N/A</v>
      </c>
      <c r="J4315" s="79" t="e">
        <v>#N/A</v>
      </c>
      <c r="K4315" s="84" t="e">
        <v>#N/A</v>
      </c>
      <c r="L4315" s="9" t="e">
        <v>#N/A</v>
      </c>
      <c r="M4315" s="92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8" t="e">
        <v>#N/A</v>
      </c>
      <c r="F4316" s="3" t="e">
        <v>#N/A</v>
      </c>
      <c r="G4316" s="3" t="e">
        <v>#N/A</v>
      </c>
      <c r="H4316" s="3" t="e">
        <v>#N/A</v>
      </c>
      <c r="I4316" s="79" t="e">
        <v>#N/A</v>
      </c>
      <c r="J4316" s="79" t="e">
        <v>#N/A</v>
      </c>
      <c r="K4316" s="84" t="e">
        <v>#N/A</v>
      </c>
      <c r="L4316" s="9" t="e">
        <v>#N/A</v>
      </c>
      <c r="M4316" s="92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8" t="e">
        <v>#N/A</v>
      </c>
      <c r="F4317" s="3" t="e">
        <v>#N/A</v>
      </c>
      <c r="G4317" s="3" t="e">
        <v>#N/A</v>
      </c>
      <c r="H4317" s="3" t="e">
        <v>#N/A</v>
      </c>
      <c r="I4317" s="79" t="e">
        <v>#N/A</v>
      </c>
      <c r="J4317" s="79" t="e">
        <v>#N/A</v>
      </c>
      <c r="K4317" s="84" t="e">
        <v>#N/A</v>
      </c>
      <c r="L4317" s="9" t="e">
        <v>#N/A</v>
      </c>
      <c r="M4317" s="92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8" t="e">
        <v>#N/A</v>
      </c>
      <c r="F4318" s="3" t="e">
        <v>#N/A</v>
      </c>
      <c r="G4318" s="3" t="e">
        <v>#N/A</v>
      </c>
      <c r="H4318" s="3" t="e">
        <v>#N/A</v>
      </c>
      <c r="I4318" s="79" t="e">
        <v>#N/A</v>
      </c>
      <c r="J4318" s="79" t="e">
        <v>#N/A</v>
      </c>
      <c r="K4318" s="84" t="e">
        <v>#N/A</v>
      </c>
      <c r="L4318" s="9" t="e">
        <v>#N/A</v>
      </c>
      <c r="M4318" s="92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8" t="e">
        <v>#N/A</v>
      </c>
      <c r="F4319" s="3" t="e">
        <v>#N/A</v>
      </c>
      <c r="G4319" s="3" t="e">
        <v>#N/A</v>
      </c>
      <c r="H4319" s="3" t="e">
        <v>#N/A</v>
      </c>
      <c r="I4319" s="79" t="e">
        <v>#N/A</v>
      </c>
      <c r="J4319" s="79" t="e">
        <v>#N/A</v>
      </c>
      <c r="K4319" s="84" t="e">
        <v>#N/A</v>
      </c>
      <c r="L4319" s="9" t="e">
        <v>#N/A</v>
      </c>
      <c r="M4319" s="92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8" t="e">
        <v>#N/A</v>
      </c>
      <c r="F4320" s="3" t="e">
        <v>#N/A</v>
      </c>
      <c r="G4320" s="3" t="e">
        <v>#N/A</v>
      </c>
      <c r="H4320" s="3" t="e">
        <v>#N/A</v>
      </c>
      <c r="I4320" s="79" t="e">
        <v>#N/A</v>
      </c>
      <c r="J4320" s="79" t="e">
        <v>#N/A</v>
      </c>
      <c r="K4320" s="84" t="e">
        <v>#N/A</v>
      </c>
      <c r="L4320" s="9" t="e">
        <v>#N/A</v>
      </c>
      <c r="M4320" s="92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8" t="e">
        <v>#N/A</v>
      </c>
      <c r="F4321" s="3" t="e">
        <v>#N/A</v>
      </c>
      <c r="G4321" s="3" t="e">
        <v>#N/A</v>
      </c>
      <c r="H4321" s="3" t="e">
        <v>#N/A</v>
      </c>
      <c r="I4321" s="79" t="e">
        <v>#N/A</v>
      </c>
      <c r="J4321" s="79" t="e">
        <v>#N/A</v>
      </c>
      <c r="K4321" s="84" t="e">
        <v>#N/A</v>
      </c>
      <c r="L4321" s="9" t="e">
        <v>#N/A</v>
      </c>
      <c r="M4321" s="92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8" t="e">
        <v>#N/A</v>
      </c>
      <c r="F4322" s="3" t="e">
        <v>#N/A</v>
      </c>
      <c r="G4322" s="3" t="e">
        <v>#N/A</v>
      </c>
      <c r="H4322" s="3" t="e">
        <v>#N/A</v>
      </c>
      <c r="I4322" s="79" t="e">
        <v>#N/A</v>
      </c>
      <c r="J4322" s="79" t="e">
        <v>#N/A</v>
      </c>
      <c r="K4322" s="84" t="e">
        <v>#N/A</v>
      </c>
      <c r="L4322" s="9" t="e">
        <v>#N/A</v>
      </c>
      <c r="M4322" s="92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8" t="e">
        <v>#N/A</v>
      </c>
      <c r="F4323" s="3" t="e">
        <v>#N/A</v>
      </c>
      <c r="G4323" s="3" t="e">
        <v>#N/A</v>
      </c>
      <c r="H4323" s="3" t="e">
        <v>#N/A</v>
      </c>
      <c r="I4323" s="79" t="e">
        <v>#N/A</v>
      </c>
      <c r="J4323" s="79" t="e">
        <v>#N/A</v>
      </c>
      <c r="K4323" s="84" t="e">
        <v>#N/A</v>
      </c>
      <c r="L4323" s="9" t="e">
        <v>#N/A</v>
      </c>
      <c r="M4323" s="92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8" t="e">
        <v>#N/A</v>
      </c>
      <c r="F4324" s="3" t="e">
        <v>#N/A</v>
      </c>
      <c r="G4324" s="3" t="e">
        <v>#N/A</v>
      </c>
      <c r="H4324" s="3" t="e">
        <v>#N/A</v>
      </c>
      <c r="I4324" s="79" t="e">
        <v>#N/A</v>
      </c>
      <c r="J4324" s="79" t="e">
        <v>#N/A</v>
      </c>
      <c r="K4324" s="84" t="e">
        <v>#N/A</v>
      </c>
      <c r="L4324" s="9" t="e">
        <v>#N/A</v>
      </c>
      <c r="M4324" s="92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8" t="e">
        <v>#N/A</v>
      </c>
      <c r="F4325" s="3" t="e">
        <v>#N/A</v>
      </c>
      <c r="G4325" s="3" t="e">
        <v>#N/A</v>
      </c>
      <c r="H4325" s="3" t="e">
        <v>#N/A</v>
      </c>
      <c r="I4325" s="79" t="e">
        <v>#N/A</v>
      </c>
      <c r="J4325" s="79" t="e">
        <v>#N/A</v>
      </c>
      <c r="K4325" s="84" t="e">
        <v>#N/A</v>
      </c>
      <c r="L4325" s="9" t="e">
        <v>#N/A</v>
      </c>
      <c r="M4325" s="92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8" t="e">
        <v>#N/A</v>
      </c>
      <c r="F4326" s="3" t="e">
        <v>#N/A</v>
      </c>
      <c r="G4326" s="3" t="e">
        <v>#N/A</v>
      </c>
      <c r="H4326" s="3" t="e">
        <v>#N/A</v>
      </c>
      <c r="I4326" s="79" t="e">
        <v>#N/A</v>
      </c>
      <c r="J4326" s="79" t="e">
        <v>#N/A</v>
      </c>
      <c r="K4326" s="84" t="e">
        <v>#N/A</v>
      </c>
      <c r="L4326" s="9" t="e">
        <v>#N/A</v>
      </c>
      <c r="M4326" s="92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8" t="e">
        <v>#N/A</v>
      </c>
      <c r="F4327" s="3" t="e">
        <v>#N/A</v>
      </c>
      <c r="G4327" s="3" t="e">
        <v>#N/A</v>
      </c>
      <c r="H4327" s="3" t="e">
        <v>#N/A</v>
      </c>
      <c r="I4327" s="79" t="e">
        <v>#N/A</v>
      </c>
      <c r="J4327" s="79" t="e">
        <v>#N/A</v>
      </c>
      <c r="K4327" s="84" t="e">
        <v>#N/A</v>
      </c>
      <c r="L4327" s="9" t="e">
        <v>#N/A</v>
      </c>
      <c r="M4327" s="92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8" t="e">
        <v>#N/A</v>
      </c>
      <c r="F4328" s="3" t="e">
        <v>#N/A</v>
      </c>
      <c r="G4328" s="3" t="e">
        <v>#N/A</v>
      </c>
      <c r="H4328" s="3" t="e">
        <v>#N/A</v>
      </c>
      <c r="I4328" s="79" t="e">
        <v>#N/A</v>
      </c>
      <c r="J4328" s="79" t="e">
        <v>#N/A</v>
      </c>
      <c r="K4328" s="84" t="e">
        <v>#N/A</v>
      </c>
      <c r="L4328" s="9" t="e">
        <v>#N/A</v>
      </c>
      <c r="M4328" s="92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8" t="e">
        <v>#N/A</v>
      </c>
      <c r="F4329" s="3" t="e">
        <v>#N/A</v>
      </c>
      <c r="G4329" s="3" t="e">
        <v>#N/A</v>
      </c>
      <c r="H4329" s="3" t="e">
        <v>#N/A</v>
      </c>
      <c r="I4329" s="79" t="e">
        <v>#N/A</v>
      </c>
      <c r="J4329" s="79" t="e">
        <v>#N/A</v>
      </c>
      <c r="K4329" s="84" t="e">
        <v>#N/A</v>
      </c>
      <c r="L4329" s="9" t="e">
        <v>#N/A</v>
      </c>
      <c r="M4329" s="92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8" t="e">
        <v>#N/A</v>
      </c>
      <c r="F4330" s="3" t="e">
        <v>#N/A</v>
      </c>
      <c r="G4330" s="3" t="e">
        <v>#N/A</v>
      </c>
      <c r="H4330" s="3" t="e">
        <v>#N/A</v>
      </c>
      <c r="I4330" s="79" t="e">
        <v>#N/A</v>
      </c>
      <c r="J4330" s="79" t="e">
        <v>#N/A</v>
      </c>
      <c r="K4330" s="84" t="e">
        <v>#N/A</v>
      </c>
      <c r="L4330" s="9" t="e">
        <v>#N/A</v>
      </c>
      <c r="M4330" s="92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8" t="e">
        <v>#N/A</v>
      </c>
      <c r="F4331" s="3" t="e">
        <v>#N/A</v>
      </c>
      <c r="G4331" s="3" t="e">
        <v>#N/A</v>
      </c>
      <c r="H4331" s="3" t="e">
        <v>#N/A</v>
      </c>
      <c r="I4331" s="79" t="e">
        <v>#N/A</v>
      </c>
      <c r="J4331" s="79" t="e">
        <v>#N/A</v>
      </c>
      <c r="K4331" s="84" t="e">
        <v>#N/A</v>
      </c>
      <c r="L4331" s="9" t="e">
        <v>#N/A</v>
      </c>
      <c r="M4331" s="92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8" t="e">
        <v>#N/A</v>
      </c>
      <c r="F4332" s="3" t="e">
        <v>#N/A</v>
      </c>
      <c r="G4332" s="3" t="e">
        <v>#N/A</v>
      </c>
      <c r="H4332" s="3" t="e">
        <v>#N/A</v>
      </c>
      <c r="I4332" s="79" t="e">
        <v>#N/A</v>
      </c>
      <c r="J4332" s="79" t="e">
        <v>#N/A</v>
      </c>
      <c r="K4332" s="84" t="e">
        <v>#N/A</v>
      </c>
      <c r="L4332" s="9" t="e">
        <v>#N/A</v>
      </c>
      <c r="M4332" s="92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8" t="e">
        <v>#N/A</v>
      </c>
      <c r="F4333" s="3" t="e">
        <v>#N/A</v>
      </c>
      <c r="G4333" s="3" t="e">
        <v>#N/A</v>
      </c>
      <c r="H4333" s="3" t="e">
        <v>#N/A</v>
      </c>
      <c r="I4333" s="79" t="e">
        <v>#N/A</v>
      </c>
      <c r="J4333" s="79" t="e">
        <v>#N/A</v>
      </c>
      <c r="K4333" s="84" t="e">
        <v>#N/A</v>
      </c>
      <c r="L4333" s="9" t="e">
        <v>#N/A</v>
      </c>
      <c r="M4333" s="92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8" t="e">
        <v>#N/A</v>
      </c>
      <c r="F4334" s="3" t="e">
        <v>#N/A</v>
      </c>
      <c r="G4334" s="3" t="e">
        <v>#N/A</v>
      </c>
      <c r="H4334" s="3" t="e">
        <v>#N/A</v>
      </c>
      <c r="I4334" s="79" t="e">
        <v>#N/A</v>
      </c>
      <c r="J4334" s="79" t="e">
        <v>#N/A</v>
      </c>
      <c r="K4334" s="84" t="e">
        <v>#N/A</v>
      </c>
      <c r="L4334" s="9" t="e">
        <v>#N/A</v>
      </c>
      <c r="M4334" s="92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8" t="e">
        <v>#N/A</v>
      </c>
      <c r="F4335" s="3" t="e">
        <v>#N/A</v>
      </c>
      <c r="G4335" s="3" t="e">
        <v>#N/A</v>
      </c>
      <c r="H4335" s="3" t="e">
        <v>#N/A</v>
      </c>
      <c r="I4335" s="79" t="e">
        <v>#N/A</v>
      </c>
      <c r="J4335" s="79" t="e">
        <v>#N/A</v>
      </c>
      <c r="K4335" s="84" t="e">
        <v>#N/A</v>
      </c>
      <c r="L4335" s="9" t="e">
        <v>#N/A</v>
      </c>
      <c r="M4335" s="92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8" t="e">
        <v>#N/A</v>
      </c>
      <c r="F4336" s="3" t="e">
        <v>#N/A</v>
      </c>
      <c r="G4336" s="3" t="e">
        <v>#N/A</v>
      </c>
      <c r="H4336" s="3" t="e">
        <v>#N/A</v>
      </c>
      <c r="I4336" s="79" t="e">
        <v>#N/A</v>
      </c>
      <c r="J4336" s="79" t="e">
        <v>#N/A</v>
      </c>
      <c r="K4336" s="84" t="e">
        <v>#N/A</v>
      </c>
      <c r="L4336" s="9" t="e">
        <v>#N/A</v>
      </c>
      <c r="M4336" s="92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8" t="e">
        <v>#N/A</v>
      </c>
      <c r="F4337" s="3" t="e">
        <v>#N/A</v>
      </c>
      <c r="G4337" s="3" t="e">
        <v>#N/A</v>
      </c>
      <c r="H4337" s="3" t="e">
        <v>#N/A</v>
      </c>
      <c r="I4337" s="79" t="e">
        <v>#N/A</v>
      </c>
      <c r="J4337" s="79" t="e">
        <v>#N/A</v>
      </c>
      <c r="K4337" s="84" t="e">
        <v>#N/A</v>
      </c>
      <c r="L4337" s="9" t="e">
        <v>#N/A</v>
      </c>
      <c r="M4337" s="92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8" t="e">
        <v>#N/A</v>
      </c>
      <c r="F4338" s="3" t="e">
        <v>#N/A</v>
      </c>
      <c r="G4338" s="3" t="e">
        <v>#N/A</v>
      </c>
      <c r="H4338" s="3" t="e">
        <v>#N/A</v>
      </c>
      <c r="I4338" s="79" t="e">
        <v>#N/A</v>
      </c>
      <c r="J4338" s="79" t="e">
        <v>#N/A</v>
      </c>
      <c r="K4338" s="84" t="e">
        <v>#N/A</v>
      </c>
      <c r="L4338" s="9" t="e">
        <v>#N/A</v>
      </c>
      <c r="M4338" s="92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8" t="e">
        <v>#N/A</v>
      </c>
      <c r="F4339" s="3" t="e">
        <v>#N/A</v>
      </c>
      <c r="G4339" s="3" t="e">
        <v>#N/A</v>
      </c>
      <c r="H4339" s="3" t="e">
        <v>#N/A</v>
      </c>
      <c r="I4339" s="79" t="e">
        <v>#N/A</v>
      </c>
      <c r="J4339" s="79" t="e">
        <v>#N/A</v>
      </c>
      <c r="K4339" s="84" t="e">
        <v>#N/A</v>
      </c>
      <c r="L4339" s="9" t="e">
        <v>#N/A</v>
      </c>
      <c r="M4339" s="92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8" t="e">
        <v>#N/A</v>
      </c>
      <c r="F4340" s="3" t="e">
        <v>#N/A</v>
      </c>
      <c r="G4340" s="3" t="e">
        <v>#N/A</v>
      </c>
      <c r="H4340" s="3" t="e">
        <v>#N/A</v>
      </c>
      <c r="I4340" s="79" t="e">
        <v>#N/A</v>
      </c>
      <c r="J4340" s="79" t="e">
        <v>#N/A</v>
      </c>
      <c r="K4340" s="84" t="e">
        <v>#N/A</v>
      </c>
      <c r="L4340" s="9" t="e">
        <v>#N/A</v>
      </c>
      <c r="M4340" s="92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8" t="e">
        <v>#N/A</v>
      </c>
      <c r="F4341" s="3" t="e">
        <v>#N/A</v>
      </c>
      <c r="G4341" s="3" t="e">
        <v>#N/A</v>
      </c>
      <c r="H4341" s="3" t="e">
        <v>#N/A</v>
      </c>
      <c r="I4341" s="79" t="e">
        <v>#N/A</v>
      </c>
      <c r="J4341" s="79" t="e">
        <v>#N/A</v>
      </c>
      <c r="K4341" s="84" t="e">
        <v>#N/A</v>
      </c>
      <c r="L4341" s="9" t="e">
        <v>#N/A</v>
      </c>
      <c r="M4341" s="92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8" t="e">
        <v>#N/A</v>
      </c>
      <c r="F4342" s="3" t="e">
        <v>#N/A</v>
      </c>
      <c r="G4342" s="3" t="e">
        <v>#N/A</v>
      </c>
      <c r="H4342" s="3" t="e">
        <v>#N/A</v>
      </c>
      <c r="I4342" s="79" t="e">
        <v>#N/A</v>
      </c>
      <c r="J4342" s="79" t="e">
        <v>#N/A</v>
      </c>
      <c r="K4342" s="84" t="e">
        <v>#N/A</v>
      </c>
      <c r="L4342" s="9" t="e">
        <v>#N/A</v>
      </c>
      <c r="M4342" s="92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8" t="e">
        <v>#N/A</v>
      </c>
      <c r="F4343" s="3" t="e">
        <v>#N/A</v>
      </c>
      <c r="G4343" s="3" t="e">
        <v>#N/A</v>
      </c>
      <c r="H4343" s="3" t="e">
        <v>#N/A</v>
      </c>
      <c r="I4343" s="79" t="e">
        <v>#N/A</v>
      </c>
      <c r="J4343" s="79" t="e">
        <v>#N/A</v>
      </c>
      <c r="K4343" s="84" t="e">
        <v>#N/A</v>
      </c>
      <c r="L4343" s="9" t="e">
        <v>#N/A</v>
      </c>
      <c r="M4343" s="92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8" t="e">
        <v>#N/A</v>
      </c>
      <c r="F4344" s="3" t="e">
        <v>#N/A</v>
      </c>
      <c r="G4344" s="3" t="e">
        <v>#N/A</v>
      </c>
      <c r="H4344" s="3" t="e">
        <v>#N/A</v>
      </c>
      <c r="I4344" s="79" t="e">
        <v>#N/A</v>
      </c>
      <c r="J4344" s="79" t="e">
        <v>#N/A</v>
      </c>
      <c r="K4344" s="84" t="e">
        <v>#N/A</v>
      </c>
      <c r="L4344" s="9" t="e">
        <v>#N/A</v>
      </c>
      <c r="M4344" s="92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8" t="e">
        <v>#N/A</v>
      </c>
      <c r="F4345" s="3" t="e">
        <v>#N/A</v>
      </c>
      <c r="G4345" s="3" t="e">
        <v>#N/A</v>
      </c>
      <c r="H4345" s="3" t="e">
        <v>#N/A</v>
      </c>
      <c r="I4345" s="79" t="e">
        <v>#N/A</v>
      </c>
      <c r="J4345" s="79" t="e">
        <v>#N/A</v>
      </c>
      <c r="K4345" s="84" t="e">
        <v>#N/A</v>
      </c>
      <c r="L4345" s="9" t="e">
        <v>#N/A</v>
      </c>
      <c r="M4345" s="92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8" t="e">
        <v>#N/A</v>
      </c>
      <c r="F4346" s="3" t="e">
        <v>#N/A</v>
      </c>
      <c r="G4346" s="3" t="e">
        <v>#N/A</v>
      </c>
      <c r="H4346" s="3" t="e">
        <v>#N/A</v>
      </c>
      <c r="I4346" s="79" t="e">
        <v>#N/A</v>
      </c>
      <c r="J4346" s="79" t="e">
        <v>#N/A</v>
      </c>
      <c r="K4346" s="84" t="e">
        <v>#N/A</v>
      </c>
      <c r="L4346" s="9" t="e">
        <v>#N/A</v>
      </c>
      <c r="M4346" s="92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8" t="e">
        <v>#N/A</v>
      </c>
      <c r="F4347" s="3" t="e">
        <v>#N/A</v>
      </c>
      <c r="G4347" s="3" t="e">
        <v>#N/A</v>
      </c>
      <c r="H4347" s="3" t="e">
        <v>#N/A</v>
      </c>
      <c r="I4347" s="79" t="e">
        <v>#N/A</v>
      </c>
      <c r="J4347" s="79" t="e">
        <v>#N/A</v>
      </c>
      <c r="K4347" s="84" t="e">
        <v>#N/A</v>
      </c>
      <c r="L4347" s="9" t="e">
        <v>#N/A</v>
      </c>
      <c r="M4347" s="92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8" t="e">
        <v>#N/A</v>
      </c>
      <c r="F4348" s="3" t="e">
        <v>#N/A</v>
      </c>
      <c r="G4348" s="3" t="e">
        <v>#N/A</v>
      </c>
      <c r="H4348" s="3" t="e">
        <v>#N/A</v>
      </c>
      <c r="I4348" s="79" t="e">
        <v>#N/A</v>
      </c>
      <c r="J4348" s="79" t="e">
        <v>#N/A</v>
      </c>
      <c r="K4348" s="84" t="e">
        <v>#N/A</v>
      </c>
      <c r="L4348" s="9" t="e">
        <v>#N/A</v>
      </c>
      <c r="M4348" s="92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8" t="e">
        <v>#N/A</v>
      </c>
      <c r="F4349" s="3" t="e">
        <v>#N/A</v>
      </c>
      <c r="G4349" s="3" t="e">
        <v>#N/A</v>
      </c>
      <c r="H4349" s="3" t="e">
        <v>#N/A</v>
      </c>
      <c r="I4349" s="79" t="e">
        <v>#N/A</v>
      </c>
      <c r="J4349" s="79" t="e">
        <v>#N/A</v>
      </c>
      <c r="K4349" s="84" t="e">
        <v>#N/A</v>
      </c>
      <c r="L4349" s="9" t="e">
        <v>#N/A</v>
      </c>
      <c r="M4349" s="92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8" t="e">
        <v>#N/A</v>
      </c>
      <c r="F4350" s="3" t="e">
        <v>#N/A</v>
      </c>
      <c r="G4350" s="3" t="e">
        <v>#N/A</v>
      </c>
      <c r="H4350" s="3" t="e">
        <v>#N/A</v>
      </c>
      <c r="I4350" s="79" t="e">
        <v>#N/A</v>
      </c>
      <c r="J4350" s="79" t="e">
        <v>#N/A</v>
      </c>
      <c r="K4350" s="84" t="e">
        <v>#N/A</v>
      </c>
      <c r="L4350" s="9" t="e">
        <v>#N/A</v>
      </c>
      <c r="M4350" s="92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8" t="e">
        <v>#N/A</v>
      </c>
      <c r="F4351" s="3" t="e">
        <v>#N/A</v>
      </c>
      <c r="G4351" s="3" t="e">
        <v>#N/A</v>
      </c>
      <c r="H4351" s="3" t="e">
        <v>#N/A</v>
      </c>
      <c r="I4351" s="79" t="e">
        <v>#N/A</v>
      </c>
      <c r="J4351" s="79" t="e">
        <v>#N/A</v>
      </c>
      <c r="K4351" s="84" t="e">
        <v>#N/A</v>
      </c>
      <c r="L4351" s="9" t="e">
        <v>#N/A</v>
      </c>
      <c r="M4351" s="92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8" t="e">
        <v>#N/A</v>
      </c>
      <c r="F4352" s="3" t="e">
        <v>#N/A</v>
      </c>
      <c r="G4352" s="3" t="e">
        <v>#N/A</v>
      </c>
      <c r="H4352" s="3" t="e">
        <v>#N/A</v>
      </c>
      <c r="I4352" s="79" t="e">
        <v>#N/A</v>
      </c>
      <c r="J4352" s="79" t="e">
        <v>#N/A</v>
      </c>
      <c r="K4352" s="84" t="e">
        <v>#N/A</v>
      </c>
      <c r="L4352" s="9" t="e">
        <v>#N/A</v>
      </c>
      <c r="M4352" s="92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8" t="e">
        <v>#N/A</v>
      </c>
      <c r="F4353" s="3" t="e">
        <v>#N/A</v>
      </c>
      <c r="G4353" s="3" t="e">
        <v>#N/A</v>
      </c>
      <c r="H4353" s="3" t="e">
        <v>#N/A</v>
      </c>
      <c r="I4353" s="79" t="e">
        <v>#N/A</v>
      </c>
      <c r="J4353" s="79" t="e">
        <v>#N/A</v>
      </c>
      <c r="K4353" s="84" t="e">
        <v>#N/A</v>
      </c>
      <c r="L4353" s="9" t="e">
        <v>#N/A</v>
      </c>
      <c r="M4353" s="92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8" t="e">
        <v>#N/A</v>
      </c>
      <c r="F4354" s="3" t="e">
        <v>#N/A</v>
      </c>
      <c r="G4354" s="3" t="e">
        <v>#N/A</v>
      </c>
      <c r="H4354" s="3" t="e">
        <v>#N/A</v>
      </c>
      <c r="I4354" s="79" t="e">
        <v>#N/A</v>
      </c>
      <c r="J4354" s="79" t="e">
        <v>#N/A</v>
      </c>
      <c r="K4354" s="84" t="e">
        <v>#N/A</v>
      </c>
      <c r="L4354" s="9" t="e">
        <v>#N/A</v>
      </c>
      <c r="M4354" s="92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8" t="e">
        <v>#N/A</v>
      </c>
      <c r="F4355" s="3" t="e">
        <v>#N/A</v>
      </c>
      <c r="G4355" s="3" t="e">
        <v>#N/A</v>
      </c>
      <c r="H4355" s="3" t="e">
        <v>#N/A</v>
      </c>
      <c r="I4355" s="79" t="e">
        <v>#N/A</v>
      </c>
      <c r="J4355" s="79" t="e">
        <v>#N/A</v>
      </c>
      <c r="K4355" s="84" t="e">
        <v>#N/A</v>
      </c>
      <c r="L4355" s="9" t="e">
        <v>#N/A</v>
      </c>
      <c r="M4355" s="92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8" t="e">
        <v>#N/A</v>
      </c>
      <c r="F4356" s="3" t="e">
        <v>#N/A</v>
      </c>
      <c r="G4356" s="3" t="e">
        <v>#N/A</v>
      </c>
      <c r="H4356" s="3" t="e">
        <v>#N/A</v>
      </c>
      <c r="I4356" s="79" t="e">
        <v>#N/A</v>
      </c>
      <c r="J4356" s="79" t="e">
        <v>#N/A</v>
      </c>
      <c r="K4356" s="84" t="e">
        <v>#N/A</v>
      </c>
      <c r="L4356" s="9" t="e">
        <v>#N/A</v>
      </c>
      <c r="M4356" s="92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8" t="e">
        <v>#N/A</v>
      </c>
      <c r="F4357" s="3" t="e">
        <v>#N/A</v>
      </c>
      <c r="G4357" s="3" t="e">
        <v>#N/A</v>
      </c>
      <c r="H4357" s="3" t="e">
        <v>#N/A</v>
      </c>
      <c r="I4357" s="79" t="e">
        <v>#N/A</v>
      </c>
      <c r="J4357" s="79" t="e">
        <v>#N/A</v>
      </c>
      <c r="K4357" s="84" t="e">
        <v>#N/A</v>
      </c>
      <c r="L4357" s="9" t="e">
        <v>#N/A</v>
      </c>
      <c r="M4357" s="92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8" t="e">
        <v>#N/A</v>
      </c>
      <c r="F4358" s="3" t="e">
        <v>#N/A</v>
      </c>
      <c r="G4358" s="3" t="e">
        <v>#N/A</v>
      </c>
      <c r="H4358" s="3" t="e">
        <v>#N/A</v>
      </c>
      <c r="I4358" s="79" t="e">
        <v>#N/A</v>
      </c>
      <c r="J4358" s="79" t="e">
        <v>#N/A</v>
      </c>
      <c r="K4358" s="84" t="e">
        <v>#N/A</v>
      </c>
      <c r="L4358" s="9" t="e">
        <v>#N/A</v>
      </c>
      <c r="M4358" s="92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8" t="e">
        <v>#N/A</v>
      </c>
      <c r="F4359" s="3" t="e">
        <v>#N/A</v>
      </c>
      <c r="G4359" s="3" t="e">
        <v>#N/A</v>
      </c>
      <c r="H4359" s="3" t="e">
        <v>#N/A</v>
      </c>
      <c r="I4359" s="79" t="e">
        <v>#N/A</v>
      </c>
      <c r="J4359" s="79" t="e">
        <v>#N/A</v>
      </c>
      <c r="K4359" s="84" t="e">
        <v>#N/A</v>
      </c>
      <c r="L4359" s="9" t="e">
        <v>#N/A</v>
      </c>
      <c r="M4359" s="92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8" t="e">
        <v>#N/A</v>
      </c>
      <c r="F4360" s="3" t="e">
        <v>#N/A</v>
      </c>
      <c r="G4360" s="3" t="e">
        <v>#N/A</v>
      </c>
      <c r="H4360" s="3" t="e">
        <v>#N/A</v>
      </c>
      <c r="I4360" s="79" t="e">
        <v>#N/A</v>
      </c>
      <c r="J4360" s="79" t="e">
        <v>#N/A</v>
      </c>
      <c r="K4360" s="84" t="e">
        <v>#N/A</v>
      </c>
      <c r="L4360" s="9" t="e">
        <v>#N/A</v>
      </c>
      <c r="M4360" s="92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8" t="e">
        <v>#N/A</v>
      </c>
      <c r="F4361" s="3" t="e">
        <v>#N/A</v>
      </c>
      <c r="G4361" s="3" t="e">
        <v>#N/A</v>
      </c>
      <c r="H4361" s="3" t="e">
        <v>#N/A</v>
      </c>
      <c r="I4361" s="79" t="e">
        <v>#N/A</v>
      </c>
      <c r="J4361" s="79" t="e">
        <v>#N/A</v>
      </c>
      <c r="K4361" s="84" t="e">
        <v>#N/A</v>
      </c>
      <c r="L4361" s="9" t="e">
        <v>#N/A</v>
      </c>
      <c r="M4361" s="92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8" t="e">
        <v>#N/A</v>
      </c>
      <c r="F4362" s="3" t="e">
        <v>#N/A</v>
      </c>
      <c r="G4362" s="3" t="e">
        <v>#N/A</v>
      </c>
      <c r="H4362" s="3" t="e">
        <v>#N/A</v>
      </c>
      <c r="I4362" s="79" t="e">
        <v>#N/A</v>
      </c>
      <c r="J4362" s="79" t="e">
        <v>#N/A</v>
      </c>
      <c r="K4362" s="84" t="e">
        <v>#N/A</v>
      </c>
      <c r="L4362" s="9" t="e">
        <v>#N/A</v>
      </c>
      <c r="M4362" s="92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8" t="e">
        <v>#N/A</v>
      </c>
      <c r="F4363" s="3" t="e">
        <v>#N/A</v>
      </c>
      <c r="G4363" s="3" t="e">
        <v>#N/A</v>
      </c>
      <c r="H4363" s="3" t="e">
        <v>#N/A</v>
      </c>
      <c r="I4363" s="79" t="e">
        <v>#N/A</v>
      </c>
      <c r="J4363" s="79" t="e">
        <v>#N/A</v>
      </c>
      <c r="K4363" s="84" t="e">
        <v>#N/A</v>
      </c>
      <c r="L4363" s="9" t="e">
        <v>#N/A</v>
      </c>
      <c r="M4363" s="92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8" t="e">
        <v>#N/A</v>
      </c>
      <c r="F4364" s="3" t="e">
        <v>#N/A</v>
      </c>
      <c r="G4364" s="3" t="e">
        <v>#N/A</v>
      </c>
      <c r="H4364" s="3" t="e">
        <v>#N/A</v>
      </c>
      <c r="I4364" s="79" t="e">
        <v>#N/A</v>
      </c>
      <c r="J4364" s="79" t="e">
        <v>#N/A</v>
      </c>
      <c r="K4364" s="84" t="e">
        <v>#N/A</v>
      </c>
      <c r="L4364" s="9" t="e">
        <v>#N/A</v>
      </c>
      <c r="M4364" s="92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8" t="e">
        <v>#N/A</v>
      </c>
      <c r="F4365" s="3" t="e">
        <v>#N/A</v>
      </c>
      <c r="G4365" s="3" t="e">
        <v>#N/A</v>
      </c>
      <c r="H4365" s="3" t="e">
        <v>#N/A</v>
      </c>
      <c r="I4365" s="79" t="e">
        <v>#N/A</v>
      </c>
      <c r="J4365" s="79" t="e">
        <v>#N/A</v>
      </c>
      <c r="K4365" s="84" t="e">
        <v>#N/A</v>
      </c>
      <c r="L4365" s="9" t="e">
        <v>#N/A</v>
      </c>
      <c r="M4365" s="92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8" t="e">
        <v>#N/A</v>
      </c>
      <c r="F4366" s="3" t="e">
        <v>#N/A</v>
      </c>
      <c r="G4366" s="3" t="e">
        <v>#N/A</v>
      </c>
      <c r="H4366" s="3" t="e">
        <v>#N/A</v>
      </c>
      <c r="I4366" s="79" t="e">
        <v>#N/A</v>
      </c>
      <c r="J4366" s="79" t="e">
        <v>#N/A</v>
      </c>
      <c r="K4366" s="84" t="e">
        <v>#N/A</v>
      </c>
      <c r="L4366" s="9" t="e">
        <v>#N/A</v>
      </c>
      <c r="M4366" s="92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8" t="e">
        <v>#N/A</v>
      </c>
      <c r="F4367" s="3" t="e">
        <v>#N/A</v>
      </c>
      <c r="G4367" s="3" t="e">
        <v>#N/A</v>
      </c>
      <c r="H4367" s="3" t="e">
        <v>#N/A</v>
      </c>
      <c r="I4367" s="79" t="e">
        <v>#N/A</v>
      </c>
      <c r="J4367" s="79" t="e">
        <v>#N/A</v>
      </c>
      <c r="K4367" s="84" t="e">
        <v>#N/A</v>
      </c>
      <c r="L4367" s="9" t="e">
        <v>#N/A</v>
      </c>
      <c r="M4367" s="92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8" t="e">
        <v>#N/A</v>
      </c>
      <c r="F4368" s="3" t="e">
        <v>#N/A</v>
      </c>
      <c r="G4368" s="3" t="e">
        <v>#N/A</v>
      </c>
      <c r="H4368" s="3" t="e">
        <v>#N/A</v>
      </c>
      <c r="I4368" s="79" t="e">
        <v>#N/A</v>
      </c>
      <c r="J4368" s="79" t="e">
        <v>#N/A</v>
      </c>
      <c r="K4368" s="84" t="e">
        <v>#N/A</v>
      </c>
      <c r="L4368" s="9" t="e">
        <v>#N/A</v>
      </c>
      <c r="M4368" s="92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8" t="e">
        <v>#N/A</v>
      </c>
      <c r="F4369" s="3" t="e">
        <v>#N/A</v>
      </c>
      <c r="G4369" s="3" t="e">
        <v>#N/A</v>
      </c>
      <c r="H4369" s="3" t="e">
        <v>#N/A</v>
      </c>
      <c r="I4369" s="79" t="e">
        <v>#N/A</v>
      </c>
      <c r="J4369" s="79" t="e">
        <v>#N/A</v>
      </c>
      <c r="K4369" s="84" t="e">
        <v>#N/A</v>
      </c>
      <c r="L4369" s="9" t="e">
        <v>#N/A</v>
      </c>
      <c r="M4369" s="92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8" t="e">
        <v>#N/A</v>
      </c>
      <c r="F4370" s="3" t="e">
        <v>#N/A</v>
      </c>
      <c r="G4370" s="3" t="e">
        <v>#N/A</v>
      </c>
      <c r="H4370" s="3" t="e">
        <v>#N/A</v>
      </c>
      <c r="I4370" s="79" t="e">
        <v>#N/A</v>
      </c>
      <c r="J4370" s="79" t="e">
        <v>#N/A</v>
      </c>
      <c r="K4370" s="84" t="e">
        <v>#N/A</v>
      </c>
      <c r="L4370" s="9" t="e">
        <v>#N/A</v>
      </c>
      <c r="M4370" s="92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8" t="e">
        <v>#N/A</v>
      </c>
      <c r="F4371" s="3" t="e">
        <v>#N/A</v>
      </c>
      <c r="G4371" s="3" t="e">
        <v>#N/A</v>
      </c>
      <c r="H4371" s="3" t="e">
        <v>#N/A</v>
      </c>
      <c r="I4371" s="79" t="e">
        <v>#N/A</v>
      </c>
      <c r="J4371" s="79" t="e">
        <v>#N/A</v>
      </c>
      <c r="K4371" s="84" t="e">
        <v>#N/A</v>
      </c>
      <c r="L4371" s="9" t="e">
        <v>#N/A</v>
      </c>
      <c r="M4371" s="92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8" t="e">
        <v>#N/A</v>
      </c>
      <c r="F4372" s="3" t="e">
        <v>#N/A</v>
      </c>
      <c r="G4372" s="3" t="e">
        <v>#N/A</v>
      </c>
      <c r="H4372" s="3" t="e">
        <v>#N/A</v>
      </c>
      <c r="I4372" s="79" t="e">
        <v>#N/A</v>
      </c>
      <c r="J4372" s="79" t="e">
        <v>#N/A</v>
      </c>
      <c r="K4372" s="84" t="e">
        <v>#N/A</v>
      </c>
      <c r="L4372" s="9" t="e">
        <v>#N/A</v>
      </c>
      <c r="M4372" s="92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8" t="e">
        <v>#N/A</v>
      </c>
      <c r="F4373" s="3" t="e">
        <v>#N/A</v>
      </c>
      <c r="G4373" s="3" t="e">
        <v>#N/A</v>
      </c>
      <c r="H4373" s="3" t="e">
        <v>#N/A</v>
      </c>
      <c r="I4373" s="79" t="e">
        <v>#N/A</v>
      </c>
      <c r="J4373" s="79" t="e">
        <v>#N/A</v>
      </c>
      <c r="K4373" s="84" t="e">
        <v>#N/A</v>
      </c>
      <c r="L4373" s="9" t="e">
        <v>#N/A</v>
      </c>
      <c r="M4373" s="92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8" t="e">
        <v>#N/A</v>
      </c>
      <c r="F4374" s="3" t="e">
        <v>#N/A</v>
      </c>
      <c r="G4374" s="3" t="e">
        <v>#N/A</v>
      </c>
      <c r="H4374" s="3" t="e">
        <v>#N/A</v>
      </c>
      <c r="I4374" s="79" t="e">
        <v>#N/A</v>
      </c>
      <c r="J4374" s="79" t="e">
        <v>#N/A</v>
      </c>
      <c r="K4374" s="84" t="e">
        <v>#N/A</v>
      </c>
      <c r="L4374" s="9" t="e">
        <v>#N/A</v>
      </c>
      <c r="M4374" s="92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8" t="e">
        <v>#N/A</v>
      </c>
      <c r="F4375" s="3" t="e">
        <v>#N/A</v>
      </c>
      <c r="G4375" s="3" t="e">
        <v>#N/A</v>
      </c>
      <c r="H4375" s="3" t="e">
        <v>#N/A</v>
      </c>
      <c r="I4375" s="79" t="e">
        <v>#N/A</v>
      </c>
      <c r="J4375" s="79" t="e">
        <v>#N/A</v>
      </c>
      <c r="K4375" s="84" t="e">
        <v>#N/A</v>
      </c>
      <c r="L4375" s="9" t="e">
        <v>#N/A</v>
      </c>
      <c r="M4375" s="92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8" t="e">
        <v>#N/A</v>
      </c>
      <c r="F4376" s="3" t="e">
        <v>#N/A</v>
      </c>
      <c r="G4376" s="3" t="e">
        <v>#N/A</v>
      </c>
      <c r="H4376" s="3" t="e">
        <v>#N/A</v>
      </c>
      <c r="I4376" s="79" t="e">
        <v>#N/A</v>
      </c>
      <c r="J4376" s="79" t="e">
        <v>#N/A</v>
      </c>
      <c r="K4376" s="84" t="e">
        <v>#N/A</v>
      </c>
      <c r="L4376" s="9" t="e">
        <v>#N/A</v>
      </c>
      <c r="M4376" s="92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8" t="e">
        <v>#N/A</v>
      </c>
      <c r="F4377" s="3" t="e">
        <v>#N/A</v>
      </c>
      <c r="G4377" s="3" t="e">
        <v>#N/A</v>
      </c>
      <c r="H4377" s="3" t="e">
        <v>#N/A</v>
      </c>
      <c r="I4377" s="79" t="e">
        <v>#N/A</v>
      </c>
      <c r="J4377" s="79" t="e">
        <v>#N/A</v>
      </c>
      <c r="K4377" s="84" t="e">
        <v>#N/A</v>
      </c>
      <c r="L4377" s="9" t="e">
        <v>#N/A</v>
      </c>
      <c r="M4377" s="92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8" t="e">
        <v>#N/A</v>
      </c>
      <c r="F4378" s="3" t="e">
        <v>#N/A</v>
      </c>
      <c r="G4378" s="3" t="e">
        <v>#N/A</v>
      </c>
      <c r="H4378" s="3" t="e">
        <v>#N/A</v>
      </c>
      <c r="I4378" s="79" t="e">
        <v>#N/A</v>
      </c>
      <c r="J4378" s="79" t="e">
        <v>#N/A</v>
      </c>
      <c r="K4378" s="84" t="e">
        <v>#N/A</v>
      </c>
      <c r="L4378" s="9" t="e">
        <v>#N/A</v>
      </c>
      <c r="M4378" s="92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8" t="e">
        <v>#N/A</v>
      </c>
      <c r="F4379" s="3" t="e">
        <v>#N/A</v>
      </c>
      <c r="G4379" s="3" t="e">
        <v>#N/A</v>
      </c>
      <c r="H4379" s="3" t="e">
        <v>#N/A</v>
      </c>
      <c r="I4379" s="79" t="e">
        <v>#N/A</v>
      </c>
      <c r="J4379" s="79" t="e">
        <v>#N/A</v>
      </c>
      <c r="K4379" s="84" t="e">
        <v>#N/A</v>
      </c>
      <c r="L4379" s="9" t="e">
        <v>#N/A</v>
      </c>
      <c r="M4379" s="92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8" t="e">
        <v>#N/A</v>
      </c>
      <c r="F4380" s="3" t="e">
        <v>#N/A</v>
      </c>
      <c r="G4380" s="3" t="e">
        <v>#N/A</v>
      </c>
      <c r="H4380" s="3" t="e">
        <v>#N/A</v>
      </c>
      <c r="I4380" s="79" t="e">
        <v>#N/A</v>
      </c>
      <c r="J4380" s="79" t="e">
        <v>#N/A</v>
      </c>
      <c r="K4380" s="84" t="e">
        <v>#N/A</v>
      </c>
      <c r="L4380" s="9" t="e">
        <v>#N/A</v>
      </c>
      <c r="M4380" s="92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8" t="e">
        <v>#N/A</v>
      </c>
      <c r="F4381" s="3" t="e">
        <v>#N/A</v>
      </c>
      <c r="G4381" s="3" t="e">
        <v>#N/A</v>
      </c>
      <c r="H4381" s="3" t="e">
        <v>#N/A</v>
      </c>
      <c r="I4381" s="79" t="e">
        <v>#N/A</v>
      </c>
      <c r="J4381" s="79" t="e">
        <v>#N/A</v>
      </c>
      <c r="K4381" s="84" t="e">
        <v>#N/A</v>
      </c>
      <c r="L4381" s="9" t="e">
        <v>#N/A</v>
      </c>
      <c r="M4381" s="92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8" t="e">
        <v>#N/A</v>
      </c>
      <c r="F4382" s="3" t="e">
        <v>#N/A</v>
      </c>
      <c r="G4382" s="3" t="e">
        <v>#N/A</v>
      </c>
      <c r="H4382" s="3" t="e">
        <v>#N/A</v>
      </c>
      <c r="I4382" s="79" t="e">
        <v>#N/A</v>
      </c>
      <c r="J4382" s="79" t="e">
        <v>#N/A</v>
      </c>
      <c r="K4382" s="84" t="e">
        <v>#N/A</v>
      </c>
      <c r="L4382" s="9" t="e">
        <v>#N/A</v>
      </c>
      <c r="M4382" s="92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8" t="e">
        <v>#N/A</v>
      </c>
      <c r="F4383" s="3" t="e">
        <v>#N/A</v>
      </c>
      <c r="G4383" s="3" t="e">
        <v>#N/A</v>
      </c>
      <c r="H4383" s="3" t="e">
        <v>#N/A</v>
      </c>
      <c r="I4383" s="79" t="e">
        <v>#N/A</v>
      </c>
      <c r="J4383" s="79" t="e">
        <v>#N/A</v>
      </c>
      <c r="K4383" s="84" t="e">
        <v>#N/A</v>
      </c>
      <c r="L4383" s="9" t="e">
        <v>#N/A</v>
      </c>
      <c r="M4383" s="92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8" t="e">
        <v>#N/A</v>
      </c>
      <c r="F4384" s="3" t="e">
        <v>#N/A</v>
      </c>
      <c r="G4384" s="3" t="e">
        <v>#N/A</v>
      </c>
      <c r="H4384" s="3" t="e">
        <v>#N/A</v>
      </c>
      <c r="I4384" s="79" t="e">
        <v>#N/A</v>
      </c>
      <c r="J4384" s="79" t="e">
        <v>#N/A</v>
      </c>
      <c r="K4384" s="84" t="e">
        <v>#N/A</v>
      </c>
      <c r="L4384" s="9" t="e">
        <v>#N/A</v>
      </c>
      <c r="M4384" s="92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8" t="e">
        <v>#N/A</v>
      </c>
      <c r="F4385" s="3" t="e">
        <v>#N/A</v>
      </c>
      <c r="G4385" s="3" t="e">
        <v>#N/A</v>
      </c>
      <c r="H4385" s="3" t="e">
        <v>#N/A</v>
      </c>
      <c r="I4385" s="79" t="e">
        <v>#N/A</v>
      </c>
      <c r="J4385" s="79" t="e">
        <v>#N/A</v>
      </c>
      <c r="K4385" s="84" t="e">
        <v>#N/A</v>
      </c>
      <c r="L4385" s="9" t="e">
        <v>#N/A</v>
      </c>
      <c r="M4385" s="92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8" t="e">
        <v>#N/A</v>
      </c>
      <c r="F4386" s="3" t="e">
        <v>#N/A</v>
      </c>
      <c r="G4386" s="3" t="e">
        <v>#N/A</v>
      </c>
      <c r="H4386" s="3" t="e">
        <v>#N/A</v>
      </c>
      <c r="I4386" s="79" t="e">
        <v>#N/A</v>
      </c>
      <c r="J4386" s="79" t="e">
        <v>#N/A</v>
      </c>
      <c r="K4386" s="84" t="e">
        <v>#N/A</v>
      </c>
      <c r="L4386" s="9" t="e">
        <v>#N/A</v>
      </c>
      <c r="M4386" s="92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8" t="e">
        <v>#N/A</v>
      </c>
      <c r="F4387" s="3" t="e">
        <v>#N/A</v>
      </c>
      <c r="G4387" s="3" t="e">
        <v>#N/A</v>
      </c>
      <c r="H4387" s="3" t="e">
        <v>#N/A</v>
      </c>
      <c r="I4387" s="79" t="e">
        <v>#N/A</v>
      </c>
      <c r="J4387" s="79" t="e">
        <v>#N/A</v>
      </c>
      <c r="K4387" s="84" t="e">
        <v>#N/A</v>
      </c>
      <c r="L4387" s="9" t="e">
        <v>#N/A</v>
      </c>
      <c r="M4387" s="92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8" t="e">
        <v>#N/A</v>
      </c>
      <c r="F4388" s="3" t="e">
        <v>#N/A</v>
      </c>
      <c r="G4388" s="3" t="e">
        <v>#N/A</v>
      </c>
      <c r="H4388" s="3" t="e">
        <v>#N/A</v>
      </c>
      <c r="I4388" s="79" t="e">
        <v>#N/A</v>
      </c>
      <c r="J4388" s="79" t="e">
        <v>#N/A</v>
      </c>
      <c r="K4388" s="84" t="e">
        <v>#N/A</v>
      </c>
      <c r="L4388" s="9" t="e">
        <v>#N/A</v>
      </c>
      <c r="M4388" s="92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8" t="e">
        <v>#N/A</v>
      </c>
      <c r="F4389" s="3" t="e">
        <v>#N/A</v>
      </c>
      <c r="G4389" s="3" t="e">
        <v>#N/A</v>
      </c>
      <c r="H4389" s="3" t="e">
        <v>#N/A</v>
      </c>
      <c r="I4389" s="79" t="e">
        <v>#N/A</v>
      </c>
      <c r="J4389" s="79" t="e">
        <v>#N/A</v>
      </c>
      <c r="K4389" s="84" t="e">
        <v>#N/A</v>
      </c>
      <c r="L4389" s="9" t="e">
        <v>#N/A</v>
      </c>
      <c r="M4389" s="92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8" t="e">
        <v>#N/A</v>
      </c>
      <c r="F4390" s="3" t="e">
        <v>#N/A</v>
      </c>
      <c r="G4390" s="3" t="e">
        <v>#N/A</v>
      </c>
      <c r="H4390" s="3" t="e">
        <v>#N/A</v>
      </c>
      <c r="I4390" s="79" t="e">
        <v>#N/A</v>
      </c>
      <c r="J4390" s="79" t="e">
        <v>#N/A</v>
      </c>
      <c r="K4390" s="84" t="e">
        <v>#N/A</v>
      </c>
      <c r="L4390" s="9" t="e">
        <v>#N/A</v>
      </c>
      <c r="M4390" s="92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8" t="e">
        <v>#N/A</v>
      </c>
      <c r="F4391" s="3" t="e">
        <v>#N/A</v>
      </c>
      <c r="G4391" s="3" t="e">
        <v>#N/A</v>
      </c>
      <c r="H4391" s="3" t="e">
        <v>#N/A</v>
      </c>
      <c r="I4391" s="79" t="e">
        <v>#N/A</v>
      </c>
      <c r="J4391" s="79" t="e">
        <v>#N/A</v>
      </c>
      <c r="K4391" s="84" t="e">
        <v>#N/A</v>
      </c>
      <c r="L4391" s="9" t="e">
        <v>#N/A</v>
      </c>
      <c r="M4391" s="92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8" t="e">
        <v>#N/A</v>
      </c>
      <c r="F4392" s="3" t="e">
        <v>#N/A</v>
      </c>
      <c r="G4392" s="3" t="e">
        <v>#N/A</v>
      </c>
      <c r="H4392" s="3" t="e">
        <v>#N/A</v>
      </c>
      <c r="I4392" s="79" t="e">
        <v>#N/A</v>
      </c>
      <c r="J4392" s="79" t="e">
        <v>#N/A</v>
      </c>
      <c r="K4392" s="84" t="e">
        <v>#N/A</v>
      </c>
      <c r="L4392" s="9" t="e">
        <v>#N/A</v>
      </c>
      <c r="M4392" s="92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8" t="e">
        <v>#N/A</v>
      </c>
      <c r="F4393" s="3" t="e">
        <v>#N/A</v>
      </c>
      <c r="G4393" s="3" t="e">
        <v>#N/A</v>
      </c>
      <c r="H4393" s="3" t="e">
        <v>#N/A</v>
      </c>
      <c r="I4393" s="79" t="e">
        <v>#N/A</v>
      </c>
      <c r="J4393" s="79" t="e">
        <v>#N/A</v>
      </c>
      <c r="K4393" s="84" t="e">
        <v>#N/A</v>
      </c>
      <c r="L4393" s="9" t="e">
        <v>#N/A</v>
      </c>
      <c r="M4393" s="92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8" t="e">
        <v>#N/A</v>
      </c>
      <c r="F4394" s="3" t="e">
        <v>#N/A</v>
      </c>
      <c r="G4394" s="3" t="e">
        <v>#N/A</v>
      </c>
      <c r="H4394" s="3" t="e">
        <v>#N/A</v>
      </c>
      <c r="I4394" s="79" t="e">
        <v>#N/A</v>
      </c>
      <c r="J4394" s="79" t="e">
        <v>#N/A</v>
      </c>
      <c r="K4394" s="84" t="e">
        <v>#N/A</v>
      </c>
      <c r="L4394" s="9" t="e">
        <v>#N/A</v>
      </c>
      <c r="M4394" s="92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8" t="e">
        <v>#N/A</v>
      </c>
      <c r="F4395" s="3" t="e">
        <v>#N/A</v>
      </c>
      <c r="G4395" s="3" t="e">
        <v>#N/A</v>
      </c>
      <c r="H4395" s="3" t="e">
        <v>#N/A</v>
      </c>
      <c r="I4395" s="79" t="e">
        <v>#N/A</v>
      </c>
      <c r="J4395" s="79" t="e">
        <v>#N/A</v>
      </c>
      <c r="K4395" s="84" t="e">
        <v>#N/A</v>
      </c>
      <c r="L4395" s="9" t="e">
        <v>#N/A</v>
      </c>
      <c r="M4395" s="92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8" t="e">
        <v>#N/A</v>
      </c>
      <c r="F4396" s="3" t="e">
        <v>#N/A</v>
      </c>
      <c r="G4396" s="3" t="e">
        <v>#N/A</v>
      </c>
      <c r="H4396" s="3" t="e">
        <v>#N/A</v>
      </c>
      <c r="I4396" s="79" t="e">
        <v>#N/A</v>
      </c>
      <c r="J4396" s="79" t="e">
        <v>#N/A</v>
      </c>
      <c r="K4396" s="84" t="e">
        <v>#N/A</v>
      </c>
      <c r="L4396" s="9" t="e">
        <v>#N/A</v>
      </c>
      <c r="M4396" s="92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8" t="e">
        <v>#N/A</v>
      </c>
      <c r="F4397" s="3" t="e">
        <v>#N/A</v>
      </c>
      <c r="G4397" s="3" t="e">
        <v>#N/A</v>
      </c>
      <c r="H4397" s="3" t="e">
        <v>#N/A</v>
      </c>
      <c r="I4397" s="79" t="e">
        <v>#N/A</v>
      </c>
      <c r="J4397" s="79" t="e">
        <v>#N/A</v>
      </c>
      <c r="K4397" s="84" t="e">
        <v>#N/A</v>
      </c>
      <c r="L4397" s="9" t="e">
        <v>#N/A</v>
      </c>
      <c r="M4397" s="92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8" t="e">
        <v>#N/A</v>
      </c>
      <c r="F4398" s="3" t="e">
        <v>#N/A</v>
      </c>
      <c r="G4398" s="3" t="e">
        <v>#N/A</v>
      </c>
      <c r="H4398" s="3" t="e">
        <v>#N/A</v>
      </c>
      <c r="I4398" s="79" t="e">
        <v>#N/A</v>
      </c>
      <c r="J4398" s="79" t="e">
        <v>#N/A</v>
      </c>
      <c r="K4398" s="84" t="e">
        <v>#N/A</v>
      </c>
      <c r="L4398" s="9" t="e">
        <v>#N/A</v>
      </c>
      <c r="M4398" s="92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8" t="e">
        <v>#N/A</v>
      </c>
      <c r="F4399" s="3" t="e">
        <v>#N/A</v>
      </c>
      <c r="G4399" s="3" t="e">
        <v>#N/A</v>
      </c>
      <c r="H4399" s="3" t="e">
        <v>#N/A</v>
      </c>
      <c r="I4399" s="79" t="e">
        <v>#N/A</v>
      </c>
      <c r="J4399" s="79" t="e">
        <v>#N/A</v>
      </c>
      <c r="K4399" s="84" t="e">
        <v>#N/A</v>
      </c>
      <c r="L4399" s="9" t="e">
        <v>#N/A</v>
      </c>
      <c r="M4399" s="92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8" t="e">
        <v>#N/A</v>
      </c>
      <c r="F4400" s="3" t="e">
        <v>#N/A</v>
      </c>
      <c r="G4400" s="3" t="e">
        <v>#N/A</v>
      </c>
      <c r="H4400" s="3" t="e">
        <v>#N/A</v>
      </c>
      <c r="I4400" s="79" t="e">
        <v>#N/A</v>
      </c>
      <c r="J4400" s="79" t="e">
        <v>#N/A</v>
      </c>
      <c r="K4400" s="84" t="e">
        <v>#N/A</v>
      </c>
      <c r="L4400" s="9" t="e">
        <v>#N/A</v>
      </c>
      <c r="M4400" s="92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8" t="e">
        <v>#N/A</v>
      </c>
      <c r="F4401" s="3" t="e">
        <v>#N/A</v>
      </c>
      <c r="G4401" s="3" t="e">
        <v>#N/A</v>
      </c>
      <c r="H4401" s="3" t="e">
        <v>#N/A</v>
      </c>
      <c r="I4401" s="79" t="e">
        <v>#N/A</v>
      </c>
      <c r="J4401" s="79" t="e">
        <v>#N/A</v>
      </c>
      <c r="K4401" s="84" t="e">
        <v>#N/A</v>
      </c>
      <c r="L4401" s="9" t="e">
        <v>#N/A</v>
      </c>
      <c r="M4401" s="92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8" t="e">
        <v>#N/A</v>
      </c>
      <c r="F4402" s="3" t="e">
        <v>#N/A</v>
      </c>
      <c r="G4402" s="3" t="e">
        <v>#N/A</v>
      </c>
      <c r="H4402" s="3" t="e">
        <v>#N/A</v>
      </c>
      <c r="I4402" s="79" t="e">
        <v>#N/A</v>
      </c>
      <c r="J4402" s="79" t="e">
        <v>#N/A</v>
      </c>
      <c r="K4402" s="84" t="e">
        <v>#N/A</v>
      </c>
      <c r="L4402" s="9" t="e">
        <v>#N/A</v>
      </c>
      <c r="M4402" s="92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8" t="e">
        <v>#N/A</v>
      </c>
      <c r="F4403" s="3" t="e">
        <v>#N/A</v>
      </c>
      <c r="G4403" s="3" t="e">
        <v>#N/A</v>
      </c>
      <c r="H4403" s="3" t="e">
        <v>#N/A</v>
      </c>
      <c r="I4403" s="79" t="e">
        <v>#N/A</v>
      </c>
      <c r="J4403" s="79" t="e">
        <v>#N/A</v>
      </c>
      <c r="K4403" s="84" t="e">
        <v>#N/A</v>
      </c>
      <c r="L4403" s="9" t="e">
        <v>#N/A</v>
      </c>
      <c r="M4403" s="92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8" t="e">
        <v>#N/A</v>
      </c>
      <c r="F4404" s="3" t="e">
        <v>#N/A</v>
      </c>
      <c r="G4404" s="3" t="e">
        <v>#N/A</v>
      </c>
      <c r="H4404" s="3" t="e">
        <v>#N/A</v>
      </c>
      <c r="I4404" s="79" t="e">
        <v>#N/A</v>
      </c>
      <c r="J4404" s="79" t="e">
        <v>#N/A</v>
      </c>
      <c r="K4404" s="84" t="e">
        <v>#N/A</v>
      </c>
      <c r="L4404" s="9" t="e">
        <v>#N/A</v>
      </c>
      <c r="M4404" s="92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8" t="e">
        <v>#N/A</v>
      </c>
      <c r="F4405" s="3" t="e">
        <v>#N/A</v>
      </c>
      <c r="G4405" s="3" t="e">
        <v>#N/A</v>
      </c>
      <c r="H4405" s="3" t="e">
        <v>#N/A</v>
      </c>
      <c r="I4405" s="79" t="e">
        <v>#N/A</v>
      </c>
      <c r="J4405" s="79" t="e">
        <v>#N/A</v>
      </c>
      <c r="K4405" s="84" t="e">
        <v>#N/A</v>
      </c>
      <c r="L4405" s="9" t="e">
        <v>#N/A</v>
      </c>
      <c r="M4405" s="92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8" t="e">
        <v>#N/A</v>
      </c>
      <c r="F4406" s="3" t="e">
        <v>#N/A</v>
      </c>
      <c r="G4406" s="3" t="e">
        <v>#N/A</v>
      </c>
      <c r="H4406" s="3" t="e">
        <v>#N/A</v>
      </c>
      <c r="I4406" s="79" t="e">
        <v>#N/A</v>
      </c>
      <c r="J4406" s="79" t="e">
        <v>#N/A</v>
      </c>
      <c r="K4406" s="84" t="e">
        <v>#N/A</v>
      </c>
      <c r="L4406" s="9" t="e">
        <v>#N/A</v>
      </c>
      <c r="M4406" s="92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8" t="e">
        <v>#N/A</v>
      </c>
      <c r="F4407" s="3" t="e">
        <v>#N/A</v>
      </c>
      <c r="G4407" s="3" t="e">
        <v>#N/A</v>
      </c>
      <c r="H4407" s="3" t="e">
        <v>#N/A</v>
      </c>
      <c r="I4407" s="79" t="e">
        <v>#N/A</v>
      </c>
      <c r="J4407" s="79" t="e">
        <v>#N/A</v>
      </c>
      <c r="K4407" s="84" t="e">
        <v>#N/A</v>
      </c>
      <c r="L4407" s="9" t="e">
        <v>#N/A</v>
      </c>
      <c r="M4407" s="92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8" t="e">
        <v>#N/A</v>
      </c>
      <c r="F4408" s="3" t="e">
        <v>#N/A</v>
      </c>
      <c r="G4408" s="3" t="e">
        <v>#N/A</v>
      </c>
      <c r="H4408" s="3" t="e">
        <v>#N/A</v>
      </c>
      <c r="I4408" s="79" t="e">
        <v>#N/A</v>
      </c>
      <c r="J4408" s="79" t="e">
        <v>#N/A</v>
      </c>
      <c r="K4408" s="84" t="e">
        <v>#N/A</v>
      </c>
      <c r="L4408" s="9" t="e">
        <v>#N/A</v>
      </c>
      <c r="M4408" s="92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8" t="e">
        <v>#N/A</v>
      </c>
      <c r="F4409" s="3" t="e">
        <v>#N/A</v>
      </c>
      <c r="G4409" s="3" t="e">
        <v>#N/A</v>
      </c>
      <c r="H4409" s="3" t="e">
        <v>#N/A</v>
      </c>
      <c r="I4409" s="79" t="e">
        <v>#N/A</v>
      </c>
      <c r="J4409" s="79" t="e">
        <v>#N/A</v>
      </c>
      <c r="K4409" s="84" t="e">
        <v>#N/A</v>
      </c>
      <c r="L4409" s="9" t="e">
        <v>#N/A</v>
      </c>
      <c r="M4409" s="92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8" t="e">
        <v>#N/A</v>
      </c>
      <c r="F4410" s="3" t="e">
        <v>#N/A</v>
      </c>
      <c r="G4410" s="3" t="e">
        <v>#N/A</v>
      </c>
      <c r="H4410" s="3" t="e">
        <v>#N/A</v>
      </c>
      <c r="I4410" s="79" t="e">
        <v>#N/A</v>
      </c>
      <c r="J4410" s="79" t="e">
        <v>#N/A</v>
      </c>
      <c r="K4410" s="84" t="e">
        <v>#N/A</v>
      </c>
      <c r="L4410" s="9" t="e">
        <v>#N/A</v>
      </c>
      <c r="M4410" s="92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8" t="e">
        <v>#N/A</v>
      </c>
      <c r="F4411" s="3" t="e">
        <v>#N/A</v>
      </c>
      <c r="G4411" s="3" t="e">
        <v>#N/A</v>
      </c>
      <c r="H4411" s="3" t="e">
        <v>#N/A</v>
      </c>
      <c r="I4411" s="79" t="e">
        <v>#N/A</v>
      </c>
      <c r="J4411" s="79" t="e">
        <v>#N/A</v>
      </c>
      <c r="K4411" s="84" t="e">
        <v>#N/A</v>
      </c>
      <c r="L4411" s="9" t="e">
        <v>#N/A</v>
      </c>
      <c r="M4411" s="92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8" t="e">
        <v>#N/A</v>
      </c>
      <c r="F4412" s="3" t="e">
        <v>#N/A</v>
      </c>
      <c r="G4412" s="3" t="e">
        <v>#N/A</v>
      </c>
      <c r="H4412" s="3" t="e">
        <v>#N/A</v>
      </c>
      <c r="I4412" s="79" t="e">
        <v>#N/A</v>
      </c>
      <c r="J4412" s="79" t="e">
        <v>#N/A</v>
      </c>
      <c r="K4412" s="84" t="e">
        <v>#N/A</v>
      </c>
      <c r="L4412" s="9" t="e">
        <v>#N/A</v>
      </c>
      <c r="M4412" s="92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8" t="e">
        <v>#N/A</v>
      </c>
      <c r="F4413" s="3" t="e">
        <v>#N/A</v>
      </c>
      <c r="G4413" s="3" t="e">
        <v>#N/A</v>
      </c>
      <c r="H4413" s="3" t="e">
        <v>#N/A</v>
      </c>
      <c r="I4413" s="79" t="e">
        <v>#N/A</v>
      </c>
      <c r="J4413" s="79" t="e">
        <v>#N/A</v>
      </c>
      <c r="K4413" s="84" t="e">
        <v>#N/A</v>
      </c>
      <c r="L4413" s="9" t="e">
        <v>#N/A</v>
      </c>
      <c r="M4413" s="92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8" t="e">
        <v>#N/A</v>
      </c>
      <c r="F4414" s="3" t="e">
        <v>#N/A</v>
      </c>
      <c r="G4414" s="3" t="e">
        <v>#N/A</v>
      </c>
      <c r="H4414" s="3" t="e">
        <v>#N/A</v>
      </c>
      <c r="I4414" s="79" t="e">
        <v>#N/A</v>
      </c>
      <c r="J4414" s="79" t="e">
        <v>#N/A</v>
      </c>
      <c r="K4414" s="84" t="e">
        <v>#N/A</v>
      </c>
      <c r="L4414" s="9" t="e">
        <v>#N/A</v>
      </c>
      <c r="M4414" s="92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8" t="e">
        <v>#N/A</v>
      </c>
      <c r="F4415" s="3" t="e">
        <v>#N/A</v>
      </c>
      <c r="G4415" s="3" t="e">
        <v>#N/A</v>
      </c>
      <c r="H4415" s="3" t="e">
        <v>#N/A</v>
      </c>
      <c r="I4415" s="79" t="e">
        <v>#N/A</v>
      </c>
      <c r="J4415" s="79" t="e">
        <v>#N/A</v>
      </c>
      <c r="K4415" s="84" t="e">
        <v>#N/A</v>
      </c>
      <c r="L4415" s="9" t="e">
        <v>#N/A</v>
      </c>
      <c r="M4415" s="92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8" t="e">
        <v>#N/A</v>
      </c>
      <c r="F4416" s="3" t="e">
        <v>#N/A</v>
      </c>
      <c r="G4416" s="3" t="e">
        <v>#N/A</v>
      </c>
      <c r="H4416" s="3" t="e">
        <v>#N/A</v>
      </c>
      <c r="I4416" s="79" t="e">
        <v>#N/A</v>
      </c>
      <c r="J4416" s="79" t="e">
        <v>#N/A</v>
      </c>
      <c r="K4416" s="84" t="e">
        <v>#N/A</v>
      </c>
      <c r="L4416" s="9" t="e">
        <v>#N/A</v>
      </c>
      <c r="M4416" s="92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8" t="e">
        <v>#N/A</v>
      </c>
      <c r="F4417" s="3" t="e">
        <v>#N/A</v>
      </c>
      <c r="G4417" s="3" t="e">
        <v>#N/A</v>
      </c>
      <c r="H4417" s="3" t="e">
        <v>#N/A</v>
      </c>
      <c r="I4417" s="79" t="e">
        <v>#N/A</v>
      </c>
      <c r="J4417" s="79" t="e">
        <v>#N/A</v>
      </c>
      <c r="K4417" s="84" t="e">
        <v>#N/A</v>
      </c>
      <c r="L4417" s="9" t="e">
        <v>#N/A</v>
      </c>
      <c r="M4417" s="92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8" t="e">
        <v>#N/A</v>
      </c>
      <c r="F4418" s="3" t="e">
        <v>#N/A</v>
      </c>
      <c r="G4418" s="3" t="e">
        <v>#N/A</v>
      </c>
      <c r="H4418" s="3" t="e">
        <v>#N/A</v>
      </c>
      <c r="I4418" s="79" t="e">
        <v>#N/A</v>
      </c>
      <c r="J4418" s="79" t="e">
        <v>#N/A</v>
      </c>
      <c r="K4418" s="84" t="e">
        <v>#N/A</v>
      </c>
      <c r="L4418" s="9" t="e">
        <v>#N/A</v>
      </c>
      <c r="M4418" s="92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8" t="e">
        <v>#N/A</v>
      </c>
      <c r="F4419" s="3" t="e">
        <v>#N/A</v>
      </c>
      <c r="G4419" s="3" t="e">
        <v>#N/A</v>
      </c>
      <c r="H4419" s="3" t="e">
        <v>#N/A</v>
      </c>
      <c r="I4419" s="79" t="e">
        <v>#N/A</v>
      </c>
      <c r="J4419" s="79" t="e">
        <v>#N/A</v>
      </c>
      <c r="K4419" s="84" t="e">
        <v>#N/A</v>
      </c>
      <c r="L4419" s="9" t="e">
        <v>#N/A</v>
      </c>
      <c r="M4419" s="92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8" t="e">
        <v>#N/A</v>
      </c>
      <c r="F4420" s="3" t="e">
        <v>#N/A</v>
      </c>
      <c r="G4420" s="3" t="e">
        <v>#N/A</v>
      </c>
      <c r="H4420" s="3" t="e">
        <v>#N/A</v>
      </c>
      <c r="I4420" s="79" t="e">
        <v>#N/A</v>
      </c>
      <c r="J4420" s="79" t="e">
        <v>#N/A</v>
      </c>
      <c r="K4420" s="84" t="e">
        <v>#N/A</v>
      </c>
      <c r="L4420" s="9" t="e">
        <v>#N/A</v>
      </c>
      <c r="M4420" s="92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8" t="e">
        <v>#N/A</v>
      </c>
      <c r="F4421" s="3" t="e">
        <v>#N/A</v>
      </c>
      <c r="G4421" s="3" t="e">
        <v>#N/A</v>
      </c>
      <c r="H4421" s="3" t="e">
        <v>#N/A</v>
      </c>
      <c r="I4421" s="79" t="e">
        <v>#N/A</v>
      </c>
      <c r="J4421" s="79" t="e">
        <v>#N/A</v>
      </c>
      <c r="K4421" s="84" t="e">
        <v>#N/A</v>
      </c>
      <c r="L4421" s="9" t="e">
        <v>#N/A</v>
      </c>
      <c r="M4421" s="92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8" t="e">
        <v>#N/A</v>
      </c>
      <c r="F4422" s="3" t="e">
        <v>#N/A</v>
      </c>
      <c r="G4422" s="3" t="e">
        <v>#N/A</v>
      </c>
      <c r="H4422" s="3" t="e">
        <v>#N/A</v>
      </c>
      <c r="I4422" s="79" t="e">
        <v>#N/A</v>
      </c>
      <c r="J4422" s="79" t="e">
        <v>#N/A</v>
      </c>
      <c r="K4422" s="84" t="e">
        <v>#N/A</v>
      </c>
      <c r="L4422" s="9" t="e">
        <v>#N/A</v>
      </c>
      <c r="M4422" s="92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8" t="e">
        <v>#N/A</v>
      </c>
      <c r="F4423" s="3" t="e">
        <v>#N/A</v>
      </c>
      <c r="G4423" s="3" t="e">
        <v>#N/A</v>
      </c>
      <c r="H4423" s="3" t="e">
        <v>#N/A</v>
      </c>
      <c r="I4423" s="79" t="e">
        <v>#N/A</v>
      </c>
      <c r="J4423" s="79" t="e">
        <v>#N/A</v>
      </c>
      <c r="K4423" s="84" t="e">
        <v>#N/A</v>
      </c>
      <c r="L4423" s="9" t="e">
        <v>#N/A</v>
      </c>
      <c r="M4423" s="92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8" t="e">
        <v>#N/A</v>
      </c>
      <c r="F4424" s="3" t="e">
        <v>#N/A</v>
      </c>
      <c r="G4424" s="3" t="e">
        <v>#N/A</v>
      </c>
      <c r="H4424" s="3" t="e">
        <v>#N/A</v>
      </c>
      <c r="I4424" s="79" t="e">
        <v>#N/A</v>
      </c>
      <c r="J4424" s="79" t="e">
        <v>#N/A</v>
      </c>
      <c r="K4424" s="84" t="e">
        <v>#N/A</v>
      </c>
      <c r="L4424" s="9" t="e">
        <v>#N/A</v>
      </c>
      <c r="M4424" s="92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8" t="e">
        <v>#N/A</v>
      </c>
      <c r="F4425" s="3" t="e">
        <v>#N/A</v>
      </c>
      <c r="G4425" s="3" t="e">
        <v>#N/A</v>
      </c>
      <c r="H4425" s="3" t="e">
        <v>#N/A</v>
      </c>
      <c r="I4425" s="79" t="e">
        <v>#N/A</v>
      </c>
      <c r="J4425" s="79" t="e">
        <v>#N/A</v>
      </c>
      <c r="K4425" s="84" t="e">
        <v>#N/A</v>
      </c>
      <c r="L4425" s="9" t="e">
        <v>#N/A</v>
      </c>
      <c r="M4425" s="92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8" t="e">
        <v>#N/A</v>
      </c>
      <c r="F4426" s="3" t="e">
        <v>#N/A</v>
      </c>
      <c r="G4426" s="3" t="e">
        <v>#N/A</v>
      </c>
      <c r="H4426" s="3" t="e">
        <v>#N/A</v>
      </c>
      <c r="I4426" s="79" t="e">
        <v>#N/A</v>
      </c>
      <c r="J4426" s="79" t="e">
        <v>#N/A</v>
      </c>
      <c r="K4426" s="84" t="e">
        <v>#N/A</v>
      </c>
      <c r="L4426" s="9" t="e">
        <v>#N/A</v>
      </c>
      <c r="M4426" s="92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8" t="e">
        <v>#N/A</v>
      </c>
      <c r="F4427" s="3" t="e">
        <v>#N/A</v>
      </c>
      <c r="G4427" s="3" t="e">
        <v>#N/A</v>
      </c>
      <c r="H4427" s="3" t="e">
        <v>#N/A</v>
      </c>
      <c r="I4427" s="79" t="e">
        <v>#N/A</v>
      </c>
      <c r="J4427" s="79" t="e">
        <v>#N/A</v>
      </c>
      <c r="K4427" s="84" t="e">
        <v>#N/A</v>
      </c>
      <c r="L4427" s="9" t="e">
        <v>#N/A</v>
      </c>
      <c r="M4427" s="92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8" t="e">
        <v>#N/A</v>
      </c>
      <c r="F4428" s="3" t="e">
        <v>#N/A</v>
      </c>
      <c r="G4428" s="3" t="e">
        <v>#N/A</v>
      </c>
      <c r="H4428" s="3" t="e">
        <v>#N/A</v>
      </c>
      <c r="I4428" s="79" t="e">
        <v>#N/A</v>
      </c>
      <c r="J4428" s="79" t="e">
        <v>#N/A</v>
      </c>
      <c r="K4428" s="84" t="e">
        <v>#N/A</v>
      </c>
      <c r="L4428" s="9" t="e">
        <v>#N/A</v>
      </c>
      <c r="M4428" s="92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8" t="e">
        <v>#N/A</v>
      </c>
      <c r="F4429" s="3" t="e">
        <v>#N/A</v>
      </c>
      <c r="G4429" s="3" t="e">
        <v>#N/A</v>
      </c>
      <c r="H4429" s="3" t="e">
        <v>#N/A</v>
      </c>
      <c r="I4429" s="79" t="e">
        <v>#N/A</v>
      </c>
      <c r="J4429" s="79" t="e">
        <v>#N/A</v>
      </c>
      <c r="K4429" s="84" t="e">
        <v>#N/A</v>
      </c>
      <c r="L4429" s="9" t="e">
        <v>#N/A</v>
      </c>
      <c r="M4429" s="92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8" t="e">
        <v>#N/A</v>
      </c>
      <c r="F4430" s="3" t="e">
        <v>#N/A</v>
      </c>
      <c r="G4430" s="3" t="e">
        <v>#N/A</v>
      </c>
      <c r="H4430" s="3" t="e">
        <v>#N/A</v>
      </c>
      <c r="I4430" s="79" t="e">
        <v>#N/A</v>
      </c>
      <c r="J4430" s="79" t="e">
        <v>#N/A</v>
      </c>
      <c r="K4430" s="84" t="e">
        <v>#N/A</v>
      </c>
      <c r="L4430" s="9" t="e">
        <v>#N/A</v>
      </c>
      <c r="M4430" s="92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8" t="e">
        <v>#N/A</v>
      </c>
      <c r="F4431" s="3" t="e">
        <v>#N/A</v>
      </c>
      <c r="G4431" s="3" t="e">
        <v>#N/A</v>
      </c>
      <c r="H4431" s="3" t="e">
        <v>#N/A</v>
      </c>
      <c r="I4431" s="79" t="e">
        <v>#N/A</v>
      </c>
      <c r="J4431" s="79" t="e">
        <v>#N/A</v>
      </c>
      <c r="K4431" s="84" t="e">
        <v>#N/A</v>
      </c>
      <c r="L4431" s="9" t="e">
        <v>#N/A</v>
      </c>
      <c r="M4431" s="92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8" t="e">
        <v>#N/A</v>
      </c>
      <c r="F4432" s="3" t="e">
        <v>#N/A</v>
      </c>
      <c r="G4432" s="3" t="e">
        <v>#N/A</v>
      </c>
      <c r="H4432" s="3" t="e">
        <v>#N/A</v>
      </c>
      <c r="I4432" s="79" t="e">
        <v>#N/A</v>
      </c>
      <c r="J4432" s="79" t="e">
        <v>#N/A</v>
      </c>
      <c r="K4432" s="84" t="e">
        <v>#N/A</v>
      </c>
      <c r="L4432" s="9" t="e">
        <v>#N/A</v>
      </c>
      <c r="M4432" s="92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8" t="e">
        <v>#N/A</v>
      </c>
      <c r="F4433" s="3" t="e">
        <v>#N/A</v>
      </c>
      <c r="G4433" s="3" t="e">
        <v>#N/A</v>
      </c>
      <c r="H4433" s="3" t="e">
        <v>#N/A</v>
      </c>
      <c r="I4433" s="79" t="e">
        <v>#N/A</v>
      </c>
      <c r="J4433" s="79" t="e">
        <v>#N/A</v>
      </c>
      <c r="K4433" s="84" t="e">
        <v>#N/A</v>
      </c>
      <c r="L4433" s="9" t="e">
        <v>#N/A</v>
      </c>
      <c r="M4433" s="92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8" t="e">
        <v>#N/A</v>
      </c>
      <c r="F4434" s="3" t="e">
        <v>#N/A</v>
      </c>
      <c r="G4434" s="3" t="e">
        <v>#N/A</v>
      </c>
      <c r="H4434" s="3" t="e">
        <v>#N/A</v>
      </c>
      <c r="I4434" s="79" t="e">
        <v>#N/A</v>
      </c>
      <c r="J4434" s="79" t="e">
        <v>#N/A</v>
      </c>
      <c r="K4434" s="84" t="e">
        <v>#N/A</v>
      </c>
      <c r="L4434" s="9" t="e">
        <v>#N/A</v>
      </c>
      <c r="M4434" s="92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8" t="e">
        <v>#N/A</v>
      </c>
      <c r="F4435" s="3" t="e">
        <v>#N/A</v>
      </c>
      <c r="G4435" s="3" t="e">
        <v>#N/A</v>
      </c>
      <c r="H4435" s="3" t="e">
        <v>#N/A</v>
      </c>
      <c r="I4435" s="79" t="e">
        <v>#N/A</v>
      </c>
      <c r="J4435" s="79" t="e">
        <v>#N/A</v>
      </c>
      <c r="K4435" s="84" t="e">
        <v>#N/A</v>
      </c>
      <c r="L4435" s="9" t="e">
        <v>#N/A</v>
      </c>
      <c r="M4435" s="92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8" t="e">
        <v>#N/A</v>
      </c>
      <c r="F4436" s="3" t="e">
        <v>#N/A</v>
      </c>
      <c r="G4436" s="3" t="e">
        <v>#N/A</v>
      </c>
      <c r="H4436" s="3" t="e">
        <v>#N/A</v>
      </c>
      <c r="I4436" s="79" t="e">
        <v>#N/A</v>
      </c>
      <c r="J4436" s="79" t="e">
        <v>#N/A</v>
      </c>
      <c r="K4436" s="84" t="e">
        <v>#N/A</v>
      </c>
      <c r="L4436" s="9" t="e">
        <v>#N/A</v>
      </c>
      <c r="M4436" s="92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8" t="e">
        <v>#N/A</v>
      </c>
      <c r="F4437" s="3" t="e">
        <v>#N/A</v>
      </c>
      <c r="G4437" s="3" t="e">
        <v>#N/A</v>
      </c>
      <c r="H4437" s="3" t="e">
        <v>#N/A</v>
      </c>
      <c r="I4437" s="79" t="e">
        <v>#N/A</v>
      </c>
      <c r="J4437" s="79" t="e">
        <v>#N/A</v>
      </c>
      <c r="K4437" s="84" t="e">
        <v>#N/A</v>
      </c>
      <c r="L4437" s="9" t="e">
        <v>#N/A</v>
      </c>
      <c r="M4437" s="92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8" t="e">
        <v>#N/A</v>
      </c>
      <c r="F4438" s="3" t="e">
        <v>#N/A</v>
      </c>
      <c r="G4438" s="3" t="e">
        <v>#N/A</v>
      </c>
      <c r="H4438" s="3" t="e">
        <v>#N/A</v>
      </c>
      <c r="I4438" s="79" t="e">
        <v>#N/A</v>
      </c>
      <c r="J4438" s="79" t="e">
        <v>#N/A</v>
      </c>
      <c r="K4438" s="84" t="e">
        <v>#N/A</v>
      </c>
      <c r="L4438" s="9" t="e">
        <v>#N/A</v>
      </c>
      <c r="M4438" s="92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8" t="e">
        <v>#N/A</v>
      </c>
      <c r="F4439" s="3" t="e">
        <v>#N/A</v>
      </c>
      <c r="G4439" s="3" t="e">
        <v>#N/A</v>
      </c>
      <c r="H4439" s="3" t="e">
        <v>#N/A</v>
      </c>
      <c r="I4439" s="79" t="e">
        <v>#N/A</v>
      </c>
      <c r="J4439" s="79" t="e">
        <v>#N/A</v>
      </c>
      <c r="K4439" s="84" t="e">
        <v>#N/A</v>
      </c>
      <c r="L4439" s="9" t="e">
        <v>#N/A</v>
      </c>
      <c r="M4439" s="92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8" t="e">
        <v>#N/A</v>
      </c>
      <c r="F4440" s="3" t="e">
        <v>#N/A</v>
      </c>
      <c r="G4440" s="3" t="e">
        <v>#N/A</v>
      </c>
      <c r="H4440" s="3" t="e">
        <v>#N/A</v>
      </c>
      <c r="I4440" s="79" t="e">
        <v>#N/A</v>
      </c>
      <c r="J4440" s="79" t="e">
        <v>#N/A</v>
      </c>
      <c r="K4440" s="84" t="e">
        <v>#N/A</v>
      </c>
      <c r="L4440" s="9" t="e">
        <v>#N/A</v>
      </c>
      <c r="M4440" s="92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8" t="e">
        <v>#N/A</v>
      </c>
      <c r="F4441" s="3" t="e">
        <v>#N/A</v>
      </c>
      <c r="G4441" s="3" t="e">
        <v>#N/A</v>
      </c>
      <c r="H4441" s="3" t="e">
        <v>#N/A</v>
      </c>
      <c r="I4441" s="79" t="e">
        <v>#N/A</v>
      </c>
      <c r="J4441" s="79" t="e">
        <v>#N/A</v>
      </c>
      <c r="K4441" s="84" t="e">
        <v>#N/A</v>
      </c>
      <c r="L4441" s="9" t="e">
        <v>#N/A</v>
      </c>
      <c r="M4441" s="92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8" t="e">
        <v>#N/A</v>
      </c>
      <c r="F4442" s="3" t="e">
        <v>#N/A</v>
      </c>
      <c r="G4442" s="3" t="e">
        <v>#N/A</v>
      </c>
      <c r="H4442" s="3" t="e">
        <v>#N/A</v>
      </c>
      <c r="I4442" s="79" t="e">
        <v>#N/A</v>
      </c>
      <c r="J4442" s="79" t="e">
        <v>#N/A</v>
      </c>
      <c r="K4442" s="84" t="e">
        <v>#N/A</v>
      </c>
      <c r="L4442" s="9" t="e">
        <v>#N/A</v>
      </c>
      <c r="M4442" s="92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8" t="e">
        <v>#N/A</v>
      </c>
      <c r="F4443" s="3" t="e">
        <v>#N/A</v>
      </c>
      <c r="G4443" s="3" t="e">
        <v>#N/A</v>
      </c>
      <c r="H4443" s="3" t="e">
        <v>#N/A</v>
      </c>
      <c r="I4443" s="79" t="e">
        <v>#N/A</v>
      </c>
      <c r="J4443" s="79" t="e">
        <v>#N/A</v>
      </c>
      <c r="K4443" s="84" t="e">
        <v>#N/A</v>
      </c>
      <c r="L4443" s="9" t="e">
        <v>#N/A</v>
      </c>
      <c r="M4443" s="92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8" t="e">
        <v>#N/A</v>
      </c>
      <c r="F4444" s="3" t="e">
        <v>#N/A</v>
      </c>
      <c r="G4444" s="3" t="e">
        <v>#N/A</v>
      </c>
      <c r="H4444" s="3" t="e">
        <v>#N/A</v>
      </c>
      <c r="I4444" s="79" t="e">
        <v>#N/A</v>
      </c>
      <c r="J4444" s="79" t="e">
        <v>#N/A</v>
      </c>
      <c r="K4444" s="84" t="e">
        <v>#N/A</v>
      </c>
      <c r="L4444" s="9" t="e">
        <v>#N/A</v>
      </c>
      <c r="M4444" s="92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8" t="e">
        <v>#N/A</v>
      </c>
      <c r="F4445" s="3" t="e">
        <v>#N/A</v>
      </c>
      <c r="G4445" s="3" t="e">
        <v>#N/A</v>
      </c>
      <c r="H4445" s="3" t="e">
        <v>#N/A</v>
      </c>
      <c r="I4445" s="79" t="e">
        <v>#N/A</v>
      </c>
      <c r="J4445" s="79" t="e">
        <v>#N/A</v>
      </c>
      <c r="K4445" s="84" t="e">
        <v>#N/A</v>
      </c>
      <c r="L4445" s="9" t="e">
        <v>#N/A</v>
      </c>
      <c r="M4445" s="92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8" t="e">
        <v>#N/A</v>
      </c>
      <c r="F4446" s="3" t="e">
        <v>#N/A</v>
      </c>
      <c r="G4446" s="3" t="e">
        <v>#N/A</v>
      </c>
      <c r="H4446" s="3" t="e">
        <v>#N/A</v>
      </c>
      <c r="I4446" s="79" t="e">
        <v>#N/A</v>
      </c>
      <c r="J4446" s="79" t="e">
        <v>#N/A</v>
      </c>
      <c r="K4446" s="84" t="e">
        <v>#N/A</v>
      </c>
      <c r="L4446" s="9" t="e">
        <v>#N/A</v>
      </c>
      <c r="M4446" s="92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8" t="e">
        <v>#N/A</v>
      </c>
      <c r="F4447" s="3" t="e">
        <v>#N/A</v>
      </c>
      <c r="G4447" s="3" t="e">
        <v>#N/A</v>
      </c>
      <c r="H4447" s="3" t="e">
        <v>#N/A</v>
      </c>
      <c r="I4447" s="79" t="e">
        <v>#N/A</v>
      </c>
      <c r="J4447" s="79" t="e">
        <v>#N/A</v>
      </c>
      <c r="K4447" s="84" t="e">
        <v>#N/A</v>
      </c>
      <c r="L4447" s="9" t="e">
        <v>#N/A</v>
      </c>
      <c r="M4447" s="92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8" t="e">
        <v>#N/A</v>
      </c>
      <c r="F4448" s="3" t="e">
        <v>#N/A</v>
      </c>
      <c r="G4448" s="3" t="e">
        <v>#N/A</v>
      </c>
      <c r="H4448" s="3" t="e">
        <v>#N/A</v>
      </c>
      <c r="I4448" s="79" t="e">
        <v>#N/A</v>
      </c>
      <c r="J4448" s="79" t="e">
        <v>#N/A</v>
      </c>
      <c r="K4448" s="84" t="e">
        <v>#N/A</v>
      </c>
      <c r="L4448" s="9" t="e">
        <v>#N/A</v>
      </c>
      <c r="M4448" s="92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8" t="e">
        <v>#N/A</v>
      </c>
      <c r="F4449" s="3" t="e">
        <v>#N/A</v>
      </c>
      <c r="G4449" s="3" t="e">
        <v>#N/A</v>
      </c>
      <c r="H4449" s="3" t="e">
        <v>#N/A</v>
      </c>
      <c r="I4449" s="79" t="e">
        <v>#N/A</v>
      </c>
      <c r="J4449" s="79" t="e">
        <v>#N/A</v>
      </c>
      <c r="K4449" s="84" t="e">
        <v>#N/A</v>
      </c>
      <c r="L4449" s="9" t="e">
        <v>#N/A</v>
      </c>
      <c r="M4449" s="92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8" t="e">
        <v>#N/A</v>
      </c>
      <c r="F4450" s="3" t="e">
        <v>#N/A</v>
      </c>
      <c r="G4450" s="3" t="e">
        <v>#N/A</v>
      </c>
      <c r="H4450" s="3" t="e">
        <v>#N/A</v>
      </c>
      <c r="I4450" s="79" t="e">
        <v>#N/A</v>
      </c>
      <c r="J4450" s="79" t="e">
        <v>#N/A</v>
      </c>
      <c r="K4450" s="84" t="e">
        <v>#N/A</v>
      </c>
      <c r="L4450" s="9" t="e">
        <v>#N/A</v>
      </c>
      <c r="M4450" s="92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8" t="e">
        <v>#N/A</v>
      </c>
      <c r="F4451" s="3" t="e">
        <v>#N/A</v>
      </c>
      <c r="G4451" s="3" t="e">
        <v>#N/A</v>
      </c>
      <c r="H4451" s="3" t="e">
        <v>#N/A</v>
      </c>
      <c r="I4451" s="79" t="e">
        <v>#N/A</v>
      </c>
      <c r="J4451" s="79" t="e">
        <v>#N/A</v>
      </c>
      <c r="K4451" s="84" t="e">
        <v>#N/A</v>
      </c>
      <c r="L4451" s="9" t="e">
        <v>#N/A</v>
      </c>
      <c r="M4451" s="92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8" t="e">
        <v>#N/A</v>
      </c>
      <c r="F4452" s="3" t="e">
        <v>#N/A</v>
      </c>
      <c r="G4452" s="3" t="e">
        <v>#N/A</v>
      </c>
      <c r="H4452" s="3" t="e">
        <v>#N/A</v>
      </c>
      <c r="I4452" s="79" t="e">
        <v>#N/A</v>
      </c>
      <c r="J4452" s="79" t="e">
        <v>#N/A</v>
      </c>
      <c r="K4452" s="84" t="e">
        <v>#N/A</v>
      </c>
      <c r="L4452" s="9" t="e">
        <v>#N/A</v>
      </c>
      <c r="M4452" s="92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8" t="e">
        <v>#N/A</v>
      </c>
      <c r="F4453" s="3" t="e">
        <v>#N/A</v>
      </c>
      <c r="G4453" s="3" t="e">
        <v>#N/A</v>
      </c>
      <c r="H4453" s="3" t="e">
        <v>#N/A</v>
      </c>
      <c r="I4453" s="79" t="e">
        <v>#N/A</v>
      </c>
      <c r="J4453" s="79" t="e">
        <v>#N/A</v>
      </c>
      <c r="K4453" s="84" t="e">
        <v>#N/A</v>
      </c>
      <c r="L4453" s="9" t="e">
        <v>#N/A</v>
      </c>
      <c r="M4453" s="92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8" t="e">
        <v>#N/A</v>
      </c>
      <c r="F4454" s="3" t="e">
        <v>#N/A</v>
      </c>
      <c r="G4454" s="3" t="e">
        <v>#N/A</v>
      </c>
      <c r="H4454" s="3" t="e">
        <v>#N/A</v>
      </c>
      <c r="I4454" s="79" t="e">
        <v>#N/A</v>
      </c>
      <c r="J4454" s="79" t="e">
        <v>#N/A</v>
      </c>
      <c r="K4454" s="84" t="e">
        <v>#N/A</v>
      </c>
      <c r="L4454" s="9" t="e">
        <v>#N/A</v>
      </c>
      <c r="M4454" s="92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8" t="e">
        <v>#N/A</v>
      </c>
      <c r="F4455" s="3" t="e">
        <v>#N/A</v>
      </c>
      <c r="G4455" s="3" t="e">
        <v>#N/A</v>
      </c>
      <c r="H4455" s="3" t="e">
        <v>#N/A</v>
      </c>
      <c r="I4455" s="79" t="e">
        <v>#N/A</v>
      </c>
      <c r="J4455" s="79" t="e">
        <v>#N/A</v>
      </c>
      <c r="K4455" s="84" t="e">
        <v>#N/A</v>
      </c>
      <c r="L4455" s="9" t="e">
        <v>#N/A</v>
      </c>
      <c r="M4455" s="92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8" t="e">
        <v>#N/A</v>
      </c>
      <c r="F4456" s="3" t="e">
        <v>#N/A</v>
      </c>
      <c r="G4456" s="3" t="e">
        <v>#N/A</v>
      </c>
      <c r="H4456" s="3" t="e">
        <v>#N/A</v>
      </c>
      <c r="I4456" s="79" t="e">
        <v>#N/A</v>
      </c>
      <c r="J4456" s="79" t="e">
        <v>#N/A</v>
      </c>
      <c r="K4456" s="84" t="e">
        <v>#N/A</v>
      </c>
      <c r="L4456" s="9" t="e">
        <v>#N/A</v>
      </c>
      <c r="M4456" s="92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8" t="e">
        <v>#N/A</v>
      </c>
      <c r="F4457" s="3" t="e">
        <v>#N/A</v>
      </c>
      <c r="G4457" s="3" t="e">
        <v>#N/A</v>
      </c>
      <c r="H4457" s="3" t="e">
        <v>#N/A</v>
      </c>
      <c r="I4457" s="79" t="e">
        <v>#N/A</v>
      </c>
      <c r="J4457" s="79" t="e">
        <v>#N/A</v>
      </c>
      <c r="K4457" s="84" t="e">
        <v>#N/A</v>
      </c>
      <c r="L4457" s="9" t="e">
        <v>#N/A</v>
      </c>
      <c r="M4457" s="92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8" t="e">
        <v>#N/A</v>
      </c>
      <c r="F4458" s="3" t="e">
        <v>#N/A</v>
      </c>
      <c r="G4458" s="3" t="e">
        <v>#N/A</v>
      </c>
      <c r="H4458" s="3" t="e">
        <v>#N/A</v>
      </c>
      <c r="I4458" s="79" t="e">
        <v>#N/A</v>
      </c>
      <c r="J4458" s="79" t="e">
        <v>#N/A</v>
      </c>
      <c r="K4458" s="84" t="e">
        <v>#N/A</v>
      </c>
      <c r="L4458" s="9" t="e">
        <v>#N/A</v>
      </c>
      <c r="M4458" s="92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8" t="e">
        <v>#N/A</v>
      </c>
      <c r="F4459" s="3" t="e">
        <v>#N/A</v>
      </c>
      <c r="G4459" s="3" t="e">
        <v>#N/A</v>
      </c>
      <c r="H4459" s="3" t="e">
        <v>#N/A</v>
      </c>
      <c r="I4459" s="79" t="e">
        <v>#N/A</v>
      </c>
      <c r="J4459" s="79" t="e">
        <v>#N/A</v>
      </c>
      <c r="K4459" s="84" t="e">
        <v>#N/A</v>
      </c>
      <c r="L4459" s="9" t="e">
        <v>#N/A</v>
      </c>
      <c r="M4459" s="92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8" t="e">
        <v>#N/A</v>
      </c>
      <c r="F4460" s="3" t="e">
        <v>#N/A</v>
      </c>
      <c r="G4460" s="3" t="e">
        <v>#N/A</v>
      </c>
      <c r="H4460" s="3" t="e">
        <v>#N/A</v>
      </c>
      <c r="I4460" s="79" t="e">
        <v>#N/A</v>
      </c>
      <c r="J4460" s="79" t="e">
        <v>#N/A</v>
      </c>
      <c r="K4460" s="84" t="e">
        <v>#N/A</v>
      </c>
      <c r="L4460" s="9" t="e">
        <v>#N/A</v>
      </c>
      <c r="M4460" s="92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8" t="e">
        <v>#N/A</v>
      </c>
      <c r="F4461" s="3" t="e">
        <v>#N/A</v>
      </c>
      <c r="G4461" s="3" t="e">
        <v>#N/A</v>
      </c>
      <c r="H4461" s="3" t="e">
        <v>#N/A</v>
      </c>
      <c r="I4461" s="79" t="e">
        <v>#N/A</v>
      </c>
      <c r="J4461" s="79" t="e">
        <v>#N/A</v>
      </c>
      <c r="K4461" s="84" t="e">
        <v>#N/A</v>
      </c>
      <c r="L4461" s="9" t="e">
        <v>#N/A</v>
      </c>
      <c r="M4461" s="92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8" t="e">
        <v>#N/A</v>
      </c>
      <c r="F4462" s="3" t="e">
        <v>#N/A</v>
      </c>
      <c r="G4462" s="3" t="e">
        <v>#N/A</v>
      </c>
      <c r="H4462" s="3" t="e">
        <v>#N/A</v>
      </c>
      <c r="I4462" s="79" t="e">
        <v>#N/A</v>
      </c>
      <c r="J4462" s="79" t="e">
        <v>#N/A</v>
      </c>
      <c r="K4462" s="84" t="e">
        <v>#N/A</v>
      </c>
      <c r="L4462" s="9" t="e">
        <v>#N/A</v>
      </c>
      <c r="M4462" s="92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8" t="e">
        <v>#N/A</v>
      </c>
      <c r="F4463" s="3" t="e">
        <v>#N/A</v>
      </c>
      <c r="G4463" s="3" t="e">
        <v>#N/A</v>
      </c>
      <c r="H4463" s="3" t="e">
        <v>#N/A</v>
      </c>
      <c r="I4463" s="79" t="e">
        <v>#N/A</v>
      </c>
      <c r="J4463" s="79" t="e">
        <v>#N/A</v>
      </c>
      <c r="K4463" s="84" t="e">
        <v>#N/A</v>
      </c>
      <c r="L4463" s="9" t="e">
        <v>#N/A</v>
      </c>
      <c r="M4463" s="92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8" t="e">
        <v>#N/A</v>
      </c>
      <c r="F4464" s="3" t="e">
        <v>#N/A</v>
      </c>
      <c r="G4464" s="3" t="e">
        <v>#N/A</v>
      </c>
      <c r="H4464" s="3" t="e">
        <v>#N/A</v>
      </c>
      <c r="I4464" s="79" t="e">
        <v>#N/A</v>
      </c>
      <c r="J4464" s="79" t="e">
        <v>#N/A</v>
      </c>
      <c r="K4464" s="84" t="e">
        <v>#N/A</v>
      </c>
      <c r="L4464" s="9" t="e">
        <v>#N/A</v>
      </c>
      <c r="M4464" s="92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8" t="e">
        <v>#N/A</v>
      </c>
      <c r="F4465" s="3" t="e">
        <v>#N/A</v>
      </c>
      <c r="G4465" s="3" t="e">
        <v>#N/A</v>
      </c>
      <c r="H4465" s="3" t="e">
        <v>#N/A</v>
      </c>
      <c r="I4465" s="79" t="e">
        <v>#N/A</v>
      </c>
      <c r="J4465" s="79" t="e">
        <v>#N/A</v>
      </c>
      <c r="K4465" s="84" t="e">
        <v>#N/A</v>
      </c>
      <c r="L4465" s="9" t="e">
        <v>#N/A</v>
      </c>
      <c r="M4465" s="92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8" t="e">
        <v>#N/A</v>
      </c>
      <c r="F4466" s="3" t="e">
        <v>#N/A</v>
      </c>
      <c r="G4466" s="3" t="e">
        <v>#N/A</v>
      </c>
      <c r="H4466" s="3" t="e">
        <v>#N/A</v>
      </c>
      <c r="I4466" s="79" t="e">
        <v>#N/A</v>
      </c>
      <c r="J4466" s="79" t="e">
        <v>#N/A</v>
      </c>
      <c r="K4466" s="84" t="e">
        <v>#N/A</v>
      </c>
      <c r="L4466" s="9" t="e">
        <v>#N/A</v>
      </c>
      <c r="M4466" s="92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8" t="e">
        <v>#N/A</v>
      </c>
      <c r="F4467" s="3" t="e">
        <v>#N/A</v>
      </c>
      <c r="G4467" s="3" t="e">
        <v>#N/A</v>
      </c>
      <c r="H4467" s="3" t="e">
        <v>#N/A</v>
      </c>
      <c r="I4467" s="79" t="e">
        <v>#N/A</v>
      </c>
      <c r="J4467" s="79" t="e">
        <v>#N/A</v>
      </c>
      <c r="K4467" s="84" t="e">
        <v>#N/A</v>
      </c>
      <c r="L4467" s="9" t="e">
        <v>#N/A</v>
      </c>
      <c r="M4467" s="92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8" t="e">
        <v>#N/A</v>
      </c>
      <c r="F4468" s="3" t="e">
        <v>#N/A</v>
      </c>
      <c r="G4468" s="3" t="e">
        <v>#N/A</v>
      </c>
      <c r="H4468" s="3" t="e">
        <v>#N/A</v>
      </c>
      <c r="I4468" s="79" t="e">
        <v>#N/A</v>
      </c>
      <c r="J4468" s="79" t="e">
        <v>#N/A</v>
      </c>
      <c r="K4468" s="84" t="e">
        <v>#N/A</v>
      </c>
      <c r="L4468" s="9" t="e">
        <v>#N/A</v>
      </c>
      <c r="M4468" s="92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8" t="e">
        <v>#N/A</v>
      </c>
      <c r="F4469" s="3" t="e">
        <v>#N/A</v>
      </c>
      <c r="G4469" s="3" t="e">
        <v>#N/A</v>
      </c>
      <c r="H4469" s="3" t="e">
        <v>#N/A</v>
      </c>
      <c r="I4469" s="79" t="e">
        <v>#N/A</v>
      </c>
      <c r="J4469" s="79" t="e">
        <v>#N/A</v>
      </c>
      <c r="K4469" s="84" t="e">
        <v>#N/A</v>
      </c>
      <c r="L4469" s="9" t="e">
        <v>#N/A</v>
      </c>
      <c r="M4469" s="92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8" t="e">
        <v>#N/A</v>
      </c>
      <c r="F4470" s="3" t="e">
        <v>#N/A</v>
      </c>
      <c r="G4470" s="3" t="e">
        <v>#N/A</v>
      </c>
      <c r="H4470" s="3" t="e">
        <v>#N/A</v>
      </c>
      <c r="I4470" s="79" t="e">
        <v>#N/A</v>
      </c>
      <c r="J4470" s="79" t="e">
        <v>#N/A</v>
      </c>
      <c r="K4470" s="84" t="e">
        <v>#N/A</v>
      </c>
      <c r="L4470" s="9" t="e">
        <v>#N/A</v>
      </c>
      <c r="M4470" s="92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8" t="e">
        <v>#N/A</v>
      </c>
      <c r="F4471" s="3" t="e">
        <v>#N/A</v>
      </c>
      <c r="G4471" s="3" t="e">
        <v>#N/A</v>
      </c>
      <c r="H4471" s="3" t="e">
        <v>#N/A</v>
      </c>
      <c r="I4471" s="79" t="e">
        <v>#N/A</v>
      </c>
      <c r="J4471" s="79" t="e">
        <v>#N/A</v>
      </c>
      <c r="K4471" s="84" t="e">
        <v>#N/A</v>
      </c>
      <c r="L4471" s="9" t="e">
        <v>#N/A</v>
      </c>
      <c r="M4471" s="92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8" t="e">
        <v>#N/A</v>
      </c>
      <c r="F4472" s="3" t="e">
        <v>#N/A</v>
      </c>
      <c r="G4472" s="3" t="e">
        <v>#N/A</v>
      </c>
      <c r="H4472" s="3" t="e">
        <v>#N/A</v>
      </c>
      <c r="I4472" s="79" t="e">
        <v>#N/A</v>
      </c>
      <c r="J4472" s="79" t="e">
        <v>#N/A</v>
      </c>
      <c r="K4472" s="84" t="e">
        <v>#N/A</v>
      </c>
      <c r="L4472" s="9" t="e">
        <v>#N/A</v>
      </c>
      <c r="M4472" s="92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8" t="e">
        <v>#N/A</v>
      </c>
      <c r="F4473" s="3" t="e">
        <v>#N/A</v>
      </c>
      <c r="G4473" s="3" t="e">
        <v>#N/A</v>
      </c>
      <c r="H4473" s="3" t="e">
        <v>#N/A</v>
      </c>
      <c r="I4473" s="79" t="e">
        <v>#N/A</v>
      </c>
      <c r="J4473" s="79" t="e">
        <v>#N/A</v>
      </c>
      <c r="K4473" s="84" t="e">
        <v>#N/A</v>
      </c>
      <c r="L4473" s="9" t="e">
        <v>#N/A</v>
      </c>
      <c r="M4473" s="92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8" t="e">
        <v>#N/A</v>
      </c>
      <c r="F4474" s="3" t="e">
        <v>#N/A</v>
      </c>
      <c r="G4474" s="3" t="e">
        <v>#N/A</v>
      </c>
      <c r="H4474" s="3" t="e">
        <v>#N/A</v>
      </c>
      <c r="I4474" s="79" t="e">
        <v>#N/A</v>
      </c>
      <c r="J4474" s="79" t="e">
        <v>#N/A</v>
      </c>
      <c r="K4474" s="84" t="e">
        <v>#N/A</v>
      </c>
      <c r="L4474" s="9" t="e">
        <v>#N/A</v>
      </c>
      <c r="M4474" s="92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8" t="e">
        <v>#N/A</v>
      </c>
      <c r="F4475" s="3" t="e">
        <v>#N/A</v>
      </c>
      <c r="G4475" s="3" t="e">
        <v>#N/A</v>
      </c>
      <c r="H4475" s="3" t="e">
        <v>#N/A</v>
      </c>
      <c r="I4475" s="79" t="e">
        <v>#N/A</v>
      </c>
      <c r="J4475" s="79" t="e">
        <v>#N/A</v>
      </c>
      <c r="K4475" s="84" t="e">
        <v>#N/A</v>
      </c>
      <c r="L4475" s="9" t="e">
        <v>#N/A</v>
      </c>
      <c r="M4475" s="92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8" t="e">
        <v>#N/A</v>
      </c>
      <c r="F4476" s="3" t="e">
        <v>#N/A</v>
      </c>
      <c r="G4476" s="3" t="e">
        <v>#N/A</v>
      </c>
      <c r="H4476" s="3" t="e">
        <v>#N/A</v>
      </c>
      <c r="I4476" s="79" t="e">
        <v>#N/A</v>
      </c>
      <c r="J4476" s="79" t="e">
        <v>#N/A</v>
      </c>
      <c r="K4476" s="84" t="e">
        <v>#N/A</v>
      </c>
      <c r="L4476" s="9" t="e">
        <v>#N/A</v>
      </c>
      <c r="M4476" s="92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8" t="e">
        <v>#N/A</v>
      </c>
      <c r="F4477" s="3" t="e">
        <v>#N/A</v>
      </c>
      <c r="G4477" s="3" t="e">
        <v>#N/A</v>
      </c>
      <c r="H4477" s="3" t="e">
        <v>#N/A</v>
      </c>
      <c r="I4477" s="79" t="e">
        <v>#N/A</v>
      </c>
      <c r="J4477" s="79" t="e">
        <v>#N/A</v>
      </c>
      <c r="K4477" s="84" t="e">
        <v>#N/A</v>
      </c>
      <c r="L4477" s="9" t="e">
        <v>#N/A</v>
      </c>
      <c r="M4477" s="92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8" t="e">
        <v>#N/A</v>
      </c>
      <c r="F4478" s="3" t="e">
        <v>#N/A</v>
      </c>
      <c r="G4478" s="3" t="e">
        <v>#N/A</v>
      </c>
      <c r="H4478" s="3" t="e">
        <v>#N/A</v>
      </c>
      <c r="I4478" s="79" t="e">
        <v>#N/A</v>
      </c>
      <c r="J4478" s="79" t="e">
        <v>#N/A</v>
      </c>
      <c r="K4478" s="84" t="e">
        <v>#N/A</v>
      </c>
      <c r="L4478" s="9" t="e">
        <v>#N/A</v>
      </c>
      <c r="M4478" s="92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8" t="e">
        <v>#N/A</v>
      </c>
      <c r="F4479" s="3" t="e">
        <v>#N/A</v>
      </c>
      <c r="G4479" s="3" t="e">
        <v>#N/A</v>
      </c>
      <c r="H4479" s="3" t="e">
        <v>#N/A</v>
      </c>
      <c r="I4479" s="79" t="e">
        <v>#N/A</v>
      </c>
      <c r="J4479" s="79" t="e">
        <v>#N/A</v>
      </c>
      <c r="K4479" s="84" t="e">
        <v>#N/A</v>
      </c>
      <c r="L4479" s="9" t="e">
        <v>#N/A</v>
      </c>
      <c r="M4479" s="92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8" t="e">
        <v>#N/A</v>
      </c>
      <c r="F4480" s="3" t="e">
        <v>#N/A</v>
      </c>
      <c r="G4480" s="3" t="e">
        <v>#N/A</v>
      </c>
      <c r="H4480" s="3" t="e">
        <v>#N/A</v>
      </c>
      <c r="I4480" s="79" t="e">
        <v>#N/A</v>
      </c>
      <c r="J4480" s="79" t="e">
        <v>#N/A</v>
      </c>
      <c r="K4480" s="84" t="e">
        <v>#N/A</v>
      </c>
      <c r="L4480" s="9" t="e">
        <v>#N/A</v>
      </c>
      <c r="M4480" s="92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8" t="e">
        <v>#N/A</v>
      </c>
      <c r="F4481" s="3" t="e">
        <v>#N/A</v>
      </c>
      <c r="G4481" s="3" t="e">
        <v>#N/A</v>
      </c>
      <c r="H4481" s="3" t="e">
        <v>#N/A</v>
      </c>
      <c r="I4481" s="79" t="e">
        <v>#N/A</v>
      </c>
      <c r="J4481" s="79" t="e">
        <v>#N/A</v>
      </c>
      <c r="K4481" s="84" t="e">
        <v>#N/A</v>
      </c>
      <c r="L4481" s="9" t="e">
        <v>#N/A</v>
      </c>
      <c r="M4481" s="92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8" t="e">
        <v>#N/A</v>
      </c>
      <c r="F4482" s="3" t="e">
        <v>#N/A</v>
      </c>
      <c r="G4482" s="3" t="e">
        <v>#N/A</v>
      </c>
      <c r="H4482" s="3" t="e">
        <v>#N/A</v>
      </c>
      <c r="I4482" s="79" t="e">
        <v>#N/A</v>
      </c>
      <c r="J4482" s="79" t="e">
        <v>#N/A</v>
      </c>
      <c r="K4482" s="84" t="e">
        <v>#N/A</v>
      </c>
      <c r="L4482" s="9" t="e">
        <v>#N/A</v>
      </c>
      <c r="M4482" s="92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8" t="e">
        <v>#N/A</v>
      </c>
      <c r="F4483" s="3" t="e">
        <v>#N/A</v>
      </c>
      <c r="G4483" s="3" t="e">
        <v>#N/A</v>
      </c>
      <c r="H4483" s="3" t="e">
        <v>#N/A</v>
      </c>
      <c r="I4483" s="79" t="e">
        <v>#N/A</v>
      </c>
      <c r="J4483" s="79" t="e">
        <v>#N/A</v>
      </c>
      <c r="K4483" s="84" t="e">
        <v>#N/A</v>
      </c>
      <c r="L4483" s="9" t="e">
        <v>#N/A</v>
      </c>
      <c r="M4483" s="92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8" t="e">
        <v>#N/A</v>
      </c>
      <c r="F4484" s="3" t="e">
        <v>#N/A</v>
      </c>
      <c r="G4484" s="3" t="e">
        <v>#N/A</v>
      </c>
      <c r="H4484" s="3" t="e">
        <v>#N/A</v>
      </c>
      <c r="I4484" s="79" t="e">
        <v>#N/A</v>
      </c>
      <c r="J4484" s="79" t="e">
        <v>#N/A</v>
      </c>
      <c r="K4484" s="84" t="e">
        <v>#N/A</v>
      </c>
      <c r="L4484" s="9" t="e">
        <v>#N/A</v>
      </c>
      <c r="M4484" s="92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8" t="e">
        <v>#N/A</v>
      </c>
      <c r="F4485" s="3" t="e">
        <v>#N/A</v>
      </c>
      <c r="G4485" s="3" t="e">
        <v>#N/A</v>
      </c>
      <c r="H4485" s="3" t="e">
        <v>#N/A</v>
      </c>
      <c r="I4485" s="79" t="e">
        <v>#N/A</v>
      </c>
      <c r="J4485" s="79" t="e">
        <v>#N/A</v>
      </c>
      <c r="K4485" s="84" t="e">
        <v>#N/A</v>
      </c>
      <c r="L4485" s="9" t="e">
        <v>#N/A</v>
      </c>
      <c r="M4485" s="92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8" t="e">
        <v>#N/A</v>
      </c>
      <c r="F4486" s="3" t="e">
        <v>#N/A</v>
      </c>
      <c r="G4486" s="3" t="e">
        <v>#N/A</v>
      </c>
      <c r="H4486" s="3" t="e">
        <v>#N/A</v>
      </c>
      <c r="I4486" s="79" t="e">
        <v>#N/A</v>
      </c>
      <c r="J4486" s="79" t="e">
        <v>#N/A</v>
      </c>
      <c r="K4486" s="84" t="e">
        <v>#N/A</v>
      </c>
      <c r="L4486" s="9" t="e">
        <v>#N/A</v>
      </c>
      <c r="M4486" s="92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8" t="e">
        <v>#N/A</v>
      </c>
      <c r="F4487" s="3" t="e">
        <v>#N/A</v>
      </c>
      <c r="G4487" s="3" t="e">
        <v>#N/A</v>
      </c>
      <c r="H4487" s="3" t="e">
        <v>#N/A</v>
      </c>
      <c r="I4487" s="79" t="e">
        <v>#N/A</v>
      </c>
      <c r="J4487" s="79" t="e">
        <v>#N/A</v>
      </c>
      <c r="K4487" s="84" t="e">
        <v>#N/A</v>
      </c>
      <c r="L4487" s="9" t="e">
        <v>#N/A</v>
      </c>
      <c r="M4487" s="92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8" t="e">
        <v>#N/A</v>
      </c>
      <c r="F4488" s="3" t="e">
        <v>#N/A</v>
      </c>
      <c r="G4488" s="3" t="e">
        <v>#N/A</v>
      </c>
      <c r="H4488" s="3" t="e">
        <v>#N/A</v>
      </c>
      <c r="I4488" s="79" t="e">
        <v>#N/A</v>
      </c>
      <c r="J4488" s="79" t="e">
        <v>#N/A</v>
      </c>
      <c r="K4488" s="84" t="e">
        <v>#N/A</v>
      </c>
      <c r="L4488" s="9" t="e">
        <v>#N/A</v>
      </c>
      <c r="M4488" s="92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8" t="e">
        <v>#N/A</v>
      </c>
      <c r="F4489" s="3" t="e">
        <v>#N/A</v>
      </c>
      <c r="G4489" s="3" t="e">
        <v>#N/A</v>
      </c>
      <c r="H4489" s="3" t="e">
        <v>#N/A</v>
      </c>
      <c r="I4489" s="79" t="e">
        <v>#N/A</v>
      </c>
      <c r="J4489" s="79" t="e">
        <v>#N/A</v>
      </c>
      <c r="K4489" s="84" t="e">
        <v>#N/A</v>
      </c>
      <c r="L4489" s="9" t="e">
        <v>#N/A</v>
      </c>
      <c r="M4489" s="92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8" t="e">
        <v>#N/A</v>
      </c>
      <c r="F4490" s="3" t="e">
        <v>#N/A</v>
      </c>
      <c r="G4490" s="3" t="e">
        <v>#N/A</v>
      </c>
      <c r="H4490" s="3" t="e">
        <v>#N/A</v>
      </c>
      <c r="I4490" s="79" t="e">
        <v>#N/A</v>
      </c>
      <c r="J4490" s="79" t="e">
        <v>#N/A</v>
      </c>
      <c r="K4490" s="84" t="e">
        <v>#N/A</v>
      </c>
      <c r="L4490" s="9" t="e">
        <v>#N/A</v>
      </c>
      <c r="M4490" s="92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8" t="e">
        <v>#N/A</v>
      </c>
      <c r="F4491" s="3" t="e">
        <v>#N/A</v>
      </c>
      <c r="G4491" s="3" t="e">
        <v>#N/A</v>
      </c>
      <c r="H4491" s="3" t="e">
        <v>#N/A</v>
      </c>
      <c r="I4491" s="79" t="e">
        <v>#N/A</v>
      </c>
      <c r="J4491" s="79" t="e">
        <v>#N/A</v>
      </c>
      <c r="K4491" s="84" t="e">
        <v>#N/A</v>
      </c>
      <c r="L4491" s="9" t="e">
        <v>#N/A</v>
      </c>
      <c r="M4491" s="92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8" t="e">
        <v>#N/A</v>
      </c>
      <c r="F4492" s="3" t="e">
        <v>#N/A</v>
      </c>
      <c r="G4492" s="3" t="e">
        <v>#N/A</v>
      </c>
      <c r="H4492" s="3" t="e">
        <v>#N/A</v>
      </c>
      <c r="I4492" s="79" t="e">
        <v>#N/A</v>
      </c>
      <c r="J4492" s="79" t="e">
        <v>#N/A</v>
      </c>
      <c r="K4492" s="84" t="e">
        <v>#N/A</v>
      </c>
      <c r="L4492" s="9" t="e">
        <v>#N/A</v>
      </c>
      <c r="M4492" s="92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8" t="e">
        <v>#N/A</v>
      </c>
      <c r="F4493" s="3" t="e">
        <v>#N/A</v>
      </c>
      <c r="G4493" s="3" t="e">
        <v>#N/A</v>
      </c>
      <c r="H4493" s="3" t="e">
        <v>#N/A</v>
      </c>
      <c r="I4493" s="79" t="e">
        <v>#N/A</v>
      </c>
      <c r="J4493" s="79" t="e">
        <v>#N/A</v>
      </c>
      <c r="K4493" s="84" t="e">
        <v>#N/A</v>
      </c>
      <c r="L4493" s="9" t="e">
        <v>#N/A</v>
      </c>
      <c r="M4493" s="92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8" t="e">
        <v>#N/A</v>
      </c>
      <c r="F4494" s="3" t="e">
        <v>#N/A</v>
      </c>
      <c r="G4494" s="3" t="e">
        <v>#N/A</v>
      </c>
      <c r="H4494" s="3" t="e">
        <v>#N/A</v>
      </c>
      <c r="I4494" s="79" t="e">
        <v>#N/A</v>
      </c>
      <c r="J4494" s="79" t="e">
        <v>#N/A</v>
      </c>
      <c r="K4494" s="84" t="e">
        <v>#N/A</v>
      </c>
      <c r="L4494" s="9" t="e">
        <v>#N/A</v>
      </c>
      <c r="M4494" s="92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8" t="e">
        <v>#N/A</v>
      </c>
      <c r="F4495" s="3" t="e">
        <v>#N/A</v>
      </c>
      <c r="G4495" s="3" t="e">
        <v>#N/A</v>
      </c>
      <c r="H4495" s="3" t="e">
        <v>#N/A</v>
      </c>
      <c r="I4495" s="79" t="e">
        <v>#N/A</v>
      </c>
      <c r="J4495" s="79" t="e">
        <v>#N/A</v>
      </c>
      <c r="K4495" s="84" t="e">
        <v>#N/A</v>
      </c>
      <c r="L4495" s="9" t="e">
        <v>#N/A</v>
      </c>
      <c r="M4495" s="92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8" t="e">
        <v>#N/A</v>
      </c>
      <c r="F4496" s="3" t="e">
        <v>#N/A</v>
      </c>
      <c r="G4496" s="3" t="e">
        <v>#N/A</v>
      </c>
      <c r="H4496" s="3" t="e">
        <v>#N/A</v>
      </c>
      <c r="I4496" s="79" t="e">
        <v>#N/A</v>
      </c>
      <c r="J4496" s="79" t="e">
        <v>#N/A</v>
      </c>
      <c r="K4496" s="84" t="e">
        <v>#N/A</v>
      </c>
      <c r="L4496" s="9" t="e">
        <v>#N/A</v>
      </c>
      <c r="M4496" s="92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8" t="e">
        <v>#N/A</v>
      </c>
      <c r="F4497" s="3" t="e">
        <v>#N/A</v>
      </c>
      <c r="G4497" s="3" t="e">
        <v>#N/A</v>
      </c>
      <c r="H4497" s="3" t="e">
        <v>#N/A</v>
      </c>
      <c r="I4497" s="79" t="e">
        <v>#N/A</v>
      </c>
      <c r="J4497" s="79" t="e">
        <v>#N/A</v>
      </c>
      <c r="K4497" s="84" t="e">
        <v>#N/A</v>
      </c>
      <c r="L4497" s="9" t="e">
        <v>#N/A</v>
      </c>
      <c r="M4497" s="92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8" t="e">
        <v>#N/A</v>
      </c>
      <c r="F4498" s="3" t="e">
        <v>#N/A</v>
      </c>
      <c r="G4498" s="3" t="e">
        <v>#N/A</v>
      </c>
      <c r="H4498" s="3" t="e">
        <v>#N/A</v>
      </c>
      <c r="I4498" s="79" t="e">
        <v>#N/A</v>
      </c>
      <c r="J4498" s="79" t="e">
        <v>#N/A</v>
      </c>
      <c r="K4498" s="84" t="e">
        <v>#N/A</v>
      </c>
      <c r="L4498" s="9" t="e">
        <v>#N/A</v>
      </c>
      <c r="M4498" s="92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8" t="e">
        <v>#N/A</v>
      </c>
      <c r="F4499" s="3" t="e">
        <v>#N/A</v>
      </c>
      <c r="G4499" s="3" t="e">
        <v>#N/A</v>
      </c>
      <c r="H4499" s="3" t="e">
        <v>#N/A</v>
      </c>
      <c r="I4499" s="79" t="e">
        <v>#N/A</v>
      </c>
      <c r="J4499" s="79" t="e">
        <v>#N/A</v>
      </c>
      <c r="K4499" s="84" t="e">
        <v>#N/A</v>
      </c>
      <c r="L4499" s="9" t="e">
        <v>#N/A</v>
      </c>
      <c r="M4499" s="92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8" t="e">
        <v>#N/A</v>
      </c>
      <c r="F4500" s="3" t="e">
        <v>#N/A</v>
      </c>
      <c r="G4500" s="3" t="e">
        <v>#N/A</v>
      </c>
      <c r="H4500" s="3" t="e">
        <v>#N/A</v>
      </c>
      <c r="I4500" s="79" t="e">
        <v>#N/A</v>
      </c>
      <c r="J4500" s="79" t="e">
        <v>#N/A</v>
      </c>
      <c r="K4500" s="84" t="e">
        <v>#N/A</v>
      </c>
      <c r="L4500" s="9" t="e">
        <v>#N/A</v>
      </c>
      <c r="M4500" s="92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8" t="e">
        <v>#N/A</v>
      </c>
      <c r="F4501" s="3" t="e">
        <v>#N/A</v>
      </c>
      <c r="G4501" s="3" t="e">
        <v>#N/A</v>
      </c>
      <c r="H4501" s="3" t="e">
        <v>#N/A</v>
      </c>
      <c r="I4501" s="79" t="e">
        <v>#N/A</v>
      </c>
      <c r="J4501" s="79" t="e">
        <v>#N/A</v>
      </c>
      <c r="K4501" s="84" t="e">
        <v>#N/A</v>
      </c>
      <c r="L4501" s="9" t="e">
        <v>#N/A</v>
      </c>
      <c r="M4501" s="92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8" t="e">
        <v>#N/A</v>
      </c>
      <c r="F4502" s="3" t="e">
        <v>#N/A</v>
      </c>
      <c r="G4502" s="3" t="e">
        <v>#N/A</v>
      </c>
      <c r="H4502" s="3" t="e">
        <v>#N/A</v>
      </c>
      <c r="I4502" s="79" t="e">
        <v>#N/A</v>
      </c>
      <c r="J4502" s="79" t="e">
        <v>#N/A</v>
      </c>
      <c r="K4502" s="84" t="e">
        <v>#N/A</v>
      </c>
      <c r="L4502" s="9" t="e">
        <v>#N/A</v>
      </c>
      <c r="M4502" s="92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8" t="e">
        <v>#N/A</v>
      </c>
      <c r="F4503" s="3" t="e">
        <v>#N/A</v>
      </c>
      <c r="G4503" s="3" t="e">
        <v>#N/A</v>
      </c>
      <c r="H4503" s="3" t="e">
        <v>#N/A</v>
      </c>
      <c r="I4503" s="79" t="e">
        <v>#N/A</v>
      </c>
      <c r="J4503" s="79" t="e">
        <v>#N/A</v>
      </c>
      <c r="K4503" s="84" t="e">
        <v>#N/A</v>
      </c>
      <c r="L4503" s="9" t="e">
        <v>#N/A</v>
      </c>
      <c r="M4503" s="92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8" t="e">
        <v>#N/A</v>
      </c>
      <c r="F4504" s="3" t="e">
        <v>#N/A</v>
      </c>
      <c r="G4504" s="3" t="e">
        <v>#N/A</v>
      </c>
      <c r="H4504" s="3" t="e">
        <v>#N/A</v>
      </c>
      <c r="I4504" s="79" t="e">
        <v>#N/A</v>
      </c>
      <c r="J4504" s="79" t="e">
        <v>#N/A</v>
      </c>
      <c r="K4504" s="84" t="e">
        <v>#N/A</v>
      </c>
      <c r="L4504" s="9" t="e">
        <v>#N/A</v>
      </c>
      <c r="M4504" s="92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8" t="e">
        <v>#N/A</v>
      </c>
      <c r="F4505" s="3" t="e">
        <v>#N/A</v>
      </c>
      <c r="G4505" s="3" t="e">
        <v>#N/A</v>
      </c>
      <c r="H4505" s="3" t="e">
        <v>#N/A</v>
      </c>
      <c r="I4505" s="79" t="e">
        <v>#N/A</v>
      </c>
      <c r="J4505" s="79" t="e">
        <v>#N/A</v>
      </c>
      <c r="K4505" s="84" t="e">
        <v>#N/A</v>
      </c>
      <c r="L4505" s="9" t="e">
        <v>#N/A</v>
      </c>
      <c r="M4505" s="92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8" t="e">
        <v>#N/A</v>
      </c>
      <c r="F4506" s="3" t="e">
        <v>#N/A</v>
      </c>
      <c r="G4506" s="3" t="e">
        <v>#N/A</v>
      </c>
      <c r="H4506" s="3" t="e">
        <v>#N/A</v>
      </c>
      <c r="I4506" s="79" t="e">
        <v>#N/A</v>
      </c>
      <c r="J4506" s="79" t="e">
        <v>#N/A</v>
      </c>
      <c r="K4506" s="84" t="e">
        <v>#N/A</v>
      </c>
      <c r="L4506" s="9" t="e">
        <v>#N/A</v>
      </c>
      <c r="M4506" s="92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8" t="e">
        <v>#N/A</v>
      </c>
      <c r="F4507" s="3" t="e">
        <v>#N/A</v>
      </c>
      <c r="G4507" s="3" t="e">
        <v>#N/A</v>
      </c>
      <c r="H4507" s="3" t="e">
        <v>#N/A</v>
      </c>
      <c r="I4507" s="79" t="e">
        <v>#N/A</v>
      </c>
      <c r="J4507" s="79" t="e">
        <v>#N/A</v>
      </c>
      <c r="K4507" s="84" t="e">
        <v>#N/A</v>
      </c>
      <c r="L4507" s="9" t="e">
        <v>#N/A</v>
      </c>
      <c r="M4507" s="92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8" t="e">
        <v>#N/A</v>
      </c>
      <c r="F4508" s="3" t="e">
        <v>#N/A</v>
      </c>
      <c r="G4508" s="3" t="e">
        <v>#N/A</v>
      </c>
      <c r="H4508" s="3" t="e">
        <v>#N/A</v>
      </c>
      <c r="I4508" s="79" t="e">
        <v>#N/A</v>
      </c>
      <c r="J4508" s="79" t="e">
        <v>#N/A</v>
      </c>
      <c r="K4508" s="84" t="e">
        <v>#N/A</v>
      </c>
      <c r="L4508" s="9" t="e">
        <v>#N/A</v>
      </c>
      <c r="M4508" s="92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8" t="e">
        <v>#N/A</v>
      </c>
      <c r="F4509" s="3" t="e">
        <v>#N/A</v>
      </c>
      <c r="G4509" s="3" t="e">
        <v>#N/A</v>
      </c>
      <c r="H4509" s="3" t="e">
        <v>#N/A</v>
      </c>
      <c r="I4509" s="79" t="e">
        <v>#N/A</v>
      </c>
      <c r="J4509" s="79" t="e">
        <v>#N/A</v>
      </c>
      <c r="K4509" s="84" t="e">
        <v>#N/A</v>
      </c>
      <c r="L4509" s="9" t="e">
        <v>#N/A</v>
      </c>
      <c r="M4509" s="92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8" t="e">
        <v>#N/A</v>
      </c>
      <c r="F4510" s="3" t="e">
        <v>#N/A</v>
      </c>
      <c r="G4510" s="3" t="e">
        <v>#N/A</v>
      </c>
      <c r="H4510" s="3" t="e">
        <v>#N/A</v>
      </c>
      <c r="I4510" s="79" t="e">
        <v>#N/A</v>
      </c>
      <c r="J4510" s="79" t="e">
        <v>#N/A</v>
      </c>
      <c r="K4510" s="84" t="e">
        <v>#N/A</v>
      </c>
      <c r="L4510" s="9" t="e">
        <v>#N/A</v>
      </c>
      <c r="M4510" s="92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8" t="e">
        <v>#N/A</v>
      </c>
      <c r="F4511" s="3" t="e">
        <v>#N/A</v>
      </c>
      <c r="G4511" s="3" t="e">
        <v>#N/A</v>
      </c>
      <c r="H4511" s="3" t="e">
        <v>#N/A</v>
      </c>
      <c r="I4511" s="79" t="e">
        <v>#N/A</v>
      </c>
      <c r="J4511" s="79" t="e">
        <v>#N/A</v>
      </c>
      <c r="K4511" s="84" t="e">
        <v>#N/A</v>
      </c>
      <c r="L4511" s="9" t="e">
        <v>#N/A</v>
      </c>
      <c r="M4511" s="92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8" t="e">
        <v>#N/A</v>
      </c>
      <c r="F4512" s="3" t="e">
        <v>#N/A</v>
      </c>
      <c r="G4512" s="3" t="e">
        <v>#N/A</v>
      </c>
      <c r="H4512" s="3" t="e">
        <v>#N/A</v>
      </c>
      <c r="I4512" s="79" t="e">
        <v>#N/A</v>
      </c>
      <c r="J4512" s="79" t="e">
        <v>#N/A</v>
      </c>
      <c r="K4512" s="84" t="e">
        <v>#N/A</v>
      </c>
      <c r="L4512" s="9" t="e">
        <v>#N/A</v>
      </c>
      <c r="M4512" s="92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8" t="e">
        <v>#N/A</v>
      </c>
      <c r="F4513" s="3" t="e">
        <v>#N/A</v>
      </c>
      <c r="G4513" s="3" t="e">
        <v>#N/A</v>
      </c>
      <c r="H4513" s="3" t="e">
        <v>#N/A</v>
      </c>
      <c r="I4513" s="79" t="e">
        <v>#N/A</v>
      </c>
      <c r="J4513" s="79" t="e">
        <v>#N/A</v>
      </c>
      <c r="K4513" s="84" t="e">
        <v>#N/A</v>
      </c>
      <c r="L4513" s="9" t="e">
        <v>#N/A</v>
      </c>
      <c r="M4513" s="92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8" t="e">
        <v>#N/A</v>
      </c>
      <c r="F4514" s="3" t="e">
        <v>#N/A</v>
      </c>
      <c r="G4514" s="3" t="e">
        <v>#N/A</v>
      </c>
      <c r="H4514" s="3" t="e">
        <v>#N/A</v>
      </c>
      <c r="I4514" s="79" t="e">
        <v>#N/A</v>
      </c>
      <c r="J4514" s="79" t="e">
        <v>#N/A</v>
      </c>
      <c r="K4514" s="84" t="e">
        <v>#N/A</v>
      </c>
      <c r="L4514" s="9" t="e">
        <v>#N/A</v>
      </c>
      <c r="M4514" s="92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8" t="e">
        <v>#N/A</v>
      </c>
      <c r="F4515" s="3" t="e">
        <v>#N/A</v>
      </c>
      <c r="G4515" s="3" t="e">
        <v>#N/A</v>
      </c>
      <c r="H4515" s="3" t="e">
        <v>#N/A</v>
      </c>
      <c r="I4515" s="79" t="e">
        <v>#N/A</v>
      </c>
      <c r="J4515" s="79" t="e">
        <v>#N/A</v>
      </c>
      <c r="K4515" s="84" t="e">
        <v>#N/A</v>
      </c>
      <c r="L4515" s="9" t="e">
        <v>#N/A</v>
      </c>
      <c r="M4515" s="92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8" t="e">
        <v>#N/A</v>
      </c>
      <c r="F4516" s="3" t="e">
        <v>#N/A</v>
      </c>
      <c r="G4516" s="3" t="e">
        <v>#N/A</v>
      </c>
      <c r="H4516" s="3" t="e">
        <v>#N/A</v>
      </c>
      <c r="I4516" s="79" t="e">
        <v>#N/A</v>
      </c>
      <c r="J4516" s="79" t="e">
        <v>#N/A</v>
      </c>
      <c r="K4516" s="84" t="e">
        <v>#N/A</v>
      </c>
      <c r="L4516" s="9" t="e">
        <v>#N/A</v>
      </c>
      <c r="M4516" s="92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8" t="e">
        <v>#N/A</v>
      </c>
      <c r="F4517" s="3" t="e">
        <v>#N/A</v>
      </c>
      <c r="G4517" s="3" t="e">
        <v>#N/A</v>
      </c>
      <c r="H4517" s="3" t="e">
        <v>#N/A</v>
      </c>
      <c r="I4517" s="79" t="e">
        <v>#N/A</v>
      </c>
      <c r="J4517" s="79" t="e">
        <v>#N/A</v>
      </c>
      <c r="K4517" s="84" t="e">
        <v>#N/A</v>
      </c>
      <c r="L4517" s="9" t="e">
        <v>#N/A</v>
      </c>
      <c r="M4517" s="92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8" t="e">
        <v>#N/A</v>
      </c>
      <c r="F4518" s="3" t="e">
        <v>#N/A</v>
      </c>
      <c r="G4518" s="3" t="e">
        <v>#N/A</v>
      </c>
      <c r="H4518" s="3" t="e">
        <v>#N/A</v>
      </c>
      <c r="I4518" s="79" t="e">
        <v>#N/A</v>
      </c>
      <c r="J4518" s="79" t="e">
        <v>#N/A</v>
      </c>
      <c r="K4518" s="84" t="e">
        <v>#N/A</v>
      </c>
      <c r="L4518" s="9" t="e">
        <v>#N/A</v>
      </c>
      <c r="M4518" s="92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8" t="e">
        <v>#N/A</v>
      </c>
      <c r="F4519" s="3" t="e">
        <v>#N/A</v>
      </c>
      <c r="G4519" s="3" t="e">
        <v>#N/A</v>
      </c>
      <c r="H4519" s="3" t="e">
        <v>#N/A</v>
      </c>
      <c r="I4519" s="79" t="e">
        <v>#N/A</v>
      </c>
      <c r="J4519" s="79" t="e">
        <v>#N/A</v>
      </c>
      <c r="K4519" s="84" t="e">
        <v>#N/A</v>
      </c>
      <c r="L4519" s="9" t="e">
        <v>#N/A</v>
      </c>
      <c r="M4519" s="92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8" t="e">
        <v>#N/A</v>
      </c>
      <c r="F4520" s="3" t="e">
        <v>#N/A</v>
      </c>
      <c r="G4520" s="3" t="e">
        <v>#N/A</v>
      </c>
      <c r="H4520" s="3" t="e">
        <v>#N/A</v>
      </c>
      <c r="I4520" s="79" t="e">
        <v>#N/A</v>
      </c>
      <c r="J4520" s="79" t="e">
        <v>#N/A</v>
      </c>
      <c r="K4520" s="84" t="e">
        <v>#N/A</v>
      </c>
      <c r="L4520" s="9" t="e">
        <v>#N/A</v>
      </c>
      <c r="M4520" s="92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8" t="e">
        <v>#N/A</v>
      </c>
      <c r="F4521" s="3" t="e">
        <v>#N/A</v>
      </c>
      <c r="G4521" s="3" t="e">
        <v>#N/A</v>
      </c>
      <c r="H4521" s="3" t="e">
        <v>#N/A</v>
      </c>
      <c r="I4521" s="79" t="e">
        <v>#N/A</v>
      </c>
      <c r="J4521" s="79" t="e">
        <v>#N/A</v>
      </c>
      <c r="K4521" s="84" t="e">
        <v>#N/A</v>
      </c>
      <c r="L4521" s="9" t="e">
        <v>#N/A</v>
      </c>
      <c r="M4521" s="92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8" t="e">
        <v>#N/A</v>
      </c>
      <c r="F4522" s="3" t="e">
        <v>#N/A</v>
      </c>
      <c r="G4522" s="3" t="e">
        <v>#N/A</v>
      </c>
      <c r="H4522" s="3" t="e">
        <v>#N/A</v>
      </c>
      <c r="I4522" s="79" t="e">
        <v>#N/A</v>
      </c>
      <c r="J4522" s="79" t="e">
        <v>#N/A</v>
      </c>
      <c r="K4522" s="84" t="e">
        <v>#N/A</v>
      </c>
      <c r="L4522" s="9" t="e">
        <v>#N/A</v>
      </c>
      <c r="M4522" s="92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8" t="e">
        <v>#N/A</v>
      </c>
      <c r="F4523" s="3" t="e">
        <v>#N/A</v>
      </c>
      <c r="G4523" s="3" t="e">
        <v>#N/A</v>
      </c>
      <c r="H4523" s="3" t="e">
        <v>#N/A</v>
      </c>
      <c r="I4523" s="79" t="e">
        <v>#N/A</v>
      </c>
      <c r="J4523" s="79" t="e">
        <v>#N/A</v>
      </c>
      <c r="K4523" s="84" t="e">
        <v>#N/A</v>
      </c>
      <c r="L4523" s="9" t="e">
        <v>#N/A</v>
      </c>
      <c r="M4523" s="92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8" t="e">
        <v>#N/A</v>
      </c>
      <c r="F4524" s="3" t="e">
        <v>#N/A</v>
      </c>
      <c r="G4524" s="3" t="e">
        <v>#N/A</v>
      </c>
      <c r="H4524" s="3" t="e">
        <v>#N/A</v>
      </c>
      <c r="I4524" s="79" t="e">
        <v>#N/A</v>
      </c>
      <c r="J4524" s="79" t="e">
        <v>#N/A</v>
      </c>
      <c r="K4524" s="84" t="e">
        <v>#N/A</v>
      </c>
      <c r="L4524" s="9" t="e">
        <v>#N/A</v>
      </c>
      <c r="M4524" s="92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8" t="e">
        <v>#N/A</v>
      </c>
      <c r="F4525" s="3" t="e">
        <v>#N/A</v>
      </c>
      <c r="G4525" s="3" t="e">
        <v>#N/A</v>
      </c>
      <c r="H4525" s="3" t="e">
        <v>#N/A</v>
      </c>
      <c r="I4525" s="79" t="e">
        <v>#N/A</v>
      </c>
      <c r="J4525" s="79" t="e">
        <v>#N/A</v>
      </c>
      <c r="K4525" s="84" t="e">
        <v>#N/A</v>
      </c>
      <c r="L4525" s="9" t="e">
        <v>#N/A</v>
      </c>
      <c r="M4525" s="92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8" t="e">
        <v>#N/A</v>
      </c>
      <c r="F4526" s="3" t="e">
        <v>#N/A</v>
      </c>
      <c r="G4526" s="3" t="e">
        <v>#N/A</v>
      </c>
      <c r="H4526" s="3" t="e">
        <v>#N/A</v>
      </c>
      <c r="I4526" s="79" t="e">
        <v>#N/A</v>
      </c>
      <c r="J4526" s="79" t="e">
        <v>#N/A</v>
      </c>
      <c r="K4526" s="84" t="e">
        <v>#N/A</v>
      </c>
      <c r="L4526" s="9" t="e">
        <v>#N/A</v>
      </c>
      <c r="M4526" s="92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8" t="e">
        <v>#N/A</v>
      </c>
      <c r="F4527" s="3" t="e">
        <v>#N/A</v>
      </c>
      <c r="G4527" s="3" t="e">
        <v>#N/A</v>
      </c>
      <c r="H4527" s="3" t="e">
        <v>#N/A</v>
      </c>
      <c r="I4527" s="79" t="e">
        <v>#N/A</v>
      </c>
      <c r="J4527" s="79" t="e">
        <v>#N/A</v>
      </c>
      <c r="K4527" s="84" t="e">
        <v>#N/A</v>
      </c>
      <c r="L4527" s="9" t="e">
        <v>#N/A</v>
      </c>
      <c r="M4527" s="92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8" t="e">
        <v>#N/A</v>
      </c>
      <c r="F4528" s="3" t="e">
        <v>#N/A</v>
      </c>
      <c r="G4528" s="3" t="e">
        <v>#N/A</v>
      </c>
      <c r="H4528" s="3" t="e">
        <v>#N/A</v>
      </c>
      <c r="I4528" s="79" t="e">
        <v>#N/A</v>
      </c>
      <c r="J4528" s="79" t="e">
        <v>#N/A</v>
      </c>
      <c r="K4528" s="84" t="e">
        <v>#N/A</v>
      </c>
      <c r="L4528" s="9" t="e">
        <v>#N/A</v>
      </c>
      <c r="M4528" s="92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8" t="e">
        <v>#N/A</v>
      </c>
      <c r="F4529" s="3" t="e">
        <v>#N/A</v>
      </c>
      <c r="G4529" s="3" t="e">
        <v>#N/A</v>
      </c>
      <c r="H4529" s="3" t="e">
        <v>#N/A</v>
      </c>
      <c r="I4529" s="79" t="e">
        <v>#N/A</v>
      </c>
      <c r="J4529" s="79" t="e">
        <v>#N/A</v>
      </c>
      <c r="K4529" s="84" t="e">
        <v>#N/A</v>
      </c>
      <c r="L4529" s="9" t="e">
        <v>#N/A</v>
      </c>
      <c r="M4529" s="92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8" t="e">
        <v>#N/A</v>
      </c>
      <c r="F4530" s="3" t="e">
        <v>#N/A</v>
      </c>
      <c r="G4530" s="3" t="e">
        <v>#N/A</v>
      </c>
      <c r="H4530" s="3" t="e">
        <v>#N/A</v>
      </c>
      <c r="I4530" s="79" t="e">
        <v>#N/A</v>
      </c>
      <c r="J4530" s="79" t="e">
        <v>#N/A</v>
      </c>
      <c r="K4530" s="84" t="e">
        <v>#N/A</v>
      </c>
      <c r="L4530" s="9" t="e">
        <v>#N/A</v>
      </c>
      <c r="M4530" s="92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8" t="e">
        <v>#N/A</v>
      </c>
      <c r="F4531" s="3" t="e">
        <v>#N/A</v>
      </c>
      <c r="G4531" s="3" t="e">
        <v>#N/A</v>
      </c>
      <c r="H4531" s="3" t="e">
        <v>#N/A</v>
      </c>
      <c r="I4531" s="79" t="e">
        <v>#N/A</v>
      </c>
      <c r="J4531" s="79" t="e">
        <v>#N/A</v>
      </c>
      <c r="K4531" s="84" t="e">
        <v>#N/A</v>
      </c>
      <c r="L4531" s="9" t="e">
        <v>#N/A</v>
      </c>
      <c r="M4531" s="92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8" t="e">
        <v>#N/A</v>
      </c>
      <c r="F4532" s="3" t="e">
        <v>#N/A</v>
      </c>
      <c r="G4532" s="3" t="e">
        <v>#N/A</v>
      </c>
      <c r="H4532" s="3" t="e">
        <v>#N/A</v>
      </c>
      <c r="I4532" s="79" t="e">
        <v>#N/A</v>
      </c>
      <c r="J4532" s="79" t="e">
        <v>#N/A</v>
      </c>
      <c r="K4532" s="84" t="e">
        <v>#N/A</v>
      </c>
      <c r="L4532" s="9" t="e">
        <v>#N/A</v>
      </c>
      <c r="M4532" s="92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8" t="e">
        <v>#N/A</v>
      </c>
      <c r="F4533" s="3" t="e">
        <v>#N/A</v>
      </c>
      <c r="G4533" s="3" t="e">
        <v>#N/A</v>
      </c>
      <c r="H4533" s="3" t="e">
        <v>#N/A</v>
      </c>
      <c r="I4533" s="79" t="e">
        <v>#N/A</v>
      </c>
      <c r="J4533" s="79" t="e">
        <v>#N/A</v>
      </c>
      <c r="K4533" s="84" t="e">
        <v>#N/A</v>
      </c>
      <c r="L4533" s="9" t="e">
        <v>#N/A</v>
      </c>
      <c r="M4533" s="92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8" t="e">
        <v>#N/A</v>
      </c>
      <c r="F4534" s="3" t="e">
        <v>#N/A</v>
      </c>
      <c r="G4534" s="3" t="e">
        <v>#N/A</v>
      </c>
      <c r="H4534" s="3" t="e">
        <v>#N/A</v>
      </c>
      <c r="I4534" s="79" t="e">
        <v>#N/A</v>
      </c>
      <c r="J4534" s="79" t="e">
        <v>#N/A</v>
      </c>
      <c r="K4534" s="84" t="e">
        <v>#N/A</v>
      </c>
      <c r="L4534" s="9" t="e">
        <v>#N/A</v>
      </c>
      <c r="M4534" s="92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8" t="e">
        <v>#N/A</v>
      </c>
      <c r="F4535" s="3" t="e">
        <v>#N/A</v>
      </c>
      <c r="G4535" s="3" t="e">
        <v>#N/A</v>
      </c>
      <c r="H4535" s="3" t="e">
        <v>#N/A</v>
      </c>
      <c r="I4535" s="79" t="e">
        <v>#N/A</v>
      </c>
      <c r="J4535" s="79" t="e">
        <v>#N/A</v>
      </c>
      <c r="K4535" s="84" t="e">
        <v>#N/A</v>
      </c>
      <c r="L4535" s="9" t="e">
        <v>#N/A</v>
      </c>
      <c r="M4535" s="92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8" t="e">
        <v>#N/A</v>
      </c>
      <c r="F4536" s="3" t="e">
        <v>#N/A</v>
      </c>
      <c r="G4536" s="3" t="e">
        <v>#N/A</v>
      </c>
      <c r="H4536" s="3" t="e">
        <v>#N/A</v>
      </c>
      <c r="I4536" s="79" t="e">
        <v>#N/A</v>
      </c>
      <c r="J4536" s="79" t="e">
        <v>#N/A</v>
      </c>
      <c r="K4536" s="84" t="e">
        <v>#N/A</v>
      </c>
      <c r="L4536" s="9" t="e">
        <v>#N/A</v>
      </c>
      <c r="M4536" s="92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8" t="e">
        <v>#N/A</v>
      </c>
      <c r="F4537" s="3" t="e">
        <v>#N/A</v>
      </c>
      <c r="G4537" s="3" t="e">
        <v>#N/A</v>
      </c>
      <c r="H4537" s="3" t="e">
        <v>#N/A</v>
      </c>
      <c r="I4537" s="79" t="e">
        <v>#N/A</v>
      </c>
      <c r="J4537" s="79" t="e">
        <v>#N/A</v>
      </c>
      <c r="K4537" s="84" t="e">
        <v>#N/A</v>
      </c>
      <c r="L4537" s="9" t="e">
        <v>#N/A</v>
      </c>
      <c r="M4537" s="92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8" t="e">
        <v>#N/A</v>
      </c>
      <c r="F4538" s="3" t="e">
        <v>#N/A</v>
      </c>
      <c r="G4538" s="3" t="e">
        <v>#N/A</v>
      </c>
      <c r="H4538" s="3" t="e">
        <v>#N/A</v>
      </c>
      <c r="I4538" s="79" t="e">
        <v>#N/A</v>
      </c>
      <c r="J4538" s="79" t="e">
        <v>#N/A</v>
      </c>
      <c r="K4538" s="84" t="e">
        <v>#N/A</v>
      </c>
      <c r="L4538" s="9" t="e">
        <v>#N/A</v>
      </c>
      <c r="M4538" s="92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8" t="e">
        <v>#N/A</v>
      </c>
      <c r="F4539" s="3" t="e">
        <v>#N/A</v>
      </c>
      <c r="G4539" s="3" t="e">
        <v>#N/A</v>
      </c>
      <c r="H4539" s="3" t="e">
        <v>#N/A</v>
      </c>
      <c r="I4539" s="79" t="e">
        <v>#N/A</v>
      </c>
      <c r="J4539" s="79" t="e">
        <v>#N/A</v>
      </c>
      <c r="K4539" s="84" t="e">
        <v>#N/A</v>
      </c>
      <c r="L4539" s="9" t="e">
        <v>#N/A</v>
      </c>
      <c r="M4539" s="92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8" t="e">
        <v>#N/A</v>
      </c>
      <c r="F4540" s="3" t="e">
        <v>#N/A</v>
      </c>
      <c r="G4540" s="3" t="e">
        <v>#N/A</v>
      </c>
      <c r="H4540" s="3" t="e">
        <v>#N/A</v>
      </c>
      <c r="I4540" s="79" t="e">
        <v>#N/A</v>
      </c>
      <c r="J4540" s="79" t="e">
        <v>#N/A</v>
      </c>
      <c r="K4540" s="84" t="e">
        <v>#N/A</v>
      </c>
      <c r="L4540" s="9" t="e">
        <v>#N/A</v>
      </c>
      <c r="M4540" s="92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8" t="e">
        <v>#N/A</v>
      </c>
      <c r="F4541" s="3" t="e">
        <v>#N/A</v>
      </c>
      <c r="G4541" s="3" t="e">
        <v>#N/A</v>
      </c>
      <c r="H4541" s="3" t="e">
        <v>#N/A</v>
      </c>
      <c r="I4541" s="79" t="e">
        <v>#N/A</v>
      </c>
      <c r="J4541" s="79" t="e">
        <v>#N/A</v>
      </c>
      <c r="K4541" s="84" t="e">
        <v>#N/A</v>
      </c>
      <c r="L4541" s="9" t="e">
        <v>#N/A</v>
      </c>
      <c r="M4541" s="92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8" t="e">
        <v>#N/A</v>
      </c>
      <c r="F4542" s="3" t="e">
        <v>#N/A</v>
      </c>
      <c r="G4542" s="3" t="e">
        <v>#N/A</v>
      </c>
      <c r="H4542" s="3" t="e">
        <v>#N/A</v>
      </c>
      <c r="I4542" s="79" t="e">
        <v>#N/A</v>
      </c>
      <c r="J4542" s="79" t="e">
        <v>#N/A</v>
      </c>
      <c r="K4542" s="84" t="e">
        <v>#N/A</v>
      </c>
      <c r="L4542" s="9" t="e">
        <v>#N/A</v>
      </c>
      <c r="M4542" s="92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8" t="e">
        <v>#N/A</v>
      </c>
      <c r="F4543" s="3" t="e">
        <v>#N/A</v>
      </c>
      <c r="G4543" s="3" t="e">
        <v>#N/A</v>
      </c>
      <c r="H4543" s="3" t="e">
        <v>#N/A</v>
      </c>
      <c r="I4543" s="79" t="e">
        <v>#N/A</v>
      </c>
      <c r="J4543" s="79" t="e">
        <v>#N/A</v>
      </c>
      <c r="K4543" s="84" t="e">
        <v>#N/A</v>
      </c>
      <c r="L4543" s="9" t="e">
        <v>#N/A</v>
      </c>
      <c r="M4543" s="92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8" t="e">
        <v>#N/A</v>
      </c>
      <c r="F4544" s="3" t="e">
        <v>#N/A</v>
      </c>
      <c r="G4544" s="3" t="e">
        <v>#N/A</v>
      </c>
      <c r="H4544" s="3" t="e">
        <v>#N/A</v>
      </c>
      <c r="I4544" s="79" t="e">
        <v>#N/A</v>
      </c>
      <c r="J4544" s="79" t="e">
        <v>#N/A</v>
      </c>
      <c r="K4544" s="84" t="e">
        <v>#N/A</v>
      </c>
      <c r="L4544" s="9" t="e">
        <v>#N/A</v>
      </c>
      <c r="M4544" s="92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8" t="e">
        <v>#N/A</v>
      </c>
      <c r="F4545" s="3" t="e">
        <v>#N/A</v>
      </c>
      <c r="G4545" s="3" t="e">
        <v>#N/A</v>
      </c>
      <c r="H4545" s="3" t="e">
        <v>#N/A</v>
      </c>
      <c r="I4545" s="79" t="e">
        <v>#N/A</v>
      </c>
      <c r="J4545" s="79" t="e">
        <v>#N/A</v>
      </c>
      <c r="K4545" s="84" t="e">
        <v>#N/A</v>
      </c>
      <c r="L4545" s="9" t="e">
        <v>#N/A</v>
      </c>
      <c r="M4545" s="92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8" t="e">
        <v>#N/A</v>
      </c>
      <c r="F4546" s="3" t="e">
        <v>#N/A</v>
      </c>
      <c r="G4546" s="3" t="e">
        <v>#N/A</v>
      </c>
      <c r="H4546" s="3" t="e">
        <v>#N/A</v>
      </c>
      <c r="I4546" s="79" t="e">
        <v>#N/A</v>
      </c>
      <c r="J4546" s="79" t="e">
        <v>#N/A</v>
      </c>
      <c r="K4546" s="84" t="e">
        <v>#N/A</v>
      </c>
      <c r="L4546" s="9" t="e">
        <v>#N/A</v>
      </c>
      <c r="M4546" s="92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8" t="e">
        <v>#N/A</v>
      </c>
      <c r="F4547" s="3" t="e">
        <v>#N/A</v>
      </c>
      <c r="G4547" s="3" t="e">
        <v>#N/A</v>
      </c>
      <c r="H4547" s="3" t="e">
        <v>#N/A</v>
      </c>
      <c r="I4547" s="79" t="e">
        <v>#N/A</v>
      </c>
      <c r="J4547" s="79" t="e">
        <v>#N/A</v>
      </c>
      <c r="K4547" s="84" t="e">
        <v>#N/A</v>
      </c>
      <c r="L4547" s="9" t="e">
        <v>#N/A</v>
      </c>
      <c r="M4547" s="92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8" t="e">
        <v>#N/A</v>
      </c>
      <c r="F4548" s="3" t="e">
        <v>#N/A</v>
      </c>
      <c r="G4548" s="3" t="e">
        <v>#N/A</v>
      </c>
      <c r="H4548" s="3" t="e">
        <v>#N/A</v>
      </c>
      <c r="I4548" s="79" t="e">
        <v>#N/A</v>
      </c>
      <c r="J4548" s="79" t="e">
        <v>#N/A</v>
      </c>
      <c r="K4548" s="84" t="e">
        <v>#N/A</v>
      </c>
      <c r="L4548" s="9" t="e">
        <v>#N/A</v>
      </c>
      <c r="M4548" s="92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8" t="e">
        <v>#N/A</v>
      </c>
      <c r="F4549" s="3" t="e">
        <v>#N/A</v>
      </c>
      <c r="G4549" s="3" t="e">
        <v>#N/A</v>
      </c>
      <c r="H4549" s="3" t="e">
        <v>#N/A</v>
      </c>
      <c r="I4549" s="79" t="e">
        <v>#N/A</v>
      </c>
      <c r="J4549" s="79" t="e">
        <v>#N/A</v>
      </c>
      <c r="K4549" s="84" t="e">
        <v>#N/A</v>
      </c>
      <c r="L4549" s="9" t="e">
        <v>#N/A</v>
      </c>
      <c r="M4549" s="92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8" t="e">
        <v>#N/A</v>
      </c>
      <c r="F4550" s="3" t="e">
        <v>#N/A</v>
      </c>
      <c r="G4550" s="3" t="e">
        <v>#N/A</v>
      </c>
      <c r="H4550" s="3" t="e">
        <v>#N/A</v>
      </c>
      <c r="I4550" s="79" t="e">
        <v>#N/A</v>
      </c>
      <c r="J4550" s="79" t="e">
        <v>#N/A</v>
      </c>
      <c r="K4550" s="84" t="e">
        <v>#N/A</v>
      </c>
      <c r="L4550" s="9" t="e">
        <v>#N/A</v>
      </c>
      <c r="M4550" s="92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8" t="e">
        <v>#N/A</v>
      </c>
      <c r="F4551" s="3" t="e">
        <v>#N/A</v>
      </c>
      <c r="G4551" s="3" t="e">
        <v>#N/A</v>
      </c>
      <c r="H4551" s="3" t="e">
        <v>#N/A</v>
      </c>
      <c r="I4551" s="79" t="e">
        <v>#N/A</v>
      </c>
      <c r="J4551" s="79" t="e">
        <v>#N/A</v>
      </c>
      <c r="K4551" s="84" t="e">
        <v>#N/A</v>
      </c>
      <c r="L4551" s="9" t="e">
        <v>#N/A</v>
      </c>
      <c r="M4551" s="92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8" t="e">
        <v>#N/A</v>
      </c>
      <c r="F4552" s="3" t="e">
        <v>#N/A</v>
      </c>
      <c r="G4552" s="3" t="e">
        <v>#N/A</v>
      </c>
      <c r="H4552" s="3" t="e">
        <v>#N/A</v>
      </c>
      <c r="I4552" s="79" t="e">
        <v>#N/A</v>
      </c>
      <c r="J4552" s="79" t="e">
        <v>#N/A</v>
      </c>
      <c r="K4552" s="84" t="e">
        <v>#N/A</v>
      </c>
      <c r="L4552" s="9" t="e">
        <v>#N/A</v>
      </c>
      <c r="M4552" s="92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8" t="e">
        <v>#N/A</v>
      </c>
      <c r="F4553" s="3" t="e">
        <v>#N/A</v>
      </c>
      <c r="G4553" s="3" t="e">
        <v>#N/A</v>
      </c>
      <c r="H4553" s="3" t="e">
        <v>#N/A</v>
      </c>
      <c r="I4553" s="79" t="e">
        <v>#N/A</v>
      </c>
      <c r="J4553" s="79" t="e">
        <v>#N/A</v>
      </c>
      <c r="K4553" s="84" t="e">
        <v>#N/A</v>
      </c>
      <c r="L4553" s="9" t="e">
        <v>#N/A</v>
      </c>
      <c r="M4553" s="92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8" t="e">
        <v>#N/A</v>
      </c>
      <c r="F4554" s="3" t="e">
        <v>#N/A</v>
      </c>
      <c r="G4554" s="3" t="e">
        <v>#N/A</v>
      </c>
      <c r="H4554" s="3" t="e">
        <v>#N/A</v>
      </c>
      <c r="I4554" s="79" t="e">
        <v>#N/A</v>
      </c>
      <c r="J4554" s="79" t="e">
        <v>#N/A</v>
      </c>
      <c r="K4554" s="84" t="e">
        <v>#N/A</v>
      </c>
      <c r="L4554" s="9" t="e">
        <v>#N/A</v>
      </c>
      <c r="M4554" s="92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8" t="e">
        <v>#N/A</v>
      </c>
      <c r="F4555" s="3" t="e">
        <v>#N/A</v>
      </c>
      <c r="G4555" s="3" t="e">
        <v>#N/A</v>
      </c>
      <c r="H4555" s="3" t="e">
        <v>#N/A</v>
      </c>
      <c r="I4555" s="79" t="e">
        <v>#N/A</v>
      </c>
      <c r="J4555" s="79" t="e">
        <v>#N/A</v>
      </c>
      <c r="K4555" s="84" t="e">
        <v>#N/A</v>
      </c>
      <c r="L4555" s="9" t="e">
        <v>#N/A</v>
      </c>
      <c r="M4555" s="92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8" t="e">
        <v>#N/A</v>
      </c>
      <c r="F4556" s="3" t="e">
        <v>#N/A</v>
      </c>
      <c r="G4556" s="3" t="e">
        <v>#N/A</v>
      </c>
      <c r="H4556" s="3" t="e">
        <v>#N/A</v>
      </c>
      <c r="I4556" s="79" t="e">
        <v>#N/A</v>
      </c>
      <c r="J4556" s="79" t="e">
        <v>#N/A</v>
      </c>
      <c r="K4556" s="84" t="e">
        <v>#N/A</v>
      </c>
      <c r="L4556" s="9" t="e">
        <v>#N/A</v>
      </c>
      <c r="M4556" s="92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8" t="e">
        <v>#N/A</v>
      </c>
      <c r="F4557" s="3" t="e">
        <v>#N/A</v>
      </c>
      <c r="G4557" s="3" t="e">
        <v>#N/A</v>
      </c>
      <c r="H4557" s="3" t="e">
        <v>#N/A</v>
      </c>
      <c r="I4557" s="79" t="e">
        <v>#N/A</v>
      </c>
      <c r="J4557" s="79" t="e">
        <v>#N/A</v>
      </c>
      <c r="K4557" s="84" t="e">
        <v>#N/A</v>
      </c>
      <c r="L4557" s="9" t="e">
        <v>#N/A</v>
      </c>
      <c r="M4557" s="92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8" t="e">
        <v>#N/A</v>
      </c>
      <c r="F4558" s="3" t="e">
        <v>#N/A</v>
      </c>
      <c r="G4558" s="3" t="e">
        <v>#N/A</v>
      </c>
      <c r="H4558" s="3" t="e">
        <v>#N/A</v>
      </c>
      <c r="I4558" s="79" t="e">
        <v>#N/A</v>
      </c>
      <c r="J4558" s="79" t="e">
        <v>#N/A</v>
      </c>
      <c r="K4558" s="84" t="e">
        <v>#N/A</v>
      </c>
      <c r="L4558" s="9" t="e">
        <v>#N/A</v>
      </c>
      <c r="M4558" s="92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8" t="e">
        <v>#N/A</v>
      </c>
      <c r="F4559" s="3" t="e">
        <v>#N/A</v>
      </c>
      <c r="G4559" s="3" t="e">
        <v>#N/A</v>
      </c>
      <c r="H4559" s="3" t="e">
        <v>#N/A</v>
      </c>
      <c r="I4559" s="79" t="e">
        <v>#N/A</v>
      </c>
      <c r="J4559" s="79" t="e">
        <v>#N/A</v>
      </c>
      <c r="K4559" s="84" t="e">
        <v>#N/A</v>
      </c>
      <c r="L4559" s="9" t="e">
        <v>#N/A</v>
      </c>
      <c r="M4559" s="92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8" t="e">
        <v>#N/A</v>
      </c>
      <c r="F4560" s="3" t="e">
        <v>#N/A</v>
      </c>
      <c r="G4560" s="3" t="e">
        <v>#N/A</v>
      </c>
      <c r="H4560" s="3" t="e">
        <v>#N/A</v>
      </c>
      <c r="I4560" s="79" t="e">
        <v>#N/A</v>
      </c>
      <c r="J4560" s="79" t="e">
        <v>#N/A</v>
      </c>
      <c r="K4560" s="84" t="e">
        <v>#N/A</v>
      </c>
      <c r="L4560" s="9" t="e">
        <v>#N/A</v>
      </c>
      <c r="M4560" s="92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8" t="e">
        <v>#N/A</v>
      </c>
      <c r="F4561" s="3" t="e">
        <v>#N/A</v>
      </c>
      <c r="G4561" s="3" t="e">
        <v>#N/A</v>
      </c>
      <c r="H4561" s="3" t="e">
        <v>#N/A</v>
      </c>
      <c r="I4561" s="79" t="e">
        <v>#N/A</v>
      </c>
      <c r="J4561" s="79" t="e">
        <v>#N/A</v>
      </c>
      <c r="K4561" s="84" t="e">
        <v>#N/A</v>
      </c>
      <c r="L4561" s="9" t="e">
        <v>#N/A</v>
      </c>
      <c r="M4561" s="92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8" t="e">
        <v>#N/A</v>
      </c>
      <c r="F4562" s="3" t="e">
        <v>#N/A</v>
      </c>
      <c r="G4562" s="3" t="e">
        <v>#N/A</v>
      </c>
      <c r="H4562" s="3" t="e">
        <v>#N/A</v>
      </c>
      <c r="I4562" s="79" t="e">
        <v>#N/A</v>
      </c>
      <c r="J4562" s="79" t="e">
        <v>#N/A</v>
      </c>
      <c r="K4562" s="84" t="e">
        <v>#N/A</v>
      </c>
      <c r="L4562" s="9" t="e">
        <v>#N/A</v>
      </c>
      <c r="M4562" s="92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8" t="e">
        <v>#N/A</v>
      </c>
      <c r="F4563" s="3" t="e">
        <v>#N/A</v>
      </c>
      <c r="G4563" s="3" t="e">
        <v>#N/A</v>
      </c>
      <c r="H4563" s="3" t="e">
        <v>#N/A</v>
      </c>
      <c r="I4563" s="79" t="e">
        <v>#N/A</v>
      </c>
      <c r="J4563" s="79" t="e">
        <v>#N/A</v>
      </c>
      <c r="K4563" s="84" t="e">
        <v>#N/A</v>
      </c>
      <c r="L4563" s="9" t="e">
        <v>#N/A</v>
      </c>
      <c r="M4563" s="92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8" t="e">
        <v>#N/A</v>
      </c>
      <c r="F4564" s="3" t="e">
        <v>#N/A</v>
      </c>
      <c r="G4564" s="3" t="e">
        <v>#N/A</v>
      </c>
      <c r="H4564" s="3" t="e">
        <v>#N/A</v>
      </c>
      <c r="I4564" s="79" t="e">
        <v>#N/A</v>
      </c>
      <c r="J4564" s="79" t="e">
        <v>#N/A</v>
      </c>
      <c r="K4564" s="84" t="e">
        <v>#N/A</v>
      </c>
      <c r="L4564" s="9" t="e">
        <v>#N/A</v>
      </c>
      <c r="M4564" s="92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8" t="e">
        <v>#N/A</v>
      </c>
      <c r="F4565" s="3" t="e">
        <v>#N/A</v>
      </c>
      <c r="G4565" s="3" t="e">
        <v>#N/A</v>
      </c>
      <c r="H4565" s="3" t="e">
        <v>#N/A</v>
      </c>
      <c r="I4565" s="79" t="e">
        <v>#N/A</v>
      </c>
      <c r="J4565" s="79" t="e">
        <v>#N/A</v>
      </c>
      <c r="K4565" s="84" t="e">
        <v>#N/A</v>
      </c>
      <c r="L4565" s="9" t="e">
        <v>#N/A</v>
      </c>
      <c r="M4565" s="92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8" t="e">
        <v>#N/A</v>
      </c>
      <c r="F4566" s="3" t="e">
        <v>#N/A</v>
      </c>
      <c r="G4566" s="3" t="e">
        <v>#N/A</v>
      </c>
      <c r="H4566" s="3" t="e">
        <v>#N/A</v>
      </c>
      <c r="I4566" s="79" t="e">
        <v>#N/A</v>
      </c>
      <c r="J4566" s="79" t="e">
        <v>#N/A</v>
      </c>
      <c r="K4566" s="84" t="e">
        <v>#N/A</v>
      </c>
      <c r="L4566" s="9" t="e">
        <v>#N/A</v>
      </c>
      <c r="M4566" s="92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8" t="e">
        <v>#N/A</v>
      </c>
      <c r="F4567" s="3" t="e">
        <v>#N/A</v>
      </c>
      <c r="G4567" s="3" t="e">
        <v>#N/A</v>
      </c>
      <c r="H4567" s="3" t="e">
        <v>#N/A</v>
      </c>
      <c r="I4567" s="79" t="e">
        <v>#N/A</v>
      </c>
      <c r="J4567" s="79" t="e">
        <v>#N/A</v>
      </c>
      <c r="K4567" s="84" t="e">
        <v>#N/A</v>
      </c>
      <c r="L4567" s="9" t="e">
        <v>#N/A</v>
      </c>
      <c r="M4567" s="92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8" t="e">
        <v>#N/A</v>
      </c>
      <c r="F4568" s="3" t="e">
        <v>#N/A</v>
      </c>
      <c r="G4568" s="3" t="e">
        <v>#N/A</v>
      </c>
      <c r="H4568" s="3" t="e">
        <v>#N/A</v>
      </c>
      <c r="I4568" s="79" t="e">
        <v>#N/A</v>
      </c>
      <c r="J4568" s="79" t="e">
        <v>#N/A</v>
      </c>
      <c r="K4568" s="84" t="e">
        <v>#N/A</v>
      </c>
      <c r="L4568" s="9" t="e">
        <v>#N/A</v>
      </c>
      <c r="M4568" s="92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8" t="e">
        <v>#N/A</v>
      </c>
      <c r="F4569" s="3" t="e">
        <v>#N/A</v>
      </c>
      <c r="G4569" s="3" t="e">
        <v>#N/A</v>
      </c>
      <c r="H4569" s="3" t="e">
        <v>#N/A</v>
      </c>
      <c r="I4569" s="79" t="e">
        <v>#N/A</v>
      </c>
      <c r="J4569" s="79" t="e">
        <v>#N/A</v>
      </c>
      <c r="K4569" s="84" t="e">
        <v>#N/A</v>
      </c>
      <c r="L4569" s="9" t="e">
        <v>#N/A</v>
      </c>
      <c r="M4569" s="92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8" t="e">
        <v>#N/A</v>
      </c>
      <c r="F4570" s="3" t="e">
        <v>#N/A</v>
      </c>
      <c r="G4570" s="3" t="e">
        <v>#N/A</v>
      </c>
      <c r="H4570" s="3" t="e">
        <v>#N/A</v>
      </c>
      <c r="I4570" s="79" t="e">
        <v>#N/A</v>
      </c>
      <c r="J4570" s="79" t="e">
        <v>#N/A</v>
      </c>
      <c r="K4570" s="84" t="e">
        <v>#N/A</v>
      </c>
      <c r="L4570" s="9" t="e">
        <v>#N/A</v>
      </c>
      <c r="M4570" s="92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8" t="e">
        <v>#N/A</v>
      </c>
      <c r="F4571" s="3" t="e">
        <v>#N/A</v>
      </c>
      <c r="G4571" s="3" t="e">
        <v>#N/A</v>
      </c>
      <c r="H4571" s="3" t="e">
        <v>#N/A</v>
      </c>
      <c r="I4571" s="79" t="e">
        <v>#N/A</v>
      </c>
      <c r="J4571" s="79" t="e">
        <v>#N/A</v>
      </c>
      <c r="K4571" s="84" t="e">
        <v>#N/A</v>
      </c>
      <c r="L4571" s="9" t="e">
        <v>#N/A</v>
      </c>
      <c r="M4571" s="92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8" t="e">
        <v>#N/A</v>
      </c>
      <c r="F4572" s="3" t="e">
        <v>#N/A</v>
      </c>
      <c r="G4572" s="3" t="e">
        <v>#N/A</v>
      </c>
      <c r="H4572" s="3" t="e">
        <v>#N/A</v>
      </c>
      <c r="I4572" s="79" t="e">
        <v>#N/A</v>
      </c>
      <c r="J4572" s="79" t="e">
        <v>#N/A</v>
      </c>
      <c r="K4572" s="84" t="e">
        <v>#N/A</v>
      </c>
      <c r="L4572" s="9" t="e">
        <v>#N/A</v>
      </c>
      <c r="M4572" s="92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8" t="e">
        <v>#N/A</v>
      </c>
      <c r="F4573" s="3" t="e">
        <v>#N/A</v>
      </c>
      <c r="G4573" s="3" t="e">
        <v>#N/A</v>
      </c>
      <c r="H4573" s="3" t="e">
        <v>#N/A</v>
      </c>
      <c r="I4573" s="79" t="e">
        <v>#N/A</v>
      </c>
      <c r="J4573" s="79" t="e">
        <v>#N/A</v>
      </c>
      <c r="K4573" s="84" t="e">
        <v>#N/A</v>
      </c>
      <c r="L4573" s="9" t="e">
        <v>#N/A</v>
      </c>
      <c r="M4573" s="92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8" t="e">
        <v>#N/A</v>
      </c>
      <c r="F4574" s="3" t="e">
        <v>#N/A</v>
      </c>
      <c r="G4574" s="3" t="e">
        <v>#N/A</v>
      </c>
      <c r="H4574" s="3" t="e">
        <v>#N/A</v>
      </c>
      <c r="I4574" s="79" t="e">
        <v>#N/A</v>
      </c>
      <c r="J4574" s="79" t="e">
        <v>#N/A</v>
      </c>
      <c r="K4574" s="84" t="e">
        <v>#N/A</v>
      </c>
      <c r="L4574" s="9" t="e">
        <v>#N/A</v>
      </c>
      <c r="M4574" s="92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8" t="e">
        <v>#N/A</v>
      </c>
      <c r="F4575" s="3" t="e">
        <v>#N/A</v>
      </c>
      <c r="G4575" s="3" t="e">
        <v>#N/A</v>
      </c>
      <c r="H4575" s="3" t="e">
        <v>#N/A</v>
      </c>
      <c r="I4575" s="79" t="e">
        <v>#N/A</v>
      </c>
      <c r="J4575" s="79" t="e">
        <v>#N/A</v>
      </c>
      <c r="K4575" s="84" t="e">
        <v>#N/A</v>
      </c>
      <c r="L4575" s="9" t="e">
        <v>#N/A</v>
      </c>
      <c r="M4575" s="92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8" t="e">
        <v>#N/A</v>
      </c>
      <c r="F4576" s="3" t="e">
        <v>#N/A</v>
      </c>
      <c r="G4576" s="3" t="e">
        <v>#N/A</v>
      </c>
      <c r="H4576" s="3" t="e">
        <v>#N/A</v>
      </c>
      <c r="I4576" s="79" t="e">
        <v>#N/A</v>
      </c>
      <c r="J4576" s="79" t="e">
        <v>#N/A</v>
      </c>
      <c r="K4576" s="84" t="e">
        <v>#N/A</v>
      </c>
      <c r="L4576" s="9" t="e">
        <v>#N/A</v>
      </c>
      <c r="M4576" s="92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8" t="e">
        <v>#N/A</v>
      </c>
      <c r="F4577" s="3" t="e">
        <v>#N/A</v>
      </c>
      <c r="G4577" s="3" t="e">
        <v>#N/A</v>
      </c>
      <c r="H4577" s="3" t="e">
        <v>#N/A</v>
      </c>
      <c r="I4577" s="79" t="e">
        <v>#N/A</v>
      </c>
      <c r="J4577" s="79" t="e">
        <v>#N/A</v>
      </c>
      <c r="K4577" s="84" t="e">
        <v>#N/A</v>
      </c>
      <c r="L4577" s="9" t="e">
        <v>#N/A</v>
      </c>
      <c r="M4577" s="92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8" t="e">
        <v>#N/A</v>
      </c>
      <c r="F4578" s="3" t="e">
        <v>#N/A</v>
      </c>
      <c r="G4578" s="3" t="e">
        <v>#N/A</v>
      </c>
      <c r="H4578" s="3" t="e">
        <v>#N/A</v>
      </c>
      <c r="I4578" s="79" t="e">
        <v>#N/A</v>
      </c>
      <c r="J4578" s="79" t="e">
        <v>#N/A</v>
      </c>
      <c r="K4578" s="84" t="e">
        <v>#N/A</v>
      </c>
      <c r="L4578" s="9" t="e">
        <v>#N/A</v>
      </c>
      <c r="M4578" s="92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8" t="e">
        <v>#N/A</v>
      </c>
      <c r="F4579" s="3" t="e">
        <v>#N/A</v>
      </c>
      <c r="G4579" s="3" t="e">
        <v>#N/A</v>
      </c>
      <c r="H4579" s="3" t="e">
        <v>#N/A</v>
      </c>
      <c r="I4579" s="79" t="e">
        <v>#N/A</v>
      </c>
      <c r="J4579" s="79" t="e">
        <v>#N/A</v>
      </c>
      <c r="K4579" s="84" t="e">
        <v>#N/A</v>
      </c>
      <c r="L4579" s="9" t="e">
        <v>#N/A</v>
      </c>
      <c r="M4579" s="92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8" t="e">
        <v>#N/A</v>
      </c>
      <c r="F4580" s="3" t="e">
        <v>#N/A</v>
      </c>
      <c r="G4580" s="3" t="e">
        <v>#N/A</v>
      </c>
      <c r="H4580" s="3" t="e">
        <v>#N/A</v>
      </c>
      <c r="I4580" s="79" t="e">
        <v>#N/A</v>
      </c>
      <c r="J4580" s="79" t="e">
        <v>#N/A</v>
      </c>
      <c r="K4580" s="84" t="e">
        <v>#N/A</v>
      </c>
      <c r="L4580" s="9" t="e">
        <v>#N/A</v>
      </c>
      <c r="M4580" s="92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8" t="e">
        <v>#N/A</v>
      </c>
      <c r="F4581" s="3" t="e">
        <v>#N/A</v>
      </c>
      <c r="G4581" s="3" t="e">
        <v>#N/A</v>
      </c>
      <c r="H4581" s="3" t="e">
        <v>#N/A</v>
      </c>
      <c r="I4581" s="79" t="e">
        <v>#N/A</v>
      </c>
      <c r="J4581" s="79" t="e">
        <v>#N/A</v>
      </c>
      <c r="K4581" s="84" t="e">
        <v>#N/A</v>
      </c>
      <c r="L4581" s="9" t="e">
        <v>#N/A</v>
      </c>
      <c r="M4581" s="92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8" t="e">
        <v>#N/A</v>
      </c>
      <c r="F4582" s="3" t="e">
        <v>#N/A</v>
      </c>
      <c r="G4582" s="3" t="e">
        <v>#N/A</v>
      </c>
      <c r="H4582" s="3" t="e">
        <v>#N/A</v>
      </c>
      <c r="I4582" s="79" t="e">
        <v>#N/A</v>
      </c>
      <c r="J4582" s="79" t="e">
        <v>#N/A</v>
      </c>
      <c r="K4582" s="84" t="e">
        <v>#N/A</v>
      </c>
      <c r="L4582" s="9" t="e">
        <v>#N/A</v>
      </c>
      <c r="M4582" s="92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8" t="e">
        <v>#N/A</v>
      </c>
      <c r="F4583" s="3" t="e">
        <v>#N/A</v>
      </c>
      <c r="G4583" s="3" t="e">
        <v>#N/A</v>
      </c>
      <c r="H4583" s="3" t="e">
        <v>#N/A</v>
      </c>
      <c r="I4583" s="79" t="e">
        <v>#N/A</v>
      </c>
      <c r="J4583" s="79" t="e">
        <v>#N/A</v>
      </c>
      <c r="K4583" s="84" t="e">
        <v>#N/A</v>
      </c>
      <c r="L4583" s="9" t="e">
        <v>#N/A</v>
      </c>
      <c r="M4583" s="92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8" t="e">
        <v>#N/A</v>
      </c>
      <c r="F4584" s="3" t="e">
        <v>#N/A</v>
      </c>
      <c r="G4584" s="3" t="e">
        <v>#N/A</v>
      </c>
      <c r="H4584" s="3" t="e">
        <v>#N/A</v>
      </c>
      <c r="I4584" s="79" t="e">
        <v>#N/A</v>
      </c>
      <c r="J4584" s="79" t="e">
        <v>#N/A</v>
      </c>
      <c r="K4584" s="84" t="e">
        <v>#N/A</v>
      </c>
      <c r="L4584" s="9" t="e">
        <v>#N/A</v>
      </c>
      <c r="M4584" s="92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8" t="e">
        <v>#N/A</v>
      </c>
      <c r="F4585" s="3" t="e">
        <v>#N/A</v>
      </c>
      <c r="G4585" s="3" t="e">
        <v>#N/A</v>
      </c>
      <c r="H4585" s="3" t="e">
        <v>#N/A</v>
      </c>
      <c r="I4585" s="79" t="e">
        <v>#N/A</v>
      </c>
      <c r="J4585" s="79" t="e">
        <v>#N/A</v>
      </c>
      <c r="K4585" s="84" t="e">
        <v>#N/A</v>
      </c>
      <c r="L4585" s="9" t="e">
        <v>#N/A</v>
      </c>
      <c r="M4585" s="92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8" t="e">
        <v>#N/A</v>
      </c>
      <c r="F4586" s="3" t="e">
        <v>#N/A</v>
      </c>
      <c r="G4586" s="3" t="e">
        <v>#N/A</v>
      </c>
      <c r="H4586" s="3" t="e">
        <v>#N/A</v>
      </c>
      <c r="I4586" s="79" t="e">
        <v>#N/A</v>
      </c>
      <c r="J4586" s="79" t="e">
        <v>#N/A</v>
      </c>
      <c r="K4586" s="84" t="e">
        <v>#N/A</v>
      </c>
      <c r="L4586" s="9" t="e">
        <v>#N/A</v>
      </c>
      <c r="M4586" s="92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8" t="e">
        <v>#N/A</v>
      </c>
      <c r="F4587" s="3" t="e">
        <v>#N/A</v>
      </c>
      <c r="G4587" s="3" t="e">
        <v>#N/A</v>
      </c>
      <c r="H4587" s="3" t="e">
        <v>#N/A</v>
      </c>
      <c r="I4587" s="79" t="e">
        <v>#N/A</v>
      </c>
      <c r="J4587" s="79" t="e">
        <v>#N/A</v>
      </c>
      <c r="K4587" s="84" t="e">
        <v>#N/A</v>
      </c>
      <c r="L4587" s="9" t="e">
        <v>#N/A</v>
      </c>
      <c r="M4587" s="92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8" t="e">
        <v>#N/A</v>
      </c>
      <c r="F4588" s="3" t="e">
        <v>#N/A</v>
      </c>
      <c r="G4588" s="3" t="e">
        <v>#N/A</v>
      </c>
      <c r="H4588" s="3" t="e">
        <v>#N/A</v>
      </c>
      <c r="I4588" s="79" t="e">
        <v>#N/A</v>
      </c>
      <c r="J4588" s="79" t="e">
        <v>#N/A</v>
      </c>
      <c r="K4588" s="84" t="e">
        <v>#N/A</v>
      </c>
      <c r="L4588" s="9" t="e">
        <v>#N/A</v>
      </c>
      <c r="M4588" s="92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8" t="e">
        <v>#N/A</v>
      </c>
      <c r="F4589" s="3" t="e">
        <v>#N/A</v>
      </c>
      <c r="G4589" s="3" t="e">
        <v>#N/A</v>
      </c>
      <c r="H4589" s="3" t="e">
        <v>#N/A</v>
      </c>
      <c r="I4589" s="79" t="e">
        <v>#N/A</v>
      </c>
      <c r="J4589" s="79" t="e">
        <v>#N/A</v>
      </c>
      <c r="K4589" s="84" t="e">
        <v>#N/A</v>
      </c>
      <c r="L4589" s="9" t="e">
        <v>#N/A</v>
      </c>
      <c r="M4589" s="92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8" t="e">
        <v>#N/A</v>
      </c>
      <c r="F4590" s="3" t="e">
        <v>#N/A</v>
      </c>
      <c r="G4590" s="3" t="e">
        <v>#N/A</v>
      </c>
      <c r="H4590" s="3" t="e">
        <v>#N/A</v>
      </c>
      <c r="I4590" s="79" t="e">
        <v>#N/A</v>
      </c>
      <c r="J4590" s="79" t="e">
        <v>#N/A</v>
      </c>
      <c r="K4590" s="84" t="e">
        <v>#N/A</v>
      </c>
      <c r="L4590" s="9" t="e">
        <v>#N/A</v>
      </c>
      <c r="M4590" s="92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8" t="e">
        <v>#N/A</v>
      </c>
      <c r="F4591" s="3" t="e">
        <v>#N/A</v>
      </c>
      <c r="G4591" s="3" t="e">
        <v>#N/A</v>
      </c>
      <c r="H4591" s="3" t="e">
        <v>#N/A</v>
      </c>
      <c r="I4591" s="79" t="e">
        <v>#N/A</v>
      </c>
      <c r="J4591" s="79" t="e">
        <v>#N/A</v>
      </c>
      <c r="K4591" s="84" t="e">
        <v>#N/A</v>
      </c>
      <c r="L4591" s="9" t="e">
        <v>#N/A</v>
      </c>
      <c r="M4591" s="92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8" t="e">
        <v>#N/A</v>
      </c>
      <c r="F4592" s="3" t="e">
        <v>#N/A</v>
      </c>
      <c r="G4592" s="3" t="e">
        <v>#N/A</v>
      </c>
      <c r="H4592" s="3" t="e">
        <v>#N/A</v>
      </c>
      <c r="I4592" s="79" t="e">
        <v>#N/A</v>
      </c>
      <c r="J4592" s="79" t="e">
        <v>#N/A</v>
      </c>
      <c r="K4592" s="84" t="e">
        <v>#N/A</v>
      </c>
      <c r="L4592" s="9" t="e">
        <v>#N/A</v>
      </c>
      <c r="M4592" s="92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8" t="e">
        <v>#N/A</v>
      </c>
      <c r="F4593" s="3" t="e">
        <v>#N/A</v>
      </c>
      <c r="G4593" s="3" t="e">
        <v>#N/A</v>
      </c>
      <c r="H4593" s="3" t="e">
        <v>#N/A</v>
      </c>
      <c r="I4593" s="79" t="e">
        <v>#N/A</v>
      </c>
      <c r="J4593" s="79" t="e">
        <v>#N/A</v>
      </c>
      <c r="K4593" s="84" t="e">
        <v>#N/A</v>
      </c>
      <c r="L4593" s="9" t="e">
        <v>#N/A</v>
      </c>
      <c r="M4593" s="92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8" t="e">
        <v>#N/A</v>
      </c>
      <c r="F4594" s="3" t="e">
        <v>#N/A</v>
      </c>
      <c r="G4594" s="3" t="e">
        <v>#N/A</v>
      </c>
      <c r="H4594" s="3" t="e">
        <v>#N/A</v>
      </c>
      <c r="I4594" s="79" t="e">
        <v>#N/A</v>
      </c>
      <c r="J4594" s="79" t="e">
        <v>#N/A</v>
      </c>
      <c r="K4594" s="84" t="e">
        <v>#N/A</v>
      </c>
      <c r="L4594" s="9" t="e">
        <v>#N/A</v>
      </c>
      <c r="M4594" s="92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8" t="e">
        <v>#N/A</v>
      </c>
      <c r="F4595" s="3" t="e">
        <v>#N/A</v>
      </c>
      <c r="G4595" s="3" t="e">
        <v>#N/A</v>
      </c>
      <c r="H4595" s="3" t="e">
        <v>#N/A</v>
      </c>
      <c r="I4595" s="79" t="e">
        <v>#N/A</v>
      </c>
      <c r="J4595" s="79" t="e">
        <v>#N/A</v>
      </c>
      <c r="K4595" s="84" t="e">
        <v>#N/A</v>
      </c>
      <c r="L4595" s="9" t="e">
        <v>#N/A</v>
      </c>
      <c r="M4595" s="92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8" t="e">
        <v>#N/A</v>
      </c>
      <c r="F4596" s="3" t="e">
        <v>#N/A</v>
      </c>
      <c r="G4596" s="3" t="e">
        <v>#N/A</v>
      </c>
      <c r="H4596" s="3" t="e">
        <v>#N/A</v>
      </c>
      <c r="I4596" s="79" t="e">
        <v>#N/A</v>
      </c>
      <c r="J4596" s="79" t="e">
        <v>#N/A</v>
      </c>
      <c r="K4596" s="84" t="e">
        <v>#N/A</v>
      </c>
      <c r="L4596" s="9" t="e">
        <v>#N/A</v>
      </c>
      <c r="M4596" s="92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8" t="e">
        <v>#N/A</v>
      </c>
      <c r="F4597" s="3" t="e">
        <v>#N/A</v>
      </c>
      <c r="G4597" s="3" t="e">
        <v>#N/A</v>
      </c>
      <c r="H4597" s="3" t="e">
        <v>#N/A</v>
      </c>
      <c r="I4597" s="79" t="e">
        <v>#N/A</v>
      </c>
      <c r="J4597" s="79" t="e">
        <v>#N/A</v>
      </c>
      <c r="K4597" s="84" t="e">
        <v>#N/A</v>
      </c>
      <c r="L4597" s="9" t="e">
        <v>#N/A</v>
      </c>
      <c r="M4597" s="92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8" t="e">
        <v>#N/A</v>
      </c>
      <c r="F4598" s="3" t="e">
        <v>#N/A</v>
      </c>
      <c r="G4598" s="3" t="e">
        <v>#N/A</v>
      </c>
      <c r="H4598" s="3" t="e">
        <v>#N/A</v>
      </c>
      <c r="I4598" s="79" t="e">
        <v>#N/A</v>
      </c>
      <c r="J4598" s="79" t="e">
        <v>#N/A</v>
      </c>
      <c r="K4598" s="84" t="e">
        <v>#N/A</v>
      </c>
      <c r="L4598" s="9" t="e">
        <v>#N/A</v>
      </c>
      <c r="M4598" s="92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8" t="e">
        <v>#N/A</v>
      </c>
      <c r="F4599" s="3" t="e">
        <v>#N/A</v>
      </c>
      <c r="G4599" s="3" t="e">
        <v>#N/A</v>
      </c>
      <c r="H4599" s="3" t="e">
        <v>#N/A</v>
      </c>
      <c r="I4599" s="79" t="e">
        <v>#N/A</v>
      </c>
      <c r="J4599" s="79" t="e">
        <v>#N/A</v>
      </c>
      <c r="K4599" s="84" t="e">
        <v>#N/A</v>
      </c>
      <c r="L4599" s="9" t="e">
        <v>#N/A</v>
      </c>
      <c r="M4599" s="92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8" t="e">
        <v>#N/A</v>
      </c>
      <c r="F4600" s="3" t="e">
        <v>#N/A</v>
      </c>
      <c r="G4600" s="3" t="e">
        <v>#N/A</v>
      </c>
      <c r="H4600" s="3" t="e">
        <v>#N/A</v>
      </c>
      <c r="I4600" s="79" t="e">
        <v>#N/A</v>
      </c>
      <c r="J4600" s="79" t="e">
        <v>#N/A</v>
      </c>
      <c r="K4600" s="84" t="e">
        <v>#N/A</v>
      </c>
      <c r="L4600" s="9" t="e">
        <v>#N/A</v>
      </c>
      <c r="M4600" s="92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8" t="e">
        <v>#N/A</v>
      </c>
      <c r="F4601" s="3" t="e">
        <v>#N/A</v>
      </c>
      <c r="G4601" s="3" t="e">
        <v>#N/A</v>
      </c>
      <c r="H4601" s="3" t="e">
        <v>#N/A</v>
      </c>
      <c r="I4601" s="79" t="e">
        <v>#N/A</v>
      </c>
      <c r="J4601" s="79" t="e">
        <v>#N/A</v>
      </c>
      <c r="K4601" s="84" t="e">
        <v>#N/A</v>
      </c>
      <c r="L4601" s="9" t="e">
        <v>#N/A</v>
      </c>
      <c r="M4601" s="92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8" t="e">
        <v>#N/A</v>
      </c>
      <c r="F4602" s="3" t="e">
        <v>#N/A</v>
      </c>
      <c r="G4602" s="3" t="e">
        <v>#N/A</v>
      </c>
      <c r="H4602" s="3" t="e">
        <v>#N/A</v>
      </c>
      <c r="I4602" s="79" t="e">
        <v>#N/A</v>
      </c>
      <c r="J4602" s="79" t="e">
        <v>#N/A</v>
      </c>
      <c r="K4602" s="84" t="e">
        <v>#N/A</v>
      </c>
      <c r="L4602" s="9" t="e">
        <v>#N/A</v>
      </c>
      <c r="M4602" s="92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8" t="e">
        <v>#N/A</v>
      </c>
      <c r="F4603" s="3" t="e">
        <v>#N/A</v>
      </c>
      <c r="G4603" s="3" t="e">
        <v>#N/A</v>
      </c>
      <c r="H4603" s="3" t="e">
        <v>#N/A</v>
      </c>
      <c r="I4603" s="79" t="e">
        <v>#N/A</v>
      </c>
      <c r="J4603" s="79" t="e">
        <v>#N/A</v>
      </c>
      <c r="K4603" s="84" t="e">
        <v>#N/A</v>
      </c>
      <c r="L4603" s="9" t="e">
        <v>#N/A</v>
      </c>
      <c r="M4603" s="92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8" t="e">
        <v>#N/A</v>
      </c>
      <c r="F4604" s="3" t="e">
        <v>#N/A</v>
      </c>
      <c r="G4604" s="3" t="e">
        <v>#N/A</v>
      </c>
      <c r="H4604" s="3" t="e">
        <v>#N/A</v>
      </c>
      <c r="I4604" s="79" t="e">
        <v>#N/A</v>
      </c>
      <c r="J4604" s="79" t="e">
        <v>#N/A</v>
      </c>
      <c r="K4604" s="84" t="e">
        <v>#N/A</v>
      </c>
      <c r="L4604" s="9" t="e">
        <v>#N/A</v>
      </c>
      <c r="M4604" s="92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8" t="e">
        <v>#N/A</v>
      </c>
      <c r="F4605" s="3" t="e">
        <v>#N/A</v>
      </c>
      <c r="G4605" s="3" t="e">
        <v>#N/A</v>
      </c>
      <c r="H4605" s="3" t="e">
        <v>#N/A</v>
      </c>
      <c r="I4605" s="79" t="e">
        <v>#N/A</v>
      </c>
      <c r="J4605" s="79" t="e">
        <v>#N/A</v>
      </c>
      <c r="K4605" s="84" t="e">
        <v>#N/A</v>
      </c>
      <c r="L4605" s="9" t="e">
        <v>#N/A</v>
      </c>
      <c r="M4605" s="92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8" t="e">
        <v>#N/A</v>
      </c>
      <c r="F4606" s="3" t="e">
        <v>#N/A</v>
      </c>
      <c r="G4606" s="3" t="e">
        <v>#N/A</v>
      </c>
      <c r="H4606" s="3" t="e">
        <v>#N/A</v>
      </c>
      <c r="I4606" s="79" t="e">
        <v>#N/A</v>
      </c>
      <c r="J4606" s="79" t="e">
        <v>#N/A</v>
      </c>
      <c r="K4606" s="84" t="e">
        <v>#N/A</v>
      </c>
      <c r="L4606" s="9" t="e">
        <v>#N/A</v>
      </c>
      <c r="M4606" s="92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8" t="e">
        <v>#N/A</v>
      </c>
      <c r="F4607" s="3" t="e">
        <v>#N/A</v>
      </c>
      <c r="G4607" s="3" t="e">
        <v>#N/A</v>
      </c>
      <c r="H4607" s="3" t="e">
        <v>#N/A</v>
      </c>
      <c r="I4607" s="79" t="e">
        <v>#N/A</v>
      </c>
      <c r="J4607" s="79" t="e">
        <v>#N/A</v>
      </c>
      <c r="K4607" s="84" t="e">
        <v>#N/A</v>
      </c>
      <c r="L4607" s="9" t="e">
        <v>#N/A</v>
      </c>
      <c r="M4607" s="92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8" t="e">
        <v>#N/A</v>
      </c>
      <c r="F4608" s="3" t="e">
        <v>#N/A</v>
      </c>
      <c r="G4608" s="3" t="e">
        <v>#N/A</v>
      </c>
      <c r="H4608" s="3" t="e">
        <v>#N/A</v>
      </c>
      <c r="I4608" s="79" t="e">
        <v>#N/A</v>
      </c>
      <c r="J4608" s="79" t="e">
        <v>#N/A</v>
      </c>
      <c r="K4608" s="84" t="e">
        <v>#N/A</v>
      </c>
      <c r="L4608" s="9" t="e">
        <v>#N/A</v>
      </c>
      <c r="M4608" s="92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8" t="e">
        <v>#N/A</v>
      </c>
      <c r="F4609" s="3" t="e">
        <v>#N/A</v>
      </c>
      <c r="G4609" s="3" t="e">
        <v>#N/A</v>
      </c>
      <c r="H4609" s="3" t="e">
        <v>#N/A</v>
      </c>
      <c r="I4609" s="79" t="e">
        <v>#N/A</v>
      </c>
      <c r="J4609" s="79" t="e">
        <v>#N/A</v>
      </c>
      <c r="K4609" s="84" t="e">
        <v>#N/A</v>
      </c>
      <c r="L4609" s="9" t="e">
        <v>#N/A</v>
      </c>
      <c r="M4609" s="92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8" t="e">
        <v>#N/A</v>
      </c>
      <c r="F4610" s="3" t="e">
        <v>#N/A</v>
      </c>
      <c r="G4610" s="3" t="e">
        <v>#N/A</v>
      </c>
      <c r="H4610" s="3" t="e">
        <v>#N/A</v>
      </c>
      <c r="I4610" s="79" t="e">
        <v>#N/A</v>
      </c>
      <c r="J4610" s="79" t="e">
        <v>#N/A</v>
      </c>
      <c r="K4610" s="84" t="e">
        <v>#N/A</v>
      </c>
      <c r="L4610" s="9" t="e">
        <v>#N/A</v>
      </c>
      <c r="M4610" s="92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8" t="e">
        <v>#N/A</v>
      </c>
      <c r="F4611" s="3" t="e">
        <v>#N/A</v>
      </c>
      <c r="G4611" s="3" t="e">
        <v>#N/A</v>
      </c>
      <c r="H4611" s="3" t="e">
        <v>#N/A</v>
      </c>
      <c r="I4611" s="79" t="e">
        <v>#N/A</v>
      </c>
      <c r="J4611" s="79" t="e">
        <v>#N/A</v>
      </c>
      <c r="K4611" s="84" t="e">
        <v>#N/A</v>
      </c>
      <c r="L4611" s="9" t="e">
        <v>#N/A</v>
      </c>
      <c r="M4611" s="92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8" t="e">
        <v>#N/A</v>
      </c>
      <c r="F4612" s="3" t="e">
        <v>#N/A</v>
      </c>
      <c r="G4612" s="3" t="e">
        <v>#N/A</v>
      </c>
      <c r="H4612" s="3" t="e">
        <v>#N/A</v>
      </c>
      <c r="I4612" s="79" t="e">
        <v>#N/A</v>
      </c>
      <c r="J4612" s="79" t="e">
        <v>#N/A</v>
      </c>
      <c r="K4612" s="84" t="e">
        <v>#N/A</v>
      </c>
      <c r="L4612" s="9" t="e">
        <v>#N/A</v>
      </c>
      <c r="M4612" s="92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8" t="e">
        <v>#N/A</v>
      </c>
      <c r="F4613" s="3" t="e">
        <v>#N/A</v>
      </c>
      <c r="G4613" s="3" t="e">
        <v>#N/A</v>
      </c>
      <c r="H4613" s="3" t="e">
        <v>#N/A</v>
      </c>
      <c r="I4613" s="79" t="e">
        <v>#N/A</v>
      </c>
      <c r="J4613" s="79" t="e">
        <v>#N/A</v>
      </c>
      <c r="K4613" s="84" t="e">
        <v>#N/A</v>
      </c>
      <c r="L4613" s="9" t="e">
        <v>#N/A</v>
      </c>
      <c r="M4613" s="92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8" t="e">
        <v>#N/A</v>
      </c>
      <c r="F4614" s="3" t="e">
        <v>#N/A</v>
      </c>
      <c r="G4614" s="3" t="e">
        <v>#N/A</v>
      </c>
      <c r="H4614" s="3" t="e">
        <v>#N/A</v>
      </c>
      <c r="I4614" s="79" t="e">
        <v>#N/A</v>
      </c>
      <c r="J4614" s="79" t="e">
        <v>#N/A</v>
      </c>
      <c r="K4614" s="84" t="e">
        <v>#N/A</v>
      </c>
      <c r="L4614" s="9" t="e">
        <v>#N/A</v>
      </c>
      <c r="M4614" s="92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8" t="e">
        <v>#N/A</v>
      </c>
      <c r="F4615" s="3" t="e">
        <v>#N/A</v>
      </c>
      <c r="G4615" s="3" t="e">
        <v>#N/A</v>
      </c>
      <c r="H4615" s="3" t="e">
        <v>#N/A</v>
      </c>
      <c r="I4615" s="79" t="e">
        <v>#N/A</v>
      </c>
      <c r="J4615" s="79" t="e">
        <v>#N/A</v>
      </c>
      <c r="K4615" s="84" t="e">
        <v>#N/A</v>
      </c>
      <c r="L4615" s="9" t="e">
        <v>#N/A</v>
      </c>
      <c r="M4615" s="92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8" t="e">
        <v>#N/A</v>
      </c>
      <c r="F4616" s="3" t="e">
        <v>#N/A</v>
      </c>
      <c r="G4616" s="3" t="e">
        <v>#N/A</v>
      </c>
      <c r="H4616" s="3" t="e">
        <v>#N/A</v>
      </c>
      <c r="I4616" s="79" t="e">
        <v>#N/A</v>
      </c>
      <c r="J4616" s="79" t="e">
        <v>#N/A</v>
      </c>
      <c r="K4616" s="84" t="e">
        <v>#N/A</v>
      </c>
      <c r="L4616" s="9" t="e">
        <v>#N/A</v>
      </c>
      <c r="M4616" s="92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8" t="e">
        <v>#N/A</v>
      </c>
      <c r="F4617" s="3" t="e">
        <v>#N/A</v>
      </c>
      <c r="G4617" s="3" t="e">
        <v>#N/A</v>
      </c>
      <c r="H4617" s="3" t="e">
        <v>#N/A</v>
      </c>
      <c r="I4617" s="79" t="e">
        <v>#N/A</v>
      </c>
      <c r="J4617" s="79" t="e">
        <v>#N/A</v>
      </c>
      <c r="K4617" s="84" t="e">
        <v>#N/A</v>
      </c>
      <c r="L4617" s="9" t="e">
        <v>#N/A</v>
      </c>
      <c r="M4617" s="92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8" t="e">
        <v>#N/A</v>
      </c>
      <c r="F4618" s="3" t="e">
        <v>#N/A</v>
      </c>
      <c r="G4618" s="3" t="e">
        <v>#N/A</v>
      </c>
      <c r="H4618" s="3" t="e">
        <v>#N/A</v>
      </c>
      <c r="I4618" s="79" t="e">
        <v>#N/A</v>
      </c>
      <c r="J4618" s="79" t="e">
        <v>#N/A</v>
      </c>
      <c r="K4618" s="84" t="e">
        <v>#N/A</v>
      </c>
      <c r="L4618" s="9" t="e">
        <v>#N/A</v>
      </c>
      <c r="M4618" s="92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8" t="e">
        <v>#N/A</v>
      </c>
      <c r="F4619" s="3" t="e">
        <v>#N/A</v>
      </c>
      <c r="G4619" s="3" t="e">
        <v>#N/A</v>
      </c>
      <c r="H4619" s="3" t="e">
        <v>#N/A</v>
      </c>
      <c r="I4619" s="79" t="e">
        <v>#N/A</v>
      </c>
      <c r="J4619" s="79" t="e">
        <v>#N/A</v>
      </c>
      <c r="K4619" s="84" t="e">
        <v>#N/A</v>
      </c>
      <c r="L4619" s="9" t="e">
        <v>#N/A</v>
      </c>
      <c r="M4619" s="92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8" t="e">
        <v>#N/A</v>
      </c>
      <c r="F4620" s="3" t="e">
        <v>#N/A</v>
      </c>
      <c r="G4620" s="3" t="e">
        <v>#N/A</v>
      </c>
      <c r="H4620" s="3" t="e">
        <v>#N/A</v>
      </c>
      <c r="I4620" s="79" t="e">
        <v>#N/A</v>
      </c>
      <c r="J4620" s="79" t="e">
        <v>#N/A</v>
      </c>
      <c r="K4620" s="84" t="e">
        <v>#N/A</v>
      </c>
      <c r="L4620" s="9" t="e">
        <v>#N/A</v>
      </c>
      <c r="M4620" s="92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8" t="e">
        <v>#N/A</v>
      </c>
      <c r="F4621" s="3" t="e">
        <v>#N/A</v>
      </c>
      <c r="G4621" s="3" t="e">
        <v>#N/A</v>
      </c>
      <c r="H4621" s="3" t="e">
        <v>#N/A</v>
      </c>
      <c r="I4621" s="79" t="e">
        <v>#N/A</v>
      </c>
      <c r="J4621" s="79" t="e">
        <v>#N/A</v>
      </c>
      <c r="K4621" s="84" t="e">
        <v>#N/A</v>
      </c>
      <c r="L4621" s="9" t="e">
        <v>#N/A</v>
      </c>
      <c r="M4621" s="92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8" t="e">
        <v>#N/A</v>
      </c>
      <c r="F4622" s="3" t="e">
        <v>#N/A</v>
      </c>
      <c r="G4622" s="3" t="e">
        <v>#N/A</v>
      </c>
      <c r="H4622" s="3" t="e">
        <v>#N/A</v>
      </c>
      <c r="I4622" s="79" t="e">
        <v>#N/A</v>
      </c>
      <c r="J4622" s="79" t="e">
        <v>#N/A</v>
      </c>
      <c r="K4622" s="84" t="e">
        <v>#N/A</v>
      </c>
      <c r="L4622" s="9" t="e">
        <v>#N/A</v>
      </c>
      <c r="M4622" s="92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8" t="e">
        <v>#N/A</v>
      </c>
      <c r="F4623" s="3" t="e">
        <v>#N/A</v>
      </c>
      <c r="G4623" s="3" t="e">
        <v>#N/A</v>
      </c>
      <c r="H4623" s="3" t="e">
        <v>#N/A</v>
      </c>
      <c r="I4623" s="79" t="e">
        <v>#N/A</v>
      </c>
      <c r="J4623" s="79" t="e">
        <v>#N/A</v>
      </c>
      <c r="K4623" s="84" t="e">
        <v>#N/A</v>
      </c>
      <c r="L4623" s="9" t="e">
        <v>#N/A</v>
      </c>
      <c r="M4623" s="92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8" t="e">
        <v>#N/A</v>
      </c>
      <c r="F4624" s="3" t="e">
        <v>#N/A</v>
      </c>
      <c r="G4624" s="3" t="e">
        <v>#N/A</v>
      </c>
      <c r="H4624" s="3" t="e">
        <v>#N/A</v>
      </c>
      <c r="I4624" s="79" t="e">
        <v>#N/A</v>
      </c>
      <c r="J4624" s="79" t="e">
        <v>#N/A</v>
      </c>
      <c r="K4624" s="84" t="e">
        <v>#N/A</v>
      </c>
      <c r="L4624" s="9" t="e">
        <v>#N/A</v>
      </c>
      <c r="M4624" s="92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8" t="e">
        <v>#N/A</v>
      </c>
      <c r="F4625" s="3" t="e">
        <v>#N/A</v>
      </c>
      <c r="G4625" s="3" t="e">
        <v>#N/A</v>
      </c>
      <c r="H4625" s="3" t="e">
        <v>#N/A</v>
      </c>
      <c r="I4625" s="79" t="e">
        <v>#N/A</v>
      </c>
      <c r="J4625" s="79" t="e">
        <v>#N/A</v>
      </c>
      <c r="K4625" s="84" t="e">
        <v>#N/A</v>
      </c>
      <c r="L4625" s="9" t="e">
        <v>#N/A</v>
      </c>
      <c r="M4625" s="92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8" t="e">
        <v>#N/A</v>
      </c>
      <c r="F4626" s="3" t="e">
        <v>#N/A</v>
      </c>
      <c r="G4626" s="3" t="e">
        <v>#N/A</v>
      </c>
      <c r="H4626" s="3" t="e">
        <v>#N/A</v>
      </c>
      <c r="I4626" s="79" t="e">
        <v>#N/A</v>
      </c>
      <c r="J4626" s="79" t="e">
        <v>#N/A</v>
      </c>
      <c r="K4626" s="84" t="e">
        <v>#N/A</v>
      </c>
      <c r="L4626" s="9" t="e">
        <v>#N/A</v>
      </c>
      <c r="M4626" s="92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8" t="e">
        <v>#N/A</v>
      </c>
      <c r="F4627" s="3" t="e">
        <v>#N/A</v>
      </c>
      <c r="G4627" s="3" t="e">
        <v>#N/A</v>
      </c>
      <c r="H4627" s="3" t="e">
        <v>#N/A</v>
      </c>
      <c r="I4627" s="79" t="e">
        <v>#N/A</v>
      </c>
      <c r="J4627" s="79" t="e">
        <v>#N/A</v>
      </c>
      <c r="K4627" s="84" t="e">
        <v>#N/A</v>
      </c>
      <c r="L4627" s="9" t="e">
        <v>#N/A</v>
      </c>
      <c r="M4627" s="92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8" t="e">
        <v>#N/A</v>
      </c>
      <c r="F4628" s="3" t="e">
        <v>#N/A</v>
      </c>
      <c r="G4628" s="3" t="e">
        <v>#N/A</v>
      </c>
      <c r="H4628" s="3" t="e">
        <v>#N/A</v>
      </c>
      <c r="I4628" s="79" t="e">
        <v>#N/A</v>
      </c>
      <c r="J4628" s="79" t="e">
        <v>#N/A</v>
      </c>
      <c r="K4628" s="84" t="e">
        <v>#N/A</v>
      </c>
      <c r="L4628" s="9" t="e">
        <v>#N/A</v>
      </c>
      <c r="M4628" s="92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8" t="e">
        <v>#N/A</v>
      </c>
      <c r="F4629" s="3" t="e">
        <v>#N/A</v>
      </c>
      <c r="G4629" s="3" t="e">
        <v>#N/A</v>
      </c>
      <c r="H4629" s="3" t="e">
        <v>#N/A</v>
      </c>
      <c r="I4629" s="79" t="e">
        <v>#N/A</v>
      </c>
      <c r="J4629" s="79" t="e">
        <v>#N/A</v>
      </c>
      <c r="K4629" s="84" t="e">
        <v>#N/A</v>
      </c>
      <c r="L4629" s="9" t="e">
        <v>#N/A</v>
      </c>
      <c r="M4629" s="92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8" t="e">
        <v>#N/A</v>
      </c>
      <c r="F4630" s="3" t="e">
        <v>#N/A</v>
      </c>
      <c r="G4630" s="3" t="e">
        <v>#N/A</v>
      </c>
      <c r="H4630" s="3" t="e">
        <v>#N/A</v>
      </c>
      <c r="I4630" s="79" t="e">
        <v>#N/A</v>
      </c>
      <c r="J4630" s="79" t="e">
        <v>#N/A</v>
      </c>
      <c r="K4630" s="84" t="e">
        <v>#N/A</v>
      </c>
      <c r="L4630" s="9" t="e">
        <v>#N/A</v>
      </c>
      <c r="M4630" s="92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8" t="e">
        <v>#N/A</v>
      </c>
      <c r="F4631" s="3" t="e">
        <v>#N/A</v>
      </c>
      <c r="G4631" s="3" t="e">
        <v>#N/A</v>
      </c>
      <c r="H4631" s="3" t="e">
        <v>#N/A</v>
      </c>
      <c r="I4631" s="79" t="e">
        <v>#N/A</v>
      </c>
      <c r="J4631" s="79" t="e">
        <v>#N/A</v>
      </c>
      <c r="K4631" s="84" t="e">
        <v>#N/A</v>
      </c>
      <c r="L4631" s="9" t="e">
        <v>#N/A</v>
      </c>
      <c r="M4631" s="92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8" t="e">
        <v>#N/A</v>
      </c>
      <c r="F4632" s="3" t="e">
        <v>#N/A</v>
      </c>
      <c r="G4632" s="3" t="e">
        <v>#N/A</v>
      </c>
      <c r="H4632" s="3" t="e">
        <v>#N/A</v>
      </c>
      <c r="I4632" s="79" t="e">
        <v>#N/A</v>
      </c>
      <c r="J4632" s="79" t="e">
        <v>#N/A</v>
      </c>
      <c r="K4632" s="84" t="e">
        <v>#N/A</v>
      </c>
      <c r="L4632" s="9" t="e">
        <v>#N/A</v>
      </c>
      <c r="M4632" s="92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8" t="e">
        <v>#N/A</v>
      </c>
      <c r="F4633" s="3" t="e">
        <v>#N/A</v>
      </c>
      <c r="G4633" s="3" t="e">
        <v>#N/A</v>
      </c>
      <c r="H4633" s="3" t="e">
        <v>#N/A</v>
      </c>
      <c r="I4633" s="79" t="e">
        <v>#N/A</v>
      </c>
      <c r="J4633" s="79" t="e">
        <v>#N/A</v>
      </c>
      <c r="K4633" s="84" t="e">
        <v>#N/A</v>
      </c>
      <c r="L4633" s="9" t="e">
        <v>#N/A</v>
      </c>
      <c r="M4633" s="92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8" t="e">
        <v>#N/A</v>
      </c>
      <c r="F4634" s="3" t="e">
        <v>#N/A</v>
      </c>
      <c r="G4634" s="3" t="e">
        <v>#N/A</v>
      </c>
      <c r="H4634" s="3" t="e">
        <v>#N/A</v>
      </c>
      <c r="I4634" s="79" t="e">
        <v>#N/A</v>
      </c>
      <c r="J4634" s="79" t="e">
        <v>#N/A</v>
      </c>
      <c r="K4634" s="84" t="e">
        <v>#N/A</v>
      </c>
      <c r="L4634" s="9" t="e">
        <v>#N/A</v>
      </c>
      <c r="M4634" s="92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8" t="e">
        <v>#N/A</v>
      </c>
      <c r="F4635" s="3" t="e">
        <v>#N/A</v>
      </c>
      <c r="G4635" s="3" t="e">
        <v>#N/A</v>
      </c>
      <c r="H4635" s="3" t="e">
        <v>#N/A</v>
      </c>
      <c r="I4635" s="79" t="e">
        <v>#N/A</v>
      </c>
      <c r="J4635" s="79" t="e">
        <v>#N/A</v>
      </c>
      <c r="K4635" s="84" t="e">
        <v>#N/A</v>
      </c>
      <c r="L4635" s="9" t="e">
        <v>#N/A</v>
      </c>
      <c r="M4635" s="92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8" t="e">
        <v>#N/A</v>
      </c>
      <c r="F4636" s="3" t="e">
        <v>#N/A</v>
      </c>
      <c r="G4636" s="3" t="e">
        <v>#N/A</v>
      </c>
      <c r="H4636" s="3" t="e">
        <v>#N/A</v>
      </c>
      <c r="I4636" s="79" t="e">
        <v>#N/A</v>
      </c>
      <c r="J4636" s="79" t="e">
        <v>#N/A</v>
      </c>
      <c r="K4636" s="84" t="e">
        <v>#N/A</v>
      </c>
      <c r="L4636" s="9" t="e">
        <v>#N/A</v>
      </c>
      <c r="M4636" s="92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8" t="e">
        <v>#N/A</v>
      </c>
      <c r="F4637" s="3" t="e">
        <v>#N/A</v>
      </c>
      <c r="G4637" s="3" t="e">
        <v>#N/A</v>
      </c>
      <c r="H4637" s="3" t="e">
        <v>#N/A</v>
      </c>
      <c r="I4637" s="79" t="e">
        <v>#N/A</v>
      </c>
      <c r="J4637" s="79" t="e">
        <v>#N/A</v>
      </c>
      <c r="K4637" s="84" t="e">
        <v>#N/A</v>
      </c>
      <c r="L4637" s="9" t="e">
        <v>#N/A</v>
      </c>
      <c r="M4637" s="92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8" t="e">
        <v>#N/A</v>
      </c>
      <c r="F4638" s="3" t="e">
        <v>#N/A</v>
      </c>
      <c r="G4638" s="3" t="e">
        <v>#N/A</v>
      </c>
      <c r="H4638" s="3" t="e">
        <v>#N/A</v>
      </c>
      <c r="I4638" s="79" t="e">
        <v>#N/A</v>
      </c>
      <c r="J4638" s="79" t="e">
        <v>#N/A</v>
      </c>
      <c r="K4638" s="84" t="e">
        <v>#N/A</v>
      </c>
      <c r="L4638" s="9" t="e">
        <v>#N/A</v>
      </c>
      <c r="M4638" s="92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8" t="e">
        <v>#N/A</v>
      </c>
      <c r="F4639" s="3" t="e">
        <v>#N/A</v>
      </c>
      <c r="G4639" s="3" t="e">
        <v>#N/A</v>
      </c>
      <c r="H4639" s="3" t="e">
        <v>#N/A</v>
      </c>
      <c r="I4639" s="79" t="e">
        <v>#N/A</v>
      </c>
      <c r="J4639" s="79" t="e">
        <v>#N/A</v>
      </c>
      <c r="K4639" s="84" t="e">
        <v>#N/A</v>
      </c>
      <c r="L4639" s="9" t="e">
        <v>#N/A</v>
      </c>
      <c r="M4639" s="92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8" t="e">
        <v>#N/A</v>
      </c>
      <c r="F4640" s="3" t="e">
        <v>#N/A</v>
      </c>
      <c r="G4640" s="3" t="e">
        <v>#N/A</v>
      </c>
      <c r="H4640" s="3" t="e">
        <v>#N/A</v>
      </c>
      <c r="I4640" s="79" t="e">
        <v>#N/A</v>
      </c>
      <c r="J4640" s="79" t="e">
        <v>#N/A</v>
      </c>
      <c r="K4640" s="84" t="e">
        <v>#N/A</v>
      </c>
      <c r="L4640" s="9" t="e">
        <v>#N/A</v>
      </c>
      <c r="M4640" s="92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8" t="e">
        <v>#N/A</v>
      </c>
      <c r="F4641" s="3" t="e">
        <v>#N/A</v>
      </c>
      <c r="G4641" s="3" t="e">
        <v>#N/A</v>
      </c>
      <c r="H4641" s="3" t="e">
        <v>#N/A</v>
      </c>
      <c r="I4641" s="79" t="e">
        <v>#N/A</v>
      </c>
      <c r="J4641" s="79" t="e">
        <v>#N/A</v>
      </c>
      <c r="K4641" s="84" t="e">
        <v>#N/A</v>
      </c>
      <c r="L4641" s="9" t="e">
        <v>#N/A</v>
      </c>
      <c r="M4641" s="92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8" t="e">
        <v>#N/A</v>
      </c>
      <c r="F4642" s="3" t="e">
        <v>#N/A</v>
      </c>
      <c r="G4642" s="3" t="e">
        <v>#N/A</v>
      </c>
      <c r="H4642" s="3" t="e">
        <v>#N/A</v>
      </c>
      <c r="I4642" s="79" t="e">
        <v>#N/A</v>
      </c>
      <c r="J4642" s="79" t="e">
        <v>#N/A</v>
      </c>
      <c r="K4642" s="84" t="e">
        <v>#N/A</v>
      </c>
      <c r="L4642" s="9" t="e">
        <v>#N/A</v>
      </c>
      <c r="M4642" s="92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8" t="e">
        <v>#N/A</v>
      </c>
      <c r="F4643" s="3" t="e">
        <v>#N/A</v>
      </c>
      <c r="G4643" s="3" t="e">
        <v>#N/A</v>
      </c>
      <c r="H4643" s="3" t="e">
        <v>#N/A</v>
      </c>
      <c r="I4643" s="79" t="e">
        <v>#N/A</v>
      </c>
      <c r="J4643" s="79" t="e">
        <v>#N/A</v>
      </c>
      <c r="K4643" s="84" t="e">
        <v>#N/A</v>
      </c>
      <c r="L4643" s="9" t="e">
        <v>#N/A</v>
      </c>
      <c r="M4643" s="92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8" t="e">
        <v>#N/A</v>
      </c>
      <c r="F4644" s="3" t="e">
        <v>#N/A</v>
      </c>
      <c r="G4644" s="3" t="e">
        <v>#N/A</v>
      </c>
      <c r="H4644" s="3" t="e">
        <v>#N/A</v>
      </c>
      <c r="I4644" s="79" t="e">
        <v>#N/A</v>
      </c>
      <c r="J4644" s="79" t="e">
        <v>#N/A</v>
      </c>
      <c r="K4644" s="84" t="e">
        <v>#N/A</v>
      </c>
      <c r="L4644" s="9" t="e">
        <v>#N/A</v>
      </c>
      <c r="M4644" s="92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8" t="e">
        <v>#N/A</v>
      </c>
      <c r="F4645" s="3" t="e">
        <v>#N/A</v>
      </c>
      <c r="G4645" s="3" t="e">
        <v>#N/A</v>
      </c>
      <c r="H4645" s="3" t="e">
        <v>#N/A</v>
      </c>
      <c r="I4645" s="79" t="e">
        <v>#N/A</v>
      </c>
      <c r="J4645" s="79" t="e">
        <v>#N/A</v>
      </c>
      <c r="K4645" s="84" t="e">
        <v>#N/A</v>
      </c>
      <c r="L4645" s="9" t="e">
        <v>#N/A</v>
      </c>
      <c r="M4645" s="92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8" t="e">
        <v>#N/A</v>
      </c>
      <c r="F4646" s="3" t="e">
        <v>#N/A</v>
      </c>
      <c r="G4646" s="3" t="e">
        <v>#N/A</v>
      </c>
      <c r="H4646" s="3" t="e">
        <v>#N/A</v>
      </c>
      <c r="I4646" s="79" t="e">
        <v>#N/A</v>
      </c>
      <c r="J4646" s="79" t="e">
        <v>#N/A</v>
      </c>
      <c r="K4646" s="84" t="e">
        <v>#N/A</v>
      </c>
      <c r="L4646" s="9" t="e">
        <v>#N/A</v>
      </c>
      <c r="M4646" s="92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8" t="e">
        <v>#N/A</v>
      </c>
      <c r="F4647" s="3" t="e">
        <v>#N/A</v>
      </c>
      <c r="G4647" s="3" t="e">
        <v>#N/A</v>
      </c>
      <c r="H4647" s="3" t="e">
        <v>#N/A</v>
      </c>
      <c r="I4647" s="79" t="e">
        <v>#N/A</v>
      </c>
      <c r="J4647" s="79" t="e">
        <v>#N/A</v>
      </c>
      <c r="K4647" s="84" t="e">
        <v>#N/A</v>
      </c>
      <c r="L4647" s="9" t="e">
        <v>#N/A</v>
      </c>
      <c r="M4647" s="92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8" t="e">
        <v>#N/A</v>
      </c>
      <c r="F4648" s="3" t="e">
        <v>#N/A</v>
      </c>
      <c r="G4648" s="3" t="e">
        <v>#N/A</v>
      </c>
      <c r="H4648" s="3" t="e">
        <v>#N/A</v>
      </c>
      <c r="I4648" s="79" t="e">
        <v>#N/A</v>
      </c>
      <c r="J4648" s="79" t="e">
        <v>#N/A</v>
      </c>
      <c r="K4648" s="84" t="e">
        <v>#N/A</v>
      </c>
      <c r="L4648" s="9" t="e">
        <v>#N/A</v>
      </c>
      <c r="M4648" s="92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8" t="e">
        <v>#N/A</v>
      </c>
      <c r="F4649" s="3" t="e">
        <v>#N/A</v>
      </c>
      <c r="G4649" s="3" t="e">
        <v>#N/A</v>
      </c>
      <c r="H4649" s="3" t="e">
        <v>#N/A</v>
      </c>
      <c r="I4649" s="79" t="e">
        <v>#N/A</v>
      </c>
      <c r="J4649" s="79" t="e">
        <v>#N/A</v>
      </c>
      <c r="K4649" s="84" t="e">
        <v>#N/A</v>
      </c>
      <c r="L4649" s="9" t="e">
        <v>#N/A</v>
      </c>
      <c r="M4649" s="92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8" t="e">
        <v>#N/A</v>
      </c>
      <c r="F4650" s="3" t="e">
        <v>#N/A</v>
      </c>
      <c r="G4650" s="3" t="e">
        <v>#N/A</v>
      </c>
      <c r="H4650" s="3" t="e">
        <v>#N/A</v>
      </c>
      <c r="I4650" s="79" t="e">
        <v>#N/A</v>
      </c>
      <c r="J4650" s="79" t="e">
        <v>#N/A</v>
      </c>
      <c r="K4650" s="84" t="e">
        <v>#N/A</v>
      </c>
      <c r="L4650" s="9" t="e">
        <v>#N/A</v>
      </c>
      <c r="M4650" s="92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8" t="e">
        <v>#N/A</v>
      </c>
      <c r="F4651" s="3" t="e">
        <v>#N/A</v>
      </c>
      <c r="G4651" s="3" t="e">
        <v>#N/A</v>
      </c>
      <c r="H4651" s="3" t="e">
        <v>#N/A</v>
      </c>
      <c r="I4651" s="79" t="e">
        <v>#N/A</v>
      </c>
      <c r="J4651" s="79" t="e">
        <v>#N/A</v>
      </c>
      <c r="K4651" s="84" t="e">
        <v>#N/A</v>
      </c>
      <c r="L4651" s="9" t="e">
        <v>#N/A</v>
      </c>
      <c r="M4651" s="92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8" t="e">
        <v>#N/A</v>
      </c>
      <c r="F4652" s="3" t="e">
        <v>#N/A</v>
      </c>
      <c r="G4652" s="3" t="e">
        <v>#N/A</v>
      </c>
      <c r="H4652" s="3" t="e">
        <v>#N/A</v>
      </c>
      <c r="I4652" s="79" t="e">
        <v>#N/A</v>
      </c>
      <c r="J4652" s="79" t="e">
        <v>#N/A</v>
      </c>
      <c r="K4652" s="84" t="e">
        <v>#N/A</v>
      </c>
      <c r="L4652" s="9" t="e">
        <v>#N/A</v>
      </c>
      <c r="M4652" s="92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8" t="e">
        <v>#N/A</v>
      </c>
      <c r="F4653" s="3" t="e">
        <v>#N/A</v>
      </c>
      <c r="G4653" s="3" t="e">
        <v>#N/A</v>
      </c>
      <c r="H4653" s="3" t="e">
        <v>#N/A</v>
      </c>
      <c r="I4653" s="79" t="e">
        <v>#N/A</v>
      </c>
      <c r="J4653" s="79" t="e">
        <v>#N/A</v>
      </c>
      <c r="K4653" s="84" t="e">
        <v>#N/A</v>
      </c>
      <c r="L4653" s="9" t="e">
        <v>#N/A</v>
      </c>
      <c r="M4653" s="92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8" t="e">
        <v>#N/A</v>
      </c>
      <c r="F4654" s="3" t="e">
        <v>#N/A</v>
      </c>
      <c r="G4654" s="3" t="e">
        <v>#N/A</v>
      </c>
      <c r="H4654" s="3" t="e">
        <v>#N/A</v>
      </c>
      <c r="I4654" s="79" t="e">
        <v>#N/A</v>
      </c>
      <c r="J4654" s="79" t="e">
        <v>#N/A</v>
      </c>
      <c r="K4654" s="84" t="e">
        <v>#N/A</v>
      </c>
      <c r="L4654" s="9" t="e">
        <v>#N/A</v>
      </c>
      <c r="M4654" s="92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8" t="e">
        <v>#N/A</v>
      </c>
      <c r="F4655" s="3" t="e">
        <v>#N/A</v>
      </c>
      <c r="G4655" s="3" t="e">
        <v>#N/A</v>
      </c>
      <c r="H4655" s="3" t="e">
        <v>#N/A</v>
      </c>
      <c r="I4655" s="79" t="e">
        <v>#N/A</v>
      </c>
      <c r="J4655" s="79" t="e">
        <v>#N/A</v>
      </c>
      <c r="K4655" s="84" t="e">
        <v>#N/A</v>
      </c>
      <c r="L4655" s="9" t="e">
        <v>#N/A</v>
      </c>
      <c r="M4655" s="92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8" t="e">
        <v>#N/A</v>
      </c>
      <c r="F4656" s="3" t="e">
        <v>#N/A</v>
      </c>
      <c r="G4656" s="3" t="e">
        <v>#N/A</v>
      </c>
      <c r="H4656" s="3" t="e">
        <v>#N/A</v>
      </c>
      <c r="I4656" s="79" t="e">
        <v>#N/A</v>
      </c>
      <c r="J4656" s="79" t="e">
        <v>#N/A</v>
      </c>
      <c r="K4656" s="84" t="e">
        <v>#N/A</v>
      </c>
      <c r="L4656" s="9" t="e">
        <v>#N/A</v>
      </c>
      <c r="M4656" s="92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8" t="e">
        <v>#N/A</v>
      </c>
      <c r="F4657" s="3" t="e">
        <v>#N/A</v>
      </c>
      <c r="G4657" s="3" t="e">
        <v>#N/A</v>
      </c>
      <c r="H4657" s="3" t="e">
        <v>#N/A</v>
      </c>
      <c r="I4657" s="79" t="e">
        <v>#N/A</v>
      </c>
      <c r="J4657" s="79" t="e">
        <v>#N/A</v>
      </c>
      <c r="K4657" s="84" t="e">
        <v>#N/A</v>
      </c>
      <c r="L4657" s="9" t="e">
        <v>#N/A</v>
      </c>
      <c r="M4657" s="92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8" t="e">
        <v>#N/A</v>
      </c>
      <c r="F4658" s="3" t="e">
        <v>#N/A</v>
      </c>
      <c r="G4658" s="3" t="e">
        <v>#N/A</v>
      </c>
      <c r="H4658" s="3" t="e">
        <v>#N/A</v>
      </c>
      <c r="I4658" s="79" t="e">
        <v>#N/A</v>
      </c>
      <c r="J4658" s="79" t="e">
        <v>#N/A</v>
      </c>
      <c r="K4658" s="84" t="e">
        <v>#N/A</v>
      </c>
      <c r="L4658" s="9" t="e">
        <v>#N/A</v>
      </c>
      <c r="M4658" s="92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8" t="e">
        <v>#N/A</v>
      </c>
      <c r="F4659" s="3" t="e">
        <v>#N/A</v>
      </c>
      <c r="G4659" s="3" t="e">
        <v>#N/A</v>
      </c>
      <c r="H4659" s="3" t="e">
        <v>#N/A</v>
      </c>
      <c r="I4659" s="79" t="e">
        <v>#N/A</v>
      </c>
      <c r="J4659" s="79" t="e">
        <v>#N/A</v>
      </c>
      <c r="K4659" s="84" t="e">
        <v>#N/A</v>
      </c>
      <c r="L4659" s="9" t="e">
        <v>#N/A</v>
      </c>
      <c r="M4659" s="92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8" t="e">
        <v>#N/A</v>
      </c>
      <c r="F4660" s="3" t="e">
        <v>#N/A</v>
      </c>
      <c r="G4660" s="3" t="e">
        <v>#N/A</v>
      </c>
      <c r="H4660" s="3" t="e">
        <v>#N/A</v>
      </c>
      <c r="I4660" s="79" t="e">
        <v>#N/A</v>
      </c>
      <c r="J4660" s="79" t="e">
        <v>#N/A</v>
      </c>
      <c r="K4660" s="84" t="e">
        <v>#N/A</v>
      </c>
      <c r="L4660" s="9" t="e">
        <v>#N/A</v>
      </c>
      <c r="M4660" s="92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8" t="e">
        <v>#N/A</v>
      </c>
      <c r="F4661" s="3" t="e">
        <v>#N/A</v>
      </c>
      <c r="G4661" s="3" t="e">
        <v>#N/A</v>
      </c>
      <c r="H4661" s="3" t="e">
        <v>#N/A</v>
      </c>
      <c r="I4661" s="79" t="e">
        <v>#N/A</v>
      </c>
      <c r="J4661" s="79" t="e">
        <v>#N/A</v>
      </c>
      <c r="K4661" s="84" t="e">
        <v>#N/A</v>
      </c>
      <c r="L4661" s="9" t="e">
        <v>#N/A</v>
      </c>
      <c r="M4661" s="92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8" t="e">
        <v>#N/A</v>
      </c>
      <c r="F4662" s="3" t="e">
        <v>#N/A</v>
      </c>
      <c r="G4662" s="3" t="e">
        <v>#N/A</v>
      </c>
      <c r="H4662" s="3" t="e">
        <v>#N/A</v>
      </c>
      <c r="I4662" s="79" t="e">
        <v>#N/A</v>
      </c>
      <c r="J4662" s="79" t="e">
        <v>#N/A</v>
      </c>
      <c r="K4662" s="84" t="e">
        <v>#N/A</v>
      </c>
      <c r="L4662" s="9" t="e">
        <v>#N/A</v>
      </c>
      <c r="M4662" s="92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8" t="e">
        <v>#N/A</v>
      </c>
      <c r="F4663" s="3" t="e">
        <v>#N/A</v>
      </c>
      <c r="G4663" s="3" t="e">
        <v>#N/A</v>
      </c>
      <c r="H4663" s="3" t="e">
        <v>#N/A</v>
      </c>
      <c r="I4663" s="79" t="e">
        <v>#N/A</v>
      </c>
      <c r="J4663" s="79" t="e">
        <v>#N/A</v>
      </c>
      <c r="K4663" s="84" t="e">
        <v>#N/A</v>
      </c>
      <c r="L4663" s="9" t="e">
        <v>#N/A</v>
      </c>
      <c r="M4663" s="92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8" t="e">
        <v>#N/A</v>
      </c>
      <c r="F4664" s="3" t="e">
        <v>#N/A</v>
      </c>
      <c r="G4664" s="3" t="e">
        <v>#N/A</v>
      </c>
      <c r="H4664" s="3" t="e">
        <v>#N/A</v>
      </c>
      <c r="I4664" s="79" t="e">
        <v>#N/A</v>
      </c>
      <c r="J4664" s="79" t="e">
        <v>#N/A</v>
      </c>
      <c r="K4664" s="84" t="e">
        <v>#N/A</v>
      </c>
      <c r="L4664" s="9" t="e">
        <v>#N/A</v>
      </c>
      <c r="M4664" s="92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8" t="e">
        <v>#N/A</v>
      </c>
      <c r="F4665" s="3" t="e">
        <v>#N/A</v>
      </c>
      <c r="G4665" s="3" t="e">
        <v>#N/A</v>
      </c>
      <c r="H4665" s="3" t="e">
        <v>#N/A</v>
      </c>
      <c r="I4665" s="79" t="e">
        <v>#N/A</v>
      </c>
      <c r="J4665" s="79" t="e">
        <v>#N/A</v>
      </c>
      <c r="K4665" s="84" t="e">
        <v>#N/A</v>
      </c>
      <c r="L4665" s="9" t="e">
        <v>#N/A</v>
      </c>
      <c r="M4665" s="92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8" t="e">
        <v>#N/A</v>
      </c>
      <c r="F4666" s="3" t="e">
        <v>#N/A</v>
      </c>
      <c r="G4666" s="3" t="e">
        <v>#N/A</v>
      </c>
      <c r="H4666" s="3" t="e">
        <v>#N/A</v>
      </c>
      <c r="I4666" s="79" t="e">
        <v>#N/A</v>
      </c>
      <c r="J4666" s="79" t="e">
        <v>#N/A</v>
      </c>
      <c r="K4666" s="84" t="e">
        <v>#N/A</v>
      </c>
      <c r="L4666" s="9" t="e">
        <v>#N/A</v>
      </c>
      <c r="M4666" s="92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8" t="e">
        <v>#N/A</v>
      </c>
      <c r="F4667" s="3" t="e">
        <v>#N/A</v>
      </c>
      <c r="G4667" s="3" t="e">
        <v>#N/A</v>
      </c>
      <c r="H4667" s="3" t="e">
        <v>#N/A</v>
      </c>
      <c r="I4667" s="79" t="e">
        <v>#N/A</v>
      </c>
      <c r="J4667" s="79" t="e">
        <v>#N/A</v>
      </c>
      <c r="K4667" s="84" t="e">
        <v>#N/A</v>
      </c>
      <c r="L4667" s="9" t="e">
        <v>#N/A</v>
      </c>
      <c r="M4667" s="92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8" t="e">
        <v>#N/A</v>
      </c>
      <c r="F4668" s="3" t="e">
        <v>#N/A</v>
      </c>
      <c r="G4668" s="3" t="e">
        <v>#N/A</v>
      </c>
      <c r="H4668" s="3" t="e">
        <v>#N/A</v>
      </c>
      <c r="I4668" s="79" t="e">
        <v>#N/A</v>
      </c>
      <c r="J4668" s="79" t="e">
        <v>#N/A</v>
      </c>
      <c r="K4668" s="84" t="e">
        <v>#N/A</v>
      </c>
      <c r="L4668" s="9" t="e">
        <v>#N/A</v>
      </c>
      <c r="M4668" s="92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8" t="e">
        <v>#N/A</v>
      </c>
      <c r="F4669" s="3" t="e">
        <v>#N/A</v>
      </c>
      <c r="G4669" s="3" t="e">
        <v>#N/A</v>
      </c>
      <c r="H4669" s="3" t="e">
        <v>#N/A</v>
      </c>
      <c r="I4669" s="79" t="e">
        <v>#N/A</v>
      </c>
      <c r="J4669" s="79" t="e">
        <v>#N/A</v>
      </c>
      <c r="K4669" s="84" t="e">
        <v>#N/A</v>
      </c>
      <c r="L4669" s="9" t="e">
        <v>#N/A</v>
      </c>
      <c r="M4669" s="92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8" t="e">
        <v>#N/A</v>
      </c>
      <c r="F4670" s="3" t="e">
        <v>#N/A</v>
      </c>
      <c r="G4670" s="3" t="e">
        <v>#N/A</v>
      </c>
      <c r="H4670" s="3" t="e">
        <v>#N/A</v>
      </c>
      <c r="I4670" s="79" t="e">
        <v>#N/A</v>
      </c>
      <c r="J4670" s="79" t="e">
        <v>#N/A</v>
      </c>
      <c r="K4670" s="84" t="e">
        <v>#N/A</v>
      </c>
      <c r="L4670" s="9" t="e">
        <v>#N/A</v>
      </c>
      <c r="M4670" s="92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8" t="e">
        <v>#N/A</v>
      </c>
      <c r="F4671" s="3" t="e">
        <v>#N/A</v>
      </c>
      <c r="G4671" s="3" t="e">
        <v>#N/A</v>
      </c>
      <c r="H4671" s="3" t="e">
        <v>#N/A</v>
      </c>
      <c r="I4671" s="79" t="e">
        <v>#N/A</v>
      </c>
      <c r="J4671" s="79" t="e">
        <v>#N/A</v>
      </c>
      <c r="K4671" s="84" t="e">
        <v>#N/A</v>
      </c>
      <c r="L4671" s="9" t="e">
        <v>#N/A</v>
      </c>
      <c r="M4671" s="92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8" t="e">
        <v>#N/A</v>
      </c>
      <c r="F4672" s="3" t="e">
        <v>#N/A</v>
      </c>
      <c r="G4672" s="3" t="e">
        <v>#N/A</v>
      </c>
      <c r="H4672" s="3" t="e">
        <v>#N/A</v>
      </c>
      <c r="I4672" s="79" t="e">
        <v>#N/A</v>
      </c>
      <c r="J4672" s="79" t="e">
        <v>#N/A</v>
      </c>
      <c r="K4672" s="84" t="e">
        <v>#N/A</v>
      </c>
      <c r="L4672" s="9" t="e">
        <v>#N/A</v>
      </c>
      <c r="M4672" s="92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8" t="e">
        <v>#N/A</v>
      </c>
      <c r="F4673" s="3" t="e">
        <v>#N/A</v>
      </c>
      <c r="G4673" s="3" t="e">
        <v>#N/A</v>
      </c>
      <c r="H4673" s="3" t="e">
        <v>#N/A</v>
      </c>
      <c r="I4673" s="79" t="e">
        <v>#N/A</v>
      </c>
      <c r="J4673" s="79" t="e">
        <v>#N/A</v>
      </c>
      <c r="K4673" s="84" t="e">
        <v>#N/A</v>
      </c>
      <c r="L4673" s="9" t="e">
        <v>#N/A</v>
      </c>
      <c r="M4673" s="92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8" t="e">
        <v>#N/A</v>
      </c>
      <c r="F4674" s="3" t="e">
        <v>#N/A</v>
      </c>
      <c r="G4674" s="3" t="e">
        <v>#N/A</v>
      </c>
      <c r="H4674" s="3" t="e">
        <v>#N/A</v>
      </c>
      <c r="I4674" s="79" t="e">
        <v>#N/A</v>
      </c>
      <c r="J4674" s="79" t="e">
        <v>#N/A</v>
      </c>
      <c r="K4674" s="84" t="e">
        <v>#N/A</v>
      </c>
      <c r="L4674" s="9" t="e">
        <v>#N/A</v>
      </c>
      <c r="M4674" s="92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8" t="e">
        <v>#N/A</v>
      </c>
      <c r="F4675" s="3" t="e">
        <v>#N/A</v>
      </c>
      <c r="G4675" s="3" t="e">
        <v>#N/A</v>
      </c>
      <c r="H4675" s="3" t="e">
        <v>#N/A</v>
      </c>
      <c r="I4675" s="79" t="e">
        <v>#N/A</v>
      </c>
      <c r="J4675" s="79" t="e">
        <v>#N/A</v>
      </c>
      <c r="K4675" s="84" t="e">
        <v>#N/A</v>
      </c>
      <c r="L4675" s="9" t="e">
        <v>#N/A</v>
      </c>
      <c r="M4675" s="92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8" t="e">
        <v>#N/A</v>
      </c>
      <c r="F4676" s="3" t="e">
        <v>#N/A</v>
      </c>
      <c r="G4676" s="3" t="e">
        <v>#N/A</v>
      </c>
      <c r="H4676" s="3" t="e">
        <v>#N/A</v>
      </c>
      <c r="I4676" s="79" t="e">
        <v>#N/A</v>
      </c>
      <c r="J4676" s="79" t="e">
        <v>#N/A</v>
      </c>
      <c r="K4676" s="84" t="e">
        <v>#N/A</v>
      </c>
      <c r="L4676" s="9" t="e">
        <v>#N/A</v>
      </c>
      <c r="M4676" s="92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8" t="e">
        <v>#N/A</v>
      </c>
      <c r="F4677" s="3" t="e">
        <v>#N/A</v>
      </c>
      <c r="G4677" s="3" t="e">
        <v>#N/A</v>
      </c>
      <c r="H4677" s="3" t="e">
        <v>#N/A</v>
      </c>
      <c r="I4677" s="79" t="e">
        <v>#N/A</v>
      </c>
      <c r="J4677" s="79" t="e">
        <v>#N/A</v>
      </c>
      <c r="K4677" s="84" t="e">
        <v>#N/A</v>
      </c>
      <c r="L4677" s="9" t="e">
        <v>#N/A</v>
      </c>
      <c r="M4677" s="92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8" t="e">
        <v>#N/A</v>
      </c>
      <c r="F4678" s="3" t="e">
        <v>#N/A</v>
      </c>
      <c r="G4678" s="3" t="e">
        <v>#N/A</v>
      </c>
      <c r="H4678" s="3" t="e">
        <v>#N/A</v>
      </c>
      <c r="I4678" s="79" t="e">
        <v>#N/A</v>
      </c>
      <c r="J4678" s="79" t="e">
        <v>#N/A</v>
      </c>
      <c r="K4678" s="84" t="e">
        <v>#N/A</v>
      </c>
      <c r="L4678" s="9" t="e">
        <v>#N/A</v>
      </c>
      <c r="M4678" s="92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8" t="e">
        <v>#N/A</v>
      </c>
      <c r="F4679" s="3" t="e">
        <v>#N/A</v>
      </c>
      <c r="G4679" s="3" t="e">
        <v>#N/A</v>
      </c>
      <c r="H4679" s="3" t="e">
        <v>#N/A</v>
      </c>
      <c r="I4679" s="79" t="e">
        <v>#N/A</v>
      </c>
      <c r="J4679" s="79" t="e">
        <v>#N/A</v>
      </c>
      <c r="K4679" s="84" t="e">
        <v>#N/A</v>
      </c>
      <c r="L4679" s="9" t="e">
        <v>#N/A</v>
      </c>
      <c r="M4679" s="92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8" t="e">
        <v>#N/A</v>
      </c>
      <c r="F4680" s="3" t="e">
        <v>#N/A</v>
      </c>
      <c r="G4680" s="3" t="e">
        <v>#N/A</v>
      </c>
      <c r="H4680" s="3" t="e">
        <v>#N/A</v>
      </c>
      <c r="I4680" s="79" t="e">
        <v>#N/A</v>
      </c>
      <c r="J4680" s="79" t="e">
        <v>#N/A</v>
      </c>
      <c r="K4680" s="84" t="e">
        <v>#N/A</v>
      </c>
      <c r="L4680" s="9" t="e">
        <v>#N/A</v>
      </c>
      <c r="M4680" s="92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8" t="e">
        <v>#N/A</v>
      </c>
      <c r="F4681" s="3" t="e">
        <v>#N/A</v>
      </c>
      <c r="G4681" s="3" t="e">
        <v>#N/A</v>
      </c>
      <c r="H4681" s="3" t="e">
        <v>#N/A</v>
      </c>
      <c r="I4681" s="79" t="e">
        <v>#N/A</v>
      </c>
      <c r="J4681" s="79" t="e">
        <v>#N/A</v>
      </c>
      <c r="K4681" s="84" t="e">
        <v>#N/A</v>
      </c>
      <c r="L4681" s="9" t="e">
        <v>#N/A</v>
      </c>
      <c r="M4681" s="92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8" t="e">
        <v>#N/A</v>
      </c>
      <c r="F4682" s="3" t="e">
        <v>#N/A</v>
      </c>
      <c r="G4682" s="3" t="e">
        <v>#N/A</v>
      </c>
      <c r="H4682" s="3" t="e">
        <v>#N/A</v>
      </c>
      <c r="I4682" s="79" t="e">
        <v>#N/A</v>
      </c>
      <c r="J4682" s="79" t="e">
        <v>#N/A</v>
      </c>
      <c r="K4682" s="84" t="e">
        <v>#N/A</v>
      </c>
      <c r="L4682" s="9" t="e">
        <v>#N/A</v>
      </c>
      <c r="M4682" s="92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8" t="e">
        <v>#N/A</v>
      </c>
      <c r="F4683" s="3" t="e">
        <v>#N/A</v>
      </c>
      <c r="G4683" s="3" t="e">
        <v>#N/A</v>
      </c>
      <c r="H4683" s="3" t="e">
        <v>#N/A</v>
      </c>
      <c r="I4683" s="79" t="e">
        <v>#N/A</v>
      </c>
      <c r="J4683" s="79" t="e">
        <v>#N/A</v>
      </c>
      <c r="K4683" s="84" t="e">
        <v>#N/A</v>
      </c>
      <c r="L4683" s="9" t="e">
        <v>#N/A</v>
      </c>
      <c r="M4683" s="92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8" t="e">
        <v>#N/A</v>
      </c>
      <c r="F4684" s="3" t="e">
        <v>#N/A</v>
      </c>
      <c r="G4684" s="3" t="e">
        <v>#N/A</v>
      </c>
      <c r="H4684" s="3" t="e">
        <v>#N/A</v>
      </c>
      <c r="I4684" s="79" t="e">
        <v>#N/A</v>
      </c>
      <c r="J4684" s="79" t="e">
        <v>#N/A</v>
      </c>
      <c r="K4684" s="84" t="e">
        <v>#N/A</v>
      </c>
      <c r="L4684" s="9" t="e">
        <v>#N/A</v>
      </c>
      <c r="M4684" s="92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8" t="e">
        <v>#N/A</v>
      </c>
      <c r="F4685" s="3" t="e">
        <v>#N/A</v>
      </c>
      <c r="G4685" s="3" t="e">
        <v>#N/A</v>
      </c>
      <c r="H4685" s="3" t="e">
        <v>#N/A</v>
      </c>
      <c r="I4685" s="79" t="e">
        <v>#N/A</v>
      </c>
      <c r="J4685" s="79" t="e">
        <v>#N/A</v>
      </c>
      <c r="K4685" s="84" t="e">
        <v>#N/A</v>
      </c>
      <c r="L4685" s="9" t="e">
        <v>#N/A</v>
      </c>
      <c r="M4685" s="92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8" t="e">
        <v>#N/A</v>
      </c>
      <c r="F4686" s="3" t="e">
        <v>#N/A</v>
      </c>
      <c r="G4686" s="3" t="e">
        <v>#N/A</v>
      </c>
      <c r="H4686" s="3" t="e">
        <v>#N/A</v>
      </c>
      <c r="I4686" s="79" t="e">
        <v>#N/A</v>
      </c>
      <c r="J4686" s="79" t="e">
        <v>#N/A</v>
      </c>
      <c r="K4686" s="84" t="e">
        <v>#N/A</v>
      </c>
      <c r="L4686" s="9" t="e">
        <v>#N/A</v>
      </c>
      <c r="M4686" s="92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8" t="e">
        <v>#N/A</v>
      </c>
      <c r="F4687" s="3" t="e">
        <v>#N/A</v>
      </c>
      <c r="G4687" s="3" t="e">
        <v>#N/A</v>
      </c>
      <c r="H4687" s="3" t="e">
        <v>#N/A</v>
      </c>
      <c r="I4687" s="79" t="e">
        <v>#N/A</v>
      </c>
      <c r="J4687" s="79" t="e">
        <v>#N/A</v>
      </c>
      <c r="K4687" s="84" t="e">
        <v>#N/A</v>
      </c>
      <c r="L4687" s="9" t="e">
        <v>#N/A</v>
      </c>
      <c r="M4687" s="92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8" t="e">
        <v>#N/A</v>
      </c>
      <c r="F4688" s="3" t="e">
        <v>#N/A</v>
      </c>
      <c r="G4688" s="3" t="e">
        <v>#N/A</v>
      </c>
      <c r="H4688" s="3" t="e">
        <v>#N/A</v>
      </c>
      <c r="I4688" s="79" t="e">
        <v>#N/A</v>
      </c>
      <c r="J4688" s="79" t="e">
        <v>#N/A</v>
      </c>
      <c r="K4688" s="84" t="e">
        <v>#N/A</v>
      </c>
      <c r="L4688" s="9" t="e">
        <v>#N/A</v>
      </c>
      <c r="M4688" s="92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8" t="e">
        <v>#N/A</v>
      </c>
      <c r="F4689" s="3" t="e">
        <v>#N/A</v>
      </c>
      <c r="G4689" s="3" t="e">
        <v>#N/A</v>
      </c>
      <c r="H4689" s="3" t="e">
        <v>#N/A</v>
      </c>
      <c r="I4689" s="79" t="e">
        <v>#N/A</v>
      </c>
      <c r="J4689" s="79" t="e">
        <v>#N/A</v>
      </c>
      <c r="K4689" s="84" t="e">
        <v>#N/A</v>
      </c>
      <c r="L4689" s="9" t="e">
        <v>#N/A</v>
      </c>
      <c r="M4689" s="92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8" t="e">
        <v>#N/A</v>
      </c>
      <c r="F4690" s="3" t="e">
        <v>#N/A</v>
      </c>
      <c r="G4690" s="3" t="e">
        <v>#N/A</v>
      </c>
      <c r="H4690" s="3" t="e">
        <v>#N/A</v>
      </c>
      <c r="I4690" s="79" t="e">
        <v>#N/A</v>
      </c>
      <c r="J4690" s="79" t="e">
        <v>#N/A</v>
      </c>
      <c r="K4690" s="84" t="e">
        <v>#N/A</v>
      </c>
      <c r="L4690" s="9" t="e">
        <v>#N/A</v>
      </c>
      <c r="M4690" s="92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8" t="e">
        <v>#N/A</v>
      </c>
      <c r="F4691" s="3" t="e">
        <v>#N/A</v>
      </c>
      <c r="G4691" s="3" t="e">
        <v>#N/A</v>
      </c>
      <c r="H4691" s="3" t="e">
        <v>#N/A</v>
      </c>
      <c r="I4691" s="79" t="e">
        <v>#N/A</v>
      </c>
      <c r="J4691" s="79" t="e">
        <v>#N/A</v>
      </c>
      <c r="K4691" s="84" t="e">
        <v>#N/A</v>
      </c>
      <c r="L4691" s="9" t="e">
        <v>#N/A</v>
      </c>
      <c r="M4691" s="92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8" t="e">
        <v>#N/A</v>
      </c>
      <c r="F4692" s="3" t="e">
        <v>#N/A</v>
      </c>
      <c r="G4692" s="3" t="e">
        <v>#N/A</v>
      </c>
      <c r="H4692" s="3" t="e">
        <v>#N/A</v>
      </c>
      <c r="I4692" s="79" t="e">
        <v>#N/A</v>
      </c>
      <c r="J4692" s="79" t="e">
        <v>#N/A</v>
      </c>
      <c r="K4692" s="84" t="e">
        <v>#N/A</v>
      </c>
      <c r="L4692" s="9" t="e">
        <v>#N/A</v>
      </c>
      <c r="M4692" s="92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8" t="e">
        <v>#N/A</v>
      </c>
      <c r="F4693" s="3" t="e">
        <v>#N/A</v>
      </c>
      <c r="G4693" s="3" t="e">
        <v>#N/A</v>
      </c>
      <c r="H4693" s="3" t="e">
        <v>#N/A</v>
      </c>
      <c r="I4693" s="79" t="e">
        <v>#N/A</v>
      </c>
      <c r="J4693" s="79" t="e">
        <v>#N/A</v>
      </c>
      <c r="K4693" s="84" t="e">
        <v>#N/A</v>
      </c>
      <c r="L4693" s="9" t="e">
        <v>#N/A</v>
      </c>
      <c r="M4693" s="92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8" t="e">
        <v>#N/A</v>
      </c>
      <c r="F4694" s="3" t="e">
        <v>#N/A</v>
      </c>
      <c r="G4694" s="3" t="e">
        <v>#N/A</v>
      </c>
      <c r="H4694" s="3" t="e">
        <v>#N/A</v>
      </c>
      <c r="I4694" s="79" t="e">
        <v>#N/A</v>
      </c>
      <c r="J4694" s="79" t="e">
        <v>#N/A</v>
      </c>
      <c r="K4694" s="84" t="e">
        <v>#N/A</v>
      </c>
      <c r="L4694" s="9" t="e">
        <v>#N/A</v>
      </c>
      <c r="M4694" s="92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8" t="e">
        <v>#N/A</v>
      </c>
      <c r="F4695" s="3" t="e">
        <v>#N/A</v>
      </c>
      <c r="G4695" s="3" t="e">
        <v>#N/A</v>
      </c>
      <c r="H4695" s="3" t="e">
        <v>#N/A</v>
      </c>
      <c r="I4695" s="79" t="e">
        <v>#N/A</v>
      </c>
      <c r="J4695" s="79" t="e">
        <v>#N/A</v>
      </c>
      <c r="K4695" s="84" t="e">
        <v>#N/A</v>
      </c>
      <c r="L4695" s="9" t="e">
        <v>#N/A</v>
      </c>
      <c r="M4695" s="92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8" t="e">
        <v>#N/A</v>
      </c>
      <c r="F4696" s="3" t="e">
        <v>#N/A</v>
      </c>
      <c r="G4696" s="3" t="e">
        <v>#N/A</v>
      </c>
      <c r="H4696" s="3" t="e">
        <v>#N/A</v>
      </c>
      <c r="I4696" s="79" t="e">
        <v>#N/A</v>
      </c>
      <c r="J4696" s="79" t="e">
        <v>#N/A</v>
      </c>
      <c r="K4696" s="84" t="e">
        <v>#N/A</v>
      </c>
      <c r="L4696" s="9" t="e">
        <v>#N/A</v>
      </c>
      <c r="M4696" s="92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8" t="e">
        <v>#N/A</v>
      </c>
      <c r="F4697" s="3" t="e">
        <v>#N/A</v>
      </c>
      <c r="G4697" s="3" t="e">
        <v>#N/A</v>
      </c>
      <c r="H4697" s="3" t="e">
        <v>#N/A</v>
      </c>
      <c r="I4697" s="79" t="e">
        <v>#N/A</v>
      </c>
      <c r="J4697" s="79" t="e">
        <v>#N/A</v>
      </c>
      <c r="K4697" s="84" t="e">
        <v>#N/A</v>
      </c>
      <c r="L4697" s="9" t="e">
        <v>#N/A</v>
      </c>
      <c r="M4697" s="92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8" t="e">
        <v>#N/A</v>
      </c>
      <c r="F4698" s="3" t="e">
        <v>#N/A</v>
      </c>
      <c r="G4698" s="3" t="e">
        <v>#N/A</v>
      </c>
      <c r="H4698" s="3" t="e">
        <v>#N/A</v>
      </c>
      <c r="I4698" s="79" t="e">
        <v>#N/A</v>
      </c>
      <c r="J4698" s="79" t="e">
        <v>#N/A</v>
      </c>
      <c r="K4698" s="84" t="e">
        <v>#N/A</v>
      </c>
      <c r="L4698" s="9" t="e">
        <v>#N/A</v>
      </c>
      <c r="M4698" s="92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8" t="e">
        <v>#N/A</v>
      </c>
      <c r="F4699" s="3" t="e">
        <v>#N/A</v>
      </c>
      <c r="G4699" s="3" t="e">
        <v>#N/A</v>
      </c>
      <c r="H4699" s="3" t="e">
        <v>#N/A</v>
      </c>
      <c r="I4699" s="79" t="e">
        <v>#N/A</v>
      </c>
      <c r="J4699" s="79" t="e">
        <v>#N/A</v>
      </c>
      <c r="K4699" s="84" t="e">
        <v>#N/A</v>
      </c>
      <c r="L4699" s="9" t="e">
        <v>#N/A</v>
      </c>
      <c r="M4699" s="92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8" t="e">
        <v>#N/A</v>
      </c>
      <c r="F4700" s="3" t="e">
        <v>#N/A</v>
      </c>
      <c r="G4700" s="3" t="e">
        <v>#N/A</v>
      </c>
      <c r="H4700" s="3" t="e">
        <v>#N/A</v>
      </c>
      <c r="I4700" s="79" t="e">
        <v>#N/A</v>
      </c>
      <c r="J4700" s="79" t="e">
        <v>#N/A</v>
      </c>
      <c r="K4700" s="84" t="e">
        <v>#N/A</v>
      </c>
      <c r="L4700" s="9" t="e">
        <v>#N/A</v>
      </c>
      <c r="M4700" s="92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8" t="e">
        <v>#N/A</v>
      </c>
      <c r="F4701" s="3" t="e">
        <v>#N/A</v>
      </c>
      <c r="G4701" s="3" t="e">
        <v>#N/A</v>
      </c>
      <c r="H4701" s="3" t="e">
        <v>#N/A</v>
      </c>
      <c r="I4701" s="79" t="e">
        <v>#N/A</v>
      </c>
      <c r="J4701" s="79" t="e">
        <v>#N/A</v>
      </c>
      <c r="K4701" s="84" t="e">
        <v>#N/A</v>
      </c>
      <c r="L4701" s="9" t="e">
        <v>#N/A</v>
      </c>
      <c r="M4701" s="92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8" t="e">
        <v>#N/A</v>
      </c>
      <c r="F4702" s="3" t="e">
        <v>#N/A</v>
      </c>
      <c r="G4702" s="3" t="e">
        <v>#N/A</v>
      </c>
      <c r="H4702" s="3" t="e">
        <v>#N/A</v>
      </c>
      <c r="I4702" s="79" t="e">
        <v>#N/A</v>
      </c>
      <c r="J4702" s="79" t="e">
        <v>#N/A</v>
      </c>
      <c r="K4702" s="84" t="e">
        <v>#N/A</v>
      </c>
      <c r="L4702" s="9" t="e">
        <v>#N/A</v>
      </c>
      <c r="M4702" s="92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8" t="e">
        <v>#N/A</v>
      </c>
      <c r="F4703" s="3" t="e">
        <v>#N/A</v>
      </c>
      <c r="G4703" s="3" t="e">
        <v>#N/A</v>
      </c>
      <c r="H4703" s="3" t="e">
        <v>#N/A</v>
      </c>
      <c r="I4703" s="79" t="e">
        <v>#N/A</v>
      </c>
      <c r="J4703" s="79" t="e">
        <v>#N/A</v>
      </c>
      <c r="K4703" s="84" t="e">
        <v>#N/A</v>
      </c>
      <c r="L4703" s="9" t="e">
        <v>#N/A</v>
      </c>
      <c r="M4703" s="92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8" t="e">
        <v>#N/A</v>
      </c>
      <c r="F4704" s="3" t="e">
        <v>#N/A</v>
      </c>
      <c r="G4704" s="3" t="e">
        <v>#N/A</v>
      </c>
      <c r="H4704" s="3" t="e">
        <v>#N/A</v>
      </c>
      <c r="I4704" s="79" t="e">
        <v>#N/A</v>
      </c>
      <c r="J4704" s="79" t="e">
        <v>#N/A</v>
      </c>
      <c r="K4704" s="84" t="e">
        <v>#N/A</v>
      </c>
      <c r="L4704" s="9" t="e">
        <v>#N/A</v>
      </c>
      <c r="M4704" s="92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8" t="e">
        <v>#N/A</v>
      </c>
      <c r="F4705" s="3" t="e">
        <v>#N/A</v>
      </c>
      <c r="G4705" s="3" t="e">
        <v>#N/A</v>
      </c>
      <c r="H4705" s="3" t="e">
        <v>#N/A</v>
      </c>
      <c r="I4705" s="79" t="e">
        <v>#N/A</v>
      </c>
      <c r="J4705" s="79" t="e">
        <v>#N/A</v>
      </c>
      <c r="K4705" s="84" t="e">
        <v>#N/A</v>
      </c>
      <c r="L4705" s="9" t="e">
        <v>#N/A</v>
      </c>
      <c r="M4705" s="92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8" t="e">
        <v>#N/A</v>
      </c>
      <c r="F4706" s="3" t="e">
        <v>#N/A</v>
      </c>
      <c r="G4706" s="3" t="e">
        <v>#N/A</v>
      </c>
      <c r="H4706" s="3" t="e">
        <v>#N/A</v>
      </c>
      <c r="I4706" s="79" t="e">
        <v>#N/A</v>
      </c>
      <c r="J4706" s="79" t="e">
        <v>#N/A</v>
      </c>
      <c r="K4706" s="84" t="e">
        <v>#N/A</v>
      </c>
      <c r="L4706" s="9" t="e">
        <v>#N/A</v>
      </c>
      <c r="M4706" s="92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8" t="e">
        <v>#N/A</v>
      </c>
      <c r="F4707" s="3" t="e">
        <v>#N/A</v>
      </c>
      <c r="G4707" s="3" t="e">
        <v>#N/A</v>
      </c>
      <c r="H4707" s="3" t="e">
        <v>#N/A</v>
      </c>
      <c r="I4707" s="79" t="e">
        <v>#N/A</v>
      </c>
      <c r="J4707" s="79" t="e">
        <v>#N/A</v>
      </c>
      <c r="K4707" s="84" t="e">
        <v>#N/A</v>
      </c>
      <c r="L4707" s="9" t="e">
        <v>#N/A</v>
      </c>
      <c r="M4707" s="92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8" t="e">
        <v>#N/A</v>
      </c>
      <c r="F4708" s="3" t="e">
        <v>#N/A</v>
      </c>
      <c r="G4708" s="3" t="e">
        <v>#N/A</v>
      </c>
      <c r="H4708" s="3" t="e">
        <v>#N/A</v>
      </c>
      <c r="I4708" s="79" t="e">
        <v>#N/A</v>
      </c>
      <c r="J4708" s="79" t="e">
        <v>#N/A</v>
      </c>
      <c r="K4708" s="84" t="e">
        <v>#N/A</v>
      </c>
      <c r="L4708" s="9" t="e">
        <v>#N/A</v>
      </c>
      <c r="M4708" s="92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8" t="e">
        <v>#N/A</v>
      </c>
      <c r="F4709" s="3" t="e">
        <v>#N/A</v>
      </c>
      <c r="G4709" s="3" t="e">
        <v>#N/A</v>
      </c>
      <c r="H4709" s="3" t="e">
        <v>#N/A</v>
      </c>
      <c r="I4709" s="79" t="e">
        <v>#N/A</v>
      </c>
      <c r="J4709" s="79" t="e">
        <v>#N/A</v>
      </c>
      <c r="K4709" s="84" t="e">
        <v>#N/A</v>
      </c>
      <c r="L4709" s="9" t="e">
        <v>#N/A</v>
      </c>
      <c r="M4709" s="92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8" t="e">
        <v>#N/A</v>
      </c>
      <c r="F4710" s="3" t="e">
        <v>#N/A</v>
      </c>
      <c r="G4710" s="3" t="e">
        <v>#N/A</v>
      </c>
      <c r="H4710" s="3" t="e">
        <v>#N/A</v>
      </c>
      <c r="I4710" s="79" t="e">
        <v>#N/A</v>
      </c>
      <c r="J4710" s="79" t="e">
        <v>#N/A</v>
      </c>
      <c r="K4710" s="84" t="e">
        <v>#N/A</v>
      </c>
      <c r="L4710" s="9" t="e">
        <v>#N/A</v>
      </c>
      <c r="M4710" s="92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8" t="e">
        <v>#N/A</v>
      </c>
      <c r="F4711" s="3" t="e">
        <v>#N/A</v>
      </c>
      <c r="G4711" s="3" t="e">
        <v>#N/A</v>
      </c>
      <c r="H4711" s="3" t="e">
        <v>#N/A</v>
      </c>
      <c r="I4711" s="79" t="e">
        <v>#N/A</v>
      </c>
      <c r="J4711" s="79" t="e">
        <v>#N/A</v>
      </c>
      <c r="K4711" s="84" t="e">
        <v>#N/A</v>
      </c>
      <c r="L4711" s="9" t="e">
        <v>#N/A</v>
      </c>
      <c r="M4711" s="92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8" t="e">
        <v>#N/A</v>
      </c>
      <c r="F4712" s="3" t="e">
        <v>#N/A</v>
      </c>
      <c r="G4712" s="3" t="e">
        <v>#N/A</v>
      </c>
      <c r="H4712" s="3" t="e">
        <v>#N/A</v>
      </c>
      <c r="I4712" s="79" t="e">
        <v>#N/A</v>
      </c>
      <c r="J4712" s="79" t="e">
        <v>#N/A</v>
      </c>
      <c r="K4712" s="84" t="e">
        <v>#N/A</v>
      </c>
      <c r="L4712" s="9" t="e">
        <v>#N/A</v>
      </c>
      <c r="M4712" s="92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8" t="e">
        <v>#N/A</v>
      </c>
      <c r="F4713" s="3" t="e">
        <v>#N/A</v>
      </c>
      <c r="G4713" s="3" t="e">
        <v>#N/A</v>
      </c>
      <c r="H4713" s="3" t="e">
        <v>#N/A</v>
      </c>
      <c r="I4713" s="79" t="e">
        <v>#N/A</v>
      </c>
      <c r="J4713" s="79" t="e">
        <v>#N/A</v>
      </c>
      <c r="K4713" s="84" t="e">
        <v>#N/A</v>
      </c>
      <c r="L4713" s="9" t="e">
        <v>#N/A</v>
      </c>
      <c r="M4713" s="92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8" t="e">
        <v>#N/A</v>
      </c>
      <c r="F4714" s="3" t="e">
        <v>#N/A</v>
      </c>
      <c r="G4714" s="3" t="e">
        <v>#N/A</v>
      </c>
      <c r="H4714" s="3" t="e">
        <v>#N/A</v>
      </c>
      <c r="I4714" s="79" t="e">
        <v>#N/A</v>
      </c>
      <c r="J4714" s="79" t="e">
        <v>#N/A</v>
      </c>
      <c r="K4714" s="84" t="e">
        <v>#N/A</v>
      </c>
      <c r="L4714" s="9" t="e">
        <v>#N/A</v>
      </c>
      <c r="M4714" s="92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8" t="e">
        <v>#N/A</v>
      </c>
      <c r="F4715" s="3" t="e">
        <v>#N/A</v>
      </c>
      <c r="G4715" s="3" t="e">
        <v>#N/A</v>
      </c>
      <c r="H4715" s="3" t="e">
        <v>#N/A</v>
      </c>
      <c r="I4715" s="79" t="e">
        <v>#N/A</v>
      </c>
      <c r="J4715" s="79" t="e">
        <v>#N/A</v>
      </c>
      <c r="K4715" s="84" t="e">
        <v>#N/A</v>
      </c>
      <c r="L4715" s="9" t="e">
        <v>#N/A</v>
      </c>
      <c r="M4715" s="92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8" t="e">
        <v>#N/A</v>
      </c>
      <c r="F4716" s="3" t="e">
        <v>#N/A</v>
      </c>
      <c r="G4716" s="3" t="e">
        <v>#N/A</v>
      </c>
      <c r="H4716" s="3" t="e">
        <v>#N/A</v>
      </c>
      <c r="I4716" s="79" t="e">
        <v>#N/A</v>
      </c>
      <c r="J4716" s="79" t="e">
        <v>#N/A</v>
      </c>
      <c r="K4716" s="84" t="e">
        <v>#N/A</v>
      </c>
      <c r="L4716" s="9" t="e">
        <v>#N/A</v>
      </c>
      <c r="M4716" s="92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8" t="e">
        <v>#N/A</v>
      </c>
      <c r="F4717" s="3" t="e">
        <v>#N/A</v>
      </c>
      <c r="G4717" s="3" t="e">
        <v>#N/A</v>
      </c>
      <c r="H4717" s="3" t="e">
        <v>#N/A</v>
      </c>
      <c r="I4717" s="79" t="e">
        <v>#N/A</v>
      </c>
      <c r="J4717" s="79" t="e">
        <v>#N/A</v>
      </c>
      <c r="K4717" s="84" t="e">
        <v>#N/A</v>
      </c>
      <c r="L4717" s="9" t="e">
        <v>#N/A</v>
      </c>
      <c r="M4717" s="92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8" t="e">
        <v>#N/A</v>
      </c>
      <c r="F4718" s="3" t="e">
        <v>#N/A</v>
      </c>
      <c r="G4718" s="3" t="e">
        <v>#N/A</v>
      </c>
      <c r="H4718" s="3" t="e">
        <v>#N/A</v>
      </c>
      <c r="I4718" s="79" t="e">
        <v>#N/A</v>
      </c>
      <c r="J4718" s="79" t="e">
        <v>#N/A</v>
      </c>
      <c r="K4718" s="84" t="e">
        <v>#N/A</v>
      </c>
      <c r="L4718" s="9" t="e">
        <v>#N/A</v>
      </c>
      <c r="M4718" s="92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8" t="e">
        <v>#N/A</v>
      </c>
      <c r="F4719" s="3" t="e">
        <v>#N/A</v>
      </c>
      <c r="G4719" s="3" t="e">
        <v>#N/A</v>
      </c>
      <c r="H4719" s="3" t="e">
        <v>#N/A</v>
      </c>
      <c r="I4719" s="79" t="e">
        <v>#N/A</v>
      </c>
      <c r="J4719" s="79" t="e">
        <v>#N/A</v>
      </c>
      <c r="K4719" s="84" t="e">
        <v>#N/A</v>
      </c>
      <c r="L4719" s="9" t="e">
        <v>#N/A</v>
      </c>
      <c r="M4719" s="92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8" t="e">
        <v>#N/A</v>
      </c>
      <c r="F4720" s="3" t="e">
        <v>#N/A</v>
      </c>
      <c r="G4720" s="3" t="e">
        <v>#N/A</v>
      </c>
      <c r="H4720" s="3" t="e">
        <v>#N/A</v>
      </c>
      <c r="I4720" s="79" t="e">
        <v>#N/A</v>
      </c>
      <c r="J4720" s="79" t="e">
        <v>#N/A</v>
      </c>
      <c r="K4720" s="84" t="e">
        <v>#N/A</v>
      </c>
      <c r="L4720" s="9" t="e">
        <v>#N/A</v>
      </c>
      <c r="M4720" s="92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8" t="e">
        <v>#N/A</v>
      </c>
      <c r="F4721" s="3" t="e">
        <v>#N/A</v>
      </c>
      <c r="G4721" s="3" t="e">
        <v>#N/A</v>
      </c>
      <c r="H4721" s="3" t="e">
        <v>#N/A</v>
      </c>
      <c r="I4721" s="79" t="e">
        <v>#N/A</v>
      </c>
      <c r="J4721" s="79" t="e">
        <v>#N/A</v>
      </c>
      <c r="K4721" s="84" t="e">
        <v>#N/A</v>
      </c>
      <c r="L4721" s="9" t="e">
        <v>#N/A</v>
      </c>
      <c r="M4721" s="92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8" t="e">
        <v>#N/A</v>
      </c>
      <c r="F4722" s="3" t="e">
        <v>#N/A</v>
      </c>
      <c r="G4722" s="3" t="e">
        <v>#N/A</v>
      </c>
      <c r="H4722" s="3" t="e">
        <v>#N/A</v>
      </c>
      <c r="I4722" s="79" t="e">
        <v>#N/A</v>
      </c>
      <c r="J4722" s="79" t="e">
        <v>#N/A</v>
      </c>
      <c r="K4722" s="84" t="e">
        <v>#N/A</v>
      </c>
      <c r="L4722" s="9" t="e">
        <v>#N/A</v>
      </c>
      <c r="M4722" s="92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8" t="e">
        <v>#N/A</v>
      </c>
      <c r="F4723" s="3" t="e">
        <v>#N/A</v>
      </c>
      <c r="G4723" s="3" t="e">
        <v>#N/A</v>
      </c>
      <c r="H4723" s="3" t="e">
        <v>#N/A</v>
      </c>
      <c r="I4723" s="79" t="e">
        <v>#N/A</v>
      </c>
      <c r="J4723" s="79" t="e">
        <v>#N/A</v>
      </c>
      <c r="K4723" s="84" t="e">
        <v>#N/A</v>
      </c>
      <c r="L4723" s="9" t="e">
        <v>#N/A</v>
      </c>
      <c r="M4723" s="92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8" t="e">
        <v>#N/A</v>
      </c>
      <c r="F4724" s="3" t="e">
        <v>#N/A</v>
      </c>
      <c r="G4724" s="3" t="e">
        <v>#N/A</v>
      </c>
      <c r="H4724" s="3" t="e">
        <v>#N/A</v>
      </c>
      <c r="I4724" s="79" t="e">
        <v>#N/A</v>
      </c>
      <c r="J4724" s="79" t="e">
        <v>#N/A</v>
      </c>
      <c r="K4724" s="84" t="e">
        <v>#N/A</v>
      </c>
      <c r="L4724" s="9" t="e">
        <v>#N/A</v>
      </c>
      <c r="M4724" s="92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8" t="e">
        <v>#N/A</v>
      </c>
      <c r="F4725" s="3" t="e">
        <v>#N/A</v>
      </c>
      <c r="G4725" s="3" t="e">
        <v>#N/A</v>
      </c>
      <c r="H4725" s="3" t="e">
        <v>#N/A</v>
      </c>
      <c r="I4725" s="79" t="e">
        <v>#N/A</v>
      </c>
      <c r="J4725" s="79" t="e">
        <v>#N/A</v>
      </c>
      <c r="K4725" s="84" t="e">
        <v>#N/A</v>
      </c>
      <c r="L4725" s="9" t="e">
        <v>#N/A</v>
      </c>
      <c r="M4725" s="92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8" t="e">
        <v>#N/A</v>
      </c>
      <c r="F4726" s="3" t="e">
        <v>#N/A</v>
      </c>
      <c r="G4726" s="3" t="e">
        <v>#N/A</v>
      </c>
      <c r="H4726" s="3" t="e">
        <v>#N/A</v>
      </c>
      <c r="I4726" s="79" t="e">
        <v>#N/A</v>
      </c>
      <c r="J4726" s="79" t="e">
        <v>#N/A</v>
      </c>
      <c r="K4726" s="84" t="e">
        <v>#N/A</v>
      </c>
      <c r="L4726" s="9" t="e">
        <v>#N/A</v>
      </c>
      <c r="M4726" s="92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8" t="e">
        <v>#N/A</v>
      </c>
      <c r="F4727" s="3" t="e">
        <v>#N/A</v>
      </c>
      <c r="G4727" s="3" t="e">
        <v>#N/A</v>
      </c>
      <c r="H4727" s="3" t="e">
        <v>#N/A</v>
      </c>
      <c r="I4727" s="79" t="e">
        <v>#N/A</v>
      </c>
      <c r="J4727" s="79" t="e">
        <v>#N/A</v>
      </c>
      <c r="K4727" s="84" t="e">
        <v>#N/A</v>
      </c>
      <c r="L4727" s="9" t="e">
        <v>#N/A</v>
      </c>
      <c r="M4727" s="92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8" t="e">
        <v>#N/A</v>
      </c>
      <c r="F4728" s="3" t="e">
        <v>#N/A</v>
      </c>
      <c r="G4728" s="3" t="e">
        <v>#N/A</v>
      </c>
      <c r="H4728" s="3" t="e">
        <v>#N/A</v>
      </c>
      <c r="I4728" s="79" t="e">
        <v>#N/A</v>
      </c>
      <c r="J4728" s="79" t="e">
        <v>#N/A</v>
      </c>
      <c r="K4728" s="84" t="e">
        <v>#N/A</v>
      </c>
      <c r="L4728" s="9" t="e">
        <v>#N/A</v>
      </c>
      <c r="M4728" s="92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8" t="e">
        <v>#N/A</v>
      </c>
      <c r="F4729" s="3" t="e">
        <v>#N/A</v>
      </c>
      <c r="G4729" s="3" t="e">
        <v>#N/A</v>
      </c>
      <c r="H4729" s="3" t="e">
        <v>#N/A</v>
      </c>
      <c r="I4729" s="79" t="e">
        <v>#N/A</v>
      </c>
      <c r="J4729" s="79" t="e">
        <v>#N/A</v>
      </c>
      <c r="K4729" s="84" t="e">
        <v>#N/A</v>
      </c>
      <c r="L4729" s="9" t="e">
        <v>#N/A</v>
      </c>
      <c r="M4729" s="92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8" t="e">
        <v>#N/A</v>
      </c>
      <c r="F4730" s="3" t="e">
        <v>#N/A</v>
      </c>
      <c r="G4730" s="3" t="e">
        <v>#N/A</v>
      </c>
      <c r="H4730" s="3" t="e">
        <v>#N/A</v>
      </c>
      <c r="I4730" s="79" t="e">
        <v>#N/A</v>
      </c>
      <c r="J4730" s="79" t="e">
        <v>#N/A</v>
      </c>
      <c r="K4730" s="84" t="e">
        <v>#N/A</v>
      </c>
      <c r="L4730" s="9" t="e">
        <v>#N/A</v>
      </c>
      <c r="M4730" s="92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8" t="e">
        <v>#N/A</v>
      </c>
      <c r="F4731" s="3" t="e">
        <v>#N/A</v>
      </c>
      <c r="G4731" s="3" t="e">
        <v>#N/A</v>
      </c>
      <c r="H4731" s="3" t="e">
        <v>#N/A</v>
      </c>
      <c r="I4731" s="79" t="e">
        <v>#N/A</v>
      </c>
      <c r="J4731" s="79" t="e">
        <v>#N/A</v>
      </c>
      <c r="K4731" s="84" t="e">
        <v>#N/A</v>
      </c>
      <c r="L4731" s="9" t="e">
        <v>#N/A</v>
      </c>
      <c r="M4731" s="92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8" t="e">
        <v>#N/A</v>
      </c>
      <c r="F4732" s="3" t="e">
        <v>#N/A</v>
      </c>
      <c r="G4732" s="3" t="e">
        <v>#N/A</v>
      </c>
      <c r="H4732" s="3" t="e">
        <v>#N/A</v>
      </c>
      <c r="I4732" s="79" t="e">
        <v>#N/A</v>
      </c>
      <c r="J4732" s="79" t="e">
        <v>#N/A</v>
      </c>
      <c r="K4732" s="84" t="e">
        <v>#N/A</v>
      </c>
      <c r="L4732" s="9" t="e">
        <v>#N/A</v>
      </c>
      <c r="M4732" s="92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8" t="e">
        <v>#N/A</v>
      </c>
      <c r="F4733" s="3" t="e">
        <v>#N/A</v>
      </c>
      <c r="G4733" s="3" t="e">
        <v>#N/A</v>
      </c>
      <c r="H4733" s="3" t="e">
        <v>#N/A</v>
      </c>
      <c r="I4733" s="79" t="e">
        <v>#N/A</v>
      </c>
      <c r="J4733" s="79" t="e">
        <v>#N/A</v>
      </c>
      <c r="K4733" s="84" t="e">
        <v>#N/A</v>
      </c>
      <c r="L4733" s="9" t="e">
        <v>#N/A</v>
      </c>
      <c r="M4733" s="92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8" t="e">
        <v>#N/A</v>
      </c>
      <c r="F4734" s="3" t="e">
        <v>#N/A</v>
      </c>
      <c r="G4734" s="3" t="e">
        <v>#N/A</v>
      </c>
      <c r="H4734" s="3" t="e">
        <v>#N/A</v>
      </c>
      <c r="I4734" s="79" t="e">
        <v>#N/A</v>
      </c>
      <c r="J4734" s="79" t="e">
        <v>#N/A</v>
      </c>
      <c r="K4734" s="84" t="e">
        <v>#N/A</v>
      </c>
      <c r="L4734" s="9" t="e">
        <v>#N/A</v>
      </c>
      <c r="M4734" s="92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8" t="e">
        <v>#N/A</v>
      </c>
      <c r="F4735" s="3" t="e">
        <v>#N/A</v>
      </c>
      <c r="G4735" s="3" t="e">
        <v>#N/A</v>
      </c>
      <c r="H4735" s="3" t="e">
        <v>#N/A</v>
      </c>
      <c r="I4735" s="79" t="e">
        <v>#N/A</v>
      </c>
      <c r="J4735" s="79" t="e">
        <v>#N/A</v>
      </c>
      <c r="K4735" s="84" t="e">
        <v>#N/A</v>
      </c>
      <c r="L4735" s="9" t="e">
        <v>#N/A</v>
      </c>
      <c r="M4735" s="92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8" t="e">
        <v>#N/A</v>
      </c>
      <c r="F4736" s="3" t="e">
        <v>#N/A</v>
      </c>
      <c r="G4736" s="3" t="e">
        <v>#N/A</v>
      </c>
      <c r="H4736" s="3" t="e">
        <v>#N/A</v>
      </c>
      <c r="I4736" s="79" t="e">
        <v>#N/A</v>
      </c>
      <c r="J4736" s="79" t="e">
        <v>#N/A</v>
      </c>
      <c r="K4736" s="84" t="e">
        <v>#N/A</v>
      </c>
      <c r="L4736" s="9" t="e">
        <v>#N/A</v>
      </c>
      <c r="M4736" s="92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8" t="e">
        <v>#N/A</v>
      </c>
      <c r="F4737" s="3" t="e">
        <v>#N/A</v>
      </c>
      <c r="G4737" s="3" t="e">
        <v>#N/A</v>
      </c>
      <c r="H4737" s="3" t="e">
        <v>#N/A</v>
      </c>
      <c r="I4737" s="79" t="e">
        <v>#N/A</v>
      </c>
      <c r="J4737" s="79" t="e">
        <v>#N/A</v>
      </c>
      <c r="K4737" s="84" t="e">
        <v>#N/A</v>
      </c>
      <c r="L4737" s="9" t="e">
        <v>#N/A</v>
      </c>
      <c r="M4737" s="92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8" t="e">
        <v>#N/A</v>
      </c>
      <c r="F4738" s="3" t="e">
        <v>#N/A</v>
      </c>
      <c r="G4738" s="3" t="e">
        <v>#N/A</v>
      </c>
      <c r="H4738" s="3" t="e">
        <v>#N/A</v>
      </c>
      <c r="I4738" s="79" t="e">
        <v>#N/A</v>
      </c>
      <c r="J4738" s="79" t="e">
        <v>#N/A</v>
      </c>
      <c r="K4738" s="84" t="e">
        <v>#N/A</v>
      </c>
      <c r="L4738" s="9" t="e">
        <v>#N/A</v>
      </c>
      <c r="M4738" s="92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8" t="e">
        <v>#N/A</v>
      </c>
      <c r="F4739" s="3" t="e">
        <v>#N/A</v>
      </c>
      <c r="G4739" s="3" t="e">
        <v>#N/A</v>
      </c>
      <c r="H4739" s="3" t="e">
        <v>#N/A</v>
      </c>
      <c r="I4739" s="79" t="e">
        <v>#N/A</v>
      </c>
      <c r="J4739" s="79" t="e">
        <v>#N/A</v>
      </c>
      <c r="K4739" s="84" t="e">
        <v>#N/A</v>
      </c>
      <c r="L4739" s="9" t="e">
        <v>#N/A</v>
      </c>
      <c r="M4739" s="92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8" t="e">
        <v>#N/A</v>
      </c>
      <c r="F4740" s="3" t="e">
        <v>#N/A</v>
      </c>
      <c r="G4740" s="3" t="e">
        <v>#N/A</v>
      </c>
      <c r="H4740" s="3" t="e">
        <v>#N/A</v>
      </c>
      <c r="I4740" s="79" t="e">
        <v>#N/A</v>
      </c>
      <c r="J4740" s="79" t="e">
        <v>#N/A</v>
      </c>
      <c r="K4740" s="84" t="e">
        <v>#N/A</v>
      </c>
      <c r="L4740" s="9" t="e">
        <v>#N/A</v>
      </c>
      <c r="M4740" s="92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8" t="e">
        <v>#N/A</v>
      </c>
      <c r="F4741" s="3" t="e">
        <v>#N/A</v>
      </c>
      <c r="G4741" s="3" t="e">
        <v>#N/A</v>
      </c>
      <c r="H4741" s="3" t="e">
        <v>#N/A</v>
      </c>
      <c r="I4741" s="79" t="e">
        <v>#N/A</v>
      </c>
      <c r="J4741" s="79" t="e">
        <v>#N/A</v>
      </c>
      <c r="K4741" s="84" t="e">
        <v>#N/A</v>
      </c>
      <c r="L4741" s="9" t="e">
        <v>#N/A</v>
      </c>
      <c r="M4741" s="92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8" t="e">
        <v>#N/A</v>
      </c>
      <c r="F4742" s="3" t="e">
        <v>#N/A</v>
      </c>
      <c r="G4742" s="3" t="e">
        <v>#N/A</v>
      </c>
      <c r="H4742" s="3" t="e">
        <v>#N/A</v>
      </c>
      <c r="I4742" s="79" t="e">
        <v>#N/A</v>
      </c>
      <c r="J4742" s="79" t="e">
        <v>#N/A</v>
      </c>
      <c r="K4742" s="84" t="e">
        <v>#N/A</v>
      </c>
      <c r="L4742" s="9" t="e">
        <v>#N/A</v>
      </c>
      <c r="M4742" s="92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8" t="e">
        <v>#N/A</v>
      </c>
      <c r="F4743" s="3" t="e">
        <v>#N/A</v>
      </c>
      <c r="G4743" s="3" t="e">
        <v>#N/A</v>
      </c>
      <c r="H4743" s="3" t="e">
        <v>#N/A</v>
      </c>
      <c r="I4743" s="79" t="e">
        <v>#N/A</v>
      </c>
      <c r="J4743" s="79" t="e">
        <v>#N/A</v>
      </c>
      <c r="K4743" s="84" t="e">
        <v>#N/A</v>
      </c>
      <c r="L4743" s="9" t="e">
        <v>#N/A</v>
      </c>
      <c r="M4743" s="92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8" t="e">
        <v>#N/A</v>
      </c>
      <c r="F4744" s="3" t="e">
        <v>#N/A</v>
      </c>
      <c r="G4744" s="3" t="e">
        <v>#N/A</v>
      </c>
      <c r="H4744" s="3" t="e">
        <v>#N/A</v>
      </c>
      <c r="I4744" s="79" t="e">
        <v>#N/A</v>
      </c>
      <c r="J4744" s="79" t="e">
        <v>#N/A</v>
      </c>
      <c r="K4744" s="84" t="e">
        <v>#N/A</v>
      </c>
      <c r="L4744" s="9" t="e">
        <v>#N/A</v>
      </c>
      <c r="M4744" s="92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8" t="e">
        <v>#N/A</v>
      </c>
      <c r="F4745" s="3" t="e">
        <v>#N/A</v>
      </c>
      <c r="G4745" s="3" t="e">
        <v>#N/A</v>
      </c>
      <c r="H4745" s="3" t="e">
        <v>#N/A</v>
      </c>
      <c r="I4745" s="79" t="e">
        <v>#N/A</v>
      </c>
      <c r="J4745" s="79" t="e">
        <v>#N/A</v>
      </c>
      <c r="K4745" s="84" t="e">
        <v>#N/A</v>
      </c>
      <c r="L4745" s="9" t="e">
        <v>#N/A</v>
      </c>
      <c r="M4745" s="92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8" t="e">
        <v>#N/A</v>
      </c>
      <c r="F4746" s="3" t="e">
        <v>#N/A</v>
      </c>
      <c r="G4746" s="3" t="e">
        <v>#N/A</v>
      </c>
      <c r="H4746" s="3" t="e">
        <v>#N/A</v>
      </c>
      <c r="I4746" s="79" t="e">
        <v>#N/A</v>
      </c>
      <c r="J4746" s="79" t="e">
        <v>#N/A</v>
      </c>
      <c r="K4746" s="84" t="e">
        <v>#N/A</v>
      </c>
      <c r="L4746" s="9" t="e">
        <v>#N/A</v>
      </c>
      <c r="M4746" s="92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8" t="e">
        <v>#N/A</v>
      </c>
      <c r="F4747" s="3" t="e">
        <v>#N/A</v>
      </c>
      <c r="G4747" s="3" t="e">
        <v>#N/A</v>
      </c>
      <c r="H4747" s="3" t="e">
        <v>#N/A</v>
      </c>
      <c r="I4747" s="79" t="e">
        <v>#N/A</v>
      </c>
      <c r="J4747" s="79" t="e">
        <v>#N/A</v>
      </c>
      <c r="K4747" s="84" t="e">
        <v>#N/A</v>
      </c>
      <c r="L4747" s="9" t="e">
        <v>#N/A</v>
      </c>
      <c r="M4747" s="92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8" t="e">
        <v>#N/A</v>
      </c>
      <c r="F4748" s="3" t="e">
        <v>#N/A</v>
      </c>
      <c r="G4748" s="3" t="e">
        <v>#N/A</v>
      </c>
      <c r="H4748" s="3" t="e">
        <v>#N/A</v>
      </c>
      <c r="I4748" s="79" t="e">
        <v>#N/A</v>
      </c>
      <c r="J4748" s="79" t="e">
        <v>#N/A</v>
      </c>
      <c r="K4748" s="84" t="e">
        <v>#N/A</v>
      </c>
      <c r="L4748" s="9" t="e">
        <v>#N/A</v>
      </c>
      <c r="M4748" s="92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8" t="e">
        <v>#N/A</v>
      </c>
      <c r="F4749" s="3" t="e">
        <v>#N/A</v>
      </c>
      <c r="G4749" s="3" t="e">
        <v>#N/A</v>
      </c>
      <c r="H4749" s="3" t="e">
        <v>#N/A</v>
      </c>
      <c r="I4749" s="79" t="e">
        <v>#N/A</v>
      </c>
      <c r="J4749" s="79" t="e">
        <v>#N/A</v>
      </c>
      <c r="K4749" s="84" t="e">
        <v>#N/A</v>
      </c>
      <c r="L4749" s="9" t="e">
        <v>#N/A</v>
      </c>
      <c r="M4749" s="92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8" t="e">
        <v>#N/A</v>
      </c>
      <c r="F4750" s="3" t="e">
        <v>#N/A</v>
      </c>
      <c r="G4750" s="3" t="e">
        <v>#N/A</v>
      </c>
      <c r="H4750" s="3" t="e">
        <v>#N/A</v>
      </c>
      <c r="I4750" s="79" t="e">
        <v>#N/A</v>
      </c>
      <c r="J4750" s="79" t="e">
        <v>#N/A</v>
      </c>
      <c r="K4750" s="84" t="e">
        <v>#N/A</v>
      </c>
      <c r="L4750" s="9" t="e">
        <v>#N/A</v>
      </c>
      <c r="M4750" s="92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8" t="e">
        <v>#N/A</v>
      </c>
      <c r="F4751" s="3" t="e">
        <v>#N/A</v>
      </c>
      <c r="G4751" s="3" t="e">
        <v>#N/A</v>
      </c>
      <c r="H4751" s="3" t="e">
        <v>#N/A</v>
      </c>
      <c r="I4751" s="79" t="e">
        <v>#N/A</v>
      </c>
      <c r="J4751" s="79" t="e">
        <v>#N/A</v>
      </c>
      <c r="K4751" s="84" t="e">
        <v>#N/A</v>
      </c>
      <c r="L4751" s="9" t="e">
        <v>#N/A</v>
      </c>
      <c r="M4751" s="92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8" t="e">
        <v>#N/A</v>
      </c>
      <c r="F4752" s="3" t="e">
        <v>#N/A</v>
      </c>
      <c r="G4752" s="3" t="e">
        <v>#N/A</v>
      </c>
      <c r="H4752" s="3" t="e">
        <v>#N/A</v>
      </c>
      <c r="I4752" s="79" t="e">
        <v>#N/A</v>
      </c>
      <c r="J4752" s="79" t="e">
        <v>#N/A</v>
      </c>
      <c r="K4752" s="84" t="e">
        <v>#N/A</v>
      </c>
      <c r="L4752" s="9" t="e">
        <v>#N/A</v>
      </c>
      <c r="M4752" s="92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8" t="e">
        <v>#N/A</v>
      </c>
      <c r="F4753" s="3" t="e">
        <v>#N/A</v>
      </c>
      <c r="G4753" s="3" t="e">
        <v>#N/A</v>
      </c>
      <c r="H4753" s="3" t="e">
        <v>#N/A</v>
      </c>
      <c r="I4753" s="79" t="e">
        <v>#N/A</v>
      </c>
      <c r="J4753" s="79" t="e">
        <v>#N/A</v>
      </c>
      <c r="K4753" s="84" t="e">
        <v>#N/A</v>
      </c>
      <c r="L4753" s="9" t="e">
        <v>#N/A</v>
      </c>
      <c r="M4753" s="92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8" t="e">
        <v>#N/A</v>
      </c>
      <c r="F4754" s="3" t="e">
        <v>#N/A</v>
      </c>
      <c r="G4754" s="3" t="e">
        <v>#N/A</v>
      </c>
      <c r="H4754" s="3" t="e">
        <v>#N/A</v>
      </c>
      <c r="I4754" s="79" t="e">
        <v>#N/A</v>
      </c>
      <c r="J4754" s="79" t="e">
        <v>#N/A</v>
      </c>
      <c r="K4754" s="84" t="e">
        <v>#N/A</v>
      </c>
      <c r="L4754" s="9" t="e">
        <v>#N/A</v>
      </c>
      <c r="M4754" s="92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8" t="e">
        <v>#N/A</v>
      </c>
      <c r="F4755" s="3" t="e">
        <v>#N/A</v>
      </c>
      <c r="G4755" s="3" t="e">
        <v>#N/A</v>
      </c>
      <c r="H4755" s="3" t="e">
        <v>#N/A</v>
      </c>
      <c r="I4755" s="79" t="e">
        <v>#N/A</v>
      </c>
      <c r="J4755" s="79" t="e">
        <v>#N/A</v>
      </c>
      <c r="K4755" s="84" t="e">
        <v>#N/A</v>
      </c>
      <c r="L4755" s="9" t="e">
        <v>#N/A</v>
      </c>
      <c r="M4755" s="92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8" t="e">
        <v>#N/A</v>
      </c>
      <c r="F4756" s="3" t="e">
        <v>#N/A</v>
      </c>
      <c r="G4756" s="3" t="e">
        <v>#N/A</v>
      </c>
      <c r="H4756" s="3" t="e">
        <v>#N/A</v>
      </c>
      <c r="I4756" s="79" t="e">
        <v>#N/A</v>
      </c>
      <c r="J4756" s="79" t="e">
        <v>#N/A</v>
      </c>
      <c r="K4756" s="84" t="e">
        <v>#N/A</v>
      </c>
      <c r="L4756" s="9" t="e">
        <v>#N/A</v>
      </c>
      <c r="M4756" s="92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8" t="e">
        <v>#N/A</v>
      </c>
      <c r="F4757" s="3" t="e">
        <v>#N/A</v>
      </c>
      <c r="G4757" s="3" t="e">
        <v>#N/A</v>
      </c>
      <c r="H4757" s="3" t="e">
        <v>#N/A</v>
      </c>
      <c r="I4757" s="79" t="e">
        <v>#N/A</v>
      </c>
      <c r="J4757" s="79" t="e">
        <v>#N/A</v>
      </c>
      <c r="K4757" s="84" t="e">
        <v>#N/A</v>
      </c>
      <c r="L4757" s="9" t="e">
        <v>#N/A</v>
      </c>
      <c r="M4757" s="92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8" t="e">
        <v>#N/A</v>
      </c>
      <c r="F4758" s="3" t="e">
        <v>#N/A</v>
      </c>
      <c r="G4758" s="3" t="e">
        <v>#N/A</v>
      </c>
      <c r="H4758" s="3" t="e">
        <v>#N/A</v>
      </c>
      <c r="I4758" s="79" t="e">
        <v>#N/A</v>
      </c>
      <c r="J4758" s="79" t="e">
        <v>#N/A</v>
      </c>
      <c r="K4758" s="84" t="e">
        <v>#N/A</v>
      </c>
      <c r="L4758" s="9" t="e">
        <v>#N/A</v>
      </c>
      <c r="M4758" s="92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8" t="e">
        <v>#N/A</v>
      </c>
      <c r="F4759" s="3" t="e">
        <v>#N/A</v>
      </c>
      <c r="G4759" s="3" t="e">
        <v>#N/A</v>
      </c>
      <c r="H4759" s="3" t="e">
        <v>#N/A</v>
      </c>
      <c r="I4759" s="79" t="e">
        <v>#N/A</v>
      </c>
      <c r="J4759" s="79" t="e">
        <v>#N/A</v>
      </c>
      <c r="K4759" s="84" t="e">
        <v>#N/A</v>
      </c>
      <c r="L4759" s="9" t="e">
        <v>#N/A</v>
      </c>
      <c r="M4759" s="92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8" t="e">
        <v>#N/A</v>
      </c>
      <c r="F4760" s="3" t="e">
        <v>#N/A</v>
      </c>
      <c r="G4760" s="3" t="e">
        <v>#N/A</v>
      </c>
      <c r="H4760" s="3" t="e">
        <v>#N/A</v>
      </c>
      <c r="I4760" s="79" t="e">
        <v>#N/A</v>
      </c>
      <c r="J4760" s="79" t="e">
        <v>#N/A</v>
      </c>
      <c r="K4760" s="84" t="e">
        <v>#N/A</v>
      </c>
      <c r="L4760" s="9" t="e">
        <v>#N/A</v>
      </c>
      <c r="M4760" s="92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8" t="e">
        <v>#N/A</v>
      </c>
      <c r="F4761" s="3" t="e">
        <v>#N/A</v>
      </c>
      <c r="G4761" s="3" t="e">
        <v>#N/A</v>
      </c>
      <c r="H4761" s="3" t="e">
        <v>#N/A</v>
      </c>
      <c r="I4761" s="79" t="e">
        <v>#N/A</v>
      </c>
      <c r="J4761" s="79" t="e">
        <v>#N/A</v>
      </c>
      <c r="K4761" s="84" t="e">
        <v>#N/A</v>
      </c>
      <c r="L4761" s="9" t="e">
        <v>#N/A</v>
      </c>
      <c r="M4761" s="92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8" t="e">
        <v>#N/A</v>
      </c>
      <c r="F4762" s="3" t="e">
        <v>#N/A</v>
      </c>
      <c r="G4762" s="3" t="e">
        <v>#N/A</v>
      </c>
      <c r="H4762" s="3" t="e">
        <v>#N/A</v>
      </c>
      <c r="I4762" s="79" t="e">
        <v>#N/A</v>
      </c>
      <c r="J4762" s="79" t="e">
        <v>#N/A</v>
      </c>
      <c r="K4762" s="84" t="e">
        <v>#N/A</v>
      </c>
      <c r="L4762" s="9" t="e">
        <v>#N/A</v>
      </c>
      <c r="M4762" s="92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8" t="e">
        <v>#N/A</v>
      </c>
      <c r="F4763" s="3" t="e">
        <v>#N/A</v>
      </c>
      <c r="G4763" s="3" t="e">
        <v>#N/A</v>
      </c>
      <c r="H4763" s="3" t="e">
        <v>#N/A</v>
      </c>
      <c r="I4763" s="79" t="e">
        <v>#N/A</v>
      </c>
      <c r="J4763" s="79" t="e">
        <v>#N/A</v>
      </c>
      <c r="K4763" s="84" t="e">
        <v>#N/A</v>
      </c>
      <c r="L4763" s="9" t="e">
        <v>#N/A</v>
      </c>
      <c r="M4763" s="92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8" t="e">
        <v>#N/A</v>
      </c>
      <c r="F4764" s="3" t="e">
        <v>#N/A</v>
      </c>
      <c r="G4764" s="3" t="e">
        <v>#N/A</v>
      </c>
      <c r="H4764" s="3" t="e">
        <v>#N/A</v>
      </c>
      <c r="I4764" s="79" t="e">
        <v>#N/A</v>
      </c>
      <c r="J4764" s="79" t="e">
        <v>#N/A</v>
      </c>
      <c r="K4764" s="84" t="e">
        <v>#N/A</v>
      </c>
      <c r="L4764" s="9" t="e">
        <v>#N/A</v>
      </c>
      <c r="M4764" s="92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8" t="e">
        <v>#N/A</v>
      </c>
      <c r="F4765" s="3" t="e">
        <v>#N/A</v>
      </c>
      <c r="G4765" s="3" t="e">
        <v>#N/A</v>
      </c>
      <c r="H4765" s="3" t="e">
        <v>#N/A</v>
      </c>
      <c r="I4765" s="79" t="e">
        <v>#N/A</v>
      </c>
      <c r="J4765" s="79" t="e">
        <v>#N/A</v>
      </c>
      <c r="K4765" s="84" t="e">
        <v>#N/A</v>
      </c>
      <c r="L4765" s="9" t="e">
        <v>#N/A</v>
      </c>
      <c r="M4765" s="92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8" t="e">
        <v>#N/A</v>
      </c>
      <c r="F4766" s="3" t="e">
        <v>#N/A</v>
      </c>
      <c r="G4766" s="3" t="e">
        <v>#N/A</v>
      </c>
      <c r="H4766" s="3" t="e">
        <v>#N/A</v>
      </c>
      <c r="I4766" s="79" t="e">
        <v>#N/A</v>
      </c>
      <c r="J4766" s="79" t="e">
        <v>#N/A</v>
      </c>
      <c r="K4766" s="84" t="e">
        <v>#N/A</v>
      </c>
      <c r="L4766" s="9" t="e">
        <v>#N/A</v>
      </c>
      <c r="M4766" s="92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8" t="e">
        <v>#N/A</v>
      </c>
      <c r="F4767" s="3" t="e">
        <v>#N/A</v>
      </c>
      <c r="G4767" s="3" t="e">
        <v>#N/A</v>
      </c>
      <c r="H4767" s="3" t="e">
        <v>#N/A</v>
      </c>
      <c r="I4767" s="79" t="e">
        <v>#N/A</v>
      </c>
      <c r="J4767" s="79" t="e">
        <v>#N/A</v>
      </c>
      <c r="K4767" s="84" t="e">
        <v>#N/A</v>
      </c>
      <c r="L4767" s="9" t="e">
        <v>#N/A</v>
      </c>
      <c r="M4767" s="92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8" t="e">
        <v>#N/A</v>
      </c>
      <c r="F4768" s="3" t="e">
        <v>#N/A</v>
      </c>
      <c r="G4768" s="3" t="e">
        <v>#N/A</v>
      </c>
      <c r="H4768" s="3" t="e">
        <v>#N/A</v>
      </c>
      <c r="I4768" s="79" t="e">
        <v>#N/A</v>
      </c>
      <c r="J4768" s="79" t="e">
        <v>#N/A</v>
      </c>
      <c r="K4768" s="84" t="e">
        <v>#N/A</v>
      </c>
      <c r="L4768" s="9" t="e">
        <v>#N/A</v>
      </c>
      <c r="M4768" s="92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8" t="e">
        <v>#N/A</v>
      </c>
      <c r="F4769" s="3" t="e">
        <v>#N/A</v>
      </c>
      <c r="G4769" s="3" t="e">
        <v>#N/A</v>
      </c>
      <c r="H4769" s="3" t="e">
        <v>#N/A</v>
      </c>
      <c r="I4769" s="79" t="e">
        <v>#N/A</v>
      </c>
      <c r="J4769" s="79" t="e">
        <v>#N/A</v>
      </c>
      <c r="K4769" s="84" t="e">
        <v>#N/A</v>
      </c>
      <c r="L4769" s="9" t="e">
        <v>#N/A</v>
      </c>
      <c r="M4769" s="92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8" t="e">
        <v>#N/A</v>
      </c>
      <c r="F4770" s="3" t="e">
        <v>#N/A</v>
      </c>
      <c r="G4770" s="3" t="e">
        <v>#N/A</v>
      </c>
      <c r="H4770" s="3" t="e">
        <v>#N/A</v>
      </c>
      <c r="I4770" s="79" t="e">
        <v>#N/A</v>
      </c>
      <c r="J4770" s="79" t="e">
        <v>#N/A</v>
      </c>
      <c r="K4770" s="84" t="e">
        <v>#N/A</v>
      </c>
      <c r="L4770" s="9" t="e">
        <v>#N/A</v>
      </c>
      <c r="M4770" s="92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8" t="e">
        <v>#N/A</v>
      </c>
      <c r="F4771" s="3" t="e">
        <v>#N/A</v>
      </c>
      <c r="G4771" s="3" t="e">
        <v>#N/A</v>
      </c>
      <c r="H4771" s="3" t="e">
        <v>#N/A</v>
      </c>
      <c r="I4771" s="79" t="e">
        <v>#N/A</v>
      </c>
      <c r="J4771" s="79" t="e">
        <v>#N/A</v>
      </c>
      <c r="K4771" s="84" t="e">
        <v>#N/A</v>
      </c>
      <c r="L4771" s="9" t="e">
        <v>#N/A</v>
      </c>
      <c r="M4771" s="92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8" t="e">
        <v>#N/A</v>
      </c>
      <c r="F4772" s="3" t="e">
        <v>#N/A</v>
      </c>
      <c r="G4772" s="3" t="e">
        <v>#N/A</v>
      </c>
      <c r="H4772" s="3" t="e">
        <v>#N/A</v>
      </c>
      <c r="I4772" s="79" t="e">
        <v>#N/A</v>
      </c>
      <c r="J4772" s="79" t="e">
        <v>#N/A</v>
      </c>
      <c r="K4772" s="84" t="e">
        <v>#N/A</v>
      </c>
      <c r="L4772" s="9" t="e">
        <v>#N/A</v>
      </c>
      <c r="M4772" s="92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8" t="e">
        <v>#N/A</v>
      </c>
      <c r="F4773" s="3" t="e">
        <v>#N/A</v>
      </c>
      <c r="G4773" s="3" t="e">
        <v>#N/A</v>
      </c>
      <c r="H4773" s="3" t="e">
        <v>#N/A</v>
      </c>
      <c r="I4773" s="79" t="e">
        <v>#N/A</v>
      </c>
      <c r="J4773" s="79" t="e">
        <v>#N/A</v>
      </c>
      <c r="K4773" s="84" t="e">
        <v>#N/A</v>
      </c>
      <c r="L4773" s="9" t="e">
        <v>#N/A</v>
      </c>
      <c r="M4773" s="92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8" t="e">
        <v>#N/A</v>
      </c>
      <c r="F4774" s="3" t="e">
        <v>#N/A</v>
      </c>
      <c r="G4774" s="3" t="e">
        <v>#N/A</v>
      </c>
      <c r="H4774" s="3" t="e">
        <v>#N/A</v>
      </c>
      <c r="I4774" s="79" t="e">
        <v>#N/A</v>
      </c>
      <c r="J4774" s="79" t="e">
        <v>#N/A</v>
      </c>
      <c r="K4774" s="84" t="e">
        <v>#N/A</v>
      </c>
      <c r="L4774" s="9" t="e">
        <v>#N/A</v>
      </c>
      <c r="M4774" s="92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8" t="e">
        <v>#N/A</v>
      </c>
      <c r="F4775" s="3" t="e">
        <v>#N/A</v>
      </c>
      <c r="G4775" s="3" t="e">
        <v>#N/A</v>
      </c>
      <c r="H4775" s="3" t="e">
        <v>#N/A</v>
      </c>
      <c r="I4775" s="79" t="e">
        <v>#N/A</v>
      </c>
      <c r="J4775" s="79" t="e">
        <v>#N/A</v>
      </c>
      <c r="K4775" s="84" t="e">
        <v>#N/A</v>
      </c>
      <c r="L4775" s="9" t="e">
        <v>#N/A</v>
      </c>
      <c r="M4775" s="92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8" t="e">
        <v>#N/A</v>
      </c>
      <c r="F4776" s="3" t="e">
        <v>#N/A</v>
      </c>
      <c r="G4776" s="3" t="e">
        <v>#N/A</v>
      </c>
      <c r="H4776" s="3" t="e">
        <v>#N/A</v>
      </c>
      <c r="I4776" s="79" t="e">
        <v>#N/A</v>
      </c>
      <c r="J4776" s="79" t="e">
        <v>#N/A</v>
      </c>
      <c r="K4776" s="84" t="e">
        <v>#N/A</v>
      </c>
      <c r="L4776" s="9" t="e">
        <v>#N/A</v>
      </c>
      <c r="M4776" s="92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8" t="e">
        <v>#N/A</v>
      </c>
      <c r="F4777" s="3" t="e">
        <v>#N/A</v>
      </c>
      <c r="G4777" s="3" t="e">
        <v>#N/A</v>
      </c>
      <c r="H4777" s="3" t="e">
        <v>#N/A</v>
      </c>
      <c r="I4777" s="79" t="e">
        <v>#N/A</v>
      </c>
      <c r="J4777" s="79" t="e">
        <v>#N/A</v>
      </c>
      <c r="K4777" s="84" t="e">
        <v>#N/A</v>
      </c>
      <c r="L4777" s="9" t="e">
        <v>#N/A</v>
      </c>
      <c r="M4777" s="92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8" t="e">
        <v>#N/A</v>
      </c>
      <c r="F4778" s="3" t="e">
        <v>#N/A</v>
      </c>
      <c r="G4778" s="3" t="e">
        <v>#N/A</v>
      </c>
      <c r="H4778" s="3" t="e">
        <v>#N/A</v>
      </c>
      <c r="I4778" s="79" t="e">
        <v>#N/A</v>
      </c>
      <c r="J4778" s="79" t="e">
        <v>#N/A</v>
      </c>
      <c r="K4778" s="84" t="e">
        <v>#N/A</v>
      </c>
      <c r="L4778" s="9" t="e">
        <v>#N/A</v>
      </c>
      <c r="M4778" s="92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8" t="e">
        <v>#N/A</v>
      </c>
      <c r="F4779" s="3" t="e">
        <v>#N/A</v>
      </c>
      <c r="G4779" s="3" t="e">
        <v>#N/A</v>
      </c>
      <c r="H4779" s="3" t="e">
        <v>#N/A</v>
      </c>
      <c r="I4779" s="79" t="e">
        <v>#N/A</v>
      </c>
      <c r="J4779" s="79" t="e">
        <v>#N/A</v>
      </c>
      <c r="K4779" s="84" t="e">
        <v>#N/A</v>
      </c>
      <c r="L4779" s="9" t="e">
        <v>#N/A</v>
      </c>
      <c r="M4779" s="92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8" t="e">
        <v>#N/A</v>
      </c>
      <c r="F4780" s="3" t="e">
        <v>#N/A</v>
      </c>
      <c r="G4780" s="3" t="e">
        <v>#N/A</v>
      </c>
      <c r="H4780" s="3" t="e">
        <v>#N/A</v>
      </c>
      <c r="I4780" s="79" t="e">
        <v>#N/A</v>
      </c>
      <c r="J4780" s="79" t="e">
        <v>#N/A</v>
      </c>
      <c r="K4780" s="84" t="e">
        <v>#N/A</v>
      </c>
      <c r="L4780" s="9" t="e">
        <v>#N/A</v>
      </c>
      <c r="M4780" s="92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8" t="e">
        <v>#N/A</v>
      </c>
      <c r="F4781" s="3" t="e">
        <v>#N/A</v>
      </c>
      <c r="G4781" s="3" t="e">
        <v>#N/A</v>
      </c>
      <c r="H4781" s="3" t="e">
        <v>#N/A</v>
      </c>
      <c r="I4781" s="79" t="e">
        <v>#N/A</v>
      </c>
      <c r="J4781" s="79" t="e">
        <v>#N/A</v>
      </c>
      <c r="K4781" s="84" t="e">
        <v>#N/A</v>
      </c>
      <c r="L4781" s="9" t="e">
        <v>#N/A</v>
      </c>
      <c r="M4781" s="92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8" t="e">
        <v>#N/A</v>
      </c>
      <c r="F4782" s="3" t="e">
        <v>#N/A</v>
      </c>
      <c r="G4782" s="3" t="e">
        <v>#N/A</v>
      </c>
      <c r="H4782" s="3" t="e">
        <v>#N/A</v>
      </c>
      <c r="I4782" s="79" t="e">
        <v>#N/A</v>
      </c>
      <c r="J4782" s="79" t="e">
        <v>#N/A</v>
      </c>
      <c r="K4782" s="84" t="e">
        <v>#N/A</v>
      </c>
      <c r="L4782" s="9" t="e">
        <v>#N/A</v>
      </c>
      <c r="M4782" s="92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8" t="e">
        <v>#N/A</v>
      </c>
      <c r="F4783" s="3" t="e">
        <v>#N/A</v>
      </c>
      <c r="G4783" s="3" t="e">
        <v>#N/A</v>
      </c>
      <c r="H4783" s="3" t="e">
        <v>#N/A</v>
      </c>
      <c r="I4783" s="79" t="e">
        <v>#N/A</v>
      </c>
      <c r="J4783" s="79" t="e">
        <v>#N/A</v>
      </c>
      <c r="K4783" s="84" t="e">
        <v>#N/A</v>
      </c>
      <c r="L4783" s="9" t="e">
        <v>#N/A</v>
      </c>
      <c r="M4783" s="92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8" t="e">
        <v>#N/A</v>
      </c>
      <c r="F4784" s="3" t="e">
        <v>#N/A</v>
      </c>
      <c r="G4784" s="3" t="e">
        <v>#N/A</v>
      </c>
      <c r="H4784" s="3" t="e">
        <v>#N/A</v>
      </c>
      <c r="I4784" s="79" t="e">
        <v>#N/A</v>
      </c>
      <c r="J4784" s="79" t="e">
        <v>#N/A</v>
      </c>
      <c r="K4784" s="84" t="e">
        <v>#N/A</v>
      </c>
      <c r="L4784" s="9" t="e">
        <v>#N/A</v>
      </c>
      <c r="M4784" s="92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8" t="e">
        <v>#N/A</v>
      </c>
      <c r="F4785" s="3" t="e">
        <v>#N/A</v>
      </c>
      <c r="G4785" s="3" t="e">
        <v>#N/A</v>
      </c>
      <c r="H4785" s="3" t="e">
        <v>#N/A</v>
      </c>
      <c r="I4785" s="79" t="e">
        <v>#N/A</v>
      </c>
      <c r="J4785" s="79" t="e">
        <v>#N/A</v>
      </c>
      <c r="K4785" s="84" t="e">
        <v>#N/A</v>
      </c>
      <c r="L4785" s="9" t="e">
        <v>#N/A</v>
      </c>
      <c r="M4785" s="92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8" t="e">
        <v>#N/A</v>
      </c>
      <c r="F4786" s="3" t="e">
        <v>#N/A</v>
      </c>
      <c r="G4786" s="3" t="e">
        <v>#N/A</v>
      </c>
      <c r="H4786" s="3" t="e">
        <v>#N/A</v>
      </c>
      <c r="I4786" s="79" t="e">
        <v>#N/A</v>
      </c>
      <c r="J4786" s="79" t="e">
        <v>#N/A</v>
      </c>
      <c r="K4786" s="84" t="e">
        <v>#N/A</v>
      </c>
      <c r="L4786" s="9" t="e">
        <v>#N/A</v>
      </c>
      <c r="M4786" s="92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8" t="e">
        <v>#N/A</v>
      </c>
      <c r="F4787" s="3" t="e">
        <v>#N/A</v>
      </c>
      <c r="G4787" s="3" t="e">
        <v>#N/A</v>
      </c>
      <c r="H4787" s="3" t="e">
        <v>#N/A</v>
      </c>
      <c r="I4787" s="79" t="e">
        <v>#N/A</v>
      </c>
      <c r="J4787" s="79" t="e">
        <v>#N/A</v>
      </c>
      <c r="K4787" s="84" t="e">
        <v>#N/A</v>
      </c>
      <c r="L4787" s="9" t="e">
        <v>#N/A</v>
      </c>
      <c r="M4787" s="92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8" t="e">
        <v>#N/A</v>
      </c>
      <c r="F4788" s="3" t="e">
        <v>#N/A</v>
      </c>
      <c r="G4788" s="3" t="e">
        <v>#N/A</v>
      </c>
      <c r="H4788" s="3" t="e">
        <v>#N/A</v>
      </c>
      <c r="I4788" s="79" t="e">
        <v>#N/A</v>
      </c>
      <c r="J4788" s="79" t="e">
        <v>#N/A</v>
      </c>
      <c r="K4788" s="84" t="e">
        <v>#N/A</v>
      </c>
      <c r="L4788" s="9" t="e">
        <v>#N/A</v>
      </c>
      <c r="M4788" s="92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8" t="e">
        <v>#N/A</v>
      </c>
      <c r="F4789" s="3" t="e">
        <v>#N/A</v>
      </c>
      <c r="G4789" s="3" t="e">
        <v>#N/A</v>
      </c>
      <c r="H4789" s="3" t="e">
        <v>#N/A</v>
      </c>
      <c r="I4789" s="79" t="e">
        <v>#N/A</v>
      </c>
      <c r="J4789" s="79" t="e">
        <v>#N/A</v>
      </c>
      <c r="K4789" s="84" t="e">
        <v>#N/A</v>
      </c>
      <c r="L4789" s="9" t="e">
        <v>#N/A</v>
      </c>
      <c r="M4789" s="92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8" t="e">
        <v>#N/A</v>
      </c>
      <c r="F4790" s="3" t="e">
        <v>#N/A</v>
      </c>
      <c r="G4790" s="3" t="e">
        <v>#N/A</v>
      </c>
      <c r="H4790" s="3" t="e">
        <v>#N/A</v>
      </c>
      <c r="I4790" s="79" t="e">
        <v>#N/A</v>
      </c>
      <c r="J4790" s="79" t="e">
        <v>#N/A</v>
      </c>
      <c r="K4790" s="84" t="e">
        <v>#N/A</v>
      </c>
      <c r="L4790" s="9" t="e">
        <v>#N/A</v>
      </c>
      <c r="M4790" s="92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8" t="e">
        <v>#N/A</v>
      </c>
      <c r="F4791" s="3" t="e">
        <v>#N/A</v>
      </c>
      <c r="G4791" s="3" t="e">
        <v>#N/A</v>
      </c>
      <c r="H4791" s="3" t="e">
        <v>#N/A</v>
      </c>
      <c r="I4791" s="79" t="e">
        <v>#N/A</v>
      </c>
      <c r="J4791" s="79" t="e">
        <v>#N/A</v>
      </c>
      <c r="K4791" s="84" t="e">
        <v>#N/A</v>
      </c>
      <c r="L4791" s="9" t="e">
        <v>#N/A</v>
      </c>
      <c r="M4791" s="92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8" t="e">
        <v>#N/A</v>
      </c>
      <c r="F4792" s="3" t="e">
        <v>#N/A</v>
      </c>
      <c r="G4792" s="3" t="e">
        <v>#N/A</v>
      </c>
      <c r="H4792" s="3" t="e">
        <v>#N/A</v>
      </c>
      <c r="I4792" s="79" t="e">
        <v>#N/A</v>
      </c>
      <c r="J4792" s="79" t="e">
        <v>#N/A</v>
      </c>
      <c r="K4792" s="84" t="e">
        <v>#N/A</v>
      </c>
      <c r="L4792" s="9" t="e">
        <v>#N/A</v>
      </c>
      <c r="M4792" s="92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8" t="e">
        <v>#N/A</v>
      </c>
      <c r="F4793" s="3" t="e">
        <v>#N/A</v>
      </c>
      <c r="G4793" s="3" t="e">
        <v>#N/A</v>
      </c>
      <c r="H4793" s="3" t="e">
        <v>#N/A</v>
      </c>
      <c r="I4793" s="79" t="e">
        <v>#N/A</v>
      </c>
      <c r="J4793" s="79" t="e">
        <v>#N/A</v>
      </c>
      <c r="K4793" s="84" t="e">
        <v>#N/A</v>
      </c>
      <c r="L4793" s="9" t="e">
        <v>#N/A</v>
      </c>
      <c r="M4793" s="92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8" t="e">
        <v>#N/A</v>
      </c>
      <c r="F4794" s="3" t="e">
        <v>#N/A</v>
      </c>
      <c r="G4794" s="3" t="e">
        <v>#N/A</v>
      </c>
      <c r="H4794" s="3" t="e">
        <v>#N/A</v>
      </c>
      <c r="I4794" s="79" t="e">
        <v>#N/A</v>
      </c>
      <c r="J4794" s="79" t="e">
        <v>#N/A</v>
      </c>
      <c r="K4794" s="84" t="e">
        <v>#N/A</v>
      </c>
      <c r="L4794" s="9" t="e">
        <v>#N/A</v>
      </c>
      <c r="M4794" s="92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8" t="e">
        <v>#N/A</v>
      </c>
      <c r="F4795" s="3" t="e">
        <v>#N/A</v>
      </c>
      <c r="G4795" s="3" t="e">
        <v>#N/A</v>
      </c>
      <c r="H4795" s="3" t="e">
        <v>#N/A</v>
      </c>
      <c r="I4795" s="79" t="e">
        <v>#N/A</v>
      </c>
      <c r="J4795" s="79" t="e">
        <v>#N/A</v>
      </c>
      <c r="K4795" s="84" t="e">
        <v>#N/A</v>
      </c>
      <c r="L4795" s="9" t="e">
        <v>#N/A</v>
      </c>
      <c r="M4795" s="92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8" t="e">
        <v>#N/A</v>
      </c>
      <c r="F4796" s="3" t="e">
        <v>#N/A</v>
      </c>
      <c r="G4796" s="3" t="e">
        <v>#N/A</v>
      </c>
      <c r="H4796" s="3" t="e">
        <v>#N/A</v>
      </c>
      <c r="I4796" s="79" t="e">
        <v>#N/A</v>
      </c>
      <c r="J4796" s="79" t="e">
        <v>#N/A</v>
      </c>
      <c r="K4796" s="84" t="e">
        <v>#N/A</v>
      </c>
      <c r="L4796" s="9" t="e">
        <v>#N/A</v>
      </c>
      <c r="M4796" s="92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8" t="e">
        <v>#N/A</v>
      </c>
      <c r="F4797" s="3" t="e">
        <v>#N/A</v>
      </c>
      <c r="G4797" s="3" t="e">
        <v>#N/A</v>
      </c>
      <c r="H4797" s="3" t="e">
        <v>#N/A</v>
      </c>
      <c r="I4797" s="79" t="e">
        <v>#N/A</v>
      </c>
      <c r="J4797" s="79" t="e">
        <v>#N/A</v>
      </c>
      <c r="K4797" s="84" t="e">
        <v>#N/A</v>
      </c>
      <c r="L4797" s="9" t="e">
        <v>#N/A</v>
      </c>
      <c r="M4797" s="92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8" t="e">
        <v>#N/A</v>
      </c>
      <c r="F4798" s="3" t="e">
        <v>#N/A</v>
      </c>
      <c r="G4798" s="3" t="e">
        <v>#N/A</v>
      </c>
      <c r="H4798" s="3" t="e">
        <v>#N/A</v>
      </c>
      <c r="I4798" s="79" t="e">
        <v>#N/A</v>
      </c>
      <c r="J4798" s="79" t="e">
        <v>#N/A</v>
      </c>
      <c r="K4798" s="84" t="e">
        <v>#N/A</v>
      </c>
      <c r="L4798" s="9" t="e">
        <v>#N/A</v>
      </c>
      <c r="M4798" s="92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8" t="e">
        <v>#N/A</v>
      </c>
      <c r="F4799" s="3" t="e">
        <v>#N/A</v>
      </c>
      <c r="G4799" s="3" t="e">
        <v>#N/A</v>
      </c>
      <c r="H4799" s="3" t="e">
        <v>#N/A</v>
      </c>
      <c r="I4799" s="79" t="e">
        <v>#N/A</v>
      </c>
      <c r="J4799" s="79" t="e">
        <v>#N/A</v>
      </c>
      <c r="K4799" s="84" t="e">
        <v>#N/A</v>
      </c>
      <c r="L4799" s="9" t="e">
        <v>#N/A</v>
      </c>
      <c r="M4799" s="92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8" t="e">
        <v>#N/A</v>
      </c>
      <c r="F4800" s="3" t="e">
        <v>#N/A</v>
      </c>
      <c r="G4800" s="3" t="e">
        <v>#N/A</v>
      </c>
      <c r="H4800" s="3" t="e">
        <v>#N/A</v>
      </c>
      <c r="I4800" s="79" t="e">
        <v>#N/A</v>
      </c>
      <c r="J4800" s="79" t="e">
        <v>#N/A</v>
      </c>
      <c r="K4800" s="84" t="e">
        <v>#N/A</v>
      </c>
      <c r="L4800" s="9" t="e">
        <v>#N/A</v>
      </c>
      <c r="M4800" s="92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8" t="e">
        <v>#N/A</v>
      </c>
      <c r="F4801" s="3" t="e">
        <v>#N/A</v>
      </c>
      <c r="G4801" s="3" t="e">
        <v>#N/A</v>
      </c>
      <c r="H4801" s="3" t="e">
        <v>#N/A</v>
      </c>
      <c r="I4801" s="79" t="e">
        <v>#N/A</v>
      </c>
      <c r="J4801" s="79" t="e">
        <v>#N/A</v>
      </c>
      <c r="K4801" s="84" t="e">
        <v>#N/A</v>
      </c>
      <c r="L4801" s="9" t="e">
        <v>#N/A</v>
      </c>
      <c r="M4801" s="92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8" t="e">
        <v>#N/A</v>
      </c>
      <c r="F4802" s="3" t="e">
        <v>#N/A</v>
      </c>
      <c r="G4802" s="3" t="e">
        <v>#N/A</v>
      </c>
      <c r="H4802" s="3" t="e">
        <v>#N/A</v>
      </c>
      <c r="I4802" s="79" t="e">
        <v>#N/A</v>
      </c>
      <c r="J4802" s="79" t="e">
        <v>#N/A</v>
      </c>
      <c r="K4802" s="84" t="e">
        <v>#N/A</v>
      </c>
      <c r="L4802" s="9" t="e">
        <v>#N/A</v>
      </c>
      <c r="M4802" s="92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8" t="e">
        <v>#N/A</v>
      </c>
      <c r="F4803" s="3" t="e">
        <v>#N/A</v>
      </c>
      <c r="G4803" s="3" t="e">
        <v>#N/A</v>
      </c>
      <c r="H4803" s="3" t="e">
        <v>#N/A</v>
      </c>
      <c r="I4803" s="79" t="e">
        <v>#N/A</v>
      </c>
      <c r="J4803" s="79" t="e">
        <v>#N/A</v>
      </c>
      <c r="K4803" s="84" t="e">
        <v>#N/A</v>
      </c>
      <c r="L4803" s="9" t="e">
        <v>#N/A</v>
      </c>
      <c r="M4803" s="92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8" t="e">
        <v>#N/A</v>
      </c>
      <c r="F4804" s="3" t="e">
        <v>#N/A</v>
      </c>
      <c r="G4804" s="3" t="e">
        <v>#N/A</v>
      </c>
      <c r="H4804" s="3" t="e">
        <v>#N/A</v>
      </c>
      <c r="I4804" s="79" t="e">
        <v>#N/A</v>
      </c>
      <c r="J4804" s="79" t="e">
        <v>#N/A</v>
      </c>
      <c r="K4804" s="84" t="e">
        <v>#N/A</v>
      </c>
      <c r="L4804" s="9" t="e">
        <v>#N/A</v>
      </c>
      <c r="M4804" s="92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8" t="e">
        <v>#N/A</v>
      </c>
      <c r="F4805" s="3" t="e">
        <v>#N/A</v>
      </c>
      <c r="G4805" s="3" t="e">
        <v>#N/A</v>
      </c>
      <c r="H4805" s="3" t="e">
        <v>#N/A</v>
      </c>
      <c r="I4805" s="79" t="e">
        <v>#N/A</v>
      </c>
      <c r="J4805" s="79" t="e">
        <v>#N/A</v>
      </c>
      <c r="K4805" s="84" t="e">
        <v>#N/A</v>
      </c>
      <c r="L4805" s="9" t="e">
        <v>#N/A</v>
      </c>
      <c r="M4805" s="92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8" t="e">
        <v>#N/A</v>
      </c>
      <c r="F4806" s="3" t="e">
        <v>#N/A</v>
      </c>
      <c r="G4806" s="3" t="e">
        <v>#N/A</v>
      </c>
      <c r="H4806" s="3" t="e">
        <v>#N/A</v>
      </c>
      <c r="I4806" s="79" t="e">
        <v>#N/A</v>
      </c>
      <c r="J4806" s="79" t="e">
        <v>#N/A</v>
      </c>
      <c r="K4806" s="84" t="e">
        <v>#N/A</v>
      </c>
      <c r="L4806" s="9" t="e">
        <v>#N/A</v>
      </c>
      <c r="M4806" s="92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8" t="e">
        <v>#N/A</v>
      </c>
      <c r="F4807" s="3" t="e">
        <v>#N/A</v>
      </c>
      <c r="G4807" s="3" t="e">
        <v>#N/A</v>
      </c>
      <c r="H4807" s="3" t="e">
        <v>#N/A</v>
      </c>
      <c r="I4807" s="79" t="e">
        <v>#N/A</v>
      </c>
      <c r="J4807" s="79" t="e">
        <v>#N/A</v>
      </c>
      <c r="K4807" s="84" t="e">
        <v>#N/A</v>
      </c>
      <c r="L4807" s="9" t="e">
        <v>#N/A</v>
      </c>
      <c r="M4807" s="92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8" t="e">
        <v>#N/A</v>
      </c>
      <c r="F4808" s="3" t="e">
        <v>#N/A</v>
      </c>
      <c r="G4808" s="3" t="e">
        <v>#N/A</v>
      </c>
      <c r="H4808" s="3" t="e">
        <v>#N/A</v>
      </c>
      <c r="I4808" s="79" t="e">
        <v>#N/A</v>
      </c>
      <c r="J4808" s="79" t="e">
        <v>#N/A</v>
      </c>
      <c r="K4808" s="84" t="e">
        <v>#N/A</v>
      </c>
      <c r="L4808" s="9" t="e">
        <v>#N/A</v>
      </c>
      <c r="M4808" s="92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8" t="e">
        <v>#N/A</v>
      </c>
      <c r="F4809" s="3" t="e">
        <v>#N/A</v>
      </c>
      <c r="G4809" s="3" t="e">
        <v>#N/A</v>
      </c>
      <c r="H4809" s="3" t="e">
        <v>#N/A</v>
      </c>
      <c r="I4809" s="79" t="e">
        <v>#N/A</v>
      </c>
      <c r="J4809" s="79" t="e">
        <v>#N/A</v>
      </c>
      <c r="K4809" s="84" t="e">
        <v>#N/A</v>
      </c>
      <c r="L4809" s="9" t="e">
        <v>#N/A</v>
      </c>
      <c r="M4809" s="92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8" t="e">
        <v>#N/A</v>
      </c>
      <c r="F4810" s="3" t="e">
        <v>#N/A</v>
      </c>
      <c r="G4810" s="3" t="e">
        <v>#N/A</v>
      </c>
      <c r="H4810" s="3" t="e">
        <v>#N/A</v>
      </c>
      <c r="I4810" s="79" t="e">
        <v>#N/A</v>
      </c>
      <c r="J4810" s="79" t="e">
        <v>#N/A</v>
      </c>
      <c r="K4810" s="84" t="e">
        <v>#N/A</v>
      </c>
      <c r="L4810" s="9" t="e">
        <v>#N/A</v>
      </c>
      <c r="M4810" s="92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8" t="e">
        <v>#N/A</v>
      </c>
      <c r="F4811" s="3" t="e">
        <v>#N/A</v>
      </c>
      <c r="G4811" s="3" t="e">
        <v>#N/A</v>
      </c>
      <c r="H4811" s="3" t="e">
        <v>#N/A</v>
      </c>
      <c r="I4811" s="79" t="e">
        <v>#N/A</v>
      </c>
      <c r="J4811" s="79" t="e">
        <v>#N/A</v>
      </c>
      <c r="K4811" s="84" t="e">
        <v>#N/A</v>
      </c>
      <c r="L4811" s="9" t="e">
        <v>#N/A</v>
      </c>
      <c r="M4811" s="92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8" t="e">
        <v>#N/A</v>
      </c>
      <c r="F4812" s="3" t="e">
        <v>#N/A</v>
      </c>
      <c r="G4812" s="3" t="e">
        <v>#N/A</v>
      </c>
      <c r="H4812" s="3" t="e">
        <v>#N/A</v>
      </c>
      <c r="I4812" s="79" t="e">
        <v>#N/A</v>
      </c>
      <c r="J4812" s="79" t="e">
        <v>#N/A</v>
      </c>
      <c r="K4812" s="84" t="e">
        <v>#N/A</v>
      </c>
      <c r="L4812" s="9" t="e">
        <v>#N/A</v>
      </c>
      <c r="M4812" s="92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8" t="e">
        <v>#N/A</v>
      </c>
      <c r="F4813" s="3" t="e">
        <v>#N/A</v>
      </c>
      <c r="G4813" s="3" t="e">
        <v>#N/A</v>
      </c>
      <c r="H4813" s="3" t="e">
        <v>#N/A</v>
      </c>
      <c r="I4813" s="79" t="e">
        <v>#N/A</v>
      </c>
      <c r="J4813" s="79" t="e">
        <v>#N/A</v>
      </c>
      <c r="K4813" s="84" t="e">
        <v>#N/A</v>
      </c>
      <c r="L4813" s="9" t="e">
        <v>#N/A</v>
      </c>
      <c r="M4813" s="92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8" t="e">
        <v>#N/A</v>
      </c>
      <c r="F4814" s="3" t="e">
        <v>#N/A</v>
      </c>
      <c r="G4814" s="3" t="e">
        <v>#N/A</v>
      </c>
      <c r="H4814" s="3" t="e">
        <v>#N/A</v>
      </c>
      <c r="I4814" s="79" t="e">
        <v>#N/A</v>
      </c>
      <c r="J4814" s="79" t="e">
        <v>#N/A</v>
      </c>
      <c r="K4814" s="84" t="e">
        <v>#N/A</v>
      </c>
      <c r="L4814" s="9" t="e">
        <v>#N/A</v>
      </c>
      <c r="M4814" s="92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8" t="e">
        <v>#N/A</v>
      </c>
      <c r="F4815" s="3" t="e">
        <v>#N/A</v>
      </c>
      <c r="G4815" s="3" t="e">
        <v>#N/A</v>
      </c>
      <c r="H4815" s="3" t="e">
        <v>#N/A</v>
      </c>
      <c r="I4815" s="79" t="e">
        <v>#N/A</v>
      </c>
      <c r="J4815" s="79" t="e">
        <v>#N/A</v>
      </c>
      <c r="K4815" s="84" t="e">
        <v>#N/A</v>
      </c>
      <c r="L4815" s="9" t="e">
        <v>#N/A</v>
      </c>
      <c r="M4815" s="92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8" t="e">
        <v>#N/A</v>
      </c>
      <c r="F4816" s="3" t="e">
        <v>#N/A</v>
      </c>
      <c r="G4816" s="3" t="e">
        <v>#N/A</v>
      </c>
      <c r="H4816" s="3" t="e">
        <v>#N/A</v>
      </c>
      <c r="I4816" s="79" t="e">
        <v>#N/A</v>
      </c>
      <c r="J4816" s="79" t="e">
        <v>#N/A</v>
      </c>
      <c r="K4816" s="84" t="e">
        <v>#N/A</v>
      </c>
      <c r="L4816" s="9" t="e">
        <v>#N/A</v>
      </c>
      <c r="M4816" s="92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8" t="e">
        <v>#N/A</v>
      </c>
      <c r="F4817" s="3" t="e">
        <v>#N/A</v>
      </c>
      <c r="G4817" s="3" t="e">
        <v>#N/A</v>
      </c>
      <c r="H4817" s="3" t="e">
        <v>#N/A</v>
      </c>
      <c r="I4817" s="79" t="e">
        <v>#N/A</v>
      </c>
      <c r="J4817" s="79" t="e">
        <v>#N/A</v>
      </c>
      <c r="K4817" s="84" t="e">
        <v>#N/A</v>
      </c>
      <c r="L4817" s="9" t="e">
        <v>#N/A</v>
      </c>
      <c r="M4817" s="92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8" t="e">
        <v>#N/A</v>
      </c>
      <c r="F4818" s="3" t="e">
        <v>#N/A</v>
      </c>
      <c r="G4818" s="3" t="e">
        <v>#N/A</v>
      </c>
      <c r="H4818" s="3" t="e">
        <v>#N/A</v>
      </c>
      <c r="I4818" s="79" t="e">
        <v>#N/A</v>
      </c>
      <c r="J4818" s="79" t="e">
        <v>#N/A</v>
      </c>
      <c r="K4818" s="84" t="e">
        <v>#N/A</v>
      </c>
      <c r="L4818" s="9" t="e">
        <v>#N/A</v>
      </c>
      <c r="M4818" s="92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8" t="e">
        <v>#N/A</v>
      </c>
      <c r="F4819" s="3" t="e">
        <v>#N/A</v>
      </c>
      <c r="G4819" s="3" t="e">
        <v>#N/A</v>
      </c>
      <c r="H4819" s="3" t="e">
        <v>#N/A</v>
      </c>
      <c r="I4819" s="79" t="e">
        <v>#N/A</v>
      </c>
      <c r="J4819" s="79" t="e">
        <v>#N/A</v>
      </c>
      <c r="K4819" s="84" t="e">
        <v>#N/A</v>
      </c>
      <c r="L4819" s="9" t="e">
        <v>#N/A</v>
      </c>
      <c r="M4819" s="92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8" t="e">
        <v>#N/A</v>
      </c>
      <c r="F4820" s="3" t="e">
        <v>#N/A</v>
      </c>
      <c r="G4820" s="3" t="e">
        <v>#N/A</v>
      </c>
      <c r="H4820" s="3" t="e">
        <v>#N/A</v>
      </c>
      <c r="I4820" s="79" t="e">
        <v>#N/A</v>
      </c>
      <c r="J4820" s="79" t="e">
        <v>#N/A</v>
      </c>
      <c r="K4820" s="84" t="e">
        <v>#N/A</v>
      </c>
      <c r="L4820" s="9" t="e">
        <v>#N/A</v>
      </c>
      <c r="M4820" s="92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8" t="e">
        <v>#N/A</v>
      </c>
      <c r="F4821" s="3" t="e">
        <v>#N/A</v>
      </c>
      <c r="G4821" s="3" t="e">
        <v>#N/A</v>
      </c>
      <c r="H4821" s="3" t="e">
        <v>#N/A</v>
      </c>
      <c r="I4821" s="79" t="e">
        <v>#N/A</v>
      </c>
      <c r="J4821" s="79" t="e">
        <v>#N/A</v>
      </c>
      <c r="K4821" s="84" t="e">
        <v>#N/A</v>
      </c>
      <c r="L4821" s="9" t="e">
        <v>#N/A</v>
      </c>
      <c r="M4821" s="92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8" t="e">
        <v>#N/A</v>
      </c>
      <c r="F4822" s="3" t="e">
        <v>#N/A</v>
      </c>
      <c r="G4822" s="3" t="e">
        <v>#N/A</v>
      </c>
      <c r="H4822" s="3" t="e">
        <v>#N/A</v>
      </c>
      <c r="I4822" s="79" t="e">
        <v>#N/A</v>
      </c>
      <c r="J4822" s="79" t="e">
        <v>#N/A</v>
      </c>
      <c r="K4822" s="84" t="e">
        <v>#N/A</v>
      </c>
      <c r="L4822" s="9" t="e">
        <v>#N/A</v>
      </c>
      <c r="M4822" s="92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8" t="e">
        <v>#N/A</v>
      </c>
      <c r="F4823" s="3" t="e">
        <v>#N/A</v>
      </c>
      <c r="G4823" s="3" t="e">
        <v>#N/A</v>
      </c>
      <c r="H4823" s="3" t="e">
        <v>#N/A</v>
      </c>
      <c r="I4823" s="79" t="e">
        <v>#N/A</v>
      </c>
      <c r="J4823" s="79" t="e">
        <v>#N/A</v>
      </c>
      <c r="K4823" s="84" t="e">
        <v>#N/A</v>
      </c>
      <c r="L4823" s="9" t="e">
        <v>#N/A</v>
      </c>
      <c r="M4823" s="92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8" t="e">
        <v>#N/A</v>
      </c>
      <c r="F4824" s="3" t="e">
        <v>#N/A</v>
      </c>
      <c r="G4824" s="3" t="e">
        <v>#N/A</v>
      </c>
      <c r="H4824" s="3" t="e">
        <v>#N/A</v>
      </c>
      <c r="I4824" s="79" t="e">
        <v>#N/A</v>
      </c>
      <c r="J4824" s="79" t="e">
        <v>#N/A</v>
      </c>
      <c r="K4824" s="84" t="e">
        <v>#N/A</v>
      </c>
      <c r="L4824" s="9" t="e">
        <v>#N/A</v>
      </c>
      <c r="M4824" s="92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8" t="e">
        <v>#N/A</v>
      </c>
      <c r="F4825" s="3" t="e">
        <v>#N/A</v>
      </c>
      <c r="G4825" s="3" t="e">
        <v>#N/A</v>
      </c>
      <c r="H4825" s="3" t="e">
        <v>#N/A</v>
      </c>
      <c r="I4825" s="79" t="e">
        <v>#N/A</v>
      </c>
      <c r="J4825" s="79" t="e">
        <v>#N/A</v>
      </c>
      <c r="K4825" s="84" t="e">
        <v>#N/A</v>
      </c>
      <c r="L4825" s="9" t="e">
        <v>#N/A</v>
      </c>
      <c r="M4825" s="92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8" t="e">
        <v>#N/A</v>
      </c>
      <c r="F4826" s="3" t="e">
        <v>#N/A</v>
      </c>
      <c r="G4826" s="3" t="e">
        <v>#N/A</v>
      </c>
      <c r="H4826" s="3" t="e">
        <v>#N/A</v>
      </c>
      <c r="I4826" s="79" t="e">
        <v>#N/A</v>
      </c>
      <c r="J4826" s="79" t="e">
        <v>#N/A</v>
      </c>
      <c r="K4826" s="84" t="e">
        <v>#N/A</v>
      </c>
      <c r="L4826" s="9" t="e">
        <v>#N/A</v>
      </c>
      <c r="M4826" s="92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8" t="e">
        <v>#N/A</v>
      </c>
      <c r="F4827" s="3" t="e">
        <v>#N/A</v>
      </c>
      <c r="G4827" s="3" t="e">
        <v>#N/A</v>
      </c>
      <c r="H4827" s="3" t="e">
        <v>#N/A</v>
      </c>
      <c r="I4827" s="79" t="e">
        <v>#N/A</v>
      </c>
      <c r="J4827" s="79" t="e">
        <v>#N/A</v>
      </c>
      <c r="K4827" s="84" t="e">
        <v>#N/A</v>
      </c>
      <c r="L4827" s="9" t="e">
        <v>#N/A</v>
      </c>
      <c r="M4827" s="92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8" t="e">
        <v>#N/A</v>
      </c>
      <c r="F4828" s="3" t="e">
        <v>#N/A</v>
      </c>
      <c r="G4828" s="3" t="e">
        <v>#N/A</v>
      </c>
      <c r="H4828" s="3" t="e">
        <v>#N/A</v>
      </c>
      <c r="I4828" s="79" t="e">
        <v>#N/A</v>
      </c>
      <c r="J4828" s="79" t="e">
        <v>#N/A</v>
      </c>
      <c r="K4828" s="84" t="e">
        <v>#N/A</v>
      </c>
      <c r="L4828" s="9" t="e">
        <v>#N/A</v>
      </c>
      <c r="M4828" s="92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8" t="e">
        <v>#N/A</v>
      </c>
      <c r="F4829" s="3" t="e">
        <v>#N/A</v>
      </c>
      <c r="G4829" s="3" t="e">
        <v>#N/A</v>
      </c>
      <c r="H4829" s="3" t="e">
        <v>#N/A</v>
      </c>
      <c r="I4829" s="79" t="e">
        <v>#N/A</v>
      </c>
      <c r="J4829" s="79" t="e">
        <v>#N/A</v>
      </c>
      <c r="K4829" s="84" t="e">
        <v>#N/A</v>
      </c>
      <c r="L4829" s="9" t="e">
        <v>#N/A</v>
      </c>
      <c r="M4829" s="92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8" t="e">
        <v>#N/A</v>
      </c>
      <c r="F4830" s="3" t="e">
        <v>#N/A</v>
      </c>
      <c r="G4830" s="3" t="e">
        <v>#N/A</v>
      </c>
      <c r="H4830" s="3" t="e">
        <v>#N/A</v>
      </c>
      <c r="I4830" s="79" t="e">
        <v>#N/A</v>
      </c>
      <c r="J4830" s="79" t="e">
        <v>#N/A</v>
      </c>
      <c r="K4830" s="84" t="e">
        <v>#N/A</v>
      </c>
      <c r="L4830" s="9" t="e">
        <v>#N/A</v>
      </c>
      <c r="M4830" s="92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8" t="e">
        <v>#N/A</v>
      </c>
      <c r="F4831" s="3" t="e">
        <v>#N/A</v>
      </c>
      <c r="G4831" s="3" t="e">
        <v>#N/A</v>
      </c>
      <c r="H4831" s="3" t="e">
        <v>#N/A</v>
      </c>
      <c r="I4831" s="79" t="e">
        <v>#N/A</v>
      </c>
      <c r="J4831" s="79" t="e">
        <v>#N/A</v>
      </c>
      <c r="K4831" s="84" t="e">
        <v>#N/A</v>
      </c>
      <c r="L4831" s="9" t="e">
        <v>#N/A</v>
      </c>
      <c r="M4831" s="92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8" t="e">
        <v>#N/A</v>
      </c>
      <c r="F4832" s="3" t="e">
        <v>#N/A</v>
      </c>
      <c r="G4832" s="3" t="e">
        <v>#N/A</v>
      </c>
      <c r="H4832" s="3" t="e">
        <v>#N/A</v>
      </c>
      <c r="I4832" s="79" t="e">
        <v>#N/A</v>
      </c>
      <c r="J4832" s="79" t="e">
        <v>#N/A</v>
      </c>
      <c r="K4832" s="84" t="e">
        <v>#N/A</v>
      </c>
      <c r="L4832" s="9" t="e">
        <v>#N/A</v>
      </c>
      <c r="M4832" s="92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8" t="e">
        <v>#N/A</v>
      </c>
      <c r="F4833" s="3" t="e">
        <v>#N/A</v>
      </c>
      <c r="G4833" s="3" t="e">
        <v>#N/A</v>
      </c>
      <c r="H4833" s="3" t="e">
        <v>#N/A</v>
      </c>
      <c r="I4833" s="79" t="e">
        <v>#N/A</v>
      </c>
      <c r="J4833" s="79" t="e">
        <v>#N/A</v>
      </c>
      <c r="K4833" s="84" t="e">
        <v>#N/A</v>
      </c>
      <c r="L4833" s="9" t="e">
        <v>#N/A</v>
      </c>
      <c r="M4833" s="92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8" t="e">
        <v>#N/A</v>
      </c>
      <c r="F4834" s="3" t="e">
        <v>#N/A</v>
      </c>
      <c r="G4834" s="3" t="e">
        <v>#N/A</v>
      </c>
      <c r="H4834" s="3" t="e">
        <v>#N/A</v>
      </c>
      <c r="I4834" s="79" t="e">
        <v>#N/A</v>
      </c>
      <c r="J4834" s="79" t="e">
        <v>#N/A</v>
      </c>
      <c r="K4834" s="84" t="e">
        <v>#N/A</v>
      </c>
      <c r="L4834" s="9" t="e">
        <v>#N/A</v>
      </c>
      <c r="M4834" s="92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8" t="e">
        <v>#N/A</v>
      </c>
      <c r="F4835" s="3" t="e">
        <v>#N/A</v>
      </c>
      <c r="G4835" s="3" t="e">
        <v>#N/A</v>
      </c>
      <c r="H4835" s="3" t="e">
        <v>#N/A</v>
      </c>
      <c r="I4835" s="79" t="e">
        <v>#N/A</v>
      </c>
      <c r="J4835" s="79" t="e">
        <v>#N/A</v>
      </c>
      <c r="K4835" s="84" t="e">
        <v>#N/A</v>
      </c>
      <c r="L4835" s="9" t="e">
        <v>#N/A</v>
      </c>
      <c r="M4835" s="92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8" t="e">
        <v>#N/A</v>
      </c>
      <c r="F4836" s="3" t="e">
        <v>#N/A</v>
      </c>
      <c r="G4836" s="3" t="e">
        <v>#N/A</v>
      </c>
      <c r="H4836" s="3" t="e">
        <v>#N/A</v>
      </c>
      <c r="I4836" s="79" t="e">
        <v>#N/A</v>
      </c>
      <c r="J4836" s="79" t="e">
        <v>#N/A</v>
      </c>
      <c r="K4836" s="84" t="e">
        <v>#N/A</v>
      </c>
      <c r="L4836" s="9" t="e">
        <v>#N/A</v>
      </c>
      <c r="M4836" s="92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8" t="e">
        <v>#N/A</v>
      </c>
      <c r="F4837" s="3" t="e">
        <v>#N/A</v>
      </c>
      <c r="G4837" s="3" t="e">
        <v>#N/A</v>
      </c>
      <c r="H4837" s="3" t="e">
        <v>#N/A</v>
      </c>
      <c r="I4837" s="79" t="e">
        <v>#N/A</v>
      </c>
      <c r="J4837" s="79" t="e">
        <v>#N/A</v>
      </c>
      <c r="K4837" s="84" t="e">
        <v>#N/A</v>
      </c>
      <c r="L4837" s="9" t="e">
        <v>#N/A</v>
      </c>
      <c r="M4837" s="92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8" t="e">
        <v>#N/A</v>
      </c>
      <c r="F4838" s="3" t="e">
        <v>#N/A</v>
      </c>
      <c r="G4838" s="3" t="e">
        <v>#N/A</v>
      </c>
      <c r="H4838" s="3" t="e">
        <v>#N/A</v>
      </c>
      <c r="I4838" s="79" t="e">
        <v>#N/A</v>
      </c>
      <c r="J4838" s="79" t="e">
        <v>#N/A</v>
      </c>
      <c r="K4838" s="84" t="e">
        <v>#N/A</v>
      </c>
      <c r="L4838" s="9" t="e">
        <v>#N/A</v>
      </c>
      <c r="M4838" s="92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8" t="e">
        <v>#N/A</v>
      </c>
      <c r="F4839" s="3" t="e">
        <v>#N/A</v>
      </c>
      <c r="G4839" s="3" t="e">
        <v>#N/A</v>
      </c>
      <c r="H4839" s="3" t="e">
        <v>#N/A</v>
      </c>
      <c r="I4839" s="79" t="e">
        <v>#N/A</v>
      </c>
      <c r="J4839" s="79" t="e">
        <v>#N/A</v>
      </c>
      <c r="K4839" s="84" t="e">
        <v>#N/A</v>
      </c>
      <c r="L4839" s="9" t="e">
        <v>#N/A</v>
      </c>
      <c r="M4839" s="92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8" t="e">
        <v>#N/A</v>
      </c>
      <c r="F4840" s="3" t="e">
        <v>#N/A</v>
      </c>
      <c r="G4840" s="3" t="e">
        <v>#N/A</v>
      </c>
      <c r="H4840" s="3" t="e">
        <v>#N/A</v>
      </c>
      <c r="I4840" s="79" t="e">
        <v>#N/A</v>
      </c>
      <c r="J4840" s="79" t="e">
        <v>#N/A</v>
      </c>
      <c r="K4840" s="84" t="e">
        <v>#N/A</v>
      </c>
      <c r="L4840" s="9" t="e">
        <v>#N/A</v>
      </c>
      <c r="M4840" s="92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8" t="e">
        <v>#N/A</v>
      </c>
      <c r="F4841" s="3" t="e">
        <v>#N/A</v>
      </c>
      <c r="G4841" s="3" t="e">
        <v>#N/A</v>
      </c>
      <c r="H4841" s="3" t="e">
        <v>#N/A</v>
      </c>
      <c r="I4841" s="79" t="e">
        <v>#N/A</v>
      </c>
      <c r="J4841" s="79" t="e">
        <v>#N/A</v>
      </c>
      <c r="K4841" s="84" t="e">
        <v>#N/A</v>
      </c>
      <c r="L4841" s="9" t="e">
        <v>#N/A</v>
      </c>
      <c r="M4841" s="92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8" t="e">
        <v>#N/A</v>
      </c>
      <c r="F4842" s="3" t="e">
        <v>#N/A</v>
      </c>
      <c r="G4842" s="3" t="e">
        <v>#N/A</v>
      </c>
      <c r="H4842" s="3" t="e">
        <v>#N/A</v>
      </c>
      <c r="I4842" s="79" t="e">
        <v>#N/A</v>
      </c>
      <c r="J4842" s="79" t="e">
        <v>#N/A</v>
      </c>
      <c r="K4842" s="84" t="e">
        <v>#N/A</v>
      </c>
      <c r="L4842" s="9" t="e">
        <v>#N/A</v>
      </c>
      <c r="M4842" s="92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8" t="e">
        <v>#N/A</v>
      </c>
      <c r="F4843" s="3" t="e">
        <v>#N/A</v>
      </c>
      <c r="G4843" s="3" t="e">
        <v>#N/A</v>
      </c>
      <c r="H4843" s="3" t="e">
        <v>#N/A</v>
      </c>
      <c r="I4843" s="79" t="e">
        <v>#N/A</v>
      </c>
      <c r="J4843" s="79" t="e">
        <v>#N/A</v>
      </c>
      <c r="K4843" s="84" t="e">
        <v>#N/A</v>
      </c>
      <c r="L4843" s="9" t="e">
        <v>#N/A</v>
      </c>
      <c r="M4843" s="92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8" t="e">
        <v>#N/A</v>
      </c>
      <c r="F4844" s="3" t="e">
        <v>#N/A</v>
      </c>
      <c r="G4844" s="3" t="e">
        <v>#N/A</v>
      </c>
      <c r="H4844" s="3" t="e">
        <v>#N/A</v>
      </c>
      <c r="I4844" s="79" t="e">
        <v>#N/A</v>
      </c>
      <c r="J4844" s="79" t="e">
        <v>#N/A</v>
      </c>
      <c r="K4844" s="84" t="e">
        <v>#N/A</v>
      </c>
      <c r="L4844" s="9" t="e">
        <v>#N/A</v>
      </c>
      <c r="M4844" s="92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8" t="e">
        <v>#N/A</v>
      </c>
      <c r="F4845" s="3" t="e">
        <v>#N/A</v>
      </c>
      <c r="G4845" s="3" t="e">
        <v>#N/A</v>
      </c>
      <c r="H4845" s="3" t="e">
        <v>#N/A</v>
      </c>
      <c r="I4845" s="79" t="e">
        <v>#N/A</v>
      </c>
      <c r="J4845" s="79" t="e">
        <v>#N/A</v>
      </c>
      <c r="K4845" s="84" t="e">
        <v>#N/A</v>
      </c>
      <c r="L4845" s="9" t="e">
        <v>#N/A</v>
      </c>
      <c r="M4845" s="92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8" t="e">
        <v>#N/A</v>
      </c>
      <c r="F4846" s="3" t="e">
        <v>#N/A</v>
      </c>
      <c r="G4846" s="3" t="e">
        <v>#N/A</v>
      </c>
      <c r="H4846" s="3" t="e">
        <v>#N/A</v>
      </c>
      <c r="I4846" s="79" t="e">
        <v>#N/A</v>
      </c>
      <c r="J4846" s="79" t="e">
        <v>#N/A</v>
      </c>
      <c r="K4846" s="84" t="e">
        <v>#N/A</v>
      </c>
      <c r="L4846" s="9" t="e">
        <v>#N/A</v>
      </c>
      <c r="M4846" s="92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8" t="e">
        <v>#N/A</v>
      </c>
      <c r="F4847" s="3" t="e">
        <v>#N/A</v>
      </c>
      <c r="G4847" s="3" t="e">
        <v>#N/A</v>
      </c>
      <c r="H4847" s="3" t="e">
        <v>#N/A</v>
      </c>
      <c r="I4847" s="79" t="e">
        <v>#N/A</v>
      </c>
      <c r="J4847" s="79" t="e">
        <v>#N/A</v>
      </c>
      <c r="K4847" s="84" t="e">
        <v>#N/A</v>
      </c>
      <c r="L4847" s="9" t="e">
        <v>#N/A</v>
      </c>
      <c r="M4847" s="92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8" t="e">
        <v>#N/A</v>
      </c>
      <c r="F4848" s="3" t="e">
        <v>#N/A</v>
      </c>
      <c r="G4848" s="3" t="e">
        <v>#N/A</v>
      </c>
      <c r="H4848" s="3" t="e">
        <v>#N/A</v>
      </c>
      <c r="I4848" s="79" t="e">
        <v>#N/A</v>
      </c>
      <c r="J4848" s="79" t="e">
        <v>#N/A</v>
      </c>
      <c r="K4848" s="84" t="e">
        <v>#N/A</v>
      </c>
      <c r="L4848" s="9" t="e">
        <v>#N/A</v>
      </c>
      <c r="M4848" s="92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8" t="e">
        <v>#N/A</v>
      </c>
      <c r="F4849" s="3" t="e">
        <v>#N/A</v>
      </c>
      <c r="G4849" s="3" t="e">
        <v>#N/A</v>
      </c>
      <c r="H4849" s="3" t="e">
        <v>#N/A</v>
      </c>
      <c r="I4849" s="79" t="e">
        <v>#N/A</v>
      </c>
      <c r="J4849" s="79" t="e">
        <v>#N/A</v>
      </c>
      <c r="K4849" s="84" t="e">
        <v>#N/A</v>
      </c>
      <c r="L4849" s="9" t="e">
        <v>#N/A</v>
      </c>
      <c r="M4849" s="92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8" t="e">
        <v>#N/A</v>
      </c>
      <c r="F4850" s="3" t="e">
        <v>#N/A</v>
      </c>
      <c r="G4850" s="3" t="e">
        <v>#N/A</v>
      </c>
      <c r="H4850" s="3" t="e">
        <v>#N/A</v>
      </c>
      <c r="I4850" s="79" t="e">
        <v>#N/A</v>
      </c>
      <c r="J4850" s="79" t="e">
        <v>#N/A</v>
      </c>
      <c r="K4850" s="84" t="e">
        <v>#N/A</v>
      </c>
      <c r="L4850" s="9" t="e">
        <v>#N/A</v>
      </c>
      <c r="M4850" s="92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8" t="e">
        <v>#N/A</v>
      </c>
      <c r="F4851" s="3" t="e">
        <v>#N/A</v>
      </c>
      <c r="G4851" s="3" t="e">
        <v>#N/A</v>
      </c>
      <c r="H4851" s="3" t="e">
        <v>#N/A</v>
      </c>
      <c r="I4851" s="79" t="e">
        <v>#N/A</v>
      </c>
      <c r="J4851" s="79" t="e">
        <v>#N/A</v>
      </c>
      <c r="K4851" s="84" t="e">
        <v>#N/A</v>
      </c>
      <c r="L4851" s="9" t="e">
        <v>#N/A</v>
      </c>
      <c r="M4851" s="92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8" t="e">
        <v>#N/A</v>
      </c>
      <c r="F4852" s="3" t="e">
        <v>#N/A</v>
      </c>
      <c r="G4852" s="3" t="e">
        <v>#N/A</v>
      </c>
      <c r="H4852" s="3" t="e">
        <v>#N/A</v>
      </c>
      <c r="I4852" s="79" t="e">
        <v>#N/A</v>
      </c>
      <c r="J4852" s="79" t="e">
        <v>#N/A</v>
      </c>
      <c r="K4852" s="84" t="e">
        <v>#N/A</v>
      </c>
      <c r="L4852" s="9" t="e">
        <v>#N/A</v>
      </c>
      <c r="M4852" s="92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8" t="e">
        <v>#N/A</v>
      </c>
      <c r="F4853" s="3" t="e">
        <v>#N/A</v>
      </c>
      <c r="G4853" s="3" t="e">
        <v>#N/A</v>
      </c>
      <c r="H4853" s="3" t="e">
        <v>#N/A</v>
      </c>
      <c r="I4853" s="79" t="e">
        <v>#N/A</v>
      </c>
      <c r="J4853" s="79" t="e">
        <v>#N/A</v>
      </c>
      <c r="K4853" s="84" t="e">
        <v>#N/A</v>
      </c>
      <c r="L4853" s="9" t="e">
        <v>#N/A</v>
      </c>
      <c r="M4853" s="92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8" t="e">
        <v>#N/A</v>
      </c>
      <c r="F4854" s="3" t="e">
        <v>#N/A</v>
      </c>
      <c r="G4854" s="3" t="e">
        <v>#N/A</v>
      </c>
      <c r="H4854" s="3" t="e">
        <v>#N/A</v>
      </c>
      <c r="I4854" s="79" t="e">
        <v>#N/A</v>
      </c>
      <c r="J4854" s="79" t="e">
        <v>#N/A</v>
      </c>
      <c r="K4854" s="84" t="e">
        <v>#N/A</v>
      </c>
      <c r="L4854" s="9" t="e">
        <v>#N/A</v>
      </c>
      <c r="M4854" s="92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8" t="e">
        <v>#N/A</v>
      </c>
      <c r="F4855" s="3" t="e">
        <v>#N/A</v>
      </c>
      <c r="G4855" s="3" t="e">
        <v>#N/A</v>
      </c>
      <c r="H4855" s="3" t="e">
        <v>#N/A</v>
      </c>
      <c r="I4855" s="79" t="e">
        <v>#N/A</v>
      </c>
      <c r="J4855" s="79" t="e">
        <v>#N/A</v>
      </c>
      <c r="K4855" s="84" t="e">
        <v>#N/A</v>
      </c>
      <c r="L4855" s="9" t="e">
        <v>#N/A</v>
      </c>
      <c r="M4855" s="92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8" t="e">
        <v>#N/A</v>
      </c>
      <c r="F4856" s="3" t="e">
        <v>#N/A</v>
      </c>
      <c r="G4856" s="3" t="e">
        <v>#N/A</v>
      </c>
      <c r="H4856" s="3" t="e">
        <v>#N/A</v>
      </c>
      <c r="I4856" s="79" t="e">
        <v>#N/A</v>
      </c>
      <c r="J4856" s="79" t="e">
        <v>#N/A</v>
      </c>
      <c r="K4856" s="84" t="e">
        <v>#N/A</v>
      </c>
      <c r="L4856" s="9" t="e">
        <v>#N/A</v>
      </c>
      <c r="M4856" s="92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8" t="e">
        <v>#N/A</v>
      </c>
      <c r="F4857" s="3" t="e">
        <v>#N/A</v>
      </c>
      <c r="G4857" s="3" t="e">
        <v>#N/A</v>
      </c>
      <c r="H4857" s="3" t="e">
        <v>#N/A</v>
      </c>
      <c r="I4857" s="79" t="e">
        <v>#N/A</v>
      </c>
      <c r="J4857" s="79" t="e">
        <v>#N/A</v>
      </c>
      <c r="K4857" s="84" t="e">
        <v>#N/A</v>
      </c>
      <c r="L4857" s="9" t="e">
        <v>#N/A</v>
      </c>
      <c r="M4857" s="92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8" t="e">
        <v>#N/A</v>
      </c>
      <c r="F4858" s="3" t="e">
        <v>#N/A</v>
      </c>
      <c r="G4858" s="3" t="e">
        <v>#N/A</v>
      </c>
      <c r="H4858" s="3" t="e">
        <v>#N/A</v>
      </c>
      <c r="I4858" s="79" t="e">
        <v>#N/A</v>
      </c>
      <c r="J4858" s="79" t="e">
        <v>#N/A</v>
      </c>
      <c r="K4858" s="84" t="e">
        <v>#N/A</v>
      </c>
      <c r="L4858" s="9" t="e">
        <v>#N/A</v>
      </c>
      <c r="M4858" s="92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8" t="e">
        <v>#N/A</v>
      </c>
      <c r="F4859" s="3" t="e">
        <v>#N/A</v>
      </c>
      <c r="G4859" s="3" t="e">
        <v>#N/A</v>
      </c>
      <c r="H4859" s="3" t="e">
        <v>#N/A</v>
      </c>
      <c r="I4859" s="79" t="e">
        <v>#N/A</v>
      </c>
      <c r="J4859" s="79" t="e">
        <v>#N/A</v>
      </c>
      <c r="K4859" s="84" t="e">
        <v>#N/A</v>
      </c>
      <c r="L4859" s="9" t="e">
        <v>#N/A</v>
      </c>
      <c r="M4859" s="92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8" t="e">
        <v>#N/A</v>
      </c>
      <c r="F4860" s="3" t="e">
        <v>#N/A</v>
      </c>
      <c r="G4860" s="3" t="e">
        <v>#N/A</v>
      </c>
      <c r="H4860" s="3" t="e">
        <v>#N/A</v>
      </c>
      <c r="I4860" s="79" t="e">
        <v>#N/A</v>
      </c>
      <c r="J4860" s="79" t="e">
        <v>#N/A</v>
      </c>
      <c r="K4860" s="84" t="e">
        <v>#N/A</v>
      </c>
      <c r="L4860" s="9" t="e">
        <v>#N/A</v>
      </c>
      <c r="M4860" s="92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8" t="e">
        <v>#N/A</v>
      </c>
      <c r="F4861" s="3" t="e">
        <v>#N/A</v>
      </c>
      <c r="G4861" s="3" t="e">
        <v>#N/A</v>
      </c>
      <c r="H4861" s="3" t="e">
        <v>#N/A</v>
      </c>
      <c r="I4861" s="79" t="e">
        <v>#N/A</v>
      </c>
      <c r="J4861" s="79" t="e">
        <v>#N/A</v>
      </c>
      <c r="K4861" s="84" t="e">
        <v>#N/A</v>
      </c>
      <c r="L4861" s="9" t="e">
        <v>#N/A</v>
      </c>
      <c r="M4861" s="92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8" t="e">
        <v>#N/A</v>
      </c>
      <c r="F4862" s="3" t="e">
        <v>#N/A</v>
      </c>
      <c r="G4862" s="3" t="e">
        <v>#N/A</v>
      </c>
      <c r="H4862" s="3" t="e">
        <v>#N/A</v>
      </c>
      <c r="I4862" s="79" t="e">
        <v>#N/A</v>
      </c>
      <c r="J4862" s="79" t="e">
        <v>#N/A</v>
      </c>
      <c r="K4862" s="84" t="e">
        <v>#N/A</v>
      </c>
      <c r="L4862" s="9" t="e">
        <v>#N/A</v>
      </c>
      <c r="M4862" s="92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8" t="e">
        <v>#N/A</v>
      </c>
      <c r="F4863" s="3" t="e">
        <v>#N/A</v>
      </c>
      <c r="G4863" s="3" t="e">
        <v>#N/A</v>
      </c>
      <c r="H4863" s="3" t="e">
        <v>#N/A</v>
      </c>
      <c r="I4863" s="79" t="e">
        <v>#N/A</v>
      </c>
      <c r="J4863" s="79" t="e">
        <v>#N/A</v>
      </c>
      <c r="K4863" s="84" t="e">
        <v>#N/A</v>
      </c>
      <c r="L4863" s="9" t="e">
        <v>#N/A</v>
      </c>
      <c r="M4863" s="92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8" t="e">
        <v>#N/A</v>
      </c>
      <c r="F4864" s="3" t="e">
        <v>#N/A</v>
      </c>
      <c r="G4864" s="3" t="e">
        <v>#N/A</v>
      </c>
      <c r="H4864" s="3" t="e">
        <v>#N/A</v>
      </c>
      <c r="I4864" s="79" t="e">
        <v>#N/A</v>
      </c>
      <c r="J4864" s="79" t="e">
        <v>#N/A</v>
      </c>
      <c r="K4864" s="84" t="e">
        <v>#N/A</v>
      </c>
      <c r="L4864" s="9" t="e">
        <v>#N/A</v>
      </c>
      <c r="M4864" s="92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8" t="e">
        <v>#N/A</v>
      </c>
      <c r="F4865" s="3" t="e">
        <v>#N/A</v>
      </c>
      <c r="G4865" s="3" t="e">
        <v>#N/A</v>
      </c>
      <c r="H4865" s="3" t="e">
        <v>#N/A</v>
      </c>
      <c r="I4865" s="79" t="e">
        <v>#N/A</v>
      </c>
      <c r="J4865" s="79" t="e">
        <v>#N/A</v>
      </c>
      <c r="K4865" s="84" t="e">
        <v>#N/A</v>
      </c>
      <c r="L4865" s="9" t="e">
        <v>#N/A</v>
      </c>
      <c r="M4865" s="92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8" t="e">
        <v>#N/A</v>
      </c>
      <c r="F4866" s="3" t="e">
        <v>#N/A</v>
      </c>
      <c r="G4866" s="3" t="e">
        <v>#N/A</v>
      </c>
      <c r="H4866" s="3" t="e">
        <v>#N/A</v>
      </c>
      <c r="I4866" s="79" t="e">
        <v>#N/A</v>
      </c>
      <c r="J4866" s="79" t="e">
        <v>#N/A</v>
      </c>
      <c r="K4866" s="84" t="e">
        <v>#N/A</v>
      </c>
      <c r="L4866" s="9" t="e">
        <v>#N/A</v>
      </c>
      <c r="M4866" s="92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8" t="e">
        <v>#N/A</v>
      </c>
      <c r="F4867" s="3" t="e">
        <v>#N/A</v>
      </c>
      <c r="G4867" s="3" t="e">
        <v>#N/A</v>
      </c>
      <c r="H4867" s="3" t="e">
        <v>#N/A</v>
      </c>
      <c r="I4867" s="79" t="e">
        <v>#N/A</v>
      </c>
      <c r="J4867" s="79" t="e">
        <v>#N/A</v>
      </c>
      <c r="K4867" s="84" t="e">
        <v>#N/A</v>
      </c>
      <c r="L4867" s="9" t="e">
        <v>#N/A</v>
      </c>
      <c r="M4867" s="92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8" t="e">
        <v>#N/A</v>
      </c>
      <c r="F4868" s="3" t="e">
        <v>#N/A</v>
      </c>
      <c r="G4868" s="3" t="e">
        <v>#N/A</v>
      </c>
      <c r="H4868" s="3" t="e">
        <v>#N/A</v>
      </c>
      <c r="I4868" s="79" t="e">
        <v>#N/A</v>
      </c>
      <c r="J4868" s="79" t="e">
        <v>#N/A</v>
      </c>
      <c r="K4868" s="84" t="e">
        <v>#N/A</v>
      </c>
      <c r="L4868" s="9" t="e">
        <v>#N/A</v>
      </c>
      <c r="M4868" s="92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8" t="e">
        <v>#N/A</v>
      </c>
      <c r="F4869" s="3" t="e">
        <v>#N/A</v>
      </c>
      <c r="G4869" s="3" t="e">
        <v>#N/A</v>
      </c>
      <c r="H4869" s="3" t="e">
        <v>#N/A</v>
      </c>
      <c r="I4869" s="79" t="e">
        <v>#N/A</v>
      </c>
      <c r="J4869" s="79" t="e">
        <v>#N/A</v>
      </c>
      <c r="K4869" s="84" t="e">
        <v>#N/A</v>
      </c>
      <c r="L4869" s="9" t="e">
        <v>#N/A</v>
      </c>
      <c r="M4869" s="92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8" t="e">
        <v>#N/A</v>
      </c>
      <c r="F4870" s="3" t="e">
        <v>#N/A</v>
      </c>
      <c r="G4870" s="3" t="e">
        <v>#N/A</v>
      </c>
      <c r="H4870" s="3" t="e">
        <v>#N/A</v>
      </c>
      <c r="I4870" s="79" t="e">
        <v>#N/A</v>
      </c>
      <c r="J4870" s="79" t="e">
        <v>#N/A</v>
      </c>
      <c r="K4870" s="84" t="e">
        <v>#N/A</v>
      </c>
      <c r="L4870" s="9" t="e">
        <v>#N/A</v>
      </c>
      <c r="M4870" s="92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8" t="e">
        <v>#N/A</v>
      </c>
      <c r="F4871" s="3" t="e">
        <v>#N/A</v>
      </c>
      <c r="G4871" s="3" t="e">
        <v>#N/A</v>
      </c>
      <c r="H4871" s="3" t="e">
        <v>#N/A</v>
      </c>
      <c r="I4871" s="79" t="e">
        <v>#N/A</v>
      </c>
      <c r="J4871" s="79" t="e">
        <v>#N/A</v>
      </c>
      <c r="K4871" s="84" t="e">
        <v>#N/A</v>
      </c>
      <c r="L4871" s="9" t="e">
        <v>#N/A</v>
      </c>
      <c r="M4871" s="92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8" t="e">
        <v>#N/A</v>
      </c>
      <c r="F4872" s="3" t="e">
        <v>#N/A</v>
      </c>
      <c r="G4872" s="3" t="e">
        <v>#N/A</v>
      </c>
      <c r="H4872" s="3" t="e">
        <v>#N/A</v>
      </c>
      <c r="I4872" s="79" t="e">
        <v>#N/A</v>
      </c>
      <c r="J4872" s="79" t="e">
        <v>#N/A</v>
      </c>
      <c r="K4872" s="84" t="e">
        <v>#N/A</v>
      </c>
      <c r="L4872" s="9" t="e">
        <v>#N/A</v>
      </c>
      <c r="M4872" s="92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8" t="e">
        <v>#N/A</v>
      </c>
      <c r="F4873" s="3" t="e">
        <v>#N/A</v>
      </c>
      <c r="G4873" s="3" t="e">
        <v>#N/A</v>
      </c>
      <c r="H4873" s="3" t="e">
        <v>#N/A</v>
      </c>
      <c r="I4873" s="79" t="e">
        <v>#N/A</v>
      </c>
      <c r="J4873" s="79" t="e">
        <v>#N/A</v>
      </c>
      <c r="K4873" s="84" t="e">
        <v>#N/A</v>
      </c>
      <c r="L4873" s="9" t="e">
        <v>#N/A</v>
      </c>
      <c r="M4873" s="92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8" t="e">
        <v>#N/A</v>
      </c>
      <c r="F4874" s="3" t="e">
        <v>#N/A</v>
      </c>
      <c r="G4874" s="3" t="e">
        <v>#N/A</v>
      </c>
      <c r="H4874" s="3" t="e">
        <v>#N/A</v>
      </c>
      <c r="I4874" s="79" t="e">
        <v>#N/A</v>
      </c>
      <c r="J4874" s="79" t="e">
        <v>#N/A</v>
      </c>
      <c r="K4874" s="84" t="e">
        <v>#N/A</v>
      </c>
      <c r="L4874" s="9" t="e">
        <v>#N/A</v>
      </c>
      <c r="M4874" s="92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8" t="e">
        <v>#N/A</v>
      </c>
      <c r="F4875" s="3" t="e">
        <v>#N/A</v>
      </c>
      <c r="G4875" s="3" t="e">
        <v>#N/A</v>
      </c>
      <c r="H4875" s="3" t="e">
        <v>#N/A</v>
      </c>
      <c r="I4875" s="79" t="e">
        <v>#N/A</v>
      </c>
      <c r="J4875" s="79" t="e">
        <v>#N/A</v>
      </c>
      <c r="K4875" s="84" t="e">
        <v>#N/A</v>
      </c>
      <c r="L4875" s="9" t="e">
        <v>#N/A</v>
      </c>
      <c r="M4875" s="92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8" t="e">
        <v>#N/A</v>
      </c>
      <c r="F4876" s="3" t="e">
        <v>#N/A</v>
      </c>
      <c r="G4876" s="3" t="e">
        <v>#N/A</v>
      </c>
      <c r="H4876" s="3" t="e">
        <v>#N/A</v>
      </c>
      <c r="I4876" s="79" t="e">
        <v>#N/A</v>
      </c>
      <c r="J4876" s="79" t="e">
        <v>#N/A</v>
      </c>
      <c r="K4876" s="84" t="e">
        <v>#N/A</v>
      </c>
      <c r="L4876" s="9" t="e">
        <v>#N/A</v>
      </c>
      <c r="M4876" s="92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8" t="e">
        <v>#N/A</v>
      </c>
      <c r="F4877" s="3" t="e">
        <v>#N/A</v>
      </c>
      <c r="G4877" s="3" t="e">
        <v>#N/A</v>
      </c>
      <c r="H4877" s="3" t="e">
        <v>#N/A</v>
      </c>
      <c r="I4877" s="79" t="e">
        <v>#N/A</v>
      </c>
      <c r="J4877" s="79" t="e">
        <v>#N/A</v>
      </c>
      <c r="K4877" s="84" t="e">
        <v>#N/A</v>
      </c>
      <c r="L4877" s="9" t="e">
        <v>#N/A</v>
      </c>
      <c r="M4877" s="92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8" t="e">
        <v>#N/A</v>
      </c>
      <c r="F4878" s="3" t="e">
        <v>#N/A</v>
      </c>
      <c r="G4878" s="3" t="e">
        <v>#N/A</v>
      </c>
      <c r="H4878" s="3" t="e">
        <v>#N/A</v>
      </c>
      <c r="I4878" s="79" t="e">
        <v>#N/A</v>
      </c>
      <c r="J4878" s="79" t="e">
        <v>#N/A</v>
      </c>
      <c r="K4878" s="84" t="e">
        <v>#N/A</v>
      </c>
      <c r="L4878" s="9" t="e">
        <v>#N/A</v>
      </c>
      <c r="M4878" s="92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8" t="e">
        <v>#N/A</v>
      </c>
      <c r="F4879" s="3" t="e">
        <v>#N/A</v>
      </c>
      <c r="G4879" s="3" t="e">
        <v>#N/A</v>
      </c>
      <c r="H4879" s="3" t="e">
        <v>#N/A</v>
      </c>
      <c r="I4879" s="79" t="e">
        <v>#N/A</v>
      </c>
      <c r="J4879" s="79" t="e">
        <v>#N/A</v>
      </c>
      <c r="K4879" s="84" t="e">
        <v>#N/A</v>
      </c>
      <c r="L4879" s="9" t="e">
        <v>#N/A</v>
      </c>
      <c r="M4879" s="92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8" t="e">
        <v>#N/A</v>
      </c>
      <c r="F4880" s="3" t="e">
        <v>#N/A</v>
      </c>
      <c r="G4880" s="3" t="e">
        <v>#N/A</v>
      </c>
      <c r="H4880" s="3" t="e">
        <v>#N/A</v>
      </c>
      <c r="I4880" s="79" t="e">
        <v>#N/A</v>
      </c>
      <c r="J4880" s="79" t="e">
        <v>#N/A</v>
      </c>
      <c r="K4880" s="84" t="e">
        <v>#N/A</v>
      </c>
      <c r="L4880" s="9" t="e">
        <v>#N/A</v>
      </c>
      <c r="M4880" s="92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8" t="e">
        <v>#N/A</v>
      </c>
      <c r="F4881" s="3" t="e">
        <v>#N/A</v>
      </c>
      <c r="G4881" s="3" t="e">
        <v>#N/A</v>
      </c>
      <c r="H4881" s="3" t="e">
        <v>#N/A</v>
      </c>
      <c r="I4881" s="79" t="e">
        <v>#N/A</v>
      </c>
      <c r="J4881" s="79" t="e">
        <v>#N/A</v>
      </c>
      <c r="K4881" s="84" t="e">
        <v>#N/A</v>
      </c>
      <c r="L4881" s="9" t="e">
        <v>#N/A</v>
      </c>
      <c r="M4881" s="92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8" t="e">
        <v>#N/A</v>
      </c>
      <c r="F4882" s="3" t="e">
        <v>#N/A</v>
      </c>
      <c r="G4882" s="3" t="e">
        <v>#N/A</v>
      </c>
      <c r="H4882" s="3" t="e">
        <v>#N/A</v>
      </c>
      <c r="I4882" s="79" t="e">
        <v>#N/A</v>
      </c>
      <c r="J4882" s="79" t="e">
        <v>#N/A</v>
      </c>
      <c r="K4882" s="84" t="e">
        <v>#N/A</v>
      </c>
      <c r="L4882" s="9" t="e">
        <v>#N/A</v>
      </c>
      <c r="M4882" s="92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8" t="e">
        <v>#N/A</v>
      </c>
      <c r="F4883" s="3" t="e">
        <v>#N/A</v>
      </c>
      <c r="G4883" s="3" t="e">
        <v>#N/A</v>
      </c>
      <c r="H4883" s="3" t="e">
        <v>#N/A</v>
      </c>
      <c r="I4883" s="79" t="e">
        <v>#N/A</v>
      </c>
      <c r="J4883" s="79" t="e">
        <v>#N/A</v>
      </c>
      <c r="K4883" s="84" t="e">
        <v>#N/A</v>
      </c>
      <c r="L4883" s="9" t="e">
        <v>#N/A</v>
      </c>
      <c r="M4883" s="92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8" t="e">
        <v>#N/A</v>
      </c>
      <c r="F4884" s="3" t="e">
        <v>#N/A</v>
      </c>
      <c r="G4884" s="3" t="e">
        <v>#N/A</v>
      </c>
      <c r="H4884" s="3" t="e">
        <v>#N/A</v>
      </c>
      <c r="I4884" s="79" t="e">
        <v>#N/A</v>
      </c>
      <c r="J4884" s="79" t="e">
        <v>#N/A</v>
      </c>
      <c r="K4884" s="84" t="e">
        <v>#N/A</v>
      </c>
      <c r="L4884" s="9" t="e">
        <v>#N/A</v>
      </c>
      <c r="M4884" s="92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8" t="e">
        <v>#N/A</v>
      </c>
      <c r="F4885" s="3" t="e">
        <v>#N/A</v>
      </c>
      <c r="G4885" s="3" t="e">
        <v>#N/A</v>
      </c>
      <c r="H4885" s="3" t="e">
        <v>#N/A</v>
      </c>
      <c r="I4885" s="79" t="e">
        <v>#N/A</v>
      </c>
      <c r="J4885" s="79" t="e">
        <v>#N/A</v>
      </c>
      <c r="K4885" s="84" t="e">
        <v>#N/A</v>
      </c>
      <c r="L4885" s="9" t="e">
        <v>#N/A</v>
      </c>
      <c r="M4885" s="92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8" t="e">
        <v>#N/A</v>
      </c>
      <c r="F4886" s="3" t="e">
        <v>#N/A</v>
      </c>
      <c r="G4886" s="3" t="e">
        <v>#N/A</v>
      </c>
      <c r="H4886" s="3" t="e">
        <v>#N/A</v>
      </c>
      <c r="I4886" s="79" t="e">
        <v>#N/A</v>
      </c>
      <c r="J4886" s="79" t="e">
        <v>#N/A</v>
      </c>
      <c r="K4886" s="84" t="e">
        <v>#N/A</v>
      </c>
      <c r="L4886" s="9" t="e">
        <v>#N/A</v>
      </c>
      <c r="M4886" s="92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8" t="e">
        <v>#N/A</v>
      </c>
      <c r="F4887" s="3" t="e">
        <v>#N/A</v>
      </c>
      <c r="G4887" s="3" t="e">
        <v>#N/A</v>
      </c>
      <c r="H4887" s="3" t="e">
        <v>#N/A</v>
      </c>
      <c r="I4887" s="79" t="e">
        <v>#N/A</v>
      </c>
      <c r="J4887" s="79" t="e">
        <v>#N/A</v>
      </c>
      <c r="K4887" s="84" t="e">
        <v>#N/A</v>
      </c>
      <c r="L4887" s="9" t="e">
        <v>#N/A</v>
      </c>
      <c r="M4887" s="92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8" t="e">
        <v>#N/A</v>
      </c>
      <c r="F4888" s="3" t="e">
        <v>#N/A</v>
      </c>
      <c r="G4888" s="3" t="e">
        <v>#N/A</v>
      </c>
      <c r="H4888" s="3" t="e">
        <v>#N/A</v>
      </c>
      <c r="I4888" s="79" t="e">
        <v>#N/A</v>
      </c>
      <c r="J4888" s="79" t="e">
        <v>#N/A</v>
      </c>
      <c r="K4888" s="84" t="e">
        <v>#N/A</v>
      </c>
      <c r="L4888" s="9" t="e">
        <v>#N/A</v>
      </c>
      <c r="M4888" s="92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8" t="e">
        <v>#N/A</v>
      </c>
      <c r="F4889" s="3" t="e">
        <v>#N/A</v>
      </c>
      <c r="G4889" s="3" t="e">
        <v>#N/A</v>
      </c>
      <c r="H4889" s="3" t="e">
        <v>#N/A</v>
      </c>
      <c r="I4889" s="79" t="e">
        <v>#N/A</v>
      </c>
      <c r="J4889" s="79" t="e">
        <v>#N/A</v>
      </c>
      <c r="K4889" s="84" t="e">
        <v>#N/A</v>
      </c>
      <c r="L4889" s="9" t="e">
        <v>#N/A</v>
      </c>
      <c r="M4889" s="92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8" t="e">
        <v>#N/A</v>
      </c>
      <c r="F4890" s="3" t="e">
        <v>#N/A</v>
      </c>
      <c r="G4890" s="3" t="e">
        <v>#N/A</v>
      </c>
      <c r="H4890" s="3" t="e">
        <v>#N/A</v>
      </c>
      <c r="I4890" s="79" t="e">
        <v>#N/A</v>
      </c>
      <c r="J4890" s="79" t="e">
        <v>#N/A</v>
      </c>
      <c r="K4890" s="84" t="e">
        <v>#N/A</v>
      </c>
      <c r="L4890" s="9" t="e">
        <v>#N/A</v>
      </c>
      <c r="M4890" s="92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8" t="e">
        <v>#N/A</v>
      </c>
      <c r="F4891" s="3" t="e">
        <v>#N/A</v>
      </c>
      <c r="G4891" s="3" t="e">
        <v>#N/A</v>
      </c>
      <c r="H4891" s="3" t="e">
        <v>#N/A</v>
      </c>
      <c r="I4891" s="79" t="e">
        <v>#N/A</v>
      </c>
      <c r="J4891" s="79" t="e">
        <v>#N/A</v>
      </c>
      <c r="K4891" s="84" t="e">
        <v>#N/A</v>
      </c>
      <c r="L4891" s="9" t="e">
        <v>#N/A</v>
      </c>
      <c r="M4891" s="92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8" t="e">
        <v>#N/A</v>
      </c>
      <c r="F4892" s="3" t="e">
        <v>#N/A</v>
      </c>
      <c r="G4892" s="3" t="e">
        <v>#N/A</v>
      </c>
      <c r="H4892" s="3" t="e">
        <v>#N/A</v>
      </c>
      <c r="I4892" s="79" t="e">
        <v>#N/A</v>
      </c>
      <c r="J4892" s="79" t="e">
        <v>#N/A</v>
      </c>
      <c r="K4892" s="84" t="e">
        <v>#N/A</v>
      </c>
      <c r="L4892" s="9" t="e">
        <v>#N/A</v>
      </c>
      <c r="M4892" s="92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8" t="e">
        <v>#N/A</v>
      </c>
      <c r="F4893" s="3" t="e">
        <v>#N/A</v>
      </c>
      <c r="G4893" s="3" t="e">
        <v>#N/A</v>
      </c>
      <c r="H4893" s="3" t="e">
        <v>#N/A</v>
      </c>
      <c r="I4893" s="79" t="e">
        <v>#N/A</v>
      </c>
      <c r="J4893" s="79" t="e">
        <v>#N/A</v>
      </c>
      <c r="K4893" s="84" t="e">
        <v>#N/A</v>
      </c>
      <c r="L4893" s="9" t="e">
        <v>#N/A</v>
      </c>
      <c r="M4893" s="92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8" t="e">
        <v>#N/A</v>
      </c>
      <c r="F4894" s="3" t="e">
        <v>#N/A</v>
      </c>
      <c r="G4894" s="3" t="e">
        <v>#N/A</v>
      </c>
      <c r="H4894" s="3" t="e">
        <v>#N/A</v>
      </c>
      <c r="I4894" s="79" t="e">
        <v>#N/A</v>
      </c>
      <c r="J4894" s="79" t="e">
        <v>#N/A</v>
      </c>
      <c r="K4894" s="84" t="e">
        <v>#N/A</v>
      </c>
      <c r="L4894" s="9" t="e">
        <v>#N/A</v>
      </c>
      <c r="M4894" s="92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8" t="e">
        <v>#N/A</v>
      </c>
      <c r="F4895" s="3" t="e">
        <v>#N/A</v>
      </c>
      <c r="G4895" s="3" t="e">
        <v>#N/A</v>
      </c>
      <c r="H4895" s="3" t="e">
        <v>#N/A</v>
      </c>
      <c r="I4895" s="79" t="e">
        <v>#N/A</v>
      </c>
      <c r="J4895" s="79" t="e">
        <v>#N/A</v>
      </c>
      <c r="K4895" s="84" t="e">
        <v>#N/A</v>
      </c>
      <c r="L4895" s="9" t="e">
        <v>#N/A</v>
      </c>
      <c r="M4895" s="92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8" t="e">
        <v>#N/A</v>
      </c>
      <c r="F4896" s="3" t="e">
        <v>#N/A</v>
      </c>
      <c r="G4896" s="3" t="e">
        <v>#N/A</v>
      </c>
      <c r="H4896" s="3" t="e">
        <v>#N/A</v>
      </c>
      <c r="I4896" s="79" t="e">
        <v>#N/A</v>
      </c>
      <c r="J4896" s="79" t="e">
        <v>#N/A</v>
      </c>
      <c r="K4896" s="84" t="e">
        <v>#N/A</v>
      </c>
      <c r="L4896" s="9" t="e">
        <v>#N/A</v>
      </c>
      <c r="M4896" s="92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8" t="e">
        <v>#N/A</v>
      </c>
      <c r="F4897" s="3" t="e">
        <v>#N/A</v>
      </c>
      <c r="G4897" s="3" t="e">
        <v>#N/A</v>
      </c>
      <c r="H4897" s="3" t="e">
        <v>#N/A</v>
      </c>
      <c r="I4897" s="79" t="e">
        <v>#N/A</v>
      </c>
      <c r="J4897" s="79" t="e">
        <v>#N/A</v>
      </c>
      <c r="K4897" s="84" t="e">
        <v>#N/A</v>
      </c>
      <c r="L4897" s="9" t="e">
        <v>#N/A</v>
      </c>
      <c r="M4897" s="92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8" t="e">
        <v>#N/A</v>
      </c>
      <c r="F4898" s="3" t="e">
        <v>#N/A</v>
      </c>
      <c r="G4898" s="3" t="e">
        <v>#N/A</v>
      </c>
      <c r="H4898" s="3" t="e">
        <v>#N/A</v>
      </c>
      <c r="I4898" s="79" t="e">
        <v>#N/A</v>
      </c>
      <c r="J4898" s="79" t="e">
        <v>#N/A</v>
      </c>
      <c r="K4898" s="84" t="e">
        <v>#N/A</v>
      </c>
      <c r="L4898" s="9" t="e">
        <v>#N/A</v>
      </c>
      <c r="M4898" s="92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8" t="e">
        <v>#N/A</v>
      </c>
      <c r="F4899" s="3" t="e">
        <v>#N/A</v>
      </c>
      <c r="G4899" s="3" t="e">
        <v>#N/A</v>
      </c>
      <c r="H4899" s="3" t="e">
        <v>#N/A</v>
      </c>
      <c r="I4899" s="79" t="e">
        <v>#N/A</v>
      </c>
      <c r="J4899" s="79" t="e">
        <v>#N/A</v>
      </c>
      <c r="K4899" s="84" t="e">
        <v>#N/A</v>
      </c>
      <c r="L4899" s="9" t="e">
        <v>#N/A</v>
      </c>
      <c r="M4899" s="92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8" t="e">
        <v>#N/A</v>
      </c>
      <c r="F4900" s="3" t="e">
        <v>#N/A</v>
      </c>
      <c r="G4900" s="3" t="e">
        <v>#N/A</v>
      </c>
      <c r="H4900" s="3" t="e">
        <v>#N/A</v>
      </c>
      <c r="I4900" s="79" t="e">
        <v>#N/A</v>
      </c>
      <c r="J4900" s="79" t="e">
        <v>#N/A</v>
      </c>
      <c r="K4900" s="84" t="e">
        <v>#N/A</v>
      </c>
      <c r="L4900" s="9" t="e">
        <v>#N/A</v>
      </c>
      <c r="M4900" s="92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8" t="e">
        <v>#N/A</v>
      </c>
      <c r="F4901" s="3" t="e">
        <v>#N/A</v>
      </c>
      <c r="G4901" s="3" t="e">
        <v>#N/A</v>
      </c>
      <c r="H4901" s="3" t="e">
        <v>#N/A</v>
      </c>
      <c r="I4901" s="79" t="e">
        <v>#N/A</v>
      </c>
      <c r="J4901" s="79" t="e">
        <v>#N/A</v>
      </c>
      <c r="K4901" s="84" t="e">
        <v>#N/A</v>
      </c>
      <c r="L4901" s="9" t="e">
        <v>#N/A</v>
      </c>
      <c r="M4901" s="92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8" t="e">
        <v>#N/A</v>
      </c>
      <c r="F4902" s="3" t="e">
        <v>#N/A</v>
      </c>
      <c r="G4902" s="3" t="e">
        <v>#N/A</v>
      </c>
      <c r="H4902" s="3" t="e">
        <v>#N/A</v>
      </c>
      <c r="I4902" s="79" t="e">
        <v>#N/A</v>
      </c>
      <c r="J4902" s="79" t="e">
        <v>#N/A</v>
      </c>
      <c r="K4902" s="84" t="e">
        <v>#N/A</v>
      </c>
      <c r="L4902" s="9" t="e">
        <v>#N/A</v>
      </c>
      <c r="M4902" s="92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8" t="e">
        <v>#N/A</v>
      </c>
      <c r="F4903" s="3" t="e">
        <v>#N/A</v>
      </c>
      <c r="G4903" s="3" t="e">
        <v>#N/A</v>
      </c>
      <c r="H4903" s="3" t="e">
        <v>#N/A</v>
      </c>
      <c r="I4903" s="79" t="e">
        <v>#N/A</v>
      </c>
      <c r="J4903" s="79" t="e">
        <v>#N/A</v>
      </c>
      <c r="K4903" s="84" t="e">
        <v>#N/A</v>
      </c>
      <c r="L4903" s="9" t="e">
        <v>#N/A</v>
      </c>
      <c r="M4903" s="92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8" t="e">
        <v>#N/A</v>
      </c>
      <c r="F4904" s="3" t="e">
        <v>#N/A</v>
      </c>
      <c r="G4904" s="3" t="e">
        <v>#N/A</v>
      </c>
      <c r="H4904" s="3" t="e">
        <v>#N/A</v>
      </c>
      <c r="I4904" s="79" t="e">
        <v>#N/A</v>
      </c>
      <c r="J4904" s="79" t="e">
        <v>#N/A</v>
      </c>
      <c r="K4904" s="84" t="e">
        <v>#N/A</v>
      </c>
      <c r="L4904" s="9" t="e">
        <v>#N/A</v>
      </c>
      <c r="M4904" s="92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8" t="e">
        <v>#N/A</v>
      </c>
      <c r="F4905" s="3" t="e">
        <v>#N/A</v>
      </c>
      <c r="G4905" s="3" t="e">
        <v>#N/A</v>
      </c>
      <c r="H4905" s="3" t="e">
        <v>#N/A</v>
      </c>
      <c r="I4905" s="79" t="e">
        <v>#N/A</v>
      </c>
      <c r="J4905" s="79" t="e">
        <v>#N/A</v>
      </c>
      <c r="K4905" s="84" t="e">
        <v>#N/A</v>
      </c>
      <c r="L4905" s="9" t="e">
        <v>#N/A</v>
      </c>
      <c r="M4905" s="92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8" t="e">
        <v>#N/A</v>
      </c>
      <c r="F4906" s="3" t="e">
        <v>#N/A</v>
      </c>
      <c r="G4906" s="3" t="e">
        <v>#N/A</v>
      </c>
      <c r="H4906" s="3" t="e">
        <v>#N/A</v>
      </c>
      <c r="I4906" s="79" t="e">
        <v>#N/A</v>
      </c>
      <c r="J4906" s="79" t="e">
        <v>#N/A</v>
      </c>
      <c r="K4906" s="84" t="e">
        <v>#N/A</v>
      </c>
      <c r="L4906" s="9" t="e">
        <v>#N/A</v>
      </c>
      <c r="M4906" s="92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8" t="e">
        <v>#N/A</v>
      </c>
      <c r="F4907" s="3" t="e">
        <v>#N/A</v>
      </c>
      <c r="G4907" s="3" t="e">
        <v>#N/A</v>
      </c>
      <c r="H4907" s="3" t="e">
        <v>#N/A</v>
      </c>
      <c r="I4907" s="79" t="e">
        <v>#N/A</v>
      </c>
      <c r="J4907" s="79" t="e">
        <v>#N/A</v>
      </c>
      <c r="K4907" s="84" t="e">
        <v>#N/A</v>
      </c>
      <c r="L4907" s="9" t="e">
        <v>#N/A</v>
      </c>
      <c r="M4907" s="92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8" t="e">
        <v>#N/A</v>
      </c>
      <c r="F4908" s="3" t="e">
        <v>#N/A</v>
      </c>
      <c r="G4908" s="3" t="e">
        <v>#N/A</v>
      </c>
      <c r="H4908" s="3" t="e">
        <v>#N/A</v>
      </c>
      <c r="I4908" s="79" t="e">
        <v>#N/A</v>
      </c>
      <c r="J4908" s="79" t="e">
        <v>#N/A</v>
      </c>
      <c r="K4908" s="84" t="e">
        <v>#N/A</v>
      </c>
      <c r="L4908" s="9" t="e">
        <v>#N/A</v>
      </c>
      <c r="M4908" s="92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8" t="e">
        <v>#N/A</v>
      </c>
      <c r="F4909" s="3" t="e">
        <v>#N/A</v>
      </c>
      <c r="G4909" s="3" t="e">
        <v>#N/A</v>
      </c>
      <c r="H4909" s="3" t="e">
        <v>#N/A</v>
      </c>
      <c r="I4909" s="79" t="e">
        <v>#N/A</v>
      </c>
      <c r="J4909" s="79" t="e">
        <v>#N/A</v>
      </c>
      <c r="K4909" s="84" t="e">
        <v>#N/A</v>
      </c>
      <c r="L4909" s="9" t="e">
        <v>#N/A</v>
      </c>
      <c r="M4909" s="92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8" t="e">
        <v>#N/A</v>
      </c>
      <c r="F4910" s="3" t="e">
        <v>#N/A</v>
      </c>
      <c r="G4910" s="3" t="e">
        <v>#N/A</v>
      </c>
      <c r="H4910" s="3" t="e">
        <v>#N/A</v>
      </c>
      <c r="I4910" s="79" t="e">
        <v>#N/A</v>
      </c>
      <c r="J4910" s="79" t="e">
        <v>#N/A</v>
      </c>
      <c r="K4910" s="84" t="e">
        <v>#N/A</v>
      </c>
      <c r="L4910" s="9" t="e">
        <v>#N/A</v>
      </c>
      <c r="M4910" s="92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8" t="e">
        <v>#N/A</v>
      </c>
      <c r="F4911" s="3" t="e">
        <v>#N/A</v>
      </c>
      <c r="G4911" s="3" t="e">
        <v>#N/A</v>
      </c>
      <c r="H4911" s="3" t="e">
        <v>#N/A</v>
      </c>
      <c r="I4911" s="79" t="e">
        <v>#N/A</v>
      </c>
      <c r="J4911" s="79" t="e">
        <v>#N/A</v>
      </c>
      <c r="K4911" s="84" t="e">
        <v>#N/A</v>
      </c>
      <c r="L4911" s="9" t="e">
        <v>#N/A</v>
      </c>
      <c r="M4911" s="92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8" t="e">
        <v>#N/A</v>
      </c>
      <c r="F4912" s="3" t="e">
        <v>#N/A</v>
      </c>
      <c r="G4912" s="3" t="e">
        <v>#N/A</v>
      </c>
      <c r="H4912" s="3" t="e">
        <v>#N/A</v>
      </c>
      <c r="I4912" s="79" t="e">
        <v>#N/A</v>
      </c>
      <c r="J4912" s="79" t="e">
        <v>#N/A</v>
      </c>
      <c r="K4912" s="84" t="e">
        <v>#N/A</v>
      </c>
      <c r="L4912" s="9" t="e">
        <v>#N/A</v>
      </c>
      <c r="M4912" s="92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8" t="e">
        <v>#N/A</v>
      </c>
      <c r="F4913" s="3" t="e">
        <v>#N/A</v>
      </c>
      <c r="G4913" s="3" t="e">
        <v>#N/A</v>
      </c>
      <c r="H4913" s="3" t="e">
        <v>#N/A</v>
      </c>
      <c r="I4913" s="79" t="e">
        <v>#N/A</v>
      </c>
      <c r="J4913" s="79" t="e">
        <v>#N/A</v>
      </c>
      <c r="K4913" s="84" t="e">
        <v>#N/A</v>
      </c>
      <c r="L4913" s="9" t="e">
        <v>#N/A</v>
      </c>
      <c r="M4913" s="92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8" t="e">
        <v>#N/A</v>
      </c>
      <c r="F4914" s="3" t="e">
        <v>#N/A</v>
      </c>
      <c r="G4914" s="3" t="e">
        <v>#N/A</v>
      </c>
      <c r="H4914" s="3" t="e">
        <v>#N/A</v>
      </c>
      <c r="I4914" s="79" t="e">
        <v>#N/A</v>
      </c>
      <c r="J4914" s="79" t="e">
        <v>#N/A</v>
      </c>
      <c r="K4914" s="84" t="e">
        <v>#N/A</v>
      </c>
      <c r="L4914" s="9" t="e">
        <v>#N/A</v>
      </c>
      <c r="M4914" s="92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8" t="e">
        <v>#N/A</v>
      </c>
      <c r="F4915" s="3" t="e">
        <v>#N/A</v>
      </c>
      <c r="G4915" s="3" t="e">
        <v>#N/A</v>
      </c>
      <c r="H4915" s="3" t="e">
        <v>#N/A</v>
      </c>
      <c r="I4915" s="79" t="e">
        <v>#N/A</v>
      </c>
      <c r="J4915" s="79" t="e">
        <v>#N/A</v>
      </c>
      <c r="K4915" s="84" t="e">
        <v>#N/A</v>
      </c>
      <c r="L4915" s="9" t="e">
        <v>#N/A</v>
      </c>
      <c r="M4915" s="92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8" t="e">
        <v>#N/A</v>
      </c>
      <c r="F4916" s="3" t="e">
        <v>#N/A</v>
      </c>
      <c r="G4916" s="3" t="e">
        <v>#N/A</v>
      </c>
      <c r="H4916" s="3" t="e">
        <v>#N/A</v>
      </c>
      <c r="I4916" s="79" t="e">
        <v>#N/A</v>
      </c>
      <c r="J4916" s="79" t="e">
        <v>#N/A</v>
      </c>
      <c r="K4916" s="84" t="e">
        <v>#N/A</v>
      </c>
      <c r="L4916" s="9" t="e">
        <v>#N/A</v>
      </c>
      <c r="M4916" s="92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8" t="e">
        <v>#N/A</v>
      </c>
      <c r="F4917" s="3" t="e">
        <v>#N/A</v>
      </c>
      <c r="G4917" s="3" t="e">
        <v>#N/A</v>
      </c>
      <c r="H4917" s="3" t="e">
        <v>#N/A</v>
      </c>
      <c r="I4917" s="79" t="e">
        <v>#N/A</v>
      </c>
      <c r="J4917" s="79" t="e">
        <v>#N/A</v>
      </c>
      <c r="K4917" s="84" t="e">
        <v>#N/A</v>
      </c>
      <c r="L4917" s="9" t="e">
        <v>#N/A</v>
      </c>
      <c r="M4917" s="92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8" t="e">
        <v>#N/A</v>
      </c>
      <c r="F4918" s="3" t="e">
        <v>#N/A</v>
      </c>
      <c r="G4918" s="3" t="e">
        <v>#N/A</v>
      </c>
      <c r="H4918" s="3" t="e">
        <v>#N/A</v>
      </c>
      <c r="I4918" s="79" t="e">
        <v>#N/A</v>
      </c>
      <c r="J4918" s="79" t="e">
        <v>#N/A</v>
      </c>
      <c r="K4918" s="84" t="e">
        <v>#N/A</v>
      </c>
      <c r="L4918" s="9" t="e">
        <v>#N/A</v>
      </c>
      <c r="M4918" s="92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8" t="e">
        <v>#N/A</v>
      </c>
      <c r="F4919" s="3" t="e">
        <v>#N/A</v>
      </c>
      <c r="G4919" s="3" t="e">
        <v>#N/A</v>
      </c>
      <c r="H4919" s="3" t="e">
        <v>#N/A</v>
      </c>
      <c r="I4919" s="79" t="e">
        <v>#N/A</v>
      </c>
      <c r="J4919" s="79" t="e">
        <v>#N/A</v>
      </c>
      <c r="K4919" s="84" t="e">
        <v>#N/A</v>
      </c>
      <c r="L4919" s="9" t="e">
        <v>#N/A</v>
      </c>
      <c r="M4919" s="92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8" t="e">
        <v>#N/A</v>
      </c>
      <c r="F4920" s="3" t="e">
        <v>#N/A</v>
      </c>
      <c r="G4920" s="3" t="e">
        <v>#N/A</v>
      </c>
      <c r="H4920" s="3" t="e">
        <v>#N/A</v>
      </c>
      <c r="I4920" s="79" t="e">
        <v>#N/A</v>
      </c>
      <c r="J4920" s="79" t="e">
        <v>#N/A</v>
      </c>
      <c r="K4920" s="84" t="e">
        <v>#N/A</v>
      </c>
      <c r="L4920" s="9" t="e">
        <v>#N/A</v>
      </c>
      <c r="M4920" s="92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8" t="e">
        <v>#N/A</v>
      </c>
      <c r="F4921" s="3" t="e">
        <v>#N/A</v>
      </c>
      <c r="G4921" s="3" t="e">
        <v>#N/A</v>
      </c>
      <c r="H4921" s="3" t="e">
        <v>#N/A</v>
      </c>
      <c r="I4921" s="79" t="e">
        <v>#N/A</v>
      </c>
      <c r="J4921" s="79" t="e">
        <v>#N/A</v>
      </c>
      <c r="K4921" s="84" t="e">
        <v>#N/A</v>
      </c>
      <c r="L4921" s="9" t="e">
        <v>#N/A</v>
      </c>
      <c r="M4921" s="92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8" t="e">
        <v>#N/A</v>
      </c>
      <c r="F4922" s="3" t="e">
        <v>#N/A</v>
      </c>
      <c r="G4922" s="3" t="e">
        <v>#N/A</v>
      </c>
      <c r="H4922" s="3" t="e">
        <v>#N/A</v>
      </c>
      <c r="I4922" s="79" t="e">
        <v>#N/A</v>
      </c>
      <c r="J4922" s="79" t="e">
        <v>#N/A</v>
      </c>
      <c r="K4922" s="84" t="e">
        <v>#N/A</v>
      </c>
      <c r="L4922" s="9" t="e">
        <v>#N/A</v>
      </c>
      <c r="M4922" s="92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8" t="e">
        <v>#N/A</v>
      </c>
      <c r="F4923" s="3" t="e">
        <v>#N/A</v>
      </c>
      <c r="G4923" s="3" t="e">
        <v>#N/A</v>
      </c>
      <c r="H4923" s="3" t="e">
        <v>#N/A</v>
      </c>
      <c r="I4923" s="79" t="e">
        <v>#N/A</v>
      </c>
      <c r="J4923" s="79" t="e">
        <v>#N/A</v>
      </c>
      <c r="K4923" s="84" t="e">
        <v>#N/A</v>
      </c>
      <c r="L4923" s="9" t="e">
        <v>#N/A</v>
      </c>
      <c r="M4923" s="92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8" t="e">
        <v>#N/A</v>
      </c>
      <c r="F4924" s="3" t="e">
        <v>#N/A</v>
      </c>
      <c r="G4924" s="3" t="e">
        <v>#N/A</v>
      </c>
      <c r="H4924" s="3" t="e">
        <v>#N/A</v>
      </c>
      <c r="I4924" s="79" t="e">
        <v>#N/A</v>
      </c>
      <c r="J4924" s="79" t="e">
        <v>#N/A</v>
      </c>
      <c r="K4924" s="84" t="e">
        <v>#N/A</v>
      </c>
      <c r="L4924" s="9" t="e">
        <v>#N/A</v>
      </c>
      <c r="M4924" s="92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8" t="e">
        <v>#N/A</v>
      </c>
      <c r="F4925" s="3" t="e">
        <v>#N/A</v>
      </c>
      <c r="G4925" s="3" t="e">
        <v>#N/A</v>
      </c>
      <c r="H4925" s="3" t="e">
        <v>#N/A</v>
      </c>
      <c r="I4925" s="79" t="e">
        <v>#N/A</v>
      </c>
      <c r="J4925" s="79" t="e">
        <v>#N/A</v>
      </c>
      <c r="K4925" s="84" t="e">
        <v>#N/A</v>
      </c>
      <c r="L4925" s="9" t="e">
        <v>#N/A</v>
      </c>
      <c r="M4925" s="92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8" t="e">
        <v>#N/A</v>
      </c>
      <c r="F4926" s="3" t="e">
        <v>#N/A</v>
      </c>
      <c r="G4926" s="3" t="e">
        <v>#N/A</v>
      </c>
      <c r="H4926" s="3" t="e">
        <v>#N/A</v>
      </c>
      <c r="I4926" s="79" t="e">
        <v>#N/A</v>
      </c>
      <c r="J4926" s="79" t="e">
        <v>#N/A</v>
      </c>
      <c r="K4926" s="84" t="e">
        <v>#N/A</v>
      </c>
      <c r="L4926" s="9" t="e">
        <v>#N/A</v>
      </c>
      <c r="M4926" s="92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8" t="e">
        <v>#N/A</v>
      </c>
      <c r="F4927" s="3" t="e">
        <v>#N/A</v>
      </c>
      <c r="G4927" s="3" t="e">
        <v>#N/A</v>
      </c>
      <c r="H4927" s="3" t="e">
        <v>#N/A</v>
      </c>
      <c r="I4927" s="79" t="e">
        <v>#N/A</v>
      </c>
      <c r="J4927" s="79" t="e">
        <v>#N/A</v>
      </c>
      <c r="K4927" s="84" t="e">
        <v>#N/A</v>
      </c>
      <c r="L4927" s="9" t="e">
        <v>#N/A</v>
      </c>
      <c r="M4927" s="92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8" t="e">
        <v>#N/A</v>
      </c>
      <c r="F4928" s="3" t="e">
        <v>#N/A</v>
      </c>
      <c r="G4928" s="3" t="e">
        <v>#N/A</v>
      </c>
      <c r="H4928" s="3" t="e">
        <v>#N/A</v>
      </c>
      <c r="I4928" s="79" t="e">
        <v>#N/A</v>
      </c>
      <c r="J4928" s="79" t="e">
        <v>#N/A</v>
      </c>
      <c r="K4928" s="84" t="e">
        <v>#N/A</v>
      </c>
      <c r="L4928" s="9" t="e">
        <v>#N/A</v>
      </c>
      <c r="M4928" s="92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8" t="e">
        <v>#N/A</v>
      </c>
      <c r="F4929" s="3" t="e">
        <v>#N/A</v>
      </c>
      <c r="G4929" s="3" t="e">
        <v>#N/A</v>
      </c>
      <c r="H4929" s="3" t="e">
        <v>#N/A</v>
      </c>
      <c r="I4929" s="79" t="e">
        <v>#N/A</v>
      </c>
      <c r="J4929" s="79" t="e">
        <v>#N/A</v>
      </c>
      <c r="K4929" s="84" t="e">
        <v>#N/A</v>
      </c>
      <c r="L4929" s="9" t="e">
        <v>#N/A</v>
      </c>
      <c r="M4929" s="92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8" t="e">
        <v>#N/A</v>
      </c>
      <c r="F4930" s="3" t="e">
        <v>#N/A</v>
      </c>
      <c r="G4930" s="3" t="e">
        <v>#N/A</v>
      </c>
      <c r="H4930" s="3" t="e">
        <v>#N/A</v>
      </c>
      <c r="I4930" s="79" t="e">
        <v>#N/A</v>
      </c>
      <c r="J4930" s="79" t="e">
        <v>#N/A</v>
      </c>
      <c r="K4930" s="84" t="e">
        <v>#N/A</v>
      </c>
      <c r="L4930" s="9" t="e">
        <v>#N/A</v>
      </c>
      <c r="M4930" s="92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8" t="e">
        <v>#N/A</v>
      </c>
      <c r="F4931" s="3" t="e">
        <v>#N/A</v>
      </c>
      <c r="G4931" s="3" t="e">
        <v>#N/A</v>
      </c>
      <c r="H4931" s="3" t="e">
        <v>#N/A</v>
      </c>
      <c r="I4931" s="79" t="e">
        <v>#N/A</v>
      </c>
      <c r="J4931" s="79" t="e">
        <v>#N/A</v>
      </c>
      <c r="K4931" s="84" t="e">
        <v>#N/A</v>
      </c>
      <c r="L4931" s="9" t="e">
        <v>#N/A</v>
      </c>
      <c r="M4931" s="92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8" t="e">
        <v>#N/A</v>
      </c>
      <c r="F4932" s="3" t="e">
        <v>#N/A</v>
      </c>
      <c r="G4932" s="3" t="e">
        <v>#N/A</v>
      </c>
      <c r="H4932" s="3" t="e">
        <v>#N/A</v>
      </c>
      <c r="I4932" s="79" t="e">
        <v>#N/A</v>
      </c>
      <c r="J4932" s="79" t="e">
        <v>#N/A</v>
      </c>
      <c r="K4932" s="84" t="e">
        <v>#N/A</v>
      </c>
      <c r="L4932" s="9" t="e">
        <v>#N/A</v>
      </c>
      <c r="M4932" s="92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8" t="e">
        <v>#N/A</v>
      </c>
      <c r="F4933" s="3" t="e">
        <v>#N/A</v>
      </c>
      <c r="G4933" s="3" t="e">
        <v>#N/A</v>
      </c>
      <c r="H4933" s="3" t="e">
        <v>#N/A</v>
      </c>
      <c r="I4933" s="79" t="e">
        <v>#N/A</v>
      </c>
      <c r="J4933" s="79" t="e">
        <v>#N/A</v>
      </c>
      <c r="K4933" s="84" t="e">
        <v>#N/A</v>
      </c>
      <c r="L4933" s="9" t="e">
        <v>#N/A</v>
      </c>
      <c r="M4933" s="92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8" t="e">
        <v>#N/A</v>
      </c>
      <c r="F4934" s="3" t="e">
        <v>#N/A</v>
      </c>
      <c r="G4934" s="3" t="e">
        <v>#N/A</v>
      </c>
      <c r="H4934" s="3" t="e">
        <v>#N/A</v>
      </c>
      <c r="I4934" s="79" t="e">
        <v>#N/A</v>
      </c>
      <c r="J4934" s="79" t="e">
        <v>#N/A</v>
      </c>
      <c r="K4934" s="84" t="e">
        <v>#N/A</v>
      </c>
      <c r="L4934" s="9" t="e">
        <v>#N/A</v>
      </c>
      <c r="M4934" s="92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8" t="e">
        <v>#N/A</v>
      </c>
      <c r="F4935" s="3" t="e">
        <v>#N/A</v>
      </c>
      <c r="G4935" s="3" t="e">
        <v>#N/A</v>
      </c>
      <c r="H4935" s="3" t="e">
        <v>#N/A</v>
      </c>
      <c r="I4935" s="79" t="e">
        <v>#N/A</v>
      </c>
      <c r="J4935" s="79" t="e">
        <v>#N/A</v>
      </c>
      <c r="K4935" s="84" t="e">
        <v>#N/A</v>
      </c>
      <c r="L4935" s="9" t="e">
        <v>#N/A</v>
      </c>
      <c r="M4935" s="92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8" t="e">
        <v>#N/A</v>
      </c>
      <c r="F4936" s="3" t="e">
        <v>#N/A</v>
      </c>
      <c r="G4936" s="3" t="e">
        <v>#N/A</v>
      </c>
      <c r="H4936" s="3" t="e">
        <v>#N/A</v>
      </c>
      <c r="I4936" s="79" t="e">
        <v>#N/A</v>
      </c>
      <c r="J4936" s="79" t="e">
        <v>#N/A</v>
      </c>
      <c r="K4936" s="84" t="e">
        <v>#N/A</v>
      </c>
      <c r="L4936" s="9" t="e">
        <v>#N/A</v>
      </c>
      <c r="M4936" s="92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8" t="e">
        <v>#N/A</v>
      </c>
      <c r="F4937" s="3" t="e">
        <v>#N/A</v>
      </c>
      <c r="G4937" s="3" t="e">
        <v>#N/A</v>
      </c>
      <c r="H4937" s="3" t="e">
        <v>#N/A</v>
      </c>
      <c r="I4937" s="79" t="e">
        <v>#N/A</v>
      </c>
      <c r="J4937" s="79" t="e">
        <v>#N/A</v>
      </c>
      <c r="K4937" s="84" t="e">
        <v>#N/A</v>
      </c>
      <c r="L4937" s="9" t="e">
        <v>#N/A</v>
      </c>
      <c r="M4937" s="92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8" t="e">
        <v>#N/A</v>
      </c>
      <c r="F4938" s="3" t="e">
        <v>#N/A</v>
      </c>
      <c r="G4938" s="3" t="e">
        <v>#N/A</v>
      </c>
      <c r="H4938" s="3" t="e">
        <v>#N/A</v>
      </c>
      <c r="I4938" s="79" t="e">
        <v>#N/A</v>
      </c>
      <c r="J4938" s="79" t="e">
        <v>#N/A</v>
      </c>
      <c r="K4938" s="84" t="e">
        <v>#N/A</v>
      </c>
      <c r="L4938" s="9" t="e">
        <v>#N/A</v>
      </c>
      <c r="M4938" s="92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8" t="e">
        <v>#N/A</v>
      </c>
      <c r="F4939" s="3" t="e">
        <v>#N/A</v>
      </c>
      <c r="G4939" s="3" t="e">
        <v>#N/A</v>
      </c>
      <c r="H4939" s="3" t="e">
        <v>#N/A</v>
      </c>
      <c r="I4939" s="79" t="e">
        <v>#N/A</v>
      </c>
      <c r="J4939" s="79" t="e">
        <v>#N/A</v>
      </c>
      <c r="K4939" s="84" t="e">
        <v>#N/A</v>
      </c>
      <c r="L4939" s="9" t="e">
        <v>#N/A</v>
      </c>
      <c r="M4939" s="92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8" t="e">
        <v>#N/A</v>
      </c>
      <c r="F4940" s="3" t="e">
        <v>#N/A</v>
      </c>
      <c r="G4940" s="3" t="e">
        <v>#N/A</v>
      </c>
      <c r="H4940" s="3" t="e">
        <v>#N/A</v>
      </c>
      <c r="I4940" s="79" t="e">
        <v>#N/A</v>
      </c>
      <c r="J4940" s="79" t="e">
        <v>#N/A</v>
      </c>
      <c r="K4940" s="84" t="e">
        <v>#N/A</v>
      </c>
      <c r="L4940" s="9" t="e">
        <v>#N/A</v>
      </c>
      <c r="M4940" s="92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8" t="e">
        <v>#N/A</v>
      </c>
      <c r="F4941" s="3" t="e">
        <v>#N/A</v>
      </c>
      <c r="G4941" s="3" t="e">
        <v>#N/A</v>
      </c>
      <c r="H4941" s="3" t="e">
        <v>#N/A</v>
      </c>
      <c r="I4941" s="79" t="e">
        <v>#N/A</v>
      </c>
      <c r="J4941" s="79" t="e">
        <v>#N/A</v>
      </c>
      <c r="K4941" s="84" t="e">
        <v>#N/A</v>
      </c>
      <c r="L4941" s="9" t="e">
        <v>#N/A</v>
      </c>
      <c r="M4941" s="92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8" t="e">
        <v>#N/A</v>
      </c>
      <c r="F4942" s="3" t="e">
        <v>#N/A</v>
      </c>
      <c r="G4942" s="3" t="e">
        <v>#N/A</v>
      </c>
      <c r="H4942" s="3" t="e">
        <v>#N/A</v>
      </c>
      <c r="I4942" s="79" t="e">
        <v>#N/A</v>
      </c>
      <c r="J4942" s="79" t="e">
        <v>#N/A</v>
      </c>
      <c r="K4942" s="84" t="e">
        <v>#N/A</v>
      </c>
      <c r="L4942" s="9" t="e">
        <v>#N/A</v>
      </c>
      <c r="M4942" s="92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8" t="e">
        <v>#N/A</v>
      </c>
      <c r="F4943" s="3" t="e">
        <v>#N/A</v>
      </c>
      <c r="G4943" s="3" t="e">
        <v>#N/A</v>
      </c>
      <c r="H4943" s="3" t="e">
        <v>#N/A</v>
      </c>
      <c r="I4943" s="79" t="e">
        <v>#N/A</v>
      </c>
      <c r="J4943" s="79" t="e">
        <v>#N/A</v>
      </c>
      <c r="K4943" s="84" t="e">
        <v>#N/A</v>
      </c>
      <c r="L4943" s="9" t="e">
        <v>#N/A</v>
      </c>
      <c r="M4943" s="92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8" t="e">
        <v>#N/A</v>
      </c>
      <c r="F4944" s="3" t="e">
        <v>#N/A</v>
      </c>
      <c r="G4944" s="3" t="e">
        <v>#N/A</v>
      </c>
      <c r="H4944" s="3" t="e">
        <v>#N/A</v>
      </c>
      <c r="I4944" s="79" t="e">
        <v>#N/A</v>
      </c>
      <c r="J4944" s="79" t="e">
        <v>#N/A</v>
      </c>
      <c r="K4944" s="84" t="e">
        <v>#N/A</v>
      </c>
      <c r="L4944" s="9" t="e">
        <v>#N/A</v>
      </c>
      <c r="M4944" s="92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8" t="e">
        <v>#N/A</v>
      </c>
      <c r="F4945" s="3" t="e">
        <v>#N/A</v>
      </c>
      <c r="G4945" s="3" t="e">
        <v>#N/A</v>
      </c>
      <c r="H4945" s="3" t="e">
        <v>#N/A</v>
      </c>
      <c r="I4945" s="79" t="e">
        <v>#N/A</v>
      </c>
      <c r="J4945" s="79" t="e">
        <v>#N/A</v>
      </c>
      <c r="K4945" s="84" t="e">
        <v>#N/A</v>
      </c>
      <c r="L4945" s="9" t="e">
        <v>#N/A</v>
      </c>
      <c r="M4945" s="92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8" t="e">
        <v>#N/A</v>
      </c>
      <c r="F4946" s="3" t="e">
        <v>#N/A</v>
      </c>
      <c r="G4946" s="3" t="e">
        <v>#N/A</v>
      </c>
      <c r="H4946" s="3" t="e">
        <v>#N/A</v>
      </c>
      <c r="I4946" s="79" t="e">
        <v>#N/A</v>
      </c>
      <c r="J4946" s="79" t="e">
        <v>#N/A</v>
      </c>
      <c r="K4946" s="84" t="e">
        <v>#N/A</v>
      </c>
      <c r="L4946" s="9" t="e">
        <v>#N/A</v>
      </c>
      <c r="M4946" s="92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8" t="e">
        <v>#N/A</v>
      </c>
      <c r="F4947" s="3" t="e">
        <v>#N/A</v>
      </c>
      <c r="G4947" s="3" t="e">
        <v>#N/A</v>
      </c>
      <c r="H4947" s="3" t="e">
        <v>#N/A</v>
      </c>
      <c r="I4947" s="79" t="e">
        <v>#N/A</v>
      </c>
      <c r="J4947" s="79" t="e">
        <v>#N/A</v>
      </c>
      <c r="K4947" s="84" t="e">
        <v>#N/A</v>
      </c>
      <c r="L4947" s="9" t="e">
        <v>#N/A</v>
      </c>
      <c r="M4947" s="92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8" t="e">
        <v>#N/A</v>
      </c>
      <c r="F4948" s="3" t="e">
        <v>#N/A</v>
      </c>
      <c r="G4948" s="3" t="e">
        <v>#N/A</v>
      </c>
      <c r="H4948" s="3" t="e">
        <v>#N/A</v>
      </c>
      <c r="I4948" s="79" t="e">
        <v>#N/A</v>
      </c>
      <c r="J4948" s="79" t="e">
        <v>#N/A</v>
      </c>
      <c r="K4948" s="84" t="e">
        <v>#N/A</v>
      </c>
      <c r="L4948" s="9" t="e">
        <v>#N/A</v>
      </c>
      <c r="M4948" s="92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8" t="e">
        <v>#N/A</v>
      </c>
      <c r="F4949" s="3" t="e">
        <v>#N/A</v>
      </c>
      <c r="G4949" s="3" t="e">
        <v>#N/A</v>
      </c>
      <c r="H4949" s="3" t="e">
        <v>#N/A</v>
      </c>
      <c r="I4949" s="79" t="e">
        <v>#N/A</v>
      </c>
      <c r="J4949" s="79" t="e">
        <v>#N/A</v>
      </c>
      <c r="K4949" s="84" t="e">
        <v>#N/A</v>
      </c>
      <c r="L4949" s="9" t="e">
        <v>#N/A</v>
      </c>
      <c r="M4949" s="92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8" t="e">
        <v>#N/A</v>
      </c>
      <c r="F4950" s="3" t="e">
        <v>#N/A</v>
      </c>
      <c r="G4950" s="3" t="e">
        <v>#N/A</v>
      </c>
      <c r="H4950" s="3" t="e">
        <v>#N/A</v>
      </c>
      <c r="I4950" s="79" t="e">
        <v>#N/A</v>
      </c>
      <c r="J4950" s="79" t="e">
        <v>#N/A</v>
      </c>
      <c r="K4950" s="84" t="e">
        <v>#N/A</v>
      </c>
      <c r="L4950" s="9" t="e">
        <v>#N/A</v>
      </c>
      <c r="M4950" s="92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8" t="e">
        <v>#N/A</v>
      </c>
      <c r="F4951" s="3" t="e">
        <v>#N/A</v>
      </c>
      <c r="G4951" s="3" t="e">
        <v>#N/A</v>
      </c>
      <c r="H4951" s="3" t="e">
        <v>#N/A</v>
      </c>
      <c r="I4951" s="79" t="e">
        <v>#N/A</v>
      </c>
      <c r="J4951" s="79" t="e">
        <v>#N/A</v>
      </c>
      <c r="K4951" s="84" t="e">
        <v>#N/A</v>
      </c>
      <c r="L4951" s="9" t="e">
        <v>#N/A</v>
      </c>
      <c r="M4951" s="92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8" t="e">
        <v>#N/A</v>
      </c>
      <c r="F4952" s="3" t="e">
        <v>#N/A</v>
      </c>
      <c r="G4952" s="3" t="e">
        <v>#N/A</v>
      </c>
      <c r="H4952" s="3" t="e">
        <v>#N/A</v>
      </c>
      <c r="I4952" s="79" t="e">
        <v>#N/A</v>
      </c>
      <c r="J4952" s="79" t="e">
        <v>#N/A</v>
      </c>
      <c r="K4952" s="84" t="e">
        <v>#N/A</v>
      </c>
      <c r="L4952" s="9" t="e">
        <v>#N/A</v>
      </c>
      <c r="M4952" s="92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8" t="e">
        <v>#N/A</v>
      </c>
      <c r="F4953" s="3" t="e">
        <v>#N/A</v>
      </c>
      <c r="G4953" s="3" t="e">
        <v>#N/A</v>
      </c>
      <c r="H4953" s="3" t="e">
        <v>#N/A</v>
      </c>
      <c r="I4953" s="79" t="e">
        <v>#N/A</v>
      </c>
      <c r="J4953" s="79" t="e">
        <v>#N/A</v>
      </c>
      <c r="K4953" s="84" t="e">
        <v>#N/A</v>
      </c>
      <c r="L4953" s="9" t="e">
        <v>#N/A</v>
      </c>
      <c r="M4953" s="92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8" t="e">
        <v>#N/A</v>
      </c>
      <c r="F4954" s="3" t="e">
        <v>#N/A</v>
      </c>
      <c r="G4954" s="3" t="e">
        <v>#N/A</v>
      </c>
      <c r="H4954" s="3" t="e">
        <v>#N/A</v>
      </c>
      <c r="I4954" s="79" t="e">
        <v>#N/A</v>
      </c>
      <c r="J4954" s="79" t="e">
        <v>#N/A</v>
      </c>
      <c r="K4954" s="84" t="e">
        <v>#N/A</v>
      </c>
      <c r="L4954" s="9" t="e">
        <v>#N/A</v>
      </c>
      <c r="M4954" s="92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8" t="e">
        <v>#N/A</v>
      </c>
      <c r="F4955" s="3" t="e">
        <v>#N/A</v>
      </c>
      <c r="G4955" s="3" t="e">
        <v>#N/A</v>
      </c>
      <c r="H4955" s="3" t="e">
        <v>#N/A</v>
      </c>
      <c r="I4955" s="79" t="e">
        <v>#N/A</v>
      </c>
      <c r="J4955" s="79" t="e">
        <v>#N/A</v>
      </c>
      <c r="K4955" s="84" t="e">
        <v>#N/A</v>
      </c>
      <c r="L4955" s="9" t="e">
        <v>#N/A</v>
      </c>
      <c r="M4955" s="92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8" t="e">
        <v>#N/A</v>
      </c>
      <c r="F4956" s="3" t="e">
        <v>#N/A</v>
      </c>
      <c r="G4956" s="3" t="e">
        <v>#N/A</v>
      </c>
      <c r="H4956" s="3" t="e">
        <v>#N/A</v>
      </c>
      <c r="I4956" s="79" t="e">
        <v>#N/A</v>
      </c>
      <c r="J4956" s="79" t="e">
        <v>#N/A</v>
      </c>
      <c r="K4956" s="84" t="e">
        <v>#N/A</v>
      </c>
      <c r="L4956" s="9" t="e">
        <v>#N/A</v>
      </c>
      <c r="M4956" s="92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8" t="e">
        <v>#N/A</v>
      </c>
      <c r="F4957" s="3" t="e">
        <v>#N/A</v>
      </c>
      <c r="G4957" s="3" t="e">
        <v>#N/A</v>
      </c>
      <c r="H4957" s="3" t="e">
        <v>#N/A</v>
      </c>
      <c r="I4957" s="79" t="e">
        <v>#N/A</v>
      </c>
      <c r="J4957" s="79" t="e">
        <v>#N/A</v>
      </c>
      <c r="K4957" s="84" t="e">
        <v>#N/A</v>
      </c>
      <c r="L4957" s="9" t="e">
        <v>#N/A</v>
      </c>
      <c r="M4957" s="92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8" t="e">
        <v>#N/A</v>
      </c>
      <c r="F4958" s="3" t="e">
        <v>#N/A</v>
      </c>
      <c r="G4958" s="3" t="e">
        <v>#N/A</v>
      </c>
      <c r="H4958" s="3" t="e">
        <v>#N/A</v>
      </c>
      <c r="I4958" s="79" t="e">
        <v>#N/A</v>
      </c>
      <c r="J4958" s="79" t="e">
        <v>#N/A</v>
      </c>
      <c r="K4958" s="84" t="e">
        <v>#N/A</v>
      </c>
      <c r="L4958" s="9" t="e">
        <v>#N/A</v>
      </c>
      <c r="M4958" s="92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8" t="e">
        <v>#N/A</v>
      </c>
      <c r="F4959" s="3" t="e">
        <v>#N/A</v>
      </c>
      <c r="G4959" s="3" t="e">
        <v>#N/A</v>
      </c>
      <c r="H4959" s="3" t="e">
        <v>#N/A</v>
      </c>
      <c r="I4959" s="79" t="e">
        <v>#N/A</v>
      </c>
      <c r="J4959" s="79" t="e">
        <v>#N/A</v>
      </c>
      <c r="K4959" s="84" t="e">
        <v>#N/A</v>
      </c>
      <c r="L4959" s="9" t="e">
        <v>#N/A</v>
      </c>
      <c r="M4959" s="92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8" t="e">
        <v>#N/A</v>
      </c>
      <c r="F4960" s="3" t="e">
        <v>#N/A</v>
      </c>
      <c r="G4960" s="3" t="e">
        <v>#N/A</v>
      </c>
      <c r="H4960" s="3" t="e">
        <v>#N/A</v>
      </c>
      <c r="I4960" s="79" t="e">
        <v>#N/A</v>
      </c>
      <c r="J4960" s="79" t="e">
        <v>#N/A</v>
      </c>
      <c r="K4960" s="84" t="e">
        <v>#N/A</v>
      </c>
      <c r="L4960" s="9" t="e">
        <v>#N/A</v>
      </c>
      <c r="M4960" s="92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8" t="e">
        <v>#N/A</v>
      </c>
      <c r="F4961" s="3" t="e">
        <v>#N/A</v>
      </c>
      <c r="G4961" s="3" t="e">
        <v>#N/A</v>
      </c>
      <c r="H4961" s="3" t="e">
        <v>#N/A</v>
      </c>
      <c r="I4961" s="79" t="e">
        <v>#N/A</v>
      </c>
      <c r="J4961" s="79" t="e">
        <v>#N/A</v>
      </c>
      <c r="K4961" s="84" t="e">
        <v>#N/A</v>
      </c>
      <c r="L4961" s="9" t="e">
        <v>#N/A</v>
      </c>
      <c r="M4961" s="92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8" t="e">
        <v>#N/A</v>
      </c>
      <c r="F4962" s="3" t="e">
        <v>#N/A</v>
      </c>
      <c r="G4962" s="3" t="e">
        <v>#N/A</v>
      </c>
      <c r="H4962" s="3" t="e">
        <v>#N/A</v>
      </c>
      <c r="I4962" s="79" t="e">
        <v>#N/A</v>
      </c>
      <c r="J4962" s="79" t="e">
        <v>#N/A</v>
      </c>
      <c r="K4962" s="84" t="e">
        <v>#N/A</v>
      </c>
      <c r="L4962" s="9" t="e">
        <v>#N/A</v>
      </c>
      <c r="M4962" s="92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8" t="e">
        <v>#N/A</v>
      </c>
      <c r="F4963" s="3" t="e">
        <v>#N/A</v>
      </c>
      <c r="G4963" s="3" t="e">
        <v>#N/A</v>
      </c>
      <c r="H4963" s="3" t="e">
        <v>#N/A</v>
      </c>
      <c r="I4963" s="79" t="e">
        <v>#N/A</v>
      </c>
      <c r="J4963" s="79" t="e">
        <v>#N/A</v>
      </c>
      <c r="K4963" s="84" t="e">
        <v>#N/A</v>
      </c>
      <c r="L4963" s="9" t="e">
        <v>#N/A</v>
      </c>
      <c r="M4963" s="92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8" t="e">
        <v>#N/A</v>
      </c>
      <c r="F4964" s="3" t="e">
        <v>#N/A</v>
      </c>
      <c r="G4964" s="3" t="e">
        <v>#N/A</v>
      </c>
      <c r="H4964" s="3" t="e">
        <v>#N/A</v>
      </c>
      <c r="I4964" s="79" t="e">
        <v>#N/A</v>
      </c>
      <c r="J4964" s="79" t="e">
        <v>#N/A</v>
      </c>
      <c r="K4964" s="84" t="e">
        <v>#N/A</v>
      </c>
      <c r="L4964" s="9" t="e">
        <v>#N/A</v>
      </c>
      <c r="M4964" s="92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8" t="e">
        <v>#N/A</v>
      </c>
      <c r="F4965" s="3" t="e">
        <v>#N/A</v>
      </c>
      <c r="G4965" s="3" t="e">
        <v>#N/A</v>
      </c>
      <c r="H4965" s="3" t="e">
        <v>#N/A</v>
      </c>
      <c r="I4965" s="79" t="e">
        <v>#N/A</v>
      </c>
      <c r="J4965" s="79" t="e">
        <v>#N/A</v>
      </c>
      <c r="K4965" s="84" t="e">
        <v>#N/A</v>
      </c>
      <c r="L4965" s="9" t="e">
        <v>#N/A</v>
      </c>
      <c r="M4965" s="92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8" t="e">
        <v>#N/A</v>
      </c>
      <c r="F4966" s="3" t="e">
        <v>#N/A</v>
      </c>
      <c r="G4966" s="3" t="e">
        <v>#N/A</v>
      </c>
      <c r="H4966" s="3" t="e">
        <v>#N/A</v>
      </c>
      <c r="I4966" s="79" t="e">
        <v>#N/A</v>
      </c>
      <c r="J4966" s="79" t="e">
        <v>#N/A</v>
      </c>
      <c r="K4966" s="84" t="e">
        <v>#N/A</v>
      </c>
      <c r="L4966" s="9" t="e">
        <v>#N/A</v>
      </c>
      <c r="M4966" s="92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8" t="e">
        <v>#N/A</v>
      </c>
      <c r="F4967" s="3" t="e">
        <v>#N/A</v>
      </c>
      <c r="G4967" s="3" t="e">
        <v>#N/A</v>
      </c>
      <c r="H4967" s="3" t="e">
        <v>#N/A</v>
      </c>
      <c r="I4967" s="79" t="e">
        <v>#N/A</v>
      </c>
      <c r="J4967" s="79" t="e">
        <v>#N/A</v>
      </c>
      <c r="K4967" s="84" t="e">
        <v>#N/A</v>
      </c>
      <c r="L4967" s="9" t="e">
        <v>#N/A</v>
      </c>
      <c r="M4967" s="92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8" t="e">
        <v>#N/A</v>
      </c>
      <c r="F4968" s="3" t="e">
        <v>#N/A</v>
      </c>
      <c r="G4968" s="3" t="e">
        <v>#N/A</v>
      </c>
      <c r="H4968" s="3" t="e">
        <v>#N/A</v>
      </c>
      <c r="I4968" s="79" t="e">
        <v>#N/A</v>
      </c>
      <c r="J4968" s="79" t="e">
        <v>#N/A</v>
      </c>
      <c r="K4968" s="84" t="e">
        <v>#N/A</v>
      </c>
      <c r="L4968" s="9" t="e">
        <v>#N/A</v>
      </c>
      <c r="M4968" s="92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8" t="e">
        <v>#N/A</v>
      </c>
      <c r="F4969" s="3" t="e">
        <v>#N/A</v>
      </c>
      <c r="G4969" s="3" t="e">
        <v>#N/A</v>
      </c>
      <c r="H4969" s="3" t="e">
        <v>#N/A</v>
      </c>
      <c r="I4969" s="79" t="e">
        <v>#N/A</v>
      </c>
      <c r="J4969" s="79" t="e">
        <v>#N/A</v>
      </c>
      <c r="K4969" s="84" t="e">
        <v>#N/A</v>
      </c>
      <c r="L4969" s="9" t="e">
        <v>#N/A</v>
      </c>
      <c r="M4969" s="92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8" t="e">
        <v>#N/A</v>
      </c>
      <c r="F4970" s="3" t="e">
        <v>#N/A</v>
      </c>
      <c r="G4970" s="3" t="e">
        <v>#N/A</v>
      </c>
      <c r="H4970" s="3" t="e">
        <v>#N/A</v>
      </c>
      <c r="I4970" s="79" t="e">
        <v>#N/A</v>
      </c>
      <c r="J4970" s="79" t="e">
        <v>#N/A</v>
      </c>
      <c r="K4970" s="84" t="e">
        <v>#N/A</v>
      </c>
      <c r="L4970" s="9" t="e">
        <v>#N/A</v>
      </c>
      <c r="M4970" s="92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8" t="e">
        <v>#N/A</v>
      </c>
      <c r="F4971" s="3" t="e">
        <v>#N/A</v>
      </c>
      <c r="G4971" s="3" t="e">
        <v>#N/A</v>
      </c>
      <c r="H4971" s="3" t="e">
        <v>#N/A</v>
      </c>
      <c r="I4971" s="79" t="e">
        <v>#N/A</v>
      </c>
      <c r="J4971" s="79" t="e">
        <v>#N/A</v>
      </c>
      <c r="K4971" s="84" t="e">
        <v>#N/A</v>
      </c>
      <c r="L4971" s="9" t="e">
        <v>#N/A</v>
      </c>
      <c r="M4971" s="92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8" t="e">
        <v>#N/A</v>
      </c>
      <c r="F4972" s="3" t="e">
        <v>#N/A</v>
      </c>
      <c r="G4972" s="3" t="e">
        <v>#N/A</v>
      </c>
      <c r="H4972" s="3" t="e">
        <v>#N/A</v>
      </c>
      <c r="I4972" s="79" t="e">
        <v>#N/A</v>
      </c>
      <c r="J4972" s="79" t="e">
        <v>#N/A</v>
      </c>
      <c r="K4972" s="84" t="e">
        <v>#N/A</v>
      </c>
      <c r="L4972" s="9" t="e">
        <v>#N/A</v>
      </c>
      <c r="M4972" s="92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8" t="e">
        <v>#N/A</v>
      </c>
      <c r="F4973" s="3" t="e">
        <v>#N/A</v>
      </c>
      <c r="G4973" s="3" t="e">
        <v>#N/A</v>
      </c>
      <c r="H4973" s="3" t="e">
        <v>#N/A</v>
      </c>
      <c r="I4973" s="79" t="e">
        <v>#N/A</v>
      </c>
      <c r="J4973" s="79" t="e">
        <v>#N/A</v>
      </c>
      <c r="K4973" s="84" t="e">
        <v>#N/A</v>
      </c>
      <c r="L4973" s="9" t="e">
        <v>#N/A</v>
      </c>
      <c r="M4973" s="92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8" t="e">
        <v>#N/A</v>
      </c>
      <c r="F4974" s="3" t="e">
        <v>#N/A</v>
      </c>
      <c r="G4974" s="3" t="e">
        <v>#N/A</v>
      </c>
      <c r="H4974" s="3" t="e">
        <v>#N/A</v>
      </c>
      <c r="I4974" s="79" t="e">
        <v>#N/A</v>
      </c>
      <c r="J4974" s="79" t="e">
        <v>#N/A</v>
      </c>
      <c r="K4974" s="84" t="e">
        <v>#N/A</v>
      </c>
      <c r="L4974" s="9" t="e">
        <v>#N/A</v>
      </c>
      <c r="M4974" s="92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8" t="e">
        <v>#N/A</v>
      </c>
      <c r="F4975" s="3" t="e">
        <v>#N/A</v>
      </c>
      <c r="G4975" s="3" t="e">
        <v>#N/A</v>
      </c>
      <c r="H4975" s="3" t="e">
        <v>#N/A</v>
      </c>
      <c r="I4975" s="79" t="e">
        <v>#N/A</v>
      </c>
      <c r="J4975" s="79" t="e">
        <v>#N/A</v>
      </c>
      <c r="K4975" s="84" t="e">
        <v>#N/A</v>
      </c>
      <c r="L4975" s="9" t="e">
        <v>#N/A</v>
      </c>
      <c r="M4975" s="92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8" t="e">
        <v>#N/A</v>
      </c>
      <c r="F4976" s="3" t="e">
        <v>#N/A</v>
      </c>
      <c r="G4976" s="3" t="e">
        <v>#N/A</v>
      </c>
      <c r="H4976" s="3" t="e">
        <v>#N/A</v>
      </c>
      <c r="I4976" s="79" t="e">
        <v>#N/A</v>
      </c>
      <c r="J4976" s="79" t="e">
        <v>#N/A</v>
      </c>
      <c r="K4976" s="84" t="e">
        <v>#N/A</v>
      </c>
      <c r="L4976" s="9" t="e">
        <v>#N/A</v>
      </c>
      <c r="M4976" s="92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8" t="e">
        <v>#N/A</v>
      </c>
      <c r="F4977" s="3" t="e">
        <v>#N/A</v>
      </c>
      <c r="G4977" s="3" t="e">
        <v>#N/A</v>
      </c>
      <c r="H4977" s="3" t="e">
        <v>#N/A</v>
      </c>
      <c r="I4977" s="79" t="e">
        <v>#N/A</v>
      </c>
      <c r="J4977" s="79" t="e">
        <v>#N/A</v>
      </c>
      <c r="K4977" s="84" t="e">
        <v>#N/A</v>
      </c>
      <c r="L4977" s="9" t="e">
        <v>#N/A</v>
      </c>
      <c r="M4977" s="92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8" t="e">
        <v>#N/A</v>
      </c>
      <c r="F4978" s="3" t="e">
        <v>#N/A</v>
      </c>
      <c r="G4978" s="3" t="e">
        <v>#N/A</v>
      </c>
      <c r="H4978" s="3" t="e">
        <v>#N/A</v>
      </c>
      <c r="I4978" s="79" t="e">
        <v>#N/A</v>
      </c>
      <c r="J4978" s="79" t="e">
        <v>#N/A</v>
      </c>
      <c r="K4978" s="84" t="e">
        <v>#N/A</v>
      </c>
      <c r="L4978" s="9" t="e">
        <v>#N/A</v>
      </c>
      <c r="M4978" s="92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8" t="e">
        <v>#N/A</v>
      </c>
      <c r="F4979" s="3" t="e">
        <v>#N/A</v>
      </c>
      <c r="G4979" s="3" t="e">
        <v>#N/A</v>
      </c>
      <c r="H4979" s="3" t="e">
        <v>#N/A</v>
      </c>
      <c r="I4979" s="79" t="e">
        <v>#N/A</v>
      </c>
      <c r="J4979" s="79" t="e">
        <v>#N/A</v>
      </c>
      <c r="K4979" s="84" t="e">
        <v>#N/A</v>
      </c>
      <c r="L4979" s="9" t="e">
        <v>#N/A</v>
      </c>
      <c r="M4979" s="92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8" t="e">
        <v>#N/A</v>
      </c>
      <c r="F4980" s="3" t="e">
        <v>#N/A</v>
      </c>
      <c r="G4980" s="3" t="e">
        <v>#N/A</v>
      </c>
      <c r="H4980" s="3" t="e">
        <v>#N/A</v>
      </c>
      <c r="I4980" s="79" t="e">
        <v>#N/A</v>
      </c>
      <c r="J4980" s="79" t="e">
        <v>#N/A</v>
      </c>
      <c r="K4980" s="84" t="e">
        <v>#N/A</v>
      </c>
      <c r="L4980" s="9" t="e">
        <v>#N/A</v>
      </c>
      <c r="M4980" s="92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8" t="e">
        <v>#N/A</v>
      </c>
      <c r="F4981" s="3" t="e">
        <v>#N/A</v>
      </c>
      <c r="G4981" s="3" t="e">
        <v>#N/A</v>
      </c>
      <c r="H4981" s="3" t="e">
        <v>#N/A</v>
      </c>
      <c r="I4981" s="79" t="e">
        <v>#N/A</v>
      </c>
      <c r="J4981" s="79" t="e">
        <v>#N/A</v>
      </c>
      <c r="K4981" s="84" t="e">
        <v>#N/A</v>
      </c>
      <c r="L4981" s="9" t="e">
        <v>#N/A</v>
      </c>
      <c r="M4981" s="92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8" t="e">
        <v>#N/A</v>
      </c>
      <c r="F4982" s="3" t="e">
        <v>#N/A</v>
      </c>
      <c r="G4982" s="3" t="e">
        <v>#N/A</v>
      </c>
      <c r="H4982" s="3" t="e">
        <v>#N/A</v>
      </c>
      <c r="I4982" s="79" t="e">
        <v>#N/A</v>
      </c>
      <c r="J4982" s="79" t="e">
        <v>#N/A</v>
      </c>
      <c r="K4982" s="84" t="e">
        <v>#N/A</v>
      </c>
      <c r="L4982" s="9" t="e">
        <v>#N/A</v>
      </c>
      <c r="M4982" s="92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8" t="e">
        <v>#N/A</v>
      </c>
      <c r="F4983" s="3" t="e">
        <v>#N/A</v>
      </c>
      <c r="G4983" s="3" t="e">
        <v>#N/A</v>
      </c>
      <c r="H4983" s="3" t="e">
        <v>#N/A</v>
      </c>
      <c r="I4983" s="79" t="e">
        <v>#N/A</v>
      </c>
      <c r="J4983" s="79" t="e">
        <v>#N/A</v>
      </c>
      <c r="K4983" s="84" t="e">
        <v>#N/A</v>
      </c>
      <c r="L4983" s="9" t="e">
        <v>#N/A</v>
      </c>
      <c r="M4983" s="92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8" t="e">
        <v>#N/A</v>
      </c>
      <c r="F4984" s="3" t="e">
        <v>#N/A</v>
      </c>
      <c r="G4984" s="3" t="e">
        <v>#N/A</v>
      </c>
      <c r="H4984" s="3" t="e">
        <v>#N/A</v>
      </c>
      <c r="I4984" s="79" t="e">
        <v>#N/A</v>
      </c>
      <c r="J4984" s="79" t="e">
        <v>#N/A</v>
      </c>
      <c r="K4984" s="84" t="e">
        <v>#N/A</v>
      </c>
      <c r="L4984" s="9" t="e">
        <v>#N/A</v>
      </c>
      <c r="M4984" s="92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8" t="e">
        <v>#N/A</v>
      </c>
      <c r="F4985" s="3" t="e">
        <v>#N/A</v>
      </c>
      <c r="G4985" s="3" t="e">
        <v>#N/A</v>
      </c>
      <c r="H4985" s="3" t="e">
        <v>#N/A</v>
      </c>
      <c r="I4985" s="79" t="e">
        <v>#N/A</v>
      </c>
      <c r="J4985" s="79" t="e">
        <v>#N/A</v>
      </c>
      <c r="K4985" s="84" t="e">
        <v>#N/A</v>
      </c>
      <c r="L4985" s="9" t="e">
        <v>#N/A</v>
      </c>
      <c r="M4985" s="92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8" t="e">
        <v>#N/A</v>
      </c>
      <c r="F4986" s="3" t="e">
        <v>#N/A</v>
      </c>
      <c r="G4986" s="3" t="e">
        <v>#N/A</v>
      </c>
      <c r="H4986" s="3" t="e">
        <v>#N/A</v>
      </c>
      <c r="I4986" s="79" t="e">
        <v>#N/A</v>
      </c>
      <c r="J4986" s="79" t="e">
        <v>#N/A</v>
      </c>
      <c r="K4986" s="84" t="e">
        <v>#N/A</v>
      </c>
      <c r="L4986" s="9" t="e">
        <v>#N/A</v>
      </c>
      <c r="M4986" s="92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8" t="e">
        <v>#N/A</v>
      </c>
      <c r="F4987" s="3" t="e">
        <v>#N/A</v>
      </c>
      <c r="G4987" s="3" t="e">
        <v>#N/A</v>
      </c>
      <c r="H4987" s="3" t="e">
        <v>#N/A</v>
      </c>
      <c r="I4987" s="79" t="e">
        <v>#N/A</v>
      </c>
      <c r="J4987" s="79" t="e">
        <v>#N/A</v>
      </c>
      <c r="K4987" s="84" t="e">
        <v>#N/A</v>
      </c>
      <c r="L4987" s="9" t="e">
        <v>#N/A</v>
      </c>
      <c r="M4987" s="92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8" t="e">
        <v>#N/A</v>
      </c>
      <c r="F4988" s="3" t="e">
        <v>#N/A</v>
      </c>
      <c r="G4988" s="3" t="e">
        <v>#N/A</v>
      </c>
      <c r="H4988" s="3" t="e">
        <v>#N/A</v>
      </c>
      <c r="I4988" s="79" t="e">
        <v>#N/A</v>
      </c>
      <c r="J4988" s="79" t="e">
        <v>#N/A</v>
      </c>
      <c r="K4988" s="84" t="e">
        <v>#N/A</v>
      </c>
      <c r="L4988" s="9" t="e">
        <v>#N/A</v>
      </c>
      <c r="M4988" s="92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8" t="e">
        <v>#N/A</v>
      </c>
      <c r="F4989" s="3" t="e">
        <v>#N/A</v>
      </c>
      <c r="G4989" s="3" t="e">
        <v>#N/A</v>
      </c>
      <c r="H4989" s="3" t="e">
        <v>#N/A</v>
      </c>
      <c r="I4989" s="79" t="e">
        <v>#N/A</v>
      </c>
      <c r="J4989" s="79" t="e">
        <v>#N/A</v>
      </c>
      <c r="K4989" s="84" t="e">
        <v>#N/A</v>
      </c>
      <c r="L4989" s="9" t="e">
        <v>#N/A</v>
      </c>
      <c r="M4989" s="92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8" t="e">
        <v>#N/A</v>
      </c>
      <c r="F4990" s="3" t="e">
        <v>#N/A</v>
      </c>
      <c r="G4990" s="3" t="e">
        <v>#N/A</v>
      </c>
      <c r="H4990" s="3" t="e">
        <v>#N/A</v>
      </c>
      <c r="I4990" s="79" t="e">
        <v>#N/A</v>
      </c>
      <c r="J4990" s="79" t="e">
        <v>#N/A</v>
      </c>
      <c r="K4990" s="84" t="e">
        <v>#N/A</v>
      </c>
      <c r="L4990" s="9" t="e">
        <v>#N/A</v>
      </c>
      <c r="M4990" s="92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8" t="e">
        <v>#N/A</v>
      </c>
      <c r="F4991" s="3" t="e">
        <v>#N/A</v>
      </c>
      <c r="G4991" s="3" t="e">
        <v>#N/A</v>
      </c>
      <c r="H4991" s="3" t="e">
        <v>#N/A</v>
      </c>
      <c r="I4991" s="79" t="e">
        <v>#N/A</v>
      </c>
      <c r="J4991" s="79" t="e">
        <v>#N/A</v>
      </c>
      <c r="K4991" s="84" t="e">
        <v>#N/A</v>
      </c>
      <c r="L4991" s="9" t="e">
        <v>#N/A</v>
      </c>
      <c r="M4991" s="92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8" t="e">
        <v>#N/A</v>
      </c>
      <c r="F4992" s="3" t="e">
        <v>#N/A</v>
      </c>
      <c r="G4992" s="3" t="e">
        <v>#N/A</v>
      </c>
      <c r="H4992" s="3" t="e">
        <v>#N/A</v>
      </c>
      <c r="I4992" s="79" t="e">
        <v>#N/A</v>
      </c>
      <c r="J4992" s="79" t="e">
        <v>#N/A</v>
      </c>
      <c r="K4992" s="84" t="e">
        <v>#N/A</v>
      </c>
      <c r="L4992" s="9" t="e">
        <v>#N/A</v>
      </c>
      <c r="M4992" s="92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8" t="e">
        <v>#N/A</v>
      </c>
      <c r="F4993" s="3" t="e">
        <v>#N/A</v>
      </c>
      <c r="G4993" s="3" t="e">
        <v>#N/A</v>
      </c>
      <c r="H4993" s="3" t="e">
        <v>#N/A</v>
      </c>
      <c r="I4993" s="79" t="e">
        <v>#N/A</v>
      </c>
      <c r="J4993" s="79" t="e">
        <v>#N/A</v>
      </c>
      <c r="K4993" s="84" t="e">
        <v>#N/A</v>
      </c>
      <c r="L4993" s="9" t="e">
        <v>#N/A</v>
      </c>
      <c r="M4993" s="92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8" t="e">
        <v>#N/A</v>
      </c>
      <c r="F4994" s="3" t="e">
        <v>#N/A</v>
      </c>
      <c r="G4994" s="3" t="e">
        <v>#N/A</v>
      </c>
      <c r="H4994" s="3" t="e">
        <v>#N/A</v>
      </c>
      <c r="I4994" s="79" t="e">
        <v>#N/A</v>
      </c>
      <c r="J4994" s="79" t="e">
        <v>#N/A</v>
      </c>
      <c r="K4994" s="84" t="e">
        <v>#N/A</v>
      </c>
      <c r="L4994" s="9" t="e">
        <v>#N/A</v>
      </c>
      <c r="M4994" s="92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8" t="e">
        <v>#N/A</v>
      </c>
      <c r="F4995" s="3" t="e">
        <v>#N/A</v>
      </c>
      <c r="G4995" s="3" t="e">
        <v>#N/A</v>
      </c>
      <c r="H4995" s="3" t="e">
        <v>#N/A</v>
      </c>
      <c r="I4995" s="79" t="e">
        <v>#N/A</v>
      </c>
      <c r="J4995" s="79" t="e">
        <v>#N/A</v>
      </c>
      <c r="K4995" s="84" t="e">
        <v>#N/A</v>
      </c>
      <c r="L4995" s="9" t="e">
        <v>#N/A</v>
      </c>
      <c r="M4995" s="92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8" t="e">
        <v>#N/A</v>
      </c>
      <c r="F4996" s="3" t="e">
        <v>#N/A</v>
      </c>
      <c r="G4996" s="3" t="e">
        <v>#N/A</v>
      </c>
      <c r="H4996" s="3" t="e">
        <v>#N/A</v>
      </c>
      <c r="I4996" s="79" t="e">
        <v>#N/A</v>
      </c>
      <c r="J4996" s="79" t="e">
        <v>#N/A</v>
      </c>
      <c r="K4996" s="84" t="e">
        <v>#N/A</v>
      </c>
      <c r="L4996" s="9" t="e">
        <v>#N/A</v>
      </c>
      <c r="M4996" s="92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8" t="e">
        <v>#N/A</v>
      </c>
      <c r="F4997" s="3" t="e">
        <v>#N/A</v>
      </c>
      <c r="G4997" s="3" t="e">
        <v>#N/A</v>
      </c>
      <c r="H4997" s="3" t="e">
        <v>#N/A</v>
      </c>
      <c r="I4997" s="79" t="e">
        <v>#N/A</v>
      </c>
      <c r="J4997" s="79" t="e">
        <v>#N/A</v>
      </c>
      <c r="K4997" s="84" t="e">
        <v>#N/A</v>
      </c>
      <c r="L4997" s="9" t="e">
        <v>#N/A</v>
      </c>
      <c r="M4997" s="92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8" t="e">
        <v>#N/A</v>
      </c>
      <c r="F4998" s="3" t="e">
        <v>#N/A</v>
      </c>
      <c r="G4998" s="3" t="e">
        <v>#N/A</v>
      </c>
      <c r="H4998" s="3" t="e">
        <v>#N/A</v>
      </c>
      <c r="I4998" s="79" t="e">
        <v>#N/A</v>
      </c>
      <c r="J4998" s="79" t="e">
        <v>#N/A</v>
      </c>
      <c r="K4998" s="84" t="e">
        <v>#N/A</v>
      </c>
      <c r="L4998" s="9" t="e">
        <v>#N/A</v>
      </c>
      <c r="M4998" s="92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8" t="e">
        <v>#N/A</v>
      </c>
      <c r="F4999" s="3" t="e">
        <v>#N/A</v>
      </c>
      <c r="G4999" s="3" t="e">
        <v>#N/A</v>
      </c>
      <c r="H4999" s="3" t="e">
        <v>#N/A</v>
      </c>
      <c r="I4999" s="79" t="e">
        <v>#N/A</v>
      </c>
      <c r="J4999" s="79" t="e">
        <v>#N/A</v>
      </c>
      <c r="K4999" s="84" t="e">
        <v>#N/A</v>
      </c>
      <c r="L4999" s="9" t="e">
        <v>#N/A</v>
      </c>
      <c r="M4999" s="92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8" t="e">
        <v>#N/A</v>
      </c>
      <c r="F5000" s="3" t="e">
        <v>#N/A</v>
      </c>
      <c r="G5000" s="3" t="e">
        <v>#N/A</v>
      </c>
      <c r="H5000" s="3" t="e">
        <v>#N/A</v>
      </c>
      <c r="I5000" s="79" t="e">
        <v>#N/A</v>
      </c>
      <c r="J5000" s="79" t="e">
        <v>#N/A</v>
      </c>
      <c r="K5000" s="84" t="e">
        <v>#N/A</v>
      </c>
      <c r="L5000" s="9" t="e">
        <v>#N/A</v>
      </c>
      <c r="M5000" s="92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8" t="e">
        <v>#N/A</v>
      </c>
      <c r="F5001" s="3" t="e">
        <v>#N/A</v>
      </c>
      <c r="G5001" s="3" t="e">
        <v>#N/A</v>
      </c>
      <c r="H5001" s="3" t="e">
        <v>#N/A</v>
      </c>
      <c r="I5001" s="79" t="e">
        <v>#N/A</v>
      </c>
      <c r="J5001" s="79" t="e">
        <v>#N/A</v>
      </c>
      <c r="K5001" s="84" t="e">
        <v>#N/A</v>
      </c>
      <c r="L5001" s="9" t="e">
        <v>#N/A</v>
      </c>
      <c r="M5001" s="92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8" t="e">
        <v>#N/A</v>
      </c>
      <c r="F5002" s="3" t="e">
        <v>#N/A</v>
      </c>
      <c r="G5002" s="3" t="e">
        <v>#N/A</v>
      </c>
      <c r="H5002" s="3" t="e">
        <v>#N/A</v>
      </c>
      <c r="I5002" s="79" t="e">
        <v>#N/A</v>
      </c>
      <c r="J5002" s="79" t="e">
        <v>#N/A</v>
      </c>
      <c r="K5002" s="84" t="e">
        <v>#N/A</v>
      </c>
      <c r="L5002" s="9" t="e">
        <v>#N/A</v>
      </c>
      <c r="M5002" s="92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8" t="e">
        <v>#N/A</v>
      </c>
      <c r="F5003" s="3" t="e">
        <v>#N/A</v>
      </c>
      <c r="G5003" s="3" t="e">
        <v>#N/A</v>
      </c>
      <c r="H5003" s="3" t="e">
        <v>#N/A</v>
      </c>
      <c r="I5003" s="79" t="e">
        <v>#N/A</v>
      </c>
      <c r="J5003" s="79" t="e">
        <v>#N/A</v>
      </c>
      <c r="K5003" s="84" t="e">
        <v>#N/A</v>
      </c>
      <c r="L5003" s="9" t="e">
        <v>#N/A</v>
      </c>
      <c r="M5003" s="92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8" t="e">
        <v>#N/A</v>
      </c>
      <c r="F5004" s="3" t="e">
        <v>#N/A</v>
      </c>
      <c r="G5004" s="3" t="e">
        <v>#N/A</v>
      </c>
      <c r="H5004" s="3" t="e">
        <v>#N/A</v>
      </c>
      <c r="I5004" s="79" t="e">
        <v>#N/A</v>
      </c>
      <c r="J5004" s="79" t="e">
        <v>#N/A</v>
      </c>
      <c r="K5004" s="84" t="e">
        <v>#N/A</v>
      </c>
      <c r="L5004" s="9" t="e">
        <v>#N/A</v>
      </c>
      <c r="M5004" s="92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8" t="e">
        <v>#N/A</v>
      </c>
      <c r="F5005" s="3" t="e">
        <v>#N/A</v>
      </c>
      <c r="G5005" s="3" t="e">
        <v>#N/A</v>
      </c>
      <c r="H5005" s="3" t="e">
        <v>#N/A</v>
      </c>
      <c r="I5005" s="79" t="e">
        <v>#N/A</v>
      </c>
      <c r="J5005" s="79" t="e">
        <v>#N/A</v>
      </c>
      <c r="K5005" s="84" t="e">
        <v>#N/A</v>
      </c>
      <c r="L5005" s="9" t="e">
        <v>#N/A</v>
      </c>
      <c r="M5005" s="92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8" t="e">
        <v>#N/A</v>
      </c>
      <c r="F5006" s="3" t="e">
        <v>#N/A</v>
      </c>
      <c r="G5006" s="3" t="e">
        <v>#N/A</v>
      </c>
      <c r="H5006" s="3" t="e">
        <v>#N/A</v>
      </c>
      <c r="I5006" s="79" t="e">
        <v>#N/A</v>
      </c>
      <c r="J5006" s="79" t="e">
        <v>#N/A</v>
      </c>
      <c r="K5006" s="84" t="e">
        <v>#N/A</v>
      </c>
      <c r="L5006" s="9" t="e">
        <v>#N/A</v>
      </c>
      <c r="M5006" s="92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8" t="e">
        <v>#N/A</v>
      </c>
      <c r="F5007" s="3" t="e">
        <v>#N/A</v>
      </c>
      <c r="G5007" s="3" t="e">
        <v>#N/A</v>
      </c>
      <c r="H5007" s="3" t="e">
        <v>#N/A</v>
      </c>
      <c r="I5007" s="79" t="e">
        <v>#N/A</v>
      </c>
      <c r="J5007" s="79" t="e">
        <v>#N/A</v>
      </c>
      <c r="K5007" s="84" t="e">
        <v>#N/A</v>
      </c>
      <c r="L5007" s="9" t="e">
        <v>#N/A</v>
      </c>
      <c r="M5007" s="92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8" t="e">
        <v>#N/A</v>
      </c>
      <c r="F5008" s="3" t="e">
        <v>#N/A</v>
      </c>
      <c r="G5008" s="3" t="e">
        <v>#N/A</v>
      </c>
      <c r="H5008" s="3" t="e">
        <v>#N/A</v>
      </c>
      <c r="I5008" s="79" t="e">
        <v>#N/A</v>
      </c>
      <c r="J5008" s="79" t="e">
        <v>#N/A</v>
      </c>
      <c r="K5008" s="84" t="e">
        <v>#N/A</v>
      </c>
      <c r="L5008" s="9" t="e">
        <v>#N/A</v>
      </c>
      <c r="M5008" s="92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8" t="e">
        <v>#N/A</v>
      </c>
      <c r="F5009" s="3" t="e">
        <v>#N/A</v>
      </c>
      <c r="G5009" s="3" t="e">
        <v>#N/A</v>
      </c>
      <c r="H5009" s="3" t="e">
        <v>#N/A</v>
      </c>
      <c r="I5009" s="79" t="e">
        <v>#N/A</v>
      </c>
      <c r="J5009" s="79" t="e">
        <v>#N/A</v>
      </c>
      <c r="K5009" s="84" t="e">
        <v>#N/A</v>
      </c>
      <c r="L5009" s="9" t="e">
        <v>#N/A</v>
      </c>
      <c r="M5009" s="92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8" t="e">
        <v>#N/A</v>
      </c>
      <c r="F5010" s="3" t="e">
        <v>#N/A</v>
      </c>
      <c r="G5010" s="3" t="e">
        <v>#N/A</v>
      </c>
      <c r="H5010" s="3" t="e">
        <v>#N/A</v>
      </c>
      <c r="I5010" s="79" t="e">
        <v>#N/A</v>
      </c>
      <c r="J5010" s="79" t="e">
        <v>#N/A</v>
      </c>
      <c r="K5010" s="84" t="e">
        <v>#N/A</v>
      </c>
      <c r="L5010" s="9" t="e">
        <v>#N/A</v>
      </c>
      <c r="M5010" s="92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8" t="e">
        <v>#N/A</v>
      </c>
      <c r="F5011" s="3" t="e">
        <v>#N/A</v>
      </c>
      <c r="G5011" s="3" t="e">
        <v>#N/A</v>
      </c>
      <c r="H5011" s="3" t="e">
        <v>#N/A</v>
      </c>
      <c r="I5011" s="79" t="e">
        <v>#N/A</v>
      </c>
      <c r="J5011" s="79" t="e">
        <v>#N/A</v>
      </c>
      <c r="K5011" s="84" t="e">
        <v>#N/A</v>
      </c>
      <c r="L5011" s="9" t="e">
        <v>#N/A</v>
      </c>
      <c r="M5011" s="92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8" t="e">
        <v>#N/A</v>
      </c>
      <c r="F5012" s="3" t="e">
        <v>#N/A</v>
      </c>
      <c r="G5012" s="3" t="e">
        <v>#N/A</v>
      </c>
      <c r="H5012" s="3" t="e">
        <v>#N/A</v>
      </c>
      <c r="I5012" s="79" t="e">
        <v>#N/A</v>
      </c>
      <c r="J5012" s="79" t="e">
        <v>#N/A</v>
      </c>
      <c r="K5012" s="84" t="e">
        <v>#N/A</v>
      </c>
      <c r="L5012" s="9" t="e">
        <v>#N/A</v>
      </c>
      <c r="M5012" s="92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8" t="e">
        <v>#N/A</v>
      </c>
      <c r="F5013" s="3" t="e">
        <v>#N/A</v>
      </c>
      <c r="G5013" s="3" t="e">
        <v>#N/A</v>
      </c>
      <c r="H5013" s="3" t="e">
        <v>#N/A</v>
      </c>
      <c r="I5013" s="79" t="e">
        <v>#N/A</v>
      </c>
      <c r="J5013" s="79" t="e">
        <v>#N/A</v>
      </c>
      <c r="K5013" s="84" t="e">
        <v>#N/A</v>
      </c>
      <c r="L5013" s="9" t="e">
        <v>#N/A</v>
      </c>
      <c r="M5013" s="92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8" t="e">
        <v>#N/A</v>
      </c>
      <c r="F5014" s="3" t="e">
        <v>#N/A</v>
      </c>
      <c r="G5014" s="3" t="e">
        <v>#N/A</v>
      </c>
      <c r="H5014" s="3" t="e">
        <v>#N/A</v>
      </c>
      <c r="I5014" s="79" t="e">
        <v>#N/A</v>
      </c>
      <c r="J5014" s="79" t="e">
        <v>#N/A</v>
      </c>
      <c r="K5014" s="84" t="e">
        <v>#N/A</v>
      </c>
      <c r="L5014" s="9" t="e">
        <v>#N/A</v>
      </c>
      <c r="M5014" s="92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8" t="e">
        <v>#N/A</v>
      </c>
      <c r="F5015" s="3" t="e">
        <v>#N/A</v>
      </c>
      <c r="G5015" s="3" t="e">
        <v>#N/A</v>
      </c>
      <c r="H5015" s="3" t="e">
        <v>#N/A</v>
      </c>
      <c r="I5015" s="79" t="e">
        <v>#N/A</v>
      </c>
      <c r="J5015" s="79" t="e">
        <v>#N/A</v>
      </c>
      <c r="K5015" s="84" t="e">
        <v>#N/A</v>
      </c>
      <c r="L5015" s="9" t="e">
        <v>#N/A</v>
      </c>
      <c r="M5015" s="92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8" t="e">
        <v>#N/A</v>
      </c>
      <c r="F5016" s="3" t="e">
        <v>#N/A</v>
      </c>
      <c r="G5016" s="3" t="e">
        <v>#N/A</v>
      </c>
      <c r="H5016" s="3" t="e">
        <v>#N/A</v>
      </c>
      <c r="I5016" s="79" t="e">
        <v>#N/A</v>
      </c>
      <c r="J5016" s="79" t="e">
        <v>#N/A</v>
      </c>
      <c r="K5016" s="84" t="e">
        <v>#N/A</v>
      </c>
      <c r="L5016" s="9" t="e">
        <v>#N/A</v>
      </c>
      <c r="M5016" s="92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8" t="e">
        <v>#N/A</v>
      </c>
      <c r="F5017" s="3" t="e">
        <v>#N/A</v>
      </c>
      <c r="G5017" s="3" t="e">
        <v>#N/A</v>
      </c>
      <c r="H5017" s="3" t="e">
        <v>#N/A</v>
      </c>
      <c r="I5017" s="79" t="e">
        <v>#N/A</v>
      </c>
      <c r="J5017" s="79" t="e">
        <v>#N/A</v>
      </c>
      <c r="K5017" s="84" t="e">
        <v>#N/A</v>
      </c>
      <c r="L5017" s="9" t="e">
        <v>#N/A</v>
      </c>
      <c r="M5017" s="92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8" t="e">
        <v>#N/A</v>
      </c>
      <c r="F5018" s="3" t="e">
        <v>#N/A</v>
      </c>
      <c r="G5018" s="3" t="e">
        <v>#N/A</v>
      </c>
      <c r="H5018" s="3" t="e">
        <v>#N/A</v>
      </c>
      <c r="I5018" s="79" t="e">
        <v>#N/A</v>
      </c>
      <c r="J5018" s="79" t="e">
        <v>#N/A</v>
      </c>
      <c r="K5018" s="84" t="e">
        <v>#N/A</v>
      </c>
      <c r="L5018" s="9" t="e">
        <v>#N/A</v>
      </c>
      <c r="M5018" s="92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8" t="e">
        <v>#N/A</v>
      </c>
      <c r="F5019" s="3" t="e">
        <v>#N/A</v>
      </c>
      <c r="G5019" s="3" t="e">
        <v>#N/A</v>
      </c>
      <c r="H5019" s="3" t="e">
        <v>#N/A</v>
      </c>
      <c r="I5019" s="79" t="e">
        <v>#N/A</v>
      </c>
      <c r="J5019" s="79" t="e">
        <v>#N/A</v>
      </c>
      <c r="K5019" s="84" t="e">
        <v>#N/A</v>
      </c>
      <c r="L5019" s="9" t="e">
        <v>#N/A</v>
      </c>
      <c r="M5019" s="92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8" t="e">
        <v>#N/A</v>
      </c>
      <c r="F5020" s="3" t="e">
        <v>#N/A</v>
      </c>
      <c r="G5020" s="3" t="e">
        <v>#N/A</v>
      </c>
      <c r="H5020" s="3" t="e">
        <v>#N/A</v>
      </c>
      <c r="I5020" s="79" t="e">
        <v>#N/A</v>
      </c>
      <c r="J5020" s="79" t="e">
        <v>#N/A</v>
      </c>
      <c r="K5020" s="84" t="e">
        <v>#N/A</v>
      </c>
      <c r="L5020" s="9" t="e">
        <v>#N/A</v>
      </c>
      <c r="M5020" s="92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8" t="e">
        <v>#N/A</v>
      </c>
      <c r="F5021" s="3" t="e">
        <v>#N/A</v>
      </c>
      <c r="G5021" s="3" t="e">
        <v>#N/A</v>
      </c>
      <c r="H5021" s="3" t="e">
        <v>#N/A</v>
      </c>
      <c r="I5021" s="79" t="e">
        <v>#N/A</v>
      </c>
      <c r="J5021" s="79" t="e">
        <v>#N/A</v>
      </c>
      <c r="K5021" s="84" t="e">
        <v>#N/A</v>
      </c>
      <c r="L5021" s="9" t="e">
        <v>#N/A</v>
      </c>
      <c r="M5021" s="92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8" t="e">
        <v>#N/A</v>
      </c>
      <c r="F5022" s="3" t="e">
        <v>#N/A</v>
      </c>
      <c r="G5022" s="3" t="e">
        <v>#N/A</v>
      </c>
      <c r="H5022" s="3" t="e">
        <v>#N/A</v>
      </c>
      <c r="I5022" s="79" t="e">
        <v>#N/A</v>
      </c>
      <c r="J5022" s="79" t="e">
        <v>#N/A</v>
      </c>
      <c r="K5022" s="84" t="e">
        <v>#N/A</v>
      </c>
      <c r="L5022" s="9" t="e">
        <v>#N/A</v>
      </c>
      <c r="M5022" s="92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8" t="e">
        <v>#N/A</v>
      </c>
      <c r="F5023" s="3" t="e">
        <v>#N/A</v>
      </c>
      <c r="G5023" s="3" t="e">
        <v>#N/A</v>
      </c>
      <c r="H5023" s="3" t="e">
        <v>#N/A</v>
      </c>
      <c r="I5023" s="79" t="e">
        <v>#N/A</v>
      </c>
      <c r="J5023" s="79" t="e">
        <v>#N/A</v>
      </c>
      <c r="K5023" s="84" t="e">
        <v>#N/A</v>
      </c>
      <c r="L5023" s="9" t="e">
        <v>#N/A</v>
      </c>
      <c r="M5023" s="92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8" t="e">
        <v>#N/A</v>
      </c>
      <c r="F5024" s="3" t="e">
        <v>#N/A</v>
      </c>
      <c r="G5024" s="3" t="e">
        <v>#N/A</v>
      </c>
      <c r="H5024" s="3" t="e">
        <v>#N/A</v>
      </c>
      <c r="I5024" s="79" t="e">
        <v>#N/A</v>
      </c>
      <c r="J5024" s="79" t="e">
        <v>#N/A</v>
      </c>
      <c r="K5024" s="84" t="e">
        <v>#N/A</v>
      </c>
      <c r="L5024" s="9" t="e">
        <v>#N/A</v>
      </c>
      <c r="M5024" s="92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8" t="e">
        <v>#N/A</v>
      </c>
      <c r="F5025" s="3" t="e">
        <v>#N/A</v>
      </c>
      <c r="G5025" s="3" t="e">
        <v>#N/A</v>
      </c>
      <c r="H5025" s="3" t="e">
        <v>#N/A</v>
      </c>
      <c r="I5025" s="79" t="e">
        <v>#N/A</v>
      </c>
      <c r="J5025" s="79" t="e">
        <v>#N/A</v>
      </c>
      <c r="K5025" s="84" t="e">
        <v>#N/A</v>
      </c>
      <c r="L5025" s="9" t="e">
        <v>#N/A</v>
      </c>
      <c r="M5025" s="92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8" t="e">
        <v>#N/A</v>
      </c>
      <c r="F5026" s="3" t="e">
        <v>#N/A</v>
      </c>
      <c r="G5026" s="3" t="e">
        <v>#N/A</v>
      </c>
      <c r="H5026" s="3" t="e">
        <v>#N/A</v>
      </c>
      <c r="I5026" s="79" t="e">
        <v>#N/A</v>
      </c>
      <c r="J5026" s="79" t="e">
        <v>#N/A</v>
      </c>
      <c r="K5026" s="84" t="e">
        <v>#N/A</v>
      </c>
      <c r="L5026" s="9" t="e">
        <v>#N/A</v>
      </c>
      <c r="M5026" s="92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8" t="e">
        <v>#N/A</v>
      </c>
      <c r="F5027" s="3" t="e">
        <v>#N/A</v>
      </c>
      <c r="G5027" s="3" t="e">
        <v>#N/A</v>
      </c>
      <c r="H5027" s="3" t="e">
        <v>#N/A</v>
      </c>
      <c r="I5027" s="79" t="e">
        <v>#N/A</v>
      </c>
      <c r="J5027" s="79" t="e">
        <v>#N/A</v>
      </c>
      <c r="K5027" s="84" t="e">
        <v>#N/A</v>
      </c>
      <c r="L5027" s="9" t="e">
        <v>#N/A</v>
      </c>
      <c r="M5027" s="92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8" t="e">
        <v>#N/A</v>
      </c>
      <c r="F5028" s="3" t="e">
        <v>#N/A</v>
      </c>
      <c r="G5028" s="3" t="e">
        <v>#N/A</v>
      </c>
      <c r="H5028" s="3" t="e">
        <v>#N/A</v>
      </c>
      <c r="I5028" s="79" t="e">
        <v>#N/A</v>
      </c>
      <c r="J5028" s="79" t="e">
        <v>#N/A</v>
      </c>
      <c r="K5028" s="84" t="e">
        <v>#N/A</v>
      </c>
      <c r="L5028" s="9" t="e">
        <v>#N/A</v>
      </c>
      <c r="M5028" s="92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8" t="e">
        <v>#N/A</v>
      </c>
      <c r="F5029" s="3" t="e">
        <v>#N/A</v>
      </c>
      <c r="G5029" s="3" t="e">
        <v>#N/A</v>
      </c>
      <c r="H5029" s="3" t="e">
        <v>#N/A</v>
      </c>
      <c r="I5029" s="79" t="e">
        <v>#N/A</v>
      </c>
      <c r="J5029" s="79" t="e">
        <v>#N/A</v>
      </c>
      <c r="K5029" s="84" t="e">
        <v>#N/A</v>
      </c>
      <c r="L5029" s="9" t="e">
        <v>#N/A</v>
      </c>
      <c r="M5029" s="92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8" t="e">
        <v>#N/A</v>
      </c>
      <c r="F5030" s="3" t="e">
        <v>#N/A</v>
      </c>
      <c r="G5030" s="3" t="e">
        <v>#N/A</v>
      </c>
      <c r="H5030" s="3" t="e">
        <v>#N/A</v>
      </c>
      <c r="I5030" s="79" t="e">
        <v>#N/A</v>
      </c>
      <c r="J5030" s="79" t="e">
        <v>#N/A</v>
      </c>
      <c r="K5030" s="84" t="e">
        <v>#N/A</v>
      </c>
      <c r="L5030" s="9" t="e">
        <v>#N/A</v>
      </c>
      <c r="M5030" s="92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8" t="e">
        <v>#N/A</v>
      </c>
      <c r="F5031" s="3" t="e">
        <v>#N/A</v>
      </c>
      <c r="G5031" s="3" t="e">
        <v>#N/A</v>
      </c>
      <c r="H5031" s="3" t="e">
        <v>#N/A</v>
      </c>
      <c r="I5031" s="79" t="e">
        <v>#N/A</v>
      </c>
      <c r="J5031" s="79" t="e">
        <v>#N/A</v>
      </c>
      <c r="K5031" s="84" t="e">
        <v>#N/A</v>
      </c>
      <c r="L5031" s="9" t="e">
        <v>#N/A</v>
      </c>
      <c r="M5031" s="92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8" t="e">
        <v>#N/A</v>
      </c>
      <c r="F5032" s="3" t="e">
        <v>#N/A</v>
      </c>
      <c r="G5032" s="3" t="e">
        <v>#N/A</v>
      </c>
      <c r="H5032" s="3" t="e">
        <v>#N/A</v>
      </c>
      <c r="I5032" s="79" t="e">
        <v>#N/A</v>
      </c>
      <c r="J5032" s="79" t="e">
        <v>#N/A</v>
      </c>
      <c r="K5032" s="84" t="e">
        <v>#N/A</v>
      </c>
      <c r="L5032" s="9" t="e">
        <v>#N/A</v>
      </c>
      <c r="M5032" s="92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8" t="e">
        <v>#N/A</v>
      </c>
      <c r="F5033" s="3" t="e">
        <v>#N/A</v>
      </c>
      <c r="G5033" s="3" t="e">
        <v>#N/A</v>
      </c>
      <c r="H5033" s="3" t="e">
        <v>#N/A</v>
      </c>
      <c r="I5033" s="79" t="e">
        <v>#N/A</v>
      </c>
      <c r="J5033" s="79" t="e">
        <v>#N/A</v>
      </c>
      <c r="K5033" s="84" t="e">
        <v>#N/A</v>
      </c>
      <c r="L5033" s="9" t="e">
        <v>#N/A</v>
      </c>
      <c r="M5033" s="92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8" t="e">
        <v>#N/A</v>
      </c>
      <c r="F5034" s="3" t="e">
        <v>#N/A</v>
      </c>
      <c r="G5034" s="3" t="e">
        <v>#N/A</v>
      </c>
      <c r="H5034" s="3" t="e">
        <v>#N/A</v>
      </c>
      <c r="I5034" s="79" t="e">
        <v>#N/A</v>
      </c>
      <c r="J5034" s="79" t="e">
        <v>#N/A</v>
      </c>
      <c r="K5034" s="84" t="e">
        <v>#N/A</v>
      </c>
      <c r="L5034" s="9" t="e">
        <v>#N/A</v>
      </c>
      <c r="M5034" s="92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8" t="e">
        <v>#N/A</v>
      </c>
      <c r="F5035" s="3" t="e">
        <v>#N/A</v>
      </c>
      <c r="G5035" s="3" t="e">
        <v>#N/A</v>
      </c>
      <c r="H5035" s="3" t="e">
        <v>#N/A</v>
      </c>
      <c r="I5035" s="79" t="e">
        <v>#N/A</v>
      </c>
      <c r="J5035" s="79" t="e">
        <v>#N/A</v>
      </c>
      <c r="K5035" s="84" t="e">
        <v>#N/A</v>
      </c>
      <c r="L5035" s="9" t="e">
        <v>#N/A</v>
      </c>
      <c r="M5035" s="92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8" t="e">
        <v>#N/A</v>
      </c>
      <c r="F5036" s="3" t="e">
        <v>#N/A</v>
      </c>
      <c r="G5036" s="3" t="e">
        <v>#N/A</v>
      </c>
      <c r="H5036" s="3" t="e">
        <v>#N/A</v>
      </c>
      <c r="I5036" s="79" t="e">
        <v>#N/A</v>
      </c>
      <c r="J5036" s="79" t="e">
        <v>#N/A</v>
      </c>
      <c r="K5036" s="84" t="e">
        <v>#N/A</v>
      </c>
      <c r="L5036" s="9" t="e">
        <v>#N/A</v>
      </c>
      <c r="M5036" s="92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8" t="e">
        <v>#N/A</v>
      </c>
      <c r="F5037" s="3" t="e">
        <v>#N/A</v>
      </c>
      <c r="G5037" s="3" t="e">
        <v>#N/A</v>
      </c>
      <c r="H5037" s="3" t="e">
        <v>#N/A</v>
      </c>
      <c r="I5037" s="79" t="e">
        <v>#N/A</v>
      </c>
      <c r="J5037" s="79" t="e">
        <v>#N/A</v>
      </c>
      <c r="K5037" s="84" t="e">
        <v>#N/A</v>
      </c>
      <c r="L5037" s="9" t="e">
        <v>#N/A</v>
      </c>
      <c r="M5037" s="92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8" t="e">
        <v>#N/A</v>
      </c>
      <c r="F5038" s="3" t="e">
        <v>#N/A</v>
      </c>
      <c r="G5038" s="3" t="e">
        <v>#N/A</v>
      </c>
      <c r="H5038" s="3" t="e">
        <v>#N/A</v>
      </c>
      <c r="I5038" s="79" t="e">
        <v>#N/A</v>
      </c>
      <c r="J5038" s="79" t="e">
        <v>#N/A</v>
      </c>
      <c r="K5038" s="84" t="e">
        <v>#N/A</v>
      </c>
      <c r="L5038" s="9" t="e">
        <v>#N/A</v>
      </c>
      <c r="M5038" s="92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8" t="e">
        <v>#N/A</v>
      </c>
      <c r="F5039" s="3" t="e">
        <v>#N/A</v>
      </c>
      <c r="G5039" s="3" t="e">
        <v>#N/A</v>
      </c>
      <c r="H5039" s="3" t="e">
        <v>#N/A</v>
      </c>
      <c r="I5039" s="79" t="e">
        <v>#N/A</v>
      </c>
      <c r="J5039" s="79" t="e">
        <v>#N/A</v>
      </c>
      <c r="K5039" s="84" t="e">
        <v>#N/A</v>
      </c>
      <c r="L5039" s="9" t="e">
        <v>#N/A</v>
      </c>
      <c r="M5039" s="92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8" t="e">
        <v>#N/A</v>
      </c>
      <c r="F5040" s="3" t="e">
        <v>#N/A</v>
      </c>
      <c r="G5040" s="3" t="e">
        <v>#N/A</v>
      </c>
      <c r="H5040" s="3" t="e">
        <v>#N/A</v>
      </c>
      <c r="I5040" s="79" t="e">
        <v>#N/A</v>
      </c>
      <c r="J5040" s="79" t="e">
        <v>#N/A</v>
      </c>
      <c r="K5040" s="84" t="e">
        <v>#N/A</v>
      </c>
      <c r="L5040" s="9" t="e">
        <v>#N/A</v>
      </c>
      <c r="M5040" s="92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8" t="e">
        <v>#N/A</v>
      </c>
      <c r="F5041" s="3" t="e">
        <v>#N/A</v>
      </c>
      <c r="G5041" s="3" t="e">
        <v>#N/A</v>
      </c>
      <c r="H5041" s="3" t="e">
        <v>#N/A</v>
      </c>
      <c r="I5041" s="79" t="e">
        <v>#N/A</v>
      </c>
      <c r="J5041" s="79" t="e">
        <v>#N/A</v>
      </c>
      <c r="K5041" s="84" t="e">
        <v>#N/A</v>
      </c>
      <c r="L5041" s="9" t="e">
        <v>#N/A</v>
      </c>
      <c r="M5041" s="92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8" t="e">
        <v>#N/A</v>
      </c>
      <c r="F5042" s="3" t="e">
        <v>#N/A</v>
      </c>
      <c r="G5042" s="3" t="e">
        <v>#N/A</v>
      </c>
      <c r="H5042" s="3" t="e">
        <v>#N/A</v>
      </c>
      <c r="I5042" s="79" t="e">
        <v>#N/A</v>
      </c>
      <c r="J5042" s="79" t="e">
        <v>#N/A</v>
      </c>
      <c r="K5042" s="84" t="e">
        <v>#N/A</v>
      </c>
      <c r="L5042" s="9" t="e">
        <v>#N/A</v>
      </c>
      <c r="M5042" s="92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8" t="e">
        <v>#N/A</v>
      </c>
      <c r="F5043" s="3" t="e">
        <v>#N/A</v>
      </c>
      <c r="G5043" s="3" t="e">
        <v>#N/A</v>
      </c>
      <c r="H5043" s="3" t="e">
        <v>#N/A</v>
      </c>
      <c r="I5043" s="79" t="e">
        <v>#N/A</v>
      </c>
      <c r="J5043" s="79" t="e">
        <v>#N/A</v>
      </c>
      <c r="K5043" s="84" t="e">
        <v>#N/A</v>
      </c>
      <c r="L5043" s="9" t="e">
        <v>#N/A</v>
      </c>
      <c r="M5043" s="92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8" t="e">
        <v>#N/A</v>
      </c>
      <c r="F5044" s="3" t="e">
        <v>#N/A</v>
      </c>
      <c r="G5044" s="3" t="e">
        <v>#N/A</v>
      </c>
      <c r="H5044" s="3" t="e">
        <v>#N/A</v>
      </c>
      <c r="I5044" s="79" t="e">
        <v>#N/A</v>
      </c>
      <c r="J5044" s="79" t="e">
        <v>#N/A</v>
      </c>
      <c r="K5044" s="84" t="e">
        <v>#N/A</v>
      </c>
      <c r="L5044" s="9" t="e">
        <v>#N/A</v>
      </c>
      <c r="M5044" s="92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8" t="e">
        <v>#N/A</v>
      </c>
      <c r="F5045" s="3" t="e">
        <v>#N/A</v>
      </c>
      <c r="G5045" s="3" t="e">
        <v>#N/A</v>
      </c>
      <c r="H5045" s="3" t="e">
        <v>#N/A</v>
      </c>
      <c r="I5045" s="79" t="e">
        <v>#N/A</v>
      </c>
      <c r="J5045" s="79" t="e">
        <v>#N/A</v>
      </c>
      <c r="K5045" s="84" t="e">
        <v>#N/A</v>
      </c>
      <c r="L5045" s="9" t="e">
        <v>#N/A</v>
      </c>
      <c r="M5045" s="92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8" t="e">
        <v>#N/A</v>
      </c>
      <c r="F5046" s="3" t="e">
        <v>#N/A</v>
      </c>
      <c r="G5046" s="3" t="e">
        <v>#N/A</v>
      </c>
      <c r="H5046" s="3" t="e">
        <v>#N/A</v>
      </c>
      <c r="I5046" s="79" t="e">
        <v>#N/A</v>
      </c>
      <c r="J5046" s="79" t="e">
        <v>#N/A</v>
      </c>
      <c r="K5046" s="84" t="e">
        <v>#N/A</v>
      </c>
      <c r="L5046" s="9" t="e">
        <v>#N/A</v>
      </c>
      <c r="M5046" s="92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8" t="e">
        <v>#N/A</v>
      </c>
      <c r="F5047" s="3" t="e">
        <v>#N/A</v>
      </c>
      <c r="G5047" s="3" t="e">
        <v>#N/A</v>
      </c>
      <c r="H5047" s="3" t="e">
        <v>#N/A</v>
      </c>
      <c r="I5047" s="79" t="e">
        <v>#N/A</v>
      </c>
      <c r="J5047" s="79" t="e">
        <v>#N/A</v>
      </c>
      <c r="K5047" s="84" t="e">
        <v>#N/A</v>
      </c>
      <c r="L5047" s="9" t="e">
        <v>#N/A</v>
      </c>
      <c r="M5047" s="92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8" t="e">
        <v>#N/A</v>
      </c>
      <c r="F5048" s="3" t="e">
        <v>#N/A</v>
      </c>
      <c r="G5048" s="3" t="e">
        <v>#N/A</v>
      </c>
      <c r="H5048" s="3" t="e">
        <v>#N/A</v>
      </c>
      <c r="I5048" s="79" t="e">
        <v>#N/A</v>
      </c>
      <c r="J5048" s="79" t="e">
        <v>#N/A</v>
      </c>
      <c r="K5048" s="84" t="e">
        <v>#N/A</v>
      </c>
      <c r="L5048" s="9" t="e">
        <v>#N/A</v>
      </c>
      <c r="M5048" s="92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8" t="e">
        <v>#N/A</v>
      </c>
      <c r="F5049" s="3" t="e">
        <v>#N/A</v>
      </c>
      <c r="G5049" s="3" t="e">
        <v>#N/A</v>
      </c>
      <c r="H5049" s="3" t="e">
        <v>#N/A</v>
      </c>
      <c r="I5049" s="79" t="e">
        <v>#N/A</v>
      </c>
      <c r="J5049" s="79" t="e">
        <v>#N/A</v>
      </c>
      <c r="K5049" s="84" t="e">
        <v>#N/A</v>
      </c>
      <c r="L5049" s="9" t="e">
        <v>#N/A</v>
      </c>
      <c r="M5049" s="92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8" t="e">
        <v>#N/A</v>
      </c>
      <c r="F5050" s="3" t="e">
        <v>#N/A</v>
      </c>
      <c r="G5050" s="3" t="e">
        <v>#N/A</v>
      </c>
      <c r="H5050" s="3" t="e">
        <v>#N/A</v>
      </c>
      <c r="I5050" s="79" t="e">
        <v>#N/A</v>
      </c>
      <c r="J5050" s="79" t="e">
        <v>#N/A</v>
      </c>
      <c r="K5050" s="84" t="e">
        <v>#N/A</v>
      </c>
      <c r="L5050" s="9" t="e">
        <v>#N/A</v>
      </c>
      <c r="M5050" s="92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8" t="e">
        <v>#N/A</v>
      </c>
      <c r="F5051" s="3" t="e">
        <v>#N/A</v>
      </c>
      <c r="G5051" s="3" t="e">
        <v>#N/A</v>
      </c>
      <c r="H5051" s="3" t="e">
        <v>#N/A</v>
      </c>
      <c r="I5051" s="79" t="e">
        <v>#N/A</v>
      </c>
      <c r="J5051" s="79" t="e">
        <v>#N/A</v>
      </c>
      <c r="K5051" s="84" t="e">
        <v>#N/A</v>
      </c>
      <c r="L5051" s="9" t="e">
        <v>#N/A</v>
      </c>
      <c r="M5051" s="92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8" t="e">
        <v>#N/A</v>
      </c>
      <c r="F5052" s="3" t="e">
        <v>#N/A</v>
      </c>
      <c r="G5052" s="3" t="e">
        <v>#N/A</v>
      </c>
      <c r="H5052" s="3" t="e">
        <v>#N/A</v>
      </c>
      <c r="I5052" s="79" t="e">
        <v>#N/A</v>
      </c>
      <c r="J5052" s="79" t="e">
        <v>#N/A</v>
      </c>
      <c r="K5052" s="84" t="e">
        <v>#N/A</v>
      </c>
      <c r="L5052" s="9" t="e">
        <v>#N/A</v>
      </c>
      <c r="M5052" s="92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8" t="e">
        <v>#N/A</v>
      </c>
      <c r="F5053" s="3" t="e">
        <v>#N/A</v>
      </c>
      <c r="G5053" s="3" t="e">
        <v>#N/A</v>
      </c>
      <c r="H5053" s="3" t="e">
        <v>#N/A</v>
      </c>
      <c r="I5053" s="79" t="e">
        <v>#N/A</v>
      </c>
      <c r="J5053" s="79" t="e">
        <v>#N/A</v>
      </c>
      <c r="K5053" s="84" t="e">
        <v>#N/A</v>
      </c>
      <c r="L5053" s="9" t="e">
        <v>#N/A</v>
      </c>
      <c r="M5053" s="92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8" t="e">
        <v>#N/A</v>
      </c>
      <c r="F5054" s="3" t="e">
        <v>#N/A</v>
      </c>
      <c r="G5054" s="3" t="e">
        <v>#N/A</v>
      </c>
      <c r="H5054" s="3" t="e">
        <v>#N/A</v>
      </c>
      <c r="I5054" s="79" t="e">
        <v>#N/A</v>
      </c>
      <c r="J5054" s="79" t="e">
        <v>#N/A</v>
      </c>
      <c r="K5054" s="84" t="e">
        <v>#N/A</v>
      </c>
      <c r="L5054" s="9" t="e">
        <v>#N/A</v>
      </c>
      <c r="M5054" s="92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8" t="e">
        <v>#N/A</v>
      </c>
      <c r="F5055" s="3" t="e">
        <v>#N/A</v>
      </c>
      <c r="G5055" s="3" t="e">
        <v>#N/A</v>
      </c>
      <c r="H5055" s="3" t="e">
        <v>#N/A</v>
      </c>
      <c r="I5055" s="79" t="e">
        <v>#N/A</v>
      </c>
      <c r="J5055" s="79" t="e">
        <v>#N/A</v>
      </c>
      <c r="K5055" s="84" t="e">
        <v>#N/A</v>
      </c>
      <c r="L5055" s="9" t="e">
        <v>#N/A</v>
      </c>
      <c r="M5055" s="92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8" t="e">
        <v>#N/A</v>
      </c>
      <c r="F5056" s="3" t="e">
        <v>#N/A</v>
      </c>
      <c r="G5056" s="3" t="e">
        <v>#N/A</v>
      </c>
      <c r="H5056" s="3" t="e">
        <v>#N/A</v>
      </c>
      <c r="I5056" s="79" t="e">
        <v>#N/A</v>
      </c>
      <c r="J5056" s="79" t="e">
        <v>#N/A</v>
      </c>
      <c r="K5056" s="84" t="e">
        <v>#N/A</v>
      </c>
      <c r="L5056" s="9" t="e">
        <v>#N/A</v>
      </c>
      <c r="M5056" s="92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8" t="e">
        <v>#N/A</v>
      </c>
      <c r="F5057" s="3" t="e">
        <v>#N/A</v>
      </c>
      <c r="G5057" s="3" t="e">
        <v>#N/A</v>
      </c>
      <c r="H5057" s="3" t="e">
        <v>#N/A</v>
      </c>
      <c r="I5057" s="79" t="e">
        <v>#N/A</v>
      </c>
      <c r="J5057" s="79" t="e">
        <v>#N/A</v>
      </c>
      <c r="K5057" s="84" t="e">
        <v>#N/A</v>
      </c>
      <c r="L5057" s="9" t="e">
        <v>#N/A</v>
      </c>
      <c r="M5057" s="92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8" t="e">
        <v>#N/A</v>
      </c>
      <c r="F5058" s="3" t="e">
        <v>#N/A</v>
      </c>
      <c r="G5058" s="3" t="e">
        <v>#N/A</v>
      </c>
      <c r="H5058" s="3" t="e">
        <v>#N/A</v>
      </c>
      <c r="I5058" s="79" t="e">
        <v>#N/A</v>
      </c>
      <c r="J5058" s="79" t="e">
        <v>#N/A</v>
      </c>
      <c r="K5058" s="84" t="e">
        <v>#N/A</v>
      </c>
      <c r="L5058" s="9" t="e">
        <v>#N/A</v>
      </c>
      <c r="M5058" s="92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8" t="e">
        <v>#N/A</v>
      </c>
      <c r="F5059" s="3" t="e">
        <v>#N/A</v>
      </c>
      <c r="G5059" s="3" t="e">
        <v>#N/A</v>
      </c>
      <c r="H5059" s="3" t="e">
        <v>#N/A</v>
      </c>
      <c r="I5059" s="79" t="e">
        <v>#N/A</v>
      </c>
      <c r="J5059" s="79" t="e">
        <v>#N/A</v>
      </c>
      <c r="K5059" s="84" t="e">
        <v>#N/A</v>
      </c>
      <c r="L5059" s="9" t="e">
        <v>#N/A</v>
      </c>
      <c r="M5059" s="92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8" t="e">
        <v>#N/A</v>
      </c>
      <c r="F5060" s="3" t="e">
        <v>#N/A</v>
      </c>
      <c r="G5060" s="3" t="e">
        <v>#N/A</v>
      </c>
      <c r="H5060" s="3" t="e">
        <v>#N/A</v>
      </c>
      <c r="I5060" s="79" t="e">
        <v>#N/A</v>
      </c>
      <c r="J5060" s="79" t="e">
        <v>#N/A</v>
      </c>
      <c r="K5060" s="84" t="e">
        <v>#N/A</v>
      </c>
      <c r="L5060" s="9" t="e">
        <v>#N/A</v>
      </c>
      <c r="M5060" s="92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8" t="e">
        <v>#N/A</v>
      </c>
      <c r="F5061" s="3" t="e">
        <v>#N/A</v>
      </c>
      <c r="G5061" s="3" t="e">
        <v>#N/A</v>
      </c>
      <c r="H5061" s="3" t="e">
        <v>#N/A</v>
      </c>
      <c r="I5061" s="79" t="e">
        <v>#N/A</v>
      </c>
      <c r="J5061" s="79" t="e">
        <v>#N/A</v>
      </c>
      <c r="K5061" s="84" t="e">
        <v>#N/A</v>
      </c>
      <c r="L5061" s="9" t="e">
        <v>#N/A</v>
      </c>
      <c r="M5061" s="92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8" t="e">
        <v>#N/A</v>
      </c>
      <c r="F5062" s="3" t="e">
        <v>#N/A</v>
      </c>
      <c r="G5062" s="3" t="e">
        <v>#N/A</v>
      </c>
      <c r="H5062" s="3" t="e">
        <v>#N/A</v>
      </c>
      <c r="I5062" s="79" t="e">
        <v>#N/A</v>
      </c>
      <c r="J5062" s="79" t="e">
        <v>#N/A</v>
      </c>
      <c r="K5062" s="84" t="e">
        <v>#N/A</v>
      </c>
      <c r="L5062" s="9" t="e">
        <v>#N/A</v>
      </c>
      <c r="M5062" s="92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8" t="e">
        <v>#N/A</v>
      </c>
      <c r="F5063" s="3" t="e">
        <v>#N/A</v>
      </c>
      <c r="G5063" s="3" t="e">
        <v>#N/A</v>
      </c>
      <c r="H5063" s="3" t="e">
        <v>#N/A</v>
      </c>
      <c r="I5063" s="79" t="e">
        <v>#N/A</v>
      </c>
      <c r="J5063" s="79" t="e">
        <v>#N/A</v>
      </c>
      <c r="K5063" s="84" t="e">
        <v>#N/A</v>
      </c>
      <c r="L5063" s="9" t="e">
        <v>#N/A</v>
      </c>
      <c r="M5063" s="92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8" t="e">
        <v>#N/A</v>
      </c>
      <c r="F5064" s="3" t="e">
        <v>#N/A</v>
      </c>
      <c r="G5064" s="3" t="e">
        <v>#N/A</v>
      </c>
      <c r="H5064" s="3" t="e">
        <v>#N/A</v>
      </c>
      <c r="I5064" s="79" t="e">
        <v>#N/A</v>
      </c>
      <c r="J5064" s="79" t="e">
        <v>#N/A</v>
      </c>
      <c r="K5064" s="84" t="e">
        <v>#N/A</v>
      </c>
      <c r="L5064" s="9" t="e">
        <v>#N/A</v>
      </c>
      <c r="M5064" s="92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8" t="e">
        <v>#N/A</v>
      </c>
      <c r="F5065" s="3" t="e">
        <v>#N/A</v>
      </c>
      <c r="G5065" s="3" t="e">
        <v>#N/A</v>
      </c>
      <c r="H5065" s="3" t="e">
        <v>#N/A</v>
      </c>
      <c r="I5065" s="79" t="e">
        <v>#N/A</v>
      </c>
      <c r="J5065" s="79" t="e">
        <v>#N/A</v>
      </c>
      <c r="K5065" s="84" t="e">
        <v>#N/A</v>
      </c>
      <c r="L5065" s="9" t="e">
        <v>#N/A</v>
      </c>
      <c r="M5065" s="92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8" t="e">
        <v>#N/A</v>
      </c>
      <c r="F5066" s="3" t="e">
        <v>#N/A</v>
      </c>
      <c r="G5066" s="3" t="e">
        <v>#N/A</v>
      </c>
      <c r="H5066" s="3" t="e">
        <v>#N/A</v>
      </c>
      <c r="I5066" s="79" t="e">
        <v>#N/A</v>
      </c>
      <c r="J5066" s="79" t="e">
        <v>#N/A</v>
      </c>
      <c r="K5066" s="84" t="e">
        <v>#N/A</v>
      </c>
      <c r="L5066" s="9" t="e">
        <v>#N/A</v>
      </c>
      <c r="M5066" s="92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8" t="e">
        <v>#N/A</v>
      </c>
      <c r="F5067" s="3" t="e">
        <v>#N/A</v>
      </c>
      <c r="G5067" s="3" t="e">
        <v>#N/A</v>
      </c>
      <c r="H5067" s="3" t="e">
        <v>#N/A</v>
      </c>
      <c r="I5067" s="79" t="e">
        <v>#N/A</v>
      </c>
      <c r="J5067" s="79" t="e">
        <v>#N/A</v>
      </c>
      <c r="K5067" s="84" t="e">
        <v>#N/A</v>
      </c>
      <c r="L5067" s="9" t="e">
        <v>#N/A</v>
      </c>
      <c r="M5067" s="92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8" t="e">
        <v>#N/A</v>
      </c>
      <c r="F5068" s="3" t="e">
        <v>#N/A</v>
      </c>
      <c r="G5068" s="3" t="e">
        <v>#N/A</v>
      </c>
      <c r="H5068" s="3" t="e">
        <v>#N/A</v>
      </c>
      <c r="I5068" s="79" t="e">
        <v>#N/A</v>
      </c>
      <c r="J5068" s="79" t="e">
        <v>#N/A</v>
      </c>
      <c r="K5068" s="84" t="e">
        <v>#N/A</v>
      </c>
      <c r="L5068" s="9" t="e">
        <v>#N/A</v>
      </c>
      <c r="M5068" s="92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8" t="e">
        <v>#N/A</v>
      </c>
      <c r="F5069" s="3" t="e">
        <v>#N/A</v>
      </c>
      <c r="G5069" s="3" t="e">
        <v>#N/A</v>
      </c>
      <c r="H5069" s="3" t="e">
        <v>#N/A</v>
      </c>
      <c r="I5069" s="79" t="e">
        <v>#N/A</v>
      </c>
      <c r="J5069" s="79" t="e">
        <v>#N/A</v>
      </c>
      <c r="K5069" s="84" t="e">
        <v>#N/A</v>
      </c>
      <c r="L5069" s="9" t="e">
        <v>#N/A</v>
      </c>
      <c r="M5069" s="92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8" t="e">
        <v>#N/A</v>
      </c>
      <c r="F5070" s="3" t="e">
        <v>#N/A</v>
      </c>
      <c r="G5070" s="3" t="e">
        <v>#N/A</v>
      </c>
      <c r="H5070" s="3" t="e">
        <v>#N/A</v>
      </c>
      <c r="I5070" s="79" t="e">
        <v>#N/A</v>
      </c>
      <c r="J5070" s="79" t="e">
        <v>#N/A</v>
      </c>
      <c r="K5070" s="84" t="e">
        <v>#N/A</v>
      </c>
      <c r="L5070" s="9" t="e">
        <v>#N/A</v>
      </c>
      <c r="M5070" s="92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8" t="e">
        <v>#N/A</v>
      </c>
      <c r="F5071" s="3" t="e">
        <v>#N/A</v>
      </c>
      <c r="G5071" s="3" t="e">
        <v>#N/A</v>
      </c>
      <c r="H5071" s="3" t="e">
        <v>#N/A</v>
      </c>
      <c r="I5071" s="79" t="e">
        <v>#N/A</v>
      </c>
      <c r="J5071" s="79" t="e">
        <v>#N/A</v>
      </c>
      <c r="K5071" s="84" t="e">
        <v>#N/A</v>
      </c>
      <c r="L5071" s="9" t="e">
        <v>#N/A</v>
      </c>
      <c r="M5071" s="92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8" t="e">
        <v>#N/A</v>
      </c>
      <c r="F5072" s="3" t="e">
        <v>#N/A</v>
      </c>
      <c r="G5072" s="3" t="e">
        <v>#N/A</v>
      </c>
      <c r="H5072" s="3" t="e">
        <v>#N/A</v>
      </c>
      <c r="I5072" s="79" t="e">
        <v>#N/A</v>
      </c>
      <c r="J5072" s="79" t="e">
        <v>#N/A</v>
      </c>
      <c r="K5072" s="84" t="e">
        <v>#N/A</v>
      </c>
      <c r="L5072" s="9" t="e">
        <v>#N/A</v>
      </c>
      <c r="M5072" s="92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8" t="e">
        <v>#N/A</v>
      </c>
      <c r="F5073" s="3" t="e">
        <v>#N/A</v>
      </c>
      <c r="G5073" s="3" t="e">
        <v>#N/A</v>
      </c>
      <c r="H5073" s="3" t="e">
        <v>#N/A</v>
      </c>
      <c r="I5073" s="79" t="e">
        <v>#N/A</v>
      </c>
      <c r="J5073" s="79" t="e">
        <v>#N/A</v>
      </c>
      <c r="K5073" s="84" t="e">
        <v>#N/A</v>
      </c>
      <c r="L5073" s="9" t="e">
        <v>#N/A</v>
      </c>
      <c r="M5073" s="92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8" t="e">
        <v>#N/A</v>
      </c>
      <c r="F5074" s="3" t="e">
        <v>#N/A</v>
      </c>
      <c r="G5074" s="3" t="e">
        <v>#N/A</v>
      </c>
      <c r="H5074" s="3" t="e">
        <v>#N/A</v>
      </c>
      <c r="I5074" s="79" t="e">
        <v>#N/A</v>
      </c>
      <c r="J5074" s="79" t="e">
        <v>#N/A</v>
      </c>
      <c r="K5074" s="84" t="e">
        <v>#N/A</v>
      </c>
      <c r="L5074" s="9" t="e">
        <v>#N/A</v>
      </c>
      <c r="M5074" s="92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8" t="e">
        <v>#N/A</v>
      </c>
      <c r="F5075" s="3" t="e">
        <v>#N/A</v>
      </c>
      <c r="G5075" s="3" t="e">
        <v>#N/A</v>
      </c>
      <c r="H5075" s="3" t="e">
        <v>#N/A</v>
      </c>
      <c r="I5075" s="79" t="e">
        <v>#N/A</v>
      </c>
      <c r="J5075" s="79" t="e">
        <v>#N/A</v>
      </c>
      <c r="K5075" s="84" t="e">
        <v>#N/A</v>
      </c>
      <c r="L5075" s="9" t="e">
        <v>#N/A</v>
      </c>
      <c r="M5075" s="92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8" t="e">
        <v>#N/A</v>
      </c>
      <c r="F5076" s="3" t="e">
        <v>#N/A</v>
      </c>
      <c r="G5076" s="3" t="e">
        <v>#N/A</v>
      </c>
      <c r="H5076" s="3" t="e">
        <v>#N/A</v>
      </c>
      <c r="I5076" s="79" t="e">
        <v>#N/A</v>
      </c>
      <c r="J5076" s="79" t="e">
        <v>#N/A</v>
      </c>
      <c r="K5076" s="84" t="e">
        <v>#N/A</v>
      </c>
      <c r="L5076" s="9" t="e">
        <v>#N/A</v>
      </c>
      <c r="M5076" s="92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8" t="e">
        <v>#N/A</v>
      </c>
      <c r="F5077" s="3" t="e">
        <v>#N/A</v>
      </c>
      <c r="G5077" s="3" t="e">
        <v>#N/A</v>
      </c>
      <c r="H5077" s="3" t="e">
        <v>#N/A</v>
      </c>
      <c r="I5077" s="79" t="e">
        <v>#N/A</v>
      </c>
      <c r="J5077" s="79" t="e">
        <v>#N/A</v>
      </c>
      <c r="K5077" s="84" t="e">
        <v>#N/A</v>
      </c>
      <c r="L5077" s="9" t="e">
        <v>#N/A</v>
      </c>
      <c r="M5077" s="92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8" t="e">
        <v>#N/A</v>
      </c>
      <c r="F5078" s="3" t="e">
        <v>#N/A</v>
      </c>
      <c r="G5078" s="3" t="e">
        <v>#N/A</v>
      </c>
      <c r="H5078" s="3" t="e">
        <v>#N/A</v>
      </c>
      <c r="I5078" s="79" t="e">
        <v>#N/A</v>
      </c>
      <c r="J5078" s="79" t="e">
        <v>#N/A</v>
      </c>
      <c r="K5078" s="84" t="e">
        <v>#N/A</v>
      </c>
      <c r="L5078" s="9" t="e">
        <v>#N/A</v>
      </c>
      <c r="M5078" s="92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8" t="e">
        <v>#N/A</v>
      </c>
      <c r="F5079" s="3" t="e">
        <v>#N/A</v>
      </c>
      <c r="G5079" s="3" t="e">
        <v>#N/A</v>
      </c>
      <c r="H5079" s="3" t="e">
        <v>#N/A</v>
      </c>
      <c r="I5079" s="79" t="e">
        <v>#N/A</v>
      </c>
      <c r="J5079" s="79" t="e">
        <v>#N/A</v>
      </c>
      <c r="K5079" s="84" t="e">
        <v>#N/A</v>
      </c>
      <c r="L5079" s="9" t="e">
        <v>#N/A</v>
      </c>
      <c r="M5079" s="92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8" t="e">
        <v>#N/A</v>
      </c>
      <c r="F5080" s="3" t="e">
        <v>#N/A</v>
      </c>
      <c r="G5080" s="3" t="e">
        <v>#N/A</v>
      </c>
      <c r="H5080" s="3" t="e">
        <v>#N/A</v>
      </c>
      <c r="I5080" s="79" t="e">
        <v>#N/A</v>
      </c>
      <c r="J5080" s="79" t="e">
        <v>#N/A</v>
      </c>
      <c r="K5080" s="84" t="e">
        <v>#N/A</v>
      </c>
      <c r="L5080" s="9" t="e">
        <v>#N/A</v>
      </c>
      <c r="M5080" s="92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8" t="e">
        <v>#N/A</v>
      </c>
      <c r="F5081" s="3" t="e">
        <v>#N/A</v>
      </c>
      <c r="G5081" s="3" t="e">
        <v>#N/A</v>
      </c>
      <c r="H5081" s="3" t="e">
        <v>#N/A</v>
      </c>
      <c r="I5081" s="79" t="e">
        <v>#N/A</v>
      </c>
      <c r="J5081" s="79" t="e">
        <v>#N/A</v>
      </c>
      <c r="K5081" s="84" t="e">
        <v>#N/A</v>
      </c>
      <c r="L5081" s="9" t="e">
        <v>#N/A</v>
      </c>
      <c r="M5081" s="92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8" t="e">
        <v>#N/A</v>
      </c>
      <c r="F5082" s="3" t="e">
        <v>#N/A</v>
      </c>
      <c r="G5082" s="3" t="e">
        <v>#N/A</v>
      </c>
      <c r="H5082" s="3" t="e">
        <v>#N/A</v>
      </c>
      <c r="I5082" s="79" t="e">
        <v>#N/A</v>
      </c>
      <c r="J5082" s="79" t="e">
        <v>#N/A</v>
      </c>
      <c r="K5082" s="84" t="e">
        <v>#N/A</v>
      </c>
      <c r="L5082" s="9" t="e">
        <v>#N/A</v>
      </c>
      <c r="M5082" s="92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8" t="e">
        <v>#N/A</v>
      </c>
      <c r="F5083" s="3" t="e">
        <v>#N/A</v>
      </c>
      <c r="G5083" s="3" t="e">
        <v>#N/A</v>
      </c>
      <c r="H5083" s="3" t="e">
        <v>#N/A</v>
      </c>
      <c r="I5083" s="79" t="e">
        <v>#N/A</v>
      </c>
      <c r="J5083" s="79" t="e">
        <v>#N/A</v>
      </c>
      <c r="K5083" s="84" t="e">
        <v>#N/A</v>
      </c>
      <c r="L5083" s="9" t="e">
        <v>#N/A</v>
      </c>
      <c r="M5083" s="92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8" t="e">
        <v>#N/A</v>
      </c>
      <c r="F5084" s="3" t="e">
        <v>#N/A</v>
      </c>
      <c r="G5084" s="3" t="e">
        <v>#N/A</v>
      </c>
      <c r="H5084" s="3" t="e">
        <v>#N/A</v>
      </c>
      <c r="I5084" s="79" t="e">
        <v>#N/A</v>
      </c>
      <c r="J5084" s="79" t="e">
        <v>#N/A</v>
      </c>
      <c r="K5084" s="84" t="e">
        <v>#N/A</v>
      </c>
      <c r="L5084" s="9" t="e">
        <v>#N/A</v>
      </c>
      <c r="M5084" s="92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8" t="e">
        <v>#N/A</v>
      </c>
      <c r="F5085" s="3" t="e">
        <v>#N/A</v>
      </c>
      <c r="G5085" s="3" t="e">
        <v>#N/A</v>
      </c>
      <c r="H5085" s="3" t="e">
        <v>#N/A</v>
      </c>
      <c r="I5085" s="79" t="e">
        <v>#N/A</v>
      </c>
      <c r="J5085" s="79" t="e">
        <v>#N/A</v>
      </c>
      <c r="K5085" s="84" t="e">
        <v>#N/A</v>
      </c>
      <c r="L5085" s="9" t="e">
        <v>#N/A</v>
      </c>
      <c r="M5085" s="92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8" t="e">
        <v>#N/A</v>
      </c>
      <c r="F5086" s="3" t="e">
        <v>#N/A</v>
      </c>
      <c r="G5086" s="3" t="e">
        <v>#N/A</v>
      </c>
      <c r="H5086" s="3" t="e">
        <v>#N/A</v>
      </c>
      <c r="I5086" s="79" t="e">
        <v>#N/A</v>
      </c>
      <c r="J5086" s="79" t="e">
        <v>#N/A</v>
      </c>
      <c r="K5086" s="84" t="e">
        <v>#N/A</v>
      </c>
      <c r="L5086" s="9" t="e">
        <v>#N/A</v>
      </c>
      <c r="M5086" s="92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8" t="e">
        <v>#N/A</v>
      </c>
      <c r="F5087" s="3" t="e">
        <v>#N/A</v>
      </c>
      <c r="G5087" s="3" t="e">
        <v>#N/A</v>
      </c>
      <c r="H5087" s="3" t="e">
        <v>#N/A</v>
      </c>
      <c r="I5087" s="79" t="e">
        <v>#N/A</v>
      </c>
      <c r="J5087" s="79" t="e">
        <v>#N/A</v>
      </c>
      <c r="K5087" s="84" t="e">
        <v>#N/A</v>
      </c>
      <c r="L5087" s="9" t="e">
        <v>#N/A</v>
      </c>
      <c r="M5087" s="92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8" t="e">
        <v>#N/A</v>
      </c>
      <c r="F5088" s="3" t="e">
        <v>#N/A</v>
      </c>
      <c r="G5088" s="3" t="e">
        <v>#N/A</v>
      </c>
      <c r="H5088" s="3" t="e">
        <v>#N/A</v>
      </c>
      <c r="I5088" s="79" t="e">
        <v>#N/A</v>
      </c>
      <c r="J5088" s="79" t="e">
        <v>#N/A</v>
      </c>
      <c r="K5088" s="84" t="e">
        <v>#N/A</v>
      </c>
      <c r="L5088" s="9" t="e">
        <v>#N/A</v>
      </c>
      <c r="M5088" s="92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8" t="e">
        <v>#N/A</v>
      </c>
      <c r="F5089" s="3" t="e">
        <v>#N/A</v>
      </c>
      <c r="G5089" s="3" t="e">
        <v>#N/A</v>
      </c>
      <c r="H5089" s="3" t="e">
        <v>#N/A</v>
      </c>
      <c r="I5089" s="79" t="e">
        <v>#N/A</v>
      </c>
      <c r="J5089" s="79" t="e">
        <v>#N/A</v>
      </c>
      <c r="K5089" s="84" t="e">
        <v>#N/A</v>
      </c>
      <c r="L5089" s="9" t="e">
        <v>#N/A</v>
      </c>
      <c r="M5089" s="92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8" t="e">
        <v>#N/A</v>
      </c>
      <c r="F5090" s="3" t="e">
        <v>#N/A</v>
      </c>
      <c r="G5090" s="3" t="e">
        <v>#N/A</v>
      </c>
      <c r="H5090" s="3" t="e">
        <v>#N/A</v>
      </c>
      <c r="I5090" s="79" t="e">
        <v>#N/A</v>
      </c>
      <c r="J5090" s="79" t="e">
        <v>#N/A</v>
      </c>
      <c r="K5090" s="84" t="e">
        <v>#N/A</v>
      </c>
      <c r="L5090" s="9" t="e">
        <v>#N/A</v>
      </c>
      <c r="M5090" s="92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8" t="e">
        <v>#N/A</v>
      </c>
      <c r="F5091" s="3" t="e">
        <v>#N/A</v>
      </c>
      <c r="G5091" s="3" t="e">
        <v>#N/A</v>
      </c>
      <c r="H5091" s="3" t="e">
        <v>#N/A</v>
      </c>
      <c r="I5091" s="79" t="e">
        <v>#N/A</v>
      </c>
      <c r="J5091" s="79" t="e">
        <v>#N/A</v>
      </c>
      <c r="K5091" s="84" t="e">
        <v>#N/A</v>
      </c>
      <c r="L5091" s="9" t="e">
        <v>#N/A</v>
      </c>
      <c r="M5091" s="92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8" t="e">
        <v>#N/A</v>
      </c>
      <c r="F5092" s="3" t="e">
        <v>#N/A</v>
      </c>
      <c r="G5092" s="3" t="e">
        <v>#N/A</v>
      </c>
      <c r="H5092" s="3" t="e">
        <v>#N/A</v>
      </c>
      <c r="I5092" s="79" t="e">
        <v>#N/A</v>
      </c>
      <c r="J5092" s="79" t="e">
        <v>#N/A</v>
      </c>
      <c r="K5092" s="84" t="e">
        <v>#N/A</v>
      </c>
      <c r="L5092" s="9" t="e">
        <v>#N/A</v>
      </c>
      <c r="M5092" s="92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8" t="e">
        <v>#N/A</v>
      </c>
      <c r="F5093" s="3" t="e">
        <v>#N/A</v>
      </c>
      <c r="G5093" s="3" t="e">
        <v>#N/A</v>
      </c>
      <c r="H5093" s="3" t="e">
        <v>#N/A</v>
      </c>
      <c r="I5093" s="79" t="e">
        <v>#N/A</v>
      </c>
      <c r="J5093" s="79" t="e">
        <v>#N/A</v>
      </c>
      <c r="K5093" s="84" t="e">
        <v>#N/A</v>
      </c>
      <c r="L5093" s="9" t="e">
        <v>#N/A</v>
      </c>
      <c r="M5093" s="92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8" t="e">
        <v>#N/A</v>
      </c>
      <c r="F5094" s="3" t="e">
        <v>#N/A</v>
      </c>
      <c r="G5094" s="3" t="e">
        <v>#N/A</v>
      </c>
      <c r="H5094" s="3" t="e">
        <v>#N/A</v>
      </c>
      <c r="I5094" s="79" t="e">
        <v>#N/A</v>
      </c>
      <c r="J5094" s="79" t="e">
        <v>#N/A</v>
      </c>
      <c r="K5094" s="84" t="e">
        <v>#N/A</v>
      </c>
      <c r="L5094" s="9" t="e">
        <v>#N/A</v>
      </c>
      <c r="M5094" s="92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8" t="e">
        <v>#N/A</v>
      </c>
      <c r="F5095" s="3" t="e">
        <v>#N/A</v>
      </c>
      <c r="G5095" s="3" t="e">
        <v>#N/A</v>
      </c>
      <c r="H5095" s="3" t="e">
        <v>#N/A</v>
      </c>
      <c r="I5095" s="79" t="e">
        <v>#N/A</v>
      </c>
      <c r="J5095" s="79" t="e">
        <v>#N/A</v>
      </c>
      <c r="K5095" s="84" t="e">
        <v>#N/A</v>
      </c>
      <c r="L5095" s="9" t="e">
        <v>#N/A</v>
      </c>
      <c r="M5095" s="92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8" t="e">
        <v>#N/A</v>
      </c>
      <c r="F5096" s="3" t="e">
        <v>#N/A</v>
      </c>
      <c r="G5096" s="3" t="e">
        <v>#N/A</v>
      </c>
      <c r="H5096" s="3" t="e">
        <v>#N/A</v>
      </c>
      <c r="I5096" s="79" t="e">
        <v>#N/A</v>
      </c>
      <c r="J5096" s="79" t="e">
        <v>#N/A</v>
      </c>
      <c r="K5096" s="84" t="e">
        <v>#N/A</v>
      </c>
      <c r="L5096" s="9" t="e">
        <v>#N/A</v>
      </c>
      <c r="M5096" s="92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8" t="e">
        <v>#N/A</v>
      </c>
      <c r="F5097" s="3" t="e">
        <v>#N/A</v>
      </c>
      <c r="G5097" s="3" t="e">
        <v>#N/A</v>
      </c>
      <c r="H5097" s="3" t="e">
        <v>#N/A</v>
      </c>
      <c r="I5097" s="79" t="e">
        <v>#N/A</v>
      </c>
      <c r="J5097" s="79" t="e">
        <v>#N/A</v>
      </c>
      <c r="K5097" s="84" t="e">
        <v>#N/A</v>
      </c>
      <c r="L5097" s="9" t="e">
        <v>#N/A</v>
      </c>
      <c r="M5097" s="92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8" t="e">
        <v>#N/A</v>
      </c>
      <c r="F5098" s="3" t="e">
        <v>#N/A</v>
      </c>
      <c r="G5098" s="3" t="e">
        <v>#N/A</v>
      </c>
      <c r="H5098" s="3" t="e">
        <v>#N/A</v>
      </c>
      <c r="I5098" s="79" t="e">
        <v>#N/A</v>
      </c>
      <c r="J5098" s="79" t="e">
        <v>#N/A</v>
      </c>
      <c r="K5098" s="84" t="e">
        <v>#N/A</v>
      </c>
      <c r="L5098" s="9" t="e">
        <v>#N/A</v>
      </c>
      <c r="M5098" s="92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8" t="e">
        <v>#N/A</v>
      </c>
      <c r="F5099" s="3" t="e">
        <v>#N/A</v>
      </c>
      <c r="G5099" s="3" t="e">
        <v>#N/A</v>
      </c>
      <c r="H5099" s="3" t="e">
        <v>#N/A</v>
      </c>
      <c r="I5099" s="79" t="e">
        <v>#N/A</v>
      </c>
      <c r="J5099" s="79" t="e">
        <v>#N/A</v>
      </c>
      <c r="K5099" s="84" t="e">
        <v>#N/A</v>
      </c>
      <c r="L5099" s="9" t="e">
        <v>#N/A</v>
      </c>
      <c r="M5099" s="92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8" t="e">
        <v>#N/A</v>
      </c>
      <c r="F5100" s="3" t="e">
        <v>#N/A</v>
      </c>
      <c r="G5100" s="3" t="e">
        <v>#N/A</v>
      </c>
      <c r="H5100" s="3" t="e">
        <v>#N/A</v>
      </c>
      <c r="I5100" s="79" t="e">
        <v>#N/A</v>
      </c>
      <c r="J5100" s="79" t="e">
        <v>#N/A</v>
      </c>
      <c r="K5100" s="84" t="e">
        <v>#N/A</v>
      </c>
      <c r="L5100" s="9" t="e">
        <v>#N/A</v>
      </c>
      <c r="M5100" s="92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8" t="e">
        <v>#N/A</v>
      </c>
      <c r="F5101" s="3" t="e">
        <v>#N/A</v>
      </c>
      <c r="G5101" s="3" t="e">
        <v>#N/A</v>
      </c>
      <c r="H5101" s="3" t="e">
        <v>#N/A</v>
      </c>
      <c r="I5101" s="79" t="e">
        <v>#N/A</v>
      </c>
      <c r="J5101" s="79" t="e">
        <v>#N/A</v>
      </c>
      <c r="K5101" s="84" t="e">
        <v>#N/A</v>
      </c>
      <c r="L5101" s="9" t="e">
        <v>#N/A</v>
      </c>
      <c r="M5101" s="92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8" t="e">
        <v>#N/A</v>
      </c>
      <c r="F5102" s="3" t="e">
        <v>#N/A</v>
      </c>
      <c r="G5102" s="3" t="e">
        <v>#N/A</v>
      </c>
      <c r="H5102" s="3" t="e">
        <v>#N/A</v>
      </c>
      <c r="I5102" s="79" t="e">
        <v>#N/A</v>
      </c>
      <c r="J5102" s="79" t="e">
        <v>#N/A</v>
      </c>
      <c r="K5102" s="84" t="e">
        <v>#N/A</v>
      </c>
      <c r="L5102" s="9" t="e">
        <v>#N/A</v>
      </c>
      <c r="M5102" s="92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8" t="e">
        <v>#N/A</v>
      </c>
      <c r="F5103" s="3" t="e">
        <v>#N/A</v>
      </c>
      <c r="G5103" s="3" t="e">
        <v>#N/A</v>
      </c>
      <c r="H5103" s="3" t="e">
        <v>#N/A</v>
      </c>
      <c r="I5103" s="79" t="e">
        <v>#N/A</v>
      </c>
      <c r="J5103" s="79" t="e">
        <v>#N/A</v>
      </c>
      <c r="K5103" s="84" t="e">
        <v>#N/A</v>
      </c>
      <c r="L5103" s="9" t="e">
        <v>#N/A</v>
      </c>
      <c r="M5103" s="92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8" t="e">
        <v>#N/A</v>
      </c>
      <c r="F5104" s="3" t="e">
        <v>#N/A</v>
      </c>
      <c r="G5104" s="3" t="e">
        <v>#N/A</v>
      </c>
      <c r="H5104" s="3" t="e">
        <v>#N/A</v>
      </c>
      <c r="I5104" s="79" t="e">
        <v>#N/A</v>
      </c>
      <c r="J5104" s="79" t="e">
        <v>#N/A</v>
      </c>
      <c r="K5104" s="84" t="e">
        <v>#N/A</v>
      </c>
      <c r="L5104" s="9" t="e">
        <v>#N/A</v>
      </c>
      <c r="M5104" s="92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8" t="e">
        <v>#N/A</v>
      </c>
      <c r="F5105" s="3" t="e">
        <v>#N/A</v>
      </c>
      <c r="G5105" s="3" t="e">
        <v>#N/A</v>
      </c>
      <c r="H5105" s="3" t="e">
        <v>#N/A</v>
      </c>
      <c r="I5105" s="79" t="e">
        <v>#N/A</v>
      </c>
      <c r="J5105" s="79" t="e">
        <v>#N/A</v>
      </c>
      <c r="K5105" s="84" t="e">
        <v>#N/A</v>
      </c>
      <c r="L5105" s="9" t="e">
        <v>#N/A</v>
      </c>
      <c r="M5105" s="92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8" t="e">
        <v>#N/A</v>
      </c>
      <c r="F5106" s="3" t="e">
        <v>#N/A</v>
      </c>
      <c r="G5106" s="3" t="e">
        <v>#N/A</v>
      </c>
      <c r="H5106" s="3" t="e">
        <v>#N/A</v>
      </c>
      <c r="I5106" s="79" t="e">
        <v>#N/A</v>
      </c>
      <c r="J5106" s="79" t="e">
        <v>#N/A</v>
      </c>
      <c r="K5106" s="84" t="e">
        <v>#N/A</v>
      </c>
      <c r="L5106" s="9" t="e">
        <v>#N/A</v>
      </c>
      <c r="M5106" s="92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8" t="e">
        <v>#N/A</v>
      </c>
      <c r="F5107" s="3" t="e">
        <v>#N/A</v>
      </c>
      <c r="G5107" s="3" t="e">
        <v>#N/A</v>
      </c>
      <c r="H5107" s="3" t="e">
        <v>#N/A</v>
      </c>
      <c r="I5107" s="79" t="e">
        <v>#N/A</v>
      </c>
      <c r="J5107" s="79" t="e">
        <v>#N/A</v>
      </c>
      <c r="K5107" s="84" t="e">
        <v>#N/A</v>
      </c>
      <c r="L5107" s="9" t="e">
        <v>#N/A</v>
      </c>
      <c r="M5107" s="92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8" t="e">
        <v>#N/A</v>
      </c>
      <c r="F5108" s="3" t="e">
        <v>#N/A</v>
      </c>
      <c r="G5108" s="3" t="e">
        <v>#N/A</v>
      </c>
      <c r="H5108" s="3" t="e">
        <v>#N/A</v>
      </c>
      <c r="I5108" s="79" t="e">
        <v>#N/A</v>
      </c>
      <c r="J5108" s="79" t="e">
        <v>#N/A</v>
      </c>
      <c r="K5108" s="84" t="e">
        <v>#N/A</v>
      </c>
      <c r="L5108" s="9" t="e">
        <v>#N/A</v>
      </c>
      <c r="M5108" s="92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8" t="e">
        <v>#N/A</v>
      </c>
      <c r="F5109" s="3" t="e">
        <v>#N/A</v>
      </c>
      <c r="G5109" s="3" t="e">
        <v>#N/A</v>
      </c>
      <c r="H5109" s="3" t="e">
        <v>#N/A</v>
      </c>
      <c r="I5109" s="79" t="e">
        <v>#N/A</v>
      </c>
      <c r="J5109" s="79" t="e">
        <v>#N/A</v>
      </c>
      <c r="K5109" s="84" t="e">
        <v>#N/A</v>
      </c>
      <c r="L5109" s="9" t="e">
        <v>#N/A</v>
      </c>
      <c r="M5109" s="92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8" t="e">
        <v>#N/A</v>
      </c>
      <c r="F5110" s="3" t="e">
        <v>#N/A</v>
      </c>
      <c r="G5110" s="3" t="e">
        <v>#N/A</v>
      </c>
      <c r="H5110" s="3" t="e">
        <v>#N/A</v>
      </c>
      <c r="I5110" s="79" t="e">
        <v>#N/A</v>
      </c>
      <c r="J5110" s="79" t="e">
        <v>#N/A</v>
      </c>
      <c r="K5110" s="84" t="e">
        <v>#N/A</v>
      </c>
      <c r="L5110" s="9" t="e">
        <v>#N/A</v>
      </c>
      <c r="M5110" s="92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8" t="e">
        <v>#N/A</v>
      </c>
      <c r="F5111" s="3" t="e">
        <v>#N/A</v>
      </c>
      <c r="G5111" s="3" t="e">
        <v>#N/A</v>
      </c>
      <c r="H5111" s="3" t="e">
        <v>#N/A</v>
      </c>
      <c r="I5111" s="79" t="e">
        <v>#N/A</v>
      </c>
      <c r="J5111" s="79" t="e">
        <v>#N/A</v>
      </c>
      <c r="K5111" s="84" t="e">
        <v>#N/A</v>
      </c>
      <c r="L5111" s="9" t="e">
        <v>#N/A</v>
      </c>
      <c r="M5111" s="92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8" t="e">
        <v>#N/A</v>
      </c>
      <c r="F5112" s="3" t="e">
        <v>#N/A</v>
      </c>
      <c r="G5112" s="3" t="e">
        <v>#N/A</v>
      </c>
      <c r="H5112" s="3" t="e">
        <v>#N/A</v>
      </c>
      <c r="I5112" s="79" t="e">
        <v>#N/A</v>
      </c>
      <c r="J5112" s="79" t="e">
        <v>#N/A</v>
      </c>
      <c r="K5112" s="84" t="e">
        <v>#N/A</v>
      </c>
      <c r="L5112" s="9" t="e">
        <v>#N/A</v>
      </c>
      <c r="M5112" s="92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8" t="e">
        <v>#N/A</v>
      </c>
      <c r="F5113" s="3" t="e">
        <v>#N/A</v>
      </c>
      <c r="G5113" s="3" t="e">
        <v>#N/A</v>
      </c>
      <c r="H5113" s="3" t="e">
        <v>#N/A</v>
      </c>
      <c r="I5113" s="79" t="e">
        <v>#N/A</v>
      </c>
      <c r="J5113" s="79" t="e">
        <v>#N/A</v>
      </c>
      <c r="K5113" s="84" t="e">
        <v>#N/A</v>
      </c>
      <c r="L5113" s="9" t="e">
        <v>#N/A</v>
      </c>
      <c r="M5113" s="92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8" t="e">
        <v>#N/A</v>
      </c>
      <c r="F5114" s="3" t="e">
        <v>#N/A</v>
      </c>
      <c r="G5114" s="3" t="e">
        <v>#N/A</v>
      </c>
      <c r="H5114" s="3" t="e">
        <v>#N/A</v>
      </c>
      <c r="I5114" s="79" t="e">
        <v>#N/A</v>
      </c>
      <c r="J5114" s="79" t="e">
        <v>#N/A</v>
      </c>
      <c r="K5114" s="84" t="e">
        <v>#N/A</v>
      </c>
      <c r="L5114" s="9" t="e">
        <v>#N/A</v>
      </c>
      <c r="M5114" s="92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8" t="e">
        <v>#N/A</v>
      </c>
      <c r="F5115" s="3" t="e">
        <v>#N/A</v>
      </c>
      <c r="G5115" s="3" t="e">
        <v>#N/A</v>
      </c>
      <c r="H5115" s="3" t="e">
        <v>#N/A</v>
      </c>
      <c r="I5115" s="79" t="e">
        <v>#N/A</v>
      </c>
      <c r="J5115" s="79" t="e">
        <v>#N/A</v>
      </c>
      <c r="K5115" s="84" t="e">
        <v>#N/A</v>
      </c>
      <c r="L5115" s="9" t="e">
        <v>#N/A</v>
      </c>
      <c r="M5115" s="92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8" t="e">
        <v>#N/A</v>
      </c>
      <c r="F5116" s="3" t="e">
        <v>#N/A</v>
      </c>
      <c r="G5116" s="3" t="e">
        <v>#N/A</v>
      </c>
      <c r="H5116" s="3" t="e">
        <v>#N/A</v>
      </c>
      <c r="I5116" s="79" t="e">
        <v>#N/A</v>
      </c>
      <c r="J5116" s="79" t="e">
        <v>#N/A</v>
      </c>
      <c r="K5116" s="84" t="e">
        <v>#N/A</v>
      </c>
      <c r="L5116" s="9" t="e">
        <v>#N/A</v>
      </c>
      <c r="M5116" s="92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8" t="e">
        <v>#N/A</v>
      </c>
      <c r="F5117" s="3" t="e">
        <v>#N/A</v>
      </c>
      <c r="G5117" s="3" t="e">
        <v>#N/A</v>
      </c>
      <c r="H5117" s="3" t="e">
        <v>#N/A</v>
      </c>
      <c r="I5117" s="79" t="e">
        <v>#N/A</v>
      </c>
      <c r="J5117" s="79" t="e">
        <v>#N/A</v>
      </c>
      <c r="K5117" s="84" t="e">
        <v>#N/A</v>
      </c>
      <c r="L5117" s="9" t="e">
        <v>#N/A</v>
      </c>
      <c r="M5117" s="92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8" t="e">
        <v>#N/A</v>
      </c>
      <c r="F5118" s="3" t="e">
        <v>#N/A</v>
      </c>
      <c r="G5118" s="3" t="e">
        <v>#N/A</v>
      </c>
      <c r="H5118" s="3" t="e">
        <v>#N/A</v>
      </c>
      <c r="I5118" s="79" t="e">
        <v>#N/A</v>
      </c>
      <c r="J5118" s="79" t="e">
        <v>#N/A</v>
      </c>
      <c r="K5118" s="84" t="e">
        <v>#N/A</v>
      </c>
      <c r="L5118" s="9" t="e">
        <v>#N/A</v>
      </c>
      <c r="M5118" s="92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8" t="e">
        <v>#N/A</v>
      </c>
      <c r="F5119" s="3" t="e">
        <v>#N/A</v>
      </c>
      <c r="G5119" s="3" t="e">
        <v>#N/A</v>
      </c>
      <c r="H5119" s="3" t="e">
        <v>#N/A</v>
      </c>
      <c r="I5119" s="79" t="e">
        <v>#N/A</v>
      </c>
      <c r="J5119" s="79" t="e">
        <v>#N/A</v>
      </c>
      <c r="K5119" s="84" t="e">
        <v>#N/A</v>
      </c>
      <c r="L5119" s="9" t="e">
        <v>#N/A</v>
      </c>
      <c r="M5119" s="92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8" t="e">
        <v>#N/A</v>
      </c>
      <c r="F5120" s="3" t="e">
        <v>#N/A</v>
      </c>
      <c r="G5120" s="3" t="e">
        <v>#N/A</v>
      </c>
      <c r="H5120" s="3" t="e">
        <v>#N/A</v>
      </c>
      <c r="I5120" s="79" t="e">
        <v>#N/A</v>
      </c>
      <c r="J5120" s="79" t="e">
        <v>#N/A</v>
      </c>
      <c r="K5120" s="84" t="e">
        <v>#N/A</v>
      </c>
      <c r="L5120" s="9" t="e">
        <v>#N/A</v>
      </c>
      <c r="M5120" s="92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8" t="e">
        <v>#N/A</v>
      </c>
      <c r="F5121" s="3" t="e">
        <v>#N/A</v>
      </c>
      <c r="G5121" s="3" t="e">
        <v>#N/A</v>
      </c>
      <c r="H5121" s="3" t="e">
        <v>#N/A</v>
      </c>
      <c r="I5121" s="79" t="e">
        <v>#N/A</v>
      </c>
      <c r="J5121" s="79" t="e">
        <v>#N/A</v>
      </c>
      <c r="K5121" s="84" t="e">
        <v>#N/A</v>
      </c>
      <c r="L5121" s="9" t="e">
        <v>#N/A</v>
      </c>
      <c r="M5121" s="92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8" t="e">
        <v>#N/A</v>
      </c>
      <c r="F5122" s="3" t="e">
        <v>#N/A</v>
      </c>
      <c r="G5122" s="3" t="e">
        <v>#N/A</v>
      </c>
      <c r="H5122" s="3" t="e">
        <v>#N/A</v>
      </c>
      <c r="I5122" s="79" t="e">
        <v>#N/A</v>
      </c>
      <c r="J5122" s="79" t="e">
        <v>#N/A</v>
      </c>
      <c r="K5122" s="84" t="e">
        <v>#N/A</v>
      </c>
      <c r="L5122" s="9" t="e">
        <v>#N/A</v>
      </c>
      <c r="M5122" s="92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8" t="e">
        <v>#N/A</v>
      </c>
      <c r="F5123" s="3" t="e">
        <v>#N/A</v>
      </c>
      <c r="G5123" s="3" t="e">
        <v>#N/A</v>
      </c>
      <c r="H5123" s="3" t="e">
        <v>#N/A</v>
      </c>
      <c r="I5123" s="79" t="e">
        <v>#N/A</v>
      </c>
      <c r="J5123" s="79" t="e">
        <v>#N/A</v>
      </c>
      <c r="K5123" s="84" t="e">
        <v>#N/A</v>
      </c>
      <c r="L5123" s="9" t="e">
        <v>#N/A</v>
      </c>
      <c r="M5123" s="92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8" t="e">
        <v>#N/A</v>
      </c>
      <c r="F5124" s="3" t="e">
        <v>#N/A</v>
      </c>
      <c r="G5124" s="3" t="e">
        <v>#N/A</v>
      </c>
      <c r="H5124" s="3" t="e">
        <v>#N/A</v>
      </c>
      <c r="I5124" s="79" t="e">
        <v>#N/A</v>
      </c>
      <c r="J5124" s="79" t="e">
        <v>#N/A</v>
      </c>
      <c r="K5124" s="84" t="e">
        <v>#N/A</v>
      </c>
      <c r="L5124" s="9" t="e">
        <v>#N/A</v>
      </c>
      <c r="M5124" s="92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8" t="e">
        <v>#N/A</v>
      </c>
      <c r="F5125" s="3" t="e">
        <v>#N/A</v>
      </c>
      <c r="G5125" s="3" t="e">
        <v>#N/A</v>
      </c>
      <c r="H5125" s="3" t="e">
        <v>#N/A</v>
      </c>
      <c r="I5125" s="79" t="e">
        <v>#N/A</v>
      </c>
      <c r="J5125" s="79" t="e">
        <v>#N/A</v>
      </c>
      <c r="K5125" s="84" t="e">
        <v>#N/A</v>
      </c>
      <c r="L5125" s="9" t="e">
        <v>#N/A</v>
      </c>
      <c r="M5125" s="92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8" t="e">
        <v>#N/A</v>
      </c>
      <c r="F5126" s="3" t="e">
        <v>#N/A</v>
      </c>
      <c r="G5126" s="3" t="e">
        <v>#N/A</v>
      </c>
      <c r="H5126" s="3" t="e">
        <v>#N/A</v>
      </c>
      <c r="I5126" s="79" t="e">
        <v>#N/A</v>
      </c>
      <c r="J5126" s="79" t="e">
        <v>#N/A</v>
      </c>
      <c r="K5126" s="84" t="e">
        <v>#N/A</v>
      </c>
      <c r="L5126" s="9" t="e">
        <v>#N/A</v>
      </c>
      <c r="M5126" s="92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8" t="e">
        <v>#N/A</v>
      </c>
      <c r="F5127" s="3" t="e">
        <v>#N/A</v>
      </c>
      <c r="G5127" s="3" t="e">
        <v>#N/A</v>
      </c>
      <c r="H5127" s="3" t="e">
        <v>#N/A</v>
      </c>
      <c r="I5127" s="79" t="e">
        <v>#N/A</v>
      </c>
      <c r="J5127" s="79" t="e">
        <v>#N/A</v>
      </c>
      <c r="K5127" s="84" t="e">
        <v>#N/A</v>
      </c>
      <c r="L5127" s="9" t="e">
        <v>#N/A</v>
      </c>
      <c r="M5127" s="92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8" t="e">
        <v>#N/A</v>
      </c>
      <c r="F5128" s="3" t="e">
        <v>#N/A</v>
      </c>
      <c r="G5128" s="3" t="e">
        <v>#N/A</v>
      </c>
      <c r="H5128" s="3" t="e">
        <v>#N/A</v>
      </c>
      <c r="I5128" s="79" t="e">
        <v>#N/A</v>
      </c>
      <c r="J5128" s="79" t="e">
        <v>#N/A</v>
      </c>
      <c r="K5128" s="84" t="e">
        <v>#N/A</v>
      </c>
      <c r="L5128" s="9" t="e">
        <v>#N/A</v>
      </c>
      <c r="M5128" s="92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8" t="e">
        <v>#N/A</v>
      </c>
      <c r="F5129" s="3" t="e">
        <v>#N/A</v>
      </c>
      <c r="G5129" s="3" t="e">
        <v>#N/A</v>
      </c>
      <c r="H5129" s="3" t="e">
        <v>#N/A</v>
      </c>
      <c r="I5129" s="79" t="e">
        <v>#N/A</v>
      </c>
      <c r="J5129" s="79" t="e">
        <v>#N/A</v>
      </c>
      <c r="K5129" s="84" t="e">
        <v>#N/A</v>
      </c>
      <c r="L5129" s="9" t="e">
        <v>#N/A</v>
      </c>
      <c r="M5129" s="92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8" t="e">
        <v>#N/A</v>
      </c>
      <c r="F5130" s="3" t="e">
        <v>#N/A</v>
      </c>
      <c r="G5130" s="3" t="e">
        <v>#N/A</v>
      </c>
      <c r="H5130" s="3" t="e">
        <v>#N/A</v>
      </c>
      <c r="I5130" s="79" t="e">
        <v>#N/A</v>
      </c>
      <c r="J5130" s="79" t="e">
        <v>#N/A</v>
      </c>
      <c r="K5130" s="84" t="e">
        <v>#N/A</v>
      </c>
      <c r="L5130" s="9" t="e">
        <v>#N/A</v>
      </c>
      <c r="M5130" s="92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8" t="e">
        <v>#N/A</v>
      </c>
      <c r="F5131" s="3" t="e">
        <v>#N/A</v>
      </c>
      <c r="G5131" s="3" t="e">
        <v>#N/A</v>
      </c>
      <c r="H5131" s="3" t="e">
        <v>#N/A</v>
      </c>
      <c r="I5131" s="79" t="e">
        <v>#N/A</v>
      </c>
      <c r="J5131" s="79" t="e">
        <v>#N/A</v>
      </c>
      <c r="K5131" s="84" t="e">
        <v>#N/A</v>
      </c>
      <c r="L5131" s="9" t="e">
        <v>#N/A</v>
      </c>
      <c r="M5131" s="92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8" t="e">
        <v>#N/A</v>
      </c>
      <c r="F5132" s="3" t="e">
        <v>#N/A</v>
      </c>
      <c r="G5132" s="3" t="e">
        <v>#N/A</v>
      </c>
      <c r="H5132" s="3" t="e">
        <v>#N/A</v>
      </c>
      <c r="I5132" s="79" t="e">
        <v>#N/A</v>
      </c>
      <c r="J5132" s="79" t="e">
        <v>#N/A</v>
      </c>
      <c r="K5132" s="84" t="e">
        <v>#N/A</v>
      </c>
      <c r="L5132" s="9" t="e">
        <v>#N/A</v>
      </c>
      <c r="M5132" s="92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8" t="e">
        <v>#N/A</v>
      </c>
      <c r="F5133" s="3" t="e">
        <v>#N/A</v>
      </c>
      <c r="G5133" s="3" t="e">
        <v>#N/A</v>
      </c>
      <c r="H5133" s="3" t="e">
        <v>#N/A</v>
      </c>
      <c r="I5133" s="79" t="e">
        <v>#N/A</v>
      </c>
      <c r="J5133" s="79" t="e">
        <v>#N/A</v>
      </c>
      <c r="K5133" s="84" t="e">
        <v>#N/A</v>
      </c>
      <c r="L5133" s="9" t="e">
        <v>#N/A</v>
      </c>
      <c r="M5133" s="92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8" t="e">
        <v>#N/A</v>
      </c>
      <c r="F5134" s="3" t="e">
        <v>#N/A</v>
      </c>
      <c r="G5134" s="3" t="e">
        <v>#N/A</v>
      </c>
      <c r="H5134" s="3" t="e">
        <v>#N/A</v>
      </c>
      <c r="I5134" s="79" t="e">
        <v>#N/A</v>
      </c>
      <c r="J5134" s="79" t="e">
        <v>#N/A</v>
      </c>
      <c r="K5134" s="84" t="e">
        <v>#N/A</v>
      </c>
      <c r="L5134" s="9" t="e">
        <v>#N/A</v>
      </c>
      <c r="M5134" s="92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8" t="e">
        <v>#N/A</v>
      </c>
      <c r="F5135" s="3" t="e">
        <v>#N/A</v>
      </c>
      <c r="G5135" s="3" t="e">
        <v>#N/A</v>
      </c>
      <c r="H5135" s="3" t="e">
        <v>#N/A</v>
      </c>
      <c r="I5135" s="79" t="e">
        <v>#N/A</v>
      </c>
      <c r="J5135" s="79" t="e">
        <v>#N/A</v>
      </c>
      <c r="K5135" s="84" t="e">
        <v>#N/A</v>
      </c>
      <c r="L5135" s="9" t="e">
        <v>#N/A</v>
      </c>
      <c r="M5135" s="92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8" t="e">
        <v>#N/A</v>
      </c>
      <c r="F5136" s="3" t="e">
        <v>#N/A</v>
      </c>
      <c r="G5136" s="3" t="e">
        <v>#N/A</v>
      </c>
      <c r="H5136" s="3" t="e">
        <v>#N/A</v>
      </c>
      <c r="I5136" s="79" t="e">
        <v>#N/A</v>
      </c>
      <c r="J5136" s="79" t="e">
        <v>#N/A</v>
      </c>
      <c r="K5136" s="84" t="e">
        <v>#N/A</v>
      </c>
      <c r="L5136" s="9" t="e">
        <v>#N/A</v>
      </c>
      <c r="M5136" s="92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8" t="e">
        <v>#N/A</v>
      </c>
      <c r="F5137" s="3" t="e">
        <v>#N/A</v>
      </c>
      <c r="G5137" s="3" t="e">
        <v>#N/A</v>
      </c>
      <c r="H5137" s="3" t="e">
        <v>#N/A</v>
      </c>
      <c r="I5137" s="79" t="e">
        <v>#N/A</v>
      </c>
      <c r="J5137" s="79" t="e">
        <v>#N/A</v>
      </c>
      <c r="K5137" s="84" t="e">
        <v>#N/A</v>
      </c>
      <c r="L5137" s="9" t="e">
        <v>#N/A</v>
      </c>
      <c r="M5137" s="92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8" t="e">
        <v>#N/A</v>
      </c>
      <c r="F5138" s="3" t="e">
        <v>#N/A</v>
      </c>
      <c r="G5138" s="3" t="e">
        <v>#N/A</v>
      </c>
      <c r="H5138" s="3" t="e">
        <v>#N/A</v>
      </c>
      <c r="I5138" s="79" t="e">
        <v>#N/A</v>
      </c>
      <c r="J5138" s="79" t="e">
        <v>#N/A</v>
      </c>
      <c r="K5138" s="84" t="e">
        <v>#N/A</v>
      </c>
      <c r="L5138" s="9" t="e">
        <v>#N/A</v>
      </c>
      <c r="M5138" s="92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8" t="e">
        <v>#N/A</v>
      </c>
      <c r="F5139" s="3" t="e">
        <v>#N/A</v>
      </c>
      <c r="G5139" s="3" t="e">
        <v>#N/A</v>
      </c>
      <c r="H5139" s="3" t="e">
        <v>#N/A</v>
      </c>
      <c r="I5139" s="79" t="e">
        <v>#N/A</v>
      </c>
      <c r="J5139" s="79" t="e">
        <v>#N/A</v>
      </c>
      <c r="K5139" s="84" t="e">
        <v>#N/A</v>
      </c>
      <c r="L5139" s="9" t="e">
        <v>#N/A</v>
      </c>
      <c r="M5139" s="92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8" t="e">
        <v>#N/A</v>
      </c>
      <c r="F5140" s="3" t="e">
        <v>#N/A</v>
      </c>
      <c r="G5140" s="3" t="e">
        <v>#N/A</v>
      </c>
      <c r="H5140" s="3" t="e">
        <v>#N/A</v>
      </c>
      <c r="I5140" s="79" t="e">
        <v>#N/A</v>
      </c>
      <c r="J5140" s="79" t="e">
        <v>#N/A</v>
      </c>
      <c r="K5140" s="84" t="e">
        <v>#N/A</v>
      </c>
      <c r="L5140" s="9" t="e">
        <v>#N/A</v>
      </c>
      <c r="M5140" s="92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8" t="e">
        <v>#N/A</v>
      </c>
      <c r="F5141" s="3" t="e">
        <v>#N/A</v>
      </c>
      <c r="G5141" s="3" t="e">
        <v>#N/A</v>
      </c>
      <c r="H5141" s="3" t="e">
        <v>#N/A</v>
      </c>
      <c r="I5141" s="79" t="e">
        <v>#N/A</v>
      </c>
      <c r="J5141" s="79" t="e">
        <v>#N/A</v>
      </c>
      <c r="K5141" s="84" t="e">
        <v>#N/A</v>
      </c>
      <c r="L5141" s="9" t="e">
        <v>#N/A</v>
      </c>
      <c r="M5141" s="92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8" t="e">
        <v>#N/A</v>
      </c>
      <c r="F5142" s="3" t="e">
        <v>#N/A</v>
      </c>
      <c r="G5142" s="3" t="e">
        <v>#N/A</v>
      </c>
      <c r="H5142" s="3" t="e">
        <v>#N/A</v>
      </c>
      <c r="I5142" s="79" t="e">
        <v>#N/A</v>
      </c>
      <c r="J5142" s="79" t="e">
        <v>#N/A</v>
      </c>
      <c r="K5142" s="84" t="e">
        <v>#N/A</v>
      </c>
      <c r="L5142" s="9" t="e">
        <v>#N/A</v>
      </c>
      <c r="M5142" s="92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8" t="e">
        <v>#N/A</v>
      </c>
      <c r="F5143" s="3" t="e">
        <v>#N/A</v>
      </c>
      <c r="G5143" s="3" t="e">
        <v>#N/A</v>
      </c>
      <c r="H5143" s="3" t="e">
        <v>#N/A</v>
      </c>
      <c r="I5143" s="79" t="e">
        <v>#N/A</v>
      </c>
      <c r="J5143" s="79" t="e">
        <v>#N/A</v>
      </c>
      <c r="K5143" s="84" t="e">
        <v>#N/A</v>
      </c>
      <c r="L5143" s="9" t="e">
        <v>#N/A</v>
      </c>
      <c r="M5143" s="92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8" t="e">
        <v>#N/A</v>
      </c>
      <c r="F5144" s="3" t="e">
        <v>#N/A</v>
      </c>
      <c r="G5144" s="3" t="e">
        <v>#N/A</v>
      </c>
      <c r="H5144" s="3" t="e">
        <v>#N/A</v>
      </c>
      <c r="I5144" s="79" t="e">
        <v>#N/A</v>
      </c>
      <c r="J5144" s="79" t="e">
        <v>#N/A</v>
      </c>
      <c r="K5144" s="84" t="e">
        <v>#N/A</v>
      </c>
      <c r="L5144" s="9" t="e">
        <v>#N/A</v>
      </c>
      <c r="M5144" s="92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8" t="e">
        <v>#N/A</v>
      </c>
      <c r="F5145" s="3" t="e">
        <v>#N/A</v>
      </c>
      <c r="G5145" s="3" t="e">
        <v>#N/A</v>
      </c>
      <c r="H5145" s="3" t="e">
        <v>#N/A</v>
      </c>
      <c r="I5145" s="79" t="e">
        <v>#N/A</v>
      </c>
      <c r="J5145" s="79" t="e">
        <v>#N/A</v>
      </c>
      <c r="K5145" s="84" t="e">
        <v>#N/A</v>
      </c>
      <c r="L5145" s="9" t="e">
        <v>#N/A</v>
      </c>
      <c r="M5145" s="92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8" t="e">
        <v>#N/A</v>
      </c>
      <c r="F5146" s="3" t="e">
        <v>#N/A</v>
      </c>
      <c r="G5146" s="3" t="e">
        <v>#N/A</v>
      </c>
      <c r="H5146" s="3" t="e">
        <v>#N/A</v>
      </c>
      <c r="I5146" s="79" t="e">
        <v>#N/A</v>
      </c>
      <c r="J5146" s="79" t="e">
        <v>#N/A</v>
      </c>
      <c r="K5146" s="84" t="e">
        <v>#N/A</v>
      </c>
      <c r="L5146" s="9" t="e">
        <v>#N/A</v>
      </c>
      <c r="M5146" s="92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8" t="e">
        <v>#N/A</v>
      </c>
      <c r="F5147" s="3" t="e">
        <v>#N/A</v>
      </c>
      <c r="G5147" s="3" t="e">
        <v>#N/A</v>
      </c>
      <c r="H5147" s="3" t="e">
        <v>#N/A</v>
      </c>
      <c r="I5147" s="79" t="e">
        <v>#N/A</v>
      </c>
      <c r="J5147" s="79" t="e">
        <v>#N/A</v>
      </c>
      <c r="K5147" s="84" t="e">
        <v>#N/A</v>
      </c>
      <c r="L5147" s="9" t="e">
        <v>#N/A</v>
      </c>
      <c r="M5147" s="92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8" t="e">
        <v>#N/A</v>
      </c>
      <c r="F5148" s="3" t="e">
        <v>#N/A</v>
      </c>
      <c r="G5148" s="3" t="e">
        <v>#N/A</v>
      </c>
      <c r="H5148" s="3" t="e">
        <v>#N/A</v>
      </c>
      <c r="I5148" s="79" t="e">
        <v>#N/A</v>
      </c>
      <c r="J5148" s="79" t="e">
        <v>#N/A</v>
      </c>
      <c r="K5148" s="84" t="e">
        <v>#N/A</v>
      </c>
      <c r="L5148" s="9" t="e">
        <v>#N/A</v>
      </c>
      <c r="M5148" s="92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8" t="e">
        <v>#N/A</v>
      </c>
      <c r="F5149" s="3" t="e">
        <v>#N/A</v>
      </c>
      <c r="G5149" s="3" t="e">
        <v>#N/A</v>
      </c>
      <c r="H5149" s="3" t="e">
        <v>#N/A</v>
      </c>
      <c r="I5149" s="79" t="e">
        <v>#N/A</v>
      </c>
      <c r="J5149" s="79" t="e">
        <v>#N/A</v>
      </c>
      <c r="K5149" s="84" t="e">
        <v>#N/A</v>
      </c>
      <c r="L5149" s="9" t="e">
        <v>#N/A</v>
      </c>
      <c r="M5149" s="92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8" t="e">
        <v>#N/A</v>
      </c>
      <c r="F5150" s="3" t="e">
        <v>#N/A</v>
      </c>
      <c r="G5150" s="3" t="e">
        <v>#N/A</v>
      </c>
      <c r="H5150" s="3" t="e">
        <v>#N/A</v>
      </c>
      <c r="I5150" s="79" t="e">
        <v>#N/A</v>
      </c>
      <c r="J5150" s="79" t="e">
        <v>#N/A</v>
      </c>
      <c r="K5150" s="84" t="e">
        <v>#N/A</v>
      </c>
      <c r="L5150" s="9" t="e">
        <v>#N/A</v>
      </c>
      <c r="M5150" s="92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8" t="e">
        <v>#N/A</v>
      </c>
      <c r="F5151" s="3" t="e">
        <v>#N/A</v>
      </c>
      <c r="G5151" s="3" t="e">
        <v>#N/A</v>
      </c>
      <c r="H5151" s="3" t="e">
        <v>#N/A</v>
      </c>
      <c r="I5151" s="79" t="e">
        <v>#N/A</v>
      </c>
      <c r="J5151" s="79" t="e">
        <v>#N/A</v>
      </c>
      <c r="K5151" s="84" t="e">
        <v>#N/A</v>
      </c>
      <c r="L5151" s="9" t="e">
        <v>#N/A</v>
      </c>
      <c r="M5151" s="92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8" t="e">
        <v>#N/A</v>
      </c>
      <c r="F5152" s="3" t="e">
        <v>#N/A</v>
      </c>
      <c r="G5152" s="3" t="e">
        <v>#N/A</v>
      </c>
      <c r="H5152" s="3" t="e">
        <v>#N/A</v>
      </c>
      <c r="I5152" s="79" t="e">
        <v>#N/A</v>
      </c>
      <c r="J5152" s="79" t="e">
        <v>#N/A</v>
      </c>
      <c r="K5152" s="84" t="e">
        <v>#N/A</v>
      </c>
      <c r="L5152" s="9" t="e">
        <v>#N/A</v>
      </c>
      <c r="M5152" s="92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8" t="e">
        <v>#N/A</v>
      </c>
      <c r="F5153" s="3" t="e">
        <v>#N/A</v>
      </c>
      <c r="G5153" s="3" t="e">
        <v>#N/A</v>
      </c>
      <c r="H5153" s="3" t="e">
        <v>#N/A</v>
      </c>
      <c r="I5153" s="79" t="e">
        <v>#N/A</v>
      </c>
      <c r="J5153" s="79" t="e">
        <v>#N/A</v>
      </c>
      <c r="K5153" s="84" t="e">
        <v>#N/A</v>
      </c>
      <c r="L5153" s="9" t="e">
        <v>#N/A</v>
      </c>
      <c r="M5153" s="92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8" t="e">
        <v>#N/A</v>
      </c>
      <c r="F5154" s="3" t="e">
        <v>#N/A</v>
      </c>
      <c r="G5154" s="3" t="e">
        <v>#N/A</v>
      </c>
      <c r="H5154" s="3" t="e">
        <v>#N/A</v>
      </c>
      <c r="I5154" s="79" t="e">
        <v>#N/A</v>
      </c>
      <c r="J5154" s="79" t="e">
        <v>#N/A</v>
      </c>
      <c r="K5154" s="84" t="e">
        <v>#N/A</v>
      </c>
      <c r="L5154" s="9" t="e">
        <v>#N/A</v>
      </c>
      <c r="M5154" s="92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8" t="e">
        <v>#N/A</v>
      </c>
      <c r="F5155" s="3" t="e">
        <v>#N/A</v>
      </c>
      <c r="G5155" s="3" t="e">
        <v>#N/A</v>
      </c>
      <c r="H5155" s="3" t="e">
        <v>#N/A</v>
      </c>
      <c r="I5155" s="79" t="e">
        <v>#N/A</v>
      </c>
      <c r="J5155" s="79" t="e">
        <v>#N/A</v>
      </c>
      <c r="K5155" s="84" t="e">
        <v>#N/A</v>
      </c>
      <c r="L5155" s="9" t="e">
        <v>#N/A</v>
      </c>
      <c r="M5155" s="92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8" t="e">
        <v>#N/A</v>
      </c>
      <c r="F5156" s="3" t="e">
        <v>#N/A</v>
      </c>
      <c r="G5156" s="3" t="e">
        <v>#N/A</v>
      </c>
      <c r="H5156" s="3" t="e">
        <v>#N/A</v>
      </c>
      <c r="I5156" s="79" t="e">
        <v>#N/A</v>
      </c>
      <c r="J5156" s="79" t="e">
        <v>#N/A</v>
      </c>
      <c r="K5156" s="84" t="e">
        <v>#N/A</v>
      </c>
      <c r="L5156" s="9" t="e">
        <v>#N/A</v>
      </c>
      <c r="M5156" s="92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8" t="e">
        <v>#N/A</v>
      </c>
      <c r="F5157" s="3" t="e">
        <v>#N/A</v>
      </c>
      <c r="G5157" s="3" t="e">
        <v>#N/A</v>
      </c>
      <c r="H5157" s="3" t="e">
        <v>#N/A</v>
      </c>
      <c r="I5157" s="79" t="e">
        <v>#N/A</v>
      </c>
      <c r="J5157" s="79" t="e">
        <v>#N/A</v>
      </c>
      <c r="K5157" s="84" t="e">
        <v>#N/A</v>
      </c>
      <c r="L5157" s="9" t="e">
        <v>#N/A</v>
      </c>
      <c r="M5157" s="92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8" t="e">
        <v>#N/A</v>
      </c>
      <c r="F5158" s="3" t="e">
        <v>#N/A</v>
      </c>
      <c r="G5158" s="3" t="e">
        <v>#N/A</v>
      </c>
      <c r="H5158" s="3" t="e">
        <v>#N/A</v>
      </c>
      <c r="I5158" s="79" t="e">
        <v>#N/A</v>
      </c>
      <c r="J5158" s="79" t="e">
        <v>#N/A</v>
      </c>
      <c r="K5158" s="84" t="e">
        <v>#N/A</v>
      </c>
      <c r="L5158" s="9" t="e">
        <v>#N/A</v>
      </c>
      <c r="M5158" s="92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8" t="e">
        <v>#N/A</v>
      </c>
      <c r="F5159" s="3" t="e">
        <v>#N/A</v>
      </c>
      <c r="G5159" s="3" t="e">
        <v>#N/A</v>
      </c>
      <c r="H5159" s="3" t="e">
        <v>#N/A</v>
      </c>
      <c r="I5159" s="79" t="e">
        <v>#N/A</v>
      </c>
      <c r="J5159" s="79" t="e">
        <v>#N/A</v>
      </c>
      <c r="K5159" s="84" t="e">
        <v>#N/A</v>
      </c>
      <c r="L5159" s="9" t="e">
        <v>#N/A</v>
      </c>
      <c r="M5159" s="92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8" t="e">
        <v>#N/A</v>
      </c>
      <c r="F5160" s="3" t="e">
        <v>#N/A</v>
      </c>
      <c r="G5160" s="3" t="e">
        <v>#N/A</v>
      </c>
      <c r="H5160" s="3" t="e">
        <v>#N/A</v>
      </c>
      <c r="I5160" s="79" t="e">
        <v>#N/A</v>
      </c>
      <c r="J5160" s="79" t="e">
        <v>#N/A</v>
      </c>
      <c r="K5160" s="84" t="e">
        <v>#N/A</v>
      </c>
      <c r="L5160" s="9" t="e">
        <v>#N/A</v>
      </c>
      <c r="M5160" s="92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8" t="e">
        <v>#N/A</v>
      </c>
      <c r="F5161" s="3" t="e">
        <v>#N/A</v>
      </c>
      <c r="G5161" s="3" t="e">
        <v>#N/A</v>
      </c>
      <c r="H5161" s="3" t="e">
        <v>#N/A</v>
      </c>
      <c r="I5161" s="79" t="e">
        <v>#N/A</v>
      </c>
      <c r="J5161" s="79" t="e">
        <v>#N/A</v>
      </c>
      <c r="K5161" s="84" t="e">
        <v>#N/A</v>
      </c>
      <c r="L5161" s="9" t="e">
        <v>#N/A</v>
      </c>
      <c r="M5161" s="92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8" t="e">
        <v>#N/A</v>
      </c>
      <c r="F5162" s="3" t="e">
        <v>#N/A</v>
      </c>
      <c r="G5162" s="3" t="e">
        <v>#N/A</v>
      </c>
      <c r="H5162" s="3" t="e">
        <v>#N/A</v>
      </c>
      <c r="I5162" s="79" t="e">
        <v>#N/A</v>
      </c>
      <c r="J5162" s="79" t="e">
        <v>#N/A</v>
      </c>
      <c r="K5162" s="84" t="e">
        <v>#N/A</v>
      </c>
      <c r="L5162" s="9" t="e">
        <v>#N/A</v>
      </c>
      <c r="M5162" s="92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8" t="e">
        <v>#N/A</v>
      </c>
      <c r="F5163" s="3" t="e">
        <v>#N/A</v>
      </c>
      <c r="G5163" s="3" t="e">
        <v>#N/A</v>
      </c>
      <c r="H5163" s="3" t="e">
        <v>#N/A</v>
      </c>
      <c r="I5163" s="79" t="e">
        <v>#N/A</v>
      </c>
      <c r="J5163" s="79" t="e">
        <v>#N/A</v>
      </c>
      <c r="K5163" s="84" t="e">
        <v>#N/A</v>
      </c>
      <c r="L5163" s="9" t="e">
        <v>#N/A</v>
      </c>
      <c r="M5163" s="92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8" t="e">
        <v>#N/A</v>
      </c>
      <c r="F5164" s="3" t="e">
        <v>#N/A</v>
      </c>
      <c r="G5164" s="3" t="e">
        <v>#N/A</v>
      </c>
      <c r="H5164" s="3" t="e">
        <v>#N/A</v>
      </c>
      <c r="I5164" s="79" t="e">
        <v>#N/A</v>
      </c>
      <c r="J5164" s="79" t="e">
        <v>#N/A</v>
      </c>
      <c r="K5164" s="84" t="e">
        <v>#N/A</v>
      </c>
      <c r="L5164" s="9" t="e">
        <v>#N/A</v>
      </c>
      <c r="M5164" s="92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8" t="e">
        <v>#N/A</v>
      </c>
      <c r="F5165" s="3" t="e">
        <v>#N/A</v>
      </c>
      <c r="G5165" s="3" t="e">
        <v>#N/A</v>
      </c>
      <c r="H5165" s="3" t="e">
        <v>#N/A</v>
      </c>
      <c r="I5165" s="79" t="e">
        <v>#N/A</v>
      </c>
      <c r="J5165" s="79" t="e">
        <v>#N/A</v>
      </c>
      <c r="K5165" s="84" t="e">
        <v>#N/A</v>
      </c>
      <c r="L5165" s="9" t="e">
        <v>#N/A</v>
      </c>
      <c r="M5165" s="92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8" t="e">
        <v>#N/A</v>
      </c>
      <c r="F5166" s="3" t="e">
        <v>#N/A</v>
      </c>
      <c r="G5166" s="3" t="e">
        <v>#N/A</v>
      </c>
      <c r="H5166" s="3" t="e">
        <v>#N/A</v>
      </c>
      <c r="I5166" s="79" t="e">
        <v>#N/A</v>
      </c>
      <c r="J5166" s="79" t="e">
        <v>#N/A</v>
      </c>
      <c r="K5166" s="84" t="e">
        <v>#N/A</v>
      </c>
      <c r="L5166" s="9" t="e">
        <v>#N/A</v>
      </c>
      <c r="M5166" s="92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8" t="e">
        <v>#N/A</v>
      </c>
      <c r="F5167" s="3" t="e">
        <v>#N/A</v>
      </c>
      <c r="G5167" s="3" t="e">
        <v>#N/A</v>
      </c>
      <c r="H5167" s="3" t="e">
        <v>#N/A</v>
      </c>
      <c r="I5167" s="79" t="e">
        <v>#N/A</v>
      </c>
      <c r="J5167" s="79" t="e">
        <v>#N/A</v>
      </c>
      <c r="K5167" s="84" t="e">
        <v>#N/A</v>
      </c>
      <c r="L5167" s="9" t="e">
        <v>#N/A</v>
      </c>
      <c r="M5167" s="92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8" t="e">
        <v>#N/A</v>
      </c>
      <c r="F5168" s="3" t="e">
        <v>#N/A</v>
      </c>
      <c r="G5168" s="3" t="e">
        <v>#N/A</v>
      </c>
      <c r="H5168" s="3" t="e">
        <v>#N/A</v>
      </c>
      <c r="I5168" s="79" t="e">
        <v>#N/A</v>
      </c>
      <c r="J5168" s="79" t="e">
        <v>#N/A</v>
      </c>
      <c r="K5168" s="84" t="e">
        <v>#N/A</v>
      </c>
      <c r="L5168" s="9" t="e">
        <v>#N/A</v>
      </c>
      <c r="M5168" s="92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8" t="e">
        <v>#N/A</v>
      </c>
      <c r="F5169" s="3" t="e">
        <v>#N/A</v>
      </c>
      <c r="G5169" s="3" t="e">
        <v>#N/A</v>
      </c>
      <c r="H5169" s="3" t="e">
        <v>#N/A</v>
      </c>
      <c r="I5169" s="79" t="e">
        <v>#N/A</v>
      </c>
      <c r="J5169" s="79" t="e">
        <v>#N/A</v>
      </c>
      <c r="K5169" s="84" t="e">
        <v>#N/A</v>
      </c>
      <c r="L5169" s="9" t="e">
        <v>#N/A</v>
      </c>
      <c r="M5169" s="92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8" t="e">
        <v>#N/A</v>
      </c>
      <c r="F5170" s="3" t="e">
        <v>#N/A</v>
      </c>
      <c r="G5170" s="3" t="e">
        <v>#N/A</v>
      </c>
      <c r="H5170" s="3" t="e">
        <v>#N/A</v>
      </c>
      <c r="I5170" s="79" t="e">
        <v>#N/A</v>
      </c>
      <c r="J5170" s="79" t="e">
        <v>#N/A</v>
      </c>
      <c r="K5170" s="84" t="e">
        <v>#N/A</v>
      </c>
      <c r="L5170" s="9" t="e">
        <v>#N/A</v>
      </c>
      <c r="M5170" s="92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8" t="e">
        <v>#N/A</v>
      </c>
      <c r="F5171" s="3" t="e">
        <v>#N/A</v>
      </c>
      <c r="G5171" s="3" t="e">
        <v>#N/A</v>
      </c>
      <c r="H5171" s="3" t="e">
        <v>#N/A</v>
      </c>
      <c r="I5171" s="79" t="e">
        <v>#N/A</v>
      </c>
      <c r="J5171" s="79" t="e">
        <v>#N/A</v>
      </c>
      <c r="K5171" s="84" t="e">
        <v>#N/A</v>
      </c>
      <c r="L5171" s="9" t="e">
        <v>#N/A</v>
      </c>
      <c r="M5171" s="92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8" t="e">
        <v>#N/A</v>
      </c>
      <c r="F5172" s="3" t="e">
        <v>#N/A</v>
      </c>
      <c r="G5172" s="3" t="e">
        <v>#N/A</v>
      </c>
      <c r="H5172" s="3" t="e">
        <v>#N/A</v>
      </c>
      <c r="I5172" s="79" t="e">
        <v>#N/A</v>
      </c>
      <c r="J5172" s="79" t="e">
        <v>#N/A</v>
      </c>
      <c r="K5172" s="84" t="e">
        <v>#N/A</v>
      </c>
      <c r="L5172" s="9" t="e">
        <v>#N/A</v>
      </c>
      <c r="M5172" s="92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8" t="e">
        <v>#N/A</v>
      </c>
      <c r="F5173" s="3" t="e">
        <v>#N/A</v>
      </c>
      <c r="G5173" s="3" t="e">
        <v>#N/A</v>
      </c>
      <c r="H5173" s="3" t="e">
        <v>#N/A</v>
      </c>
      <c r="I5173" s="79" t="e">
        <v>#N/A</v>
      </c>
      <c r="J5173" s="79" t="e">
        <v>#N/A</v>
      </c>
      <c r="K5173" s="84" t="e">
        <v>#N/A</v>
      </c>
      <c r="L5173" s="9" t="e">
        <v>#N/A</v>
      </c>
      <c r="M5173" s="92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8" t="e">
        <v>#N/A</v>
      </c>
      <c r="F5174" s="3" t="e">
        <v>#N/A</v>
      </c>
      <c r="G5174" s="3" t="e">
        <v>#N/A</v>
      </c>
      <c r="H5174" s="3" t="e">
        <v>#N/A</v>
      </c>
      <c r="I5174" s="79" t="e">
        <v>#N/A</v>
      </c>
      <c r="J5174" s="79" t="e">
        <v>#N/A</v>
      </c>
      <c r="K5174" s="84" t="e">
        <v>#N/A</v>
      </c>
      <c r="L5174" s="9" t="e">
        <v>#N/A</v>
      </c>
      <c r="M5174" s="92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8" t="e">
        <v>#N/A</v>
      </c>
      <c r="F5175" s="3" t="e">
        <v>#N/A</v>
      </c>
      <c r="G5175" s="3" t="e">
        <v>#N/A</v>
      </c>
      <c r="H5175" s="3" t="e">
        <v>#N/A</v>
      </c>
      <c r="I5175" s="79" t="e">
        <v>#N/A</v>
      </c>
      <c r="J5175" s="79" t="e">
        <v>#N/A</v>
      </c>
      <c r="K5175" s="84" t="e">
        <v>#N/A</v>
      </c>
      <c r="L5175" s="9" t="e">
        <v>#N/A</v>
      </c>
      <c r="M5175" s="92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8" t="e">
        <v>#N/A</v>
      </c>
      <c r="F5176" s="3" t="e">
        <v>#N/A</v>
      </c>
      <c r="G5176" s="3" t="e">
        <v>#N/A</v>
      </c>
      <c r="H5176" s="3" t="e">
        <v>#N/A</v>
      </c>
      <c r="I5176" s="79" t="e">
        <v>#N/A</v>
      </c>
      <c r="J5176" s="79" t="e">
        <v>#N/A</v>
      </c>
      <c r="K5176" s="84" t="e">
        <v>#N/A</v>
      </c>
      <c r="L5176" s="9" t="e">
        <v>#N/A</v>
      </c>
      <c r="M5176" s="92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8" t="e">
        <v>#N/A</v>
      </c>
      <c r="F5177" s="3" t="e">
        <v>#N/A</v>
      </c>
      <c r="G5177" s="3" t="e">
        <v>#N/A</v>
      </c>
      <c r="H5177" s="3" t="e">
        <v>#N/A</v>
      </c>
      <c r="I5177" s="79" t="e">
        <v>#N/A</v>
      </c>
      <c r="J5177" s="79" t="e">
        <v>#N/A</v>
      </c>
      <c r="K5177" s="84" t="e">
        <v>#N/A</v>
      </c>
      <c r="L5177" s="9" t="e">
        <v>#N/A</v>
      </c>
      <c r="M5177" s="92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8" t="e">
        <v>#N/A</v>
      </c>
      <c r="F5178" s="3" t="e">
        <v>#N/A</v>
      </c>
      <c r="G5178" s="3" t="e">
        <v>#N/A</v>
      </c>
      <c r="H5178" s="3" t="e">
        <v>#N/A</v>
      </c>
      <c r="I5178" s="79" t="e">
        <v>#N/A</v>
      </c>
      <c r="J5178" s="79" t="e">
        <v>#N/A</v>
      </c>
      <c r="K5178" s="84" t="e">
        <v>#N/A</v>
      </c>
      <c r="L5178" s="9" t="e">
        <v>#N/A</v>
      </c>
      <c r="M5178" s="92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8" t="e">
        <v>#N/A</v>
      </c>
      <c r="F5179" s="3" t="e">
        <v>#N/A</v>
      </c>
      <c r="G5179" s="3" t="e">
        <v>#N/A</v>
      </c>
      <c r="H5179" s="3" t="e">
        <v>#N/A</v>
      </c>
      <c r="I5179" s="79" t="e">
        <v>#N/A</v>
      </c>
      <c r="J5179" s="79" t="e">
        <v>#N/A</v>
      </c>
      <c r="K5179" s="84" t="e">
        <v>#N/A</v>
      </c>
      <c r="L5179" s="9" t="e">
        <v>#N/A</v>
      </c>
      <c r="M5179" s="92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8" t="e">
        <v>#N/A</v>
      </c>
      <c r="F5180" s="3" t="e">
        <v>#N/A</v>
      </c>
      <c r="G5180" s="3" t="e">
        <v>#N/A</v>
      </c>
      <c r="H5180" s="3" t="e">
        <v>#N/A</v>
      </c>
      <c r="I5180" s="79" t="e">
        <v>#N/A</v>
      </c>
      <c r="J5180" s="79" t="e">
        <v>#N/A</v>
      </c>
      <c r="K5180" s="84" t="e">
        <v>#N/A</v>
      </c>
      <c r="L5180" s="9" t="e">
        <v>#N/A</v>
      </c>
      <c r="M5180" s="92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8" t="e">
        <v>#N/A</v>
      </c>
      <c r="F5181" s="3" t="e">
        <v>#N/A</v>
      </c>
      <c r="G5181" s="3" t="e">
        <v>#N/A</v>
      </c>
      <c r="H5181" s="3" t="e">
        <v>#N/A</v>
      </c>
      <c r="I5181" s="79" t="e">
        <v>#N/A</v>
      </c>
      <c r="J5181" s="79" t="e">
        <v>#N/A</v>
      </c>
      <c r="K5181" s="84" t="e">
        <v>#N/A</v>
      </c>
      <c r="L5181" s="9" t="e">
        <v>#N/A</v>
      </c>
      <c r="M5181" s="92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8" t="e">
        <v>#N/A</v>
      </c>
      <c r="F5182" s="3" t="e">
        <v>#N/A</v>
      </c>
      <c r="G5182" s="3" t="e">
        <v>#N/A</v>
      </c>
      <c r="H5182" s="3" t="e">
        <v>#N/A</v>
      </c>
      <c r="I5182" s="79" t="e">
        <v>#N/A</v>
      </c>
      <c r="J5182" s="79" t="e">
        <v>#N/A</v>
      </c>
      <c r="K5182" s="84" t="e">
        <v>#N/A</v>
      </c>
      <c r="L5182" s="9" t="e">
        <v>#N/A</v>
      </c>
      <c r="M5182" s="92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8" t="e">
        <v>#N/A</v>
      </c>
      <c r="F5183" s="3" t="e">
        <v>#N/A</v>
      </c>
      <c r="G5183" s="3" t="e">
        <v>#N/A</v>
      </c>
      <c r="H5183" s="3" t="e">
        <v>#N/A</v>
      </c>
      <c r="I5183" s="79" t="e">
        <v>#N/A</v>
      </c>
      <c r="J5183" s="79" t="e">
        <v>#N/A</v>
      </c>
      <c r="K5183" s="84" t="e">
        <v>#N/A</v>
      </c>
      <c r="L5183" s="9" t="e">
        <v>#N/A</v>
      </c>
      <c r="M5183" s="92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8" t="e">
        <v>#N/A</v>
      </c>
      <c r="F5184" s="3" t="e">
        <v>#N/A</v>
      </c>
      <c r="G5184" s="3" t="e">
        <v>#N/A</v>
      </c>
      <c r="H5184" s="3" t="e">
        <v>#N/A</v>
      </c>
      <c r="I5184" s="79" t="e">
        <v>#N/A</v>
      </c>
      <c r="J5184" s="79" t="e">
        <v>#N/A</v>
      </c>
      <c r="K5184" s="84" t="e">
        <v>#N/A</v>
      </c>
      <c r="L5184" s="9" t="e">
        <v>#N/A</v>
      </c>
      <c r="M5184" s="92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8" t="e">
        <v>#N/A</v>
      </c>
      <c r="F5185" s="3" t="e">
        <v>#N/A</v>
      </c>
      <c r="G5185" s="3" t="e">
        <v>#N/A</v>
      </c>
      <c r="H5185" s="3" t="e">
        <v>#N/A</v>
      </c>
      <c r="I5185" s="79" t="e">
        <v>#N/A</v>
      </c>
      <c r="J5185" s="79" t="e">
        <v>#N/A</v>
      </c>
      <c r="K5185" s="84" t="e">
        <v>#N/A</v>
      </c>
      <c r="L5185" s="9" t="e">
        <v>#N/A</v>
      </c>
      <c r="M5185" s="92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8" t="e">
        <v>#N/A</v>
      </c>
      <c r="F5186" s="3" t="e">
        <v>#N/A</v>
      </c>
      <c r="G5186" s="3" t="e">
        <v>#N/A</v>
      </c>
      <c r="H5186" s="3" t="e">
        <v>#N/A</v>
      </c>
      <c r="I5186" s="79" t="e">
        <v>#N/A</v>
      </c>
      <c r="J5186" s="79" t="e">
        <v>#N/A</v>
      </c>
      <c r="K5186" s="84" t="e">
        <v>#N/A</v>
      </c>
      <c r="L5186" s="9" t="e">
        <v>#N/A</v>
      </c>
      <c r="M5186" s="92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8" t="e">
        <v>#N/A</v>
      </c>
      <c r="F5187" s="3" t="e">
        <v>#N/A</v>
      </c>
      <c r="G5187" s="3" t="e">
        <v>#N/A</v>
      </c>
      <c r="H5187" s="3" t="e">
        <v>#N/A</v>
      </c>
      <c r="I5187" s="79" t="e">
        <v>#N/A</v>
      </c>
      <c r="J5187" s="79" t="e">
        <v>#N/A</v>
      </c>
      <c r="K5187" s="84" t="e">
        <v>#N/A</v>
      </c>
      <c r="L5187" s="9" t="e">
        <v>#N/A</v>
      </c>
      <c r="M5187" s="92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8" t="e">
        <v>#N/A</v>
      </c>
      <c r="F5188" s="3" t="e">
        <v>#N/A</v>
      </c>
      <c r="G5188" s="3" t="e">
        <v>#N/A</v>
      </c>
      <c r="H5188" s="3" t="e">
        <v>#N/A</v>
      </c>
      <c r="I5188" s="79" t="e">
        <v>#N/A</v>
      </c>
      <c r="J5188" s="79" t="e">
        <v>#N/A</v>
      </c>
      <c r="K5188" s="84" t="e">
        <v>#N/A</v>
      </c>
      <c r="L5188" s="9" t="e">
        <v>#N/A</v>
      </c>
      <c r="M5188" s="92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8" t="e">
        <v>#N/A</v>
      </c>
      <c r="F5189" s="3" t="e">
        <v>#N/A</v>
      </c>
      <c r="G5189" s="3" t="e">
        <v>#N/A</v>
      </c>
      <c r="H5189" s="3" t="e">
        <v>#N/A</v>
      </c>
      <c r="I5189" s="79" t="e">
        <v>#N/A</v>
      </c>
      <c r="J5189" s="79" t="e">
        <v>#N/A</v>
      </c>
      <c r="K5189" s="84" t="e">
        <v>#N/A</v>
      </c>
      <c r="L5189" s="9" t="e">
        <v>#N/A</v>
      </c>
      <c r="M5189" s="92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8" t="e">
        <v>#N/A</v>
      </c>
      <c r="F5190" s="3" t="e">
        <v>#N/A</v>
      </c>
      <c r="G5190" s="3" t="e">
        <v>#N/A</v>
      </c>
      <c r="H5190" s="3" t="e">
        <v>#N/A</v>
      </c>
      <c r="I5190" s="79" t="e">
        <v>#N/A</v>
      </c>
      <c r="J5190" s="79" t="e">
        <v>#N/A</v>
      </c>
      <c r="K5190" s="84" t="e">
        <v>#N/A</v>
      </c>
      <c r="L5190" s="9" t="e">
        <v>#N/A</v>
      </c>
      <c r="M5190" s="92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8" t="e">
        <v>#N/A</v>
      </c>
      <c r="F5191" s="3" t="e">
        <v>#N/A</v>
      </c>
      <c r="G5191" s="3" t="e">
        <v>#N/A</v>
      </c>
      <c r="H5191" s="3" t="e">
        <v>#N/A</v>
      </c>
      <c r="I5191" s="79" t="e">
        <v>#N/A</v>
      </c>
      <c r="J5191" s="79" t="e">
        <v>#N/A</v>
      </c>
      <c r="K5191" s="84" t="e">
        <v>#N/A</v>
      </c>
      <c r="L5191" s="9" t="e">
        <v>#N/A</v>
      </c>
      <c r="M5191" s="92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8" t="e">
        <v>#N/A</v>
      </c>
      <c r="F5192" s="3" t="e">
        <v>#N/A</v>
      </c>
      <c r="G5192" s="3" t="e">
        <v>#N/A</v>
      </c>
      <c r="H5192" s="3" t="e">
        <v>#N/A</v>
      </c>
      <c r="I5192" s="79" t="e">
        <v>#N/A</v>
      </c>
      <c r="J5192" s="79" t="e">
        <v>#N/A</v>
      </c>
      <c r="K5192" s="84" t="e">
        <v>#N/A</v>
      </c>
      <c r="L5192" s="9" t="e">
        <v>#N/A</v>
      </c>
      <c r="M5192" s="92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8" t="e">
        <v>#N/A</v>
      </c>
      <c r="F5193" s="3" t="e">
        <v>#N/A</v>
      </c>
      <c r="G5193" s="3" t="e">
        <v>#N/A</v>
      </c>
      <c r="H5193" s="3" t="e">
        <v>#N/A</v>
      </c>
      <c r="I5193" s="79" t="e">
        <v>#N/A</v>
      </c>
      <c r="J5193" s="79" t="e">
        <v>#N/A</v>
      </c>
      <c r="K5193" s="84" t="e">
        <v>#N/A</v>
      </c>
      <c r="L5193" s="9" t="e">
        <v>#N/A</v>
      </c>
      <c r="M5193" s="92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8" t="e">
        <v>#N/A</v>
      </c>
      <c r="F5194" s="3" t="e">
        <v>#N/A</v>
      </c>
      <c r="G5194" s="3" t="e">
        <v>#N/A</v>
      </c>
      <c r="H5194" s="3" t="e">
        <v>#N/A</v>
      </c>
      <c r="I5194" s="79" t="e">
        <v>#N/A</v>
      </c>
      <c r="J5194" s="79" t="e">
        <v>#N/A</v>
      </c>
      <c r="K5194" s="84" t="e">
        <v>#N/A</v>
      </c>
      <c r="L5194" s="9" t="e">
        <v>#N/A</v>
      </c>
      <c r="M5194" s="92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8" t="e">
        <v>#N/A</v>
      </c>
      <c r="F5195" s="3" t="e">
        <v>#N/A</v>
      </c>
      <c r="G5195" s="3" t="e">
        <v>#N/A</v>
      </c>
      <c r="H5195" s="3" t="e">
        <v>#N/A</v>
      </c>
      <c r="I5195" s="79" t="e">
        <v>#N/A</v>
      </c>
      <c r="J5195" s="79" t="e">
        <v>#N/A</v>
      </c>
      <c r="K5195" s="84" t="e">
        <v>#N/A</v>
      </c>
      <c r="L5195" s="9" t="e">
        <v>#N/A</v>
      </c>
      <c r="M5195" s="92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8" t="e">
        <v>#N/A</v>
      </c>
      <c r="F5196" s="3" t="e">
        <v>#N/A</v>
      </c>
      <c r="G5196" s="3" t="e">
        <v>#N/A</v>
      </c>
      <c r="H5196" s="3" t="e">
        <v>#N/A</v>
      </c>
      <c r="I5196" s="79" t="e">
        <v>#N/A</v>
      </c>
      <c r="J5196" s="79" t="e">
        <v>#N/A</v>
      </c>
      <c r="K5196" s="84" t="e">
        <v>#N/A</v>
      </c>
      <c r="L5196" s="9" t="e">
        <v>#N/A</v>
      </c>
      <c r="M5196" s="92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8" t="e">
        <v>#N/A</v>
      </c>
      <c r="F5197" s="3" t="e">
        <v>#N/A</v>
      </c>
      <c r="G5197" s="3" t="e">
        <v>#N/A</v>
      </c>
      <c r="H5197" s="3" t="e">
        <v>#N/A</v>
      </c>
      <c r="I5197" s="79" t="e">
        <v>#N/A</v>
      </c>
      <c r="J5197" s="79" t="e">
        <v>#N/A</v>
      </c>
      <c r="K5197" s="84" t="e">
        <v>#N/A</v>
      </c>
      <c r="L5197" s="9" t="e">
        <v>#N/A</v>
      </c>
      <c r="M5197" s="92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8" t="e">
        <v>#N/A</v>
      </c>
      <c r="F5198" s="3" t="e">
        <v>#N/A</v>
      </c>
      <c r="G5198" s="3" t="e">
        <v>#N/A</v>
      </c>
      <c r="H5198" s="3" t="e">
        <v>#N/A</v>
      </c>
      <c r="I5198" s="79" t="e">
        <v>#N/A</v>
      </c>
      <c r="J5198" s="79" t="e">
        <v>#N/A</v>
      </c>
      <c r="K5198" s="84" t="e">
        <v>#N/A</v>
      </c>
      <c r="L5198" s="9" t="e">
        <v>#N/A</v>
      </c>
      <c r="M5198" s="92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8" t="e">
        <v>#N/A</v>
      </c>
      <c r="F5199" s="3" t="e">
        <v>#N/A</v>
      </c>
      <c r="G5199" s="3" t="e">
        <v>#N/A</v>
      </c>
      <c r="H5199" s="3" t="e">
        <v>#N/A</v>
      </c>
      <c r="I5199" s="79" t="e">
        <v>#N/A</v>
      </c>
      <c r="J5199" s="79" t="e">
        <v>#N/A</v>
      </c>
      <c r="K5199" s="84" t="e">
        <v>#N/A</v>
      </c>
      <c r="L5199" s="9" t="e">
        <v>#N/A</v>
      </c>
      <c r="M5199" s="92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8" t="e">
        <v>#N/A</v>
      </c>
      <c r="F5200" s="3" t="e">
        <v>#N/A</v>
      </c>
      <c r="G5200" s="3" t="e">
        <v>#N/A</v>
      </c>
      <c r="H5200" s="3" t="e">
        <v>#N/A</v>
      </c>
      <c r="I5200" s="79" t="e">
        <v>#N/A</v>
      </c>
      <c r="J5200" s="79" t="e">
        <v>#N/A</v>
      </c>
      <c r="K5200" s="84" t="e">
        <v>#N/A</v>
      </c>
      <c r="L5200" s="9" t="e">
        <v>#N/A</v>
      </c>
      <c r="M5200" s="92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8" t="e">
        <v>#N/A</v>
      </c>
      <c r="F5201" s="3" t="e">
        <v>#N/A</v>
      </c>
      <c r="G5201" s="3" t="e">
        <v>#N/A</v>
      </c>
      <c r="H5201" s="3" t="e">
        <v>#N/A</v>
      </c>
      <c r="I5201" s="79" t="e">
        <v>#N/A</v>
      </c>
      <c r="J5201" s="79" t="e">
        <v>#N/A</v>
      </c>
      <c r="K5201" s="84" t="e">
        <v>#N/A</v>
      </c>
      <c r="L5201" s="9" t="e">
        <v>#N/A</v>
      </c>
      <c r="M5201" s="92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8" t="e">
        <v>#N/A</v>
      </c>
      <c r="F5202" s="3" t="e">
        <v>#N/A</v>
      </c>
      <c r="G5202" s="3" t="e">
        <v>#N/A</v>
      </c>
      <c r="H5202" s="3" t="e">
        <v>#N/A</v>
      </c>
      <c r="I5202" s="79" t="e">
        <v>#N/A</v>
      </c>
      <c r="J5202" s="79" t="e">
        <v>#N/A</v>
      </c>
      <c r="K5202" s="84" t="e">
        <v>#N/A</v>
      </c>
      <c r="L5202" s="9" t="e">
        <v>#N/A</v>
      </c>
      <c r="M5202" s="92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8" t="e">
        <v>#N/A</v>
      </c>
      <c r="F5203" s="3" t="e">
        <v>#N/A</v>
      </c>
      <c r="G5203" s="3" t="e">
        <v>#N/A</v>
      </c>
      <c r="H5203" s="3" t="e">
        <v>#N/A</v>
      </c>
      <c r="I5203" s="79" t="e">
        <v>#N/A</v>
      </c>
      <c r="J5203" s="79" t="e">
        <v>#N/A</v>
      </c>
      <c r="K5203" s="84" t="e">
        <v>#N/A</v>
      </c>
      <c r="L5203" s="9" t="e">
        <v>#N/A</v>
      </c>
      <c r="M5203" s="92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8" t="e">
        <v>#N/A</v>
      </c>
      <c r="F5204" s="3" t="e">
        <v>#N/A</v>
      </c>
      <c r="G5204" s="3" t="e">
        <v>#N/A</v>
      </c>
      <c r="H5204" s="3" t="e">
        <v>#N/A</v>
      </c>
      <c r="I5204" s="79" t="e">
        <v>#N/A</v>
      </c>
      <c r="J5204" s="79" t="e">
        <v>#N/A</v>
      </c>
      <c r="K5204" s="84" t="e">
        <v>#N/A</v>
      </c>
      <c r="L5204" s="9" t="e">
        <v>#N/A</v>
      </c>
      <c r="M5204" s="92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8" t="e">
        <v>#N/A</v>
      </c>
      <c r="F5205" s="3" t="e">
        <v>#N/A</v>
      </c>
      <c r="G5205" s="3" t="e">
        <v>#N/A</v>
      </c>
      <c r="H5205" s="3" t="e">
        <v>#N/A</v>
      </c>
      <c r="I5205" s="79" t="e">
        <v>#N/A</v>
      </c>
      <c r="J5205" s="79" t="e">
        <v>#N/A</v>
      </c>
      <c r="K5205" s="84" t="e">
        <v>#N/A</v>
      </c>
      <c r="L5205" s="9" t="e">
        <v>#N/A</v>
      </c>
      <c r="M5205" s="92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8" t="e">
        <v>#N/A</v>
      </c>
      <c r="F5206" s="3" t="e">
        <v>#N/A</v>
      </c>
      <c r="G5206" s="3" t="e">
        <v>#N/A</v>
      </c>
      <c r="H5206" s="3" t="e">
        <v>#N/A</v>
      </c>
      <c r="I5206" s="79" t="e">
        <v>#N/A</v>
      </c>
      <c r="J5206" s="79" t="e">
        <v>#N/A</v>
      </c>
      <c r="K5206" s="84" t="e">
        <v>#N/A</v>
      </c>
      <c r="L5206" s="9" t="e">
        <v>#N/A</v>
      </c>
      <c r="M5206" s="92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8" t="e">
        <v>#N/A</v>
      </c>
      <c r="F5207" s="3" t="e">
        <v>#N/A</v>
      </c>
      <c r="G5207" s="3" t="e">
        <v>#N/A</v>
      </c>
      <c r="H5207" s="3" t="e">
        <v>#N/A</v>
      </c>
      <c r="I5207" s="79" t="e">
        <v>#N/A</v>
      </c>
      <c r="J5207" s="79" t="e">
        <v>#N/A</v>
      </c>
      <c r="K5207" s="84" t="e">
        <v>#N/A</v>
      </c>
      <c r="L5207" s="9" t="e">
        <v>#N/A</v>
      </c>
      <c r="M5207" s="92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8" t="e">
        <v>#N/A</v>
      </c>
      <c r="F5208" s="3" t="e">
        <v>#N/A</v>
      </c>
      <c r="G5208" s="3" t="e">
        <v>#N/A</v>
      </c>
      <c r="H5208" s="3" t="e">
        <v>#N/A</v>
      </c>
      <c r="I5208" s="79" t="e">
        <v>#N/A</v>
      </c>
      <c r="J5208" s="79" t="e">
        <v>#N/A</v>
      </c>
      <c r="K5208" s="84" t="e">
        <v>#N/A</v>
      </c>
      <c r="L5208" s="9" t="e">
        <v>#N/A</v>
      </c>
      <c r="M5208" s="92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8" t="e">
        <v>#N/A</v>
      </c>
      <c r="F5209" s="3" t="e">
        <v>#N/A</v>
      </c>
      <c r="G5209" s="3" t="e">
        <v>#N/A</v>
      </c>
      <c r="H5209" s="3" t="e">
        <v>#N/A</v>
      </c>
      <c r="I5209" s="79" t="e">
        <v>#N/A</v>
      </c>
      <c r="J5209" s="79" t="e">
        <v>#N/A</v>
      </c>
      <c r="K5209" s="84" t="e">
        <v>#N/A</v>
      </c>
      <c r="L5209" s="9" t="e">
        <v>#N/A</v>
      </c>
      <c r="M5209" s="92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8" t="e">
        <v>#N/A</v>
      </c>
      <c r="F5210" s="3" t="e">
        <v>#N/A</v>
      </c>
      <c r="G5210" s="3" t="e">
        <v>#N/A</v>
      </c>
      <c r="H5210" s="3" t="e">
        <v>#N/A</v>
      </c>
      <c r="I5210" s="79" t="e">
        <v>#N/A</v>
      </c>
      <c r="J5210" s="79" t="e">
        <v>#N/A</v>
      </c>
      <c r="K5210" s="84" t="e">
        <v>#N/A</v>
      </c>
      <c r="L5210" s="9" t="e">
        <v>#N/A</v>
      </c>
      <c r="M5210" s="92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8" t="e">
        <v>#N/A</v>
      </c>
      <c r="F5211" s="3" t="e">
        <v>#N/A</v>
      </c>
      <c r="G5211" s="3" t="e">
        <v>#N/A</v>
      </c>
      <c r="H5211" s="3" t="e">
        <v>#N/A</v>
      </c>
      <c r="I5211" s="79" t="e">
        <v>#N/A</v>
      </c>
      <c r="J5211" s="79" t="e">
        <v>#N/A</v>
      </c>
      <c r="K5211" s="84" t="e">
        <v>#N/A</v>
      </c>
      <c r="L5211" s="9" t="e">
        <v>#N/A</v>
      </c>
      <c r="M5211" s="92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8" t="e">
        <v>#N/A</v>
      </c>
      <c r="F5212" s="3" t="e">
        <v>#N/A</v>
      </c>
      <c r="G5212" s="3" t="e">
        <v>#N/A</v>
      </c>
      <c r="H5212" s="3" t="e">
        <v>#N/A</v>
      </c>
      <c r="I5212" s="79" t="e">
        <v>#N/A</v>
      </c>
      <c r="J5212" s="79" t="e">
        <v>#N/A</v>
      </c>
      <c r="K5212" s="84" t="e">
        <v>#N/A</v>
      </c>
      <c r="L5212" s="9" t="e">
        <v>#N/A</v>
      </c>
      <c r="M5212" s="92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8" t="e">
        <v>#N/A</v>
      </c>
      <c r="F5213" s="3" t="e">
        <v>#N/A</v>
      </c>
      <c r="G5213" s="3" t="e">
        <v>#N/A</v>
      </c>
      <c r="H5213" s="3" t="e">
        <v>#N/A</v>
      </c>
      <c r="I5213" s="79" t="e">
        <v>#N/A</v>
      </c>
      <c r="J5213" s="79" t="e">
        <v>#N/A</v>
      </c>
      <c r="K5213" s="84" t="e">
        <v>#N/A</v>
      </c>
      <c r="L5213" s="9" t="e">
        <v>#N/A</v>
      </c>
      <c r="M5213" s="92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8" t="e">
        <v>#N/A</v>
      </c>
      <c r="F5214" s="3" t="e">
        <v>#N/A</v>
      </c>
      <c r="G5214" s="3" t="e">
        <v>#N/A</v>
      </c>
      <c r="H5214" s="3" t="e">
        <v>#N/A</v>
      </c>
      <c r="I5214" s="79" t="e">
        <v>#N/A</v>
      </c>
      <c r="J5214" s="79" t="e">
        <v>#N/A</v>
      </c>
      <c r="K5214" s="84" t="e">
        <v>#N/A</v>
      </c>
      <c r="L5214" s="9" t="e">
        <v>#N/A</v>
      </c>
      <c r="M5214" s="92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8" t="e">
        <v>#N/A</v>
      </c>
      <c r="F5215" s="3" t="e">
        <v>#N/A</v>
      </c>
      <c r="G5215" s="3" t="e">
        <v>#N/A</v>
      </c>
      <c r="H5215" s="3" t="e">
        <v>#N/A</v>
      </c>
      <c r="I5215" s="79" t="e">
        <v>#N/A</v>
      </c>
      <c r="J5215" s="79" t="e">
        <v>#N/A</v>
      </c>
      <c r="K5215" s="84" t="e">
        <v>#N/A</v>
      </c>
      <c r="L5215" s="9" t="e">
        <v>#N/A</v>
      </c>
      <c r="M5215" s="92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8" t="e">
        <v>#N/A</v>
      </c>
      <c r="F5216" s="3" t="e">
        <v>#N/A</v>
      </c>
      <c r="G5216" s="3" t="e">
        <v>#N/A</v>
      </c>
      <c r="H5216" s="3" t="e">
        <v>#N/A</v>
      </c>
      <c r="I5216" s="79" t="e">
        <v>#N/A</v>
      </c>
      <c r="J5216" s="79" t="e">
        <v>#N/A</v>
      </c>
      <c r="K5216" s="84" t="e">
        <v>#N/A</v>
      </c>
      <c r="L5216" s="9" t="e">
        <v>#N/A</v>
      </c>
      <c r="M5216" s="92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8" t="e">
        <v>#N/A</v>
      </c>
      <c r="F5217" s="3" t="e">
        <v>#N/A</v>
      </c>
      <c r="G5217" s="3" t="e">
        <v>#N/A</v>
      </c>
      <c r="H5217" s="3" t="e">
        <v>#N/A</v>
      </c>
      <c r="I5217" s="79" t="e">
        <v>#N/A</v>
      </c>
      <c r="J5217" s="79" t="e">
        <v>#N/A</v>
      </c>
      <c r="K5217" s="84" t="e">
        <v>#N/A</v>
      </c>
      <c r="L5217" s="9" t="e">
        <v>#N/A</v>
      </c>
      <c r="M5217" s="92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8" t="e">
        <v>#N/A</v>
      </c>
      <c r="F5218" s="3" t="e">
        <v>#N/A</v>
      </c>
      <c r="G5218" s="3" t="e">
        <v>#N/A</v>
      </c>
      <c r="H5218" s="3" t="e">
        <v>#N/A</v>
      </c>
      <c r="I5218" s="79" t="e">
        <v>#N/A</v>
      </c>
      <c r="J5218" s="79" t="e">
        <v>#N/A</v>
      </c>
      <c r="K5218" s="84" t="e">
        <v>#N/A</v>
      </c>
      <c r="L5218" s="9" t="e">
        <v>#N/A</v>
      </c>
      <c r="M5218" s="92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8" t="e">
        <v>#N/A</v>
      </c>
      <c r="F5219" s="3" t="e">
        <v>#N/A</v>
      </c>
      <c r="G5219" s="3" t="e">
        <v>#N/A</v>
      </c>
      <c r="H5219" s="3" t="e">
        <v>#N/A</v>
      </c>
      <c r="I5219" s="79" t="e">
        <v>#N/A</v>
      </c>
      <c r="J5219" s="79" t="e">
        <v>#N/A</v>
      </c>
      <c r="K5219" s="84" t="e">
        <v>#N/A</v>
      </c>
      <c r="L5219" s="9" t="e">
        <v>#N/A</v>
      </c>
      <c r="M5219" s="92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8" t="e">
        <v>#N/A</v>
      </c>
      <c r="F5220" s="3" t="e">
        <v>#N/A</v>
      </c>
      <c r="G5220" s="3" t="e">
        <v>#N/A</v>
      </c>
      <c r="H5220" s="3" t="e">
        <v>#N/A</v>
      </c>
      <c r="I5220" s="79" t="e">
        <v>#N/A</v>
      </c>
      <c r="J5220" s="79" t="e">
        <v>#N/A</v>
      </c>
      <c r="K5220" s="84" t="e">
        <v>#N/A</v>
      </c>
      <c r="L5220" s="9" t="e">
        <v>#N/A</v>
      </c>
      <c r="M5220" s="92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8" t="e">
        <v>#N/A</v>
      </c>
      <c r="F5221" s="3" t="e">
        <v>#N/A</v>
      </c>
      <c r="G5221" s="3" t="e">
        <v>#N/A</v>
      </c>
      <c r="H5221" s="3" t="e">
        <v>#N/A</v>
      </c>
      <c r="I5221" s="79" t="e">
        <v>#N/A</v>
      </c>
      <c r="J5221" s="79" t="e">
        <v>#N/A</v>
      </c>
      <c r="K5221" s="84" t="e">
        <v>#N/A</v>
      </c>
      <c r="L5221" s="9" t="e">
        <v>#N/A</v>
      </c>
      <c r="M5221" s="92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8" t="e">
        <v>#N/A</v>
      </c>
      <c r="F5222" s="3" t="e">
        <v>#N/A</v>
      </c>
      <c r="G5222" s="3" t="e">
        <v>#N/A</v>
      </c>
      <c r="H5222" s="3" t="e">
        <v>#N/A</v>
      </c>
      <c r="I5222" s="79" t="e">
        <v>#N/A</v>
      </c>
      <c r="J5222" s="79" t="e">
        <v>#N/A</v>
      </c>
      <c r="K5222" s="84" t="e">
        <v>#N/A</v>
      </c>
      <c r="L5222" s="9" t="e">
        <v>#N/A</v>
      </c>
      <c r="M5222" s="92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8" t="e">
        <v>#N/A</v>
      </c>
      <c r="F5223" s="3" t="e">
        <v>#N/A</v>
      </c>
      <c r="G5223" s="3" t="e">
        <v>#N/A</v>
      </c>
      <c r="H5223" s="3" t="e">
        <v>#N/A</v>
      </c>
      <c r="I5223" s="79" t="e">
        <v>#N/A</v>
      </c>
      <c r="J5223" s="79" t="e">
        <v>#N/A</v>
      </c>
      <c r="K5223" s="84" t="e">
        <v>#N/A</v>
      </c>
      <c r="L5223" s="9" t="e">
        <v>#N/A</v>
      </c>
      <c r="M5223" s="92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8" t="e">
        <v>#N/A</v>
      </c>
      <c r="F5224" s="3" t="e">
        <v>#N/A</v>
      </c>
      <c r="G5224" s="3" t="e">
        <v>#N/A</v>
      </c>
      <c r="H5224" s="3" t="e">
        <v>#N/A</v>
      </c>
      <c r="I5224" s="79" t="e">
        <v>#N/A</v>
      </c>
      <c r="J5224" s="79" t="e">
        <v>#N/A</v>
      </c>
      <c r="K5224" s="84" t="e">
        <v>#N/A</v>
      </c>
      <c r="L5224" s="9" t="e">
        <v>#N/A</v>
      </c>
      <c r="M5224" s="92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8" t="e">
        <v>#N/A</v>
      </c>
      <c r="F5225" s="3" t="e">
        <v>#N/A</v>
      </c>
      <c r="G5225" s="3" t="e">
        <v>#N/A</v>
      </c>
      <c r="H5225" s="3" t="e">
        <v>#N/A</v>
      </c>
      <c r="I5225" s="79" t="e">
        <v>#N/A</v>
      </c>
      <c r="J5225" s="79" t="e">
        <v>#N/A</v>
      </c>
      <c r="K5225" s="84" t="e">
        <v>#N/A</v>
      </c>
      <c r="L5225" s="9" t="e">
        <v>#N/A</v>
      </c>
      <c r="M5225" s="92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8" t="e">
        <v>#N/A</v>
      </c>
      <c r="F5226" s="3" t="e">
        <v>#N/A</v>
      </c>
      <c r="G5226" s="3" t="e">
        <v>#N/A</v>
      </c>
      <c r="H5226" s="3" t="e">
        <v>#N/A</v>
      </c>
      <c r="I5226" s="79" t="e">
        <v>#N/A</v>
      </c>
      <c r="J5226" s="79" t="e">
        <v>#N/A</v>
      </c>
      <c r="K5226" s="84" t="e">
        <v>#N/A</v>
      </c>
      <c r="L5226" s="9" t="e">
        <v>#N/A</v>
      </c>
      <c r="M5226" s="92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8" t="e">
        <v>#N/A</v>
      </c>
      <c r="F5227" s="3" t="e">
        <v>#N/A</v>
      </c>
      <c r="G5227" s="3" t="e">
        <v>#N/A</v>
      </c>
      <c r="H5227" s="3" t="e">
        <v>#N/A</v>
      </c>
      <c r="I5227" s="79" t="e">
        <v>#N/A</v>
      </c>
      <c r="J5227" s="79" t="e">
        <v>#N/A</v>
      </c>
      <c r="K5227" s="84" t="e">
        <v>#N/A</v>
      </c>
      <c r="L5227" s="9" t="e">
        <v>#N/A</v>
      </c>
      <c r="M5227" s="92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8" t="e">
        <v>#N/A</v>
      </c>
      <c r="F5228" s="3" t="e">
        <v>#N/A</v>
      </c>
      <c r="G5228" s="3" t="e">
        <v>#N/A</v>
      </c>
      <c r="H5228" s="3" t="e">
        <v>#N/A</v>
      </c>
      <c r="I5228" s="79" t="e">
        <v>#N/A</v>
      </c>
      <c r="J5228" s="79" t="e">
        <v>#N/A</v>
      </c>
      <c r="K5228" s="84" t="e">
        <v>#N/A</v>
      </c>
      <c r="L5228" s="9" t="e">
        <v>#N/A</v>
      </c>
      <c r="M5228" s="92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8" t="e">
        <v>#N/A</v>
      </c>
      <c r="F5229" s="3" t="e">
        <v>#N/A</v>
      </c>
      <c r="G5229" s="3" t="e">
        <v>#N/A</v>
      </c>
      <c r="H5229" s="3" t="e">
        <v>#N/A</v>
      </c>
      <c r="I5229" s="79" t="e">
        <v>#N/A</v>
      </c>
      <c r="J5229" s="79" t="e">
        <v>#N/A</v>
      </c>
      <c r="K5229" s="84" t="e">
        <v>#N/A</v>
      </c>
      <c r="L5229" s="9" t="e">
        <v>#N/A</v>
      </c>
      <c r="M5229" s="92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8" t="e">
        <v>#N/A</v>
      </c>
      <c r="F5230" s="3" t="e">
        <v>#N/A</v>
      </c>
      <c r="G5230" s="3" t="e">
        <v>#N/A</v>
      </c>
      <c r="H5230" s="3" t="e">
        <v>#N/A</v>
      </c>
      <c r="I5230" s="79" t="e">
        <v>#N/A</v>
      </c>
      <c r="J5230" s="79" t="e">
        <v>#N/A</v>
      </c>
      <c r="K5230" s="84" t="e">
        <v>#N/A</v>
      </c>
      <c r="L5230" s="9" t="e">
        <v>#N/A</v>
      </c>
      <c r="M5230" s="92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8" t="e">
        <v>#N/A</v>
      </c>
      <c r="F5231" s="3" t="e">
        <v>#N/A</v>
      </c>
      <c r="G5231" s="3" t="e">
        <v>#N/A</v>
      </c>
      <c r="H5231" s="3" t="e">
        <v>#N/A</v>
      </c>
      <c r="I5231" s="79" t="e">
        <v>#N/A</v>
      </c>
      <c r="J5231" s="79" t="e">
        <v>#N/A</v>
      </c>
      <c r="K5231" s="84" t="e">
        <v>#N/A</v>
      </c>
      <c r="L5231" s="9" t="e">
        <v>#N/A</v>
      </c>
      <c r="M5231" s="92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8" t="e">
        <v>#N/A</v>
      </c>
      <c r="F5232" s="3" t="e">
        <v>#N/A</v>
      </c>
      <c r="G5232" s="3" t="e">
        <v>#N/A</v>
      </c>
      <c r="H5232" s="3" t="e">
        <v>#N/A</v>
      </c>
      <c r="I5232" s="79" t="e">
        <v>#N/A</v>
      </c>
      <c r="J5232" s="79" t="e">
        <v>#N/A</v>
      </c>
      <c r="K5232" s="84" t="e">
        <v>#N/A</v>
      </c>
      <c r="L5232" s="9" t="e">
        <v>#N/A</v>
      </c>
      <c r="M5232" s="92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8" t="e">
        <v>#N/A</v>
      </c>
      <c r="F5233" s="3" t="e">
        <v>#N/A</v>
      </c>
      <c r="G5233" s="3" t="e">
        <v>#N/A</v>
      </c>
      <c r="H5233" s="3" t="e">
        <v>#N/A</v>
      </c>
      <c r="I5233" s="79" t="e">
        <v>#N/A</v>
      </c>
      <c r="J5233" s="79" t="e">
        <v>#N/A</v>
      </c>
      <c r="K5233" s="84" t="e">
        <v>#N/A</v>
      </c>
      <c r="L5233" s="9" t="e">
        <v>#N/A</v>
      </c>
      <c r="M5233" s="92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8" t="e">
        <v>#N/A</v>
      </c>
      <c r="F5234" s="3" t="e">
        <v>#N/A</v>
      </c>
      <c r="G5234" s="3" t="e">
        <v>#N/A</v>
      </c>
      <c r="H5234" s="3" t="e">
        <v>#N/A</v>
      </c>
      <c r="I5234" s="79" t="e">
        <v>#N/A</v>
      </c>
      <c r="J5234" s="79" t="e">
        <v>#N/A</v>
      </c>
      <c r="K5234" s="84" t="e">
        <v>#N/A</v>
      </c>
      <c r="L5234" s="9" t="e">
        <v>#N/A</v>
      </c>
      <c r="M5234" s="92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8" t="e">
        <v>#N/A</v>
      </c>
      <c r="F5235" s="3" t="e">
        <v>#N/A</v>
      </c>
      <c r="G5235" s="3" t="e">
        <v>#N/A</v>
      </c>
      <c r="H5235" s="3" t="e">
        <v>#N/A</v>
      </c>
      <c r="I5235" s="79" t="e">
        <v>#N/A</v>
      </c>
      <c r="J5235" s="79" t="e">
        <v>#N/A</v>
      </c>
      <c r="K5235" s="84" t="e">
        <v>#N/A</v>
      </c>
      <c r="L5235" s="9" t="e">
        <v>#N/A</v>
      </c>
      <c r="M5235" s="92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8" t="e">
        <v>#N/A</v>
      </c>
      <c r="F5236" s="3" t="e">
        <v>#N/A</v>
      </c>
      <c r="G5236" s="3" t="e">
        <v>#N/A</v>
      </c>
      <c r="H5236" s="3" t="e">
        <v>#N/A</v>
      </c>
      <c r="I5236" s="79" t="e">
        <v>#N/A</v>
      </c>
      <c r="J5236" s="79" t="e">
        <v>#N/A</v>
      </c>
      <c r="K5236" s="84" t="e">
        <v>#N/A</v>
      </c>
      <c r="L5236" s="9" t="e">
        <v>#N/A</v>
      </c>
      <c r="M5236" s="92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8" t="e">
        <v>#N/A</v>
      </c>
      <c r="F5237" s="3" t="e">
        <v>#N/A</v>
      </c>
      <c r="G5237" s="3" t="e">
        <v>#N/A</v>
      </c>
      <c r="H5237" s="3" t="e">
        <v>#N/A</v>
      </c>
      <c r="I5237" s="79" t="e">
        <v>#N/A</v>
      </c>
      <c r="J5237" s="79" t="e">
        <v>#N/A</v>
      </c>
      <c r="K5237" s="84" t="e">
        <v>#N/A</v>
      </c>
      <c r="L5237" s="9" t="e">
        <v>#N/A</v>
      </c>
      <c r="M5237" s="92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8" t="e">
        <v>#N/A</v>
      </c>
      <c r="F5238" s="3" t="e">
        <v>#N/A</v>
      </c>
      <c r="G5238" s="3" t="e">
        <v>#N/A</v>
      </c>
      <c r="H5238" s="3" t="e">
        <v>#N/A</v>
      </c>
      <c r="I5238" s="79" t="e">
        <v>#N/A</v>
      </c>
      <c r="J5238" s="79" t="e">
        <v>#N/A</v>
      </c>
      <c r="K5238" s="84" t="e">
        <v>#N/A</v>
      </c>
      <c r="L5238" s="9" t="e">
        <v>#N/A</v>
      </c>
      <c r="M5238" s="92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8" t="e">
        <v>#N/A</v>
      </c>
      <c r="F5239" s="3" t="e">
        <v>#N/A</v>
      </c>
      <c r="G5239" s="3" t="e">
        <v>#N/A</v>
      </c>
      <c r="H5239" s="3" t="e">
        <v>#N/A</v>
      </c>
      <c r="I5239" s="79" t="e">
        <v>#N/A</v>
      </c>
      <c r="J5239" s="79" t="e">
        <v>#N/A</v>
      </c>
      <c r="K5239" s="84" t="e">
        <v>#N/A</v>
      </c>
      <c r="L5239" s="9" t="e">
        <v>#N/A</v>
      </c>
      <c r="M5239" s="92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8" t="e">
        <v>#N/A</v>
      </c>
      <c r="F5240" s="3" t="e">
        <v>#N/A</v>
      </c>
      <c r="G5240" s="3" t="e">
        <v>#N/A</v>
      </c>
      <c r="H5240" s="3" t="e">
        <v>#N/A</v>
      </c>
      <c r="I5240" s="79" t="e">
        <v>#N/A</v>
      </c>
      <c r="J5240" s="79" t="e">
        <v>#N/A</v>
      </c>
      <c r="K5240" s="84" t="e">
        <v>#N/A</v>
      </c>
      <c r="L5240" s="9" t="e">
        <v>#N/A</v>
      </c>
      <c r="M5240" s="92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8" t="e">
        <v>#N/A</v>
      </c>
      <c r="F5241" s="3" t="e">
        <v>#N/A</v>
      </c>
      <c r="G5241" s="3" t="e">
        <v>#N/A</v>
      </c>
      <c r="H5241" s="3" t="e">
        <v>#N/A</v>
      </c>
      <c r="I5241" s="79" t="e">
        <v>#N/A</v>
      </c>
      <c r="J5241" s="79" t="e">
        <v>#N/A</v>
      </c>
      <c r="K5241" s="84" t="e">
        <v>#N/A</v>
      </c>
      <c r="L5241" s="9" t="e">
        <v>#N/A</v>
      </c>
      <c r="M5241" s="92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8" t="e">
        <v>#N/A</v>
      </c>
      <c r="F5242" s="3" t="e">
        <v>#N/A</v>
      </c>
      <c r="G5242" s="3" t="e">
        <v>#N/A</v>
      </c>
      <c r="H5242" s="3" t="e">
        <v>#N/A</v>
      </c>
      <c r="I5242" s="79" t="e">
        <v>#N/A</v>
      </c>
      <c r="J5242" s="79" t="e">
        <v>#N/A</v>
      </c>
      <c r="K5242" s="84" t="e">
        <v>#N/A</v>
      </c>
      <c r="L5242" s="9" t="e">
        <v>#N/A</v>
      </c>
      <c r="M5242" s="92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8" t="e">
        <v>#N/A</v>
      </c>
      <c r="F5243" s="3" t="e">
        <v>#N/A</v>
      </c>
      <c r="G5243" s="3" t="e">
        <v>#N/A</v>
      </c>
      <c r="H5243" s="3" t="e">
        <v>#N/A</v>
      </c>
      <c r="I5243" s="79" t="e">
        <v>#N/A</v>
      </c>
      <c r="J5243" s="79" t="e">
        <v>#N/A</v>
      </c>
      <c r="K5243" s="84" t="e">
        <v>#N/A</v>
      </c>
      <c r="L5243" s="9" t="e">
        <v>#N/A</v>
      </c>
      <c r="M5243" s="92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8" t="e">
        <v>#N/A</v>
      </c>
      <c r="F5244" s="3" t="e">
        <v>#N/A</v>
      </c>
      <c r="G5244" s="3" t="e">
        <v>#N/A</v>
      </c>
      <c r="H5244" s="3" t="e">
        <v>#N/A</v>
      </c>
      <c r="I5244" s="79" t="e">
        <v>#N/A</v>
      </c>
      <c r="J5244" s="79" t="e">
        <v>#N/A</v>
      </c>
      <c r="K5244" s="84" t="e">
        <v>#N/A</v>
      </c>
      <c r="L5244" s="9" t="e">
        <v>#N/A</v>
      </c>
      <c r="M5244" s="92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8" t="e">
        <v>#N/A</v>
      </c>
      <c r="F5245" s="3" t="e">
        <v>#N/A</v>
      </c>
      <c r="G5245" s="3" t="e">
        <v>#N/A</v>
      </c>
      <c r="H5245" s="3" t="e">
        <v>#N/A</v>
      </c>
      <c r="I5245" s="79" t="e">
        <v>#N/A</v>
      </c>
      <c r="J5245" s="79" t="e">
        <v>#N/A</v>
      </c>
      <c r="K5245" s="84" t="e">
        <v>#N/A</v>
      </c>
      <c r="L5245" s="9" t="e">
        <v>#N/A</v>
      </c>
      <c r="M5245" s="92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8" t="e">
        <v>#N/A</v>
      </c>
      <c r="F5246" s="3" t="e">
        <v>#N/A</v>
      </c>
      <c r="G5246" s="3" t="e">
        <v>#N/A</v>
      </c>
      <c r="H5246" s="3" t="e">
        <v>#N/A</v>
      </c>
      <c r="I5246" s="79" t="e">
        <v>#N/A</v>
      </c>
      <c r="J5246" s="79" t="e">
        <v>#N/A</v>
      </c>
      <c r="K5246" s="84" t="e">
        <v>#N/A</v>
      </c>
      <c r="L5246" s="9" t="e">
        <v>#N/A</v>
      </c>
      <c r="M5246" s="92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8" t="e">
        <v>#N/A</v>
      </c>
      <c r="F5247" s="3" t="e">
        <v>#N/A</v>
      </c>
      <c r="G5247" s="3" t="e">
        <v>#N/A</v>
      </c>
      <c r="H5247" s="3" t="e">
        <v>#N/A</v>
      </c>
      <c r="I5247" s="79" t="e">
        <v>#N/A</v>
      </c>
      <c r="J5247" s="79" t="e">
        <v>#N/A</v>
      </c>
      <c r="K5247" s="84" t="e">
        <v>#N/A</v>
      </c>
      <c r="L5247" s="9" t="e">
        <v>#N/A</v>
      </c>
      <c r="M5247" s="92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8" t="e">
        <v>#N/A</v>
      </c>
      <c r="F5248" s="3" t="e">
        <v>#N/A</v>
      </c>
      <c r="G5248" s="3" t="e">
        <v>#N/A</v>
      </c>
      <c r="H5248" s="3" t="e">
        <v>#N/A</v>
      </c>
      <c r="I5248" s="79" t="e">
        <v>#N/A</v>
      </c>
      <c r="J5248" s="79" t="e">
        <v>#N/A</v>
      </c>
      <c r="K5248" s="84" t="e">
        <v>#N/A</v>
      </c>
      <c r="L5248" s="9" t="e">
        <v>#N/A</v>
      </c>
      <c r="M5248" s="92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8" t="e">
        <v>#N/A</v>
      </c>
      <c r="F5249" s="3" t="e">
        <v>#N/A</v>
      </c>
      <c r="G5249" s="3" t="e">
        <v>#N/A</v>
      </c>
      <c r="H5249" s="3" t="e">
        <v>#N/A</v>
      </c>
      <c r="I5249" s="79" t="e">
        <v>#N/A</v>
      </c>
      <c r="J5249" s="79" t="e">
        <v>#N/A</v>
      </c>
      <c r="K5249" s="84" t="e">
        <v>#N/A</v>
      </c>
      <c r="L5249" s="9" t="e">
        <v>#N/A</v>
      </c>
      <c r="M5249" s="92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8" t="e">
        <v>#N/A</v>
      </c>
      <c r="F5250" s="3" t="e">
        <v>#N/A</v>
      </c>
      <c r="G5250" s="3" t="e">
        <v>#N/A</v>
      </c>
      <c r="H5250" s="3" t="e">
        <v>#N/A</v>
      </c>
      <c r="I5250" s="79" t="e">
        <v>#N/A</v>
      </c>
      <c r="J5250" s="79" t="e">
        <v>#N/A</v>
      </c>
      <c r="K5250" s="84" t="e">
        <v>#N/A</v>
      </c>
      <c r="L5250" s="9" t="e">
        <v>#N/A</v>
      </c>
      <c r="M5250" s="92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8" t="e">
        <v>#N/A</v>
      </c>
      <c r="F5251" s="3" t="e">
        <v>#N/A</v>
      </c>
      <c r="G5251" s="3" t="e">
        <v>#N/A</v>
      </c>
      <c r="H5251" s="3" t="e">
        <v>#N/A</v>
      </c>
      <c r="I5251" s="79" t="e">
        <v>#N/A</v>
      </c>
      <c r="J5251" s="79" t="e">
        <v>#N/A</v>
      </c>
      <c r="K5251" s="84" t="e">
        <v>#N/A</v>
      </c>
      <c r="L5251" s="9" t="e">
        <v>#N/A</v>
      </c>
      <c r="M5251" s="92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8" t="e">
        <v>#N/A</v>
      </c>
      <c r="F5252" s="3" t="e">
        <v>#N/A</v>
      </c>
      <c r="G5252" s="3" t="e">
        <v>#N/A</v>
      </c>
      <c r="H5252" s="3" t="e">
        <v>#N/A</v>
      </c>
      <c r="I5252" s="79" t="e">
        <v>#N/A</v>
      </c>
      <c r="J5252" s="79" t="e">
        <v>#N/A</v>
      </c>
      <c r="K5252" s="84" t="e">
        <v>#N/A</v>
      </c>
      <c r="L5252" s="9" t="e">
        <v>#N/A</v>
      </c>
      <c r="M5252" s="92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8" t="e">
        <v>#N/A</v>
      </c>
      <c r="F5253" s="3" t="e">
        <v>#N/A</v>
      </c>
      <c r="G5253" s="3" t="e">
        <v>#N/A</v>
      </c>
      <c r="H5253" s="3" t="e">
        <v>#N/A</v>
      </c>
      <c r="I5253" s="79" t="e">
        <v>#N/A</v>
      </c>
      <c r="J5253" s="79" t="e">
        <v>#N/A</v>
      </c>
      <c r="K5253" s="84" t="e">
        <v>#N/A</v>
      </c>
      <c r="L5253" s="9" t="e">
        <v>#N/A</v>
      </c>
      <c r="M5253" s="92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8" t="e">
        <v>#N/A</v>
      </c>
      <c r="F5254" s="3" t="e">
        <v>#N/A</v>
      </c>
      <c r="G5254" s="3" t="e">
        <v>#N/A</v>
      </c>
      <c r="H5254" s="3" t="e">
        <v>#N/A</v>
      </c>
      <c r="I5254" s="79" t="e">
        <v>#N/A</v>
      </c>
      <c r="J5254" s="79" t="e">
        <v>#N/A</v>
      </c>
      <c r="K5254" s="84" t="e">
        <v>#N/A</v>
      </c>
      <c r="L5254" s="9" t="e">
        <v>#N/A</v>
      </c>
      <c r="M5254" s="92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8" t="e">
        <v>#N/A</v>
      </c>
      <c r="F5255" s="3" t="e">
        <v>#N/A</v>
      </c>
      <c r="G5255" s="3" t="e">
        <v>#N/A</v>
      </c>
      <c r="H5255" s="3" t="e">
        <v>#N/A</v>
      </c>
      <c r="I5255" s="79" t="e">
        <v>#N/A</v>
      </c>
      <c r="J5255" s="79" t="e">
        <v>#N/A</v>
      </c>
      <c r="K5255" s="84" t="e">
        <v>#N/A</v>
      </c>
      <c r="L5255" s="9" t="e">
        <v>#N/A</v>
      </c>
      <c r="M5255" s="92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8" t="e">
        <v>#N/A</v>
      </c>
      <c r="F5256" s="3" t="e">
        <v>#N/A</v>
      </c>
      <c r="G5256" s="3" t="e">
        <v>#N/A</v>
      </c>
      <c r="H5256" s="3" t="e">
        <v>#N/A</v>
      </c>
      <c r="I5256" s="79" t="e">
        <v>#N/A</v>
      </c>
      <c r="J5256" s="79" t="e">
        <v>#N/A</v>
      </c>
      <c r="K5256" s="84" t="e">
        <v>#N/A</v>
      </c>
      <c r="L5256" s="9" t="e">
        <v>#N/A</v>
      </c>
      <c r="M5256" s="92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8" t="e">
        <v>#N/A</v>
      </c>
      <c r="F5257" s="3" t="e">
        <v>#N/A</v>
      </c>
      <c r="G5257" s="3" t="e">
        <v>#N/A</v>
      </c>
      <c r="H5257" s="3" t="e">
        <v>#N/A</v>
      </c>
      <c r="I5257" s="79" t="e">
        <v>#N/A</v>
      </c>
      <c r="J5257" s="79" t="e">
        <v>#N/A</v>
      </c>
      <c r="K5257" s="84" t="e">
        <v>#N/A</v>
      </c>
      <c r="L5257" s="9" t="e">
        <v>#N/A</v>
      </c>
      <c r="M5257" s="92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8" t="e">
        <v>#N/A</v>
      </c>
      <c r="F5258" s="3" t="e">
        <v>#N/A</v>
      </c>
      <c r="G5258" s="3" t="e">
        <v>#N/A</v>
      </c>
      <c r="H5258" s="3" t="e">
        <v>#N/A</v>
      </c>
      <c r="I5258" s="79" t="e">
        <v>#N/A</v>
      </c>
      <c r="J5258" s="79" t="e">
        <v>#N/A</v>
      </c>
      <c r="K5258" s="84" t="e">
        <v>#N/A</v>
      </c>
      <c r="L5258" s="9" t="e">
        <v>#N/A</v>
      </c>
      <c r="M5258" s="92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8" t="e">
        <v>#N/A</v>
      </c>
      <c r="F5259" s="3" t="e">
        <v>#N/A</v>
      </c>
      <c r="G5259" s="3" t="e">
        <v>#N/A</v>
      </c>
      <c r="H5259" s="3" t="e">
        <v>#N/A</v>
      </c>
      <c r="I5259" s="79" t="e">
        <v>#N/A</v>
      </c>
      <c r="J5259" s="79" t="e">
        <v>#N/A</v>
      </c>
      <c r="K5259" s="84" t="e">
        <v>#N/A</v>
      </c>
      <c r="L5259" s="9" t="e">
        <v>#N/A</v>
      </c>
      <c r="M5259" s="92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8" t="e">
        <v>#N/A</v>
      </c>
      <c r="F5260" s="3" t="e">
        <v>#N/A</v>
      </c>
      <c r="G5260" s="3" t="e">
        <v>#N/A</v>
      </c>
      <c r="H5260" s="3" t="e">
        <v>#N/A</v>
      </c>
      <c r="I5260" s="79" t="e">
        <v>#N/A</v>
      </c>
      <c r="J5260" s="79" t="e">
        <v>#N/A</v>
      </c>
      <c r="K5260" s="84" t="e">
        <v>#N/A</v>
      </c>
      <c r="L5260" s="9" t="e">
        <v>#N/A</v>
      </c>
      <c r="M5260" s="92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8" t="e">
        <v>#N/A</v>
      </c>
      <c r="F5261" s="3" t="e">
        <v>#N/A</v>
      </c>
      <c r="G5261" s="3" t="e">
        <v>#N/A</v>
      </c>
      <c r="H5261" s="3" t="e">
        <v>#N/A</v>
      </c>
      <c r="I5261" s="79" t="e">
        <v>#N/A</v>
      </c>
      <c r="J5261" s="79" t="e">
        <v>#N/A</v>
      </c>
      <c r="K5261" s="84" t="e">
        <v>#N/A</v>
      </c>
      <c r="L5261" s="9" t="e">
        <v>#N/A</v>
      </c>
      <c r="M5261" s="92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8" t="e">
        <v>#N/A</v>
      </c>
      <c r="F5262" s="3" t="e">
        <v>#N/A</v>
      </c>
      <c r="G5262" s="3" t="e">
        <v>#N/A</v>
      </c>
      <c r="H5262" s="3" t="e">
        <v>#N/A</v>
      </c>
      <c r="I5262" s="79" t="e">
        <v>#N/A</v>
      </c>
      <c r="J5262" s="79" t="e">
        <v>#N/A</v>
      </c>
      <c r="K5262" s="84" t="e">
        <v>#N/A</v>
      </c>
      <c r="L5262" s="9" t="e">
        <v>#N/A</v>
      </c>
      <c r="M5262" s="92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8" t="e">
        <v>#N/A</v>
      </c>
      <c r="F5263" s="3" t="e">
        <v>#N/A</v>
      </c>
      <c r="G5263" s="3" t="e">
        <v>#N/A</v>
      </c>
      <c r="H5263" s="3" t="e">
        <v>#N/A</v>
      </c>
      <c r="I5263" s="79" t="e">
        <v>#N/A</v>
      </c>
      <c r="J5263" s="79" t="e">
        <v>#N/A</v>
      </c>
      <c r="K5263" s="84" t="e">
        <v>#N/A</v>
      </c>
      <c r="L5263" s="9" t="e">
        <v>#N/A</v>
      </c>
      <c r="M5263" s="92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8" t="e">
        <v>#N/A</v>
      </c>
      <c r="F5264" s="3" t="e">
        <v>#N/A</v>
      </c>
      <c r="G5264" s="3" t="e">
        <v>#N/A</v>
      </c>
      <c r="H5264" s="3" t="e">
        <v>#N/A</v>
      </c>
      <c r="I5264" s="79" t="e">
        <v>#N/A</v>
      </c>
      <c r="J5264" s="79" t="e">
        <v>#N/A</v>
      </c>
      <c r="K5264" s="84" t="e">
        <v>#N/A</v>
      </c>
      <c r="L5264" s="9" t="e">
        <v>#N/A</v>
      </c>
      <c r="M5264" s="92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8" t="e">
        <v>#N/A</v>
      </c>
      <c r="F5265" s="3" t="e">
        <v>#N/A</v>
      </c>
      <c r="G5265" s="3" t="e">
        <v>#N/A</v>
      </c>
      <c r="H5265" s="3" t="e">
        <v>#N/A</v>
      </c>
      <c r="I5265" s="79" t="e">
        <v>#N/A</v>
      </c>
      <c r="J5265" s="79" t="e">
        <v>#N/A</v>
      </c>
      <c r="K5265" s="84" t="e">
        <v>#N/A</v>
      </c>
      <c r="L5265" s="9" t="e">
        <v>#N/A</v>
      </c>
      <c r="M5265" s="92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8" t="e">
        <v>#N/A</v>
      </c>
      <c r="F5266" s="3" t="e">
        <v>#N/A</v>
      </c>
      <c r="G5266" s="3" t="e">
        <v>#N/A</v>
      </c>
      <c r="H5266" s="3" t="e">
        <v>#N/A</v>
      </c>
      <c r="I5266" s="79" t="e">
        <v>#N/A</v>
      </c>
      <c r="J5266" s="79" t="e">
        <v>#N/A</v>
      </c>
      <c r="K5266" s="84" t="e">
        <v>#N/A</v>
      </c>
      <c r="L5266" s="9" t="e">
        <v>#N/A</v>
      </c>
      <c r="M5266" s="92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8" t="e">
        <v>#N/A</v>
      </c>
      <c r="F5267" s="3" t="e">
        <v>#N/A</v>
      </c>
      <c r="G5267" s="3" t="e">
        <v>#N/A</v>
      </c>
      <c r="H5267" s="3" t="e">
        <v>#N/A</v>
      </c>
      <c r="I5267" s="79" t="e">
        <v>#N/A</v>
      </c>
      <c r="J5267" s="79" t="e">
        <v>#N/A</v>
      </c>
      <c r="K5267" s="84" t="e">
        <v>#N/A</v>
      </c>
      <c r="L5267" s="9" t="e">
        <v>#N/A</v>
      </c>
      <c r="M5267" s="92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8" t="e">
        <v>#N/A</v>
      </c>
      <c r="F5268" s="3" t="e">
        <v>#N/A</v>
      </c>
      <c r="G5268" s="3" t="e">
        <v>#N/A</v>
      </c>
      <c r="H5268" s="3" t="e">
        <v>#N/A</v>
      </c>
      <c r="I5268" s="79" t="e">
        <v>#N/A</v>
      </c>
      <c r="J5268" s="79" t="e">
        <v>#N/A</v>
      </c>
      <c r="K5268" s="84" t="e">
        <v>#N/A</v>
      </c>
      <c r="L5268" s="9" t="e">
        <v>#N/A</v>
      </c>
      <c r="M5268" s="92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8" t="e">
        <v>#N/A</v>
      </c>
      <c r="F5269" s="3" t="e">
        <v>#N/A</v>
      </c>
      <c r="G5269" s="3" t="e">
        <v>#N/A</v>
      </c>
      <c r="H5269" s="3" t="e">
        <v>#N/A</v>
      </c>
      <c r="I5269" s="79" t="e">
        <v>#N/A</v>
      </c>
      <c r="J5269" s="79" t="e">
        <v>#N/A</v>
      </c>
      <c r="K5269" s="84" t="e">
        <v>#N/A</v>
      </c>
      <c r="L5269" s="9" t="e">
        <v>#N/A</v>
      </c>
      <c r="M5269" s="92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8" t="e">
        <v>#N/A</v>
      </c>
      <c r="F5270" s="3" t="e">
        <v>#N/A</v>
      </c>
      <c r="G5270" s="3" t="e">
        <v>#N/A</v>
      </c>
      <c r="H5270" s="3" t="e">
        <v>#N/A</v>
      </c>
      <c r="I5270" s="79" t="e">
        <v>#N/A</v>
      </c>
      <c r="J5270" s="79" t="e">
        <v>#N/A</v>
      </c>
      <c r="K5270" s="84" t="e">
        <v>#N/A</v>
      </c>
      <c r="L5270" s="9" t="e">
        <v>#N/A</v>
      </c>
      <c r="M5270" s="92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8" t="e">
        <v>#N/A</v>
      </c>
      <c r="F5271" s="3" t="e">
        <v>#N/A</v>
      </c>
      <c r="G5271" s="3" t="e">
        <v>#N/A</v>
      </c>
      <c r="H5271" s="3" t="e">
        <v>#N/A</v>
      </c>
      <c r="I5271" s="79" t="e">
        <v>#N/A</v>
      </c>
      <c r="J5271" s="79" t="e">
        <v>#N/A</v>
      </c>
      <c r="K5271" s="84" t="e">
        <v>#N/A</v>
      </c>
      <c r="L5271" s="9" t="e">
        <v>#N/A</v>
      </c>
      <c r="M5271" s="92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8" t="e">
        <v>#N/A</v>
      </c>
      <c r="F5272" s="3" t="e">
        <v>#N/A</v>
      </c>
      <c r="G5272" s="3" t="e">
        <v>#N/A</v>
      </c>
      <c r="H5272" s="3" t="e">
        <v>#N/A</v>
      </c>
      <c r="I5272" s="79" t="e">
        <v>#N/A</v>
      </c>
      <c r="J5272" s="79" t="e">
        <v>#N/A</v>
      </c>
      <c r="K5272" s="84" t="e">
        <v>#N/A</v>
      </c>
      <c r="L5272" s="9" t="e">
        <v>#N/A</v>
      </c>
      <c r="M5272" s="92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8" t="e">
        <v>#N/A</v>
      </c>
      <c r="F5273" s="3" t="e">
        <v>#N/A</v>
      </c>
      <c r="G5273" s="3" t="e">
        <v>#N/A</v>
      </c>
      <c r="H5273" s="3" t="e">
        <v>#N/A</v>
      </c>
      <c r="I5273" s="79" t="e">
        <v>#N/A</v>
      </c>
      <c r="J5273" s="79" t="e">
        <v>#N/A</v>
      </c>
      <c r="K5273" s="84" t="e">
        <v>#N/A</v>
      </c>
      <c r="L5273" s="9" t="e">
        <v>#N/A</v>
      </c>
      <c r="M5273" s="92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8" t="e">
        <v>#N/A</v>
      </c>
      <c r="F5274" s="3" t="e">
        <v>#N/A</v>
      </c>
      <c r="G5274" s="3" t="e">
        <v>#N/A</v>
      </c>
      <c r="H5274" s="3" t="e">
        <v>#N/A</v>
      </c>
      <c r="I5274" s="79" t="e">
        <v>#N/A</v>
      </c>
      <c r="J5274" s="79" t="e">
        <v>#N/A</v>
      </c>
      <c r="K5274" s="84" t="e">
        <v>#N/A</v>
      </c>
      <c r="L5274" s="9" t="e">
        <v>#N/A</v>
      </c>
      <c r="M5274" s="92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8" t="e">
        <v>#N/A</v>
      </c>
      <c r="F5275" s="3" t="e">
        <v>#N/A</v>
      </c>
      <c r="G5275" s="3" t="e">
        <v>#N/A</v>
      </c>
      <c r="H5275" s="3" t="e">
        <v>#N/A</v>
      </c>
      <c r="I5275" s="79" t="e">
        <v>#N/A</v>
      </c>
      <c r="J5275" s="79" t="e">
        <v>#N/A</v>
      </c>
      <c r="K5275" s="84" t="e">
        <v>#N/A</v>
      </c>
      <c r="L5275" s="9" t="e">
        <v>#N/A</v>
      </c>
      <c r="M5275" s="92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8" t="e">
        <v>#N/A</v>
      </c>
      <c r="F5276" s="3" t="e">
        <v>#N/A</v>
      </c>
      <c r="G5276" s="3" t="e">
        <v>#N/A</v>
      </c>
      <c r="H5276" s="3" t="e">
        <v>#N/A</v>
      </c>
      <c r="I5276" s="79" t="e">
        <v>#N/A</v>
      </c>
      <c r="J5276" s="79" t="e">
        <v>#N/A</v>
      </c>
      <c r="K5276" s="84" t="e">
        <v>#N/A</v>
      </c>
      <c r="L5276" s="9" t="e">
        <v>#N/A</v>
      </c>
      <c r="M5276" s="92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8" t="e">
        <v>#N/A</v>
      </c>
      <c r="F5277" s="3" t="e">
        <v>#N/A</v>
      </c>
      <c r="G5277" s="3" t="e">
        <v>#N/A</v>
      </c>
      <c r="H5277" s="3" t="e">
        <v>#N/A</v>
      </c>
      <c r="I5277" s="79" t="e">
        <v>#N/A</v>
      </c>
      <c r="J5277" s="79" t="e">
        <v>#N/A</v>
      </c>
      <c r="K5277" s="84" t="e">
        <v>#N/A</v>
      </c>
      <c r="L5277" s="9" t="e">
        <v>#N/A</v>
      </c>
      <c r="M5277" s="92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8" t="e">
        <v>#N/A</v>
      </c>
      <c r="F5278" s="3" t="e">
        <v>#N/A</v>
      </c>
      <c r="G5278" s="3" t="e">
        <v>#N/A</v>
      </c>
      <c r="H5278" s="3" t="e">
        <v>#N/A</v>
      </c>
      <c r="I5278" s="79" t="e">
        <v>#N/A</v>
      </c>
      <c r="J5278" s="79" t="e">
        <v>#N/A</v>
      </c>
      <c r="K5278" s="84" t="e">
        <v>#N/A</v>
      </c>
      <c r="L5278" s="9" t="e">
        <v>#N/A</v>
      </c>
      <c r="M5278" s="92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8" t="e">
        <v>#N/A</v>
      </c>
      <c r="F5279" s="3" t="e">
        <v>#N/A</v>
      </c>
      <c r="G5279" s="3" t="e">
        <v>#N/A</v>
      </c>
      <c r="H5279" s="3" t="e">
        <v>#N/A</v>
      </c>
      <c r="I5279" s="79" t="e">
        <v>#N/A</v>
      </c>
      <c r="J5279" s="79" t="e">
        <v>#N/A</v>
      </c>
      <c r="K5279" s="84" t="e">
        <v>#N/A</v>
      </c>
      <c r="L5279" s="9" t="e">
        <v>#N/A</v>
      </c>
      <c r="M5279" s="92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8" t="e">
        <v>#N/A</v>
      </c>
      <c r="F5280" s="3" t="e">
        <v>#N/A</v>
      </c>
      <c r="G5280" s="3" t="e">
        <v>#N/A</v>
      </c>
      <c r="H5280" s="3" t="e">
        <v>#N/A</v>
      </c>
      <c r="I5280" s="79" t="e">
        <v>#N/A</v>
      </c>
      <c r="J5280" s="79" t="e">
        <v>#N/A</v>
      </c>
      <c r="K5280" s="84" t="e">
        <v>#N/A</v>
      </c>
      <c r="L5280" s="9" t="e">
        <v>#N/A</v>
      </c>
      <c r="M5280" s="92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8" t="e">
        <v>#N/A</v>
      </c>
      <c r="F5281" s="3" t="e">
        <v>#N/A</v>
      </c>
      <c r="G5281" s="3" t="e">
        <v>#N/A</v>
      </c>
      <c r="H5281" s="3" t="e">
        <v>#N/A</v>
      </c>
      <c r="I5281" s="79" t="e">
        <v>#N/A</v>
      </c>
      <c r="J5281" s="79" t="e">
        <v>#N/A</v>
      </c>
      <c r="K5281" s="84" t="e">
        <v>#N/A</v>
      </c>
      <c r="L5281" s="9" t="e">
        <v>#N/A</v>
      </c>
      <c r="M5281" s="92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8" t="e">
        <v>#N/A</v>
      </c>
      <c r="F5282" s="3" t="e">
        <v>#N/A</v>
      </c>
      <c r="G5282" s="3" t="e">
        <v>#N/A</v>
      </c>
      <c r="H5282" s="3" t="e">
        <v>#N/A</v>
      </c>
      <c r="I5282" s="79" t="e">
        <v>#N/A</v>
      </c>
      <c r="J5282" s="79" t="e">
        <v>#N/A</v>
      </c>
      <c r="K5282" s="84" t="e">
        <v>#N/A</v>
      </c>
      <c r="L5282" s="9" t="e">
        <v>#N/A</v>
      </c>
      <c r="M5282" s="92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8" t="e">
        <v>#N/A</v>
      </c>
      <c r="F5283" s="3" t="e">
        <v>#N/A</v>
      </c>
      <c r="G5283" s="3" t="e">
        <v>#N/A</v>
      </c>
      <c r="H5283" s="3" t="e">
        <v>#N/A</v>
      </c>
      <c r="I5283" s="79" t="e">
        <v>#N/A</v>
      </c>
      <c r="J5283" s="79" t="e">
        <v>#N/A</v>
      </c>
      <c r="K5283" s="84" t="e">
        <v>#N/A</v>
      </c>
      <c r="L5283" s="9" t="e">
        <v>#N/A</v>
      </c>
      <c r="M5283" s="92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8" t="e">
        <v>#N/A</v>
      </c>
      <c r="F5284" s="3" t="e">
        <v>#N/A</v>
      </c>
      <c r="G5284" s="3" t="e">
        <v>#N/A</v>
      </c>
      <c r="H5284" s="3" t="e">
        <v>#N/A</v>
      </c>
      <c r="I5284" s="79" t="e">
        <v>#N/A</v>
      </c>
      <c r="J5284" s="79" t="e">
        <v>#N/A</v>
      </c>
      <c r="K5284" s="84" t="e">
        <v>#N/A</v>
      </c>
      <c r="L5284" s="9" t="e">
        <v>#N/A</v>
      </c>
      <c r="M5284" s="92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8" t="e">
        <v>#N/A</v>
      </c>
      <c r="F5285" s="3" t="e">
        <v>#N/A</v>
      </c>
      <c r="G5285" s="3" t="e">
        <v>#N/A</v>
      </c>
      <c r="H5285" s="3" t="e">
        <v>#N/A</v>
      </c>
      <c r="I5285" s="79" t="e">
        <v>#N/A</v>
      </c>
      <c r="J5285" s="79" t="e">
        <v>#N/A</v>
      </c>
      <c r="K5285" s="84" t="e">
        <v>#N/A</v>
      </c>
      <c r="L5285" s="9" t="e">
        <v>#N/A</v>
      </c>
      <c r="M5285" s="92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8" t="e">
        <v>#N/A</v>
      </c>
      <c r="F5286" s="3" t="e">
        <v>#N/A</v>
      </c>
      <c r="G5286" s="3" t="e">
        <v>#N/A</v>
      </c>
      <c r="H5286" s="3" t="e">
        <v>#N/A</v>
      </c>
      <c r="I5286" s="79" t="e">
        <v>#N/A</v>
      </c>
      <c r="J5286" s="79" t="e">
        <v>#N/A</v>
      </c>
      <c r="K5286" s="84" t="e">
        <v>#N/A</v>
      </c>
      <c r="L5286" s="9" t="e">
        <v>#N/A</v>
      </c>
      <c r="M5286" s="92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8" t="e">
        <v>#N/A</v>
      </c>
      <c r="F5287" s="3" t="e">
        <v>#N/A</v>
      </c>
      <c r="G5287" s="3" t="e">
        <v>#N/A</v>
      </c>
      <c r="H5287" s="3" t="e">
        <v>#N/A</v>
      </c>
      <c r="I5287" s="79" t="e">
        <v>#N/A</v>
      </c>
      <c r="J5287" s="79" t="e">
        <v>#N/A</v>
      </c>
      <c r="K5287" s="84" t="e">
        <v>#N/A</v>
      </c>
      <c r="L5287" s="9" t="e">
        <v>#N/A</v>
      </c>
      <c r="M5287" s="92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8" t="e">
        <v>#N/A</v>
      </c>
      <c r="F5288" s="3" t="e">
        <v>#N/A</v>
      </c>
      <c r="G5288" s="3" t="e">
        <v>#N/A</v>
      </c>
      <c r="H5288" s="3" t="e">
        <v>#N/A</v>
      </c>
      <c r="I5288" s="79" t="e">
        <v>#N/A</v>
      </c>
      <c r="J5288" s="79" t="e">
        <v>#N/A</v>
      </c>
      <c r="K5288" s="84" t="e">
        <v>#N/A</v>
      </c>
      <c r="L5288" s="9" t="e">
        <v>#N/A</v>
      </c>
      <c r="M5288" s="92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8" t="e">
        <v>#N/A</v>
      </c>
      <c r="F5289" s="3" t="e">
        <v>#N/A</v>
      </c>
      <c r="G5289" s="3" t="e">
        <v>#N/A</v>
      </c>
      <c r="H5289" s="3" t="e">
        <v>#N/A</v>
      </c>
      <c r="I5289" s="79" t="e">
        <v>#N/A</v>
      </c>
      <c r="J5289" s="79" t="e">
        <v>#N/A</v>
      </c>
      <c r="K5289" s="84" t="e">
        <v>#N/A</v>
      </c>
      <c r="L5289" s="9" t="e">
        <v>#N/A</v>
      </c>
      <c r="M5289" s="92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8" t="e">
        <v>#N/A</v>
      </c>
      <c r="F5290" s="3" t="e">
        <v>#N/A</v>
      </c>
      <c r="G5290" s="3" t="e">
        <v>#N/A</v>
      </c>
      <c r="H5290" s="3" t="e">
        <v>#N/A</v>
      </c>
      <c r="I5290" s="79" t="e">
        <v>#N/A</v>
      </c>
      <c r="J5290" s="79" t="e">
        <v>#N/A</v>
      </c>
      <c r="K5290" s="84" t="e">
        <v>#N/A</v>
      </c>
      <c r="L5290" s="9" t="e">
        <v>#N/A</v>
      </c>
      <c r="M5290" s="92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8" t="e">
        <v>#N/A</v>
      </c>
      <c r="F5291" s="3" t="e">
        <v>#N/A</v>
      </c>
      <c r="G5291" s="3" t="e">
        <v>#N/A</v>
      </c>
      <c r="H5291" s="3" t="e">
        <v>#N/A</v>
      </c>
      <c r="I5291" s="79" t="e">
        <v>#N/A</v>
      </c>
      <c r="J5291" s="79" t="e">
        <v>#N/A</v>
      </c>
      <c r="K5291" s="84" t="e">
        <v>#N/A</v>
      </c>
      <c r="L5291" s="9" t="e">
        <v>#N/A</v>
      </c>
      <c r="M5291" s="92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8" t="e">
        <v>#N/A</v>
      </c>
      <c r="F5292" s="3" t="e">
        <v>#N/A</v>
      </c>
      <c r="G5292" s="3" t="e">
        <v>#N/A</v>
      </c>
      <c r="H5292" s="3" t="e">
        <v>#N/A</v>
      </c>
      <c r="I5292" s="79" t="e">
        <v>#N/A</v>
      </c>
      <c r="J5292" s="79" t="e">
        <v>#N/A</v>
      </c>
      <c r="K5292" s="84" t="e">
        <v>#N/A</v>
      </c>
      <c r="L5292" s="9" t="e">
        <v>#N/A</v>
      </c>
      <c r="M5292" s="92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8" t="e">
        <v>#N/A</v>
      </c>
      <c r="F5293" s="3" t="e">
        <v>#N/A</v>
      </c>
      <c r="G5293" s="3" t="e">
        <v>#N/A</v>
      </c>
      <c r="H5293" s="3" t="e">
        <v>#N/A</v>
      </c>
      <c r="I5293" s="79" t="e">
        <v>#N/A</v>
      </c>
      <c r="J5293" s="79" t="e">
        <v>#N/A</v>
      </c>
      <c r="K5293" s="84" t="e">
        <v>#N/A</v>
      </c>
      <c r="L5293" s="9" t="e">
        <v>#N/A</v>
      </c>
      <c r="M5293" s="92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8" t="e">
        <v>#N/A</v>
      </c>
      <c r="F5294" s="3" t="e">
        <v>#N/A</v>
      </c>
      <c r="G5294" s="3" t="e">
        <v>#N/A</v>
      </c>
      <c r="H5294" s="3" t="e">
        <v>#N/A</v>
      </c>
      <c r="I5294" s="79" t="e">
        <v>#N/A</v>
      </c>
      <c r="J5294" s="79" t="e">
        <v>#N/A</v>
      </c>
      <c r="K5294" s="84" t="e">
        <v>#N/A</v>
      </c>
      <c r="L5294" s="9" t="e">
        <v>#N/A</v>
      </c>
      <c r="M5294" s="92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8" t="e">
        <v>#N/A</v>
      </c>
      <c r="F5295" s="3" t="e">
        <v>#N/A</v>
      </c>
      <c r="G5295" s="3" t="e">
        <v>#N/A</v>
      </c>
      <c r="H5295" s="3" t="e">
        <v>#N/A</v>
      </c>
      <c r="I5295" s="79" t="e">
        <v>#N/A</v>
      </c>
      <c r="J5295" s="79" t="e">
        <v>#N/A</v>
      </c>
      <c r="K5295" s="84" t="e">
        <v>#N/A</v>
      </c>
      <c r="L5295" s="9" t="e">
        <v>#N/A</v>
      </c>
      <c r="M5295" s="92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8" t="e">
        <v>#N/A</v>
      </c>
      <c r="F5296" s="3" t="e">
        <v>#N/A</v>
      </c>
      <c r="G5296" s="3" t="e">
        <v>#N/A</v>
      </c>
      <c r="H5296" s="3" t="e">
        <v>#N/A</v>
      </c>
      <c r="I5296" s="79" t="e">
        <v>#N/A</v>
      </c>
      <c r="J5296" s="79" t="e">
        <v>#N/A</v>
      </c>
      <c r="K5296" s="84" t="e">
        <v>#N/A</v>
      </c>
      <c r="L5296" s="9" t="e">
        <v>#N/A</v>
      </c>
      <c r="M5296" s="92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8" t="e">
        <v>#N/A</v>
      </c>
      <c r="F5297" s="3" t="e">
        <v>#N/A</v>
      </c>
      <c r="G5297" s="3" t="e">
        <v>#N/A</v>
      </c>
      <c r="H5297" s="3" t="e">
        <v>#N/A</v>
      </c>
      <c r="I5297" s="79" t="e">
        <v>#N/A</v>
      </c>
      <c r="J5297" s="79" t="e">
        <v>#N/A</v>
      </c>
      <c r="K5297" s="84" t="e">
        <v>#N/A</v>
      </c>
      <c r="L5297" s="9" t="e">
        <v>#N/A</v>
      </c>
      <c r="M5297" s="92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8" t="e">
        <v>#N/A</v>
      </c>
      <c r="F5298" s="3" t="e">
        <v>#N/A</v>
      </c>
      <c r="G5298" s="3" t="e">
        <v>#N/A</v>
      </c>
      <c r="H5298" s="3" t="e">
        <v>#N/A</v>
      </c>
      <c r="I5298" s="79" t="e">
        <v>#N/A</v>
      </c>
      <c r="J5298" s="79" t="e">
        <v>#N/A</v>
      </c>
      <c r="K5298" s="84" t="e">
        <v>#N/A</v>
      </c>
      <c r="L5298" s="9" t="e">
        <v>#N/A</v>
      </c>
      <c r="M5298" s="92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8" t="e">
        <v>#N/A</v>
      </c>
      <c r="F5299" s="3" t="e">
        <v>#N/A</v>
      </c>
      <c r="G5299" s="3" t="e">
        <v>#N/A</v>
      </c>
      <c r="H5299" s="3" t="e">
        <v>#N/A</v>
      </c>
      <c r="I5299" s="79" t="e">
        <v>#N/A</v>
      </c>
      <c r="J5299" s="79" t="e">
        <v>#N/A</v>
      </c>
      <c r="K5299" s="84" t="e">
        <v>#N/A</v>
      </c>
      <c r="L5299" s="9" t="e">
        <v>#N/A</v>
      </c>
      <c r="M5299" s="92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8" t="e">
        <v>#N/A</v>
      </c>
      <c r="F5300" s="3" t="e">
        <v>#N/A</v>
      </c>
      <c r="G5300" s="3" t="e">
        <v>#N/A</v>
      </c>
      <c r="H5300" s="3" t="e">
        <v>#N/A</v>
      </c>
      <c r="I5300" s="79" t="e">
        <v>#N/A</v>
      </c>
      <c r="J5300" s="79" t="e">
        <v>#N/A</v>
      </c>
      <c r="K5300" s="84" t="e">
        <v>#N/A</v>
      </c>
      <c r="L5300" s="9" t="e">
        <v>#N/A</v>
      </c>
      <c r="M5300" s="92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8" t="e">
        <v>#N/A</v>
      </c>
      <c r="F5301" s="3" t="e">
        <v>#N/A</v>
      </c>
      <c r="G5301" s="3" t="e">
        <v>#N/A</v>
      </c>
      <c r="H5301" s="3" t="e">
        <v>#N/A</v>
      </c>
      <c r="I5301" s="79" t="e">
        <v>#N/A</v>
      </c>
      <c r="J5301" s="79" t="e">
        <v>#N/A</v>
      </c>
      <c r="K5301" s="84" t="e">
        <v>#N/A</v>
      </c>
      <c r="L5301" s="9" t="e">
        <v>#N/A</v>
      </c>
      <c r="M5301" s="92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8" t="e">
        <v>#N/A</v>
      </c>
      <c r="F5302" s="3" t="e">
        <v>#N/A</v>
      </c>
      <c r="G5302" s="3" t="e">
        <v>#N/A</v>
      </c>
      <c r="H5302" s="3" t="e">
        <v>#N/A</v>
      </c>
      <c r="I5302" s="79" t="e">
        <v>#N/A</v>
      </c>
      <c r="J5302" s="79" t="e">
        <v>#N/A</v>
      </c>
      <c r="K5302" s="84" t="e">
        <v>#N/A</v>
      </c>
      <c r="L5302" s="9" t="e">
        <v>#N/A</v>
      </c>
      <c r="M5302" s="92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8" t="e">
        <v>#N/A</v>
      </c>
      <c r="F5303" s="3" t="e">
        <v>#N/A</v>
      </c>
      <c r="G5303" s="3" t="e">
        <v>#N/A</v>
      </c>
      <c r="H5303" s="3" t="e">
        <v>#N/A</v>
      </c>
      <c r="I5303" s="79" t="e">
        <v>#N/A</v>
      </c>
      <c r="J5303" s="79" t="e">
        <v>#N/A</v>
      </c>
      <c r="K5303" s="84" t="e">
        <v>#N/A</v>
      </c>
      <c r="L5303" s="9" t="e">
        <v>#N/A</v>
      </c>
      <c r="M5303" s="92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8" t="e">
        <v>#N/A</v>
      </c>
      <c r="F5304" s="3" t="e">
        <v>#N/A</v>
      </c>
      <c r="G5304" s="3" t="e">
        <v>#N/A</v>
      </c>
      <c r="H5304" s="3" t="e">
        <v>#N/A</v>
      </c>
      <c r="I5304" s="79" t="e">
        <v>#N/A</v>
      </c>
      <c r="J5304" s="79" t="e">
        <v>#N/A</v>
      </c>
      <c r="K5304" s="84" t="e">
        <v>#N/A</v>
      </c>
      <c r="L5304" s="9" t="e">
        <v>#N/A</v>
      </c>
      <c r="M5304" s="92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8" t="e">
        <v>#N/A</v>
      </c>
      <c r="F5305" s="3" t="e">
        <v>#N/A</v>
      </c>
      <c r="G5305" s="3" t="e">
        <v>#N/A</v>
      </c>
      <c r="H5305" s="3" t="e">
        <v>#N/A</v>
      </c>
      <c r="I5305" s="79" t="e">
        <v>#N/A</v>
      </c>
      <c r="J5305" s="79" t="e">
        <v>#N/A</v>
      </c>
      <c r="K5305" s="84" t="e">
        <v>#N/A</v>
      </c>
      <c r="L5305" s="9" t="e">
        <v>#N/A</v>
      </c>
      <c r="M5305" s="92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8" t="e">
        <v>#N/A</v>
      </c>
      <c r="F5306" s="3" t="e">
        <v>#N/A</v>
      </c>
      <c r="G5306" s="3" t="e">
        <v>#N/A</v>
      </c>
      <c r="H5306" s="3" t="e">
        <v>#N/A</v>
      </c>
      <c r="I5306" s="79" t="e">
        <v>#N/A</v>
      </c>
      <c r="J5306" s="79" t="e">
        <v>#N/A</v>
      </c>
      <c r="K5306" s="84" t="e">
        <v>#N/A</v>
      </c>
      <c r="L5306" s="9" t="e">
        <v>#N/A</v>
      </c>
      <c r="M5306" s="92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8" t="e">
        <v>#N/A</v>
      </c>
      <c r="F5307" s="3" t="e">
        <v>#N/A</v>
      </c>
      <c r="G5307" s="3" t="e">
        <v>#N/A</v>
      </c>
      <c r="H5307" s="3" t="e">
        <v>#N/A</v>
      </c>
      <c r="I5307" s="79" t="e">
        <v>#N/A</v>
      </c>
      <c r="J5307" s="79" t="e">
        <v>#N/A</v>
      </c>
      <c r="K5307" s="84" t="e">
        <v>#N/A</v>
      </c>
      <c r="L5307" s="9" t="e">
        <v>#N/A</v>
      </c>
      <c r="M5307" s="92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8" t="e">
        <v>#N/A</v>
      </c>
      <c r="F5308" s="3" t="e">
        <v>#N/A</v>
      </c>
      <c r="G5308" s="3" t="e">
        <v>#N/A</v>
      </c>
      <c r="H5308" s="3" t="e">
        <v>#N/A</v>
      </c>
      <c r="I5308" s="79" t="e">
        <v>#N/A</v>
      </c>
      <c r="J5308" s="79" t="e">
        <v>#N/A</v>
      </c>
      <c r="K5308" s="84" t="e">
        <v>#N/A</v>
      </c>
      <c r="L5308" s="9" t="e">
        <v>#N/A</v>
      </c>
      <c r="M5308" s="92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8" t="e">
        <v>#N/A</v>
      </c>
      <c r="F5309" s="3" t="e">
        <v>#N/A</v>
      </c>
      <c r="G5309" s="3" t="e">
        <v>#N/A</v>
      </c>
      <c r="H5309" s="3" t="e">
        <v>#N/A</v>
      </c>
      <c r="I5309" s="79" t="e">
        <v>#N/A</v>
      </c>
      <c r="J5309" s="79" t="e">
        <v>#N/A</v>
      </c>
      <c r="K5309" s="84" t="e">
        <v>#N/A</v>
      </c>
      <c r="L5309" s="9" t="e">
        <v>#N/A</v>
      </c>
      <c r="M5309" s="92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8" t="e">
        <v>#N/A</v>
      </c>
      <c r="F5310" s="3" t="e">
        <v>#N/A</v>
      </c>
      <c r="G5310" s="3" t="e">
        <v>#N/A</v>
      </c>
      <c r="H5310" s="3" t="e">
        <v>#N/A</v>
      </c>
      <c r="I5310" s="79" t="e">
        <v>#N/A</v>
      </c>
      <c r="J5310" s="79" t="e">
        <v>#N/A</v>
      </c>
      <c r="K5310" s="84" t="e">
        <v>#N/A</v>
      </c>
      <c r="L5310" s="9" t="e">
        <v>#N/A</v>
      </c>
      <c r="M5310" s="92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8" t="e">
        <v>#N/A</v>
      </c>
      <c r="F5311" s="3" t="e">
        <v>#N/A</v>
      </c>
      <c r="G5311" s="3" t="e">
        <v>#N/A</v>
      </c>
      <c r="H5311" s="3" t="e">
        <v>#N/A</v>
      </c>
      <c r="I5311" s="79" t="e">
        <v>#N/A</v>
      </c>
      <c r="J5311" s="79" t="e">
        <v>#N/A</v>
      </c>
      <c r="K5311" s="84" t="e">
        <v>#N/A</v>
      </c>
      <c r="L5311" s="9" t="e">
        <v>#N/A</v>
      </c>
      <c r="M5311" s="92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8" t="e">
        <v>#N/A</v>
      </c>
      <c r="F5312" s="3" t="e">
        <v>#N/A</v>
      </c>
      <c r="G5312" s="3" t="e">
        <v>#N/A</v>
      </c>
      <c r="H5312" s="3" t="e">
        <v>#N/A</v>
      </c>
      <c r="I5312" s="79" t="e">
        <v>#N/A</v>
      </c>
      <c r="J5312" s="79" t="e">
        <v>#N/A</v>
      </c>
      <c r="K5312" s="84" t="e">
        <v>#N/A</v>
      </c>
      <c r="L5312" s="9" t="e">
        <v>#N/A</v>
      </c>
      <c r="M5312" s="92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8" t="e">
        <v>#N/A</v>
      </c>
      <c r="F5313" s="3" t="e">
        <v>#N/A</v>
      </c>
      <c r="G5313" s="3" t="e">
        <v>#N/A</v>
      </c>
      <c r="H5313" s="3" t="e">
        <v>#N/A</v>
      </c>
      <c r="I5313" s="79" t="e">
        <v>#N/A</v>
      </c>
      <c r="J5313" s="79" t="e">
        <v>#N/A</v>
      </c>
      <c r="K5313" s="84" t="e">
        <v>#N/A</v>
      </c>
      <c r="L5313" s="9" t="e">
        <v>#N/A</v>
      </c>
      <c r="M5313" s="92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8" t="e">
        <v>#N/A</v>
      </c>
      <c r="F5314" s="3" t="e">
        <v>#N/A</v>
      </c>
      <c r="G5314" s="3" t="e">
        <v>#N/A</v>
      </c>
      <c r="H5314" s="3" t="e">
        <v>#N/A</v>
      </c>
      <c r="I5314" s="79" t="e">
        <v>#N/A</v>
      </c>
      <c r="J5314" s="79" t="e">
        <v>#N/A</v>
      </c>
      <c r="K5314" s="84" t="e">
        <v>#N/A</v>
      </c>
      <c r="L5314" s="9" t="e">
        <v>#N/A</v>
      </c>
      <c r="M5314" s="92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8" t="e">
        <v>#N/A</v>
      </c>
      <c r="F5315" s="3" t="e">
        <v>#N/A</v>
      </c>
      <c r="G5315" s="3" t="e">
        <v>#N/A</v>
      </c>
      <c r="H5315" s="3" t="e">
        <v>#N/A</v>
      </c>
      <c r="I5315" s="79" t="e">
        <v>#N/A</v>
      </c>
      <c r="J5315" s="79" t="e">
        <v>#N/A</v>
      </c>
      <c r="K5315" s="84" t="e">
        <v>#N/A</v>
      </c>
      <c r="L5315" s="9" t="e">
        <v>#N/A</v>
      </c>
      <c r="M5315" s="92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8" t="e">
        <v>#N/A</v>
      </c>
      <c r="F5316" s="3" t="e">
        <v>#N/A</v>
      </c>
      <c r="G5316" s="3" t="e">
        <v>#N/A</v>
      </c>
      <c r="H5316" s="3" t="e">
        <v>#N/A</v>
      </c>
      <c r="I5316" s="79" t="e">
        <v>#N/A</v>
      </c>
      <c r="J5316" s="79" t="e">
        <v>#N/A</v>
      </c>
      <c r="K5316" s="84" t="e">
        <v>#N/A</v>
      </c>
      <c r="L5316" s="9" t="e">
        <v>#N/A</v>
      </c>
      <c r="M5316" s="92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8" t="e">
        <v>#N/A</v>
      </c>
      <c r="F5317" s="3" t="e">
        <v>#N/A</v>
      </c>
      <c r="G5317" s="3" t="e">
        <v>#N/A</v>
      </c>
      <c r="H5317" s="3" t="e">
        <v>#N/A</v>
      </c>
      <c r="I5317" s="79" t="e">
        <v>#N/A</v>
      </c>
      <c r="J5317" s="79" t="e">
        <v>#N/A</v>
      </c>
      <c r="K5317" s="84" t="e">
        <v>#N/A</v>
      </c>
      <c r="L5317" s="9" t="e">
        <v>#N/A</v>
      </c>
      <c r="M5317" s="92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8" t="e">
        <v>#N/A</v>
      </c>
      <c r="F5318" s="3" t="e">
        <v>#N/A</v>
      </c>
      <c r="G5318" s="3" t="e">
        <v>#N/A</v>
      </c>
      <c r="H5318" s="3" t="e">
        <v>#N/A</v>
      </c>
      <c r="I5318" s="79" t="e">
        <v>#N/A</v>
      </c>
      <c r="J5318" s="79" t="e">
        <v>#N/A</v>
      </c>
      <c r="K5318" s="84" t="e">
        <v>#N/A</v>
      </c>
      <c r="L5318" s="9" t="e">
        <v>#N/A</v>
      </c>
      <c r="M5318" s="92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8" t="e">
        <v>#N/A</v>
      </c>
      <c r="F5319" s="3" t="e">
        <v>#N/A</v>
      </c>
      <c r="G5319" s="3" t="e">
        <v>#N/A</v>
      </c>
      <c r="H5319" s="3" t="e">
        <v>#N/A</v>
      </c>
      <c r="I5319" s="79" t="e">
        <v>#N/A</v>
      </c>
      <c r="J5319" s="79" t="e">
        <v>#N/A</v>
      </c>
      <c r="K5319" s="84" t="e">
        <v>#N/A</v>
      </c>
      <c r="L5319" s="9" t="e">
        <v>#N/A</v>
      </c>
      <c r="M5319" s="92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8" t="e">
        <v>#N/A</v>
      </c>
      <c r="F5320" s="3" t="e">
        <v>#N/A</v>
      </c>
      <c r="G5320" s="3" t="e">
        <v>#N/A</v>
      </c>
      <c r="H5320" s="3" t="e">
        <v>#N/A</v>
      </c>
      <c r="I5320" s="79" t="e">
        <v>#N/A</v>
      </c>
      <c r="J5320" s="79" t="e">
        <v>#N/A</v>
      </c>
      <c r="K5320" s="84" t="e">
        <v>#N/A</v>
      </c>
      <c r="L5320" s="9" t="e">
        <v>#N/A</v>
      </c>
      <c r="M5320" s="92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8" t="e">
        <v>#N/A</v>
      </c>
      <c r="F5321" s="3" t="e">
        <v>#N/A</v>
      </c>
      <c r="G5321" s="3" t="e">
        <v>#N/A</v>
      </c>
      <c r="H5321" s="3" t="e">
        <v>#N/A</v>
      </c>
      <c r="I5321" s="79" t="e">
        <v>#N/A</v>
      </c>
      <c r="J5321" s="79" t="e">
        <v>#N/A</v>
      </c>
      <c r="K5321" s="84" t="e">
        <v>#N/A</v>
      </c>
      <c r="L5321" s="9" t="e">
        <v>#N/A</v>
      </c>
      <c r="M5321" s="92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8" t="e">
        <v>#N/A</v>
      </c>
      <c r="F5322" s="3" t="e">
        <v>#N/A</v>
      </c>
      <c r="G5322" s="3" t="e">
        <v>#N/A</v>
      </c>
      <c r="H5322" s="3" t="e">
        <v>#N/A</v>
      </c>
      <c r="I5322" s="79" t="e">
        <v>#N/A</v>
      </c>
      <c r="J5322" s="79" t="e">
        <v>#N/A</v>
      </c>
      <c r="K5322" s="84" t="e">
        <v>#N/A</v>
      </c>
      <c r="L5322" s="9" t="e">
        <v>#N/A</v>
      </c>
      <c r="M5322" s="92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8" t="e">
        <v>#N/A</v>
      </c>
      <c r="F5323" s="3" t="e">
        <v>#N/A</v>
      </c>
      <c r="G5323" s="3" t="e">
        <v>#N/A</v>
      </c>
      <c r="H5323" s="3" t="e">
        <v>#N/A</v>
      </c>
      <c r="I5323" s="79" t="e">
        <v>#N/A</v>
      </c>
      <c r="J5323" s="79" t="e">
        <v>#N/A</v>
      </c>
      <c r="K5323" s="84" t="e">
        <v>#N/A</v>
      </c>
      <c r="L5323" s="9" t="e">
        <v>#N/A</v>
      </c>
      <c r="M5323" s="92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8" t="e">
        <v>#N/A</v>
      </c>
      <c r="F5324" s="3" t="e">
        <v>#N/A</v>
      </c>
      <c r="G5324" s="3" t="e">
        <v>#N/A</v>
      </c>
      <c r="H5324" s="3" t="e">
        <v>#N/A</v>
      </c>
      <c r="I5324" s="79" t="e">
        <v>#N/A</v>
      </c>
      <c r="J5324" s="79" t="e">
        <v>#N/A</v>
      </c>
      <c r="K5324" s="84" t="e">
        <v>#N/A</v>
      </c>
      <c r="L5324" s="9" t="e">
        <v>#N/A</v>
      </c>
      <c r="M5324" s="92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8" t="e">
        <v>#N/A</v>
      </c>
      <c r="F5325" s="3" t="e">
        <v>#N/A</v>
      </c>
      <c r="G5325" s="3" t="e">
        <v>#N/A</v>
      </c>
      <c r="H5325" s="3" t="e">
        <v>#N/A</v>
      </c>
      <c r="I5325" s="79" t="e">
        <v>#N/A</v>
      </c>
      <c r="J5325" s="79" t="e">
        <v>#N/A</v>
      </c>
      <c r="K5325" s="84" t="e">
        <v>#N/A</v>
      </c>
      <c r="L5325" s="9" t="e">
        <v>#N/A</v>
      </c>
      <c r="M5325" s="92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8" t="e">
        <v>#N/A</v>
      </c>
      <c r="F5326" s="3" t="e">
        <v>#N/A</v>
      </c>
      <c r="G5326" s="3" t="e">
        <v>#N/A</v>
      </c>
      <c r="H5326" s="3" t="e">
        <v>#N/A</v>
      </c>
      <c r="I5326" s="79" t="e">
        <v>#N/A</v>
      </c>
      <c r="J5326" s="79" t="e">
        <v>#N/A</v>
      </c>
      <c r="K5326" s="84" t="e">
        <v>#N/A</v>
      </c>
      <c r="L5326" s="9" t="e">
        <v>#N/A</v>
      </c>
      <c r="M5326" s="92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8" t="e">
        <v>#N/A</v>
      </c>
      <c r="F5327" s="3" t="e">
        <v>#N/A</v>
      </c>
      <c r="G5327" s="3" t="e">
        <v>#N/A</v>
      </c>
      <c r="H5327" s="3" t="e">
        <v>#N/A</v>
      </c>
      <c r="I5327" s="79" t="e">
        <v>#N/A</v>
      </c>
      <c r="J5327" s="79" t="e">
        <v>#N/A</v>
      </c>
      <c r="K5327" s="84" t="e">
        <v>#N/A</v>
      </c>
      <c r="L5327" s="9" t="e">
        <v>#N/A</v>
      </c>
      <c r="M5327" s="92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8" t="e">
        <v>#N/A</v>
      </c>
      <c r="F5328" s="3" t="e">
        <v>#N/A</v>
      </c>
      <c r="G5328" s="3" t="e">
        <v>#N/A</v>
      </c>
      <c r="H5328" s="3" t="e">
        <v>#N/A</v>
      </c>
      <c r="I5328" s="79" t="e">
        <v>#N/A</v>
      </c>
      <c r="J5328" s="79" t="e">
        <v>#N/A</v>
      </c>
      <c r="K5328" s="84" t="e">
        <v>#N/A</v>
      </c>
      <c r="L5328" s="9" t="e">
        <v>#N/A</v>
      </c>
      <c r="M5328" s="92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8" t="e">
        <v>#N/A</v>
      </c>
      <c r="F5329" s="3" t="e">
        <v>#N/A</v>
      </c>
      <c r="G5329" s="3" t="e">
        <v>#N/A</v>
      </c>
      <c r="H5329" s="3" t="e">
        <v>#N/A</v>
      </c>
      <c r="I5329" s="79" t="e">
        <v>#N/A</v>
      </c>
      <c r="J5329" s="79" t="e">
        <v>#N/A</v>
      </c>
      <c r="K5329" s="84" t="e">
        <v>#N/A</v>
      </c>
      <c r="L5329" s="9" t="e">
        <v>#N/A</v>
      </c>
      <c r="M5329" s="92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8" t="e">
        <v>#N/A</v>
      </c>
      <c r="F5330" s="3" t="e">
        <v>#N/A</v>
      </c>
      <c r="G5330" s="3" t="e">
        <v>#N/A</v>
      </c>
      <c r="H5330" s="3" t="e">
        <v>#N/A</v>
      </c>
      <c r="I5330" s="79" t="e">
        <v>#N/A</v>
      </c>
      <c r="J5330" s="79" t="e">
        <v>#N/A</v>
      </c>
      <c r="K5330" s="84" t="e">
        <v>#N/A</v>
      </c>
      <c r="L5330" s="9" t="e">
        <v>#N/A</v>
      </c>
      <c r="M5330" s="92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8" t="e">
        <v>#N/A</v>
      </c>
      <c r="F5331" s="3" t="e">
        <v>#N/A</v>
      </c>
      <c r="G5331" s="3" t="e">
        <v>#N/A</v>
      </c>
      <c r="H5331" s="3" t="e">
        <v>#N/A</v>
      </c>
      <c r="I5331" s="79" t="e">
        <v>#N/A</v>
      </c>
      <c r="J5331" s="79" t="e">
        <v>#N/A</v>
      </c>
      <c r="K5331" s="84" t="e">
        <v>#N/A</v>
      </c>
      <c r="L5331" s="9" t="e">
        <v>#N/A</v>
      </c>
      <c r="M5331" s="92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8" t="e">
        <v>#N/A</v>
      </c>
      <c r="F5332" s="3" t="e">
        <v>#N/A</v>
      </c>
      <c r="G5332" s="3" t="e">
        <v>#N/A</v>
      </c>
      <c r="H5332" s="3" t="e">
        <v>#N/A</v>
      </c>
      <c r="I5332" s="79" t="e">
        <v>#N/A</v>
      </c>
      <c r="J5332" s="79" t="e">
        <v>#N/A</v>
      </c>
      <c r="K5332" s="84" t="e">
        <v>#N/A</v>
      </c>
      <c r="L5332" s="9" t="e">
        <v>#N/A</v>
      </c>
      <c r="M5332" s="92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8" t="e">
        <v>#N/A</v>
      </c>
      <c r="F5333" s="3" t="e">
        <v>#N/A</v>
      </c>
      <c r="G5333" s="3" t="e">
        <v>#N/A</v>
      </c>
      <c r="H5333" s="3" t="e">
        <v>#N/A</v>
      </c>
      <c r="I5333" s="79" t="e">
        <v>#N/A</v>
      </c>
      <c r="J5333" s="79" t="e">
        <v>#N/A</v>
      </c>
      <c r="K5333" s="84" t="e">
        <v>#N/A</v>
      </c>
      <c r="L5333" s="9" t="e">
        <v>#N/A</v>
      </c>
      <c r="M5333" s="92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8" t="e">
        <v>#N/A</v>
      </c>
      <c r="F5334" s="3" t="e">
        <v>#N/A</v>
      </c>
      <c r="G5334" s="3" t="e">
        <v>#N/A</v>
      </c>
      <c r="H5334" s="3" t="e">
        <v>#N/A</v>
      </c>
      <c r="I5334" s="79" t="e">
        <v>#N/A</v>
      </c>
      <c r="J5334" s="79" t="e">
        <v>#N/A</v>
      </c>
      <c r="K5334" s="84" t="e">
        <v>#N/A</v>
      </c>
      <c r="L5334" s="9" t="e">
        <v>#N/A</v>
      </c>
      <c r="M5334" s="92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8" t="e">
        <v>#N/A</v>
      </c>
      <c r="F5335" s="3" t="e">
        <v>#N/A</v>
      </c>
      <c r="G5335" s="3" t="e">
        <v>#N/A</v>
      </c>
      <c r="H5335" s="3" t="e">
        <v>#N/A</v>
      </c>
      <c r="I5335" s="79" t="e">
        <v>#N/A</v>
      </c>
      <c r="J5335" s="79" t="e">
        <v>#N/A</v>
      </c>
      <c r="K5335" s="84" t="e">
        <v>#N/A</v>
      </c>
      <c r="L5335" s="9" t="e">
        <v>#N/A</v>
      </c>
      <c r="M5335" s="92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8" t="e">
        <v>#N/A</v>
      </c>
      <c r="F5336" s="3" t="e">
        <v>#N/A</v>
      </c>
      <c r="G5336" s="3" t="e">
        <v>#N/A</v>
      </c>
      <c r="H5336" s="3" t="e">
        <v>#N/A</v>
      </c>
      <c r="I5336" s="79" t="e">
        <v>#N/A</v>
      </c>
      <c r="J5336" s="79" t="e">
        <v>#N/A</v>
      </c>
      <c r="K5336" s="84" t="e">
        <v>#N/A</v>
      </c>
      <c r="L5336" s="9" t="e">
        <v>#N/A</v>
      </c>
      <c r="M5336" s="92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8" t="e">
        <v>#N/A</v>
      </c>
      <c r="F5337" s="3" t="e">
        <v>#N/A</v>
      </c>
      <c r="G5337" s="3" t="e">
        <v>#N/A</v>
      </c>
      <c r="H5337" s="3" t="e">
        <v>#N/A</v>
      </c>
      <c r="I5337" s="79" t="e">
        <v>#N/A</v>
      </c>
      <c r="J5337" s="79" t="e">
        <v>#N/A</v>
      </c>
      <c r="K5337" s="84" t="e">
        <v>#N/A</v>
      </c>
      <c r="L5337" s="9" t="e">
        <v>#N/A</v>
      </c>
      <c r="M5337" s="92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8" t="e">
        <v>#N/A</v>
      </c>
      <c r="F5338" s="3" t="e">
        <v>#N/A</v>
      </c>
      <c r="G5338" s="3" t="e">
        <v>#N/A</v>
      </c>
      <c r="H5338" s="3" t="e">
        <v>#N/A</v>
      </c>
      <c r="I5338" s="79" t="e">
        <v>#N/A</v>
      </c>
      <c r="J5338" s="79" t="e">
        <v>#N/A</v>
      </c>
      <c r="K5338" s="84" t="e">
        <v>#N/A</v>
      </c>
      <c r="L5338" s="9" t="e">
        <v>#N/A</v>
      </c>
      <c r="M5338" s="92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8" t="e">
        <v>#N/A</v>
      </c>
      <c r="F5339" s="3" t="e">
        <v>#N/A</v>
      </c>
      <c r="G5339" s="3" t="e">
        <v>#N/A</v>
      </c>
      <c r="H5339" s="3" t="e">
        <v>#N/A</v>
      </c>
      <c r="I5339" s="79" t="e">
        <v>#N/A</v>
      </c>
      <c r="J5339" s="79" t="e">
        <v>#N/A</v>
      </c>
      <c r="K5339" s="84" t="e">
        <v>#N/A</v>
      </c>
      <c r="L5339" s="9" t="e">
        <v>#N/A</v>
      </c>
      <c r="M5339" s="92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8" t="e">
        <v>#N/A</v>
      </c>
      <c r="F5340" s="3" t="e">
        <v>#N/A</v>
      </c>
      <c r="G5340" s="3" t="e">
        <v>#N/A</v>
      </c>
      <c r="H5340" s="3" t="e">
        <v>#N/A</v>
      </c>
      <c r="I5340" s="79" t="e">
        <v>#N/A</v>
      </c>
      <c r="J5340" s="79" t="e">
        <v>#N/A</v>
      </c>
      <c r="K5340" s="84" t="e">
        <v>#N/A</v>
      </c>
      <c r="L5340" s="9" t="e">
        <v>#N/A</v>
      </c>
      <c r="M5340" s="92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8" t="e">
        <v>#N/A</v>
      </c>
      <c r="F5341" s="3" t="e">
        <v>#N/A</v>
      </c>
      <c r="G5341" s="3" t="e">
        <v>#N/A</v>
      </c>
      <c r="H5341" s="3" t="e">
        <v>#N/A</v>
      </c>
      <c r="I5341" s="79" t="e">
        <v>#N/A</v>
      </c>
      <c r="J5341" s="79" t="e">
        <v>#N/A</v>
      </c>
      <c r="K5341" s="84" t="e">
        <v>#N/A</v>
      </c>
      <c r="L5341" s="9" t="e">
        <v>#N/A</v>
      </c>
      <c r="M5341" s="92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8" t="e">
        <v>#N/A</v>
      </c>
      <c r="F5342" s="3" t="e">
        <v>#N/A</v>
      </c>
      <c r="G5342" s="3" t="e">
        <v>#N/A</v>
      </c>
      <c r="H5342" s="3" t="e">
        <v>#N/A</v>
      </c>
      <c r="I5342" s="79" t="e">
        <v>#N/A</v>
      </c>
      <c r="J5342" s="79" t="e">
        <v>#N/A</v>
      </c>
      <c r="K5342" s="84" t="e">
        <v>#N/A</v>
      </c>
      <c r="L5342" s="9" t="e">
        <v>#N/A</v>
      </c>
      <c r="M5342" s="92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8" t="e">
        <v>#N/A</v>
      </c>
      <c r="F5343" s="3" t="e">
        <v>#N/A</v>
      </c>
      <c r="G5343" s="3" t="e">
        <v>#N/A</v>
      </c>
      <c r="H5343" s="3" t="e">
        <v>#N/A</v>
      </c>
      <c r="I5343" s="79" t="e">
        <v>#N/A</v>
      </c>
      <c r="J5343" s="79" t="e">
        <v>#N/A</v>
      </c>
      <c r="K5343" s="84" t="e">
        <v>#N/A</v>
      </c>
      <c r="L5343" s="9" t="e">
        <v>#N/A</v>
      </c>
      <c r="M5343" s="92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8" t="e">
        <v>#N/A</v>
      </c>
      <c r="F5344" s="3" t="e">
        <v>#N/A</v>
      </c>
      <c r="G5344" s="3" t="e">
        <v>#N/A</v>
      </c>
      <c r="H5344" s="3" t="e">
        <v>#N/A</v>
      </c>
      <c r="I5344" s="79" t="e">
        <v>#N/A</v>
      </c>
      <c r="J5344" s="79" t="e">
        <v>#N/A</v>
      </c>
      <c r="K5344" s="84" t="e">
        <v>#N/A</v>
      </c>
      <c r="L5344" s="9" t="e">
        <v>#N/A</v>
      </c>
      <c r="M5344" s="92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8" t="e">
        <v>#N/A</v>
      </c>
      <c r="F5345" s="3" t="e">
        <v>#N/A</v>
      </c>
      <c r="G5345" s="3" t="e">
        <v>#N/A</v>
      </c>
      <c r="H5345" s="3" t="e">
        <v>#N/A</v>
      </c>
      <c r="I5345" s="79" t="e">
        <v>#N/A</v>
      </c>
      <c r="J5345" s="79" t="e">
        <v>#N/A</v>
      </c>
      <c r="K5345" s="84" t="e">
        <v>#N/A</v>
      </c>
      <c r="L5345" s="9" t="e">
        <v>#N/A</v>
      </c>
      <c r="M5345" s="92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8" t="e">
        <v>#N/A</v>
      </c>
      <c r="F5346" s="3" t="e">
        <v>#N/A</v>
      </c>
      <c r="G5346" s="3" t="e">
        <v>#N/A</v>
      </c>
      <c r="H5346" s="3" t="e">
        <v>#N/A</v>
      </c>
      <c r="I5346" s="79" t="e">
        <v>#N/A</v>
      </c>
      <c r="J5346" s="79" t="e">
        <v>#N/A</v>
      </c>
      <c r="K5346" s="84" t="e">
        <v>#N/A</v>
      </c>
      <c r="L5346" s="9" t="e">
        <v>#N/A</v>
      </c>
      <c r="M5346" s="92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8" t="e">
        <v>#N/A</v>
      </c>
      <c r="F5347" s="3" t="e">
        <v>#N/A</v>
      </c>
      <c r="G5347" s="3" t="e">
        <v>#N/A</v>
      </c>
      <c r="H5347" s="3" t="e">
        <v>#N/A</v>
      </c>
      <c r="I5347" s="79" t="e">
        <v>#N/A</v>
      </c>
      <c r="J5347" s="79" t="e">
        <v>#N/A</v>
      </c>
      <c r="K5347" s="84" t="e">
        <v>#N/A</v>
      </c>
      <c r="L5347" s="9" t="e">
        <v>#N/A</v>
      </c>
      <c r="M5347" s="92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8" t="e">
        <v>#N/A</v>
      </c>
      <c r="F5348" s="3" t="e">
        <v>#N/A</v>
      </c>
      <c r="G5348" s="3" t="e">
        <v>#N/A</v>
      </c>
      <c r="H5348" s="3" t="e">
        <v>#N/A</v>
      </c>
      <c r="I5348" s="79" t="e">
        <v>#N/A</v>
      </c>
      <c r="J5348" s="79" t="e">
        <v>#N/A</v>
      </c>
      <c r="K5348" s="84" t="e">
        <v>#N/A</v>
      </c>
      <c r="L5348" s="9" t="e">
        <v>#N/A</v>
      </c>
      <c r="M5348" s="92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8" t="e">
        <v>#N/A</v>
      </c>
      <c r="F5349" s="3" t="e">
        <v>#N/A</v>
      </c>
      <c r="G5349" s="3" t="e">
        <v>#N/A</v>
      </c>
      <c r="H5349" s="3" t="e">
        <v>#N/A</v>
      </c>
      <c r="I5349" s="79" t="e">
        <v>#N/A</v>
      </c>
      <c r="J5349" s="79" t="e">
        <v>#N/A</v>
      </c>
      <c r="K5349" s="84" t="e">
        <v>#N/A</v>
      </c>
      <c r="L5349" s="9" t="e">
        <v>#N/A</v>
      </c>
      <c r="M5349" s="92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8" t="e">
        <v>#N/A</v>
      </c>
      <c r="F5350" s="3" t="e">
        <v>#N/A</v>
      </c>
      <c r="G5350" s="3" t="e">
        <v>#N/A</v>
      </c>
      <c r="H5350" s="3" t="e">
        <v>#N/A</v>
      </c>
      <c r="I5350" s="79" t="e">
        <v>#N/A</v>
      </c>
      <c r="J5350" s="79" t="e">
        <v>#N/A</v>
      </c>
      <c r="K5350" s="84" t="e">
        <v>#N/A</v>
      </c>
      <c r="L5350" s="9" t="e">
        <v>#N/A</v>
      </c>
      <c r="M5350" s="92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8" t="e">
        <v>#N/A</v>
      </c>
      <c r="F5351" s="3" t="e">
        <v>#N/A</v>
      </c>
      <c r="G5351" s="3" t="e">
        <v>#N/A</v>
      </c>
      <c r="H5351" s="3" t="e">
        <v>#N/A</v>
      </c>
      <c r="I5351" s="79" t="e">
        <v>#N/A</v>
      </c>
      <c r="J5351" s="79" t="e">
        <v>#N/A</v>
      </c>
      <c r="K5351" s="84" t="e">
        <v>#N/A</v>
      </c>
      <c r="L5351" s="9" t="e">
        <v>#N/A</v>
      </c>
      <c r="M5351" s="92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8" t="e">
        <v>#N/A</v>
      </c>
      <c r="F5352" s="3" t="e">
        <v>#N/A</v>
      </c>
      <c r="G5352" s="3" t="e">
        <v>#N/A</v>
      </c>
      <c r="H5352" s="3" t="e">
        <v>#N/A</v>
      </c>
      <c r="I5352" s="79" t="e">
        <v>#N/A</v>
      </c>
      <c r="J5352" s="79" t="e">
        <v>#N/A</v>
      </c>
      <c r="K5352" s="84" t="e">
        <v>#N/A</v>
      </c>
      <c r="L5352" s="9" t="e">
        <v>#N/A</v>
      </c>
      <c r="M5352" s="92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8" t="e">
        <v>#N/A</v>
      </c>
      <c r="F5353" s="3" t="e">
        <v>#N/A</v>
      </c>
      <c r="G5353" s="3" t="e">
        <v>#N/A</v>
      </c>
      <c r="H5353" s="3" t="e">
        <v>#N/A</v>
      </c>
      <c r="I5353" s="79" t="e">
        <v>#N/A</v>
      </c>
      <c r="J5353" s="79" t="e">
        <v>#N/A</v>
      </c>
      <c r="K5353" s="84" t="e">
        <v>#N/A</v>
      </c>
      <c r="L5353" s="9" t="e">
        <v>#N/A</v>
      </c>
      <c r="M5353" s="92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8" t="e">
        <v>#N/A</v>
      </c>
      <c r="F5354" s="3" t="e">
        <v>#N/A</v>
      </c>
      <c r="G5354" s="3" t="e">
        <v>#N/A</v>
      </c>
      <c r="H5354" s="3" t="e">
        <v>#N/A</v>
      </c>
      <c r="I5354" s="79" t="e">
        <v>#N/A</v>
      </c>
      <c r="J5354" s="79" t="e">
        <v>#N/A</v>
      </c>
      <c r="K5354" s="84" t="e">
        <v>#N/A</v>
      </c>
      <c r="L5354" s="9" t="e">
        <v>#N/A</v>
      </c>
      <c r="M5354" s="92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8" t="e">
        <v>#N/A</v>
      </c>
      <c r="F5355" s="3" t="e">
        <v>#N/A</v>
      </c>
      <c r="G5355" s="3" t="e">
        <v>#N/A</v>
      </c>
      <c r="H5355" s="3" t="e">
        <v>#N/A</v>
      </c>
      <c r="I5355" s="79" t="e">
        <v>#N/A</v>
      </c>
      <c r="J5355" s="79" t="e">
        <v>#N/A</v>
      </c>
      <c r="K5355" s="84" t="e">
        <v>#N/A</v>
      </c>
      <c r="L5355" s="9" t="e">
        <v>#N/A</v>
      </c>
      <c r="M5355" s="92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8" t="e">
        <v>#N/A</v>
      </c>
      <c r="F5356" s="3" t="e">
        <v>#N/A</v>
      </c>
      <c r="G5356" s="3" t="e">
        <v>#N/A</v>
      </c>
      <c r="H5356" s="3" t="e">
        <v>#N/A</v>
      </c>
      <c r="I5356" s="79" t="e">
        <v>#N/A</v>
      </c>
      <c r="J5356" s="79" t="e">
        <v>#N/A</v>
      </c>
      <c r="K5356" s="84" t="e">
        <v>#N/A</v>
      </c>
      <c r="L5356" s="9" t="e">
        <v>#N/A</v>
      </c>
      <c r="M5356" s="92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8" t="e">
        <v>#N/A</v>
      </c>
      <c r="F5357" s="3" t="e">
        <v>#N/A</v>
      </c>
      <c r="G5357" s="3" t="e">
        <v>#N/A</v>
      </c>
      <c r="H5357" s="3" t="e">
        <v>#N/A</v>
      </c>
      <c r="I5357" s="79" t="e">
        <v>#N/A</v>
      </c>
      <c r="J5357" s="79" t="e">
        <v>#N/A</v>
      </c>
      <c r="K5357" s="84" t="e">
        <v>#N/A</v>
      </c>
      <c r="L5357" s="9" t="e">
        <v>#N/A</v>
      </c>
      <c r="M5357" s="92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8" t="e">
        <v>#N/A</v>
      </c>
      <c r="F5358" s="3" t="e">
        <v>#N/A</v>
      </c>
      <c r="G5358" s="3" t="e">
        <v>#N/A</v>
      </c>
      <c r="H5358" s="3" t="e">
        <v>#N/A</v>
      </c>
      <c r="I5358" s="79" t="e">
        <v>#N/A</v>
      </c>
      <c r="J5358" s="79" t="e">
        <v>#N/A</v>
      </c>
      <c r="K5358" s="84" t="e">
        <v>#N/A</v>
      </c>
      <c r="L5358" s="9" t="e">
        <v>#N/A</v>
      </c>
      <c r="M5358" s="92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8" t="e">
        <v>#N/A</v>
      </c>
      <c r="F5359" s="3" t="e">
        <v>#N/A</v>
      </c>
      <c r="G5359" s="3" t="e">
        <v>#N/A</v>
      </c>
      <c r="H5359" s="3" t="e">
        <v>#N/A</v>
      </c>
      <c r="I5359" s="79" t="e">
        <v>#N/A</v>
      </c>
      <c r="J5359" s="79" t="e">
        <v>#N/A</v>
      </c>
      <c r="K5359" s="84" t="e">
        <v>#N/A</v>
      </c>
      <c r="L5359" s="9" t="e">
        <v>#N/A</v>
      </c>
      <c r="M5359" s="92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8" t="e">
        <v>#N/A</v>
      </c>
      <c r="F5360" s="3" t="e">
        <v>#N/A</v>
      </c>
      <c r="G5360" s="3" t="e">
        <v>#N/A</v>
      </c>
      <c r="H5360" s="3" t="e">
        <v>#N/A</v>
      </c>
      <c r="I5360" s="79" t="e">
        <v>#N/A</v>
      </c>
      <c r="J5360" s="79" t="e">
        <v>#N/A</v>
      </c>
      <c r="K5360" s="84" t="e">
        <v>#N/A</v>
      </c>
      <c r="L5360" s="9" t="e">
        <v>#N/A</v>
      </c>
      <c r="M5360" s="92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8" t="e">
        <v>#N/A</v>
      </c>
      <c r="F5361" s="3" t="e">
        <v>#N/A</v>
      </c>
      <c r="G5361" s="3" t="e">
        <v>#N/A</v>
      </c>
      <c r="H5361" s="3" t="e">
        <v>#N/A</v>
      </c>
      <c r="I5361" s="79" t="e">
        <v>#N/A</v>
      </c>
      <c r="J5361" s="79" t="e">
        <v>#N/A</v>
      </c>
      <c r="K5361" s="84" t="e">
        <v>#N/A</v>
      </c>
      <c r="L5361" s="9" t="e">
        <v>#N/A</v>
      </c>
      <c r="M5361" s="92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8" t="e">
        <v>#N/A</v>
      </c>
      <c r="F5362" s="3" t="e">
        <v>#N/A</v>
      </c>
      <c r="G5362" s="3" t="e">
        <v>#N/A</v>
      </c>
      <c r="H5362" s="3" t="e">
        <v>#N/A</v>
      </c>
      <c r="I5362" s="79" t="e">
        <v>#N/A</v>
      </c>
      <c r="J5362" s="79" t="e">
        <v>#N/A</v>
      </c>
      <c r="K5362" s="84" t="e">
        <v>#N/A</v>
      </c>
      <c r="L5362" s="9" t="e">
        <v>#N/A</v>
      </c>
      <c r="M5362" s="92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8" t="e">
        <v>#N/A</v>
      </c>
      <c r="F5363" s="3" t="e">
        <v>#N/A</v>
      </c>
      <c r="G5363" s="3" t="e">
        <v>#N/A</v>
      </c>
      <c r="H5363" s="3" t="e">
        <v>#N/A</v>
      </c>
      <c r="I5363" s="79" t="e">
        <v>#N/A</v>
      </c>
      <c r="J5363" s="79" t="e">
        <v>#N/A</v>
      </c>
      <c r="K5363" s="84" t="e">
        <v>#N/A</v>
      </c>
      <c r="L5363" s="9" t="e">
        <v>#N/A</v>
      </c>
      <c r="M5363" s="92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8" t="e">
        <v>#N/A</v>
      </c>
      <c r="F5364" s="3" t="e">
        <v>#N/A</v>
      </c>
      <c r="G5364" s="3" t="e">
        <v>#N/A</v>
      </c>
      <c r="H5364" s="3" t="e">
        <v>#N/A</v>
      </c>
      <c r="I5364" s="79" t="e">
        <v>#N/A</v>
      </c>
      <c r="J5364" s="79" t="e">
        <v>#N/A</v>
      </c>
      <c r="K5364" s="84" t="e">
        <v>#N/A</v>
      </c>
      <c r="L5364" s="9" t="e">
        <v>#N/A</v>
      </c>
      <c r="M5364" s="92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8" t="e">
        <v>#N/A</v>
      </c>
      <c r="F5365" s="3" t="e">
        <v>#N/A</v>
      </c>
      <c r="G5365" s="3" t="e">
        <v>#N/A</v>
      </c>
      <c r="H5365" s="3" t="e">
        <v>#N/A</v>
      </c>
      <c r="I5365" s="79" t="e">
        <v>#N/A</v>
      </c>
      <c r="J5365" s="79" t="e">
        <v>#N/A</v>
      </c>
      <c r="K5365" s="84" t="e">
        <v>#N/A</v>
      </c>
      <c r="L5365" s="9" t="e">
        <v>#N/A</v>
      </c>
      <c r="M5365" s="92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8" t="e">
        <v>#N/A</v>
      </c>
      <c r="F5366" s="3" t="e">
        <v>#N/A</v>
      </c>
      <c r="G5366" s="3" t="e">
        <v>#N/A</v>
      </c>
      <c r="H5366" s="3" t="e">
        <v>#N/A</v>
      </c>
      <c r="I5366" s="79" t="e">
        <v>#N/A</v>
      </c>
      <c r="J5366" s="79" t="e">
        <v>#N/A</v>
      </c>
      <c r="K5366" s="84" t="e">
        <v>#N/A</v>
      </c>
      <c r="L5366" s="9" t="e">
        <v>#N/A</v>
      </c>
      <c r="M5366" s="92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8" t="e">
        <v>#N/A</v>
      </c>
      <c r="F5367" s="3" t="e">
        <v>#N/A</v>
      </c>
      <c r="G5367" s="3" t="e">
        <v>#N/A</v>
      </c>
      <c r="H5367" s="3" t="e">
        <v>#N/A</v>
      </c>
      <c r="I5367" s="79" t="e">
        <v>#N/A</v>
      </c>
      <c r="J5367" s="79" t="e">
        <v>#N/A</v>
      </c>
      <c r="K5367" s="84" t="e">
        <v>#N/A</v>
      </c>
      <c r="L5367" s="9" t="e">
        <v>#N/A</v>
      </c>
      <c r="M5367" s="92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8" t="e">
        <v>#N/A</v>
      </c>
      <c r="F5368" s="3" t="e">
        <v>#N/A</v>
      </c>
      <c r="G5368" s="3" t="e">
        <v>#N/A</v>
      </c>
      <c r="H5368" s="3" t="e">
        <v>#N/A</v>
      </c>
      <c r="I5368" s="79" t="e">
        <v>#N/A</v>
      </c>
      <c r="J5368" s="79" t="e">
        <v>#N/A</v>
      </c>
      <c r="K5368" s="84" t="e">
        <v>#N/A</v>
      </c>
      <c r="L5368" s="9" t="e">
        <v>#N/A</v>
      </c>
      <c r="M5368" s="92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8" t="e">
        <v>#N/A</v>
      </c>
      <c r="F5369" s="3" t="e">
        <v>#N/A</v>
      </c>
      <c r="G5369" s="3" t="e">
        <v>#N/A</v>
      </c>
      <c r="H5369" s="3" t="e">
        <v>#N/A</v>
      </c>
      <c r="I5369" s="79" t="e">
        <v>#N/A</v>
      </c>
      <c r="J5369" s="79" t="e">
        <v>#N/A</v>
      </c>
      <c r="K5369" s="84" t="e">
        <v>#N/A</v>
      </c>
      <c r="L5369" s="9" t="e">
        <v>#N/A</v>
      </c>
      <c r="M5369" s="92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8" t="e">
        <v>#N/A</v>
      </c>
      <c r="F5370" s="3" t="e">
        <v>#N/A</v>
      </c>
      <c r="G5370" s="3" t="e">
        <v>#N/A</v>
      </c>
      <c r="H5370" s="3" t="e">
        <v>#N/A</v>
      </c>
      <c r="I5370" s="79" t="e">
        <v>#N/A</v>
      </c>
      <c r="J5370" s="79" t="e">
        <v>#N/A</v>
      </c>
      <c r="K5370" s="84" t="e">
        <v>#N/A</v>
      </c>
      <c r="L5370" s="9" t="e">
        <v>#N/A</v>
      </c>
      <c r="M5370" s="92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8" t="e">
        <v>#N/A</v>
      </c>
      <c r="F5371" s="3" t="e">
        <v>#N/A</v>
      </c>
      <c r="G5371" s="3" t="e">
        <v>#N/A</v>
      </c>
      <c r="H5371" s="3" t="e">
        <v>#N/A</v>
      </c>
      <c r="I5371" s="79" t="e">
        <v>#N/A</v>
      </c>
      <c r="J5371" s="79" t="e">
        <v>#N/A</v>
      </c>
      <c r="K5371" s="84" t="e">
        <v>#N/A</v>
      </c>
      <c r="L5371" s="9" t="e">
        <v>#N/A</v>
      </c>
      <c r="M5371" s="92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8" t="e">
        <v>#N/A</v>
      </c>
      <c r="F5372" s="3" t="e">
        <v>#N/A</v>
      </c>
      <c r="G5372" s="3" t="e">
        <v>#N/A</v>
      </c>
      <c r="H5372" s="3" t="e">
        <v>#N/A</v>
      </c>
      <c r="I5372" s="79" t="e">
        <v>#N/A</v>
      </c>
      <c r="J5372" s="79" t="e">
        <v>#N/A</v>
      </c>
      <c r="K5372" s="84" t="e">
        <v>#N/A</v>
      </c>
      <c r="L5372" s="9" t="e">
        <v>#N/A</v>
      </c>
      <c r="M5372" s="92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8" t="e">
        <v>#N/A</v>
      </c>
      <c r="F5373" s="3" t="e">
        <v>#N/A</v>
      </c>
      <c r="G5373" s="3" t="e">
        <v>#N/A</v>
      </c>
      <c r="H5373" s="3" t="e">
        <v>#N/A</v>
      </c>
      <c r="I5373" s="79" t="e">
        <v>#N/A</v>
      </c>
      <c r="J5373" s="79" t="e">
        <v>#N/A</v>
      </c>
      <c r="K5373" s="84" t="e">
        <v>#N/A</v>
      </c>
      <c r="L5373" s="9" t="e">
        <v>#N/A</v>
      </c>
      <c r="M5373" s="92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8" t="e">
        <v>#N/A</v>
      </c>
      <c r="F5374" s="3" t="e">
        <v>#N/A</v>
      </c>
      <c r="G5374" s="3" t="e">
        <v>#N/A</v>
      </c>
      <c r="H5374" s="3" t="e">
        <v>#N/A</v>
      </c>
      <c r="I5374" s="79" t="e">
        <v>#N/A</v>
      </c>
      <c r="J5374" s="79" t="e">
        <v>#N/A</v>
      </c>
      <c r="K5374" s="84" t="e">
        <v>#N/A</v>
      </c>
      <c r="L5374" s="9" t="e">
        <v>#N/A</v>
      </c>
      <c r="M5374" s="92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8" t="e">
        <v>#N/A</v>
      </c>
      <c r="F5375" s="3" t="e">
        <v>#N/A</v>
      </c>
      <c r="G5375" s="3" t="e">
        <v>#N/A</v>
      </c>
      <c r="H5375" s="3" t="e">
        <v>#N/A</v>
      </c>
      <c r="I5375" s="79" t="e">
        <v>#N/A</v>
      </c>
      <c r="J5375" s="79" t="e">
        <v>#N/A</v>
      </c>
      <c r="K5375" s="84" t="e">
        <v>#N/A</v>
      </c>
      <c r="L5375" s="9" t="e">
        <v>#N/A</v>
      </c>
      <c r="M5375" s="92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8" t="e">
        <v>#N/A</v>
      </c>
      <c r="F5376" s="3" t="e">
        <v>#N/A</v>
      </c>
      <c r="G5376" s="3" t="e">
        <v>#N/A</v>
      </c>
      <c r="H5376" s="3" t="e">
        <v>#N/A</v>
      </c>
      <c r="I5376" s="79" t="e">
        <v>#N/A</v>
      </c>
      <c r="J5376" s="79" t="e">
        <v>#N/A</v>
      </c>
      <c r="K5376" s="84" t="e">
        <v>#N/A</v>
      </c>
      <c r="L5376" s="9" t="e">
        <v>#N/A</v>
      </c>
      <c r="M5376" s="92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8" t="e">
        <v>#N/A</v>
      </c>
      <c r="F5377" s="3" t="e">
        <v>#N/A</v>
      </c>
      <c r="G5377" s="3" t="e">
        <v>#N/A</v>
      </c>
      <c r="H5377" s="3" t="e">
        <v>#N/A</v>
      </c>
      <c r="I5377" s="79" t="e">
        <v>#N/A</v>
      </c>
      <c r="J5377" s="79" t="e">
        <v>#N/A</v>
      </c>
      <c r="K5377" s="84" t="e">
        <v>#N/A</v>
      </c>
      <c r="L5377" s="9" t="e">
        <v>#N/A</v>
      </c>
      <c r="M5377" s="92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8" t="e">
        <v>#N/A</v>
      </c>
      <c r="F5378" s="3" t="e">
        <v>#N/A</v>
      </c>
      <c r="G5378" s="3" t="e">
        <v>#N/A</v>
      </c>
      <c r="H5378" s="3" t="e">
        <v>#N/A</v>
      </c>
      <c r="I5378" s="79" t="e">
        <v>#N/A</v>
      </c>
      <c r="J5378" s="79" t="e">
        <v>#N/A</v>
      </c>
      <c r="K5378" s="84" t="e">
        <v>#N/A</v>
      </c>
      <c r="L5378" s="9" t="e">
        <v>#N/A</v>
      </c>
      <c r="M5378" s="92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8" t="e">
        <v>#N/A</v>
      </c>
      <c r="F5379" s="3" t="e">
        <v>#N/A</v>
      </c>
      <c r="G5379" s="3" t="e">
        <v>#N/A</v>
      </c>
      <c r="H5379" s="3" t="e">
        <v>#N/A</v>
      </c>
      <c r="I5379" s="79" t="e">
        <v>#N/A</v>
      </c>
      <c r="J5379" s="79" t="e">
        <v>#N/A</v>
      </c>
      <c r="K5379" s="84" t="e">
        <v>#N/A</v>
      </c>
      <c r="L5379" s="9" t="e">
        <v>#N/A</v>
      </c>
      <c r="M5379" s="92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8" t="e">
        <v>#N/A</v>
      </c>
      <c r="F5380" s="3" t="e">
        <v>#N/A</v>
      </c>
      <c r="G5380" s="3" t="e">
        <v>#N/A</v>
      </c>
      <c r="H5380" s="3" t="e">
        <v>#N/A</v>
      </c>
      <c r="I5380" s="79" t="e">
        <v>#N/A</v>
      </c>
      <c r="J5380" s="79" t="e">
        <v>#N/A</v>
      </c>
      <c r="K5380" s="84" t="e">
        <v>#N/A</v>
      </c>
      <c r="L5380" s="9" t="e">
        <v>#N/A</v>
      </c>
      <c r="M5380" s="92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8" t="e">
        <v>#N/A</v>
      </c>
      <c r="F5381" s="3" t="e">
        <v>#N/A</v>
      </c>
      <c r="G5381" s="3" t="e">
        <v>#N/A</v>
      </c>
      <c r="H5381" s="3" t="e">
        <v>#N/A</v>
      </c>
      <c r="I5381" s="79" t="e">
        <v>#N/A</v>
      </c>
      <c r="J5381" s="79" t="e">
        <v>#N/A</v>
      </c>
      <c r="K5381" s="84" t="e">
        <v>#N/A</v>
      </c>
      <c r="L5381" s="9" t="e">
        <v>#N/A</v>
      </c>
      <c r="M5381" s="92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8" t="e">
        <v>#N/A</v>
      </c>
      <c r="F5382" s="3" t="e">
        <v>#N/A</v>
      </c>
      <c r="G5382" s="3" t="e">
        <v>#N/A</v>
      </c>
      <c r="H5382" s="3" t="e">
        <v>#N/A</v>
      </c>
      <c r="I5382" s="79" t="e">
        <v>#N/A</v>
      </c>
      <c r="J5382" s="79" t="e">
        <v>#N/A</v>
      </c>
      <c r="K5382" s="84" t="e">
        <v>#N/A</v>
      </c>
      <c r="L5382" s="9" t="e">
        <v>#N/A</v>
      </c>
      <c r="M5382" s="92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8" t="e">
        <v>#N/A</v>
      </c>
      <c r="F5383" s="3" t="e">
        <v>#N/A</v>
      </c>
      <c r="G5383" s="3" t="e">
        <v>#N/A</v>
      </c>
      <c r="H5383" s="3" t="e">
        <v>#N/A</v>
      </c>
      <c r="I5383" s="79" t="e">
        <v>#N/A</v>
      </c>
      <c r="J5383" s="79" t="e">
        <v>#N/A</v>
      </c>
      <c r="K5383" s="84" t="e">
        <v>#N/A</v>
      </c>
      <c r="L5383" s="9" t="e">
        <v>#N/A</v>
      </c>
      <c r="M5383" s="92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8" t="e">
        <v>#N/A</v>
      </c>
      <c r="F5384" s="3" t="e">
        <v>#N/A</v>
      </c>
      <c r="G5384" s="3" t="e">
        <v>#N/A</v>
      </c>
      <c r="H5384" s="3" t="e">
        <v>#N/A</v>
      </c>
      <c r="I5384" s="79" t="e">
        <v>#N/A</v>
      </c>
      <c r="J5384" s="79" t="e">
        <v>#N/A</v>
      </c>
      <c r="K5384" s="84" t="e">
        <v>#N/A</v>
      </c>
      <c r="L5384" s="9" t="e">
        <v>#N/A</v>
      </c>
      <c r="M5384" s="92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8" t="e">
        <v>#N/A</v>
      </c>
      <c r="F5385" s="3" t="e">
        <v>#N/A</v>
      </c>
      <c r="G5385" s="3" t="e">
        <v>#N/A</v>
      </c>
      <c r="H5385" s="3" t="e">
        <v>#N/A</v>
      </c>
      <c r="I5385" s="79" t="e">
        <v>#N/A</v>
      </c>
      <c r="J5385" s="79" t="e">
        <v>#N/A</v>
      </c>
      <c r="K5385" s="84" t="e">
        <v>#N/A</v>
      </c>
      <c r="L5385" s="9" t="e">
        <v>#N/A</v>
      </c>
      <c r="M5385" s="92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8" t="e">
        <v>#N/A</v>
      </c>
      <c r="F5386" s="3" t="e">
        <v>#N/A</v>
      </c>
      <c r="G5386" s="3" t="e">
        <v>#N/A</v>
      </c>
      <c r="H5386" s="3" t="e">
        <v>#N/A</v>
      </c>
      <c r="I5386" s="79" t="e">
        <v>#N/A</v>
      </c>
      <c r="J5386" s="79" t="e">
        <v>#N/A</v>
      </c>
      <c r="K5386" s="84" t="e">
        <v>#N/A</v>
      </c>
      <c r="L5386" s="9" t="e">
        <v>#N/A</v>
      </c>
      <c r="M5386" s="92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8" t="e">
        <v>#N/A</v>
      </c>
      <c r="F5387" s="3" t="e">
        <v>#N/A</v>
      </c>
      <c r="G5387" s="3" t="e">
        <v>#N/A</v>
      </c>
      <c r="H5387" s="3" t="e">
        <v>#N/A</v>
      </c>
      <c r="I5387" s="79" t="e">
        <v>#N/A</v>
      </c>
      <c r="J5387" s="79" t="e">
        <v>#N/A</v>
      </c>
      <c r="K5387" s="84" t="e">
        <v>#N/A</v>
      </c>
      <c r="L5387" s="9" t="e">
        <v>#N/A</v>
      </c>
      <c r="M5387" s="92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8" t="e">
        <v>#N/A</v>
      </c>
      <c r="F5388" s="3" t="e">
        <v>#N/A</v>
      </c>
      <c r="G5388" s="3" t="e">
        <v>#N/A</v>
      </c>
      <c r="H5388" s="3" t="e">
        <v>#N/A</v>
      </c>
      <c r="I5388" s="79" t="e">
        <v>#N/A</v>
      </c>
      <c r="J5388" s="79" t="e">
        <v>#N/A</v>
      </c>
      <c r="K5388" s="84" t="e">
        <v>#N/A</v>
      </c>
      <c r="L5388" s="9" t="e">
        <v>#N/A</v>
      </c>
      <c r="M5388" s="92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8" t="e">
        <v>#N/A</v>
      </c>
      <c r="F5389" s="3" t="e">
        <v>#N/A</v>
      </c>
      <c r="G5389" s="3" t="e">
        <v>#N/A</v>
      </c>
      <c r="H5389" s="3" t="e">
        <v>#N/A</v>
      </c>
      <c r="I5389" s="79" t="e">
        <v>#N/A</v>
      </c>
      <c r="J5389" s="79" t="e">
        <v>#N/A</v>
      </c>
      <c r="K5389" s="84" t="e">
        <v>#N/A</v>
      </c>
      <c r="L5389" s="9" t="e">
        <v>#N/A</v>
      </c>
      <c r="M5389" s="92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8" t="e">
        <v>#N/A</v>
      </c>
      <c r="F5390" s="3" t="e">
        <v>#N/A</v>
      </c>
      <c r="G5390" s="3" t="e">
        <v>#N/A</v>
      </c>
      <c r="H5390" s="3" t="e">
        <v>#N/A</v>
      </c>
      <c r="I5390" s="79" t="e">
        <v>#N/A</v>
      </c>
      <c r="J5390" s="79" t="e">
        <v>#N/A</v>
      </c>
      <c r="K5390" s="84" t="e">
        <v>#N/A</v>
      </c>
      <c r="L5390" s="9" t="e">
        <v>#N/A</v>
      </c>
      <c r="M5390" s="92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8" t="e">
        <v>#N/A</v>
      </c>
      <c r="F5391" s="3" t="e">
        <v>#N/A</v>
      </c>
      <c r="G5391" s="3" t="e">
        <v>#N/A</v>
      </c>
      <c r="H5391" s="3" t="e">
        <v>#N/A</v>
      </c>
      <c r="I5391" s="79" t="e">
        <v>#N/A</v>
      </c>
      <c r="J5391" s="79" t="e">
        <v>#N/A</v>
      </c>
      <c r="K5391" s="84" t="e">
        <v>#N/A</v>
      </c>
      <c r="L5391" s="9" t="e">
        <v>#N/A</v>
      </c>
      <c r="M5391" s="92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8" t="e">
        <v>#N/A</v>
      </c>
      <c r="F5392" s="3" t="e">
        <v>#N/A</v>
      </c>
      <c r="G5392" s="3" t="e">
        <v>#N/A</v>
      </c>
      <c r="H5392" s="3" t="e">
        <v>#N/A</v>
      </c>
      <c r="I5392" s="79" t="e">
        <v>#N/A</v>
      </c>
      <c r="J5392" s="79" t="e">
        <v>#N/A</v>
      </c>
      <c r="K5392" s="84" t="e">
        <v>#N/A</v>
      </c>
      <c r="L5392" s="9" t="e">
        <v>#N/A</v>
      </c>
      <c r="M5392" s="92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8" t="e">
        <v>#N/A</v>
      </c>
      <c r="F5393" s="3" t="e">
        <v>#N/A</v>
      </c>
      <c r="G5393" s="3" t="e">
        <v>#N/A</v>
      </c>
      <c r="H5393" s="3" t="e">
        <v>#N/A</v>
      </c>
      <c r="I5393" s="79" t="e">
        <v>#N/A</v>
      </c>
      <c r="J5393" s="79" t="e">
        <v>#N/A</v>
      </c>
      <c r="K5393" s="84" t="e">
        <v>#N/A</v>
      </c>
      <c r="L5393" s="9" t="e">
        <v>#N/A</v>
      </c>
      <c r="M5393" s="92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8" t="e">
        <v>#N/A</v>
      </c>
      <c r="F5394" s="3" t="e">
        <v>#N/A</v>
      </c>
      <c r="G5394" s="3" t="e">
        <v>#N/A</v>
      </c>
      <c r="H5394" s="3" t="e">
        <v>#N/A</v>
      </c>
      <c r="I5394" s="79" t="e">
        <v>#N/A</v>
      </c>
      <c r="J5394" s="79" t="e">
        <v>#N/A</v>
      </c>
      <c r="K5394" s="84" t="e">
        <v>#N/A</v>
      </c>
      <c r="L5394" s="9" t="e">
        <v>#N/A</v>
      </c>
      <c r="M5394" s="92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8" t="e">
        <v>#N/A</v>
      </c>
      <c r="F5395" s="3" t="e">
        <v>#N/A</v>
      </c>
      <c r="G5395" s="3" t="e">
        <v>#N/A</v>
      </c>
      <c r="H5395" s="3" t="e">
        <v>#N/A</v>
      </c>
      <c r="I5395" s="79" t="e">
        <v>#N/A</v>
      </c>
      <c r="J5395" s="79" t="e">
        <v>#N/A</v>
      </c>
      <c r="K5395" s="84" t="e">
        <v>#N/A</v>
      </c>
      <c r="L5395" s="9" t="e">
        <v>#N/A</v>
      </c>
      <c r="M5395" s="92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8" t="e">
        <v>#N/A</v>
      </c>
      <c r="F5396" s="3" t="e">
        <v>#N/A</v>
      </c>
      <c r="G5396" s="3" t="e">
        <v>#N/A</v>
      </c>
      <c r="H5396" s="3" t="e">
        <v>#N/A</v>
      </c>
      <c r="I5396" s="79" t="e">
        <v>#N/A</v>
      </c>
      <c r="J5396" s="79" t="e">
        <v>#N/A</v>
      </c>
      <c r="K5396" s="84" t="e">
        <v>#N/A</v>
      </c>
      <c r="L5396" s="9" t="e">
        <v>#N/A</v>
      </c>
      <c r="M5396" s="92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8" t="e">
        <v>#N/A</v>
      </c>
      <c r="F5397" s="3" t="e">
        <v>#N/A</v>
      </c>
      <c r="G5397" s="3" t="e">
        <v>#N/A</v>
      </c>
      <c r="H5397" s="3" t="e">
        <v>#N/A</v>
      </c>
      <c r="I5397" s="79" t="e">
        <v>#N/A</v>
      </c>
      <c r="J5397" s="79" t="e">
        <v>#N/A</v>
      </c>
      <c r="K5397" s="84" t="e">
        <v>#N/A</v>
      </c>
      <c r="L5397" s="9" t="e">
        <v>#N/A</v>
      </c>
      <c r="M5397" s="92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8" t="e">
        <v>#N/A</v>
      </c>
      <c r="F5398" s="3" t="e">
        <v>#N/A</v>
      </c>
      <c r="G5398" s="3" t="e">
        <v>#N/A</v>
      </c>
      <c r="H5398" s="3" t="e">
        <v>#N/A</v>
      </c>
      <c r="I5398" s="79" t="e">
        <v>#N/A</v>
      </c>
      <c r="J5398" s="79" t="e">
        <v>#N/A</v>
      </c>
      <c r="K5398" s="84" t="e">
        <v>#N/A</v>
      </c>
      <c r="L5398" s="9" t="e">
        <v>#N/A</v>
      </c>
      <c r="M5398" s="92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8" t="e">
        <v>#N/A</v>
      </c>
      <c r="F5399" s="3" t="e">
        <v>#N/A</v>
      </c>
      <c r="G5399" s="3" t="e">
        <v>#N/A</v>
      </c>
      <c r="H5399" s="3" t="e">
        <v>#N/A</v>
      </c>
      <c r="I5399" s="79" t="e">
        <v>#N/A</v>
      </c>
      <c r="J5399" s="79" t="e">
        <v>#N/A</v>
      </c>
      <c r="K5399" s="84" t="e">
        <v>#N/A</v>
      </c>
      <c r="L5399" s="9" t="e">
        <v>#N/A</v>
      </c>
      <c r="M5399" s="92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8" t="e">
        <v>#N/A</v>
      </c>
      <c r="F5400" s="3" t="e">
        <v>#N/A</v>
      </c>
      <c r="G5400" s="3" t="e">
        <v>#N/A</v>
      </c>
      <c r="H5400" s="3" t="e">
        <v>#N/A</v>
      </c>
      <c r="I5400" s="79" t="e">
        <v>#N/A</v>
      </c>
      <c r="J5400" s="79" t="e">
        <v>#N/A</v>
      </c>
      <c r="K5400" s="84" t="e">
        <v>#N/A</v>
      </c>
      <c r="L5400" s="9" t="e">
        <v>#N/A</v>
      </c>
      <c r="M5400" s="92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8" t="e">
        <v>#N/A</v>
      </c>
      <c r="F5401" s="3" t="e">
        <v>#N/A</v>
      </c>
      <c r="G5401" s="3" t="e">
        <v>#N/A</v>
      </c>
      <c r="H5401" s="3" t="e">
        <v>#N/A</v>
      </c>
      <c r="I5401" s="79" t="e">
        <v>#N/A</v>
      </c>
      <c r="J5401" s="79" t="e">
        <v>#N/A</v>
      </c>
      <c r="K5401" s="84" t="e">
        <v>#N/A</v>
      </c>
      <c r="L5401" s="9" t="e">
        <v>#N/A</v>
      </c>
      <c r="M5401" s="92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8" t="e">
        <v>#N/A</v>
      </c>
      <c r="F5402" s="3" t="e">
        <v>#N/A</v>
      </c>
      <c r="G5402" s="3" t="e">
        <v>#N/A</v>
      </c>
      <c r="H5402" s="3" t="e">
        <v>#N/A</v>
      </c>
      <c r="I5402" s="79" t="e">
        <v>#N/A</v>
      </c>
      <c r="J5402" s="79" t="e">
        <v>#N/A</v>
      </c>
      <c r="K5402" s="84" t="e">
        <v>#N/A</v>
      </c>
      <c r="L5402" s="9" t="e">
        <v>#N/A</v>
      </c>
      <c r="M5402" s="92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8" t="e">
        <v>#N/A</v>
      </c>
      <c r="F5403" s="3" t="e">
        <v>#N/A</v>
      </c>
      <c r="G5403" s="3" t="e">
        <v>#N/A</v>
      </c>
      <c r="H5403" s="3" t="e">
        <v>#N/A</v>
      </c>
      <c r="I5403" s="79" t="e">
        <v>#N/A</v>
      </c>
      <c r="J5403" s="79" t="e">
        <v>#N/A</v>
      </c>
      <c r="K5403" s="84" t="e">
        <v>#N/A</v>
      </c>
      <c r="L5403" s="9" t="e">
        <v>#N/A</v>
      </c>
      <c r="M5403" s="92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8" t="e">
        <v>#N/A</v>
      </c>
      <c r="F5404" s="3" t="e">
        <v>#N/A</v>
      </c>
      <c r="G5404" s="3" t="e">
        <v>#N/A</v>
      </c>
      <c r="H5404" s="3" t="e">
        <v>#N/A</v>
      </c>
      <c r="I5404" s="79" t="e">
        <v>#N/A</v>
      </c>
      <c r="J5404" s="79" t="e">
        <v>#N/A</v>
      </c>
      <c r="K5404" s="84" t="e">
        <v>#N/A</v>
      </c>
      <c r="L5404" s="9" t="e">
        <v>#N/A</v>
      </c>
      <c r="M5404" s="92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8" t="e">
        <v>#N/A</v>
      </c>
      <c r="F5405" s="3" t="e">
        <v>#N/A</v>
      </c>
      <c r="G5405" s="3" t="e">
        <v>#N/A</v>
      </c>
      <c r="H5405" s="3" t="e">
        <v>#N/A</v>
      </c>
      <c r="I5405" s="79" t="e">
        <v>#N/A</v>
      </c>
      <c r="J5405" s="79" t="e">
        <v>#N/A</v>
      </c>
      <c r="K5405" s="84" t="e">
        <v>#N/A</v>
      </c>
      <c r="L5405" s="9" t="e">
        <v>#N/A</v>
      </c>
      <c r="M5405" s="92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8" t="e">
        <v>#N/A</v>
      </c>
      <c r="F5406" s="3" t="e">
        <v>#N/A</v>
      </c>
      <c r="G5406" s="3" t="e">
        <v>#N/A</v>
      </c>
      <c r="H5406" s="3" t="e">
        <v>#N/A</v>
      </c>
      <c r="I5406" s="79" t="e">
        <v>#N/A</v>
      </c>
      <c r="J5406" s="79" t="e">
        <v>#N/A</v>
      </c>
      <c r="K5406" s="84" t="e">
        <v>#N/A</v>
      </c>
      <c r="L5406" s="9" t="e">
        <v>#N/A</v>
      </c>
      <c r="M5406" s="92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8" t="e">
        <v>#N/A</v>
      </c>
      <c r="F5407" s="3" t="e">
        <v>#N/A</v>
      </c>
      <c r="G5407" s="3" t="e">
        <v>#N/A</v>
      </c>
      <c r="H5407" s="3" t="e">
        <v>#N/A</v>
      </c>
      <c r="I5407" s="79" t="e">
        <v>#N/A</v>
      </c>
      <c r="J5407" s="79" t="e">
        <v>#N/A</v>
      </c>
      <c r="K5407" s="84" t="e">
        <v>#N/A</v>
      </c>
      <c r="L5407" s="9" t="e">
        <v>#N/A</v>
      </c>
      <c r="M5407" s="92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8" t="e">
        <v>#N/A</v>
      </c>
      <c r="F5408" s="3" t="e">
        <v>#N/A</v>
      </c>
      <c r="G5408" s="3" t="e">
        <v>#N/A</v>
      </c>
      <c r="H5408" s="3" t="e">
        <v>#N/A</v>
      </c>
      <c r="I5408" s="79" t="e">
        <v>#N/A</v>
      </c>
      <c r="J5408" s="79" t="e">
        <v>#N/A</v>
      </c>
      <c r="K5408" s="84" t="e">
        <v>#N/A</v>
      </c>
      <c r="L5408" s="9" t="e">
        <v>#N/A</v>
      </c>
      <c r="M5408" s="92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8" t="e">
        <v>#N/A</v>
      </c>
      <c r="F5409" s="3" t="e">
        <v>#N/A</v>
      </c>
      <c r="G5409" s="3" t="e">
        <v>#N/A</v>
      </c>
      <c r="H5409" s="3" t="e">
        <v>#N/A</v>
      </c>
      <c r="I5409" s="79" t="e">
        <v>#N/A</v>
      </c>
      <c r="J5409" s="79" t="e">
        <v>#N/A</v>
      </c>
      <c r="K5409" s="84" t="e">
        <v>#N/A</v>
      </c>
      <c r="L5409" s="9" t="e">
        <v>#N/A</v>
      </c>
      <c r="M5409" s="92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8" t="e">
        <v>#N/A</v>
      </c>
      <c r="F5410" s="3" t="e">
        <v>#N/A</v>
      </c>
      <c r="G5410" s="3" t="e">
        <v>#N/A</v>
      </c>
      <c r="H5410" s="3" t="e">
        <v>#N/A</v>
      </c>
      <c r="I5410" s="79" t="e">
        <v>#N/A</v>
      </c>
      <c r="J5410" s="79" t="e">
        <v>#N/A</v>
      </c>
      <c r="K5410" s="84" t="e">
        <v>#N/A</v>
      </c>
      <c r="L5410" s="9" t="e">
        <v>#N/A</v>
      </c>
      <c r="M5410" s="92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8" t="e">
        <v>#N/A</v>
      </c>
      <c r="F5411" s="3" t="e">
        <v>#N/A</v>
      </c>
      <c r="G5411" s="3" t="e">
        <v>#N/A</v>
      </c>
      <c r="H5411" s="3" t="e">
        <v>#N/A</v>
      </c>
      <c r="I5411" s="79" t="e">
        <v>#N/A</v>
      </c>
      <c r="J5411" s="79" t="e">
        <v>#N/A</v>
      </c>
      <c r="K5411" s="84" t="e">
        <v>#N/A</v>
      </c>
      <c r="L5411" s="9" t="e">
        <v>#N/A</v>
      </c>
      <c r="M5411" s="92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8" t="e">
        <v>#N/A</v>
      </c>
      <c r="F5412" s="3" t="e">
        <v>#N/A</v>
      </c>
      <c r="G5412" s="3" t="e">
        <v>#N/A</v>
      </c>
      <c r="H5412" s="3" t="e">
        <v>#N/A</v>
      </c>
      <c r="I5412" s="79" t="e">
        <v>#N/A</v>
      </c>
      <c r="J5412" s="79" t="e">
        <v>#N/A</v>
      </c>
      <c r="K5412" s="84" t="e">
        <v>#N/A</v>
      </c>
      <c r="L5412" s="9" t="e">
        <v>#N/A</v>
      </c>
      <c r="M5412" s="92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8" t="e">
        <v>#N/A</v>
      </c>
      <c r="F5413" s="3" t="e">
        <v>#N/A</v>
      </c>
      <c r="G5413" s="3" t="e">
        <v>#N/A</v>
      </c>
      <c r="H5413" s="3" t="e">
        <v>#N/A</v>
      </c>
      <c r="I5413" s="79" t="e">
        <v>#N/A</v>
      </c>
      <c r="J5413" s="79" t="e">
        <v>#N/A</v>
      </c>
      <c r="K5413" s="84" t="e">
        <v>#N/A</v>
      </c>
      <c r="L5413" s="9" t="e">
        <v>#N/A</v>
      </c>
      <c r="M5413" s="92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8" t="e">
        <v>#N/A</v>
      </c>
      <c r="F5414" s="3" t="e">
        <v>#N/A</v>
      </c>
      <c r="G5414" s="3" t="e">
        <v>#N/A</v>
      </c>
      <c r="H5414" s="3" t="e">
        <v>#N/A</v>
      </c>
      <c r="I5414" s="79" t="e">
        <v>#N/A</v>
      </c>
      <c r="J5414" s="79" t="e">
        <v>#N/A</v>
      </c>
      <c r="K5414" s="84" t="e">
        <v>#N/A</v>
      </c>
      <c r="L5414" s="9" t="e">
        <v>#N/A</v>
      </c>
      <c r="M5414" s="92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8" t="e">
        <v>#N/A</v>
      </c>
      <c r="F5415" s="3" t="e">
        <v>#N/A</v>
      </c>
      <c r="G5415" s="3" t="e">
        <v>#N/A</v>
      </c>
      <c r="H5415" s="3" t="e">
        <v>#N/A</v>
      </c>
      <c r="I5415" s="79" t="e">
        <v>#N/A</v>
      </c>
      <c r="J5415" s="79" t="e">
        <v>#N/A</v>
      </c>
      <c r="K5415" s="84" t="e">
        <v>#N/A</v>
      </c>
      <c r="L5415" s="9" t="e">
        <v>#N/A</v>
      </c>
      <c r="M5415" s="92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8" t="e">
        <v>#N/A</v>
      </c>
      <c r="F5416" s="3" t="e">
        <v>#N/A</v>
      </c>
      <c r="G5416" s="3" t="e">
        <v>#N/A</v>
      </c>
      <c r="H5416" s="3" t="e">
        <v>#N/A</v>
      </c>
      <c r="I5416" s="79" t="e">
        <v>#N/A</v>
      </c>
      <c r="J5416" s="79" t="e">
        <v>#N/A</v>
      </c>
      <c r="K5416" s="84" t="e">
        <v>#N/A</v>
      </c>
      <c r="L5416" s="9" t="e">
        <v>#N/A</v>
      </c>
      <c r="M5416" s="92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8" t="e">
        <v>#N/A</v>
      </c>
      <c r="F5417" s="3" t="e">
        <v>#N/A</v>
      </c>
      <c r="G5417" s="3" t="e">
        <v>#N/A</v>
      </c>
      <c r="H5417" s="3" t="e">
        <v>#N/A</v>
      </c>
      <c r="I5417" s="79" t="e">
        <v>#N/A</v>
      </c>
      <c r="J5417" s="79" t="e">
        <v>#N/A</v>
      </c>
      <c r="K5417" s="84" t="e">
        <v>#N/A</v>
      </c>
      <c r="L5417" s="9" t="e">
        <v>#N/A</v>
      </c>
      <c r="M5417" s="92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8" t="e">
        <v>#N/A</v>
      </c>
      <c r="F5418" s="3" t="e">
        <v>#N/A</v>
      </c>
      <c r="G5418" s="3" t="e">
        <v>#N/A</v>
      </c>
      <c r="H5418" s="3" t="e">
        <v>#N/A</v>
      </c>
      <c r="I5418" s="79" t="e">
        <v>#N/A</v>
      </c>
      <c r="J5418" s="79" t="e">
        <v>#N/A</v>
      </c>
      <c r="K5418" s="84" t="e">
        <v>#N/A</v>
      </c>
      <c r="L5418" s="9" t="e">
        <v>#N/A</v>
      </c>
      <c r="M5418" s="92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8" t="e">
        <v>#N/A</v>
      </c>
      <c r="F5419" s="3" t="e">
        <v>#N/A</v>
      </c>
      <c r="G5419" s="3" t="e">
        <v>#N/A</v>
      </c>
      <c r="H5419" s="3" t="e">
        <v>#N/A</v>
      </c>
      <c r="I5419" s="79" t="e">
        <v>#N/A</v>
      </c>
      <c r="J5419" s="79" t="e">
        <v>#N/A</v>
      </c>
      <c r="K5419" s="84" t="e">
        <v>#N/A</v>
      </c>
      <c r="L5419" s="9" t="e">
        <v>#N/A</v>
      </c>
      <c r="M5419" s="92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8" t="e">
        <v>#N/A</v>
      </c>
      <c r="F5420" s="3" t="e">
        <v>#N/A</v>
      </c>
      <c r="G5420" s="3" t="e">
        <v>#N/A</v>
      </c>
      <c r="H5420" s="3" t="e">
        <v>#N/A</v>
      </c>
      <c r="I5420" s="79" t="e">
        <v>#N/A</v>
      </c>
      <c r="J5420" s="79" t="e">
        <v>#N/A</v>
      </c>
      <c r="K5420" s="84" t="e">
        <v>#N/A</v>
      </c>
      <c r="L5420" s="9" t="e">
        <v>#N/A</v>
      </c>
      <c r="M5420" s="92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8" t="e">
        <v>#N/A</v>
      </c>
      <c r="F5421" s="3" t="e">
        <v>#N/A</v>
      </c>
      <c r="G5421" s="3" t="e">
        <v>#N/A</v>
      </c>
      <c r="H5421" s="3" t="e">
        <v>#N/A</v>
      </c>
      <c r="I5421" s="79" t="e">
        <v>#N/A</v>
      </c>
      <c r="J5421" s="79" t="e">
        <v>#N/A</v>
      </c>
      <c r="K5421" s="84" t="e">
        <v>#N/A</v>
      </c>
      <c r="L5421" s="9" t="e">
        <v>#N/A</v>
      </c>
      <c r="M5421" s="92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8" t="e">
        <v>#N/A</v>
      </c>
      <c r="F5422" s="3" t="e">
        <v>#N/A</v>
      </c>
      <c r="G5422" s="3" t="e">
        <v>#N/A</v>
      </c>
      <c r="H5422" s="3" t="e">
        <v>#N/A</v>
      </c>
      <c r="I5422" s="79" t="e">
        <v>#N/A</v>
      </c>
      <c r="J5422" s="79" t="e">
        <v>#N/A</v>
      </c>
      <c r="K5422" s="84" t="e">
        <v>#N/A</v>
      </c>
      <c r="L5422" s="9" t="e">
        <v>#N/A</v>
      </c>
      <c r="M5422" s="92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8" t="e">
        <v>#N/A</v>
      </c>
      <c r="F5423" s="3" t="e">
        <v>#N/A</v>
      </c>
      <c r="G5423" s="3" t="e">
        <v>#N/A</v>
      </c>
      <c r="H5423" s="3" t="e">
        <v>#N/A</v>
      </c>
      <c r="I5423" s="79" t="e">
        <v>#N/A</v>
      </c>
      <c r="J5423" s="79" t="e">
        <v>#N/A</v>
      </c>
      <c r="K5423" s="84" t="e">
        <v>#N/A</v>
      </c>
      <c r="L5423" s="9" t="e">
        <v>#N/A</v>
      </c>
      <c r="M5423" s="92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8" t="e">
        <v>#N/A</v>
      </c>
      <c r="F5424" s="3" t="e">
        <v>#N/A</v>
      </c>
      <c r="G5424" s="3" t="e">
        <v>#N/A</v>
      </c>
      <c r="H5424" s="3" t="e">
        <v>#N/A</v>
      </c>
      <c r="I5424" s="79" t="e">
        <v>#N/A</v>
      </c>
      <c r="J5424" s="79" t="e">
        <v>#N/A</v>
      </c>
      <c r="K5424" s="84" t="e">
        <v>#N/A</v>
      </c>
      <c r="L5424" s="9" t="e">
        <v>#N/A</v>
      </c>
      <c r="M5424" s="92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8" t="e">
        <v>#N/A</v>
      </c>
      <c r="F5425" s="3" t="e">
        <v>#N/A</v>
      </c>
      <c r="G5425" s="3" t="e">
        <v>#N/A</v>
      </c>
      <c r="H5425" s="3" t="e">
        <v>#N/A</v>
      </c>
      <c r="I5425" s="79" t="e">
        <v>#N/A</v>
      </c>
      <c r="J5425" s="79" t="e">
        <v>#N/A</v>
      </c>
      <c r="K5425" s="84" t="e">
        <v>#N/A</v>
      </c>
      <c r="L5425" s="9" t="e">
        <v>#N/A</v>
      </c>
      <c r="M5425" s="92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8" t="e">
        <v>#N/A</v>
      </c>
      <c r="F5426" s="3" t="e">
        <v>#N/A</v>
      </c>
      <c r="G5426" s="3" t="e">
        <v>#N/A</v>
      </c>
      <c r="H5426" s="3" t="e">
        <v>#N/A</v>
      </c>
      <c r="I5426" s="79" t="e">
        <v>#N/A</v>
      </c>
      <c r="J5426" s="79" t="e">
        <v>#N/A</v>
      </c>
      <c r="K5426" s="84" t="e">
        <v>#N/A</v>
      </c>
      <c r="L5426" s="9" t="e">
        <v>#N/A</v>
      </c>
      <c r="M5426" s="92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8" t="e">
        <v>#N/A</v>
      </c>
      <c r="F5427" s="3" t="e">
        <v>#N/A</v>
      </c>
      <c r="G5427" s="3" t="e">
        <v>#N/A</v>
      </c>
      <c r="H5427" s="3" t="e">
        <v>#N/A</v>
      </c>
      <c r="I5427" s="79" t="e">
        <v>#N/A</v>
      </c>
      <c r="J5427" s="79" t="e">
        <v>#N/A</v>
      </c>
      <c r="K5427" s="84" t="e">
        <v>#N/A</v>
      </c>
      <c r="L5427" s="9" t="e">
        <v>#N/A</v>
      </c>
      <c r="M5427" s="92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8" t="e">
        <v>#N/A</v>
      </c>
      <c r="F5428" s="3" t="e">
        <v>#N/A</v>
      </c>
      <c r="G5428" s="3" t="e">
        <v>#N/A</v>
      </c>
      <c r="H5428" s="3" t="e">
        <v>#N/A</v>
      </c>
      <c r="I5428" s="79" t="e">
        <v>#N/A</v>
      </c>
      <c r="J5428" s="79" t="e">
        <v>#N/A</v>
      </c>
      <c r="K5428" s="84" t="e">
        <v>#N/A</v>
      </c>
      <c r="L5428" s="9" t="e">
        <v>#N/A</v>
      </c>
      <c r="M5428" s="92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8" t="e">
        <v>#N/A</v>
      </c>
      <c r="F5429" s="3" t="e">
        <v>#N/A</v>
      </c>
      <c r="G5429" s="3" t="e">
        <v>#N/A</v>
      </c>
      <c r="H5429" s="3" t="e">
        <v>#N/A</v>
      </c>
      <c r="I5429" s="79" t="e">
        <v>#N/A</v>
      </c>
      <c r="J5429" s="79" t="e">
        <v>#N/A</v>
      </c>
      <c r="K5429" s="84" t="e">
        <v>#N/A</v>
      </c>
      <c r="L5429" s="9" t="e">
        <v>#N/A</v>
      </c>
      <c r="M5429" s="92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8" t="e">
        <v>#N/A</v>
      </c>
      <c r="F5430" s="3" t="e">
        <v>#N/A</v>
      </c>
      <c r="G5430" s="3" t="e">
        <v>#N/A</v>
      </c>
      <c r="H5430" s="3" t="e">
        <v>#N/A</v>
      </c>
      <c r="I5430" s="79" t="e">
        <v>#N/A</v>
      </c>
      <c r="J5430" s="79" t="e">
        <v>#N/A</v>
      </c>
      <c r="K5430" s="84" t="e">
        <v>#N/A</v>
      </c>
      <c r="L5430" s="9" t="e">
        <v>#N/A</v>
      </c>
      <c r="M5430" s="92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8" t="e">
        <v>#N/A</v>
      </c>
      <c r="F5431" s="3" t="e">
        <v>#N/A</v>
      </c>
      <c r="G5431" s="3" t="e">
        <v>#N/A</v>
      </c>
      <c r="H5431" s="3" t="e">
        <v>#N/A</v>
      </c>
      <c r="I5431" s="79" t="e">
        <v>#N/A</v>
      </c>
      <c r="J5431" s="79" t="e">
        <v>#N/A</v>
      </c>
      <c r="K5431" s="84" t="e">
        <v>#N/A</v>
      </c>
      <c r="L5431" s="9" t="e">
        <v>#N/A</v>
      </c>
      <c r="M5431" s="92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8" t="e">
        <v>#N/A</v>
      </c>
      <c r="F5432" s="3" t="e">
        <v>#N/A</v>
      </c>
      <c r="G5432" s="3" t="e">
        <v>#N/A</v>
      </c>
      <c r="H5432" s="3" t="e">
        <v>#N/A</v>
      </c>
      <c r="I5432" s="79" t="e">
        <v>#N/A</v>
      </c>
      <c r="J5432" s="79" t="e">
        <v>#N/A</v>
      </c>
      <c r="K5432" s="84" t="e">
        <v>#N/A</v>
      </c>
      <c r="L5432" s="9" t="e">
        <v>#N/A</v>
      </c>
      <c r="M5432" s="92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8" t="e">
        <v>#N/A</v>
      </c>
      <c r="F5433" s="3" t="e">
        <v>#N/A</v>
      </c>
      <c r="G5433" s="3" t="e">
        <v>#N/A</v>
      </c>
      <c r="H5433" s="3" t="e">
        <v>#N/A</v>
      </c>
      <c r="I5433" s="79" t="e">
        <v>#N/A</v>
      </c>
      <c r="J5433" s="79" t="e">
        <v>#N/A</v>
      </c>
      <c r="K5433" s="84" t="e">
        <v>#N/A</v>
      </c>
      <c r="L5433" s="9" t="e">
        <v>#N/A</v>
      </c>
      <c r="M5433" s="92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8" t="e">
        <v>#N/A</v>
      </c>
      <c r="F5434" s="3" t="e">
        <v>#N/A</v>
      </c>
      <c r="G5434" s="3" t="e">
        <v>#N/A</v>
      </c>
      <c r="H5434" s="3" t="e">
        <v>#N/A</v>
      </c>
      <c r="I5434" s="79" t="e">
        <v>#N/A</v>
      </c>
      <c r="J5434" s="79" t="e">
        <v>#N/A</v>
      </c>
      <c r="K5434" s="84" t="e">
        <v>#N/A</v>
      </c>
      <c r="L5434" s="9" t="e">
        <v>#N/A</v>
      </c>
      <c r="M5434" s="92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8" t="e">
        <v>#N/A</v>
      </c>
      <c r="F5435" s="3" t="e">
        <v>#N/A</v>
      </c>
      <c r="G5435" s="3" t="e">
        <v>#N/A</v>
      </c>
      <c r="H5435" s="3" t="e">
        <v>#N/A</v>
      </c>
      <c r="I5435" s="79" t="e">
        <v>#N/A</v>
      </c>
      <c r="J5435" s="79" t="e">
        <v>#N/A</v>
      </c>
      <c r="K5435" s="84" t="e">
        <v>#N/A</v>
      </c>
      <c r="L5435" s="9" t="e">
        <v>#N/A</v>
      </c>
      <c r="M5435" s="92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8" t="e">
        <v>#N/A</v>
      </c>
      <c r="F5436" s="3" t="e">
        <v>#N/A</v>
      </c>
      <c r="G5436" s="3" t="e">
        <v>#N/A</v>
      </c>
      <c r="H5436" s="3" t="e">
        <v>#N/A</v>
      </c>
      <c r="I5436" s="79" t="e">
        <v>#N/A</v>
      </c>
      <c r="J5436" s="79" t="e">
        <v>#N/A</v>
      </c>
      <c r="K5436" s="84" t="e">
        <v>#N/A</v>
      </c>
      <c r="L5436" s="9" t="e">
        <v>#N/A</v>
      </c>
      <c r="M5436" s="92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8" t="e">
        <v>#N/A</v>
      </c>
      <c r="F5437" s="3" t="e">
        <v>#N/A</v>
      </c>
      <c r="G5437" s="3" t="e">
        <v>#N/A</v>
      </c>
      <c r="H5437" s="3" t="e">
        <v>#N/A</v>
      </c>
      <c r="I5437" s="79" t="e">
        <v>#N/A</v>
      </c>
      <c r="J5437" s="79" t="e">
        <v>#N/A</v>
      </c>
      <c r="K5437" s="84" t="e">
        <v>#N/A</v>
      </c>
      <c r="L5437" s="9" t="e">
        <v>#N/A</v>
      </c>
      <c r="M5437" s="92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8" t="e">
        <v>#N/A</v>
      </c>
      <c r="F5438" s="3" t="e">
        <v>#N/A</v>
      </c>
      <c r="G5438" s="3" t="e">
        <v>#N/A</v>
      </c>
      <c r="H5438" s="3" t="e">
        <v>#N/A</v>
      </c>
      <c r="I5438" s="79" t="e">
        <v>#N/A</v>
      </c>
      <c r="J5438" s="79" t="e">
        <v>#N/A</v>
      </c>
      <c r="K5438" s="84" t="e">
        <v>#N/A</v>
      </c>
      <c r="L5438" s="9" t="e">
        <v>#N/A</v>
      </c>
      <c r="M5438" s="92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8" t="e">
        <v>#N/A</v>
      </c>
      <c r="F5439" s="3" t="e">
        <v>#N/A</v>
      </c>
      <c r="G5439" s="3" t="e">
        <v>#N/A</v>
      </c>
      <c r="H5439" s="3" t="e">
        <v>#N/A</v>
      </c>
      <c r="I5439" s="79" t="e">
        <v>#N/A</v>
      </c>
      <c r="J5439" s="79" t="e">
        <v>#N/A</v>
      </c>
      <c r="K5439" s="84" t="e">
        <v>#N/A</v>
      </c>
      <c r="L5439" s="9" t="e">
        <v>#N/A</v>
      </c>
      <c r="M5439" s="92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8" t="e">
        <v>#N/A</v>
      </c>
      <c r="F5440" s="3" t="e">
        <v>#N/A</v>
      </c>
      <c r="G5440" s="3" t="e">
        <v>#N/A</v>
      </c>
      <c r="H5440" s="3" t="e">
        <v>#N/A</v>
      </c>
      <c r="I5440" s="79" t="e">
        <v>#N/A</v>
      </c>
      <c r="J5440" s="79" t="e">
        <v>#N/A</v>
      </c>
      <c r="K5440" s="84" t="e">
        <v>#N/A</v>
      </c>
      <c r="L5440" s="9" t="e">
        <v>#N/A</v>
      </c>
      <c r="M5440" s="92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8" t="e">
        <v>#N/A</v>
      </c>
      <c r="F5441" s="3" t="e">
        <v>#N/A</v>
      </c>
      <c r="G5441" s="3" t="e">
        <v>#N/A</v>
      </c>
      <c r="H5441" s="3" t="e">
        <v>#N/A</v>
      </c>
      <c r="I5441" s="79" t="e">
        <v>#N/A</v>
      </c>
      <c r="J5441" s="79" t="e">
        <v>#N/A</v>
      </c>
      <c r="K5441" s="84" t="e">
        <v>#N/A</v>
      </c>
      <c r="L5441" s="9" t="e">
        <v>#N/A</v>
      </c>
      <c r="M5441" s="92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8" t="e">
        <v>#N/A</v>
      </c>
      <c r="F5442" s="3" t="e">
        <v>#N/A</v>
      </c>
      <c r="G5442" s="3" t="e">
        <v>#N/A</v>
      </c>
      <c r="H5442" s="3" t="e">
        <v>#N/A</v>
      </c>
      <c r="I5442" s="79" t="e">
        <v>#N/A</v>
      </c>
      <c r="J5442" s="79" t="e">
        <v>#N/A</v>
      </c>
      <c r="K5442" s="84" t="e">
        <v>#N/A</v>
      </c>
      <c r="L5442" s="9" t="e">
        <v>#N/A</v>
      </c>
      <c r="M5442" s="92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8" t="e">
        <v>#N/A</v>
      </c>
      <c r="F5443" s="3" t="e">
        <v>#N/A</v>
      </c>
      <c r="G5443" s="3" t="e">
        <v>#N/A</v>
      </c>
      <c r="H5443" s="3" t="e">
        <v>#N/A</v>
      </c>
      <c r="I5443" s="79" t="e">
        <v>#N/A</v>
      </c>
      <c r="J5443" s="79" t="e">
        <v>#N/A</v>
      </c>
      <c r="K5443" s="84" t="e">
        <v>#N/A</v>
      </c>
      <c r="L5443" s="9" t="e">
        <v>#N/A</v>
      </c>
      <c r="M5443" s="92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8" t="e">
        <v>#N/A</v>
      </c>
      <c r="F5444" s="3" t="e">
        <v>#N/A</v>
      </c>
      <c r="G5444" s="3" t="e">
        <v>#N/A</v>
      </c>
      <c r="H5444" s="3" t="e">
        <v>#N/A</v>
      </c>
      <c r="I5444" s="79" t="e">
        <v>#N/A</v>
      </c>
      <c r="J5444" s="79" t="e">
        <v>#N/A</v>
      </c>
      <c r="K5444" s="84" t="e">
        <v>#N/A</v>
      </c>
      <c r="L5444" s="9" t="e">
        <v>#N/A</v>
      </c>
      <c r="M5444" s="92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8" t="e">
        <v>#N/A</v>
      </c>
      <c r="F5445" s="3" t="e">
        <v>#N/A</v>
      </c>
      <c r="G5445" s="3" t="e">
        <v>#N/A</v>
      </c>
      <c r="H5445" s="3" t="e">
        <v>#N/A</v>
      </c>
      <c r="I5445" s="79" t="e">
        <v>#N/A</v>
      </c>
      <c r="J5445" s="79" t="e">
        <v>#N/A</v>
      </c>
      <c r="K5445" s="84" t="e">
        <v>#N/A</v>
      </c>
      <c r="L5445" s="9" t="e">
        <v>#N/A</v>
      </c>
      <c r="M5445" s="92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8" t="e">
        <v>#N/A</v>
      </c>
      <c r="F5446" s="3" t="e">
        <v>#N/A</v>
      </c>
      <c r="G5446" s="3" t="e">
        <v>#N/A</v>
      </c>
      <c r="H5446" s="3" t="e">
        <v>#N/A</v>
      </c>
      <c r="I5446" s="79" t="e">
        <v>#N/A</v>
      </c>
      <c r="J5446" s="79" t="e">
        <v>#N/A</v>
      </c>
      <c r="K5446" s="84" t="e">
        <v>#N/A</v>
      </c>
      <c r="L5446" s="9" t="e">
        <v>#N/A</v>
      </c>
      <c r="M5446" s="92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8" t="e">
        <v>#N/A</v>
      </c>
      <c r="F5447" s="3" t="e">
        <v>#N/A</v>
      </c>
      <c r="G5447" s="3" t="e">
        <v>#N/A</v>
      </c>
      <c r="H5447" s="3" t="e">
        <v>#N/A</v>
      </c>
      <c r="I5447" s="79" t="e">
        <v>#N/A</v>
      </c>
      <c r="J5447" s="79" t="e">
        <v>#N/A</v>
      </c>
      <c r="K5447" s="84" t="e">
        <v>#N/A</v>
      </c>
      <c r="L5447" s="9" t="e">
        <v>#N/A</v>
      </c>
      <c r="M5447" s="92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8" t="e">
        <v>#N/A</v>
      </c>
      <c r="F5448" s="3" t="e">
        <v>#N/A</v>
      </c>
      <c r="G5448" s="3" t="e">
        <v>#N/A</v>
      </c>
      <c r="H5448" s="3" t="e">
        <v>#N/A</v>
      </c>
      <c r="I5448" s="79" t="e">
        <v>#N/A</v>
      </c>
      <c r="J5448" s="79" t="e">
        <v>#N/A</v>
      </c>
      <c r="K5448" s="84" t="e">
        <v>#N/A</v>
      </c>
      <c r="L5448" s="9" t="e">
        <v>#N/A</v>
      </c>
      <c r="M5448" s="92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8" t="e">
        <v>#N/A</v>
      </c>
      <c r="F5449" s="3" t="e">
        <v>#N/A</v>
      </c>
      <c r="G5449" s="3" t="e">
        <v>#N/A</v>
      </c>
      <c r="H5449" s="3" t="e">
        <v>#N/A</v>
      </c>
      <c r="I5449" s="79" t="e">
        <v>#N/A</v>
      </c>
      <c r="J5449" s="79" t="e">
        <v>#N/A</v>
      </c>
      <c r="K5449" s="84" t="e">
        <v>#N/A</v>
      </c>
      <c r="L5449" s="9" t="e">
        <v>#N/A</v>
      </c>
      <c r="M5449" s="92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8" t="e">
        <v>#N/A</v>
      </c>
      <c r="F5450" s="3" t="e">
        <v>#N/A</v>
      </c>
      <c r="G5450" s="3" t="e">
        <v>#N/A</v>
      </c>
      <c r="H5450" s="3" t="e">
        <v>#N/A</v>
      </c>
      <c r="I5450" s="79" t="e">
        <v>#N/A</v>
      </c>
      <c r="J5450" s="79" t="e">
        <v>#N/A</v>
      </c>
      <c r="K5450" s="84" t="e">
        <v>#N/A</v>
      </c>
      <c r="L5450" s="9" t="e">
        <v>#N/A</v>
      </c>
      <c r="M5450" s="92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8" t="e">
        <v>#N/A</v>
      </c>
      <c r="F5451" s="3" t="e">
        <v>#N/A</v>
      </c>
      <c r="G5451" s="3" t="e">
        <v>#N/A</v>
      </c>
      <c r="H5451" s="3" t="e">
        <v>#N/A</v>
      </c>
      <c r="I5451" s="79" t="e">
        <v>#N/A</v>
      </c>
      <c r="J5451" s="79" t="e">
        <v>#N/A</v>
      </c>
      <c r="K5451" s="84" t="e">
        <v>#N/A</v>
      </c>
      <c r="L5451" s="9" t="e">
        <v>#N/A</v>
      </c>
      <c r="M5451" s="92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8" t="e">
        <v>#N/A</v>
      </c>
      <c r="F5452" s="3" t="e">
        <v>#N/A</v>
      </c>
      <c r="G5452" s="3" t="e">
        <v>#N/A</v>
      </c>
      <c r="H5452" s="3" t="e">
        <v>#N/A</v>
      </c>
      <c r="I5452" s="79" t="e">
        <v>#N/A</v>
      </c>
      <c r="J5452" s="79" t="e">
        <v>#N/A</v>
      </c>
      <c r="K5452" s="84" t="e">
        <v>#N/A</v>
      </c>
      <c r="L5452" s="9" t="e">
        <v>#N/A</v>
      </c>
      <c r="M5452" s="92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8" t="e">
        <v>#N/A</v>
      </c>
      <c r="F5453" s="3" t="e">
        <v>#N/A</v>
      </c>
      <c r="G5453" s="3" t="e">
        <v>#N/A</v>
      </c>
      <c r="H5453" s="3" t="e">
        <v>#N/A</v>
      </c>
      <c r="I5453" s="79" t="e">
        <v>#N/A</v>
      </c>
      <c r="J5453" s="79" t="e">
        <v>#N/A</v>
      </c>
      <c r="K5453" s="84" t="e">
        <v>#N/A</v>
      </c>
      <c r="L5453" s="9" t="e">
        <v>#N/A</v>
      </c>
      <c r="M5453" s="92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8" t="e">
        <v>#N/A</v>
      </c>
      <c r="F5454" s="3" t="e">
        <v>#N/A</v>
      </c>
      <c r="G5454" s="3" t="e">
        <v>#N/A</v>
      </c>
      <c r="H5454" s="3" t="e">
        <v>#N/A</v>
      </c>
      <c r="I5454" s="79" t="e">
        <v>#N/A</v>
      </c>
      <c r="J5454" s="79" t="e">
        <v>#N/A</v>
      </c>
      <c r="K5454" s="84" t="e">
        <v>#N/A</v>
      </c>
      <c r="L5454" s="9" t="e">
        <v>#N/A</v>
      </c>
      <c r="M5454" s="92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8" t="e">
        <v>#N/A</v>
      </c>
      <c r="F5455" s="3" t="e">
        <v>#N/A</v>
      </c>
      <c r="G5455" s="3" t="e">
        <v>#N/A</v>
      </c>
      <c r="H5455" s="3" t="e">
        <v>#N/A</v>
      </c>
      <c r="I5455" s="79" t="e">
        <v>#N/A</v>
      </c>
      <c r="J5455" s="79" t="e">
        <v>#N/A</v>
      </c>
      <c r="K5455" s="84" t="e">
        <v>#N/A</v>
      </c>
      <c r="L5455" s="9" t="e">
        <v>#N/A</v>
      </c>
      <c r="M5455" s="92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8" t="e">
        <v>#N/A</v>
      </c>
      <c r="F5456" s="3" t="e">
        <v>#N/A</v>
      </c>
      <c r="G5456" s="3" t="e">
        <v>#N/A</v>
      </c>
      <c r="H5456" s="3" t="e">
        <v>#N/A</v>
      </c>
      <c r="I5456" s="79" t="e">
        <v>#N/A</v>
      </c>
      <c r="J5456" s="79" t="e">
        <v>#N/A</v>
      </c>
      <c r="K5456" s="84" t="e">
        <v>#N/A</v>
      </c>
      <c r="L5456" s="9" t="e">
        <v>#N/A</v>
      </c>
      <c r="M5456" s="92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8" t="e">
        <v>#N/A</v>
      </c>
      <c r="F5457" s="3" t="e">
        <v>#N/A</v>
      </c>
      <c r="G5457" s="3" t="e">
        <v>#N/A</v>
      </c>
      <c r="H5457" s="3" t="e">
        <v>#N/A</v>
      </c>
      <c r="I5457" s="79" t="e">
        <v>#N/A</v>
      </c>
      <c r="J5457" s="79" t="e">
        <v>#N/A</v>
      </c>
      <c r="K5457" s="84" t="e">
        <v>#N/A</v>
      </c>
      <c r="L5457" s="9" t="e">
        <v>#N/A</v>
      </c>
      <c r="M5457" s="92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8" t="e">
        <v>#N/A</v>
      </c>
      <c r="F5458" s="3" t="e">
        <v>#N/A</v>
      </c>
      <c r="G5458" s="3" t="e">
        <v>#N/A</v>
      </c>
      <c r="H5458" s="3" t="e">
        <v>#N/A</v>
      </c>
      <c r="I5458" s="79" t="e">
        <v>#N/A</v>
      </c>
      <c r="J5458" s="79" t="e">
        <v>#N/A</v>
      </c>
      <c r="K5458" s="84" t="e">
        <v>#N/A</v>
      </c>
      <c r="L5458" s="9" t="e">
        <v>#N/A</v>
      </c>
      <c r="M5458" s="92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8" t="e">
        <v>#N/A</v>
      </c>
      <c r="F5459" s="3" t="e">
        <v>#N/A</v>
      </c>
      <c r="G5459" s="3" t="e">
        <v>#N/A</v>
      </c>
      <c r="H5459" s="3" t="e">
        <v>#N/A</v>
      </c>
      <c r="I5459" s="79" t="e">
        <v>#N/A</v>
      </c>
      <c r="J5459" s="79" t="e">
        <v>#N/A</v>
      </c>
      <c r="K5459" s="84" t="e">
        <v>#N/A</v>
      </c>
      <c r="L5459" s="9" t="e">
        <v>#N/A</v>
      </c>
      <c r="M5459" s="92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8" t="e">
        <v>#N/A</v>
      </c>
      <c r="F5460" s="3" t="e">
        <v>#N/A</v>
      </c>
      <c r="G5460" s="3" t="e">
        <v>#N/A</v>
      </c>
      <c r="H5460" s="3" t="e">
        <v>#N/A</v>
      </c>
      <c r="I5460" s="79" t="e">
        <v>#N/A</v>
      </c>
      <c r="J5460" s="79" t="e">
        <v>#N/A</v>
      </c>
      <c r="K5460" s="84" t="e">
        <v>#N/A</v>
      </c>
      <c r="L5460" s="9" t="e">
        <v>#N/A</v>
      </c>
      <c r="M5460" s="92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8" t="e">
        <v>#N/A</v>
      </c>
      <c r="F5461" s="3" t="e">
        <v>#N/A</v>
      </c>
      <c r="G5461" s="3" t="e">
        <v>#N/A</v>
      </c>
      <c r="H5461" s="3" t="e">
        <v>#N/A</v>
      </c>
      <c r="I5461" s="79" t="e">
        <v>#N/A</v>
      </c>
      <c r="J5461" s="79" t="e">
        <v>#N/A</v>
      </c>
      <c r="K5461" s="84" t="e">
        <v>#N/A</v>
      </c>
      <c r="L5461" s="9" t="e">
        <v>#N/A</v>
      </c>
      <c r="M5461" s="92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8" t="e">
        <v>#N/A</v>
      </c>
      <c r="F5462" s="3" t="e">
        <v>#N/A</v>
      </c>
      <c r="G5462" s="3" t="e">
        <v>#N/A</v>
      </c>
      <c r="H5462" s="3" t="e">
        <v>#N/A</v>
      </c>
      <c r="I5462" s="79" t="e">
        <v>#N/A</v>
      </c>
      <c r="J5462" s="79" t="e">
        <v>#N/A</v>
      </c>
      <c r="K5462" s="84" t="e">
        <v>#N/A</v>
      </c>
      <c r="L5462" s="9" t="e">
        <v>#N/A</v>
      </c>
      <c r="M5462" s="92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8" t="e">
        <v>#N/A</v>
      </c>
      <c r="F5463" s="3" t="e">
        <v>#N/A</v>
      </c>
      <c r="G5463" s="3" t="e">
        <v>#N/A</v>
      </c>
      <c r="H5463" s="3" t="e">
        <v>#N/A</v>
      </c>
      <c r="I5463" s="79" t="e">
        <v>#N/A</v>
      </c>
      <c r="J5463" s="79" t="e">
        <v>#N/A</v>
      </c>
      <c r="K5463" s="84" t="e">
        <v>#N/A</v>
      </c>
      <c r="L5463" s="9" t="e">
        <v>#N/A</v>
      </c>
      <c r="M5463" s="92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8" t="e">
        <v>#N/A</v>
      </c>
      <c r="F5464" s="3" t="e">
        <v>#N/A</v>
      </c>
      <c r="G5464" s="3" t="e">
        <v>#N/A</v>
      </c>
      <c r="H5464" s="3" t="e">
        <v>#N/A</v>
      </c>
      <c r="I5464" s="79" t="e">
        <v>#N/A</v>
      </c>
      <c r="J5464" s="79" t="e">
        <v>#N/A</v>
      </c>
      <c r="K5464" s="84" t="e">
        <v>#N/A</v>
      </c>
      <c r="L5464" s="9" t="e">
        <v>#N/A</v>
      </c>
      <c r="M5464" s="92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8" t="e">
        <v>#N/A</v>
      </c>
      <c r="F5465" s="3" t="e">
        <v>#N/A</v>
      </c>
      <c r="G5465" s="3" t="e">
        <v>#N/A</v>
      </c>
      <c r="H5465" s="3" t="e">
        <v>#N/A</v>
      </c>
      <c r="I5465" s="79" t="e">
        <v>#N/A</v>
      </c>
      <c r="J5465" s="79" t="e">
        <v>#N/A</v>
      </c>
      <c r="K5465" s="84" t="e">
        <v>#N/A</v>
      </c>
      <c r="L5465" s="9" t="e">
        <v>#N/A</v>
      </c>
      <c r="M5465" s="92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8" t="e">
        <v>#N/A</v>
      </c>
      <c r="F5466" s="3" t="e">
        <v>#N/A</v>
      </c>
      <c r="G5466" s="3" t="e">
        <v>#N/A</v>
      </c>
      <c r="H5466" s="3" t="e">
        <v>#N/A</v>
      </c>
      <c r="I5466" s="79" t="e">
        <v>#N/A</v>
      </c>
      <c r="J5466" s="79" t="e">
        <v>#N/A</v>
      </c>
      <c r="K5466" s="84" t="e">
        <v>#N/A</v>
      </c>
      <c r="L5466" s="9" t="e">
        <v>#N/A</v>
      </c>
      <c r="M5466" s="92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8" t="e">
        <v>#N/A</v>
      </c>
      <c r="F5467" s="3" t="e">
        <v>#N/A</v>
      </c>
      <c r="G5467" s="3" t="e">
        <v>#N/A</v>
      </c>
      <c r="H5467" s="3" t="e">
        <v>#N/A</v>
      </c>
      <c r="I5467" s="79" t="e">
        <v>#N/A</v>
      </c>
      <c r="J5467" s="79" t="e">
        <v>#N/A</v>
      </c>
      <c r="K5467" s="84" t="e">
        <v>#N/A</v>
      </c>
      <c r="L5467" s="9" t="e">
        <v>#N/A</v>
      </c>
      <c r="M5467" s="92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8" t="e">
        <v>#N/A</v>
      </c>
      <c r="F5468" s="3" t="e">
        <v>#N/A</v>
      </c>
      <c r="G5468" s="3" t="e">
        <v>#N/A</v>
      </c>
      <c r="H5468" s="3" t="e">
        <v>#N/A</v>
      </c>
      <c r="I5468" s="79" t="e">
        <v>#N/A</v>
      </c>
      <c r="J5468" s="79" t="e">
        <v>#N/A</v>
      </c>
      <c r="K5468" s="84" t="e">
        <v>#N/A</v>
      </c>
      <c r="L5468" s="9" t="e">
        <v>#N/A</v>
      </c>
      <c r="M5468" s="92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8" t="e">
        <v>#N/A</v>
      </c>
      <c r="F5469" s="3" t="e">
        <v>#N/A</v>
      </c>
      <c r="G5469" s="3" t="e">
        <v>#N/A</v>
      </c>
      <c r="H5469" s="3" t="e">
        <v>#N/A</v>
      </c>
      <c r="I5469" s="79" t="e">
        <v>#N/A</v>
      </c>
      <c r="J5469" s="79" t="e">
        <v>#N/A</v>
      </c>
      <c r="K5469" s="84" t="e">
        <v>#N/A</v>
      </c>
      <c r="L5469" s="9" t="e">
        <v>#N/A</v>
      </c>
      <c r="M5469" s="92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8" t="e">
        <v>#N/A</v>
      </c>
      <c r="F5470" s="3" t="e">
        <v>#N/A</v>
      </c>
      <c r="G5470" s="3" t="e">
        <v>#N/A</v>
      </c>
      <c r="H5470" s="3" t="e">
        <v>#N/A</v>
      </c>
      <c r="I5470" s="79" t="e">
        <v>#N/A</v>
      </c>
      <c r="J5470" s="79" t="e">
        <v>#N/A</v>
      </c>
      <c r="K5470" s="84" t="e">
        <v>#N/A</v>
      </c>
      <c r="L5470" s="9" t="e">
        <v>#N/A</v>
      </c>
      <c r="M5470" s="92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8" t="e">
        <v>#N/A</v>
      </c>
      <c r="F5471" s="3" t="e">
        <v>#N/A</v>
      </c>
      <c r="G5471" s="3" t="e">
        <v>#N/A</v>
      </c>
      <c r="H5471" s="3" t="e">
        <v>#N/A</v>
      </c>
      <c r="I5471" s="79" t="e">
        <v>#N/A</v>
      </c>
      <c r="J5471" s="79" t="e">
        <v>#N/A</v>
      </c>
      <c r="K5471" s="84" t="e">
        <v>#N/A</v>
      </c>
      <c r="L5471" s="9" t="e">
        <v>#N/A</v>
      </c>
      <c r="M5471" s="92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8" t="e">
        <v>#N/A</v>
      </c>
      <c r="F5472" s="3" t="e">
        <v>#N/A</v>
      </c>
      <c r="G5472" s="3" t="e">
        <v>#N/A</v>
      </c>
      <c r="H5472" s="3" t="e">
        <v>#N/A</v>
      </c>
      <c r="I5472" s="79" t="e">
        <v>#N/A</v>
      </c>
      <c r="J5472" s="79" t="e">
        <v>#N/A</v>
      </c>
      <c r="K5472" s="84" t="e">
        <v>#N/A</v>
      </c>
      <c r="L5472" s="9" t="e">
        <v>#N/A</v>
      </c>
      <c r="M5472" s="92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8" t="e">
        <v>#N/A</v>
      </c>
      <c r="F5473" s="3" t="e">
        <v>#N/A</v>
      </c>
      <c r="G5473" s="3" t="e">
        <v>#N/A</v>
      </c>
      <c r="H5473" s="3" t="e">
        <v>#N/A</v>
      </c>
      <c r="I5473" s="79" t="e">
        <v>#N/A</v>
      </c>
      <c r="J5473" s="79" t="e">
        <v>#N/A</v>
      </c>
      <c r="K5473" s="84" t="e">
        <v>#N/A</v>
      </c>
      <c r="L5473" s="9" t="e">
        <v>#N/A</v>
      </c>
      <c r="M5473" s="92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8" t="e">
        <v>#N/A</v>
      </c>
      <c r="F5474" s="3" t="e">
        <v>#N/A</v>
      </c>
      <c r="G5474" s="3" t="e">
        <v>#N/A</v>
      </c>
      <c r="H5474" s="3" t="e">
        <v>#N/A</v>
      </c>
      <c r="I5474" s="79" t="e">
        <v>#N/A</v>
      </c>
      <c r="J5474" s="79" t="e">
        <v>#N/A</v>
      </c>
      <c r="K5474" s="84" t="e">
        <v>#N/A</v>
      </c>
      <c r="L5474" s="9" t="e">
        <v>#N/A</v>
      </c>
      <c r="M5474" s="92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8" t="e">
        <v>#N/A</v>
      </c>
      <c r="F5475" s="3" t="e">
        <v>#N/A</v>
      </c>
      <c r="G5475" s="3" t="e">
        <v>#N/A</v>
      </c>
      <c r="H5475" s="3" t="e">
        <v>#N/A</v>
      </c>
      <c r="I5475" s="79" t="e">
        <v>#N/A</v>
      </c>
      <c r="J5475" s="79" t="e">
        <v>#N/A</v>
      </c>
      <c r="K5475" s="84" t="e">
        <v>#N/A</v>
      </c>
      <c r="L5475" s="9" t="e">
        <v>#N/A</v>
      </c>
      <c r="M5475" s="92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8" t="e">
        <v>#N/A</v>
      </c>
      <c r="F5476" s="3" t="e">
        <v>#N/A</v>
      </c>
      <c r="G5476" s="3" t="e">
        <v>#N/A</v>
      </c>
      <c r="H5476" s="3" t="e">
        <v>#N/A</v>
      </c>
      <c r="I5476" s="79" t="e">
        <v>#N/A</v>
      </c>
      <c r="J5476" s="79" t="e">
        <v>#N/A</v>
      </c>
      <c r="K5476" s="84" t="e">
        <v>#N/A</v>
      </c>
      <c r="L5476" s="9" t="e">
        <v>#N/A</v>
      </c>
      <c r="M5476" s="92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8" t="e">
        <v>#N/A</v>
      </c>
      <c r="F5477" s="3" t="e">
        <v>#N/A</v>
      </c>
      <c r="G5477" s="3" t="e">
        <v>#N/A</v>
      </c>
      <c r="H5477" s="3" t="e">
        <v>#N/A</v>
      </c>
      <c r="I5477" s="79" t="e">
        <v>#N/A</v>
      </c>
      <c r="J5477" s="79" t="e">
        <v>#N/A</v>
      </c>
      <c r="K5477" s="84" t="e">
        <v>#N/A</v>
      </c>
      <c r="L5477" s="9" t="e">
        <v>#N/A</v>
      </c>
      <c r="M5477" s="92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8" t="e">
        <v>#N/A</v>
      </c>
      <c r="F5478" s="3" t="e">
        <v>#N/A</v>
      </c>
      <c r="G5478" s="3" t="e">
        <v>#N/A</v>
      </c>
      <c r="H5478" s="3" t="e">
        <v>#N/A</v>
      </c>
      <c r="I5478" s="79" t="e">
        <v>#N/A</v>
      </c>
      <c r="J5478" s="79" t="e">
        <v>#N/A</v>
      </c>
      <c r="K5478" s="84" t="e">
        <v>#N/A</v>
      </c>
      <c r="L5478" s="9" t="e">
        <v>#N/A</v>
      </c>
      <c r="M5478" s="92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8" t="e">
        <v>#N/A</v>
      </c>
      <c r="F5479" s="3" t="e">
        <v>#N/A</v>
      </c>
      <c r="G5479" s="3" t="e">
        <v>#N/A</v>
      </c>
      <c r="H5479" s="3" t="e">
        <v>#N/A</v>
      </c>
      <c r="I5479" s="79" t="e">
        <v>#N/A</v>
      </c>
      <c r="J5479" s="79" t="e">
        <v>#N/A</v>
      </c>
      <c r="K5479" s="84" t="e">
        <v>#N/A</v>
      </c>
      <c r="L5479" s="9" t="e">
        <v>#N/A</v>
      </c>
      <c r="M5479" s="92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8" t="e">
        <v>#N/A</v>
      </c>
      <c r="F5480" s="3" t="e">
        <v>#N/A</v>
      </c>
      <c r="G5480" s="3" t="e">
        <v>#N/A</v>
      </c>
      <c r="H5480" s="3" t="e">
        <v>#N/A</v>
      </c>
      <c r="I5480" s="79" t="e">
        <v>#N/A</v>
      </c>
      <c r="J5480" s="79" t="e">
        <v>#N/A</v>
      </c>
      <c r="K5480" s="84" t="e">
        <v>#N/A</v>
      </c>
      <c r="L5480" s="9" t="e">
        <v>#N/A</v>
      </c>
      <c r="M5480" s="92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8" t="e">
        <v>#N/A</v>
      </c>
      <c r="F5481" s="3" t="e">
        <v>#N/A</v>
      </c>
      <c r="G5481" s="3" t="e">
        <v>#N/A</v>
      </c>
      <c r="H5481" s="3" t="e">
        <v>#N/A</v>
      </c>
      <c r="I5481" s="79" t="e">
        <v>#N/A</v>
      </c>
      <c r="J5481" s="79" t="e">
        <v>#N/A</v>
      </c>
      <c r="K5481" s="84" t="e">
        <v>#N/A</v>
      </c>
      <c r="L5481" s="9" t="e">
        <v>#N/A</v>
      </c>
      <c r="M5481" s="92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8" t="e">
        <v>#N/A</v>
      </c>
      <c r="F5482" s="3" t="e">
        <v>#N/A</v>
      </c>
      <c r="G5482" s="3" t="e">
        <v>#N/A</v>
      </c>
      <c r="H5482" s="3" t="e">
        <v>#N/A</v>
      </c>
      <c r="I5482" s="79" t="e">
        <v>#N/A</v>
      </c>
      <c r="J5482" s="79" t="e">
        <v>#N/A</v>
      </c>
      <c r="K5482" s="84" t="e">
        <v>#N/A</v>
      </c>
      <c r="L5482" s="9" t="e">
        <v>#N/A</v>
      </c>
      <c r="M5482" s="92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8" t="e">
        <v>#N/A</v>
      </c>
      <c r="F5483" s="3" t="e">
        <v>#N/A</v>
      </c>
      <c r="G5483" s="3" t="e">
        <v>#N/A</v>
      </c>
      <c r="H5483" s="3" t="e">
        <v>#N/A</v>
      </c>
      <c r="I5483" s="79" t="e">
        <v>#N/A</v>
      </c>
      <c r="J5483" s="79" t="e">
        <v>#N/A</v>
      </c>
      <c r="K5483" s="84" t="e">
        <v>#N/A</v>
      </c>
      <c r="L5483" s="9" t="e">
        <v>#N/A</v>
      </c>
      <c r="M5483" s="92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8" t="e">
        <v>#N/A</v>
      </c>
      <c r="F5484" s="3" t="e">
        <v>#N/A</v>
      </c>
      <c r="G5484" s="3" t="e">
        <v>#N/A</v>
      </c>
      <c r="H5484" s="3" t="e">
        <v>#N/A</v>
      </c>
      <c r="I5484" s="79" t="e">
        <v>#N/A</v>
      </c>
      <c r="J5484" s="79" t="e">
        <v>#N/A</v>
      </c>
      <c r="K5484" s="84" t="e">
        <v>#N/A</v>
      </c>
      <c r="L5484" s="9" t="e">
        <v>#N/A</v>
      </c>
      <c r="M5484" s="92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8" t="e">
        <v>#N/A</v>
      </c>
      <c r="F5485" s="3" t="e">
        <v>#N/A</v>
      </c>
      <c r="G5485" s="3" t="e">
        <v>#N/A</v>
      </c>
      <c r="H5485" s="3" t="e">
        <v>#N/A</v>
      </c>
      <c r="I5485" s="79" t="e">
        <v>#N/A</v>
      </c>
      <c r="J5485" s="79" t="e">
        <v>#N/A</v>
      </c>
      <c r="K5485" s="84" t="e">
        <v>#N/A</v>
      </c>
      <c r="L5485" s="9" t="e">
        <v>#N/A</v>
      </c>
      <c r="M5485" s="92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8" t="e">
        <v>#N/A</v>
      </c>
      <c r="F5486" s="3" t="e">
        <v>#N/A</v>
      </c>
      <c r="G5486" s="3" t="e">
        <v>#N/A</v>
      </c>
      <c r="H5486" s="3" t="e">
        <v>#N/A</v>
      </c>
      <c r="I5486" s="79" t="e">
        <v>#N/A</v>
      </c>
      <c r="J5486" s="79" t="e">
        <v>#N/A</v>
      </c>
      <c r="K5486" s="84" t="e">
        <v>#N/A</v>
      </c>
      <c r="L5486" s="9" t="e">
        <v>#N/A</v>
      </c>
      <c r="M5486" s="92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8" t="e">
        <v>#N/A</v>
      </c>
      <c r="F5487" s="3" t="e">
        <v>#N/A</v>
      </c>
      <c r="G5487" s="3" t="e">
        <v>#N/A</v>
      </c>
      <c r="H5487" s="3" t="e">
        <v>#N/A</v>
      </c>
      <c r="I5487" s="79" t="e">
        <v>#N/A</v>
      </c>
      <c r="J5487" s="79" t="e">
        <v>#N/A</v>
      </c>
      <c r="K5487" s="84" t="e">
        <v>#N/A</v>
      </c>
      <c r="L5487" s="9" t="e">
        <v>#N/A</v>
      </c>
      <c r="M5487" s="92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8" t="e">
        <v>#N/A</v>
      </c>
      <c r="F5488" s="3" t="e">
        <v>#N/A</v>
      </c>
      <c r="G5488" s="3" t="e">
        <v>#N/A</v>
      </c>
      <c r="H5488" s="3" t="e">
        <v>#N/A</v>
      </c>
      <c r="I5488" s="79" t="e">
        <v>#N/A</v>
      </c>
      <c r="J5488" s="79" t="e">
        <v>#N/A</v>
      </c>
      <c r="K5488" s="84" t="e">
        <v>#N/A</v>
      </c>
      <c r="L5488" s="9" t="e">
        <v>#N/A</v>
      </c>
      <c r="M5488" s="92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8" t="e">
        <v>#N/A</v>
      </c>
      <c r="F5489" s="3" t="e">
        <v>#N/A</v>
      </c>
      <c r="G5489" s="3" t="e">
        <v>#N/A</v>
      </c>
      <c r="H5489" s="3" t="e">
        <v>#N/A</v>
      </c>
      <c r="I5489" s="79" t="e">
        <v>#N/A</v>
      </c>
      <c r="J5489" s="79" t="e">
        <v>#N/A</v>
      </c>
      <c r="K5489" s="84" t="e">
        <v>#N/A</v>
      </c>
      <c r="L5489" s="9" t="e">
        <v>#N/A</v>
      </c>
      <c r="M5489" s="92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8" t="e">
        <v>#N/A</v>
      </c>
      <c r="F5490" s="3" t="e">
        <v>#N/A</v>
      </c>
      <c r="G5490" s="3" t="e">
        <v>#N/A</v>
      </c>
      <c r="H5490" s="3" t="e">
        <v>#N/A</v>
      </c>
      <c r="I5490" s="79" t="e">
        <v>#N/A</v>
      </c>
      <c r="J5490" s="79" t="e">
        <v>#N/A</v>
      </c>
      <c r="K5490" s="84" t="e">
        <v>#N/A</v>
      </c>
      <c r="L5490" s="9" t="e">
        <v>#N/A</v>
      </c>
      <c r="M5490" s="92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8" t="e">
        <v>#N/A</v>
      </c>
      <c r="F5491" s="3" t="e">
        <v>#N/A</v>
      </c>
      <c r="G5491" s="3" t="e">
        <v>#N/A</v>
      </c>
      <c r="H5491" s="3" t="e">
        <v>#N/A</v>
      </c>
      <c r="I5491" s="79" t="e">
        <v>#N/A</v>
      </c>
      <c r="J5491" s="79" t="e">
        <v>#N/A</v>
      </c>
      <c r="K5491" s="84" t="e">
        <v>#N/A</v>
      </c>
      <c r="L5491" s="9" t="e">
        <v>#N/A</v>
      </c>
      <c r="M5491" s="92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8" t="e">
        <v>#N/A</v>
      </c>
      <c r="F5492" s="3" t="e">
        <v>#N/A</v>
      </c>
      <c r="G5492" s="3" t="e">
        <v>#N/A</v>
      </c>
      <c r="H5492" s="3" t="e">
        <v>#N/A</v>
      </c>
      <c r="I5492" s="79" t="e">
        <v>#N/A</v>
      </c>
      <c r="J5492" s="79" t="e">
        <v>#N/A</v>
      </c>
      <c r="K5492" s="84" t="e">
        <v>#N/A</v>
      </c>
      <c r="L5492" s="9" t="e">
        <v>#N/A</v>
      </c>
      <c r="M5492" s="92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8" t="e">
        <v>#N/A</v>
      </c>
      <c r="F5493" s="3" t="e">
        <v>#N/A</v>
      </c>
      <c r="G5493" s="3" t="e">
        <v>#N/A</v>
      </c>
      <c r="H5493" s="3" t="e">
        <v>#N/A</v>
      </c>
      <c r="I5493" s="79" t="e">
        <v>#N/A</v>
      </c>
      <c r="J5493" s="79" t="e">
        <v>#N/A</v>
      </c>
      <c r="K5493" s="84" t="e">
        <v>#N/A</v>
      </c>
      <c r="L5493" s="9" t="e">
        <v>#N/A</v>
      </c>
      <c r="M5493" s="92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8" t="e">
        <v>#N/A</v>
      </c>
      <c r="F5494" s="3" t="e">
        <v>#N/A</v>
      </c>
      <c r="G5494" s="3" t="e">
        <v>#N/A</v>
      </c>
      <c r="H5494" s="3" t="e">
        <v>#N/A</v>
      </c>
      <c r="I5494" s="79" t="e">
        <v>#N/A</v>
      </c>
      <c r="J5494" s="79" t="e">
        <v>#N/A</v>
      </c>
      <c r="K5494" s="84" t="e">
        <v>#N/A</v>
      </c>
      <c r="L5494" s="9" t="e">
        <v>#N/A</v>
      </c>
      <c r="M5494" s="92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8" t="e">
        <v>#N/A</v>
      </c>
      <c r="F5495" s="3" t="e">
        <v>#N/A</v>
      </c>
      <c r="G5495" s="3" t="e">
        <v>#N/A</v>
      </c>
      <c r="H5495" s="3" t="e">
        <v>#N/A</v>
      </c>
      <c r="I5495" s="79" t="e">
        <v>#N/A</v>
      </c>
      <c r="J5495" s="79" t="e">
        <v>#N/A</v>
      </c>
      <c r="K5495" s="84" t="e">
        <v>#N/A</v>
      </c>
      <c r="L5495" s="9" t="e">
        <v>#N/A</v>
      </c>
      <c r="M5495" s="92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8" t="e">
        <v>#N/A</v>
      </c>
      <c r="F5496" s="3" t="e">
        <v>#N/A</v>
      </c>
      <c r="G5496" s="3" t="e">
        <v>#N/A</v>
      </c>
      <c r="H5496" s="3" t="e">
        <v>#N/A</v>
      </c>
      <c r="I5496" s="79" t="e">
        <v>#N/A</v>
      </c>
      <c r="J5496" s="79" t="e">
        <v>#N/A</v>
      </c>
      <c r="K5496" s="84" t="e">
        <v>#N/A</v>
      </c>
      <c r="L5496" s="9" t="e">
        <v>#N/A</v>
      </c>
      <c r="M5496" s="92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8" t="e">
        <v>#N/A</v>
      </c>
      <c r="F5497" s="3" t="e">
        <v>#N/A</v>
      </c>
      <c r="G5497" s="3" t="e">
        <v>#N/A</v>
      </c>
      <c r="H5497" s="3" t="e">
        <v>#N/A</v>
      </c>
      <c r="I5497" s="79" t="e">
        <v>#N/A</v>
      </c>
      <c r="J5497" s="79" t="e">
        <v>#N/A</v>
      </c>
      <c r="K5497" s="84" t="e">
        <v>#N/A</v>
      </c>
      <c r="L5497" s="9" t="e">
        <v>#N/A</v>
      </c>
      <c r="M5497" s="92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8" t="e">
        <v>#N/A</v>
      </c>
      <c r="F5498" s="3" t="e">
        <v>#N/A</v>
      </c>
      <c r="G5498" s="3" t="e">
        <v>#N/A</v>
      </c>
      <c r="H5498" s="3" t="e">
        <v>#N/A</v>
      </c>
      <c r="I5498" s="79" t="e">
        <v>#N/A</v>
      </c>
      <c r="J5498" s="79" t="e">
        <v>#N/A</v>
      </c>
      <c r="K5498" s="84" t="e">
        <v>#N/A</v>
      </c>
      <c r="L5498" s="9" t="e">
        <v>#N/A</v>
      </c>
      <c r="M5498" s="92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8" t="e">
        <v>#N/A</v>
      </c>
      <c r="F5499" s="3" t="e">
        <v>#N/A</v>
      </c>
      <c r="G5499" s="3" t="e">
        <v>#N/A</v>
      </c>
      <c r="H5499" s="3" t="e">
        <v>#N/A</v>
      </c>
      <c r="I5499" s="79" t="e">
        <v>#N/A</v>
      </c>
      <c r="J5499" s="79" t="e">
        <v>#N/A</v>
      </c>
      <c r="K5499" s="84" t="e">
        <v>#N/A</v>
      </c>
      <c r="L5499" s="9" t="e">
        <v>#N/A</v>
      </c>
      <c r="M5499" s="92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8" t="e">
        <v>#N/A</v>
      </c>
      <c r="F5500" s="3" t="e">
        <v>#N/A</v>
      </c>
      <c r="G5500" s="3" t="e">
        <v>#N/A</v>
      </c>
      <c r="H5500" s="3" t="e">
        <v>#N/A</v>
      </c>
      <c r="I5500" s="79" t="e">
        <v>#N/A</v>
      </c>
      <c r="J5500" s="79" t="e">
        <v>#N/A</v>
      </c>
      <c r="K5500" s="84" t="e">
        <v>#N/A</v>
      </c>
      <c r="L5500" s="9" t="e">
        <v>#N/A</v>
      </c>
      <c r="M5500" s="92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8" t="e">
        <v>#N/A</v>
      </c>
      <c r="F5501" s="3" t="e">
        <v>#N/A</v>
      </c>
      <c r="G5501" s="3" t="e">
        <v>#N/A</v>
      </c>
      <c r="H5501" s="3" t="e">
        <v>#N/A</v>
      </c>
      <c r="I5501" s="79" t="e">
        <v>#N/A</v>
      </c>
      <c r="J5501" s="79" t="e">
        <v>#N/A</v>
      </c>
      <c r="K5501" s="84" t="e">
        <v>#N/A</v>
      </c>
      <c r="L5501" s="9" t="e">
        <v>#N/A</v>
      </c>
      <c r="M5501" s="92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8" t="e">
        <v>#N/A</v>
      </c>
      <c r="F5502" s="3" t="e">
        <v>#N/A</v>
      </c>
      <c r="G5502" s="3" t="e">
        <v>#N/A</v>
      </c>
      <c r="H5502" s="3" t="e">
        <v>#N/A</v>
      </c>
      <c r="I5502" s="79" t="e">
        <v>#N/A</v>
      </c>
      <c r="J5502" s="79" t="e">
        <v>#N/A</v>
      </c>
      <c r="K5502" s="84" t="e">
        <v>#N/A</v>
      </c>
      <c r="L5502" s="9" t="e">
        <v>#N/A</v>
      </c>
      <c r="M5502" s="92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8" t="e">
        <v>#N/A</v>
      </c>
      <c r="F5503" s="3" t="e">
        <v>#N/A</v>
      </c>
      <c r="G5503" s="3" t="e">
        <v>#N/A</v>
      </c>
      <c r="H5503" s="3" t="e">
        <v>#N/A</v>
      </c>
      <c r="I5503" s="79" t="e">
        <v>#N/A</v>
      </c>
      <c r="J5503" s="79" t="e">
        <v>#N/A</v>
      </c>
      <c r="K5503" s="84" t="e">
        <v>#N/A</v>
      </c>
      <c r="L5503" s="9" t="e">
        <v>#N/A</v>
      </c>
      <c r="M5503" s="92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8" t="e">
        <v>#N/A</v>
      </c>
      <c r="F5504" s="3" t="e">
        <v>#N/A</v>
      </c>
      <c r="G5504" s="3" t="e">
        <v>#N/A</v>
      </c>
      <c r="H5504" s="3" t="e">
        <v>#N/A</v>
      </c>
      <c r="I5504" s="79" t="e">
        <v>#N/A</v>
      </c>
      <c r="J5504" s="79" t="e">
        <v>#N/A</v>
      </c>
      <c r="K5504" s="84" t="e">
        <v>#N/A</v>
      </c>
      <c r="L5504" s="9" t="e">
        <v>#N/A</v>
      </c>
      <c r="M5504" s="92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8" t="e">
        <v>#N/A</v>
      </c>
      <c r="F5505" s="3" t="e">
        <v>#N/A</v>
      </c>
      <c r="G5505" s="3" t="e">
        <v>#N/A</v>
      </c>
      <c r="H5505" s="3" t="e">
        <v>#N/A</v>
      </c>
      <c r="I5505" s="79" t="e">
        <v>#N/A</v>
      </c>
      <c r="J5505" s="79" t="e">
        <v>#N/A</v>
      </c>
      <c r="K5505" s="84" t="e">
        <v>#N/A</v>
      </c>
      <c r="L5505" s="9" t="e">
        <v>#N/A</v>
      </c>
      <c r="M5505" s="92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8" t="e">
        <v>#N/A</v>
      </c>
      <c r="F5506" s="3" t="e">
        <v>#N/A</v>
      </c>
      <c r="G5506" s="3" t="e">
        <v>#N/A</v>
      </c>
      <c r="H5506" s="3" t="e">
        <v>#N/A</v>
      </c>
      <c r="I5506" s="79" t="e">
        <v>#N/A</v>
      </c>
      <c r="J5506" s="79" t="e">
        <v>#N/A</v>
      </c>
      <c r="K5506" s="84" t="e">
        <v>#N/A</v>
      </c>
      <c r="L5506" s="9" t="e">
        <v>#N/A</v>
      </c>
      <c r="M5506" s="92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8" t="e">
        <v>#N/A</v>
      </c>
      <c r="F5507" s="3" t="e">
        <v>#N/A</v>
      </c>
      <c r="G5507" s="3" t="e">
        <v>#N/A</v>
      </c>
      <c r="H5507" s="3" t="e">
        <v>#N/A</v>
      </c>
      <c r="I5507" s="79" t="e">
        <v>#N/A</v>
      </c>
      <c r="J5507" s="79" t="e">
        <v>#N/A</v>
      </c>
      <c r="K5507" s="84" t="e">
        <v>#N/A</v>
      </c>
      <c r="L5507" s="9" t="e">
        <v>#N/A</v>
      </c>
      <c r="M5507" s="92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8" t="e">
        <v>#N/A</v>
      </c>
      <c r="F5508" s="3" t="e">
        <v>#N/A</v>
      </c>
      <c r="G5508" s="3" t="e">
        <v>#N/A</v>
      </c>
      <c r="H5508" s="3" t="e">
        <v>#N/A</v>
      </c>
      <c r="I5508" s="79" t="e">
        <v>#N/A</v>
      </c>
      <c r="J5508" s="79" t="e">
        <v>#N/A</v>
      </c>
      <c r="K5508" s="84" t="e">
        <v>#N/A</v>
      </c>
      <c r="L5508" s="9" t="e">
        <v>#N/A</v>
      </c>
      <c r="M5508" s="92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8" t="e">
        <v>#N/A</v>
      </c>
      <c r="F5509" s="3" t="e">
        <v>#N/A</v>
      </c>
      <c r="G5509" s="3" t="e">
        <v>#N/A</v>
      </c>
      <c r="H5509" s="3" t="e">
        <v>#N/A</v>
      </c>
      <c r="I5509" s="79" t="e">
        <v>#N/A</v>
      </c>
      <c r="J5509" s="79" t="e">
        <v>#N/A</v>
      </c>
      <c r="K5509" s="84" t="e">
        <v>#N/A</v>
      </c>
      <c r="L5509" s="9" t="e">
        <v>#N/A</v>
      </c>
      <c r="M5509" s="92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8" t="e">
        <v>#N/A</v>
      </c>
      <c r="F5510" s="3" t="e">
        <v>#N/A</v>
      </c>
      <c r="G5510" s="3" t="e">
        <v>#N/A</v>
      </c>
      <c r="H5510" s="3" t="e">
        <v>#N/A</v>
      </c>
      <c r="I5510" s="79" t="e">
        <v>#N/A</v>
      </c>
      <c r="J5510" s="79" t="e">
        <v>#N/A</v>
      </c>
      <c r="K5510" s="84" t="e">
        <v>#N/A</v>
      </c>
      <c r="L5510" s="9" t="e">
        <v>#N/A</v>
      </c>
      <c r="M5510" s="92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8" t="e">
        <v>#N/A</v>
      </c>
      <c r="F5511" s="3" t="e">
        <v>#N/A</v>
      </c>
      <c r="G5511" s="3" t="e">
        <v>#N/A</v>
      </c>
      <c r="H5511" s="3" t="e">
        <v>#N/A</v>
      </c>
      <c r="I5511" s="79" t="e">
        <v>#N/A</v>
      </c>
      <c r="J5511" s="79" t="e">
        <v>#N/A</v>
      </c>
      <c r="K5511" s="84" t="e">
        <v>#N/A</v>
      </c>
      <c r="L5511" s="9" t="e">
        <v>#N/A</v>
      </c>
      <c r="M5511" s="92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8" t="e">
        <v>#N/A</v>
      </c>
      <c r="F5512" s="3" t="e">
        <v>#N/A</v>
      </c>
      <c r="G5512" s="3" t="e">
        <v>#N/A</v>
      </c>
      <c r="H5512" s="3" t="e">
        <v>#N/A</v>
      </c>
      <c r="I5512" s="79" t="e">
        <v>#N/A</v>
      </c>
      <c r="J5512" s="79" t="e">
        <v>#N/A</v>
      </c>
      <c r="K5512" s="84" t="e">
        <v>#N/A</v>
      </c>
      <c r="L5512" s="9" t="e">
        <v>#N/A</v>
      </c>
      <c r="M5512" s="92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8" t="e">
        <v>#N/A</v>
      </c>
      <c r="F5513" s="3" t="e">
        <v>#N/A</v>
      </c>
      <c r="G5513" s="3" t="e">
        <v>#N/A</v>
      </c>
      <c r="H5513" s="3" t="e">
        <v>#N/A</v>
      </c>
      <c r="I5513" s="79" t="e">
        <v>#N/A</v>
      </c>
      <c r="J5513" s="79" t="e">
        <v>#N/A</v>
      </c>
      <c r="K5513" s="84" t="e">
        <v>#N/A</v>
      </c>
      <c r="L5513" s="9" t="e">
        <v>#N/A</v>
      </c>
      <c r="M5513" s="92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8" t="e">
        <v>#N/A</v>
      </c>
      <c r="F5514" s="3" t="e">
        <v>#N/A</v>
      </c>
      <c r="G5514" s="3" t="e">
        <v>#N/A</v>
      </c>
      <c r="H5514" s="3" t="e">
        <v>#N/A</v>
      </c>
      <c r="I5514" s="79" t="e">
        <v>#N/A</v>
      </c>
      <c r="J5514" s="79" t="e">
        <v>#N/A</v>
      </c>
      <c r="K5514" s="84" t="e">
        <v>#N/A</v>
      </c>
      <c r="L5514" s="9" t="e">
        <v>#N/A</v>
      </c>
      <c r="M5514" s="92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8" t="e">
        <v>#N/A</v>
      </c>
      <c r="F5515" s="3" t="e">
        <v>#N/A</v>
      </c>
      <c r="G5515" s="3" t="e">
        <v>#N/A</v>
      </c>
      <c r="H5515" s="3" t="e">
        <v>#N/A</v>
      </c>
      <c r="I5515" s="79" t="e">
        <v>#N/A</v>
      </c>
      <c r="J5515" s="79" t="e">
        <v>#N/A</v>
      </c>
      <c r="K5515" s="84" t="e">
        <v>#N/A</v>
      </c>
      <c r="L5515" s="9" t="e">
        <v>#N/A</v>
      </c>
      <c r="M5515" s="92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8" t="e">
        <v>#N/A</v>
      </c>
      <c r="F5516" s="3" t="e">
        <v>#N/A</v>
      </c>
      <c r="G5516" s="3" t="e">
        <v>#N/A</v>
      </c>
      <c r="H5516" s="3" t="e">
        <v>#N/A</v>
      </c>
      <c r="I5516" s="79" t="e">
        <v>#N/A</v>
      </c>
      <c r="J5516" s="79" t="e">
        <v>#N/A</v>
      </c>
      <c r="K5516" s="84" t="e">
        <v>#N/A</v>
      </c>
      <c r="L5516" s="9" t="e">
        <v>#N/A</v>
      </c>
      <c r="M5516" s="92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8" t="e">
        <v>#N/A</v>
      </c>
      <c r="F5517" s="3" t="e">
        <v>#N/A</v>
      </c>
      <c r="G5517" s="3" t="e">
        <v>#N/A</v>
      </c>
      <c r="H5517" s="3" t="e">
        <v>#N/A</v>
      </c>
      <c r="I5517" s="79" t="e">
        <v>#N/A</v>
      </c>
      <c r="J5517" s="79" t="e">
        <v>#N/A</v>
      </c>
      <c r="K5517" s="84" t="e">
        <v>#N/A</v>
      </c>
      <c r="L5517" s="9" t="e">
        <v>#N/A</v>
      </c>
      <c r="M5517" s="92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8" t="e">
        <v>#N/A</v>
      </c>
      <c r="F5518" s="3" t="e">
        <v>#N/A</v>
      </c>
      <c r="G5518" s="3" t="e">
        <v>#N/A</v>
      </c>
      <c r="H5518" s="3" t="e">
        <v>#N/A</v>
      </c>
      <c r="I5518" s="79" t="e">
        <v>#N/A</v>
      </c>
      <c r="J5518" s="79" t="e">
        <v>#N/A</v>
      </c>
      <c r="K5518" s="84" t="e">
        <v>#N/A</v>
      </c>
      <c r="L5518" s="9" t="e">
        <v>#N/A</v>
      </c>
      <c r="M5518" s="92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8" t="e">
        <v>#N/A</v>
      </c>
      <c r="F5519" s="3" t="e">
        <v>#N/A</v>
      </c>
      <c r="G5519" s="3" t="e">
        <v>#N/A</v>
      </c>
      <c r="H5519" s="3" t="e">
        <v>#N/A</v>
      </c>
      <c r="I5519" s="79" t="e">
        <v>#N/A</v>
      </c>
      <c r="J5519" s="79" t="e">
        <v>#N/A</v>
      </c>
      <c r="K5519" s="84" t="e">
        <v>#N/A</v>
      </c>
      <c r="L5519" s="9" t="e">
        <v>#N/A</v>
      </c>
      <c r="M5519" s="92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8" t="e">
        <v>#N/A</v>
      </c>
      <c r="F5520" s="3" t="e">
        <v>#N/A</v>
      </c>
      <c r="G5520" s="3" t="e">
        <v>#N/A</v>
      </c>
      <c r="H5520" s="3" t="e">
        <v>#N/A</v>
      </c>
      <c r="I5520" s="79" t="e">
        <v>#N/A</v>
      </c>
      <c r="J5520" s="79" t="e">
        <v>#N/A</v>
      </c>
      <c r="K5520" s="84" t="e">
        <v>#N/A</v>
      </c>
      <c r="L5520" s="9" t="e">
        <v>#N/A</v>
      </c>
      <c r="M5520" s="92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8" t="e">
        <v>#N/A</v>
      </c>
      <c r="F5521" s="3" t="e">
        <v>#N/A</v>
      </c>
      <c r="G5521" s="3" t="e">
        <v>#N/A</v>
      </c>
      <c r="H5521" s="3" t="e">
        <v>#N/A</v>
      </c>
      <c r="I5521" s="79" t="e">
        <v>#N/A</v>
      </c>
      <c r="J5521" s="79" t="e">
        <v>#N/A</v>
      </c>
      <c r="K5521" s="84" t="e">
        <v>#N/A</v>
      </c>
      <c r="L5521" s="9" t="e">
        <v>#N/A</v>
      </c>
      <c r="M5521" s="92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8" t="e">
        <v>#N/A</v>
      </c>
      <c r="F5522" s="3" t="e">
        <v>#N/A</v>
      </c>
      <c r="G5522" s="3" t="e">
        <v>#N/A</v>
      </c>
      <c r="H5522" s="3" t="e">
        <v>#N/A</v>
      </c>
      <c r="I5522" s="79" t="e">
        <v>#N/A</v>
      </c>
      <c r="J5522" s="79" t="e">
        <v>#N/A</v>
      </c>
      <c r="K5522" s="84" t="e">
        <v>#N/A</v>
      </c>
      <c r="L5522" s="9" t="e">
        <v>#N/A</v>
      </c>
      <c r="M5522" s="92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8" t="e">
        <v>#N/A</v>
      </c>
      <c r="F5523" s="3" t="e">
        <v>#N/A</v>
      </c>
      <c r="G5523" s="3" t="e">
        <v>#N/A</v>
      </c>
      <c r="H5523" s="3" t="e">
        <v>#N/A</v>
      </c>
      <c r="I5523" s="79" t="e">
        <v>#N/A</v>
      </c>
      <c r="J5523" s="79" t="e">
        <v>#N/A</v>
      </c>
      <c r="K5523" s="84" t="e">
        <v>#N/A</v>
      </c>
      <c r="L5523" s="9" t="e">
        <v>#N/A</v>
      </c>
      <c r="M5523" s="92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8" t="e">
        <v>#N/A</v>
      </c>
      <c r="F5524" s="3" t="e">
        <v>#N/A</v>
      </c>
      <c r="G5524" s="3" t="e">
        <v>#N/A</v>
      </c>
      <c r="H5524" s="3" t="e">
        <v>#N/A</v>
      </c>
      <c r="I5524" s="79" t="e">
        <v>#N/A</v>
      </c>
      <c r="J5524" s="79" t="e">
        <v>#N/A</v>
      </c>
      <c r="K5524" s="84" t="e">
        <v>#N/A</v>
      </c>
      <c r="L5524" s="9" t="e">
        <v>#N/A</v>
      </c>
      <c r="M5524" s="92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8" t="e">
        <v>#N/A</v>
      </c>
      <c r="F5525" s="3" t="e">
        <v>#N/A</v>
      </c>
      <c r="G5525" s="3" t="e">
        <v>#N/A</v>
      </c>
      <c r="H5525" s="3" t="e">
        <v>#N/A</v>
      </c>
      <c r="I5525" s="79" t="e">
        <v>#N/A</v>
      </c>
      <c r="J5525" s="79" t="e">
        <v>#N/A</v>
      </c>
      <c r="K5525" s="84" t="e">
        <v>#N/A</v>
      </c>
      <c r="L5525" s="9" t="e">
        <v>#N/A</v>
      </c>
      <c r="M5525" s="92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8" t="e">
        <v>#N/A</v>
      </c>
      <c r="F5526" s="3" t="e">
        <v>#N/A</v>
      </c>
      <c r="G5526" s="3" t="e">
        <v>#N/A</v>
      </c>
      <c r="H5526" s="3" t="e">
        <v>#N/A</v>
      </c>
      <c r="I5526" s="79" t="e">
        <v>#N/A</v>
      </c>
      <c r="J5526" s="79" t="e">
        <v>#N/A</v>
      </c>
      <c r="K5526" s="84" t="e">
        <v>#N/A</v>
      </c>
      <c r="L5526" s="9" t="e">
        <v>#N/A</v>
      </c>
      <c r="M5526" s="92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8" t="e">
        <v>#N/A</v>
      </c>
      <c r="F5527" s="3" t="e">
        <v>#N/A</v>
      </c>
      <c r="G5527" s="3" t="e">
        <v>#N/A</v>
      </c>
      <c r="H5527" s="3" t="e">
        <v>#N/A</v>
      </c>
      <c r="I5527" s="79" t="e">
        <v>#N/A</v>
      </c>
      <c r="J5527" s="79" t="e">
        <v>#N/A</v>
      </c>
      <c r="K5527" s="84" t="e">
        <v>#N/A</v>
      </c>
      <c r="L5527" s="9" t="e">
        <v>#N/A</v>
      </c>
      <c r="M5527" s="92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8" t="e">
        <v>#N/A</v>
      </c>
      <c r="F5528" s="3" t="e">
        <v>#N/A</v>
      </c>
      <c r="G5528" s="3" t="e">
        <v>#N/A</v>
      </c>
      <c r="H5528" s="3" t="e">
        <v>#N/A</v>
      </c>
      <c r="I5528" s="79" t="e">
        <v>#N/A</v>
      </c>
      <c r="J5528" s="79" t="e">
        <v>#N/A</v>
      </c>
      <c r="K5528" s="84" t="e">
        <v>#N/A</v>
      </c>
      <c r="L5528" s="9" t="e">
        <v>#N/A</v>
      </c>
      <c r="M5528" s="92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8" t="e">
        <v>#N/A</v>
      </c>
      <c r="F5529" s="3" t="e">
        <v>#N/A</v>
      </c>
      <c r="G5529" s="3" t="e">
        <v>#N/A</v>
      </c>
      <c r="H5529" s="3" t="e">
        <v>#N/A</v>
      </c>
      <c r="I5529" s="79" t="e">
        <v>#N/A</v>
      </c>
      <c r="J5529" s="79" t="e">
        <v>#N/A</v>
      </c>
      <c r="K5529" s="84" t="e">
        <v>#N/A</v>
      </c>
      <c r="L5529" s="9" t="e">
        <v>#N/A</v>
      </c>
      <c r="M5529" s="92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8" t="e">
        <v>#N/A</v>
      </c>
      <c r="F5530" s="3" t="e">
        <v>#N/A</v>
      </c>
      <c r="G5530" s="3" t="e">
        <v>#N/A</v>
      </c>
      <c r="H5530" s="3" t="e">
        <v>#N/A</v>
      </c>
      <c r="I5530" s="79" t="e">
        <v>#N/A</v>
      </c>
      <c r="J5530" s="79" t="e">
        <v>#N/A</v>
      </c>
      <c r="K5530" s="84" t="e">
        <v>#N/A</v>
      </c>
      <c r="L5530" s="9" t="e">
        <v>#N/A</v>
      </c>
      <c r="M5530" s="92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8" t="e">
        <v>#N/A</v>
      </c>
      <c r="F5531" s="3" t="e">
        <v>#N/A</v>
      </c>
      <c r="G5531" s="3" t="e">
        <v>#N/A</v>
      </c>
      <c r="H5531" s="3" t="e">
        <v>#N/A</v>
      </c>
      <c r="I5531" s="79" t="e">
        <v>#N/A</v>
      </c>
      <c r="J5531" s="79" t="e">
        <v>#N/A</v>
      </c>
      <c r="K5531" s="84" t="e">
        <v>#N/A</v>
      </c>
      <c r="L5531" s="9" t="e">
        <v>#N/A</v>
      </c>
      <c r="M5531" s="92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8" t="e">
        <v>#N/A</v>
      </c>
      <c r="F5532" s="3" t="e">
        <v>#N/A</v>
      </c>
      <c r="G5532" s="3" t="e">
        <v>#N/A</v>
      </c>
      <c r="H5532" s="3" t="e">
        <v>#N/A</v>
      </c>
      <c r="I5532" s="79" t="e">
        <v>#N/A</v>
      </c>
      <c r="J5532" s="79" t="e">
        <v>#N/A</v>
      </c>
      <c r="K5532" s="84" t="e">
        <v>#N/A</v>
      </c>
      <c r="L5532" s="9" t="e">
        <v>#N/A</v>
      </c>
      <c r="M5532" s="92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8" t="e">
        <v>#N/A</v>
      </c>
      <c r="F5533" s="3" t="e">
        <v>#N/A</v>
      </c>
      <c r="G5533" s="3" t="e">
        <v>#N/A</v>
      </c>
      <c r="H5533" s="3" t="e">
        <v>#N/A</v>
      </c>
      <c r="I5533" s="79" t="e">
        <v>#N/A</v>
      </c>
      <c r="J5533" s="79" t="e">
        <v>#N/A</v>
      </c>
      <c r="K5533" s="84" t="e">
        <v>#N/A</v>
      </c>
      <c r="L5533" s="9" t="e">
        <v>#N/A</v>
      </c>
      <c r="M5533" s="92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8" t="e">
        <v>#N/A</v>
      </c>
      <c r="F5534" s="3" t="e">
        <v>#N/A</v>
      </c>
      <c r="G5534" s="3" t="e">
        <v>#N/A</v>
      </c>
      <c r="H5534" s="3" t="e">
        <v>#N/A</v>
      </c>
      <c r="I5534" s="79" t="e">
        <v>#N/A</v>
      </c>
      <c r="J5534" s="79" t="e">
        <v>#N/A</v>
      </c>
      <c r="K5534" s="84" t="e">
        <v>#N/A</v>
      </c>
      <c r="L5534" s="9" t="e">
        <v>#N/A</v>
      </c>
      <c r="M5534" s="92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8" t="e">
        <v>#N/A</v>
      </c>
      <c r="F5535" s="3" t="e">
        <v>#N/A</v>
      </c>
      <c r="G5535" s="3" t="e">
        <v>#N/A</v>
      </c>
      <c r="H5535" s="3" t="e">
        <v>#N/A</v>
      </c>
      <c r="I5535" s="79" t="e">
        <v>#N/A</v>
      </c>
      <c r="J5535" s="79" t="e">
        <v>#N/A</v>
      </c>
      <c r="K5535" s="84" t="e">
        <v>#N/A</v>
      </c>
      <c r="L5535" s="9" t="e">
        <v>#N/A</v>
      </c>
      <c r="M5535" s="92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8" t="e">
        <v>#N/A</v>
      </c>
      <c r="F5536" s="3" t="e">
        <v>#N/A</v>
      </c>
      <c r="G5536" s="3" t="e">
        <v>#N/A</v>
      </c>
      <c r="H5536" s="3" t="e">
        <v>#N/A</v>
      </c>
      <c r="I5536" s="79" t="e">
        <v>#N/A</v>
      </c>
      <c r="J5536" s="79" t="e">
        <v>#N/A</v>
      </c>
      <c r="K5536" s="84" t="e">
        <v>#N/A</v>
      </c>
      <c r="L5536" s="9" t="e">
        <v>#N/A</v>
      </c>
      <c r="M5536" s="92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8" t="e">
        <v>#N/A</v>
      </c>
      <c r="F5537" s="3" t="e">
        <v>#N/A</v>
      </c>
      <c r="G5537" s="3" t="e">
        <v>#N/A</v>
      </c>
      <c r="H5537" s="3" t="e">
        <v>#N/A</v>
      </c>
      <c r="I5537" s="79" t="e">
        <v>#N/A</v>
      </c>
      <c r="J5537" s="79" t="e">
        <v>#N/A</v>
      </c>
      <c r="K5537" s="84" t="e">
        <v>#N/A</v>
      </c>
      <c r="L5537" s="9" t="e">
        <v>#N/A</v>
      </c>
      <c r="M5537" s="92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8" t="e">
        <v>#N/A</v>
      </c>
      <c r="F5538" s="3" t="e">
        <v>#N/A</v>
      </c>
      <c r="G5538" s="3" t="e">
        <v>#N/A</v>
      </c>
      <c r="H5538" s="3" t="e">
        <v>#N/A</v>
      </c>
      <c r="I5538" s="79" t="e">
        <v>#N/A</v>
      </c>
      <c r="J5538" s="79" t="e">
        <v>#N/A</v>
      </c>
      <c r="K5538" s="84" t="e">
        <v>#N/A</v>
      </c>
      <c r="L5538" s="9" t="e">
        <v>#N/A</v>
      </c>
      <c r="M5538" s="92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8" t="e">
        <v>#N/A</v>
      </c>
      <c r="F5539" s="3" t="e">
        <v>#N/A</v>
      </c>
      <c r="G5539" s="3" t="e">
        <v>#N/A</v>
      </c>
      <c r="H5539" s="3" t="e">
        <v>#N/A</v>
      </c>
      <c r="I5539" s="79" t="e">
        <v>#N/A</v>
      </c>
      <c r="J5539" s="79" t="e">
        <v>#N/A</v>
      </c>
      <c r="K5539" s="84" t="e">
        <v>#N/A</v>
      </c>
      <c r="L5539" s="9" t="e">
        <v>#N/A</v>
      </c>
      <c r="M5539" s="92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8" t="e">
        <v>#N/A</v>
      </c>
      <c r="F5540" s="3" t="e">
        <v>#N/A</v>
      </c>
      <c r="G5540" s="3" t="e">
        <v>#N/A</v>
      </c>
      <c r="H5540" s="3" t="e">
        <v>#N/A</v>
      </c>
      <c r="I5540" s="79" t="e">
        <v>#N/A</v>
      </c>
      <c r="J5540" s="79" t="e">
        <v>#N/A</v>
      </c>
      <c r="K5540" s="84" t="e">
        <v>#N/A</v>
      </c>
      <c r="L5540" s="9" t="e">
        <v>#N/A</v>
      </c>
      <c r="M5540" s="92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8" t="e">
        <v>#N/A</v>
      </c>
      <c r="F5541" s="3" t="e">
        <v>#N/A</v>
      </c>
      <c r="G5541" s="3" t="e">
        <v>#N/A</v>
      </c>
      <c r="H5541" s="3" t="e">
        <v>#N/A</v>
      </c>
      <c r="I5541" s="79" t="e">
        <v>#N/A</v>
      </c>
      <c r="J5541" s="79" t="e">
        <v>#N/A</v>
      </c>
      <c r="K5541" s="84" t="e">
        <v>#N/A</v>
      </c>
      <c r="L5541" s="9" t="e">
        <v>#N/A</v>
      </c>
      <c r="M5541" s="92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8" t="e">
        <v>#N/A</v>
      </c>
      <c r="F5542" s="3" t="e">
        <v>#N/A</v>
      </c>
      <c r="G5542" s="3" t="e">
        <v>#N/A</v>
      </c>
      <c r="H5542" s="3" t="e">
        <v>#N/A</v>
      </c>
      <c r="I5542" s="79" t="e">
        <v>#N/A</v>
      </c>
      <c r="J5542" s="79" t="e">
        <v>#N/A</v>
      </c>
      <c r="K5542" s="84" t="e">
        <v>#N/A</v>
      </c>
      <c r="L5542" s="9" t="e">
        <v>#N/A</v>
      </c>
      <c r="M5542" s="92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8" t="e">
        <v>#N/A</v>
      </c>
      <c r="F5543" s="3" t="e">
        <v>#N/A</v>
      </c>
      <c r="G5543" s="3" t="e">
        <v>#N/A</v>
      </c>
      <c r="H5543" s="3" t="e">
        <v>#N/A</v>
      </c>
      <c r="I5543" s="79" t="e">
        <v>#N/A</v>
      </c>
      <c r="J5543" s="79" t="e">
        <v>#N/A</v>
      </c>
      <c r="K5543" s="84" t="e">
        <v>#N/A</v>
      </c>
      <c r="L5543" s="9" t="e">
        <v>#N/A</v>
      </c>
      <c r="M5543" s="92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8" t="e">
        <v>#N/A</v>
      </c>
      <c r="F5544" s="3" t="e">
        <v>#N/A</v>
      </c>
      <c r="G5544" s="3" t="e">
        <v>#N/A</v>
      </c>
      <c r="H5544" s="3" t="e">
        <v>#N/A</v>
      </c>
      <c r="I5544" s="79" t="e">
        <v>#N/A</v>
      </c>
      <c r="J5544" s="79" t="e">
        <v>#N/A</v>
      </c>
      <c r="K5544" s="84" t="e">
        <v>#N/A</v>
      </c>
      <c r="L5544" s="9" t="e">
        <v>#N/A</v>
      </c>
      <c r="M5544" s="92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8" t="e">
        <v>#N/A</v>
      </c>
      <c r="F5545" s="3" t="e">
        <v>#N/A</v>
      </c>
      <c r="G5545" s="3" t="e">
        <v>#N/A</v>
      </c>
      <c r="H5545" s="3" t="e">
        <v>#N/A</v>
      </c>
      <c r="I5545" s="79" t="e">
        <v>#N/A</v>
      </c>
      <c r="J5545" s="79" t="e">
        <v>#N/A</v>
      </c>
      <c r="K5545" s="84" t="e">
        <v>#N/A</v>
      </c>
      <c r="L5545" s="9" t="e">
        <v>#N/A</v>
      </c>
      <c r="M5545" s="92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8" t="e">
        <v>#N/A</v>
      </c>
      <c r="F5546" s="3" t="e">
        <v>#N/A</v>
      </c>
      <c r="G5546" s="3" t="e">
        <v>#N/A</v>
      </c>
      <c r="H5546" s="3" t="e">
        <v>#N/A</v>
      </c>
      <c r="I5546" s="79" t="e">
        <v>#N/A</v>
      </c>
      <c r="J5546" s="79" t="e">
        <v>#N/A</v>
      </c>
      <c r="K5546" s="84" t="e">
        <v>#N/A</v>
      </c>
      <c r="L5546" s="9" t="e">
        <v>#N/A</v>
      </c>
      <c r="M5546" s="92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8" t="e">
        <v>#N/A</v>
      </c>
      <c r="F5547" s="3" t="e">
        <v>#N/A</v>
      </c>
      <c r="G5547" s="3" t="e">
        <v>#N/A</v>
      </c>
      <c r="H5547" s="3" t="e">
        <v>#N/A</v>
      </c>
      <c r="I5547" s="79" t="e">
        <v>#N/A</v>
      </c>
      <c r="J5547" s="79" t="e">
        <v>#N/A</v>
      </c>
      <c r="K5547" s="84" t="e">
        <v>#N/A</v>
      </c>
      <c r="L5547" s="9" t="e">
        <v>#N/A</v>
      </c>
      <c r="M5547" s="92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8" t="e">
        <v>#N/A</v>
      </c>
      <c r="F5548" s="3" t="e">
        <v>#N/A</v>
      </c>
      <c r="G5548" s="3" t="e">
        <v>#N/A</v>
      </c>
      <c r="H5548" s="3" t="e">
        <v>#N/A</v>
      </c>
      <c r="I5548" s="79" t="e">
        <v>#N/A</v>
      </c>
      <c r="J5548" s="79" t="e">
        <v>#N/A</v>
      </c>
      <c r="K5548" s="84" t="e">
        <v>#N/A</v>
      </c>
      <c r="L5548" s="9" t="e">
        <v>#N/A</v>
      </c>
      <c r="M5548" s="92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8" t="e">
        <v>#N/A</v>
      </c>
      <c r="F5549" s="3" t="e">
        <v>#N/A</v>
      </c>
      <c r="G5549" s="3" t="e">
        <v>#N/A</v>
      </c>
      <c r="H5549" s="3" t="e">
        <v>#N/A</v>
      </c>
      <c r="I5549" s="79" t="e">
        <v>#N/A</v>
      </c>
      <c r="J5549" s="79" t="e">
        <v>#N/A</v>
      </c>
      <c r="K5549" s="84" t="e">
        <v>#N/A</v>
      </c>
      <c r="L5549" s="9" t="e">
        <v>#N/A</v>
      </c>
      <c r="M5549" s="92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8" t="e">
        <v>#N/A</v>
      </c>
      <c r="F5550" s="3" t="e">
        <v>#N/A</v>
      </c>
      <c r="G5550" s="3" t="e">
        <v>#N/A</v>
      </c>
      <c r="H5550" s="3" t="e">
        <v>#N/A</v>
      </c>
      <c r="I5550" s="79" t="e">
        <v>#N/A</v>
      </c>
      <c r="J5550" s="79" t="e">
        <v>#N/A</v>
      </c>
      <c r="K5550" s="84" t="e">
        <v>#N/A</v>
      </c>
      <c r="L5550" s="9" t="e">
        <v>#N/A</v>
      </c>
      <c r="M5550" s="92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8" t="e">
        <v>#N/A</v>
      </c>
      <c r="F5551" s="3" t="e">
        <v>#N/A</v>
      </c>
      <c r="G5551" s="3" t="e">
        <v>#N/A</v>
      </c>
      <c r="H5551" s="3" t="e">
        <v>#N/A</v>
      </c>
      <c r="I5551" s="79" t="e">
        <v>#N/A</v>
      </c>
      <c r="J5551" s="79" t="e">
        <v>#N/A</v>
      </c>
      <c r="K5551" s="84" t="e">
        <v>#N/A</v>
      </c>
      <c r="L5551" s="9" t="e">
        <v>#N/A</v>
      </c>
      <c r="M5551" s="92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8" t="e">
        <v>#N/A</v>
      </c>
      <c r="F5552" s="3" t="e">
        <v>#N/A</v>
      </c>
      <c r="G5552" s="3" t="e">
        <v>#N/A</v>
      </c>
      <c r="H5552" s="3" t="e">
        <v>#N/A</v>
      </c>
      <c r="I5552" s="79" t="e">
        <v>#N/A</v>
      </c>
      <c r="J5552" s="79" t="e">
        <v>#N/A</v>
      </c>
      <c r="K5552" s="84" t="e">
        <v>#N/A</v>
      </c>
      <c r="L5552" s="9" t="e">
        <v>#N/A</v>
      </c>
      <c r="M5552" s="92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8" t="e">
        <v>#N/A</v>
      </c>
      <c r="F5553" s="3" t="e">
        <v>#N/A</v>
      </c>
      <c r="G5553" s="3" t="e">
        <v>#N/A</v>
      </c>
      <c r="H5553" s="3" t="e">
        <v>#N/A</v>
      </c>
      <c r="I5553" s="79" t="e">
        <v>#N/A</v>
      </c>
      <c r="J5553" s="79" t="e">
        <v>#N/A</v>
      </c>
      <c r="K5553" s="84" t="e">
        <v>#N/A</v>
      </c>
      <c r="L5553" s="9" t="e">
        <v>#N/A</v>
      </c>
      <c r="M5553" s="92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8" t="e">
        <v>#N/A</v>
      </c>
      <c r="F5554" s="3" t="e">
        <v>#N/A</v>
      </c>
      <c r="G5554" s="3" t="e">
        <v>#N/A</v>
      </c>
      <c r="H5554" s="3" t="e">
        <v>#N/A</v>
      </c>
      <c r="I5554" s="79" t="e">
        <v>#N/A</v>
      </c>
      <c r="J5554" s="79" t="e">
        <v>#N/A</v>
      </c>
      <c r="K5554" s="84" t="e">
        <v>#N/A</v>
      </c>
      <c r="L5554" s="9" t="e">
        <v>#N/A</v>
      </c>
      <c r="M5554" s="92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8" t="e">
        <v>#N/A</v>
      </c>
      <c r="F5555" s="3" t="e">
        <v>#N/A</v>
      </c>
      <c r="G5555" s="3" t="e">
        <v>#N/A</v>
      </c>
      <c r="H5555" s="3" t="e">
        <v>#N/A</v>
      </c>
      <c r="I5555" s="79" t="e">
        <v>#N/A</v>
      </c>
      <c r="J5555" s="79" t="e">
        <v>#N/A</v>
      </c>
      <c r="K5555" s="84" t="e">
        <v>#N/A</v>
      </c>
      <c r="L5555" s="9" t="e">
        <v>#N/A</v>
      </c>
      <c r="M5555" s="92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8" t="e">
        <v>#N/A</v>
      </c>
      <c r="F5556" s="3" t="e">
        <v>#N/A</v>
      </c>
      <c r="G5556" s="3" t="e">
        <v>#N/A</v>
      </c>
      <c r="H5556" s="3" t="e">
        <v>#N/A</v>
      </c>
      <c r="I5556" s="79" t="e">
        <v>#N/A</v>
      </c>
      <c r="J5556" s="79" t="e">
        <v>#N/A</v>
      </c>
      <c r="K5556" s="84" t="e">
        <v>#N/A</v>
      </c>
      <c r="L5556" s="9" t="e">
        <v>#N/A</v>
      </c>
      <c r="M5556" s="92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8" t="e">
        <v>#N/A</v>
      </c>
      <c r="F5557" s="3" t="e">
        <v>#N/A</v>
      </c>
      <c r="G5557" s="3" t="e">
        <v>#N/A</v>
      </c>
      <c r="H5557" s="3" t="e">
        <v>#N/A</v>
      </c>
      <c r="I5557" s="79" t="e">
        <v>#N/A</v>
      </c>
      <c r="J5557" s="79" t="e">
        <v>#N/A</v>
      </c>
      <c r="K5557" s="84" t="e">
        <v>#N/A</v>
      </c>
      <c r="L5557" s="9" t="e">
        <v>#N/A</v>
      </c>
      <c r="M5557" s="92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8" t="e">
        <v>#N/A</v>
      </c>
      <c r="F5558" s="3" t="e">
        <v>#N/A</v>
      </c>
      <c r="G5558" s="3" t="e">
        <v>#N/A</v>
      </c>
      <c r="H5558" s="3" t="e">
        <v>#N/A</v>
      </c>
      <c r="I5558" s="79" t="e">
        <v>#N/A</v>
      </c>
      <c r="J5558" s="79" t="e">
        <v>#N/A</v>
      </c>
      <c r="K5558" s="84" t="e">
        <v>#N/A</v>
      </c>
      <c r="L5558" s="9" t="e">
        <v>#N/A</v>
      </c>
      <c r="M5558" s="92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8" t="e">
        <v>#N/A</v>
      </c>
      <c r="F5559" s="3" t="e">
        <v>#N/A</v>
      </c>
      <c r="G5559" s="3" t="e">
        <v>#N/A</v>
      </c>
      <c r="H5559" s="3" t="e">
        <v>#N/A</v>
      </c>
      <c r="I5559" s="79" t="e">
        <v>#N/A</v>
      </c>
      <c r="J5559" s="79" t="e">
        <v>#N/A</v>
      </c>
      <c r="K5559" s="84" t="e">
        <v>#N/A</v>
      </c>
      <c r="L5559" s="9" t="e">
        <v>#N/A</v>
      </c>
      <c r="M5559" s="92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8" t="e">
        <v>#N/A</v>
      </c>
      <c r="F5560" s="3" t="e">
        <v>#N/A</v>
      </c>
      <c r="G5560" s="3" t="e">
        <v>#N/A</v>
      </c>
      <c r="H5560" s="3" t="e">
        <v>#N/A</v>
      </c>
      <c r="I5560" s="79" t="e">
        <v>#N/A</v>
      </c>
      <c r="J5560" s="79" t="e">
        <v>#N/A</v>
      </c>
      <c r="K5560" s="84" t="e">
        <v>#N/A</v>
      </c>
      <c r="L5560" s="9" t="e">
        <v>#N/A</v>
      </c>
      <c r="M5560" s="92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8" t="e">
        <v>#N/A</v>
      </c>
      <c r="F5561" s="3" t="e">
        <v>#N/A</v>
      </c>
      <c r="G5561" s="3" t="e">
        <v>#N/A</v>
      </c>
      <c r="H5561" s="3" t="e">
        <v>#N/A</v>
      </c>
      <c r="I5561" s="79" t="e">
        <v>#N/A</v>
      </c>
      <c r="J5561" s="79" t="e">
        <v>#N/A</v>
      </c>
      <c r="K5561" s="84" t="e">
        <v>#N/A</v>
      </c>
      <c r="L5561" s="9" t="e">
        <v>#N/A</v>
      </c>
      <c r="M5561" s="92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8" t="e">
        <v>#N/A</v>
      </c>
      <c r="F5562" s="3" t="e">
        <v>#N/A</v>
      </c>
      <c r="G5562" s="3" t="e">
        <v>#N/A</v>
      </c>
      <c r="H5562" s="3" t="e">
        <v>#N/A</v>
      </c>
      <c r="I5562" s="79" t="e">
        <v>#N/A</v>
      </c>
      <c r="J5562" s="79" t="e">
        <v>#N/A</v>
      </c>
      <c r="K5562" s="84" t="e">
        <v>#N/A</v>
      </c>
      <c r="L5562" s="9" t="e">
        <v>#N/A</v>
      </c>
      <c r="M5562" s="92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8" t="e">
        <v>#N/A</v>
      </c>
      <c r="F5563" s="3" t="e">
        <v>#N/A</v>
      </c>
      <c r="G5563" s="3" t="e">
        <v>#N/A</v>
      </c>
      <c r="H5563" s="3" t="e">
        <v>#N/A</v>
      </c>
      <c r="I5563" s="79" t="e">
        <v>#N/A</v>
      </c>
      <c r="J5563" s="79" t="e">
        <v>#N/A</v>
      </c>
      <c r="K5563" s="84" t="e">
        <v>#N/A</v>
      </c>
      <c r="L5563" s="9" t="e">
        <v>#N/A</v>
      </c>
      <c r="M5563" s="92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8" t="e">
        <v>#N/A</v>
      </c>
      <c r="F5564" s="3" t="e">
        <v>#N/A</v>
      </c>
      <c r="G5564" s="3" t="e">
        <v>#N/A</v>
      </c>
      <c r="H5564" s="3" t="e">
        <v>#N/A</v>
      </c>
      <c r="I5564" s="79" t="e">
        <v>#N/A</v>
      </c>
      <c r="J5564" s="79" t="e">
        <v>#N/A</v>
      </c>
      <c r="K5564" s="84" t="e">
        <v>#N/A</v>
      </c>
      <c r="L5564" s="9" t="e">
        <v>#N/A</v>
      </c>
      <c r="M5564" s="92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8" t="e">
        <v>#N/A</v>
      </c>
      <c r="F5565" s="3" t="e">
        <v>#N/A</v>
      </c>
      <c r="G5565" s="3" t="e">
        <v>#N/A</v>
      </c>
      <c r="H5565" s="3" t="e">
        <v>#N/A</v>
      </c>
      <c r="I5565" s="79" t="e">
        <v>#N/A</v>
      </c>
      <c r="J5565" s="79" t="e">
        <v>#N/A</v>
      </c>
      <c r="K5565" s="84" t="e">
        <v>#N/A</v>
      </c>
      <c r="L5565" s="9" t="e">
        <v>#N/A</v>
      </c>
      <c r="M5565" s="92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8" t="e">
        <v>#N/A</v>
      </c>
      <c r="F5566" s="3" t="e">
        <v>#N/A</v>
      </c>
      <c r="G5566" s="3" t="e">
        <v>#N/A</v>
      </c>
      <c r="H5566" s="3" t="e">
        <v>#N/A</v>
      </c>
      <c r="I5566" s="79" t="e">
        <v>#N/A</v>
      </c>
      <c r="J5566" s="79" t="e">
        <v>#N/A</v>
      </c>
      <c r="K5566" s="84" t="e">
        <v>#N/A</v>
      </c>
      <c r="L5566" s="9" t="e">
        <v>#N/A</v>
      </c>
      <c r="M5566" s="92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8" t="e">
        <v>#N/A</v>
      </c>
      <c r="F5567" s="3" t="e">
        <v>#N/A</v>
      </c>
      <c r="G5567" s="3" t="e">
        <v>#N/A</v>
      </c>
      <c r="H5567" s="3" t="e">
        <v>#N/A</v>
      </c>
      <c r="I5567" s="79" t="e">
        <v>#N/A</v>
      </c>
      <c r="J5567" s="79" t="e">
        <v>#N/A</v>
      </c>
      <c r="K5567" s="84" t="e">
        <v>#N/A</v>
      </c>
      <c r="L5567" s="9" t="e">
        <v>#N/A</v>
      </c>
      <c r="M5567" s="92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8" t="e">
        <v>#N/A</v>
      </c>
      <c r="F5568" s="3" t="e">
        <v>#N/A</v>
      </c>
      <c r="G5568" s="3" t="e">
        <v>#N/A</v>
      </c>
      <c r="H5568" s="3" t="e">
        <v>#N/A</v>
      </c>
      <c r="I5568" s="79" t="e">
        <v>#N/A</v>
      </c>
      <c r="J5568" s="79" t="e">
        <v>#N/A</v>
      </c>
      <c r="K5568" s="84" t="e">
        <v>#N/A</v>
      </c>
      <c r="L5568" s="9" t="e">
        <v>#N/A</v>
      </c>
      <c r="M5568" s="92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8" t="e">
        <v>#N/A</v>
      </c>
      <c r="F5569" s="3" t="e">
        <v>#N/A</v>
      </c>
      <c r="G5569" s="3" t="e">
        <v>#N/A</v>
      </c>
      <c r="H5569" s="3" t="e">
        <v>#N/A</v>
      </c>
      <c r="I5569" s="79" t="e">
        <v>#N/A</v>
      </c>
      <c r="J5569" s="79" t="e">
        <v>#N/A</v>
      </c>
      <c r="K5569" s="84" t="e">
        <v>#N/A</v>
      </c>
      <c r="L5569" s="9" t="e">
        <v>#N/A</v>
      </c>
      <c r="M5569" s="92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8" t="e">
        <v>#N/A</v>
      </c>
      <c r="F5570" s="3" t="e">
        <v>#N/A</v>
      </c>
      <c r="G5570" s="3" t="e">
        <v>#N/A</v>
      </c>
      <c r="H5570" s="3" t="e">
        <v>#N/A</v>
      </c>
      <c r="I5570" s="79" t="e">
        <v>#N/A</v>
      </c>
      <c r="J5570" s="79" t="e">
        <v>#N/A</v>
      </c>
      <c r="K5570" s="84" t="e">
        <v>#N/A</v>
      </c>
      <c r="L5570" s="9" t="e">
        <v>#N/A</v>
      </c>
      <c r="M5570" s="92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8" t="e">
        <v>#N/A</v>
      </c>
      <c r="F5571" s="3" t="e">
        <v>#N/A</v>
      </c>
      <c r="G5571" s="3" t="e">
        <v>#N/A</v>
      </c>
      <c r="H5571" s="3" t="e">
        <v>#N/A</v>
      </c>
      <c r="I5571" s="79" t="e">
        <v>#N/A</v>
      </c>
      <c r="J5571" s="79" t="e">
        <v>#N/A</v>
      </c>
      <c r="K5571" s="84" t="e">
        <v>#N/A</v>
      </c>
      <c r="L5571" s="9" t="e">
        <v>#N/A</v>
      </c>
      <c r="M5571" s="92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8" t="e">
        <v>#N/A</v>
      </c>
      <c r="F5572" s="3" t="e">
        <v>#N/A</v>
      </c>
      <c r="G5572" s="3" t="e">
        <v>#N/A</v>
      </c>
      <c r="H5572" s="3" t="e">
        <v>#N/A</v>
      </c>
      <c r="I5572" s="79" t="e">
        <v>#N/A</v>
      </c>
      <c r="J5572" s="79" t="e">
        <v>#N/A</v>
      </c>
      <c r="K5572" s="84" t="e">
        <v>#N/A</v>
      </c>
      <c r="L5572" s="9" t="e">
        <v>#N/A</v>
      </c>
      <c r="M5572" s="92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8" t="e">
        <v>#N/A</v>
      </c>
      <c r="F5573" s="3" t="e">
        <v>#N/A</v>
      </c>
      <c r="G5573" s="3" t="e">
        <v>#N/A</v>
      </c>
      <c r="H5573" s="3" t="e">
        <v>#N/A</v>
      </c>
      <c r="I5573" s="79" t="e">
        <v>#N/A</v>
      </c>
      <c r="J5573" s="79" t="e">
        <v>#N/A</v>
      </c>
      <c r="K5573" s="84" t="e">
        <v>#N/A</v>
      </c>
      <c r="L5573" s="9" t="e">
        <v>#N/A</v>
      </c>
      <c r="M5573" s="92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8" t="e">
        <v>#N/A</v>
      </c>
      <c r="F5574" s="3" t="e">
        <v>#N/A</v>
      </c>
      <c r="G5574" s="3" t="e">
        <v>#N/A</v>
      </c>
      <c r="H5574" s="3" t="e">
        <v>#N/A</v>
      </c>
      <c r="I5574" s="79" t="e">
        <v>#N/A</v>
      </c>
      <c r="J5574" s="79" t="e">
        <v>#N/A</v>
      </c>
      <c r="K5574" s="84" t="e">
        <v>#N/A</v>
      </c>
      <c r="L5574" s="9" t="e">
        <v>#N/A</v>
      </c>
      <c r="M5574" s="92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8" t="e">
        <v>#N/A</v>
      </c>
      <c r="F5575" s="3" t="e">
        <v>#N/A</v>
      </c>
      <c r="G5575" s="3" t="e">
        <v>#N/A</v>
      </c>
      <c r="H5575" s="3" t="e">
        <v>#N/A</v>
      </c>
      <c r="I5575" s="79" t="e">
        <v>#N/A</v>
      </c>
      <c r="J5575" s="79" t="e">
        <v>#N/A</v>
      </c>
      <c r="K5575" s="84" t="e">
        <v>#N/A</v>
      </c>
      <c r="L5575" s="9" t="e">
        <v>#N/A</v>
      </c>
      <c r="M5575" s="92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8" t="e">
        <v>#N/A</v>
      </c>
      <c r="F5576" s="3" t="e">
        <v>#N/A</v>
      </c>
      <c r="G5576" s="3" t="e">
        <v>#N/A</v>
      </c>
      <c r="H5576" s="3" t="e">
        <v>#N/A</v>
      </c>
      <c r="I5576" s="79" t="e">
        <v>#N/A</v>
      </c>
      <c r="J5576" s="79" t="e">
        <v>#N/A</v>
      </c>
      <c r="K5576" s="84" t="e">
        <v>#N/A</v>
      </c>
      <c r="L5576" s="9" t="e">
        <v>#N/A</v>
      </c>
      <c r="M5576" s="92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8" t="e">
        <v>#N/A</v>
      </c>
      <c r="F5577" s="3" t="e">
        <v>#N/A</v>
      </c>
      <c r="G5577" s="3" t="e">
        <v>#N/A</v>
      </c>
      <c r="H5577" s="3" t="e">
        <v>#N/A</v>
      </c>
      <c r="I5577" s="79" t="e">
        <v>#N/A</v>
      </c>
      <c r="J5577" s="79" t="e">
        <v>#N/A</v>
      </c>
      <c r="K5577" s="84" t="e">
        <v>#N/A</v>
      </c>
      <c r="L5577" s="9" t="e">
        <v>#N/A</v>
      </c>
      <c r="M5577" s="92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8" t="e">
        <v>#N/A</v>
      </c>
      <c r="F5578" s="3" t="e">
        <v>#N/A</v>
      </c>
      <c r="G5578" s="3" t="e">
        <v>#N/A</v>
      </c>
      <c r="H5578" s="3" t="e">
        <v>#N/A</v>
      </c>
      <c r="I5578" s="79" t="e">
        <v>#N/A</v>
      </c>
      <c r="J5578" s="79" t="e">
        <v>#N/A</v>
      </c>
      <c r="K5578" s="84" t="e">
        <v>#N/A</v>
      </c>
      <c r="L5578" s="9" t="e">
        <v>#N/A</v>
      </c>
      <c r="M5578" s="92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8" t="e">
        <v>#N/A</v>
      </c>
      <c r="F5579" s="3" t="e">
        <v>#N/A</v>
      </c>
      <c r="G5579" s="3" t="e">
        <v>#N/A</v>
      </c>
      <c r="H5579" s="3" t="e">
        <v>#N/A</v>
      </c>
      <c r="I5579" s="79" t="e">
        <v>#N/A</v>
      </c>
      <c r="J5579" s="79" t="e">
        <v>#N/A</v>
      </c>
      <c r="K5579" s="84" t="e">
        <v>#N/A</v>
      </c>
      <c r="L5579" s="9" t="e">
        <v>#N/A</v>
      </c>
      <c r="M5579" s="92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8" t="e">
        <v>#N/A</v>
      </c>
      <c r="F5580" s="3" t="e">
        <v>#N/A</v>
      </c>
      <c r="G5580" s="3" t="e">
        <v>#N/A</v>
      </c>
      <c r="H5580" s="3" t="e">
        <v>#N/A</v>
      </c>
      <c r="I5580" s="79" t="e">
        <v>#N/A</v>
      </c>
      <c r="J5580" s="79" t="e">
        <v>#N/A</v>
      </c>
      <c r="K5580" s="84" t="e">
        <v>#N/A</v>
      </c>
      <c r="L5580" s="9" t="e">
        <v>#N/A</v>
      </c>
      <c r="M5580" s="92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8" t="e">
        <v>#N/A</v>
      </c>
      <c r="F5581" s="3" t="e">
        <v>#N/A</v>
      </c>
      <c r="G5581" s="3" t="e">
        <v>#N/A</v>
      </c>
      <c r="H5581" s="3" t="e">
        <v>#N/A</v>
      </c>
      <c r="I5581" s="79" t="e">
        <v>#N/A</v>
      </c>
      <c r="J5581" s="79" t="e">
        <v>#N/A</v>
      </c>
      <c r="K5581" s="84" t="e">
        <v>#N/A</v>
      </c>
      <c r="L5581" s="9" t="e">
        <v>#N/A</v>
      </c>
      <c r="M5581" s="92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8" t="e">
        <v>#N/A</v>
      </c>
      <c r="F5582" s="3" t="e">
        <v>#N/A</v>
      </c>
      <c r="G5582" s="3" t="e">
        <v>#N/A</v>
      </c>
      <c r="H5582" s="3" t="e">
        <v>#N/A</v>
      </c>
      <c r="I5582" s="79" t="e">
        <v>#N/A</v>
      </c>
      <c r="J5582" s="79" t="e">
        <v>#N/A</v>
      </c>
      <c r="K5582" s="84" t="e">
        <v>#N/A</v>
      </c>
      <c r="L5582" s="9" t="e">
        <v>#N/A</v>
      </c>
      <c r="M5582" s="92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8" t="e">
        <v>#N/A</v>
      </c>
      <c r="F5583" s="3" t="e">
        <v>#N/A</v>
      </c>
      <c r="G5583" s="3" t="e">
        <v>#N/A</v>
      </c>
      <c r="H5583" s="3" t="e">
        <v>#N/A</v>
      </c>
      <c r="I5583" s="79" t="e">
        <v>#N/A</v>
      </c>
      <c r="J5583" s="79" t="e">
        <v>#N/A</v>
      </c>
      <c r="K5583" s="84" t="e">
        <v>#N/A</v>
      </c>
      <c r="L5583" s="9" t="e">
        <v>#N/A</v>
      </c>
      <c r="M5583" s="92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8" t="e">
        <v>#N/A</v>
      </c>
      <c r="F5584" s="3" t="e">
        <v>#N/A</v>
      </c>
      <c r="G5584" s="3" t="e">
        <v>#N/A</v>
      </c>
      <c r="H5584" s="3" t="e">
        <v>#N/A</v>
      </c>
      <c r="I5584" s="79" t="e">
        <v>#N/A</v>
      </c>
      <c r="J5584" s="79" t="e">
        <v>#N/A</v>
      </c>
      <c r="K5584" s="84" t="e">
        <v>#N/A</v>
      </c>
      <c r="L5584" s="9" t="e">
        <v>#N/A</v>
      </c>
      <c r="M5584" s="92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8" t="e">
        <v>#N/A</v>
      </c>
      <c r="F5585" s="3" t="e">
        <v>#N/A</v>
      </c>
      <c r="G5585" s="3" t="e">
        <v>#N/A</v>
      </c>
      <c r="H5585" s="3" t="e">
        <v>#N/A</v>
      </c>
      <c r="I5585" s="79" t="e">
        <v>#N/A</v>
      </c>
      <c r="J5585" s="79" t="e">
        <v>#N/A</v>
      </c>
      <c r="K5585" s="84" t="e">
        <v>#N/A</v>
      </c>
      <c r="L5585" s="9" t="e">
        <v>#N/A</v>
      </c>
      <c r="M5585" s="92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8" t="e">
        <v>#N/A</v>
      </c>
      <c r="F5586" s="3" t="e">
        <v>#N/A</v>
      </c>
      <c r="G5586" s="3" t="e">
        <v>#N/A</v>
      </c>
      <c r="H5586" s="3" t="e">
        <v>#N/A</v>
      </c>
      <c r="I5586" s="79" t="e">
        <v>#N/A</v>
      </c>
      <c r="J5586" s="79" t="e">
        <v>#N/A</v>
      </c>
      <c r="K5586" s="84" t="e">
        <v>#N/A</v>
      </c>
      <c r="L5586" s="9" t="e">
        <v>#N/A</v>
      </c>
      <c r="M5586" s="92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8" t="e">
        <v>#N/A</v>
      </c>
      <c r="F5587" s="3" t="e">
        <v>#N/A</v>
      </c>
      <c r="G5587" s="3" t="e">
        <v>#N/A</v>
      </c>
      <c r="H5587" s="3" t="e">
        <v>#N/A</v>
      </c>
      <c r="I5587" s="79" t="e">
        <v>#N/A</v>
      </c>
      <c r="J5587" s="79" t="e">
        <v>#N/A</v>
      </c>
      <c r="K5587" s="84" t="e">
        <v>#N/A</v>
      </c>
      <c r="L5587" s="9" t="e">
        <v>#N/A</v>
      </c>
      <c r="M5587" s="92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8" t="e">
        <v>#N/A</v>
      </c>
      <c r="F5588" s="3" t="e">
        <v>#N/A</v>
      </c>
      <c r="G5588" s="3" t="e">
        <v>#N/A</v>
      </c>
      <c r="H5588" s="3" t="e">
        <v>#N/A</v>
      </c>
      <c r="I5588" s="79" t="e">
        <v>#N/A</v>
      </c>
      <c r="J5588" s="79" t="e">
        <v>#N/A</v>
      </c>
      <c r="K5588" s="84" t="e">
        <v>#N/A</v>
      </c>
      <c r="L5588" s="9" t="e">
        <v>#N/A</v>
      </c>
      <c r="M5588" s="92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8" t="e">
        <v>#N/A</v>
      </c>
      <c r="F5589" s="3" t="e">
        <v>#N/A</v>
      </c>
      <c r="G5589" s="3" t="e">
        <v>#N/A</v>
      </c>
      <c r="H5589" s="3" t="e">
        <v>#N/A</v>
      </c>
      <c r="I5589" s="79" t="e">
        <v>#N/A</v>
      </c>
      <c r="J5589" s="79" t="e">
        <v>#N/A</v>
      </c>
      <c r="K5589" s="84" t="e">
        <v>#N/A</v>
      </c>
      <c r="L5589" s="9" t="e">
        <v>#N/A</v>
      </c>
      <c r="M5589" s="92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8" t="e">
        <v>#N/A</v>
      </c>
      <c r="F5590" s="3" t="e">
        <v>#N/A</v>
      </c>
      <c r="G5590" s="3" t="e">
        <v>#N/A</v>
      </c>
      <c r="H5590" s="3" t="e">
        <v>#N/A</v>
      </c>
      <c r="I5590" s="79" t="e">
        <v>#N/A</v>
      </c>
      <c r="J5590" s="79" t="e">
        <v>#N/A</v>
      </c>
      <c r="K5590" s="84" t="e">
        <v>#N/A</v>
      </c>
      <c r="L5590" s="9" t="e">
        <v>#N/A</v>
      </c>
      <c r="M5590" s="92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8" t="e">
        <v>#N/A</v>
      </c>
      <c r="F5591" s="3" t="e">
        <v>#N/A</v>
      </c>
      <c r="G5591" s="3" t="e">
        <v>#N/A</v>
      </c>
      <c r="H5591" s="3" t="e">
        <v>#N/A</v>
      </c>
      <c r="I5591" s="79" t="e">
        <v>#N/A</v>
      </c>
      <c r="J5591" s="79" t="e">
        <v>#N/A</v>
      </c>
      <c r="K5591" s="84" t="e">
        <v>#N/A</v>
      </c>
      <c r="L5591" s="9" t="e">
        <v>#N/A</v>
      </c>
      <c r="M5591" s="92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8" t="e">
        <v>#N/A</v>
      </c>
      <c r="F5592" s="3" t="e">
        <v>#N/A</v>
      </c>
      <c r="G5592" s="3" t="e">
        <v>#N/A</v>
      </c>
      <c r="H5592" s="3" t="e">
        <v>#N/A</v>
      </c>
      <c r="I5592" s="79" t="e">
        <v>#N/A</v>
      </c>
      <c r="J5592" s="79" t="e">
        <v>#N/A</v>
      </c>
      <c r="K5592" s="84" t="e">
        <v>#N/A</v>
      </c>
      <c r="L5592" s="9" t="e">
        <v>#N/A</v>
      </c>
      <c r="M5592" s="92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8" t="e">
        <v>#N/A</v>
      </c>
      <c r="F5593" s="3" t="e">
        <v>#N/A</v>
      </c>
      <c r="G5593" s="3" t="e">
        <v>#N/A</v>
      </c>
      <c r="H5593" s="3" t="e">
        <v>#N/A</v>
      </c>
      <c r="I5593" s="79" t="e">
        <v>#N/A</v>
      </c>
      <c r="J5593" s="79" t="e">
        <v>#N/A</v>
      </c>
      <c r="K5593" s="84" t="e">
        <v>#N/A</v>
      </c>
      <c r="L5593" s="9" t="e">
        <v>#N/A</v>
      </c>
      <c r="M5593" s="92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8" t="e">
        <v>#N/A</v>
      </c>
      <c r="F5594" s="3" t="e">
        <v>#N/A</v>
      </c>
      <c r="G5594" s="3" t="e">
        <v>#N/A</v>
      </c>
      <c r="H5594" s="3" t="e">
        <v>#N/A</v>
      </c>
      <c r="I5594" s="79" t="e">
        <v>#N/A</v>
      </c>
      <c r="J5594" s="79" t="e">
        <v>#N/A</v>
      </c>
      <c r="K5594" s="84" t="e">
        <v>#N/A</v>
      </c>
      <c r="L5594" s="9" t="e">
        <v>#N/A</v>
      </c>
      <c r="M5594" s="92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8" t="e">
        <v>#N/A</v>
      </c>
      <c r="F5595" s="3" t="e">
        <v>#N/A</v>
      </c>
      <c r="G5595" s="3" t="e">
        <v>#N/A</v>
      </c>
      <c r="H5595" s="3" t="e">
        <v>#N/A</v>
      </c>
      <c r="I5595" s="79" t="e">
        <v>#N/A</v>
      </c>
      <c r="J5595" s="79" t="e">
        <v>#N/A</v>
      </c>
      <c r="K5595" s="84" t="e">
        <v>#N/A</v>
      </c>
      <c r="L5595" s="9" t="e">
        <v>#N/A</v>
      </c>
      <c r="M5595" s="92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8" t="e">
        <v>#N/A</v>
      </c>
      <c r="F5596" s="3" t="e">
        <v>#N/A</v>
      </c>
      <c r="G5596" s="3" t="e">
        <v>#N/A</v>
      </c>
      <c r="H5596" s="3" t="e">
        <v>#N/A</v>
      </c>
      <c r="I5596" s="79" t="e">
        <v>#N/A</v>
      </c>
      <c r="J5596" s="79" t="e">
        <v>#N/A</v>
      </c>
      <c r="K5596" s="84" t="e">
        <v>#N/A</v>
      </c>
      <c r="L5596" s="9" t="e">
        <v>#N/A</v>
      </c>
      <c r="M5596" s="92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8" t="e">
        <v>#N/A</v>
      </c>
      <c r="F5597" s="3" t="e">
        <v>#N/A</v>
      </c>
      <c r="G5597" s="3" t="e">
        <v>#N/A</v>
      </c>
      <c r="H5597" s="3" t="e">
        <v>#N/A</v>
      </c>
      <c r="I5597" s="79" t="e">
        <v>#N/A</v>
      </c>
      <c r="J5597" s="79" t="e">
        <v>#N/A</v>
      </c>
      <c r="K5597" s="84" t="e">
        <v>#N/A</v>
      </c>
      <c r="L5597" s="9" t="e">
        <v>#N/A</v>
      </c>
      <c r="M5597" s="92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8" t="e">
        <v>#N/A</v>
      </c>
      <c r="F5598" s="3" t="e">
        <v>#N/A</v>
      </c>
      <c r="G5598" s="3" t="e">
        <v>#N/A</v>
      </c>
      <c r="H5598" s="3" t="e">
        <v>#N/A</v>
      </c>
      <c r="I5598" s="79" t="e">
        <v>#N/A</v>
      </c>
      <c r="J5598" s="79" t="e">
        <v>#N/A</v>
      </c>
      <c r="K5598" s="84" t="e">
        <v>#N/A</v>
      </c>
      <c r="L5598" s="9" t="e">
        <v>#N/A</v>
      </c>
      <c r="M5598" s="92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8" t="e">
        <v>#N/A</v>
      </c>
      <c r="F5599" s="3" t="e">
        <v>#N/A</v>
      </c>
      <c r="G5599" s="3" t="e">
        <v>#N/A</v>
      </c>
      <c r="H5599" s="3" t="e">
        <v>#N/A</v>
      </c>
      <c r="I5599" s="79" t="e">
        <v>#N/A</v>
      </c>
      <c r="J5599" s="79" t="e">
        <v>#N/A</v>
      </c>
      <c r="K5599" s="84" t="e">
        <v>#N/A</v>
      </c>
      <c r="L5599" s="9" t="e">
        <v>#N/A</v>
      </c>
      <c r="M5599" s="92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8" t="e">
        <v>#N/A</v>
      </c>
      <c r="F5600" s="3" t="e">
        <v>#N/A</v>
      </c>
      <c r="G5600" s="3" t="e">
        <v>#N/A</v>
      </c>
      <c r="H5600" s="3" t="e">
        <v>#N/A</v>
      </c>
      <c r="I5600" s="79" t="e">
        <v>#N/A</v>
      </c>
      <c r="J5600" s="79" t="e">
        <v>#N/A</v>
      </c>
      <c r="K5600" s="84" t="e">
        <v>#N/A</v>
      </c>
      <c r="L5600" s="9" t="e">
        <v>#N/A</v>
      </c>
      <c r="M5600" s="92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8" t="e">
        <v>#N/A</v>
      </c>
      <c r="F5601" s="3" t="e">
        <v>#N/A</v>
      </c>
      <c r="G5601" s="3" t="e">
        <v>#N/A</v>
      </c>
      <c r="H5601" s="3" t="e">
        <v>#N/A</v>
      </c>
      <c r="I5601" s="79" t="e">
        <v>#N/A</v>
      </c>
      <c r="J5601" s="79" t="e">
        <v>#N/A</v>
      </c>
      <c r="K5601" s="84" t="e">
        <v>#N/A</v>
      </c>
      <c r="L5601" s="9" t="e">
        <v>#N/A</v>
      </c>
      <c r="M5601" s="92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8" t="e">
        <v>#N/A</v>
      </c>
      <c r="F5602" s="3" t="e">
        <v>#N/A</v>
      </c>
      <c r="G5602" s="3" t="e">
        <v>#N/A</v>
      </c>
      <c r="H5602" s="3" t="e">
        <v>#N/A</v>
      </c>
      <c r="I5602" s="79" t="e">
        <v>#N/A</v>
      </c>
      <c r="J5602" s="79" t="e">
        <v>#N/A</v>
      </c>
      <c r="K5602" s="84" t="e">
        <v>#N/A</v>
      </c>
      <c r="L5602" s="9" t="e">
        <v>#N/A</v>
      </c>
      <c r="M5602" s="92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8" t="e">
        <v>#N/A</v>
      </c>
      <c r="F5603" s="3" t="e">
        <v>#N/A</v>
      </c>
      <c r="G5603" s="3" t="e">
        <v>#N/A</v>
      </c>
      <c r="H5603" s="3" t="e">
        <v>#N/A</v>
      </c>
      <c r="I5603" s="79" t="e">
        <v>#N/A</v>
      </c>
      <c r="J5603" s="79" t="e">
        <v>#N/A</v>
      </c>
      <c r="K5603" s="84" t="e">
        <v>#N/A</v>
      </c>
      <c r="L5603" s="9" t="e">
        <v>#N/A</v>
      </c>
      <c r="M5603" s="92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8" t="e">
        <v>#N/A</v>
      </c>
      <c r="F5604" s="3" t="e">
        <v>#N/A</v>
      </c>
      <c r="G5604" s="3" t="e">
        <v>#N/A</v>
      </c>
      <c r="H5604" s="3" t="e">
        <v>#N/A</v>
      </c>
      <c r="I5604" s="79" t="e">
        <v>#N/A</v>
      </c>
      <c r="J5604" s="79" t="e">
        <v>#N/A</v>
      </c>
      <c r="K5604" s="84" t="e">
        <v>#N/A</v>
      </c>
      <c r="L5604" s="9" t="e">
        <v>#N/A</v>
      </c>
      <c r="M5604" s="92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8" t="e">
        <v>#N/A</v>
      </c>
      <c r="F5605" s="3" t="e">
        <v>#N/A</v>
      </c>
      <c r="G5605" s="3" t="e">
        <v>#N/A</v>
      </c>
      <c r="H5605" s="3" t="e">
        <v>#N/A</v>
      </c>
      <c r="I5605" s="79" t="e">
        <v>#N/A</v>
      </c>
      <c r="J5605" s="79" t="e">
        <v>#N/A</v>
      </c>
      <c r="K5605" s="84" t="e">
        <v>#N/A</v>
      </c>
      <c r="L5605" s="9" t="e">
        <v>#N/A</v>
      </c>
      <c r="M5605" s="92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8" t="e">
        <v>#N/A</v>
      </c>
      <c r="F5606" s="3" t="e">
        <v>#N/A</v>
      </c>
      <c r="G5606" s="3" t="e">
        <v>#N/A</v>
      </c>
      <c r="H5606" s="3" t="e">
        <v>#N/A</v>
      </c>
      <c r="I5606" s="79" t="e">
        <v>#N/A</v>
      </c>
      <c r="J5606" s="79" t="e">
        <v>#N/A</v>
      </c>
      <c r="K5606" s="84" t="e">
        <v>#N/A</v>
      </c>
      <c r="L5606" s="9" t="e">
        <v>#N/A</v>
      </c>
      <c r="M5606" s="92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8" t="e">
        <v>#N/A</v>
      </c>
      <c r="F5607" s="3" t="e">
        <v>#N/A</v>
      </c>
      <c r="G5607" s="3" t="e">
        <v>#N/A</v>
      </c>
      <c r="H5607" s="3" t="e">
        <v>#N/A</v>
      </c>
      <c r="I5607" s="79" t="e">
        <v>#N/A</v>
      </c>
      <c r="J5607" s="79" t="e">
        <v>#N/A</v>
      </c>
      <c r="K5607" s="84" t="e">
        <v>#N/A</v>
      </c>
      <c r="L5607" s="9" t="e">
        <v>#N/A</v>
      </c>
      <c r="M5607" s="92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8" t="e">
        <v>#N/A</v>
      </c>
      <c r="F5608" s="3" t="e">
        <v>#N/A</v>
      </c>
      <c r="G5608" s="3" t="e">
        <v>#N/A</v>
      </c>
      <c r="H5608" s="3" t="e">
        <v>#N/A</v>
      </c>
      <c r="I5608" s="79" t="e">
        <v>#N/A</v>
      </c>
      <c r="J5608" s="79" t="e">
        <v>#N/A</v>
      </c>
      <c r="K5608" s="84" t="e">
        <v>#N/A</v>
      </c>
      <c r="L5608" s="9" t="e">
        <v>#N/A</v>
      </c>
      <c r="M5608" s="92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8" t="e">
        <v>#N/A</v>
      </c>
      <c r="F5609" s="3" t="e">
        <v>#N/A</v>
      </c>
      <c r="G5609" s="3" t="e">
        <v>#N/A</v>
      </c>
      <c r="H5609" s="3" t="e">
        <v>#N/A</v>
      </c>
      <c r="I5609" s="79" t="e">
        <v>#N/A</v>
      </c>
      <c r="J5609" s="79" t="e">
        <v>#N/A</v>
      </c>
      <c r="K5609" s="84" t="e">
        <v>#N/A</v>
      </c>
      <c r="L5609" s="9" t="e">
        <v>#N/A</v>
      </c>
      <c r="M5609" s="92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8" t="e">
        <v>#N/A</v>
      </c>
      <c r="F5610" s="3" t="e">
        <v>#N/A</v>
      </c>
      <c r="G5610" s="3" t="e">
        <v>#N/A</v>
      </c>
      <c r="H5610" s="3" t="e">
        <v>#N/A</v>
      </c>
      <c r="I5610" s="79" t="e">
        <v>#N/A</v>
      </c>
      <c r="J5610" s="79" t="e">
        <v>#N/A</v>
      </c>
      <c r="K5610" s="84" t="e">
        <v>#N/A</v>
      </c>
      <c r="L5610" s="9" t="e">
        <v>#N/A</v>
      </c>
      <c r="M5610" s="92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8" t="e">
        <v>#N/A</v>
      </c>
      <c r="F5611" s="3" t="e">
        <v>#N/A</v>
      </c>
      <c r="G5611" s="3" t="e">
        <v>#N/A</v>
      </c>
      <c r="H5611" s="3" t="e">
        <v>#N/A</v>
      </c>
      <c r="I5611" s="79" t="e">
        <v>#N/A</v>
      </c>
      <c r="J5611" s="79" t="e">
        <v>#N/A</v>
      </c>
      <c r="K5611" s="84" t="e">
        <v>#N/A</v>
      </c>
      <c r="L5611" s="9" t="e">
        <v>#N/A</v>
      </c>
      <c r="M5611" s="92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8" t="e">
        <v>#N/A</v>
      </c>
      <c r="F5612" s="3" t="e">
        <v>#N/A</v>
      </c>
      <c r="G5612" s="3" t="e">
        <v>#N/A</v>
      </c>
      <c r="H5612" s="3" t="e">
        <v>#N/A</v>
      </c>
      <c r="I5612" s="79" t="e">
        <v>#N/A</v>
      </c>
      <c r="J5612" s="79" t="e">
        <v>#N/A</v>
      </c>
      <c r="K5612" s="84" t="e">
        <v>#N/A</v>
      </c>
      <c r="L5612" s="9" t="e">
        <v>#N/A</v>
      </c>
      <c r="M5612" s="92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8" t="e">
        <v>#N/A</v>
      </c>
      <c r="F5613" s="3" t="e">
        <v>#N/A</v>
      </c>
      <c r="G5613" s="3" t="e">
        <v>#N/A</v>
      </c>
      <c r="H5613" s="3" t="e">
        <v>#N/A</v>
      </c>
      <c r="I5613" s="79" t="e">
        <v>#N/A</v>
      </c>
      <c r="J5613" s="79" t="e">
        <v>#N/A</v>
      </c>
      <c r="K5613" s="84" t="e">
        <v>#N/A</v>
      </c>
      <c r="L5613" s="9" t="e">
        <v>#N/A</v>
      </c>
      <c r="M5613" s="92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8" t="e">
        <v>#N/A</v>
      </c>
      <c r="F5614" s="3" t="e">
        <v>#N/A</v>
      </c>
      <c r="G5614" s="3" t="e">
        <v>#N/A</v>
      </c>
      <c r="H5614" s="3" t="e">
        <v>#N/A</v>
      </c>
      <c r="I5614" s="79" t="e">
        <v>#N/A</v>
      </c>
      <c r="J5614" s="79" t="e">
        <v>#N/A</v>
      </c>
      <c r="K5614" s="84" t="e">
        <v>#N/A</v>
      </c>
      <c r="L5614" s="9" t="e">
        <v>#N/A</v>
      </c>
      <c r="M5614" s="92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8" t="e">
        <v>#N/A</v>
      </c>
      <c r="F5615" s="3" t="e">
        <v>#N/A</v>
      </c>
      <c r="G5615" s="3" t="e">
        <v>#N/A</v>
      </c>
      <c r="H5615" s="3" t="e">
        <v>#N/A</v>
      </c>
      <c r="I5615" s="79" t="e">
        <v>#N/A</v>
      </c>
      <c r="J5615" s="79" t="e">
        <v>#N/A</v>
      </c>
      <c r="K5615" s="84" t="e">
        <v>#N/A</v>
      </c>
      <c r="L5615" s="9" t="e">
        <v>#N/A</v>
      </c>
      <c r="M5615" s="92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8" t="e">
        <v>#N/A</v>
      </c>
      <c r="F5616" s="3" t="e">
        <v>#N/A</v>
      </c>
      <c r="G5616" s="3" t="e">
        <v>#N/A</v>
      </c>
      <c r="H5616" s="3" t="e">
        <v>#N/A</v>
      </c>
      <c r="I5616" s="79" t="e">
        <v>#N/A</v>
      </c>
      <c r="J5616" s="79" t="e">
        <v>#N/A</v>
      </c>
      <c r="K5616" s="84" t="e">
        <v>#N/A</v>
      </c>
      <c r="L5616" s="9" t="e">
        <v>#N/A</v>
      </c>
      <c r="M5616" s="92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8" t="e">
        <v>#N/A</v>
      </c>
      <c r="F5617" s="3" t="e">
        <v>#N/A</v>
      </c>
      <c r="G5617" s="3" t="e">
        <v>#N/A</v>
      </c>
      <c r="H5617" s="3" t="e">
        <v>#N/A</v>
      </c>
      <c r="I5617" s="79" t="e">
        <v>#N/A</v>
      </c>
      <c r="J5617" s="79" t="e">
        <v>#N/A</v>
      </c>
      <c r="K5617" s="84" t="e">
        <v>#N/A</v>
      </c>
      <c r="L5617" s="9" t="e">
        <v>#N/A</v>
      </c>
      <c r="M5617" s="92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8" t="e">
        <v>#N/A</v>
      </c>
      <c r="F5618" s="3" t="e">
        <v>#N/A</v>
      </c>
      <c r="G5618" s="3" t="e">
        <v>#N/A</v>
      </c>
      <c r="H5618" s="3" t="e">
        <v>#N/A</v>
      </c>
      <c r="I5618" s="79" t="e">
        <v>#N/A</v>
      </c>
      <c r="J5618" s="79" t="e">
        <v>#N/A</v>
      </c>
      <c r="K5618" s="84" t="e">
        <v>#N/A</v>
      </c>
      <c r="L5618" s="9" t="e">
        <v>#N/A</v>
      </c>
      <c r="M5618" s="92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8" t="e">
        <v>#N/A</v>
      </c>
      <c r="F5619" s="3" t="e">
        <v>#N/A</v>
      </c>
      <c r="G5619" s="3" t="e">
        <v>#N/A</v>
      </c>
      <c r="H5619" s="3" t="e">
        <v>#N/A</v>
      </c>
      <c r="I5619" s="79" t="e">
        <v>#N/A</v>
      </c>
      <c r="J5619" s="79" t="e">
        <v>#N/A</v>
      </c>
      <c r="K5619" s="84" t="e">
        <v>#N/A</v>
      </c>
      <c r="L5619" s="9" t="e">
        <v>#N/A</v>
      </c>
      <c r="M5619" s="92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8" t="e">
        <v>#N/A</v>
      </c>
      <c r="F5620" s="3" t="e">
        <v>#N/A</v>
      </c>
      <c r="G5620" s="3" t="e">
        <v>#N/A</v>
      </c>
      <c r="H5620" s="3" t="e">
        <v>#N/A</v>
      </c>
      <c r="I5620" s="79" t="e">
        <v>#N/A</v>
      </c>
      <c r="J5620" s="79" t="e">
        <v>#N/A</v>
      </c>
      <c r="K5620" s="84" t="e">
        <v>#N/A</v>
      </c>
      <c r="L5620" s="9" t="e">
        <v>#N/A</v>
      </c>
      <c r="M5620" s="92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8" t="e">
        <v>#N/A</v>
      </c>
      <c r="F5621" s="3" t="e">
        <v>#N/A</v>
      </c>
      <c r="G5621" s="3" t="e">
        <v>#N/A</v>
      </c>
      <c r="H5621" s="3" t="e">
        <v>#N/A</v>
      </c>
      <c r="I5621" s="79" t="e">
        <v>#N/A</v>
      </c>
      <c r="J5621" s="79" t="e">
        <v>#N/A</v>
      </c>
      <c r="K5621" s="84" t="e">
        <v>#N/A</v>
      </c>
      <c r="L5621" s="9" t="e">
        <v>#N/A</v>
      </c>
      <c r="M5621" s="92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8" t="e">
        <v>#N/A</v>
      </c>
      <c r="F5622" s="3" t="e">
        <v>#N/A</v>
      </c>
      <c r="G5622" s="3" t="e">
        <v>#N/A</v>
      </c>
      <c r="H5622" s="3" t="e">
        <v>#N/A</v>
      </c>
      <c r="I5622" s="79" t="e">
        <v>#N/A</v>
      </c>
      <c r="J5622" s="79" t="e">
        <v>#N/A</v>
      </c>
      <c r="K5622" s="84" t="e">
        <v>#N/A</v>
      </c>
      <c r="L5622" s="9" t="e">
        <v>#N/A</v>
      </c>
      <c r="M5622" s="92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8" t="e">
        <v>#N/A</v>
      </c>
      <c r="F5623" s="3" t="e">
        <v>#N/A</v>
      </c>
      <c r="G5623" s="3" t="e">
        <v>#N/A</v>
      </c>
      <c r="H5623" s="3" t="e">
        <v>#N/A</v>
      </c>
      <c r="I5623" s="79" t="e">
        <v>#N/A</v>
      </c>
      <c r="J5623" s="79" t="e">
        <v>#N/A</v>
      </c>
      <c r="K5623" s="84" t="e">
        <v>#N/A</v>
      </c>
      <c r="L5623" s="9" t="e">
        <v>#N/A</v>
      </c>
      <c r="M5623" s="92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8" t="e">
        <v>#N/A</v>
      </c>
      <c r="F5624" s="3" t="e">
        <v>#N/A</v>
      </c>
      <c r="G5624" s="3" t="e">
        <v>#N/A</v>
      </c>
      <c r="H5624" s="3" t="e">
        <v>#N/A</v>
      </c>
      <c r="I5624" s="79" t="e">
        <v>#N/A</v>
      </c>
      <c r="J5624" s="79" t="e">
        <v>#N/A</v>
      </c>
      <c r="K5624" s="84" t="e">
        <v>#N/A</v>
      </c>
      <c r="L5624" s="9" t="e">
        <v>#N/A</v>
      </c>
      <c r="M5624" s="92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8" t="e">
        <v>#N/A</v>
      </c>
      <c r="F5625" s="3" t="e">
        <v>#N/A</v>
      </c>
      <c r="G5625" s="3" t="e">
        <v>#N/A</v>
      </c>
      <c r="H5625" s="3" t="e">
        <v>#N/A</v>
      </c>
      <c r="I5625" s="79" t="e">
        <v>#N/A</v>
      </c>
      <c r="J5625" s="79" t="e">
        <v>#N/A</v>
      </c>
      <c r="K5625" s="84" t="e">
        <v>#N/A</v>
      </c>
      <c r="L5625" s="9" t="e">
        <v>#N/A</v>
      </c>
      <c r="M5625" s="92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8" t="e">
        <v>#N/A</v>
      </c>
      <c r="F5626" s="3" t="e">
        <v>#N/A</v>
      </c>
      <c r="G5626" s="3" t="e">
        <v>#N/A</v>
      </c>
      <c r="H5626" s="3" t="e">
        <v>#N/A</v>
      </c>
      <c r="I5626" s="79" t="e">
        <v>#N/A</v>
      </c>
      <c r="J5626" s="79" t="e">
        <v>#N/A</v>
      </c>
      <c r="K5626" s="84" t="e">
        <v>#N/A</v>
      </c>
      <c r="L5626" s="9" t="e">
        <v>#N/A</v>
      </c>
      <c r="M5626" s="92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8" t="e">
        <v>#N/A</v>
      </c>
      <c r="F5627" s="3" t="e">
        <v>#N/A</v>
      </c>
      <c r="G5627" s="3" t="e">
        <v>#N/A</v>
      </c>
      <c r="H5627" s="3" t="e">
        <v>#N/A</v>
      </c>
      <c r="I5627" s="79" t="e">
        <v>#N/A</v>
      </c>
      <c r="J5627" s="79" t="e">
        <v>#N/A</v>
      </c>
      <c r="K5627" s="84" t="e">
        <v>#N/A</v>
      </c>
      <c r="L5627" s="9" t="e">
        <v>#N/A</v>
      </c>
      <c r="M5627" s="92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8" t="e">
        <v>#N/A</v>
      </c>
      <c r="F5628" s="3" t="e">
        <v>#N/A</v>
      </c>
      <c r="G5628" s="3" t="e">
        <v>#N/A</v>
      </c>
      <c r="H5628" s="3" t="e">
        <v>#N/A</v>
      </c>
      <c r="I5628" s="79" t="e">
        <v>#N/A</v>
      </c>
      <c r="J5628" s="79" t="e">
        <v>#N/A</v>
      </c>
      <c r="K5628" s="84" t="e">
        <v>#N/A</v>
      </c>
      <c r="L5628" s="9" t="e">
        <v>#N/A</v>
      </c>
      <c r="M5628" s="92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8" t="e">
        <v>#N/A</v>
      </c>
      <c r="F5629" s="3" t="e">
        <v>#N/A</v>
      </c>
      <c r="G5629" s="3" t="e">
        <v>#N/A</v>
      </c>
      <c r="H5629" s="3" t="e">
        <v>#N/A</v>
      </c>
      <c r="I5629" s="79" t="e">
        <v>#N/A</v>
      </c>
      <c r="J5629" s="79" t="e">
        <v>#N/A</v>
      </c>
      <c r="K5629" s="84" t="e">
        <v>#N/A</v>
      </c>
      <c r="L5629" s="9" t="e">
        <v>#N/A</v>
      </c>
      <c r="M5629" s="92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8" t="e">
        <v>#N/A</v>
      </c>
      <c r="F5630" s="3" t="e">
        <v>#N/A</v>
      </c>
      <c r="G5630" s="3" t="e">
        <v>#N/A</v>
      </c>
      <c r="H5630" s="3" t="e">
        <v>#N/A</v>
      </c>
      <c r="I5630" s="79" t="e">
        <v>#N/A</v>
      </c>
      <c r="J5630" s="79" t="e">
        <v>#N/A</v>
      </c>
      <c r="K5630" s="84" t="e">
        <v>#N/A</v>
      </c>
      <c r="L5630" s="9" t="e">
        <v>#N/A</v>
      </c>
      <c r="M5630" s="92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8" t="e">
        <v>#N/A</v>
      </c>
      <c r="F5631" s="3" t="e">
        <v>#N/A</v>
      </c>
      <c r="G5631" s="3" t="e">
        <v>#N/A</v>
      </c>
      <c r="H5631" s="3" t="e">
        <v>#N/A</v>
      </c>
      <c r="I5631" s="79" t="e">
        <v>#N/A</v>
      </c>
      <c r="J5631" s="79" t="e">
        <v>#N/A</v>
      </c>
      <c r="K5631" s="84" t="e">
        <v>#N/A</v>
      </c>
      <c r="L5631" s="9" t="e">
        <v>#N/A</v>
      </c>
      <c r="M5631" s="92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8" t="e">
        <v>#N/A</v>
      </c>
      <c r="F5632" s="3" t="e">
        <v>#N/A</v>
      </c>
      <c r="G5632" s="3" t="e">
        <v>#N/A</v>
      </c>
      <c r="H5632" s="3" t="e">
        <v>#N/A</v>
      </c>
      <c r="I5632" s="79" t="e">
        <v>#N/A</v>
      </c>
      <c r="J5632" s="79" t="e">
        <v>#N/A</v>
      </c>
      <c r="K5632" s="84" t="e">
        <v>#N/A</v>
      </c>
      <c r="L5632" s="9" t="e">
        <v>#N/A</v>
      </c>
      <c r="M5632" s="92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8" t="e">
        <v>#N/A</v>
      </c>
      <c r="F5633" s="3" t="e">
        <v>#N/A</v>
      </c>
      <c r="G5633" s="3" t="e">
        <v>#N/A</v>
      </c>
      <c r="H5633" s="3" t="e">
        <v>#N/A</v>
      </c>
      <c r="I5633" s="79" t="e">
        <v>#N/A</v>
      </c>
      <c r="J5633" s="79" t="e">
        <v>#N/A</v>
      </c>
      <c r="K5633" s="84" t="e">
        <v>#N/A</v>
      </c>
      <c r="L5633" s="9" t="e">
        <v>#N/A</v>
      </c>
      <c r="M5633" s="92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8" t="e">
        <v>#N/A</v>
      </c>
      <c r="F5634" s="3" t="e">
        <v>#N/A</v>
      </c>
      <c r="G5634" s="3" t="e">
        <v>#N/A</v>
      </c>
      <c r="H5634" s="3" t="e">
        <v>#N/A</v>
      </c>
      <c r="I5634" s="79" t="e">
        <v>#N/A</v>
      </c>
      <c r="J5634" s="79" t="e">
        <v>#N/A</v>
      </c>
      <c r="K5634" s="84" t="e">
        <v>#N/A</v>
      </c>
      <c r="L5634" s="9" t="e">
        <v>#N/A</v>
      </c>
      <c r="M5634" s="92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8" t="e">
        <v>#N/A</v>
      </c>
      <c r="F5635" s="3" t="e">
        <v>#N/A</v>
      </c>
      <c r="G5635" s="3" t="e">
        <v>#N/A</v>
      </c>
      <c r="H5635" s="3" t="e">
        <v>#N/A</v>
      </c>
      <c r="I5635" s="79" t="e">
        <v>#N/A</v>
      </c>
      <c r="J5635" s="79" t="e">
        <v>#N/A</v>
      </c>
      <c r="K5635" s="84" t="e">
        <v>#N/A</v>
      </c>
      <c r="L5635" s="9" t="e">
        <v>#N/A</v>
      </c>
      <c r="M5635" s="92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8" t="e">
        <v>#N/A</v>
      </c>
      <c r="F5636" s="3" t="e">
        <v>#N/A</v>
      </c>
      <c r="G5636" s="3" t="e">
        <v>#N/A</v>
      </c>
      <c r="H5636" s="3" t="e">
        <v>#N/A</v>
      </c>
      <c r="I5636" s="79" t="e">
        <v>#N/A</v>
      </c>
      <c r="J5636" s="79" t="e">
        <v>#N/A</v>
      </c>
      <c r="K5636" s="84" t="e">
        <v>#N/A</v>
      </c>
      <c r="L5636" s="9" t="e">
        <v>#N/A</v>
      </c>
      <c r="M5636" s="92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8" t="e">
        <v>#N/A</v>
      </c>
      <c r="F5637" s="3" t="e">
        <v>#N/A</v>
      </c>
      <c r="G5637" s="3" t="e">
        <v>#N/A</v>
      </c>
      <c r="H5637" s="3" t="e">
        <v>#N/A</v>
      </c>
      <c r="I5637" s="79" t="e">
        <v>#N/A</v>
      </c>
      <c r="J5637" s="79" t="e">
        <v>#N/A</v>
      </c>
      <c r="K5637" s="84" t="e">
        <v>#N/A</v>
      </c>
      <c r="L5637" s="9" t="e">
        <v>#N/A</v>
      </c>
      <c r="M5637" s="92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8" t="e">
        <v>#N/A</v>
      </c>
      <c r="F5638" s="3" t="e">
        <v>#N/A</v>
      </c>
      <c r="G5638" s="3" t="e">
        <v>#N/A</v>
      </c>
      <c r="H5638" s="3" t="e">
        <v>#N/A</v>
      </c>
      <c r="I5638" s="79" t="e">
        <v>#N/A</v>
      </c>
      <c r="J5638" s="79" t="e">
        <v>#N/A</v>
      </c>
      <c r="K5638" s="84" t="e">
        <v>#N/A</v>
      </c>
      <c r="L5638" s="9" t="e">
        <v>#N/A</v>
      </c>
      <c r="M5638" s="92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8" t="e">
        <v>#N/A</v>
      </c>
      <c r="F5639" s="3" t="e">
        <v>#N/A</v>
      </c>
      <c r="G5639" s="3" t="e">
        <v>#N/A</v>
      </c>
      <c r="H5639" s="3" t="e">
        <v>#N/A</v>
      </c>
      <c r="I5639" s="79" t="e">
        <v>#N/A</v>
      </c>
      <c r="J5639" s="79" t="e">
        <v>#N/A</v>
      </c>
      <c r="K5639" s="84" t="e">
        <v>#N/A</v>
      </c>
      <c r="L5639" s="9" t="e">
        <v>#N/A</v>
      </c>
      <c r="M5639" s="92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8" t="e">
        <v>#N/A</v>
      </c>
      <c r="F5640" s="3" t="e">
        <v>#N/A</v>
      </c>
      <c r="G5640" s="3" t="e">
        <v>#N/A</v>
      </c>
      <c r="H5640" s="3" t="e">
        <v>#N/A</v>
      </c>
      <c r="I5640" s="79" t="e">
        <v>#N/A</v>
      </c>
      <c r="J5640" s="79" t="e">
        <v>#N/A</v>
      </c>
      <c r="K5640" s="84" t="e">
        <v>#N/A</v>
      </c>
      <c r="L5640" s="9" t="e">
        <v>#N/A</v>
      </c>
      <c r="M5640" s="92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8" t="e">
        <v>#N/A</v>
      </c>
      <c r="F5641" s="3" t="e">
        <v>#N/A</v>
      </c>
      <c r="G5641" s="3" t="e">
        <v>#N/A</v>
      </c>
      <c r="H5641" s="3" t="e">
        <v>#N/A</v>
      </c>
      <c r="I5641" s="79" t="e">
        <v>#N/A</v>
      </c>
      <c r="J5641" s="79" t="e">
        <v>#N/A</v>
      </c>
      <c r="K5641" s="84" t="e">
        <v>#N/A</v>
      </c>
      <c r="L5641" s="9" t="e">
        <v>#N/A</v>
      </c>
      <c r="M5641" s="92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8" t="e">
        <v>#N/A</v>
      </c>
      <c r="F5642" s="3" t="e">
        <v>#N/A</v>
      </c>
      <c r="G5642" s="3" t="e">
        <v>#N/A</v>
      </c>
      <c r="H5642" s="3" t="e">
        <v>#N/A</v>
      </c>
      <c r="I5642" s="79" t="e">
        <v>#N/A</v>
      </c>
      <c r="J5642" s="79" t="e">
        <v>#N/A</v>
      </c>
      <c r="K5642" s="84" t="e">
        <v>#N/A</v>
      </c>
      <c r="L5642" s="9" t="e">
        <v>#N/A</v>
      </c>
      <c r="M5642" s="92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8" t="e">
        <v>#N/A</v>
      </c>
      <c r="F5643" s="3" t="e">
        <v>#N/A</v>
      </c>
      <c r="G5643" s="3" t="e">
        <v>#N/A</v>
      </c>
      <c r="H5643" s="3" t="e">
        <v>#N/A</v>
      </c>
      <c r="I5643" s="79" t="e">
        <v>#N/A</v>
      </c>
      <c r="J5643" s="79" t="e">
        <v>#N/A</v>
      </c>
      <c r="K5643" s="84" t="e">
        <v>#N/A</v>
      </c>
      <c r="L5643" s="9" t="e">
        <v>#N/A</v>
      </c>
      <c r="M5643" s="92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8" t="e">
        <v>#N/A</v>
      </c>
      <c r="F5644" s="3" t="e">
        <v>#N/A</v>
      </c>
      <c r="G5644" s="3" t="e">
        <v>#N/A</v>
      </c>
      <c r="H5644" s="3" t="e">
        <v>#N/A</v>
      </c>
      <c r="I5644" s="79" t="e">
        <v>#N/A</v>
      </c>
      <c r="J5644" s="79" t="e">
        <v>#N/A</v>
      </c>
      <c r="K5644" s="84" t="e">
        <v>#N/A</v>
      </c>
      <c r="L5644" s="9" t="e">
        <v>#N/A</v>
      </c>
      <c r="M5644" s="92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8" t="e">
        <v>#N/A</v>
      </c>
      <c r="F5645" s="3" t="e">
        <v>#N/A</v>
      </c>
      <c r="G5645" s="3" t="e">
        <v>#N/A</v>
      </c>
      <c r="H5645" s="3" t="e">
        <v>#N/A</v>
      </c>
      <c r="I5645" s="79" t="e">
        <v>#N/A</v>
      </c>
      <c r="J5645" s="79" t="e">
        <v>#N/A</v>
      </c>
      <c r="K5645" s="84" t="e">
        <v>#N/A</v>
      </c>
      <c r="L5645" s="9" t="e">
        <v>#N/A</v>
      </c>
      <c r="M5645" s="92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8" t="e">
        <v>#N/A</v>
      </c>
      <c r="F5646" s="3" t="e">
        <v>#N/A</v>
      </c>
      <c r="G5646" s="3" t="e">
        <v>#N/A</v>
      </c>
      <c r="H5646" s="3" t="e">
        <v>#N/A</v>
      </c>
      <c r="I5646" s="79" t="e">
        <v>#N/A</v>
      </c>
      <c r="J5646" s="79" t="e">
        <v>#N/A</v>
      </c>
      <c r="K5646" s="84" t="e">
        <v>#N/A</v>
      </c>
      <c r="L5646" s="9" t="e">
        <v>#N/A</v>
      </c>
      <c r="M5646" s="92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8" t="e">
        <v>#N/A</v>
      </c>
      <c r="F5647" s="3" t="e">
        <v>#N/A</v>
      </c>
      <c r="G5647" s="3" t="e">
        <v>#N/A</v>
      </c>
      <c r="H5647" s="3" t="e">
        <v>#N/A</v>
      </c>
      <c r="I5647" s="79" t="e">
        <v>#N/A</v>
      </c>
      <c r="J5647" s="79" t="e">
        <v>#N/A</v>
      </c>
      <c r="K5647" s="84" t="e">
        <v>#N/A</v>
      </c>
      <c r="L5647" s="9" t="e">
        <v>#N/A</v>
      </c>
      <c r="M5647" s="92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8" t="e">
        <v>#N/A</v>
      </c>
      <c r="F5648" s="3" t="e">
        <v>#N/A</v>
      </c>
      <c r="G5648" s="3" t="e">
        <v>#N/A</v>
      </c>
      <c r="H5648" s="3" t="e">
        <v>#N/A</v>
      </c>
      <c r="I5648" s="79" t="e">
        <v>#N/A</v>
      </c>
      <c r="J5648" s="79" t="e">
        <v>#N/A</v>
      </c>
      <c r="K5648" s="84" t="e">
        <v>#N/A</v>
      </c>
      <c r="L5648" s="9" t="e">
        <v>#N/A</v>
      </c>
      <c r="M5648" s="92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8" t="e">
        <v>#N/A</v>
      </c>
      <c r="F5649" s="3" t="e">
        <v>#N/A</v>
      </c>
      <c r="G5649" s="3" t="e">
        <v>#N/A</v>
      </c>
      <c r="H5649" s="3" t="e">
        <v>#N/A</v>
      </c>
      <c r="I5649" s="79" t="e">
        <v>#N/A</v>
      </c>
      <c r="J5649" s="79" t="e">
        <v>#N/A</v>
      </c>
      <c r="K5649" s="84" t="e">
        <v>#N/A</v>
      </c>
      <c r="L5649" s="9" t="e">
        <v>#N/A</v>
      </c>
      <c r="M5649" s="92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8" t="e">
        <v>#N/A</v>
      </c>
      <c r="F5650" s="3" t="e">
        <v>#N/A</v>
      </c>
      <c r="G5650" s="3" t="e">
        <v>#N/A</v>
      </c>
      <c r="H5650" s="3" t="e">
        <v>#N/A</v>
      </c>
      <c r="I5650" s="79" t="e">
        <v>#N/A</v>
      </c>
      <c r="J5650" s="79" t="e">
        <v>#N/A</v>
      </c>
      <c r="K5650" s="84" t="e">
        <v>#N/A</v>
      </c>
      <c r="L5650" s="9" t="e">
        <v>#N/A</v>
      </c>
      <c r="M5650" s="92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8" t="e">
        <v>#N/A</v>
      </c>
      <c r="F5651" s="3" t="e">
        <v>#N/A</v>
      </c>
      <c r="G5651" s="3" t="e">
        <v>#N/A</v>
      </c>
      <c r="H5651" s="3" t="e">
        <v>#N/A</v>
      </c>
      <c r="I5651" s="79" t="e">
        <v>#N/A</v>
      </c>
      <c r="J5651" s="79" t="e">
        <v>#N/A</v>
      </c>
      <c r="K5651" s="84" t="e">
        <v>#N/A</v>
      </c>
      <c r="L5651" s="9" t="e">
        <v>#N/A</v>
      </c>
      <c r="M5651" s="92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8" t="e">
        <v>#N/A</v>
      </c>
      <c r="F5652" s="3" t="e">
        <v>#N/A</v>
      </c>
      <c r="G5652" s="3" t="e">
        <v>#N/A</v>
      </c>
      <c r="H5652" s="3" t="e">
        <v>#N/A</v>
      </c>
      <c r="I5652" s="79" t="e">
        <v>#N/A</v>
      </c>
      <c r="J5652" s="79" t="e">
        <v>#N/A</v>
      </c>
      <c r="K5652" s="84" t="e">
        <v>#N/A</v>
      </c>
      <c r="L5652" s="9" t="e">
        <v>#N/A</v>
      </c>
      <c r="M5652" s="92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8" t="e">
        <v>#N/A</v>
      </c>
      <c r="F5653" s="3" t="e">
        <v>#N/A</v>
      </c>
      <c r="G5653" s="3" t="e">
        <v>#N/A</v>
      </c>
      <c r="H5653" s="3" t="e">
        <v>#N/A</v>
      </c>
      <c r="I5653" s="79" t="e">
        <v>#N/A</v>
      </c>
      <c r="J5653" s="79" t="e">
        <v>#N/A</v>
      </c>
      <c r="K5653" s="84" t="e">
        <v>#N/A</v>
      </c>
      <c r="L5653" s="9" t="e">
        <v>#N/A</v>
      </c>
      <c r="M5653" s="92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8" t="e">
        <v>#N/A</v>
      </c>
      <c r="F5654" s="3" t="e">
        <v>#N/A</v>
      </c>
      <c r="G5654" s="3" t="e">
        <v>#N/A</v>
      </c>
      <c r="H5654" s="3" t="e">
        <v>#N/A</v>
      </c>
      <c r="I5654" s="79" t="e">
        <v>#N/A</v>
      </c>
      <c r="J5654" s="79" t="e">
        <v>#N/A</v>
      </c>
      <c r="K5654" s="84" t="e">
        <v>#N/A</v>
      </c>
      <c r="L5654" s="9" t="e">
        <v>#N/A</v>
      </c>
      <c r="M5654" s="92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8" t="e">
        <v>#N/A</v>
      </c>
      <c r="F5655" s="3" t="e">
        <v>#N/A</v>
      </c>
      <c r="G5655" s="3" t="e">
        <v>#N/A</v>
      </c>
      <c r="H5655" s="3" t="e">
        <v>#N/A</v>
      </c>
      <c r="I5655" s="79" t="e">
        <v>#N/A</v>
      </c>
      <c r="J5655" s="79" t="e">
        <v>#N/A</v>
      </c>
      <c r="K5655" s="84" t="e">
        <v>#N/A</v>
      </c>
      <c r="L5655" s="9" t="e">
        <v>#N/A</v>
      </c>
      <c r="M5655" s="92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8" t="e">
        <v>#N/A</v>
      </c>
      <c r="F5656" s="3" t="e">
        <v>#N/A</v>
      </c>
      <c r="G5656" s="3" t="e">
        <v>#N/A</v>
      </c>
      <c r="H5656" s="3" t="e">
        <v>#N/A</v>
      </c>
      <c r="I5656" s="79" t="e">
        <v>#N/A</v>
      </c>
      <c r="J5656" s="79" t="e">
        <v>#N/A</v>
      </c>
      <c r="K5656" s="84" t="e">
        <v>#N/A</v>
      </c>
      <c r="L5656" s="9" t="e">
        <v>#N/A</v>
      </c>
      <c r="M5656" s="92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8" t="e">
        <v>#N/A</v>
      </c>
      <c r="F5657" s="3" t="e">
        <v>#N/A</v>
      </c>
      <c r="G5657" s="3" t="e">
        <v>#N/A</v>
      </c>
      <c r="H5657" s="3" t="e">
        <v>#N/A</v>
      </c>
      <c r="I5657" s="79" t="e">
        <v>#N/A</v>
      </c>
      <c r="J5657" s="79" t="e">
        <v>#N/A</v>
      </c>
      <c r="K5657" s="84" t="e">
        <v>#N/A</v>
      </c>
      <c r="L5657" s="9" t="e">
        <v>#N/A</v>
      </c>
      <c r="M5657" s="92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8" t="e">
        <v>#N/A</v>
      </c>
      <c r="F5658" s="3" t="e">
        <v>#N/A</v>
      </c>
      <c r="G5658" s="3" t="e">
        <v>#N/A</v>
      </c>
      <c r="H5658" s="3" t="e">
        <v>#N/A</v>
      </c>
      <c r="I5658" s="79" t="e">
        <v>#N/A</v>
      </c>
      <c r="J5658" s="79" t="e">
        <v>#N/A</v>
      </c>
      <c r="K5658" s="84" t="e">
        <v>#N/A</v>
      </c>
      <c r="L5658" s="9" t="e">
        <v>#N/A</v>
      </c>
      <c r="M5658" s="92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8" t="e">
        <v>#N/A</v>
      </c>
      <c r="F5659" s="3" t="e">
        <v>#N/A</v>
      </c>
      <c r="G5659" s="3" t="e">
        <v>#N/A</v>
      </c>
      <c r="H5659" s="3" t="e">
        <v>#N/A</v>
      </c>
      <c r="I5659" s="79" t="e">
        <v>#N/A</v>
      </c>
      <c r="J5659" s="79" t="e">
        <v>#N/A</v>
      </c>
      <c r="K5659" s="84" t="e">
        <v>#N/A</v>
      </c>
      <c r="L5659" s="9" t="e">
        <v>#N/A</v>
      </c>
      <c r="M5659" s="92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8" t="e">
        <v>#N/A</v>
      </c>
      <c r="F5660" s="3" t="e">
        <v>#N/A</v>
      </c>
      <c r="G5660" s="3" t="e">
        <v>#N/A</v>
      </c>
      <c r="H5660" s="3" t="e">
        <v>#N/A</v>
      </c>
      <c r="I5660" s="79" t="e">
        <v>#N/A</v>
      </c>
      <c r="J5660" s="79" t="e">
        <v>#N/A</v>
      </c>
      <c r="K5660" s="84" t="e">
        <v>#N/A</v>
      </c>
      <c r="L5660" s="9" t="e">
        <v>#N/A</v>
      </c>
      <c r="M5660" s="92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8" t="e">
        <v>#N/A</v>
      </c>
      <c r="F5661" s="3" t="e">
        <v>#N/A</v>
      </c>
      <c r="G5661" s="3" t="e">
        <v>#N/A</v>
      </c>
      <c r="H5661" s="3" t="e">
        <v>#N/A</v>
      </c>
      <c r="I5661" s="79" t="e">
        <v>#N/A</v>
      </c>
      <c r="J5661" s="79" t="e">
        <v>#N/A</v>
      </c>
      <c r="K5661" s="84" t="e">
        <v>#N/A</v>
      </c>
      <c r="L5661" s="9" t="e">
        <v>#N/A</v>
      </c>
      <c r="M5661" s="92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8" t="e">
        <v>#N/A</v>
      </c>
      <c r="F5662" s="3" t="e">
        <v>#N/A</v>
      </c>
      <c r="G5662" s="3" t="e">
        <v>#N/A</v>
      </c>
      <c r="H5662" s="3" t="e">
        <v>#N/A</v>
      </c>
      <c r="I5662" s="79" t="e">
        <v>#N/A</v>
      </c>
      <c r="J5662" s="79" t="e">
        <v>#N/A</v>
      </c>
      <c r="K5662" s="84" t="e">
        <v>#N/A</v>
      </c>
      <c r="L5662" s="9" t="e">
        <v>#N/A</v>
      </c>
      <c r="M5662" s="92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8" t="e">
        <v>#N/A</v>
      </c>
      <c r="F5663" s="3" t="e">
        <v>#N/A</v>
      </c>
      <c r="G5663" s="3" t="e">
        <v>#N/A</v>
      </c>
      <c r="H5663" s="3" t="e">
        <v>#N/A</v>
      </c>
      <c r="I5663" s="79" t="e">
        <v>#N/A</v>
      </c>
      <c r="J5663" s="79" t="e">
        <v>#N/A</v>
      </c>
      <c r="K5663" s="84" t="e">
        <v>#N/A</v>
      </c>
      <c r="L5663" s="9" t="e">
        <v>#N/A</v>
      </c>
      <c r="M5663" s="92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8" t="e">
        <v>#N/A</v>
      </c>
      <c r="F5664" s="3" t="e">
        <v>#N/A</v>
      </c>
      <c r="G5664" s="3" t="e">
        <v>#N/A</v>
      </c>
      <c r="H5664" s="3" t="e">
        <v>#N/A</v>
      </c>
      <c r="I5664" s="79" t="e">
        <v>#N/A</v>
      </c>
      <c r="J5664" s="79" t="e">
        <v>#N/A</v>
      </c>
      <c r="K5664" s="84" t="e">
        <v>#N/A</v>
      </c>
      <c r="L5664" s="9" t="e">
        <v>#N/A</v>
      </c>
      <c r="M5664" s="92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8" t="e">
        <v>#N/A</v>
      </c>
      <c r="F5665" s="3" t="e">
        <v>#N/A</v>
      </c>
      <c r="G5665" s="3" t="e">
        <v>#N/A</v>
      </c>
      <c r="H5665" s="3" t="e">
        <v>#N/A</v>
      </c>
      <c r="I5665" s="79" t="e">
        <v>#N/A</v>
      </c>
      <c r="J5665" s="79" t="e">
        <v>#N/A</v>
      </c>
      <c r="K5665" s="84" t="e">
        <v>#N/A</v>
      </c>
      <c r="L5665" s="9" t="e">
        <v>#N/A</v>
      </c>
      <c r="M5665" s="92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8" t="e">
        <v>#N/A</v>
      </c>
      <c r="F5666" s="3" t="e">
        <v>#N/A</v>
      </c>
      <c r="G5666" s="3" t="e">
        <v>#N/A</v>
      </c>
      <c r="H5666" s="3" t="e">
        <v>#N/A</v>
      </c>
      <c r="I5666" s="79" t="e">
        <v>#N/A</v>
      </c>
      <c r="J5666" s="79" t="e">
        <v>#N/A</v>
      </c>
      <c r="K5666" s="84" t="e">
        <v>#N/A</v>
      </c>
      <c r="L5666" s="9" t="e">
        <v>#N/A</v>
      </c>
      <c r="M5666" s="92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8" t="e">
        <v>#N/A</v>
      </c>
      <c r="F5667" s="3" t="e">
        <v>#N/A</v>
      </c>
      <c r="G5667" s="3" t="e">
        <v>#N/A</v>
      </c>
      <c r="H5667" s="3" t="e">
        <v>#N/A</v>
      </c>
      <c r="I5667" s="79" t="e">
        <v>#N/A</v>
      </c>
      <c r="J5667" s="79" t="e">
        <v>#N/A</v>
      </c>
      <c r="K5667" s="84" t="e">
        <v>#N/A</v>
      </c>
      <c r="L5667" s="9" t="e">
        <v>#N/A</v>
      </c>
      <c r="M5667" s="92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8" t="e">
        <v>#N/A</v>
      </c>
      <c r="F5668" s="3" t="e">
        <v>#N/A</v>
      </c>
      <c r="G5668" s="3" t="e">
        <v>#N/A</v>
      </c>
      <c r="H5668" s="3" t="e">
        <v>#N/A</v>
      </c>
      <c r="I5668" s="79" t="e">
        <v>#N/A</v>
      </c>
      <c r="J5668" s="79" t="e">
        <v>#N/A</v>
      </c>
      <c r="K5668" s="84" t="e">
        <v>#N/A</v>
      </c>
      <c r="L5668" s="9" t="e">
        <v>#N/A</v>
      </c>
      <c r="M5668" s="92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8" t="e">
        <v>#N/A</v>
      </c>
      <c r="F5669" s="3" t="e">
        <v>#N/A</v>
      </c>
      <c r="G5669" s="3" t="e">
        <v>#N/A</v>
      </c>
      <c r="H5669" s="3" t="e">
        <v>#N/A</v>
      </c>
      <c r="I5669" s="79" t="e">
        <v>#N/A</v>
      </c>
      <c r="J5669" s="79" t="e">
        <v>#N/A</v>
      </c>
      <c r="K5669" s="84" t="e">
        <v>#N/A</v>
      </c>
      <c r="L5669" s="9" t="e">
        <v>#N/A</v>
      </c>
      <c r="M5669" s="92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8" t="e">
        <v>#N/A</v>
      </c>
      <c r="F5670" s="3" t="e">
        <v>#N/A</v>
      </c>
      <c r="G5670" s="3" t="e">
        <v>#N/A</v>
      </c>
      <c r="H5670" s="3" t="e">
        <v>#N/A</v>
      </c>
      <c r="I5670" s="79" t="e">
        <v>#N/A</v>
      </c>
      <c r="J5670" s="79" t="e">
        <v>#N/A</v>
      </c>
      <c r="K5670" s="84" t="e">
        <v>#N/A</v>
      </c>
      <c r="L5670" s="9" t="e">
        <v>#N/A</v>
      </c>
      <c r="M5670" s="92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8" t="e">
        <v>#N/A</v>
      </c>
      <c r="F5671" s="3" t="e">
        <v>#N/A</v>
      </c>
      <c r="G5671" s="3" t="e">
        <v>#N/A</v>
      </c>
      <c r="H5671" s="3" t="e">
        <v>#N/A</v>
      </c>
      <c r="I5671" s="79" t="e">
        <v>#N/A</v>
      </c>
      <c r="J5671" s="79" t="e">
        <v>#N/A</v>
      </c>
      <c r="K5671" s="84" t="e">
        <v>#N/A</v>
      </c>
      <c r="L5671" s="9" t="e">
        <v>#N/A</v>
      </c>
      <c r="M5671" s="92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8" t="e">
        <v>#N/A</v>
      </c>
      <c r="F5672" s="3" t="e">
        <v>#N/A</v>
      </c>
      <c r="G5672" s="3" t="e">
        <v>#N/A</v>
      </c>
      <c r="H5672" s="3" t="e">
        <v>#N/A</v>
      </c>
      <c r="I5672" s="79" t="e">
        <v>#N/A</v>
      </c>
      <c r="J5672" s="79" t="e">
        <v>#N/A</v>
      </c>
      <c r="K5672" s="84" t="e">
        <v>#N/A</v>
      </c>
      <c r="L5672" s="9" t="e">
        <v>#N/A</v>
      </c>
      <c r="M5672" s="92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8" t="e">
        <v>#N/A</v>
      </c>
      <c r="F5673" s="3" t="e">
        <v>#N/A</v>
      </c>
      <c r="G5673" s="3" t="e">
        <v>#N/A</v>
      </c>
      <c r="H5673" s="3" t="e">
        <v>#N/A</v>
      </c>
      <c r="I5673" s="79" t="e">
        <v>#N/A</v>
      </c>
      <c r="J5673" s="79" t="e">
        <v>#N/A</v>
      </c>
      <c r="K5673" s="84" t="e">
        <v>#N/A</v>
      </c>
      <c r="L5673" s="9" t="e">
        <v>#N/A</v>
      </c>
      <c r="M5673" s="92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8" t="e">
        <v>#N/A</v>
      </c>
      <c r="F5674" s="3" t="e">
        <v>#N/A</v>
      </c>
      <c r="G5674" s="3" t="e">
        <v>#N/A</v>
      </c>
      <c r="H5674" s="3" t="e">
        <v>#N/A</v>
      </c>
      <c r="I5674" s="79" t="e">
        <v>#N/A</v>
      </c>
      <c r="J5674" s="79" t="e">
        <v>#N/A</v>
      </c>
      <c r="K5674" s="84" t="e">
        <v>#N/A</v>
      </c>
      <c r="L5674" s="9" t="e">
        <v>#N/A</v>
      </c>
      <c r="M5674" s="92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8" t="e">
        <v>#N/A</v>
      </c>
      <c r="F5675" s="3" t="e">
        <v>#N/A</v>
      </c>
      <c r="G5675" s="3" t="e">
        <v>#N/A</v>
      </c>
      <c r="H5675" s="3" t="e">
        <v>#N/A</v>
      </c>
      <c r="I5675" s="79" t="e">
        <v>#N/A</v>
      </c>
      <c r="J5675" s="79" t="e">
        <v>#N/A</v>
      </c>
      <c r="K5675" s="84" t="e">
        <v>#N/A</v>
      </c>
      <c r="L5675" s="9" t="e">
        <v>#N/A</v>
      </c>
      <c r="M5675" s="92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8" t="e">
        <v>#N/A</v>
      </c>
      <c r="F5676" s="3" t="e">
        <v>#N/A</v>
      </c>
      <c r="G5676" s="3" t="e">
        <v>#N/A</v>
      </c>
      <c r="H5676" s="3" t="e">
        <v>#N/A</v>
      </c>
      <c r="I5676" s="79" t="e">
        <v>#N/A</v>
      </c>
      <c r="J5676" s="79" t="e">
        <v>#N/A</v>
      </c>
      <c r="K5676" s="84" t="e">
        <v>#N/A</v>
      </c>
      <c r="L5676" s="9" t="e">
        <v>#N/A</v>
      </c>
      <c r="M5676" s="92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8" t="e">
        <v>#N/A</v>
      </c>
      <c r="F5677" s="3" t="e">
        <v>#N/A</v>
      </c>
      <c r="G5677" s="3" t="e">
        <v>#N/A</v>
      </c>
      <c r="H5677" s="3" t="e">
        <v>#N/A</v>
      </c>
      <c r="I5677" s="79" t="e">
        <v>#N/A</v>
      </c>
      <c r="J5677" s="79" t="e">
        <v>#N/A</v>
      </c>
      <c r="K5677" s="84" t="e">
        <v>#N/A</v>
      </c>
      <c r="L5677" s="9" t="e">
        <v>#N/A</v>
      </c>
      <c r="M5677" s="92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8" t="e">
        <v>#N/A</v>
      </c>
      <c r="F5678" s="3" t="e">
        <v>#N/A</v>
      </c>
      <c r="G5678" s="3" t="e">
        <v>#N/A</v>
      </c>
      <c r="H5678" s="3" t="e">
        <v>#N/A</v>
      </c>
      <c r="I5678" s="79" t="e">
        <v>#N/A</v>
      </c>
      <c r="J5678" s="79" t="e">
        <v>#N/A</v>
      </c>
      <c r="K5678" s="84" t="e">
        <v>#N/A</v>
      </c>
      <c r="L5678" s="9" t="e">
        <v>#N/A</v>
      </c>
      <c r="M5678" s="92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8" t="e">
        <v>#N/A</v>
      </c>
      <c r="F5679" s="3" t="e">
        <v>#N/A</v>
      </c>
      <c r="G5679" s="3" t="e">
        <v>#N/A</v>
      </c>
      <c r="H5679" s="3" t="e">
        <v>#N/A</v>
      </c>
      <c r="I5679" s="79" t="e">
        <v>#N/A</v>
      </c>
      <c r="J5679" s="79" t="e">
        <v>#N/A</v>
      </c>
      <c r="K5679" s="84" t="e">
        <v>#N/A</v>
      </c>
      <c r="L5679" s="9" t="e">
        <v>#N/A</v>
      </c>
      <c r="M5679" s="92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8" t="e">
        <v>#N/A</v>
      </c>
      <c r="F5680" s="3" t="e">
        <v>#N/A</v>
      </c>
      <c r="G5680" s="3" t="e">
        <v>#N/A</v>
      </c>
      <c r="H5680" s="3" t="e">
        <v>#N/A</v>
      </c>
      <c r="I5680" s="79" t="e">
        <v>#N/A</v>
      </c>
      <c r="J5680" s="79" t="e">
        <v>#N/A</v>
      </c>
      <c r="K5680" s="84" t="e">
        <v>#N/A</v>
      </c>
      <c r="L5680" s="9" t="e">
        <v>#N/A</v>
      </c>
      <c r="M5680" s="92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8" t="e">
        <v>#N/A</v>
      </c>
      <c r="F5681" s="3" t="e">
        <v>#N/A</v>
      </c>
      <c r="G5681" s="3" t="e">
        <v>#N/A</v>
      </c>
      <c r="H5681" s="3" t="e">
        <v>#N/A</v>
      </c>
      <c r="I5681" s="79" t="e">
        <v>#N/A</v>
      </c>
      <c r="J5681" s="79" t="e">
        <v>#N/A</v>
      </c>
      <c r="K5681" s="84" t="e">
        <v>#N/A</v>
      </c>
      <c r="L5681" s="9" t="e">
        <v>#N/A</v>
      </c>
      <c r="M5681" s="92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8" t="e">
        <v>#N/A</v>
      </c>
      <c r="F5682" s="3" t="e">
        <v>#N/A</v>
      </c>
      <c r="G5682" s="3" t="e">
        <v>#N/A</v>
      </c>
      <c r="H5682" s="3" t="e">
        <v>#N/A</v>
      </c>
      <c r="I5682" s="79" t="e">
        <v>#N/A</v>
      </c>
      <c r="J5682" s="79" t="e">
        <v>#N/A</v>
      </c>
      <c r="K5682" s="84" t="e">
        <v>#N/A</v>
      </c>
      <c r="L5682" s="9" t="e">
        <v>#N/A</v>
      </c>
      <c r="M5682" s="92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8" t="e">
        <v>#N/A</v>
      </c>
      <c r="F5683" s="3" t="e">
        <v>#N/A</v>
      </c>
      <c r="G5683" s="3" t="e">
        <v>#N/A</v>
      </c>
      <c r="H5683" s="3" t="e">
        <v>#N/A</v>
      </c>
      <c r="I5683" s="79" t="e">
        <v>#N/A</v>
      </c>
      <c r="J5683" s="79" t="e">
        <v>#N/A</v>
      </c>
      <c r="K5683" s="84" t="e">
        <v>#N/A</v>
      </c>
      <c r="L5683" s="9" t="e">
        <v>#N/A</v>
      </c>
      <c r="M5683" s="92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8" t="e">
        <v>#N/A</v>
      </c>
      <c r="F5684" s="3" t="e">
        <v>#N/A</v>
      </c>
      <c r="G5684" s="3" t="e">
        <v>#N/A</v>
      </c>
      <c r="H5684" s="3" t="e">
        <v>#N/A</v>
      </c>
      <c r="I5684" s="79" t="e">
        <v>#N/A</v>
      </c>
      <c r="J5684" s="79" t="e">
        <v>#N/A</v>
      </c>
      <c r="K5684" s="84" t="e">
        <v>#N/A</v>
      </c>
      <c r="L5684" s="9" t="e">
        <v>#N/A</v>
      </c>
      <c r="M5684" s="92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8" t="e">
        <v>#N/A</v>
      </c>
      <c r="F5685" s="3" t="e">
        <v>#N/A</v>
      </c>
      <c r="G5685" s="3" t="e">
        <v>#N/A</v>
      </c>
      <c r="H5685" s="3" t="e">
        <v>#N/A</v>
      </c>
      <c r="I5685" s="79" t="e">
        <v>#N/A</v>
      </c>
      <c r="J5685" s="79" t="e">
        <v>#N/A</v>
      </c>
      <c r="K5685" s="84" t="e">
        <v>#N/A</v>
      </c>
      <c r="L5685" s="9" t="e">
        <v>#N/A</v>
      </c>
      <c r="M5685" s="92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8" t="e">
        <v>#N/A</v>
      </c>
      <c r="F5686" s="3" t="e">
        <v>#N/A</v>
      </c>
      <c r="G5686" s="3" t="e">
        <v>#N/A</v>
      </c>
      <c r="H5686" s="3" t="e">
        <v>#N/A</v>
      </c>
      <c r="I5686" s="79" t="e">
        <v>#N/A</v>
      </c>
      <c r="J5686" s="79" t="e">
        <v>#N/A</v>
      </c>
      <c r="K5686" s="84" t="e">
        <v>#N/A</v>
      </c>
      <c r="L5686" s="9" t="e">
        <v>#N/A</v>
      </c>
      <c r="M5686" s="92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8" t="e">
        <v>#N/A</v>
      </c>
      <c r="F5687" s="3" t="e">
        <v>#N/A</v>
      </c>
      <c r="G5687" s="3" t="e">
        <v>#N/A</v>
      </c>
      <c r="H5687" s="3" t="e">
        <v>#N/A</v>
      </c>
      <c r="I5687" s="79" t="e">
        <v>#N/A</v>
      </c>
      <c r="J5687" s="79" t="e">
        <v>#N/A</v>
      </c>
      <c r="K5687" s="84" t="e">
        <v>#N/A</v>
      </c>
      <c r="L5687" s="9" t="e">
        <v>#N/A</v>
      </c>
      <c r="M5687" s="92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8" t="e">
        <v>#N/A</v>
      </c>
      <c r="F5688" s="3" t="e">
        <v>#N/A</v>
      </c>
      <c r="G5688" s="3" t="e">
        <v>#N/A</v>
      </c>
      <c r="H5688" s="3" t="e">
        <v>#N/A</v>
      </c>
      <c r="I5688" s="79" t="e">
        <v>#N/A</v>
      </c>
      <c r="J5688" s="79" t="e">
        <v>#N/A</v>
      </c>
      <c r="K5688" s="84" t="e">
        <v>#N/A</v>
      </c>
      <c r="L5688" s="9" t="e">
        <v>#N/A</v>
      </c>
      <c r="M5688" s="92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8" t="e">
        <v>#N/A</v>
      </c>
      <c r="F5689" s="3" t="e">
        <v>#N/A</v>
      </c>
      <c r="G5689" s="3" t="e">
        <v>#N/A</v>
      </c>
      <c r="H5689" s="3" t="e">
        <v>#N/A</v>
      </c>
      <c r="I5689" s="79" t="e">
        <v>#N/A</v>
      </c>
      <c r="J5689" s="79" t="e">
        <v>#N/A</v>
      </c>
      <c r="K5689" s="84" t="e">
        <v>#N/A</v>
      </c>
      <c r="L5689" s="9" t="e">
        <v>#N/A</v>
      </c>
      <c r="M5689" s="92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8" t="e">
        <v>#N/A</v>
      </c>
      <c r="F5690" s="3" t="e">
        <v>#N/A</v>
      </c>
      <c r="G5690" s="3" t="e">
        <v>#N/A</v>
      </c>
      <c r="H5690" s="3" t="e">
        <v>#N/A</v>
      </c>
      <c r="I5690" s="79" t="e">
        <v>#N/A</v>
      </c>
      <c r="J5690" s="79" t="e">
        <v>#N/A</v>
      </c>
      <c r="K5690" s="84" t="e">
        <v>#N/A</v>
      </c>
      <c r="L5690" s="9" t="e">
        <v>#N/A</v>
      </c>
      <c r="M5690" s="92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8" t="e">
        <v>#N/A</v>
      </c>
      <c r="F5691" s="3" t="e">
        <v>#N/A</v>
      </c>
      <c r="G5691" s="3" t="e">
        <v>#N/A</v>
      </c>
      <c r="H5691" s="3" t="e">
        <v>#N/A</v>
      </c>
      <c r="I5691" s="79" t="e">
        <v>#N/A</v>
      </c>
      <c r="J5691" s="79" t="e">
        <v>#N/A</v>
      </c>
      <c r="K5691" s="84" t="e">
        <v>#N/A</v>
      </c>
      <c r="L5691" s="9" t="e">
        <v>#N/A</v>
      </c>
      <c r="M5691" s="92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8" t="e">
        <v>#N/A</v>
      </c>
      <c r="F5692" s="3" t="e">
        <v>#N/A</v>
      </c>
      <c r="G5692" s="3" t="e">
        <v>#N/A</v>
      </c>
      <c r="H5692" s="3" t="e">
        <v>#N/A</v>
      </c>
      <c r="I5692" s="79" t="e">
        <v>#N/A</v>
      </c>
      <c r="J5692" s="79" t="e">
        <v>#N/A</v>
      </c>
      <c r="K5692" s="84" t="e">
        <v>#N/A</v>
      </c>
      <c r="L5692" s="9" t="e">
        <v>#N/A</v>
      </c>
      <c r="M5692" s="92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8" t="e">
        <v>#N/A</v>
      </c>
      <c r="F5693" s="3" t="e">
        <v>#N/A</v>
      </c>
      <c r="G5693" s="3" t="e">
        <v>#N/A</v>
      </c>
      <c r="H5693" s="3" t="e">
        <v>#N/A</v>
      </c>
      <c r="I5693" s="79" t="e">
        <v>#N/A</v>
      </c>
      <c r="J5693" s="79" t="e">
        <v>#N/A</v>
      </c>
      <c r="K5693" s="84" t="e">
        <v>#N/A</v>
      </c>
      <c r="L5693" s="9" t="e">
        <v>#N/A</v>
      </c>
      <c r="M5693" s="92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8" t="e">
        <v>#N/A</v>
      </c>
      <c r="F5694" s="3" t="e">
        <v>#N/A</v>
      </c>
      <c r="G5694" s="3" t="e">
        <v>#N/A</v>
      </c>
      <c r="H5694" s="3" t="e">
        <v>#N/A</v>
      </c>
      <c r="I5694" s="79" t="e">
        <v>#N/A</v>
      </c>
      <c r="J5694" s="79" t="e">
        <v>#N/A</v>
      </c>
      <c r="K5694" s="84" t="e">
        <v>#N/A</v>
      </c>
      <c r="L5694" s="9" t="e">
        <v>#N/A</v>
      </c>
      <c r="M5694" s="92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8" t="e">
        <v>#N/A</v>
      </c>
      <c r="F5695" s="3" t="e">
        <v>#N/A</v>
      </c>
      <c r="G5695" s="3" t="e">
        <v>#N/A</v>
      </c>
      <c r="H5695" s="3" t="e">
        <v>#N/A</v>
      </c>
      <c r="I5695" s="79" t="e">
        <v>#N/A</v>
      </c>
      <c r="J5695" s="79" t="e">
        <v>#N/A</v>
      </c>
      <c r="K5695" s="84" t="e">
        <v>#N/A</v>
      </c>
      <c r="L5695" s="9" t="e">
        <v>#N/A</v>
      </c>
      <c r="M5695" s="92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8" t="e">
        <v>#N/A</v>
      </c>
      <c r="F5696" s="3" t="e">
        <v>#N/A</v>
      </c>
      <c r="G5696" s="3" t="e">
        <v>#N/A</v>
      </c>
      <c r="H5696" s="3" t="e">
        <v>#N/A</v>
      </c>
      <c r="I5696" s="79" t="e">
        <v>#N/A</v>
      </c>
      <c r="J5696" s="79" t="e">
        <v>#N/A</v>
      </c>
      <c r="K5696" s="84" t="e">
        <v>#N/A</v>
      </c>
      <c r="L5696" s="9" t="e">
        <v>#N/A</v>
      </c>
      <c r="M5696" s="92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8" t="e">
        <v>#N/A</v>
      </c>
      <c r="F5697" s="3" t="e">
        <v>#N/A</v>
      </c>
      <c r="G5697" s="3" t="e">
        <v>#N/A</v>
      </c>
      <c r="H5697" s="3" t="e">
        <v>#N/A</v>
      </c>
      <c r="I5697" s="79" t="e">
        <v>#N/A</v>
      </c>
      <c r="J5697" s="79" t="e">
        <v>#N/A</v>
      </c>
      <c r="K5697" s="84" t="e">
        <v>#N/A</v>
      </c>
      <c r="L5697" s="9" t="e">
        <v>#N/A</v>
      </c>
      <c r="M5697" s="92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8" t="e">
        <v>#N/A</v>
      </c>
      <c r="F5698" s="3" t="e">
        <v>#N/A</v>
      </c>
      <c r="G5698" s="3" t="e">
        <v>#N/A</v>
      </c>
      <c r="H5698" s="3" t="e">
        <v>#N/A</v>
      </c>
      <c r="I5698" s="79" t="e">
        <v>#N/A</v>
      </c>
      <c r="J5698" s="79" t="e">
        <v>#N/A</v>
      </c>
      <c r="K5698" s="84" t="e">
        <v>#N/A</v>
      </c>
      <c r="L5698" s="9" t="e">
        <v>#N/A</v>
      </c>
      <c r="M5698" s="92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8" t="e">
        <v>#N/A</v>
      </c>
      <c r="F5699" s="3" t="e">
        <v>#N/A</v>
      </c>
      <c r="G5699" s="3" t="e">
        <v>#N/A</v>
      </c>
      <c r="H5699" s="3" t="e">
        <v>#N/A</v>
      </c>
      <c r="I5699" s="79" t="e">
        <v>#N/A</v>
      </c>
      <c r="J5699" s="79" t="e">
        <v>#N/A</v>
      </c>
      <c r="K5699" s="84" t="e">
        <v>#N/A</v>
      </c>
      <c r="L5699" s="9" t="e">
        <v>#N/A</v>
      </c>
      <c r="M5699" s="92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8" t="e">
        <v>#N/A</v>
      </c>
      <c r="F5700" s="3" t="e">
        <v>#N/A</v>
      </c>
      <c r="G5700" s="3" t="e">
        <v>#N/A</v>
      </c>
      <c r="H5700" s="3" t="e">
        <v>#N/A</v>
      </c>
      <c r="I5700" s="79" t="e">
        <v>#N/A</v>
      </c>
      <c r="J5700" s="79" t="e">
        <v>#N/A</v>
      </c>
      <c r="K5700" s="84" t="e">
        <v>#N/A</v>
      </c>
      <c r="L5700" s="9" t="e">
        <v>#N/A</v>
      </c>
      <c r="M5700" s="92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8" t="e">
        <v>#N/A</v>
      </c>
      <c r="F5701" s="3" t="e">
        <v>#N/A</v>
      </c>
      <c r="G5701" s="3" t="e">
        <v>#N/A</v>
      </c>
      <c r="H5701" s="3" t="e">
        <v>#N/A</v>
      </c>
      <c r="I5701" s="79" t="e">
        <v>#N/A</v>
      </c>
      <c r="J5701" s="79" t="e">
        <v>#N/A</v>
      </c>
      <c r="K5701" s="84" t="e">
        <v>#N/A</v>
      </c>
      <c r="L5701" s="9" t="e">
        <v>#N/A</v>
      </c>
      <c r="M5701" s="92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8" t="e">
        <v>#N/A</v>
      </c>
      <c r="F5702" s="3" t="e">
        <v>#N/A</v>
      </c>
      <c r="G5702" s="3" t="e">
        <v>#N/A</v>
      </c>
      <c r="H5702" s="3" t="e">
        <v>#N/A</v>
      </c>
      <c r="I5702" s="79" t="e">
        <v>#N/A</v>
      </c>
      <c r="J5702" s="79" t="e">
        <v>#N/A</v>
      </c>
      <c r="K5702" s="84" t="e">
        <v>#N/A</v>
      </c>
      <c r="L5702" s="9" t="e">
        <v>#N/A</v>
      </c>
      <c r="M5702" s="92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8" t="e">
        <v>#N/A</v>
      </c>
      <c r="F5703" s="3" t="e">
        <v>#N/A</v>
      </c>
      <c r="G5703" s="3" t="e">
        <v>#N/A</v>
      </c>
      <c r="H5703" s="3" t="e">
        <v>#N/A</v>
      </c>
      <c r="I5703" s="79" t="e">
        <v>#N/A</v>
      </c>
      <c r="J5703" s="79" t="e">
        <v>#N/A</v>
      </c>
      <c r="K5703" s="84" t="e">
        <v>#N/A</v>
      </c>
      <c r="L5703" s="9" t="e">
        <v>#N/A</v>
      </c>
      <c r="M5703" s="92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8" t="e">
        <v>#N/A</v>
      </c>
      <c r="F5704" s="3" t="e">
        <v>#N/A</v>
      </c>
      <c r="G5704" s="3" t="e">
        <v>#N/A</v>
      </c>
      <c r="H5704" s="3" t="e">
        <v>#N/A</v>
      </c>
      <c r="I5704" s="79" t="e">
        <v>#N/A</v>
      </c>
      <c r="J5704" s="79" t="e">
        <v>#N/A</v>
      </c>
      <c r="K5704" s="84" t="e">
        <v>#N/A</v>
      </c>
      <c r="L5704" s="9" t="e">
        <v>#N/A</v>
      </c>
      <c r="M5704" s="92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8" t="e">
        <v>#N/A</v>
      </c>
      <c r="F5705" s="3" t="e">
        <v>#N/A</v>
      </c>
      <c r="G5705" s="3" t="e">
        <v>#N/A</v>
      </c>
      <c r="H5705" s="3" t="e">
        <v>#N/A</v>
      </c>
      <c r="I5705" s="79" t="e">
        <v>#N/A</v>
      </c>
      <c r="J5705" s="79" t="e">
        <v>#N/A</v>
      </c>
      <c r="K5705" s="84" t="e">
        <v>#N/A</v>
      </c>
      <c r="L5705" s="9" t="e">
        <v>#N/A</v>
      </c>
      <c r="M5705" s="92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8" t="e">
        <v>#N/A</v>
      </c>
      <c r="F5706" s="3" t="e">
        <v>#N/A</v>
      </c>
      <c r="G5706" s="3" t="e">
        <v>#N/A</v>
      </c>
      <c r="H5706" s="3" t="e">
        <v>#N/A</v>
      </c>
      <c r="I5706" s="79" t="e">
        <v>#N/A</v>
      </c>
      <c r="J5706" s="79" t="e">
        <v>#N/A</v>
      </c>
      <c r="K5706" s="84" t="e">
        <v>#N/A</v>
      </c>
      <c r="L5706" s="9" t="e">
        <v>#N/A</v>
      </c>
      <c r="M5706" s="92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8" t="e">
        <v>#N/A</v>
      </c>
      <c r="F5707" s="3" t="e">
        <v>#N/A</v>
      </c>
      <c r="G5707" s="3" t="e">
        <v>#N/A</v>
      </c>
      <c r="H5707" s="3" t="e">
        <v>#N/A</v>
      </c>
      <c r="I5707" s="79" t="e">
        <v>#N/A</v>
      </c>
      <c r="J5707" s="79" t="e">
        <v>#N/A</v>
      </c>
      <c r="K5707" s="84" t="e">
        <v>#N/A</v>
      </c>
      <c r="L5707" s="9" t="e">
        <v>#N/A</v>
      </c>
      <c r="M5707" s="92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8" t="e">
        <v>#N/A</v>
      </c>
      <c r="F5708" s="3" t="e">
        <v>#N/A</v>
      </c>
      <c r="G5708" s="3" t="e">
        <v>#N/A</v>
      </c>
      <c r="H5708" s="3" t="e">
        <v>#N/A</v>
      </c>
      <c r="I5708" s="79" t="e">
        <v>#N/A</v>
      </c>
      <c r="J5708" s="79" t="e">
        <v>#N/A</v>
      </c>
      <c r="K5708" s="84" t="e">
        <v>#N/A</v>
      </c>
      <c r="L5708" s="9" t="e">
        <v>#N/A</v>
      </c>
      <c r="M5708" s="92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8" t="e">
        <v>#N/A</v>
      </c>
      <c r="F5709" s="3" t="e">
        <v>#N/A</v>
      </c>
      <c r="G5709" s="3" t="e">
        <v>#N/A</v>
      </c>
      <c r="H5709" s="3" t="e">
        <v>#N/A</v>
      </c>
      <c r="I5709" s="79" t="e">
        <v>#N/A</v>
      </c>
      <c r="J5709" s="79" t="e">
        <v>#N/A</v>
      </c>
      <c r="K5709" s="84" t="e">
        <v>#N/A</v>
      </c>
      <c r="L5709" s="9" t="e">
        <v>#N/A</v>
      </c>
      <c r="M5709" s="92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8" t="e">
        <v>#N/A</v>
      </c>
      <c r="F5710" s="3" t="e">
        <v>#N/A</v>
      </c>
      <c r="G5710" s="3" t="e">
        <v>#N/A</v>
      </c>
      <c r="H5710" s="3" t="e">
        <v>#N/A</v>
      </c>
      <c r="I5710" s="79" t="e">
        <v>#N/A</v>
      </c>
      <c r="J5710" s="79" t="e">
        <v>#N/A</v>
      </c>
      <c r="K5710" s="84" t="e">
        <v>#N/A</v>
      </c>
      <c r="L5710" s="9" t="e">
        <v>#N/A</v>
      </c>
      <c r="M5710" s="92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8" t="e">
        <v>#N/A</v>
      </c>
      <c r="F5711" s="3" t="e">
        <v>#N/A</v>
      </c>
      <c r="G5711" s="3" t="e">
        <v>#N/A</v>
      </c>
      <c r="H5711" s="3" t="e">
        <v>#N/A</v>
      </c>
      <c r="I5711" s="79" t="e">
        <v>#N/A</v>
      </c>
      <c r="J5711" s="79" t="e">
        <v>#N/A</v>
      </c>
      <c r="K5711" s="84" t="e">
        <v>#N/A</v>
      </c>
      <c r="L5711" s="9" t="e">
        <v>#N/A</v>
      </c>
      <c r="M5711" s="92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8" t="e">
        <v>#N/A</v>
      </c>
      <c r="F5712" s="3" t="e">
        <v>#N/A</v>
      </c>
      <c r="G5712" s="3" t="e">
        <v>#N/A</v>
      </c>
      <c r="H5712" s="3" t="e">
        <v>#N/A</v>
      </c>
      <c r="I5712" s="79" t="e">
        <v>#N/A</v>
      </c>
      <c r="J5712" s="79" t="e">
        <v>#N/A</v>
      </c>
      <c r="K5712" s="84" t="e">
        <v>#N/A</v>
      </c>
      <c r="L5712" s="9" t="e">
        <v>#N/A</v>
      </c>
      <c r="M5712" s="92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8" t="e">
        <v>#N/A</v>
      </c>
      <c r="F5713" s="3" t="e">
        <v>#N/A</v>
      </c>
      <c r="G5713" s="3" t="e">
        <v>#N/A</v>
      </c>
      <c r="H5713" s="3" t="e">
        <v>#N/A</v>
      </c>
      <c r="I5713" s="79" t="e">
        <v>#N/A</v>
      </c>
      <c r="J5713" s="79" t="e">
        <v>#N/A</v>
      </c>
      <c r="K5713" s="84" t="e">
        <v>#N/A</v>
      </c>
      <c r="L5713" s="9" t="e">
        <v>#N/A</v>
      </c>
      <c r="M5713" s="92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8" t="e">
        <v>#N/A</v>
      </c>
      <c r="F5714" s="3" t="e">
        <v>#N/A</v>
      </c>
      <c r="G5714" s="3" t="e">
        <v>#N/A</v>
      </c>
      <c r="H5714" s="3" t="e">
        <v>#N/A</v>
      </c>
      <c r="I5714" s="79" t="e">
        <v>#N/A</v>
      </c>
      <c r="J5714" s="79" t="e">
        <v>#N/A</v>
      </c>
      <c r="K5714" s="84" t="e">
        <v>#N/A</v>
      </c>
      <c r="L5714" s="9" t="e">
        <v>#N/A</v>
      </c>
      <c r="M5714" s="92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8" t="e">
        <v>#N/A</v>
      </c>
      <c r="F5715" s="3" t="e">
        <v>#N/A</v>
      </c>
      <c r="G5715" s="3" t="e">
        <v>#N/A</v>
      </c>
      <c r="H5715" s="3" t="e">
        <v>#N/A</v>
      </c>
      <c r="I5715" s="79" t="e">
        <v>#N/A</v>
      </c>
      <c r="J5715" s="79" t="e">
        <v>#N/A</v>
      </c>
      <c r="K5715" s="84" t="e">
        <v>#N/A</v>
      </c>
      <c r="L5715" s="9" t="e">
        <v>#N/A</v>
      </c>
      <c r="M5715" s="92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8" t="e">
        <v>#N/A</v>
      </c>
      <c r="F5716" s="3" t="e">
        <v>#N/A</v>
      </c>
      <c r="G5716" s="3" t="e">
        <v>#N/A</v>
      </c>
      <c r="H5716" s="3" t="e">
        <v>#N/A</v>
      </c>
      <c r="I5716" s="79" t="e">
        <v>#N/A</v>
      </c>
      <c r="J5716" s="79" t="e">
        <v>#N/A</v>
      </c>
      <c r="K5716" s="84" t="e">
        <v>#N/A</v>
      </c>
      <c r="L5716" s="9" t="e">
        <v>#N/A</v>
      </c>
      <c r="M5716" s="92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8" t="e">
        <v>#N/A</v>
      </c>
      <c r="F5717" s="3" t="e">
        <v>#N/A</v>
      </c>
      <c r="G5717" s="3" t="e">
        <v>#N/A</v>
      </c>
      <c r="H5717" s="3" t="e">
        <v>#N/A</v>
      </c>
      <c r="I5717" s="79" t="e">
        <v>#N/A</v>
      </c>
      <c r="J5717" s="79" t="e">
        <v>#N/A</v>
      </c>
      <c r="K5717" s="84" t="e">
        <v>#N/A</v>
      </c>
      <c r="L5717" s="9" t="e">
        <v>#N/A</v>
      </c>
      <c r="M5717" s="92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8" t="e">
        <v>#N/A</v>
      </c>
      <c r="F5718" s="3" t="e">
        <v>#N/A</v>
      </c>
      <c r="G5718" s="3" t="e">
        <v>#N/A</v>
      </c>
      <c r="H5718" s="3" t="e">
        <v>#N/A</v>
      </c>
      <c r="I5718" s="79" t="e">
        <v>#N/A</v>
      </c>
      <c r="J5718" s="79" t="e">
        <v>#N/A</v>
      </c>
      <c r="K5718" s="84" t="e">
        <v>#N/A</v>
      </c>
      <c r="L5718" s="9" t="e">
        <v>#N/A</v>
      </c>
      <c r="M5718" s="92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8" t="e">
        <v>#N/A</v>
      </c>
      <c r="F5719" s="3" t="e">
        <v>#N/A</v>
      </c>
      <c r="G5719" s="3" t="e">
        <v>#N/A</v>
      </c>
      <c r="H5719" s="3" t="e">
        <v>#N/A</v>
      </c>
      <c r="I5719" s="79" t="e">
        <v>#N/A</v>
      </c>
      <c r="J5719" s="79" t="e">
        <v>#N/A</v>
      </c>
      <c r="K5719" s="84" t="e">
        <v>#N/A</v>
      </c>
      <c r="L5719" s="9" t="e">
        <v>#N/A</v>
      </c>
      <c r="M5719" s="92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8" t="e">
        <v>#N/A</v>
      </c>
      <c r="F5720" s="3" t="e">
        <v>#N/A</v>
      </c>
      <c r="G5720" s="3" t="e">
        <v>#N/A</v>
      </c>
      <c r="H5720" s="3" t="e">
        <v>#N/A</v>
      </c>
      <c r="I5720" s="79" t="e">
        <v>#N/A</v>
      </c>
      <c r="J5720" s="79" t="e">
        <v>#N/A</v>
      </c>
      <c r="K5720" s="84" t="e">
        <v>#N/A</v>
      </c>
      <c r="L5720" s="9" t="e">
        <v>#N/A</v>
      </c>
      <c r="M5720" s="92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8" t="e">
        <v>#N/A</v>
      </c>
      <c r="F5721" s="3" t="e">
        <v>#N/A</v>
      </c>
      <c r="G5721" s="3" t="e">
        <v>#N/A</v>
      </c>
      <c r="H5721" s="3" t="e">
        <v>#N/A</v>
      </c>
      <c r="I5721" s="79" t="e">
        <v>#N/A</v>
      </c>
      <c r="J5721" s="79" t="e">
        <v>#N/A</v>
      </c>
      <c r="K5721" s="84" t="e">
        <v>#N/A</v>
      </c>
      <c r="L5721" s="9" t="e">
        <v>#N/A</v>
      </c>
      <c r="M5721" s="92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8" t="e">
        <v>#N/A</v>
      </c>
      <c r="F5722" s="3" t="e">
        <v>#N/A</v>
      </c>
      <c r="G5722" s="3" t="e">
        <v>#N/A</v>
      </c>
      <c r="H5722" s="3" t="e">
        <v>#N/A</v>
      </c>
      <c r="I5722" s="79" t="e">
        <v>#N/A</v>
      </c>
      <c r="J5722" s="79" t="e">
        <v>#N/A</v>
      </c>
      <c r="K5722" s="84" t="e">
        <v>#N/A</v>
      </c>
      <c r="L5722" s="9" t="e">
        <v>#N/A</v>
      </c>
      <c r="M5722" s="92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8" t="e">
        <v>#N/A</v>
      </c>
      <c r="F5723" s="3" t="e">
        <v>#N/A</v>
      </c>
      <c r="G5723" s="3" t="e">
        <v>#N/A</v>
      </c>
      <c r="H5723" s="3" t="e">
        <v>#N/A</v>
      </c>
      <c r="I5723" s="79" t="e">
        <v>#N/A</v>
      </c>
      <c r="J5723" s="79" t="e">
        <v>#N/A</v>
      </c>
      <c r="K5723" s="84" t="e">
        <v>#N/A</v>
      </c>
      <c r="L5723" s="9" t="e">
        <v>#N/A</v>
      </c>
      <c r="M5723" s="92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8" t="e">
        <v>#N/A</v>
      </c>
      <c r="F5724" s="3" t="e">
        <v>#N/A</v>
      </c>
      <c r="G5724" s="3" t="e">
        <v>#N/A</v>
      </c>
      <c r="H5724" s="3" t="e">
        <v>#N/A</v>
      </c>
      <c r="I5724" s="79" t="e">
        <v>#N/A</v>
      </c>
      <c r="J5724" s="79" t="e">
        <v>#N/A</v>
      </c>
      <c r="K5724" s="84" t="e">
        <v>#N/A</v>
      </c>
      <c r="L5724" s="9" t="e">
        <v>#N/A</v>
      </c>
      <c r="M5724" s="92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8" t="e">
        <v>#N/A</v>
      </c>
      <c r="F5725" s="3" t="e">
        <v>#N/A</v>
      </c>
      <c r="G5725" s="3" t="e">
        <v>#N/A</v>
      </c>
      <c r="H5725" s="3" t="e">
        <v>#N/A</v>
      </c>
      <c r="I5725" s="79" t="e">
        <v>#N/A</v>
      </c>
      <c r="J5725" s="79" t="e">
        <v>#N/A</v>
      </c>
      <c r="K5725" s="84" t="e">
        <v>#N/A</v>
      </c>
      <c r="L5725" s="9" t="e">
        <v>#N/A</v>
      </c>
      <c r="M5725" s="92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8" t="e">
        <v>#N/A</v>
      </c>
      <c r="F5726" s="3" t="e">
        <v>#N/A</v>
      </c>
      <c r="G5726" s="3" t="e">
        <v>#N/A</v>
      </c>
      <c r="H5726" s="3" t="e">
        <v>#N/A</v>
      </c>
      <c r="I5726" s="79" t="e">
        <v>#N/A</v>
      </c>
      <c r="J5726" s="79" t="e">
        <v>#N/A</v>
      </c>
      <c r="K5726" s="84" t="e">
        <v>#N/A</v>
      </c>
      <c r="L5726" s="9" t="e">
        <v>#N/A</v>
      </c>
      <c r="M5726" s="92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8" t="e">
        <v>#N/A</v>
      </c>
      <c r="F5727" s="3" t="e">
        <v>#N/A</v>
      </c>
      <c r="G5727" s="3" t="e">
        <v>#N/A</v>
      </c>
      <c r="H5727" s="3" t="e">
        <v>#N/A</v>
      </c>
      <c r="I5727" s="79" t="e">
        <v>#N/A</v>
      </c>
      <c r="J5727" s="79" t="e">
        <v>#N/A</v>
      </c>
      <c r="K5727" s="84" t="e">
        <v>#N/A</v>
      </c>
      <c r="L5727" s="9" t="e">
        <v>#N/A</v>
      </c>
      <c r="M5727" s="92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8" t="e">
        <v>#N/A</v>
      </c>
      <c r="F5728" s="3" t="e">
        <v>#N/A</v>
      </c>
      <c r="G5728" s="3" t="e">
        <v>#N/A</v>
      </c>
      <c r="H5728" s="3" t="e">
        <v>#N/A</v>
      </c>
      <c r="I5728" s="79" t="e">
        <v>#N/A</v>
      </c>
      <c r="J5728" s="79" t="e">
        <v>#N/A</v>
      </c>
      <c r="K5728" s="84" t="e">
        <v>#N/A</v>
      </c>
      <c r="L5728" s="9" t="e">
        <v>#N/A</v>
      </c>
      <c r="M5728" s="92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8" t="e">
        <v>#N/A</v>
      </c>
      <c r="F5729" s="3" t="e">
        <v>#N/A</v>
      </c>
      <c r="G5729" s="3" t="e">
        <v>#N/A</v>
      </c>
      <c r="H5729" s="3" t="e">
        <v>#N/A</v>
      </c>
      <c r="I5729" s="79" t="e">
        <v>#N/A</v>
      </c>
      <c r="J5729" s="79" t="e">
        <v>#N/A</v>
      </c>
      <c r="K5729" s="84" t="e">
        <v>#N/A</v>
      </c>
      <c r="L5729" s="9" t="e">
        <v>#N/A</v>
      </c>
      <c r="M5729" s="92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8" t="e">
        <v>#N/A</v>
      </c>
      <c r="F5730" s="3" t="e">
        <v>#N/A</v>
      </c>
      <c r="G5730" s="3" t="e">
        <v>#N/A</v>
      </c>
      <c r="H5730" s="3" t="e">
        <v>#N/A</v>
      </c>
      <c r="I5730" s="79" t="e">
        <v>#N/A</v>
      </c>
      <c r="J5730" s="79" t="e">
        <v>#N/A</v>
      </c>
      <c r="K5730" s="84" t="e">
        <v>#N/A</v>
      </c>
      <c r="L5730" s="9" t="e">
        <v>#N/A</v>
      </c>
      <c r="M5730" s="92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8" t="e">
        <v>#N/A</v>
      </c>
      <c r="F5731" s="3" t="e">
        <v>#N/A</v>
      </c>
      <c r="G5731" s="3" t="e">
        <v>#N/A</v>
      </c>
      <c r="H5731" s="3" t="e">
        <v>#N/A</v>
      </c>
      <c r="I5731" s="79" t="e">
        <v>#N/A</v>
      </c>
      <c r="J5731" s="79" t="e">
        <v>#N/A</v>
      </c>
      <c r="K5731" s="84" t="e">
        <v>#N/A</v>
      </c>
      <c r="L5731" s="9" t="e">
        <v>#N/A</v>
      </c>
      <c r="M5731" s="92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8" t="e">
        <v>#N/A</v>
      </c>
      <c r="F5732" s="3" t="e">
        <v>#N/A</v>
      </c>
      <c r="G5732" s="3" t="e">
        <v>#N/A</v>
      </c>
      <c r="H5732" s="3" t="e">
        <v>#N/A</v>
      </c>
      <c r="I5732" s="79" t="e">
        <v>#N/A</v>
      </c>
      <c r="J5732" s="79" t="e">
        <v>#N/A</v>
      </c>
      <c r="K5732" s="84" t="e">
        <v>#N/A</v>
      </c>
      <c r="L5732" s="9" t="e">
        <v>#N/A</v>
      </c>
      <c r="M5732" s="92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8" t="e">
        <v>#N/A</v>
      </c>
      <c r="F5733" s="3" t="e">
        <v>#N/A</v>
      </c>
      <c r="G5733" s="3" t="e">
        <v>#N/A</v>
      </c>
      <c r="H5733" s="3" t="e">
        <v>#N/A</v>
      </c>
      <c r="I5733" s="79" t="e">
        <v>#N/A</v>
      </c>
      <c r="J5733" s="79" t="e">
        <v>#N/A</v>
      </c>
      <c r="K5733" s="84" t="e">
        <v>#N/A</v>
      </c>
      <c r="L5733" s="9" t="e">
        <v>#N/A</v>
      </c>
      <c r="M5733" s="92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8" t="e">
        <v>#N/A</v>
      </c>
      <c r="F5734" s="3" t="e">
        <v>#N/A</v>
      </c>
      <c r="G5734" s="3" t="e">
        <v>#N/A</v>
      </c>
      <c r="H5734" s="3" t="e">
        <v>#N/A</v>
      </c>
      <c r="I5734" s="79" t="e">
        <v>#N/A</v>
      </c>
      <c r="J5734" s="79" t="e">
        <v>#N/A</v>
      </c>
      <c r="K5734" s="84" t="e">
        <v>#N/A</v>
      </c>
      <c r="L5734" s="9" t="e">
        <v>#N/A</v>
      </c>
      <c r="M5734" s="92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8" t="e">
        <v>#N/A</v>
      </c>
      <c r="F5735" s="3" t="e">
        <v>#N/A</v>
      </c>
      <c r="G5735" s="3" t="e">
        <v>#N/A</v>
      </c>
      <c r="H5735" s="3" t="e">
        <v>#N/A</v>
      </c>
      <c r="I5735" s="79" t="e">
        <v>#N/A</v>
      </c>
      <c r="J5735" s="79" t="e">
        <v>#N/A</v>
      </c>
      <c r="K5735" s="84" t="e">
        <v>#N/A</v>
      </c>
      <c r="L5735" s="9" t="e">
        <v>#N/A</v>
      </c>
      <c r="M5735" s="92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8" t="e">
        <v>#N/A</v>
      </c>
      <c r="F5736" s="3" t="e">
        <v>#N/A</v>
      </c>
      <c r="G5736" s="3" t="e">
        <v>#N/A</v>
      </c>
      <c r="H5736" s="3" t="e">
        <v>#N/A</v>
      </c>
      <c r="I5736" s="79" t="e">
        <v>#N/A</v>
      </c>
      <c r="J5736" s="79" t="e">
        <v>#N/A</v>
      </c>
      <c r="K5736" s="84" t="e">
        <v>#N/A</v>
      </c>
      <c r="L5736" s="9" t="e">
        <v>#N/A</v>
      </c>
      <c r="M5736" s="92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8" t="e">
        <v>#N/A</v>
      </c>
      <c r="F5737" s="3" t="e">
        <v>#N/A</v>
      </c>
      <c r="G5737" s="3" t="e">
        <v>#N/A</v>
      </c>
      <c r="H5737" s="3" t="e">
        <v>#N/A</v>
      </c>
      <c r="I5737" s="79" t="e">
        <v>#N/A</v>
      </c>
      <c r="J5737" s="79" t="e">
        <v>#N/A</v>
      </c>
      <c r="K5737" s="84" t="e">
        <v>#N/A</v>
      </c>
      <c r="L5737" s="9" t="e">
        <v>#N/A</v>
      </c>
      <c r="M5737" s="92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8" t="e">
        <v>#N/A</v>
      </c>
      <c r="F5738" s="3" t="e">
        <v>#N/A</v>
      </c>
      <c r="G5738" s="3" t="e">
        <v>#N/A</v>
      </c>
      <c r="H5738" s="3" t="e">
        <v>#N/A</v>
      </c>
      <c r="I5738" s="79" t="e">
        <v>#N/A</v>
      </c>
      <c r="J5738" s="79" t="e">
        <v>#N/A</v>
      </c>
      <c r="K5738" s="84" t="e">
        <v>#N/A</v>
      </c>
      <c r="L5738" s="9" t="e">
        <v>#N/A</v>
      </c>
      <c r="M5738" s="92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8" t="e">
        <v>#N/A</v>
      </c>
      <c r="F5739" s="3" t="e">
        <v>#N/A</v>
      </c>
      <c r="G5739" s="3" t="e">
        <v>#N/A</v>
      </c>
      <c r="H5739" s="3" t="e">
        <v>#N/A</v>
      </c>
      <c r="I5739" s="79" t="e">
        <v>#N/A</v>
      </c>
      <c r="J5739" s="79" t="e">
        <v>#N/A</v>
      </c>
      <c r="K5739" s="84" t="e">
        <v>#N/A</v>
      </c>
      <c r="L5739" s="9" t="e">
        <v>#N/A</v>
      </c>
      <c r="M5739" s="92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8" t="e">
        <v>#N/A</v>
      </c>
      <c r="F5740" s="3" t="e">
        <v>#N/A</v>
      </c>
      <c r="G5740" s="3" t="e">
        <v>#N/A</v>
      </c>
      <c r="H5740" s="3" t="e">
        <v>#N/A</v>
      </c>
      <c r="I5740" s="79" t="e">
        <v>#N/A</v>
      </c>
      <c r="J5740" s="79" t="e">
        <v>#N/A</v>
      </c>
      <c r="K5740" s="84" t="e">
        <v>#N/A</v>
      </c>
      <c r="L5740" s="9" t="e">
        <v>#N/A</v>
      </c>
      <c r="M5740" s="92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8" t="e">
        <v>#N/A</v>
      </c>
      <c r="F5741" s="3" t="e">
        <v>#N/A</v>
      </c>
      <c r="G5741" s="3" t="e">
        <v>#N/A</v>
      </c>
      <c r="H5741" s="3" t="e">
        <v>#N/A</v>
      </c>
      <c r="I5741" s="79" t="e">
        <v>#N/A</v>
      </c>
      <c r="J5741" s="79" t="e">
        <v>#N/A</v>
      </c>
      <c r="K5741" s="84" t="e">
        <v>#N/A</v>
      </c>
      <c r="L5741" s="9" t="e">
        <v>#N/A</v>
      </c>
      <c r="M5741" s="92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8" t="e">
        <v>#N/A</v>
      </c>
      <c r="F5742" s="3" t="e">
        <v>#N/A</v>
      </c>
      <c r="G5742" s="3" t="e">
        <v>#N/A</v>
      </c>
      <c r="H5742" s="3" t="e">
        <v>#N/A</v>
      </c>
      <c r="I5742" s="79" t="e">
        <v>#N/A</v>
      </c>
      <c r="J5742" s="79" t="e">
        <v>#N/A</v>
      </c>
      <c r="K5742" s="84" t="e">
        <v>#N/A</v>
      </c>
      <c r="L5742" s="9" t="e">
        <v>#N/A</v>
      </c>
      <c r="M5742" s="92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8" t="e">
        <v>#N/A</v>
      </c>
      <c r="F5743" s="3" t="e">
        <v>#N/A</v>
      </c>
      <c r="G5743" s="3" t="e">
        <v>#N/A</v>
      </c>
      <c r="H5743" s="3" t="e">
        <v>#N/A</v>
      </c>
      <c r="I5743" s="79" t="e">
        <v>#N/A</v>
      </c>
      <c r="J5743" s="79" t="e">
        <v>#N/A</v>
      </c>
      <c r="K5743" s="84" t="e">
        <v>#N/A</v>
      </c>
      <c r="L5743" s="9" t="e">
        <v>#N/A</v>
      </c>
      <c r="M5743" s="92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8" t="e">
        <v>#N/A</v>
      </c>
      <c r="F5744" s="3" t="e">
        <v>#N/A</v>
      </c>
      <c r="G5744" s="3" t="e">
        <v>#N/A</v>
      </c>
      <c r="H5744" s="3" t="e">
        <v>#N/A</v>
      </c>
      <c r="I5744" s="79" t="e">
        <v>#N/A</v>
      </c>
      <c r="J5744" s="79" t="e">
        <v>#N/A</v>
      </c>
      <c r="K5744" s="84" t="e">
        <v>#N/A</v>
      </c>
      <c r="L5744" s="9" t="e">
        <v>#N/A</v>
      </c>
      <c r="M5744" s="92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8" t="e">
        <v>#N/A</v>
      </c>
      <c r="F5745" s="3" t="e">
        <v>#N/A</v>
      </c>
      <c r="G5745" s="3" t="e">
        <v>#N/A</v>
      </c>
      <c r="H5745" s="3" t="e">
        <v>#N/A</v>
      </c>
      <c r="I5745" s="79" t="e">
        <v>#N/A</v>
      </c>
      <c r="J5745" s="79" t="e">
        <v>#N/A</v>
      </c>
      <c r="K5745" s="84" t="e">
        <v>#N/A</v>
      </c>
      <c r="L5745" s="9" t="e">
        <v>#N/A</v>
      </c>
      <c r="M5745" s="92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8" t="e">
        <v>#N/A</v>
      </c>
      <c r="F5746" s="3" t="e">
        <v>#N/A</v>
      </c>
      <c r="G5746" s="3" t="e">
        <v>#N/A</v>
      </c>
      <c r="H5746" s="3" t="e">
        <v>#N/A</v>
      </c>
      <c r="I5746" s="79" t="e">
        <v>#N/A</v>
      </c>
      <c r="J5746" s="79" t="e">
        <v>#N/A</v>
      </c>
      <c r="K5746" s="84" t="e">
        <v>#N/A</v>
      </c>
      <c r="L5746" s="9" t="e">
        <v>#N/A</v>
      </c>
      <c r="M5746" s="92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8" t="e">
        <v>#N/A</v>
      </c>
      <c r="F5747" s="3" t="e">
        <v>#N/A</v>
      </c>
      <c r="G5747" s="3" t="e">
        <v>#N/A</v>
      </c>
      <c r="H5747" s="3" t="e">
        <v>#N/A</v>
      </c>
      <c r="I5747" s="79" t="e">
        <v>#N/A</v>
      </c>
      <c r="J5747" s="79" t="e">
        <v>#N/A</v>
      </c>
      <c r="K5747" s="84" t="e">
        <v>#N/A</v>
      </c>
      <c r="L5747" s="9" t="e">
        <v>#N/A</v>
      </c>
      <c r="M5747" s="92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8" t="e">
        <v>#N/A</v>
      </c>
      <c r="F5748" s="3" t="e">
        <v>#N/A</v>
      </c>
      <c r="G5748" s="3" t="e">
        <v>#N/A</v>
      </c>
      <c r="H5748" s="3" t="e">
        <v>#N/A</v>
      </c>
      <c r="I5748" s="79" t="e">
        <v>#N/A</v>
      </c>
      <c r="J5748" s="79" t="e">
        <v>#N/A</v>
      </c>
      <c r="K5748" s="84" t="e">
        <v>#N/A</v>
      </c>
      <c r="L5748" s="9" t="e">
        <v>#N/A</v>
      </c>
      <c r="M5748" s="92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8" t="e">
        <v>#N/A</v>
      </c>
      <c r="F5749" s="3" t="e">
        <v>#N/A</v>
      </c>
      <c r="G5749" s="3" t="e">
        <v>#N/A</v>
      </c>
      <c r="H5749" s="3" t="e">
        <v>#N/A</v>
      </c>
      <c r="I5749" s="79" t="e">
        <v>#N/A</v>
      </c>
      <c r="J5749" s="79" t="e">
        <v>#N/A</v>
      </c>
      <c r="K5749" s="84" t="e">
        <v>#N/A</v>
      </c>
      <c r="L5749" s="9" t="e">
        <v>#N/A</v>
      </c>
      <c r="M5749" s="92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8" t="e">
        <v>#N/A</v>
      </c>
      <c r="F5750" s="3" t="e">
        <v>#N/A</v>
      </c>
      <c r="G5750" s="3" t="e">
        <v>#N/A</v>
      </c>
      <c r="H5750" s="3" t="e">
        <v>#N/A</v>
      </c>
      <c r="I5750" s="79" t="e">
        <v>#N/A</v>
      </c>
      <c r="J5750" s="79" t="e">
        <v>#N/A</v>
      </c>
      <c r="K5750" s="84" t="e">
        <v>#N/A</v>
      </c>
      <c r="L5750" s="9" t="e">
        <v>#N/A</v>
      </c>
      <c r="M5750" s="92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8" t="e">
        <v>#N/A</v>
      </c>
      <c r="F5751" s="3" t="e">
        <v>#N/A</v>
      </c>
      <c r="G5751" s="3" t="e">
        <v>#N/A</v>
      </c>
      <c r="H5751" s="3" t="e">
        <v>#N/A</v>
      </c>
      <c r="I5751" s="79" t="e">
        <v>#N/A</v>
      </c>
      <c r="J5751" s="79" t="e">
        <v>#N/A</v>
      </c>
      <c r="K5751" s="84" t="e">
        <v>#N/A</v>
      </c>
      <c r="L5751" s="9" t="e">
        <v>#N/A</v>
      </c>
      <c r="M5751" s="92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8" t="e">
        <v>#N/A</v>
      </c>
      <c r="F5752" s="3" t="e">
        <v>#N/A</v>
      </c>
      <c r="G5752" s="3" t="e">
        <v>#N/A</v>
      </c>
      <c r="H5752" s="3" t="e">
        <v>#N/A</v>
      </c>
      <c r="I5752" s="79" t="e">
        <v>#N/A</v>
      </c>
      <c r="J5752" s="79" t="e">
        <v>#N/A</v>
      </c>
      <c r="K5752" s="84" t="e">
        <v>#N/A</v>
      </c>
      <c r="L5752" s="9" t="e">
        <v>#N/A</v>
      </c>
      <c r="M5752" s="92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8" t="e">
        <v>#N/A</v>
      </c>
      <c r="F5753" s="3" t="e">
        <v>#N/A</v>
      </c>
      <c r="G5753" s="3" t="e">
        <v>#N/A</v>
      </c>
      <c r="H5753" s="3" t="e">
        <v>#N/A</v>
      </c>
      <c r="I5753" s="79" t="e">
        <v>#N/A</v>
      </c>
      <c r="J5753" s="79" t="e">
        <v>#N/A</v>
      </c>
      <c r="K5753" s="84" t="e">
        <v>#N/A</v>
      </c>
      <c r="L5753" s="9" t="e">
        <v>#N/A</v>
      </c>
      <c r="M5753" s="92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8" t="e">
        <v>#N/A</v>
      </c>
      <c r="F5754" s="3" t="e">
        <v>#N/A</v>
      </c>
      <c r="G5754" s="3" t="e">
        <v>#N/A</v>
      </c>
      <c r="H5754" s="3" t="e">
        <v>#N/A</v>
      </c>
      <c r="I5754" s="79" t="e">
        <v>#N/A</v>
      </c>
      <c r="J5754" s="79" t="e">
        <v>#N/A</v>
      </c>
      <c r="K5754" s="84" t="e">
        <v>#N/A</v>
      </c>
      <c r="L5754" s="9" t="e">
        <v>#N/A</v>
      </c>
      <c r="M5754" s="92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8" t="e">
        <v>#N/A</v>
      </c>
      <c r="F5755" s="3" t="e">
        <v>#N/A</v>
      </c>
      <c r="G5755" s="3" t="e">
        <v>#N/A</v>
      </c>
      <c r="H5755" s="3" t="e">
        <v>#N/A</v>
      </c>
      <c r="I5755" s="79" t="e">
        <v>#N/A</v>
      </c>
      <c r="J5755" s="79" t="e">
        <v>#N/A</v>
      </c>
      <c r="K5755" s="84" t="e">
        <v>#N/A</v>
      </c>
      <c r="L5755" s="9" t="e">
        <v>#N/A</v>
      </c>
      <c r="M5755" s="92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8" t="e">
        <v>#N/A</v>
      </c>
      <c r="F5756" s="3" t="e">
        <v>#N/A</v>
      </c>
      <c r="G5756" s="3" t="e">
        <v>#N/A</v>
      </c>
      <c r="H5756" s="3" t="e">
        <v>#N/A</v>
      </c>
      <c r="I5756" s="79" t="e">
        <v>#N/A</v>
      </c>
      <c r="J5756" s="79" t="e">
        <v>#N/A</v>
      </c>
      <c r="K5756" s="84" t="e">
        <v>#N/A</v>
      </c>
      <c r="L5756" s="9" t="e">
        <v>#N/A</v>
      </c>
      <c r="M5756" s="92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8" t="e">
        <v>#N/A</v>
      </c>
      <c r="F5757" s="3" t="e">
        <v>#N/A</v>
      </c>
      <c r="G5757" s="3" t="e">
        <v>#N/A</v>
      </c>
      <c r="H5757" s="3" t="e">
        <v>#N/A</v>
      </c>
      <c r="I5757" s="79" t="e">
        <v>#N/A</v>
      </c>
      <c r="J5757" s="79" t="e">
        <v>#N/A</v>
      </c>
      <c r="K5757" s="84" t="e">
        <v>#N/A</v>
      </c>
      <c r="L5757" s="9" t="e">
        <v>#N/A</v>
      </c>
      <c r="M5757" s="92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8" t="e">
        <v>#N/A</v>
      </c>
      <c r="F5758" s="3" t="e">
        <v>#N/A</v>
      </c>
      <c r="G5758" s="3" t="e">
        <v>#N/A</v>
      </c>
      <c r="H5758" s="3" t="e">
        <v>#N/A</v>
      </c>
      <c r="I5758" s="79" t="e">
        <v>#N/A</v>
      </c>
      <c r="J5758" s="79" t="e">
        <v>#N/A</v>
      </c>
      <c r="K5758" s="84" t="e">
        <v>#N/A</v>
      </c>
      <c r="L5758" s="9" t="e">
        <v>#N/A</v>
      </c>
      <c r="M5758" s="92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8" t="e">
        <v>#N/A</v>
      </c>
      <c r="F5759" s="3" t="e">
        <v>#N/A</v>
      </c>
      <c r="G5759" s="3" t="e">
        <v>#N/A</v>
      </c>
      <c r="H5759" s="3" t="e">
        <v>#N/A</v>
      </c>
      <c r="I5759" s="79" t="e">
        <v>#N/A</v>
      </c>
      <c r="J5759" s="79" t="e">
        <v>#N/A</v>
      </c>
      <c r="K5759" s="84" t="e">
        <v>#N/A</v>
      </c>
      <c r="L5759" s="9" t="e">
        <v>#N/A</v>
      </c>
      <c r="M5759" s="92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8" t="e">
        <v>#N/A</v>
      </c>
      <c r="F5760" s="3" t="e">
        <v>#N/A</v>
      </c>
      <c r="G5760" s="3" t="e">
        <v>#N/A</v>
      </c>
      <c r="H5760" s="3" t="e">
        <v>#N/A</v>
      </c>
      <c r="I5760" s="79" t="e">
        <v>#N/A</v>
      </c>
      <c r="J5760" s="79" t="e">
        <v>#N/A</v>
      </c>
      <c r="K5760" s="84" t="e">
        <v>#N/A</v>
      </c>
      <c r="L5760" s="9" t="e">
        <v>#N/A</v>
      </c>
      <c r="M5760" s="92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8" t="e">
        <v>#N/A</v>
      </c>
      <c r="F5761" s="3" t="e">
        <v>#N/A</v>
      </c>
      <c r="G5761" s="3" t="e">
        <v>#N/A</v>
      </c>
      <c r="H5761" s="3" t="e">
        <v>#N/A</v>
      </c>
      <c r="I5761" s="79" t="e">
        <v>#N/A</v>
      </c>
      <c r="J5761" s="79" t="e">
        <v>#N/A</v>
      </c>
      <c r="K5761" s="84" t="e">
        <v>#N/A</v>
      </c>
      <c r="L5761" s="9" t="e">
        <v>#N/A</v>
      </c>
      <c r="M5761" s="92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8" t="e">
        <v>#N/A</v>
      </c>
      <c r="F5762" s="3" t="e">
        <v>#N/A</v>
      </c>
      <c r="G5762" s="3" t="e">
        <v>#N/A</v>
      </c>
      <c r="H5762" s="3" t="e">
        <v>#N/A</v>
      </c>
      <c r="I5762" s="79" t="e">
        <v>#N/A</v>
      </c>
      <c r="J5762" s="79" t="e">
        <v>#N/A</v>
      </c>
      <c r="K5762" s="84" t="e">
        <v>#N/A</v>
      </c>
      <c r="L5762" s="9" t="e">
        <v>#N/A</v>
      </c>
      <c r="M5762" s="92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8" t="e">
        <v>#N/A</v>
      </c>
      <c r="F5763" s="3" t="e">
        <v>#N/A</v>
      </c>
      <c r="G5763" s="3" t="e">
        <v>#N/A</v>
      </c>
      <c r="H5763" s="3" t="e">
        <v>#N/A</v>
      </c>
      <c r="I5763" s="79" t="e">
        <v>#N/A</v>
      </c>
      <c r="J5763" s="79" t="e">
        <v>#N/A</v>
      </c>
      <c r="K5763" s="84" t="e">
        <v>#N/A</v>
      </c>
      <c r="L5763" s="9" t="e">
        <v>#N/A</v>
      </c>
      <c r="M5763" s="92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8" t="e">
        <v>#N/A</v>
      </c>
      <c r="F5764" s="3" t="e">
        <v>#N/A</v>
      </c>
      <c r="G5764" s="3" t="e">
        <v>#N/A</v>
      </c>
      <c r="H5764" s="3" t="e">
        <v>#N/A</v>
      </c>
      <c r="I5764" s="79" t="e">
        <v>#N/A</v>
      </c>
      <c r="J5764" s="79" t="e">
        <v>#N/A</v>
      </c>
      <c r="K5764" s="84" t="e">
        <v>#N/A</v>
      </c>
      <c r="L5764" s="9" t="e">
        <v>#N/A</v>
      </c>
      <c r="M5764" s="92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8" t="e">
        <v>#N/A</v>
      </c>
      <c r="F5765" s="3" t="e">
        <v>#N/A</v>
      </c>
      <c r="G5765" s="3" t="e">
        <v>#N/A</v>
      </c>
      <c r="H5765" s="3" t="e">
        <v>#N/A</v>
      </c>
      <c r="I5765" s="79" t="e">
        <v>#N/A</v>
      </c>
      <c r="J5765" s="79" t="e">
        <v>#N/A</v>
      </c>
      <c r="K5765" s="84" t="e">
        <v>#N/A</v>
      </c>
      <c r="L5765" s="9" t="e">
        <v>#N/A</v>
      </c>
      <c r="M5765" s="92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8" t="e">
        <v>#N/A</v>
      </c>
      <c r="F5766" s="3" t="e">
        <v>#N/A</v>
      </c>
      <c r="G5766" s="3" t="e">
        <v>#N/A</v>
      </c>
      <c r="H5766" s="3" t="e">
        <v>#N/A</v>
      </c>
      <c r="I5766" s="79" t="e">
        <v>#N/A</v>
      </c>
      <c r="J5766" s="79" t="e">
        <v>#N/A</v>
      </c>
      <c r="K5766" s="84" t="e">
        <v>#N/A</v>
      </c>
      <c r="L5766" s="9" t="e">
        <v>#N/A</v>
      </c>
      <c r="M5766" s="92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8" t="e">
        <v>#N/A</v>
      </c>
      <c r="F5767" s="3" t="e">
        <v>#N/A</v>
      </c>
      <c r="G5767" s="3" t="e">
        <v>#N/A</v>
      </c>
      <c r="H5767" s="3" t="e">
        <v>#N/A</v>
      </c>
      <c r="I5767" s="79" t="e">
        <v>#N/A</v>
      </c>
      <c r="J5767" s="79" t="e">
        <v>#N/A</v>
      </c>
      <c r="K5767" s="84" t="e">
        <v>#N/A</v>
      </c>
      <c r="L5767" s="9" t="e">
        <v>#N/A</v>
      </c>
      <c r="M5767" s="92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8" t="e">
        <v>#N/A</v>
      </c>
      <c r="F5768" s="3" t="e">
        <v>#N/A</v>
      </c>
      <c r="G5768" s="3" t="e">
        <v>#N/A</v>
      </c>
      <c r="H5768" s="3" t="e">
        <v>#N/A</v>
      </c>
      <c r="I5768" s="79" t="e">
        <v>#N/A</v>
      </c>
      <c r="J5768" s="79" t="e">
        <v>#N/A</v>
      </c>
      <c r="K5768" s="84" t="e">
        <v>#N/A</v>
      </c>
      <c r="L5768" s="9" t="e">
        <v>#N/A</v>
      </c>
      <c r="M5768" s="92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8" t="e">
        <v>#N/A</v>
      </c>
      <c r="F5769" s="3" t="e">
        <v>#N/A</v>
      </c>
      <c r="G5769" s="3" t="e">
        <v>#N/A</v>
      </c>
      <c r="H5769" s="3" t="e">
        <v>#N/A</v>
      </c>
      <c r="I5769" s="79" t="e">
        <v>#N/A</v>
      </c>
      <c r="J5769" s="79" t="e">
        <v>#N/A</v>
      </c>
      <c r="K5769" s="84" t="e">
        <v>#N/A</v>
      </c>
      <c r="L5769" s="9" t="e">
        <v>#N/A</v>
      </c>
      <c r="M5769" s="92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8" t="e">
        <v>#N/A</v>
      </c>
      <c r="F5770" s="3" t="e">
        <v>#N/A</v>
      </c>
      <c r="G5770" s="3" t="e">
        <v>#N/A</v>
      </c>
      <c r="H5770" s="3" t="e">
        <v>#N/A</v>
      </c>
      <c r="I5770" s="79" t="e">
        <v>#N/A</v>
      </c>
      <c r="J5770" s="79" t="e">
        <v>#N/A</v>
      </c>
      <c r="K5770" s="84" t="e">
        <v>#N/A</v>
      </c>
      <c r="L5770" s="9" t="e">
        <v>#N/A</v>
      </c>
      <c r="M5770" s="92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8" t="e">
        <v>#N/A</v>
      </c>
      <c r="F5771" s="3" t="e">
        <v>#N/A</v>
      </c>
      <c r="G5771" s="3" t="e">
        <v>#N/A</v>
      </c>
      <c r="H5771" s="3" t="e">
        <v>#N/A</v>
      </c>
      <c r="I5771" s="79" t="e">
        <v>#N/A</v>
      </c>
      <c r="J5771" s="79" t="e">
        <v>#N/A</v>
      </c>
      <c r="K5771" s="84" t="e">
        <v>#N/A</v>
      </c>
      <c r="L5771" s="9" t="e">
        <v>#N/A</v>
      </c>
      <c r="M5771" s="92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8" t="e">
        <v>#N/A</v>
      </c>
      <c r="F5772" s="3" t="e">
        <v>#N/A</v>
      </c>
      <c r="G5772" s="3" t="e">
        <v>#N/A</v>
      </c>
      <c r="H5772" s="3" t="e">
        <v>#N/A</v>
      </c>
      <c r="I5772" s="79" t="e">
        <v>#N/A</v>
      </c>
      <c r="J5772" s="79" t="e">
        <v>#N/A</v>
      </c>
      <c r="K5772" s="84" t="e">
        <v>#N/A</v>
      </c>
      <c r="L5772" s="9" t="e">
        <v>#N/A</v>
      </c>
      <c r="M5772" s="92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8" t="e">
        <v>#N/A</v>
      </c>
      <c r="F5773" s="3" t="e">
        <v>#N/A</v>
      </c>
      <c r="G5773" s="3" t="e">
        <v>#N/A</v>
      </c>
      <c r="H5773" s="3" t="e">
        <v>#N/A</v>
      </c>
      <c r="I5773" s="79" t="e">
        <v>#N/A</v>
      </c>
      <c r="J5773" s="79" t="e">
        <v>#N/A</v>
      </c>
      <c r="K5773" s="84" t="e">
        <v>#N/A</v>
      </c>
      <c r="L5773" s="9" t="e">
        <v>#N/A</v>
      </c>
      <c r="M5773" s="92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8" t="e">
        <v>#N/A</v>
      </c>
      <c r="F5774" s="3" t="e">
        <v>#N/A</v>
      </c>
      <c r="G5774" s="3" t="e">
        <v>#N/A</v>
      </c>
      <c r="H5774" s="3" t="e">
        <v>#N/A</v>
      </c>
      <c r="I5774" s="79" t="e">
        <v>#N/A</v>
      </c>
      <c r="J5774" s="79" t="e">
        <v>#N/A</v>
      </c>
      <c r="K5774" s="84" t="e">
        <v>#N/A</v>
      </c>
      <c r="L5774" s="9" t="e">
        <v>#N/A</v>
      </c>
      <c r="M5774" s="92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8" t="e">
        <v>#N/A</v>
      </c>
      <c r="F5775" s="3" t="e">
        <v>#N/A</v>
      </c>
      <c r="G5775" s="3" t="e">
        <v>#N/A</v>
      </c>
      <c r="H5775" s="3" t="e">
        <v>#N/A</v>
      </c>
      <c r="I5775" s="79" t="e">
        <v>#N/A</v>
      </c>
      <c r="J5775" s="79" t="e">
        <v>#N/A</v>
      </c>
      <c r="K5775" s="84" t="e">
        <v>#N/A</v>
      </c>
      <c r="L5775" s="9" t="e">
        <v>#N/A</v>
      </c>
      <c r="M5775" s="92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8" t="e">
        <v>#N/A</v>
      </c>
      <c r="F5776" s="3" t="e">
        <v>#N/A</v>
      </c>
      <c r="G5776" s="3" t="e">
        <v>#N/A</v>
      </c>
      <c r="H5776" s="3" t="e">
        <v>#N/A</v>
      </c>
      <c r="I5776" s="79" t="e">
        <v>#N/A</v>
      </c>
      <c r="J5776" s="79" t="e">
        <v>#N/A</v>
      </c>
      <c r="K5776" s="84" t="e">
        <v>#N/A</v>
      </c>
      <c r="L5776" s="9" t="e">
        <v>#N/A</v>
      </c>
      <c r="M5776" s="92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8" t="e">
        <v>#N/A</v>
      </c>
      <c r="F5777" s="3" t="e">
        <v>#N/A</v>
      </c>
      <c r="G5777" s="3" t="e">
        <v>#N/A</v>
      </c>
      <c r="H5777" s="3" t="e">
        <v>#N/A</v>
      </c>
      <c r="I5777" s="79" t="e">
        <v>#N/A</v>
      </c>
      <c r="J5777" s="79" t="e">
        <v>#N/A</v>
      </c>
      <c r="K5777" s="84" t="e">
        <v>#N/A</v>
      </c>
      <c r="L5777" s="9" t="e">
        <v>#N/A</v>
      </c>
      <c r="M5777" s="92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8" t="e">
        <v>#N/A</v>
      </c>
      <c r="F5778" s="3" t="e">
        <v>#N/A</v>
      </c>
      <c r="G5778" s="3" t="e">
        <v>#N/A</v>
      </c>
      <c r="H5778" s="3" t="e">
        <v>#N/A</v>
      </c>
      <c r="I5778" s="79" t="e">
        <v>#N/A</v>
      </c>
      <c r="J5778" s="79" t="e">
        <v>#N/A</v>
      </c>
      <c r="K5778" s="84" t="e">
        <v>#N/A</v>
      </c>
      <c r="L5778" s="9" t="e">
        <v>#N/A</v>
      </c>
      <c r="M5778" s="92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8" t="e">
        <v>#N/A</v>
      </c>
      <c r="F5779" s="3" t="e">
        <v>#N/A</v>
      </c>
      <c r="G5779" s="3" t="e">
        <v>#N/A</v>
      </c>
      <c r="H5779" s="3" t="e">
        <v>#N/A</v>
      </c>
      <c r="I5779" s="79" t="e">
        <v>#N/A</v>
      </c>
      <c r="J5779" s="79" t="e">
        <v>#N/A</v>
      </c>
      <c r="K5779" s="84" t="e">
        <v>#N/A</v>
      </c>
      <c r="L5779" s="9" t="e">
        <v>#N/A</v>
      </c>
      <c r="M5779" s="92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8" t="e">
        <v>#N/A</v>
      </c>
      <c r="F5780" s="3" t="e">
        <v>#N/A</v>
      </c>
      <c r="G5780" s="3" t="e">
        <v>#N/A</v>
      </c>
      <c r="H5780" s="3" t="e">
        <v>#N/A</v>
      </c>
      <c r="I5780" s="79" t="e">
        <v>#N/A</v>
      </c>
      <c r="J5780" s="79" t="e">
        <v>#N/A</v>
      </c>
      <c r="K5780" s="84" t="e">
        <v>#N/A</v>
      </c>
      <c r="L5780" s="9" t="e">
        <v>#N/A</v>
      </c>
      <c r="M5780" s="92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8" t="e">
        <v>#N/A</v>
      </c>
      <c r="F5781" s="3" t="e">
        <v>#N/A</v>
      </c>
      <c r="G5781" s="3" t="e">
        <v>#N/A</v>
      </c>
      <c r="H5781" s="3" t="e">
        <v>#N/A</v>
      </c>
      <c r="I5781" s="79" t="e">
        <v>#N/A</v>
      </c>
      <c r="J5781" s="79" t="e">
        <v>#N/A</v>
      </c>
      <c r="K5781" s="84" t="e">
        <v>#N/A</v>
      </c>
      <c r="L5781" s="9" t="e">
        <v>#N/A</v>
      </c>
      <c r="M5781" s="92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8" t="e">
        <v>#N/A</v>
      </c>
      <c r="F5782" s="3" t="e">
        <v>#N/A</v>
      </c>
      <c r="G5782" s="3" t="e">
        <v>#N/A</v>
      </c>
      <c r="H5782" s="3" t="e">
        <v>#N/A</v>
      </c>
      <c r="I5782" s="79" t="e">
        <v>#N/A</v>
      </c>
      <c r="J5782" s="79" t="e">
        <v>#N/A</v>
      </c>
      <c r="K5782" s="84" t="e">
        <v>#N/A</v>
      </c>
      <c r="L5782" s="9" t="e">
        <v>#N/A</v>
      </c>
      <c r="M5782" s="92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8" t="e">
        <v>#N/A</v>
      </c>
      <c r="F5783" s="3" t="e">
        <v>#N/A</v>
      </c>
      <c r="G5783" s="3" t="e">
        <v>#N/A</v>
      </c>
      <c r="H5783" s="3" t="e">
        <v>#N/A</v>
      </c>
      <c r="I5783" s="79" t="e">
        <v>#N/A</v>
      </c>
      <c r="J5783" s="79" t="e">
        <v>#N/A</v>
      </c>
      <c r="K5783" s="84" t="e">
        <v>#N/A</v>
      </c>
      <c r="L5783" s="9" t="e">
        <v>#N/A</v>
      </c>
      <c r="M5783" s="92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8" t="e">
        <v>#N/A</v>
      </c>
      <c r="F5784" s="3" t="e">
        <v>#N/A</v>
      </c>
      <c r="G5784" s="3" t="e">
        <v>#N/A</v>
      </c>
      <c r="H5784" s="3" t="e">
        <v>#N/A</v>
      </c>
      <c r="I5784" s="79" t="e">
        <v>#N/A</v>
      </c>
      <c r="J5784" s="79" t="e">
        <v>#N/A</v>
      </c>
      <c r="K5784" s="84" t="e">
        <v>#N/A</v>
      </c>
      <c r="L5784" s="9" t="e">
        <v>#N/A</v>
      </c>
      <c r="M5784" s="92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8" t="e">
        <v>#N/A</v>
      </c>
      <c r="F5785" s="3" t="e">
        <v>#N/A</v>
      </c>
      <c r="G5785" s="3" t="e">
        <v>#N/A</v>
      </c>
      <c r="H5785" s="3" t="e">
        <v>#N/A</v>
      </c>
      <c r="I5785" s="79" t="e">
        <v>#N/A</v>
      </c>
      <c r="J5785" s="79" t="e">
        <v>#N/A</v>
      </c>
      <c r="K5785" s="84" t="e">
        <v>#N/A</v>
      </c>
      <c r="L5785" s="9" t="e">
        <v>#N/A</v>
      </c>
      <c r="M5785" s="92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8" t="e">
        <v>#N/A</v>
      </c>
      <c r="F5786" s="3" t="e">
        <v>#N/A</v>
      </c>
      <c r="G5786" s="3" t="e">
        <v>#N/A</v>
      </c>
      <c r="H5786" s="3" t="e">
        <v>#N/A</v>
      </c>
      <c r="I5786" s="79" t="e">
        <v>#N/A</v>
      </c>
      <c r="J5786" s="79" t="e">
        <v>#N/A</v>
      </c>
      <c r="K5786" s="84" t="e">
        <v>#N/A</v>
      </c>
      <c r="L5786" s="9" t="e">
        <v>#N/A</v>
      </c>
      <c r="M5786" s="92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8" t="e">
        <v>#N/A</v>
      </c>
      <c r="F5787" s="3" t="e">
        <v>#N/A</v>
      </c>
      <c r="G5787" s="3" t="e">
        <v>#N/A</v>
      </c>
      <c r="H5787" s="3" t="e">
        <v>#N/A</v>
      </c>
      <c r="I5787" s="79" t="e">
        <v>#N/A</v>
      </c>
      <c r="J5787" s="79" t="e">
        <v>#N/A</v>
      </c>
      <c r="K5787" s="84" t="e">
        <v>#N/A</v>
      </c>
      <c r="L5787" s="9" t="e">
        <v>#N/A</v>
      </c>
      <c r="M5787" s="92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8" t="e">
        <v>#N/A</v>
      </c>
      <c r="F5788" s="3" t="e">
        <v>#N/A</v>
      </c>
      <c r="G5788" s="3" t="e">
        <v>#N/A</v>
      </c>
      <c r="H5788" s="3" t="e">
        <v>#N/A</v>
      </c>
      <c r="I5788" s="79" t="e">
        <v>#N/A</v>
      </c>
      <c r="J5788" s="79" t="e">
        <v>#N/A</v>
      </c>
      <c r="K5788" s="84" t="e">
        <v>#N/A</v>
      </c>
      <c r="L5788" s="9" t="e">
        <v>#N/A</v>
      </c>
      <c r="M5788" s="92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8" t="e">
        <v>#N/A</v>
      </c>
      <c r="F5789" s="3" t="e">
        <v>#N/A</v>
      </c>
      <c r="G5789" s="3" t="e">
        <v>#N/A</v>
      </c>
      <c r="H5789" s="3" t="e">
        <v>#N/A</v>
      </c>
      <c r="I5789" s="79" t="e">
        <v>#N/A</v>
      </c>
      <c r="J5789" s="79" t="e">
        <v>#N/A</v>
      </c>
      <c r="K5789" s="84" t="e">
        <v>#N/A</v>
      </c>
      <c r="L5789" s="9" t="e">
        <v>#N/A</v>
      </c>
      <c r="M5789" s="92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8" t="e">
        <v>#N/A</v>
      </c>
      <c r="F5790" s="3" t="e">
        <v>#N/A</v>
      </c>
      <c r="G5790" s="3" t="e">
        <v>#N/A</v>
      </c>
      <c r="H5790" s="3" t="e">
        <v>#N/A</v>
      </c>
      <c r="I5790" s="79" t="e">
        <v>#N/A</v>
      </c>
      <c r="J5790" s="79" t="e">
        <v>#N/A</v>
      </c>
      <c r="K5790" s="84" t="e">
        <v>#N/A</v>
      </c>
      <c r="L5790" s="9" t="e">
        <v>#N/A</v>
      </c>
      <c r="M5790" s="92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8" t="e">
        <v>#N/A</v>
      </c>
      <c r="F5791" s="3" t="e">
        <v>#N/A</v>
      </c>
      <c r="G5791" s="3" t="e">
        <v>#N/A</v>
      </c>
      <c r="H5791" s="3" t="e">
        <v>#N/A</v>
      </c>
      <c r="I5791" s="79" t="e">
        <v>#N/A</v>
      </c>
      <c r="J5791" s="79" t="e">
        <v>#N/A</v>
      </c>
      <c r="K5791" s="84" t="e">
        <v>#N/A</v>
      </c>
      <c r="L5791" s="9" t="e">
        <v>#N/A</v>
      </c>
      <c r="M5791" s="92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8" t="e">
        <v>#N/A</v>
      </c>
      <c r="F5792" s="3" t="e">
        <v>#N/A</v>
      </c>
      <c r="G5792" s="3" t="e">
        <v>#N/A</v>
      </c>
      <c r="H5792" s="3" t="e">
        <v>#N/A</v>
      </c>
      <c r="I5792" s="79" t="e">
        <v>#N/A</v>
      </c>
      <c r="J5792" s="79" t="e">
        <v>#N/A</v>
      </c>
      <c r="K5792" s="84" t="e">
        <v>#N/A</v>
      </c>
      <c r="L5792" s="9" t="e">
        <v>#N/A</v>
      </c>
      <c r="M5792" s="92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8" t="e">
        <v>#N/A</v>
      </c>
      <c r="F5793" s="3" t="e">
        <v>#N/A</v>
      </c>
      <c r="G5793" s="3" t="e">
        <v>#N/A</v>
      </c>
      <c r="H5793" s="3" t="e">
        <v>#N/A</v>
      </c>
      <c r="I5793" s="79" t="e">
        <v>#N/A</v>
      </c>
      <c r="J5793" s="79" t="e">
        <v>#N/A</v>
      </c>
      <c r="K5793" s="84" t="e">
        <v>#N/A</v>
      </c>
      <c r="L5793" s="9" t="e">
        <v>#N/A</v>
      </c>
      <c r="M5793" s="92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8" t="e">
        <v>#N/A</v>
      </c>
      <c r="F5794" s="3" t="e">
        <v>#N/A</v>
      </c>
      <c r="G5794" s="3" t="e">
        <v>#N/A</v>
      </c>
      <c r="H5794" s="3" t="e">
        <v>#N/A</v>
      </c>
      <c r="I5794" s="79" t="e">
        <v>#N/A</v>
      </c>
      <c r="J5794" s="79" t="e">
        <v>#N/A</v>
      </c>
      <c r="K5794" s="84" t="e">
        <v>#N/A</v>
      </c>
      <c r="L5794" s="9" t="e">
        <v>#N/A</v>
      </c>
      <c r="M5794" s="92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8" t="e">
        <v>#N/A</v>
      </c>
      <c r="F5795" s="3" t="e">
        <v>#N/A</v>
      </c>
      <c r="G5795" s="3" t="e">
        <v>#N/A</v>
      </c>
      <c r="H5795" s="3" t="e">
        <v>#N/A</v>
      </c>
      <c r="I5795" s="79" t="e">
        <v>#N/A</v>
      </c>
      <c r="J5795" s="79" t="e">
        <v>#N/A</v>
      </c>
      <c r="K5795" s="84" t="e">
        <v>#N/A</v>
      </c>
      <c r="L5795" s="9" t="e">
        <v>#N/A</v>
      </c>
      <c r="M5795" s="92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8" t="e">
        <v>#N/A</v>
      </c>
      <c r="F5796" s="3" t="e">
        <v>#N/A</v>
      </c>
      <c r="G5796" s="3" t="e">
        <v>#N/A</v>
      </c>
      <c r="H5796" s="3" t="e">
        <v>#N/A</v>
      </c>
      <c r="I5796" s="79" t="e">
        <v>#N/A</v>
      </c>
      <c r="J5796" s="79" t="e">
        <v>#N/A</v>
      </c>
      <c r="K5796" s="84" t="e">
        <v>#N/A</v>
      </c>
      <c r="L5796" s="9" t="e">
        <v>#N/A</v>
      </c>
      <c r="M5796" s="92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8" t="e">
        <v>#N/A</v>
      </c>
      <c r="F5797" s="3" t="e">
        <v>#N/A</v>
      </c>
      <c r="G5797" s="3" t="e">
        <v>#N/A</v>
      </c>
      <c r="H5797" s="3" t="e">
        <v>#N/A</v>
      </c>
      <c r="I5797" s="79" t="e">
        <v>#N/A</v>
      </c>
      <c r="J5797" s="79" t="e">
        <v>#N/A</v>
      </c>
      <c r="K5797" s="84" t="e">
        <v>#N/A</v>
      </c>
      <c r="L5797" s="9" t="e">
        <v>#N/A</v>
      </c>
      <c r="M5797" s="92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8" t="e">
        <v>#N/A</v>
      </c>
      <c r="F5798" s="3" t="e">
        <v>#N/A</v>
      </c>
      <c r="G5798" s="3" t="e">
        <v>#N/A</v>
      </c>
      <c r="H5798" s="3" t="e">
        <v>#N/A</v>
      </c>
      <c r="I5798" s="79" t="e">
        <v>#N/A</v>
      </c>
      <c r="J5798" s="79" t="e">
        <v>#N/A</v>
      </c>
      <c r="K5798" s="84" t="e">
        <v>#N/A</v>
      </c>
      <c r="L5798" s="9" t="e">
        <v>#N/A</v>
      </c>
      <c r="M5798" s="92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8" t="e">
        <v>#N/A</v>
      </c>
      <c r="F5799" s="3" t="e">
        <v>#N/A</v>
      </c>
      <c r="G5799" s="3" t="e">
        <v>#N/A</v>
      </c>
      <c r="H5799" s="3" t="e">
        <v>#N/A</v>
      </c>
      <c r="I5799" s="79" t="e">
        <v>#N/A</v>
      </c>
      <c r="J5799" s="79" t="e">
        <v>#N/A</v>
      </c>
      <c r="K5799" s="84" t="e">
        <v>#N/A</v>
      </c>
      <c r="L5799" s="9" t="e">
        <v>#N/A</v>
      </c>
      <c r="M5799" s="92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8" t="e">
        <v>#N/A</v>
      </c>
      <c r="F5800" s="3" t="e">
        <v>#N/A</v>
      </c>
      <c r="G5800" s="3" t="e">
        <v>#N/A</v>
      </c>
      <c r="H5800" s="3" t="e">
        <v>#N/A</v>
      </c>
      <c r="I5800" s="79" t="e">
        <v>#N/A</v>
      </c>
      <c r="J5800" s="79" t="e">
        <v>#N/A</v>
      </c>
      <c r="K5800" s="84" t="e">
        <v>#N/A</v>
      </c>
      <c r="L5800" s="9" t="e">
        <v>#N/A</v>
      </c>
      <c r="M5800" s="92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8" t="e">
        <v>#N/A</v>
      </c>
      <c r="F5801" s="3" t="e">
        <v>#N/A</v>
      </c>
      <c r="G5801" s="3" t="e">
        <v>#N/A</v>
      </c>
      <c r="H5801" s="3" t="e">
        <v>#N/A</v>
      </c>
      <c r="I5801" s="79" t="e">
        <v>#N/A</v>
      </c>
      <c r="J5801" s="79" t="e">
        <v>#N/A</v>
      </c>
      <c r="K5801" s="84" t="e">
        <v>#N/A</v>
      </c>
      <c r="L5801" s="9" t="e">
        <v>#N/A</v>
      </c>
      <c r="M5801" s="92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8" t="e">
        <v>#N/A</v>
      </c>
      <c r="F5802" s="3" t="e">
        <v>#N/A</v>
      </c>
      <c r="G5802" s="3" t="e">
        <v>#N/A</v>
      </c>
      <c r="H5802" s="3" t="e">
        <v>#N/A</v>
      </c>
      <c r="I5802" s="79" t="e">
        <v>#N/A</v>
      </c>
      <c r="J5802" s="79" t="e">
        <v>#N/A</v>
      </c>
      <c r="K5802" s="84" t="e">
        <v>#N/A</v>
      </c>
      <c r="L5802" s="9" t="e">
        <v>#N/A</v>
      </c>
      <c r="M5802" s="92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8" t="e">
        <v>#N/A</v>
      </c>
      <c r="F5803" s="3" t="e">
        <v>#N/A</v>
      </c>
      <c r="G5803" s="3" t="e">
        <v>#N/A</v>
      </c>
      <c r="H5803" s="3" t="e">
        <v>#N/A</v>
      </c>
      <c r="I5803" s="79" t="e">
        <v>#N/A</v>
      </c>
      <c r="J5803" s="79" t="e">
        <v>#N/A</v>
      </c>
      <c r="K5803" s="84" t="e">
        <v>#N/A</v>
      </c>
      <c r="L5803" s="9" t="e">
        <v>#N/A</v>
      </c>
      <c r="M5803" s="92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8" t="e">
        <v>#N/A</v>
      </c>
      <c r="F5804" s="3" t="e">
        <v>#N/A</v>
      </c>
      <c r="G5804" s="3" t="e">
        <v>#N/A</v>
      </c>
      <c r="H5804" s="3" t="e">
        <v>#N/A</v>
      </c>
      <c r="I5804" s="79" t="e">
        <v>#N/A</v>
      </c>
      <c r="J5804" s="79" t="e">
        <v>#N/A</v>
      </c>
      <c r="K5804" s="84" t="e">
        <v>#N/A</v>
      </c>
      <c r="L5804" s="9" t="e">
        <v>#N/A</v>
      </c>
      <c r="M5804" s="92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8" t="e">
        <v>#N/A</v>
      </c>
      <c r="F5805" s="3" t="e">
        <v>#N/A</v>
      </c>
      <c r="G5805" s="3" t="e">
        <v>#N/A</v>
      </c>
      <c r="H5805" s="3" t="e">
        <v>#N/A</v>
      </c>
      <c r="I5805" s="79" t="e">
        <v>#N/A</v>
      </c>
      <c r="J5805" s="79" t="e">
        <v>#N/A</v>
      </c>
      <c r="K5805" s="84" t="e">
        <v>#N/A</v>
      </c>
      <c r="L5805" s="9" t="e">
        <v>#N/A</v>
      </c>
      <c r="M5805" s="92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8" t="e">
        <v>#N/A</v>
      </c>
      <c r="F5806" s="3" t="e">
        <v>#N/A</v>
      </c>
      <c r="G5806" s="3" t="e">
        <v>#N/A</v>
      </c>
      <c r="H5806" s="3" t="e">
        <v>#N/A</v>
      </c>
      <c r="I5806" s="79" t="e">
        <v>#N/A</v>
      </c>
      <c r="J5806" s="79" t="e">
        <v>#N/A</v>
      </c>
      <c r="K5806" s="84" t="e">
        <v>#N/A</v>
      </c>
      <c r="L5806" s="9" t="e">
        <v>#N/A</v>
      </c>
      <c r="M5806" s="92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8" t="e">
        <v>#N/A</v>
      </c>
      <c r="F5807" s="3" t="e">
        <v>#N/A</v>
      </c>
      <c r="G5807" s="3" t="e">
        <v>#N/A</v>
      </c>
      <c r="H5807" s="3" t="e">
        <v>#N/A</v>
      </c>
      <c r="I5807" s="79" t="e">
        <v>#N/A</v>
      </c>
      <c r="J5807" s="79" t="e">
        <v>#N/A</v>
      </c>
      <c r="K5807" s="84" t="e">
        <v>#N/A</v>
      </c>
      <c r="L5807" s="9" t="e">
        <v>#N/A</v>
      </c>
      <c r="M5807" s="92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8" t="e">
        <v>#N/A</v>
      </c>
      <c r="F5808" s="3" t="e">
        <v>#N/A</v>
      </c>
      <c r="G5808" s="3" t="e">
        <v>#N/A</v>
      </c>
      <c r="H5808" s="3" t="e">
        <v>#N/A</v>
      </c>
      <c r="I5808" s="79" t="e">
        <v>#N/A</v>
      </c>
      <c r="J5808" s="79" t="e">
        <v>#N/A</v>
      </c>
      <c r="K5808" s="84" t="e">
        <v>#N/A</v>
      </c>
      <c r="L5808" s="9" t="e">
        <v>#N/A</v>
      </c>
      <c r="M5808" s="92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8" t="e">
        <v>#N/A</v>
      </c>
      <c r="F5809" s="3" t="e">
        <v>#N/A</v>
      </c>
      <c r="G5809" s="3" t="e">
        <v>#N/A</v>
      </c>
      <c r="H5809" s="3" t="e">
        <v>#N/A</v>
      </c>
      <c r="I5809" s="79" t="e">
        <v>#N/A</v>
      </c>
      <c r="J5809" s="79" t="e">
        <v>#N/A</v>
      </c>
      <c r="K5809" s="84" t="e">
        <v>#N/A</v>
      </c>
      <c r="L5809" s="9" t="e">
        <v>#N/A</v>
      </c>
      <c r="M5809" s="92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8" t="e">
        <v>#N/A</v>
      </c>
      <c r="F5810" s="3" t="e">
        <v>#N/A</v>
      </c>
      <c r="G5810" s="3" t="e">
        <v>#N/A</v>
      </c>
      <c r="H5810" s="3" t="e">
        <v>#N/A</v>
      </c>
      <c r="I5810" s="79" t="e">
        <v>#N/A</v>
      </c>
      <c r="J5810" s="79" t="e">
        <v>#N/A</v>
      </c>
      <c r="K5810" s="84" t="e">
        <v>#N/A</v>
      </c>
      <c r="L5810" s="9" t="e">
        <v>#N/A</v>
      </c>
      <c r="M5810" s="92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8" t="e">
        <v>#N/A</v>
      </c>
      <c r="F5811" s="3" t="e">
        <v>#N/A</v>
      </c>
      <c r="G5811" s="3" t="e">
        <v>#N/A</v>
      </c>
      <c r="H5811" s="3" t="e">
        <v>#N/A</v>
      </c>
      <c r="I5811" s="79" t="e">
        <v>#N/A</v>
      </c>
      <c r="J5811" s="79" t="e">
        <v>#N/A</v>
      </c>
      <c r="K5811" s="84" t="e">
        <v>#N/A</v>
      </c>
      <c r="L5811" s="9" t="e">
        <v>#N/A</v>
      </c>
      <c r="M5811" s="92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8" t="e">
        <v>#N/A</v>
      </c>
      <c r="F5812" s="3" t="e">
        <v>#N/A</v>
      </c>
      <c r="G5812" s="3" t="e">
        <v>#N/A</v>
      </c>
      <c r="H5812" s="3" t="e">
        <v>#N/A</v>
      </c>
      <c r="I5812" s="79" t="e">
        <v>#N/A</v>
      </c>
      <c r="J5812" s="79" t="e">
        <v>#N/A</v>
      </c>
      <c r="K5812" s="84" t="e">
        <v>#N/A</v>
      </c>
      <c r="L5812" s="9" t="e">
        <v>#N/A</v>
      </c>
      <c r="M5812" s="92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8" t="e">
        <v>#N/A</v>
      </c>
      <c r="F5813" s="3" t="e">
        <v>#N/A</v>
      </c>
      <c r="G5813" s="3" t="e">
        <v>#N/A</v>
      </c>
      <c r="H5813" s="3" t="e">
        <v>#N/A</v>
      </c>
      <c r="I5813" s="79" t="e">
        <v>#N/A</v>
      </c>
      <c r="J5813" s="79" t="e">
        <v>#N/A</v>
      </c>
      <c r="K5813" s="84" t="e">
        <v>#N/A</v>
      </c>
      <c r="L5813" s="9" t="e">
        <v>#N/A</v>
      </c>
      <c r="M5813" s="92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8" t="e">
        <v>#N/A</v>
      </c>
      <c r="F5814" s="3" t="e">
        <v>#N/A</v>
      </c>
      <c r="G5814" s="3" t="e">
        <v>#N/A</v>
      </c>
      <c r="H5814" s="3" t="e">
        <v>#N/A</v>
      </c>
      <c r="I5814" s="79" t="e">
        <v>#N/A</v>
      </c>
      <c r="J5814" s="79" t="e">
        <v>#N/A</v>
      </c>
      <c r="K5814" s="84" t="e">
        <v>#N/A</v>
      </c>
      <c r="L5814" s="9" t="e">
        <v>#N/A</v>
      </c>
      <c r="M5814" s="92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8" t="e">
        <v>#N/A</v>
      </c>
      <c r="F5815" s="3" t="e">
        <v>#N/A</v>
      </c>
      <c r="G5815" s="3" t="e">
        <v>#N/A</v>
      </c>
      <c r="H5815" s="3" t="e">
        <v>#N/A</v>
      </c>
      <c r="I5815" s="79" t="e">
        <v>#N/A</v>
      </c>
      <c r="J5815" s="79" t="e">
        <v>#N/A</v>
      </c>
      <c r="K5815" s="84" t="e">
        <v>#N/A</v>
      </c>
      <c r="L5815" s="9" t="e">
        <v>#N/A</v>
      </c>
      <c r="M5815" s="92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8" t="e">
        <v>#N/A</v>
      </c>
      <c r="F5816" s="3" t="e">
        <v>#N/A</v>
      </c>
      <c r="G5816" s="3" t="e">
        <v>#N/A</v>
      </c>
      <c r="H5816" s="3" t="e">
        <v>#N/A</v>
      </c>
      <c r="I5816" s="79" t="e">
        <v>#N/A</v>
      </c>
      <c r="J5816" s="79" t="e">
        <v>#N/A</v>
      </c>
      <c r="K5816" s="84" t="e">
        <v>#N/A</v>
      </c>
      <c r="L5816" s="9" t="e">
        <v>#N/A</v>
      </c>
      <c r="M5816" s="92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8" t="e">
        <v>#N/A</v>
      </c>
      <c r="F5817" s="3" t="e">
        <v>#N/A</v>
      </c>
      <c r="G5817" s="3" t="e">
        <v>#N/A</v>
      </c>
      <c r="H5817" s="3" t="e">
        <v>#N/A</v>
      </c>
      <c r="I5817" s="79" t="e">
        <v>#N/A</v>
      </c>
      <c r="J5817" s="79" t="e">
        <v>#N/A</v>
      </c>
      <c r="K5817" s="84" t="e">
        <v>#N/A</v>
      </c>
      <c r="L5817" s="9" t="e">
        <v>#N/A</v>
      </c>
      <c r="M5817" s="92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8" t="e">
        <v>#N/A</v>
      </c>
      <c r="F5818" s="3" t="e">
        <v>#N/A</v>
      </c>
      <c r="G5818" s="3" t="e">
        <v>#N/A</v>
      </c>
      <c r="H5818" s="3" t="e">
        <v>#N/A</v>
      </c>
      <c r="I5818" s="79" t="e">
        <v>#N/A</v>
      </c>
      <c r="J5818" s="79" t="e">
        <v>#N/A</v>
      </c>
      <c r="K5818" s="84" t="e">
        <v>#N/A</v>
      </c>
      <c r="L5818" s="9" t="e">
        <v>#N/A</v>
      </c>
      <c r="M5818" s="92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8" t="e">
        <v>#N/A</v>
      </c>
      <c r="F5819" s="3" t="e">
        <v>#N/A</v>
      </c>
      <c r="G5819" s="3" t="e">
        <v>#N/A</v>
      </c>
      <c r="H5819" s="3" t="e">
        <v>#N/A</v>
      </c>
      <c r="I5819" s="79" t="e">
        <v>#N/A</v>
      </c>
      <c r="J5819" s="79" t="e">
        <v>#N/A</v>
      </c>
      <c r="K5819" s="84" t="e">
        <v>#N/A</v>
      </c>
      <c r="L5819" s="9" t="e">
        <v>#N/A</v>
      </c>
      <c r="M5819" s="92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8" t="e">
        <v>#N/A</v>
      </c>
      <c r="F5820" s="3" t="e">
        <v>#N/A</v>
      </c>
      <c r="G5820" s="3" t="e">
        <v>#N/A</v>
      </c>
      <c r="H5820" s="3" t="e">
        <v>#N/A</v>
      </c>
      <c r="I5820" s="79" t="e">
        <v>#N/A</v>
      </c>
      <c r="J5820" s="79" t="e">
        <v>#N/A</v>
      </c>
      <c r="K5820" s="84" t="e">
        <v>#N/A</v>
      </c>
      <c r="L5820" s="9" t="e">
        <v>#N/A</v>
      </c>
      <c r="M5820" s="92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8" t="e">
        <v>#N/A</v>
      </c>
      <c r="F5821" s="3" t="e">
        <v>#N/A</v>
      </c>
      <c r="G5821" s="3" t="e">
        <v>#N/A</v>
      </c>
      <c r="H5821" s="3" t="e">
        <v>#N/A</v>
      </c>
      <c r="I5821" s="79" t="e">
        <v>#N/A</v>
      </c>
      <c r="J5821" s="79" t="e">
        <v>#N/A</v>
      </c>
      <c r="K5821" s="84" t="e">
        <v>#N/A</v>
      </c>
      <c r="L5821" s="9" t="e">
        <v>#N/A</v>
      </c>
      <c r="M5821" s="92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8" t="e">
        <v>#N/A</v>
      </c>
      <c r="F5822" s="3" t="e">
        <v>#N/A</v>
      </c>
      <c r="G5822" s="3" t="e">
        <v>#N/A</v>
      </c>
      <c r="H5822" s="3" t="e">
        <v>#N/A</v>
      </c>
      <c r="I5822" s="79" t="e">
        <v>#N/A</v>
      </c>
      <c r="J5822" s="79" t="e">
        <v>#N/A</v>
      </c>
      <c r="K5822" s="84" t="e">
        <v>#N/A</v>
      </c>
      <c r="L5822" s="9" t="e">
        <v>#N/A</v>
      </c>
      <c r="M5822" s="92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8" t="e">
        <v>#N/A</v>
      </c>
      <c r="F5823" s="3" t="e">
        <v>#N/A</v>
      </c>
      <c r="G5823" s="3" t="e">
        <v>#N/A</v>
      </c>
      <c r="H5823" s="3" t="e">
        <v>#N/A</v>
      </c>
      <c r="I5823" s="79" t="e">
        <v>#N/A</v>
      </c>
      <c r="J5823" s="79" t="e">
        <v>#N/A</v>
      </c>
      <c r="K5823" s="84" t="e">
        <v>#N/A</v>
      </c>
      <c r="L5823" s="9" t="e">
        <v>#N/A</v>
      </c>
      <c r="M5823" s="92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8" t="e">
        <v>#N/A</v>
      </c>
      <c r="F5824" s="3" t="e">
        <v>#N/A</v>
      </c>
      <c r="G5824" s="3" t="e">
        <v>#N/A</v>
      </c>
      <c r="H5824" s="3" t="e">
        <v>#N/A</v>
      </c>
      <c r="I5824" s="79" t="e">
        <v>#N/A</v>
      </c>
      <c r="J5824" s="79" t="e">
        <v>#N/A</v>
      </c>
      <c r="K5824" s="84" t="e">
        <v>#N/A</v>
      </c>
      <c r="L5824" s="9" t="e">
        <v>#N/A</v>
      </c>
      <c r="M5824" s="92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8" t="e">
        <v>#N/A</v>
      </c>
      <c r="F5825" s="3" t="e">
        <v>#N/A</v>
      </c>
      <c r="G5825" s="3" t="e">
        <v>#N/A</v>
      </c>
      <c r="H5825" s="3" t="e">
        <v>#N/A</v>
      </c>
      <c r="I5825" s="79" t="e">
        <v>#N/A</v>
      </c>
      <c r="J5825" s="79" t="e">
        <v>#N/A</v>
      </c>
      <c r="K5825" s="84" t="e">
        <v>#N/A</v>
      </c>
      <c r="L5825" s="9" t="e">
        <v>#N/A</v>
      </c>
      <c r="M5825" s="92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8" t="e">
        <v>#N/A</v>
      </c>
      <c r="F5826" s="3" t="e">
        <v>#N/A</v>
      </c>
      <c r="G5826" s="3" t="e">
        <v>#N/A</v>
      </c>
      <c r="H5826" s="3" t="e">
        <v>#N/A</v>
      </c>
      <c r="I5826" s="79" t="e">
        <v>#N/A</v>
      </c>
      <c r="J5826" s="79" t="e">
        <v>#N/A</v>
      </c>
      <c r="K5826" s="84" t="e">
        <v>#N/A</v>
      </c>
      <c r="L5826" s="9" t="e">
        <v>#N/A</v>
      </c>
      <c r="M5826" s="92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8" t="e">
        <v>#N/A</v>
      </c>
      <c r="F5827" s="3" t="e">
        <v>#N/A</v>
      </c>
      <c r="G5827" s="3" t="e">
        <v>#N/A</v>
      </c>
      <c r="H5827" s="3" t="e">
        <v>#N/A</v>
      </c>
      <c r="I5827" s="79" t="e">
        <v>#N/A</v>
      </c>
      <c r="J5827" s="79" t="e">
        <v>#N/A</v>
      </c>
      <c r="K5827" s="84" t="e">
        <v>#N/A</v>
      </c>
      <c r="L5827" s="9" t="e">
        <v>#N/A</v>
      </c>
      <c r="M5827" s="92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8" t="e">
        <v>#N/A</v>
      </c>
      <c r="F5828" s="3" t="e">
        <v>#N/A</v>
      </c>
      <c r="G5828" s="3" t="e">
        <v>#N/A</v>
      </c>
      <c r="H5828" s="3" t="e">
        <v>#N/A</v>
      </c>
      <c r="I5828" s="79" t="e">
        <v>#N/A</v>
      </c>
      <c r="J5828" s="79" t="e">
        <v>#N/A</v>
      </c>
      <c r="K5828" s="84" t="e">
        <v>#N/A</v>
      </c>
      <c r="L5828" s="9" t="e">
        <v>#N/A</v>
      </c>
      <c r="M5828" s="92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8" t="e">
        <v>#N/A</v>
      </c>
      <c r="F5829" s="3" t="e">
        <v>#N/A</v>
      </c>
      <c r="G5829" s="3" t="e">
        <v>#N/A</v>
      </c>
      <c r="H5829" s="3" t="e">
        <v>#N/A</v>
      </c>
      <c r="I5829" s="79" t="e">
        <v>#N/A</v>
      </c>
      <c r="J5829" s="79" t="e">
        <v>#N/A</v>
      </c>
      <c r="K5829" s="84" t="e">
        <v>#N/A</v>
      </c>
      <c r="L5829" s="9" t="e">
        <v>#N/A</v>
      </c>
      <c r="M5829" s="92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8" t="e">
        <v>#N/A</v>
      </c>
      <c r="F5830" s="3" t="e">
        <v>#N/A</v>
      </c>
      <c r="G5830" s="3" t="e">
        <v>#N/A</v>
      </c>
      <c r="H5830" s="3" t="e">
        <v>#N/A</v>
      </c>
      <c r="I5830" s="79" t="e">
        <v>#N/A</v>
      </c>
      <c r="J5830" s="79" t="e">
        <v>#N/A</v>
      </c>
      <c r="K5830" s="84" t="e">
        <v>#N/A</v>
      </c>
      <c r="L5830" s="9" t="e">
        <v>#N/A</v>
      </c>
      <c r="M5830" s="92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8" t="e">
        <v>#N/A</v>
      </c>
      <c r="F5831" s="3" t="e">
        <v>#N/A</v>
      </c>
      <c r="G5831" s="3" t="e">
        <v>#N/A</v>
      </c>
      <c r="H5831" s="3" t="e">
        <v>#N/A</v>
      </c>
      <c r="I5831" s="79" t="e">
        <v>#N/A</v>
      </c>
      <c r="J5831" s="79" t="e">
        <v>#N/A</v>
      </c>
      <c r="K5831" s="84" t="e">
        <v>#N/A</v>
      </c>
      <c r="L5831" s="9" t="e">
        <v>#N/A</v>
      </c>
      <c r="M5831" s="92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8" t="e">
        <v>#N/A</v>
      </c>
      <c r="F5832" s="3" t="e">
        <v>#N/A</v>
      </c>
      <c r="G5832" s="3" t="e">
        <v>#N/A</v>
      </c>
      <c r="H5832" s="3" t="e">
        <v>#N/A</v>
      </c>
      <c r="I5832" s="79" t="e">
        <v>#N/A</v>
      </c>
      <c r="J5832" s="79" t="e">
        <v>#N/A</v>
      </c>
      <c r="K5832" s="84" t="e">
        <v>#N/A</v>
      </c>
      <c r="L5832" s="9" t="e">
        <v>#N/A</v>
      </c>
      <c r="M5832" s="92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8" t="e">
        <v>#N/A</v>
      </c>
      <c r="F5833" s="3" t="e">
        <v>#N/A</v>
      </c>
      <c r="G5833" s="3" t="e">
        <v>#N/A</v>
      </c>
      <c r="H5833" s="3" t="e">
        <v>#N/A</v>
      </c>
      <c r="I5833" s="79" t="e">
        <v>#N/A</v>
      </c>
      <c r="J5833" s="79" t="e">
        <v>#N/A</v>
      </c>
      <c r="K5833" s="84" t="e">
        <v>#N/A</v>
      </c>
      <c r="L5833" s="9" t="e">
        <v>#N/A</v>
      </c>
      <c r="M5833" s="92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8" t="e">
        <v>#N/A</v>
      </c>
      <c r="F5834" s="3" t="e">
        <v>#N/A</v>
      </c>
      <c r="G5834" s="3" t="e">
        <v>#N/A</v>
      </c>
      <c r="H5834" s="3" t="e">
        <v>#N/A</v>
      </c>
      <c r="I5834" s="79" t="e">
        <v>#N/A</v>
      </c>
      <c r="J5834" s="79" t="e">
        <v>#N/A</v>
      </c>
      <c r="K5834" s="84" t="e">
        <v>#N/A</v>
      </c>
      <c r="L5834" s="9" t="e">
        <v>#N/A</v>
      </c>
      <c r="M5834" s="92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8" t="e">
        <v>#N/A</v>
      </c>
      <c r="F5835" s="3" t="e">
        <v>#N/A</v>
      </c>
      <c r="G5835" s="3" t="e">
        <v>#N/A</v>
      </c>
      <c r="H5835" s="3" t="e">
        <v>#N/A</v>
      </c>
      <c r="I5835" s="79" t="e">
        <v>#N/A</v>
      </c>
      <c r="J5835" s="79" t="e">
        <v>#N/A</v>
      </c>
      <c r="K5835" s="84" t="e">
        <v>#N/A</v>
      </c>
      <c r="L5835" s="9" t="e">
        <v>#N/A</v>
      </c>
      <c r="M5835" s="92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8" t="e">
        <v>#N/A</v>
      </c>
      <c r="F5836" s="3" t="e">
        <v>#N/A</v>
      </c>
      <c r="G5836" s="3" t="e">
        <v>#N/A</v>
      </c>
      <c r="H5836" s="3" t="e">
        <v>#N/A</v>
      </c>
      <c r="I5836" s="79" t="e">
        <v>#N/A</v>
      </c>
      <c r="J5836" s="79" t="e">
        <v>#N/A</v>
      </c>
      <c r="K5836" s="84" t="e">
        <v>#N/A</v>
      </c>
      <c r="L5836" s="9" t="e">
        <v>#N/A</v>
      </c>
      <c r="M5836" s="92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8" t="e">
        <v>#N/A</v>
      </c>
      <c r="F5837" s="3" t="e">
        <v>#N/A</v>
      </c>
      <c r="G5837" s="3" t="e">
        <v>#N/A</v>
      </c>
      <c r="H5837" s="3" t="e">
        <v>#N/A</v>
      </c>
      <c r="I5837" s="79" t="e">
        <v>#N/A</v>
      </c>
      <c r="J5837" s="79" t="e">
        <v>#N/A</v>
      </c>
      <c r="K5837" s="84" t="e">
        <v>#N/A</v>
      </c>
      <c r="L5837" s="9" t="e">
        <v>#N/A</v>
      </c>
      <c r="M5837" s="92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8" t="e">
        <v>#N/A</v>
      </c>
      <c r="F5838" s="3" t="e">
        <v>#N/A</v>
      </c>
      <c r="G5838" s="3" t="e">
        <v>#N/A</v>
      </c>
      <c r="H5838" s="3" t="e">
        <v>#N/A</v>
      </c>
      <c r="I5838" s="79" t="e">
        <v>#N/A</v>
      </c>
      <c r="J5838" s="79" t="e">
        <v>#N/A</v>
      </c>
      <c r="K5838" s="84" t="e">
        <v>#N/A</v>
      </c>
      <c r="L5838" s="9" t="e">
        <v>#N/A</v>
      </c>
      <c r="M5838" s="92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8" t="e">
        <v>#N/A</v>
      </c>
      <c r="F5839" s="3" t="e">
        <v>#N/A</v>
      </c>
      <c r="G5839" s="3" t="e">
        <v>#N/A</v>
      </c>
      <c r="H5839" s="3" t="e">
        <v>#N/A</v>
      </c>
      <c r="I5839" s="79" t="e">
        <v>#N/A</v>
      </c>
      <c r="J5839" s="79" t="e">
        <v>#N/A</v>
      </c>
      <c r="K5839" s="84" t="e">
        <v>#N/A</v>
      </c>
      <c r="L5839" s="9" t="e">
        <v>#N/A</v>
      </c>
      <c r="M5839" s="92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8" t="e">
        <v>#N/A</v>
      </c>
      <c r="F5840" s="3" t="e">
        <v>#N/A</v>
      </c>
      <c r="G5840" s="3" t="e">
        <v>#N/A</v>
      </c>
      <c r="H5840" s="3" t="e">
        <v>#N/A</v>
      </c>
      <c r="I5840" s="79" t="e">
        <v>#N/A</v>
      </c>
      <c r="J5840" s="79" t="e">
        <v>#N/A</v>
      </c>
      <c r="K5840" s="84" t="e">
        <v>#N/A</v>
      </c>
      <c r="L5840" s="9" t="e">
        <v>#N/A</v>
      </c>
      <c r="M5840" s="92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8" t="e">
        <v>#N/A</v>
      </c>
      <c r="F5841" s="3" t="e">
        <v>#N/A</v>
      </c>
      <c r="G5841" s="3" t="e">
        <v>#N/A</v>
      </c>
      <c r="H5841" s="3" t="e">
        <v>#N/A</v>
      </c>
      <c r="I5841" s="79" t="e">
        <v>#N/A</v>
      </c>
      <c r="J5841" s="79" t="e">
        <v>#N/A</v>
      </c>
      <c r="K5841" s="84" t="e">
        <v>#N/A</v>
      </c>
      <c r="L5841" s="9" t="e">
        <v>#N/A</v>
      </c>
      <c r="M5841" s="92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8" t="e">
        <v>#N/A</v>
      </c>
      <c r="F5842" s="3" t="e">
        <v>#N/A</v>
      </c>
      <c r="G5842" s="3" t="e">
        <v>#N/A</v>
      </c>
      <c r="H5842" s="3" t="e">
        <v>#N/A</v>
      </c>
      <c r="I5842" s="79" t="e">
        <v>#N/A</v>
      </c>
      <c r="J5842" s="79" t="e">
        <v>#N/A</v>
      </c>
      <c r="K5842" s="84" t="e">
        <v>#N/A</v>
      </c>
      <c r="L5842" s="9" t="e">
        <v>#N/A</v>
      </c>
      <c r="M5842" s="92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8" t="e">
        <v>#N/A</v>
      </c>
      <c r="F5843" s="3" t="e">
        <v>#N/A</v>
      </c>
      <c r="G5843" s="3" t="e">
        <v>#N/A</v>
      </c>
      <c r="H5843" s="3" t="e">
        <v>#N/A</v>
      </c>
      <c r="I5843" s="79" t="e">
        <v>#N/A</v>
      </c>
      <c r="J5843" s="79" t="e">
        <v>#N/A</v>
      </c>
      <c r="K5843" s="84" t="e">
        <v>#N/A</v>
      </c>
      <c r="L5843" s="9" t="e">
        <v>#N/A</v>
      </c>
      <c r="M5843" s="92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8" t="e">
        <v>#N/A</v>
      </c>
      <c r="F5844" s="3" t="e">
        <v>#N/A</v>
      </c>
      <c r="G5844" s="3" t="e">
        <v>#N/A</v>
      </c>
      <c r="H5844" s="3" t="e">
        <v>#N/A</v>
      </c>
      <c r="I5844" s="79" t="e">
        <v>#N/A</v>
      </c>
      <c r="J5844" s="79" t="e">
        <v>#N/A</v>
      </c>
      <c r="K5844" s="84" t="e">
        <v>#N/A</v>
      </c>
      <c r="L5844" s="9" t="e">
        <v>#N/A</v>
      </c>
      <c r="M5844" s="92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8" t="e">
        <v>#N/A</v>
      </c>
      <c r="F5845" s="3" t="e">
        <v>#N/A</v>
      </c>
      <c r="G5845" s="3" t="e">
        <v>#N/A</v>
      </c>
      <c r="H5845" s="3" t="e">
        <v>#N/A</v>
      </c>
      <c r="I5845" s="79" t="e">
        <v>#N/A</v>
      </c>
      <c r="J5845" s="79" t="e">
        <v>#N/A</v>
      </c>
      <c r="K5845" s="84" t="e">
        <v>#N/A</v>
      </c>
      <c r="L5845" s="9" t="e">
        <v>#N/A</v>
      </c>
      <c r="M5845" s="92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8" t="e">
        <v>#N/A</v>
      </c>
      <c r="F5846" s="3" t="e">
        <v>#N/A</v>
      </c>
      <c r="G5846" s="3" t="e">
        <v>#N/A</v>
      </c>
      <c r="H5846" s="3" t="e">
        <v>#N/A</v>
      </c>
      <c r="I5846" s="79" t="e">
        <v>#N/A</v>
      </c>
      <c r="J5846" s="79" t="e">
        <v>#N/A</v>
      </c>
      <c r="K5846" s="84" t="e">
        <v>#N/A</v>
      </c>
      <c r="L5846" s="9" t="e">
        <v>#N/A</v>
      </c>
      <c r="M5846" s="92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8" t="e">
        <v>#N/A</v>
      </c>
      <c r="F5847" s="3" t="e">
        <v>#N/A</v>
      </c>
      <c r="G5847" s="3" t="e">
        <v>#N/A</v>
      </c>
      <c r="H5847" s="3" t="e">
        <v>#N/A</v>
      </c>
      <c r="I5847" s="79" t="e">
        <v>#N/A</v>
      </c>
      <c r="J5847" s="79" t="e">
        <v>#N/A</v>
      </c>
      <c r="K5847" s="84" t="e">
        <v>#N/A</v>
      </c>
      <c r="L5847" s="9" t="e">
        <v>#N/A</v>
      </c>
      <c r="M5847" s="92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8" t="e">
        <v>#N/A</v>
      </c>
      <c r="F5848" s="3" t="e">
        <v>#N/A</v>
      </c>
      <c r="G5848" s="3" t="e">
        <v>#N/A</v>
      </c>
      <c r="H5848" s="3" t="e">
        <v>#N/A</v>
      </c>
      <c r="I5848" s="79" t="e">
        <v>#N/A</v>
      </c>
      <c r="J5848" s="79" t="e">
        <v>#N/A</v>
      </c>
      <c r="K5848" s="84" t="e">
        <v>#N/A</v>
      </c>
      <c r="L5848" s="9" t="e">
        <v>#N/A</v>
      </c>
      <c r="M5848" s="92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8" t="e">
        <v>#N/A</v>
      </c>
      <c r="F5849" s="3" t="e">
        <v>#N/A</v>
      </c>
      <c r="G5849" s="3" t="e">
        <v>#N/A</v>
      </c>
      <c r="H5849" s="3" t="e">
        <v>#N/A</v>
      </c>
      <c r="I5849" s="79" t="e">
        <v>#N/A</v>
      </c>
      <c r="J5849" s="79" t="e">
        <v>#N/A</v>
      </c>
      <c r="K5849" s="84" t="e">
        <v>#N/A</v>
      </c>
      <c r="L5849" s="9" t="e">
        <v>#N/A</v>
      </c>
      <c r="M5849" s="92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8" t="e">
        <v>#N/A</v>
      </c>
      <c r="F5850" s="3" t="e">
        <v>#N/A</v>
      </c>
      <c r="G5850" s="3" t="e">
        <v>#N/A</v>
      </c>
      <c r="H5850" s="3" t="e">
        <v>#N/A</v>
      </c>
      <c r="I5850" s="79" t="e">
        <v>#N/A</v>
      </c>
      <c r="J5850" s="79" t="e">
        <v>#N/A</v>
      </c>
      <c r="K5850" s="84" t="e">
        <v>#N/A</v>
      </c>
      <c r="L5850" s="9" t="e">
        <v>#N/A</v>
      </c>
      <c r="M5850" s="92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8" t="e">
        <v>#N/A</v>
      </c>
      <c r="F5851" s="3" t="e">
        <v>#N/A</v>
      </c>
      <c r="G5851" s="3" t="e">
        <v>#N/A</v>
      </c>
      <c r="H5851" s="3" t="e">
        <v>#N/A</v>
      </c>
      <c r="I5851" s="79" t="e">
        <v>#N/A</v>
      </c>
      <c r="J5851" s="79" t="e">
        <v>#N/A</v>
      </c>
      <c r="K5851" s="84" t="e">
        <v>#N/A</v>
      </c>
      <c r="L5851" s="9" t="e">
        <v>#N/A</v>
      </c>
      <c r="M5851" s="92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8" t="e">
        <v>#N/A</v>
      </c>
      <c r="F5852" s="3" t="e">
        <v>#N/A</v>
      </c>
      <c r="G5852" s="3" t="e">
        <v>#N/A</v>
      </c>
      <c r="H5852" s="3" t="e">
        <v>#N/A</v>
      </c>
      <c r="I5852" s="79" t="e">
        <v>#N/A</v>
      </c>
      <c r="J5852" s="79" t="e">
        <v>#N/A</v>
      </c>
      <c r="K5852" s="84" t="e">
        <v>#N/A</v>
      </c>
      <c r="L5852" s="9" t="e">
        <v>#N/A</v>
      </c>
      <c r="M5852" s="92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8" t="e">
        <v>#N/A</v>
      </c>
      <c r="F5853" s="3" t="e">
        <v>#N/A</v>
      </c>
      <c r="G5853" s="3" t="e">
        <v>#N/A</v>
      </c>
      <c r="H5853" s="3" t="e">
        <v>#N/A</v>
      </c>
      <c r="I5853" s="79" t="e">
        <v>#N/A</v>
      </c>
      <c r="J5853" s="79" t="e">
        <v>#N/A</v>
      </c>
      <c r="K5853" s="84" t="e">
        <v>#N/A</v>
      </c>
      <c r="L5853" s="9" t="e">
        <v>#N/A</v>
      </c>
      <c r="M5853" s="92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8" t="e">
        <v>#N/A</v>
      </c>
      <c r="F5854" s="3" t="e">
        <v>#N/A</v>
      </c>
      <c r="G5854" s="3" t="e">
        <v>#N/A</v>
      </c>
      <c r="H5854" s="3" t="e">
        <v>#N/A</v>
      </c>
      <c r="I5854" s="79" t="e">
        <v>#N/A</v>
      </c>
      <c r="J5854" s="79" t="e">
        <v>#N/A</v>
      </c>
      <c r="K5854" s="84" t="e">
        <v>#N/A</v>
      </c>
      <c r="L5854" s="9" t="e">
        <v>#N/A</v>
      </c>
      <c r="M5854" s="92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8" t="e">
        <v>#N/A</v>
      </c>
      <c r="F5855" s="3" t="e">
        <v>#N/A</v>
      </c>
      <c r="G5855" s="3" t="e">
        <v>#N/A</v>
      </c>
      <c r="H5855" s="3" t="e">
        <v>#N/A</v>
      </c>
      <c r="I5855" s="79" t="e">
        <v>#N/A</v>
      </c>
      <c r="J5855" s="79" t="e">
        <v>#N/A</v>
      </c>
      <c r="K5855" s="84" t="e">
        <v>#N/A</v>
      </c>
      <c r="L5855" s="9" t="e">
        <v>#N/A</v>
      </c>
      <c r="M5855" s="92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8" t="e">
        <v>#N/A</v>
      </c>
      <c r="F5856" s="3" t="e">
        <v>#N/A</v>
      </c>
      <c r="G5856" s="3" t="e">
        <v>#N/A</v>
      </c>
      <c r="H5856" s="3" t="e">
        <v>#N/A</v>
      </c>
      <c r="I5856" s="79" t="e">
        <v>#N/A</v>
      </c>
      <c r="J5856" s="79" t="e">
        <v>#N/A</v>
      </c>
      <c r="K5856" s="84" t="e">
        <v>#N/A</v>
      </c>
      <c r="L5856" s="9" t="e">
        <v>#N/A</v>
      </c>
      <c r="M5856" s="92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8" t="e">
        <v>#N/A</v>
      </c>
      <c r="F5857" s="3" t="e">
        <v>#N/A</v>
      </c>
      <c r="G5857" s="3" t="e">
        <v>#N/A</v>
      </c>
      <c r="H5857" s="3" t="e">
        <v>#N/A</v>
      </c>
      <c r="I5857" s="79" t="e">
        <v>#N/A</v>
      </c>
      <c r="J5857" s="79" t="e">
        <v>#N/A</v>
      </c>
      <c r="K5857" s="84" t="e">
        <v>#N/A</v>
      </c>
      <c r="L5857" s="9" t="e">
        <v>#N/A</v>
      </c>
      <c r="M5857" s="92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8" t="e">
        <v>#N/A</v>
      </c>
      <c r="F5858" s="3" t="e">
        <v>#N/A</v>
      </c>
      <c r="G5858" s="3" t="e">
        <v>#N/A</v>
      </c>
      <c r="H5858" s="3" t="e">
        <v>#N/A</v>
      </c>
      <c r="I5858" s="79" t="e">
        <v>#N/A</v>
      </c>
      <c r="J5858" s="79" t="e">
        <v>#N/A</v>
      </c>
      <c r="K5858" s="84" t="e">
        <v>#N/A</v>
      </c>
      <c r="L5858" s="9" t="e">
        <v>#N/A</v>
      </c>
      <c r="M5858" s="92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8" t="e">
        <v>#N/A</v>
      </c>
      <c r="F5859" s="3" t="e">
        <v>#N/A</v>
      </c>
      <c r="G5859" s="3" t="e">
        <v>#N/A</v>
      </c>
      <c r="H5859" s="3" t="e">
        <v>#N/A</v>
      </c>
      <c r="I5859" s="79" t="e">
        <v>#N/A</v>
      </c>
      <c r="J5859" s="79" t="e">
        <v>#N/A</v>
      </c>
      <c r="K5859" s="84" t="e">
        <v>#N/A</v>
      </c>
      <c r="L5859" s="9" t="e">
        <v>#N/A</v>
      </c>
      <c r="M5859" s="92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8" t="e">
        <v>#N/A</v>
      </c>
      <c r="F5860" s="3" t="e">
        <v>#N/A</v>
      </c>
      <c r="G5860" s="3" t="e">
        <v>#N/A</v>
      </c>
      <c r="H5860" s="3" t="e">
        <v>#N/A</v>
      </c>
      <c r="I5860" s="79" t="e">
        <v>#N/A</v>
      </c>
      <c r="J5860" s="79" t="e">
        <v>#N/A</v>
      </c>
      <c r="K5860" s="84" t="e">
        <v>#N/A</v>
      </c>
      <c r="L5860" s="9" t="e">
        <v>#N/A</v>
      </c>
      <c r="M5860" s="92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8" t="e">
        <v>#N/A</v>
      </c>
      <c r="F5861" s="3" t="e">
        <v>#N/A</v>
      </c>
      <c r="G5861" s="3" t="e">
        <v>#N/A</v>
      </c>
      <c r="H5861" s="3" t="e">
        <v>#N/A</v>
      </c>
      <c r="I5861" s="79" t="e">
        <v>#N/A</v>
      </c>
      <c r="J5861" s="79" t="e">
        <v>#N/A</v>
      </c>
      <c r="K5861" s="84" t="e">
        <v>#N/A</v>
      </c>
      <c r="L5861" s="9" t="e">
        <v>#N/A</v>
      </c>
      <c r="M5861" s="92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8" t="e">
        <v>#N/A</v>
      </c>
      <c r="F5862" s="3" t="e">
        <v>#N/A</v>
      </c>
      <c r="G5862" s="3" t="e">
        <v>#N/A</v>
      </c>
      <c r="H5862" s="3" t="e">
        <v>#N/A</v>
      </c>
      <c r="I5862" s="79" t="e">
        <v>#N/A</v>
      </c>
      <c r="J5862" s="79" t="e">
        <v>#N/A</v>
      </c>
      <c r="K5862" s="84" t="e">
        <v>#N/A</v>
      </c>
      <c r="L5862" s="9" t="e">
        <v>#N/A</v>
      </c>
      <c r="M5862" s="92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8" t="e">
        <v>#N/A</v>
      </c>
      <c r="F5863" s="3" t="e">
        <v>#N/A</v>
      </c>
      <c r="G5863" s="3" t="e">
        <v>#N/A</v>
      </c>
      <c r="H5863" s="3" t="e">
        <v>#N/A</v>
      </c>
      <c r="I5863" s="79" t="e">
        <v>#N/A</v>
      </c>
      <c r="J5863" s="79" t="e">
        <v>#N/A</v>
      </c>
      <c r="K5863" s="84" t="e">
        <v>#N/A</v>
      </c>
      <c r="L5863" s="9" t="e">
        <v>#N/A</v>
      </c>
      <c r="M5863" s="92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8" t="e">
        <v>#N/A</v>
      </c>
      <c r="F5864" s="3" t="e">
        <v>#N/A</v>
      </c>
      <c r="G5864" s="3" t="e">
        <v>#N/A</v>
      </c>
      <c r="H5864" s="3" t="e">
        <v>#N/A</v>
      </c>
      <c r="I5864" s="79" t="e">
        <v>#N/A</v>
      </c>
      <c r="J5864" s="79" t="e">
        <v>#N/A</v>
      </c>
      <c r="K5864" s="84" t="e">
        <v>#N/A</v>
      </c>
      <c r="L5864" s="9" t="e">
        <v>#N/A</v>
      </c>
      <c r="M5864" s="92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8" t="e">
        <v>#N/A</v>
      </c>
      <c r="F5865" s="3" t="e">
        <v>#N/A</v>
      </c>
      <c r="G5865" s="3" t="e">
        <v>#N/A</v>
      </c>
      <c r="H5865" s="3" t="e">
        <v>#N/A</v>
      </c>
      <c r="I5865" s="79" t="e">
        <v>#N/A</v>
      </c>
      <c r="J5865" s="79" t="e">
        <v>#N/A</v>
      </c>
      <c r="K5865" s="84" t="e">
        <v>#N/A</v>
      </c>
      <c r="L5865" s="9" t="e">
        <v>#N/A</v>
      </c>
      <c r="M5865" s="92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8" t="e">
        <v>#N/A</v>
      </c>
      <c r="F5866" s="3" t="e">
        <v>#N/A</v>
      </c>
      <c r="G5866" s="3" t="e">
        <v>#N/A</v>
      </c>
      <c r="H5866" s="3" t="e">
        <v>#N/A</v>
      </c>
      <c r="I5866" s="79" t="e">
        <v>#N/A</v>
      </c>
      <c r="J5866" s="79" t="e">
        <v>#N/A</v>
      </c>
      <c r="K5866" s="84" t="e">
        <v>#N/A</v>
      </c>
      <c r="L5866" s="9" t="e">
        <v>#N/A</v>
      </c>
      <c r="M5866" s="92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8" t="e">
        <v>#N/A</v>
      </c>
      <c r="F5867" s="3" t="e">
        <v>#N/A</v>
      </c>
      <c r="G5867" s="3" t="e">
        <v>#N/A</v>
      </c>
      <c r="H5867" s="3" t="e">
        <v>#N/A</v>
      </c>
      <c r="I5867" s="79" t="e">
        <v>#N/A</v>
      </c>
      <c r="J5867" s="79" t="e">
        <v>#N/A</v>
      </c>
      <c r="K5867" s="84" t="e">
        <v>#N/A</v>
      </c>
      <c r="L5867" s="9" t="e">
        <v>#N/A</v>
      </c>
      <c r="M5867" s="92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8" t="e">
        <v>#N/A</v>
      </c>
      <c r="F5868" s="3" t="e">
        <v>#N/A</v>
      </c>
      <c r="G5868" s="3" t="e">
        <v>#N/A</v>
      </c>
      <c r="H5868" s="3" t="e">
        <v>#N/A</v>
      </c>
      <c r="I5868" s="79" t="e">
        <v>#N/A</v>
      </c>
      <c r="J5868" s="79" t="e">
        <v>#N/A</v>
      </c>
      <c r="K5868" s="84" t="e">
        <v>#N/A</v>
      </c>
      <c r="L5868" s="9" t="e">
        <v>#N/A</v>
      </c>
      <c r="M5868" s="92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8" t="e">
        <v>#N/A</v>
      </c>
      <c r="F5869" s="3" t="e">
        <v>#N/A</v>
      </c>
      <c r="G5869" s="3" t="e">
        <v>#N/A</v>
      </c>
      <c r="H5869" s="3" t="e">
        <v>#N/A</v>
      </c>
      <c r="I5869" s="79" t="e">
        <v>#N/A</v>
      </c>
      <c r="J5869" s="79" t="e">
        <v>#N/A</v>
      </c>
      <c r="K5869" s="84" t="e">
        <v>#N/A</v>
      </c>
      <c r="L5869" s="9" t="e">
        <v>#N/A</v>
      </c>
      <c r="M5869" s="92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8" t="e">
        <v>#N/A</v>
      </c>
      <c r="F5870" s="3" t="e">
        <v>#N/A</v>
      </c>
      <c r="G5870" s="3" t="e">
        <v>#N/A</v>
      </c>
      <c r="H5870" s="3" t="e">
        <v>#N/A</v>
      </c>
      <c r="I5870" s="79" t="e">
        <v>#N/A</v>
      </c>
      <c r="J5870" s="79" t="e">
        <v>#N/A</v>
      </c>
      <c r="K5870" s="84" t="e">
        <v>#N/A</v>
      </c>
      <c r="L5870" s="9" t="e">
        <v>#N/A</v>
      </c>
      <c r="M5870" s="92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8" t="e">
        <v>#N/A</v>
      </c>
      <c r="F5871" s="3" t="e">
        <v>#N/A</v>
      </c>
      <c r="G5871" s="3" t="e">
        <v>#N/A</v>
      </c>
      <c r="H5871" s="3" t="e">
        <v>#N/A</v>
      </c>
      <c r="I5871" s="79" t="e">
        <v>#N/A</v>
      </c>
      <c r="J5871" s="79" t="e">
        <v>#N/A</v>
      </c>
      <c r="K5871" s="84" t="e">
        <v>#N/A</v>
      </c>
      <c r="L5871" s="9" t="e">
        <v>#N/A</v>
      </c>
      <c r="M5871" s="92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8" t="e">
        <v>#N/A</v>
      </c>
      <c r="F5872" s="3" t="e">
        <v>#N/A</v>
      </c>
      <c r="G5872" s="3" t="e">
        <v>#N/A</v>
      </c>
      <c r="H5872" s="3" t="e">
        <v>#N/A</v>
      </c>
      <c r="I5872" s="79" t="e">
        <v>#N/A</v>
      </c>
      <c r="J5872" s="79" t="e">
        <v>#N/A</v>
      </c>
      <c r="K5872" s="84" t="e">
        <v>#N/A</v>
      </c>
      <c r="L5872" s="9" t="e">
        <v>#N/A</v>
      </c>
      <c r="M5872" s="92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8" t="e">
        <v>#N/A</v>
      </c>
      <c r="F5873" s="3" t="e">
        <v>#N/A</v>
      </c>
      <c r="G5873" s="3" t="e">
        <v>#N/A</v>
      </c>
      <c r="H5873" s="3" t="e">
        <v>#N/A</v>
      </c>
      <c r="I5873" s="79" t="e">
        <v>#N/A</v>
      </c>
      <c r="J5873" s="79" t="e">
        <v>#N/A</v>
      </c>
      <c r="K5873" s="84" t="e">
        <v>#N/A</v>
      </c>
      <c r="L5873" s="9" t="e">
        <v>#N/A</v>
      </c>
      <c r="M5873" s="92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8" t="e">
        <v>#N/A</v>
      </c>
      <c r="F5874" s="3" t="e">
        <v>#N/A</v>
      </c>
      <c r="G5874" s="3" t="e">
        <v>#N/A</v>
      </c>
      <c r="H5874" s="3" t="e">
        <v>#N/A</v>
      </c>
      <c r="I5874" s="79" t="e">
        <v>#N/A</v>
      </c>
      <c r="J5874" s="79" t="e">
        <v>#N/A</v>
      </c>
      <c r="K5874" s="84" t="e">
        <v>#N/A</v>
      </c>
      <c r="L5874" s="9" t="e">
        <v>#N/A</v>
      </c>
      <c r="M5874" s="92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8" t="e">
        <v>#N/A</v>
      </c>
      <c r="F5875" s="3" t="e">
        <v>#N/A</v>
      </c>
      <c r="G5875" s="3" t="e">
        <v>#N/A</v>
      </c>
      <c r="H5875" s="3" t="e">
        <v>#N/A</v>
      </c>
      <c r="I5875" s="79" t="e">
        <v>#N/A</v>
      </c>
      <c r="J5875" s="79" t="e">
        <v>#N/A</v>
      </c>
      <c r="K5875" s="84" t="e">
        <v>#N/A</v>
      </c>
      <c r="L5875" s="9" t="e">
        <v>#N/A</v>
      </c>
      <c r="M5875" s="92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8" t="e">
        <v>#N/A</v>
      </c>
      <c r="F5876" s="3" t="e">
        <v>#N/A</v>
      </c>
      <c r="G5876" s="3" t="e">
        <v>#N/A</v>
      </c>
      <c r="H5876" s="3" t="e">
        <v>#N/A</v>
      </c>
      <c r="I5876" s="79" t="e">
        <v>#N/A</v>
      </c>
      <c r="J5876" s="79" t="e">
        <v>#N/A</v>
      </c>
      <c r="K5876" s="84" t="e">
        <v>#N/A</v>
      </c>
      <c r="L5876" s="9" t="e">
        <v>#N/A</v>
      </c>
      <c r="M5876" s="92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8" t="e">
        <v>#N/A</v>
      </c>
      <c r="F5877" s="3" t="e">
        <v>#N/A</v>
      </c>
      <c r="G5877" s="3" t="e">
        <v>#N/A</v>
      </c>
      <c r="H5877" s="3" t="e">
        <v>#N/A</v>
      </c>
      <c r="I5877" s="79" t="e">
        <v>#N/A</v>
      </c>
      <c r="J5877" s="79" t="e">
        <v>#N/A</v>
      </c>
      <c r="K5877" s="84" t="e">
        <v>#N/A</v>
      </c>
      <c r="L5877" s="9" t="e">
        <v>#N/A</v>
      </c>
      <c r="M5877" s="92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8" t="e">
        <v>#N/A</v>
      </c>
      <c r="F5878" s="3" t="e">
        <v>#N/A</v>
      </c>
      <c r="G5878" s="3" t="e">
        <v>#N/A</v>
      </c>
      <c r="H5878" s="3" t="e">
        <v>#N/A</v>
      </c>
      <c r="I5878" s="79" t="e">
        <v>#N/A</v>
      </c>
      <c r="J5878" s="79" t="e">
        <v>#N/A</v>
      </c>
      <c r="K5878" s="84" t="e">
        <v>#N/A</v>
      </c>
      <c r="L5878" s="9" t="e">
        <v>#N/A</v>
      </c>
      <c r="M5878" s="92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8" t="e">
        <v>#N/A</v>
      </c>
      <c r="F5879" s="3" t="e">
        <v>#N/A</v>
      </c>
      <c r="G5879" s="3" t="e">
        <v>#N/A</v>
      </c>
      <c r="H5879" s="3" t="e">
        <v>#N/A</v>
      </c>
      <c r="I5879" s="79" t="e">
        <v>#N/A</v>
      </c>
      <c r="J5879" s="79" t="e">
        <v>#N/A</v>
      </c>
      <c r="K5879" s="84" t="e">
        <v>#N/A</v>
      </c>
      <c r="L5879" s="9" t="e">
        <v>#N/A</v>
      </c>
      <c r="M5879" s="92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8" t="e">
        <v>#N/A</v>
      </c>
      <c r="F5880" s="3" t="e">
        <v>#N/A</v>
      </c>
      <c r="G5880" s="3" t="e">
        <v>#N/A</v>
      </c>
      <c r="H5880" s="3" t="e">
        <v>#N/A</v>
      </c>
      <c r="I5880" s="79" t="e">
        <v>#N/A</v>
      </c>
      <c r="J5880" s="79" t="e">
        <v>#N/A</v>
      </c>
      <c r="K5880" s="84" t="e">
        <v>#N/A</v>
      </c>
      <c r="L5880" s="9" t="e">
        <v>#N/A</v>
      </c>
      <c r="M5880" s="92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8" t="e">
        <v>#N/A</v>
      </c>
      <c r="F5881" s="3" t="e">
        <v>#N/A</v>
      </c>
      <c r="G5881" s="3" t="e">
        <v>#N/A</v>
      </c>
      <c r="H5881" s="3" t="e">
        <v>#N/A</v>
      </c>
      <c r="I5881" s="79" t="e">
        <v>#N/A</v>
      </c>
      <c r="J5881" s="79" t="e">
        <v>#N/A</v>
      </c>
      <c r="K5881" s="84" t="e">
        <v>#N/A</v>
      </c>
      <c r="L5881" s="9" t="e">
        <v>#N/A</v>
      </c>
      <c r="M5881" s="92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8" t="e">
        <v>#N/A</v>
      </c>
      <c r="F5882" s="3" t="e">
        <v>#N/A</v>
      </c>
      <c r="G5882" s="3" t="e">
        <v>#N/A</v>
      </c>
      <c r="H5882" s="3" t="e">
        <v>#N/A</v>
      </c>
      <c r="I5882" s="79" t="e">
        <v>#N/A</v>
      </c>
      <c r="J5882" s="79" t="e">
        <v>#N/A</v>
      </c>
      <c r="K5882" s="84" t="e">
        <v>#N/A</v>
      </c>
      <c r="L5882" s="9" t="e">
        <v>#N/A</v>
      </c>
      <c r="M5882" s="92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8" t="e">
        <v>#N/A</v>
      </c>
      <c r="F5883" s="3" t="e">
        <v>#N/A</v>
      </c>
      <c r="G5883" s="3" t="e">
        <v>#N/A</v>
      </c>
      <c r="H5883" s="3" t="e">
        <v>#N/A</v>
      </c>
      <c r="I5883" s="79" t="e">
        <v>#N/A</v>
      </c>
      <c r="J5883" s="79" t="e">
        <v>#N/A</v>
      </c>
      <c r="K5883" s="84" t="e">
        <v>#N/A</v>
      </c>
      <c r="L5883" s="9" t="e">
        <v>#N/A</v>
      </c>
      <c r="M5883" s="92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8" t="e">
        <v>#N/A</v>
      </c>
      <c r="F5884" s="3" t="e">
        <v>#N/A</v>
      </c>
      <c r="G5884" s="3" t="e">
        <v>#N/A</v>
      </c>
      <c r="H5884" s="3" t="e">
        <v>#N/A</v>
      </c>
      <c r="I5884" s="79" t="e">
        <v>#N/A</v>
      </c>
      <c r="J5884" s="79" t="e">
        <v>#N/A</v>
      </c>
      <c r="K5884" s="84" t="e">
        <v>#N/A</v>
      </c>
      <c r="L5884" s="9" t="e">
        <v>#N/A</v>
      </c>
      <c r="M5884" s="92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8" t="e">
        <v>#N/A</v>
      </c>
      <c r="F5885" s="3" t="e">
        <v>#N/A</v>
      </c>
      <c r="G5885" s="3" t="e">
        <v>#N/A</v>
      </c>
      <c r="H5885" s="3" t="e">
        <v>#N/A</v>
      </c>
      <c r="I5885" s="79" t="e">
        <v>#N/A</v>
      </c>
      <c r="J5885" s="79" t="e">
        <v>#N/A</v>
      </c>
      <c r="K5885" s="84" t="e">
        <v>#N/A</v>
      </c>
      <c r="L5885" s="9" t="e">
        <v>#N/A</v>
      </c>
      <c r="M5885" s="92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8" t="e">
        <v>#N/A</v>
      </c>
      <c r="F5886" s="3" t="e">
        <v>#N/A</v>
      </c>
      <c r="G5886" s="3" t="e">
        <v>#N/A</v>
      </c>
      <c r="H5886" s="3" t="e">
        <v>#N/A</v>
      </c>
      <c r="I5886" s="79" t="e">
        <v>#N/A</v>
      </c>
      <c r="J5886" s="79" t="e">
        <v>#N/A</v>
      </c>
      <c r="K5886" s="84" t="e">
        <v>#N/A</v>
      </c>
      <c r="L5886" s="9" t="e">
        <v>#N/A</v>
      </c>
      <c r="M5886" s="92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8" t="e">
        <v>#N/A</v>
      </c>
      <c r="F5887" s="3" t="e">
        <v>#N/A</v>
      </c>
      <c r="G5887" s="3" t="e">
        <v>#N/A</v>
      </c>
      <c r="H5887" s="3" t="e">
        <v>#N/A</v>
      </c>
      <c r="I5887" s="79" t="e">
        <v>#N/A</v>
      </c>
      <c r="J5887" s="79" t="e">
        <v>#N/A</v>
      </c>
      <c r="K5887" s="84" t="e">
        <v>#N/A</v>
      </c>
      <c r="L5887" s="9" t="e">
        <v>#N/A</v>
      </c>
      <c r="M5887" s="92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8" t="e">
        <v>#N/A</v>
      </c>
      <c r="F5888" s="3" t="e">
        <v>#N/A</v>
      </c>
      <c r="G5888" s="3" t="e">
        <v>#N/A</v>
      </c>
      <c r="H5888" s="3" t="e">
        <v>#N/A</v>
      </c>
      <c r="I5888" s="79" t="e">
        <v>#N/A</v>
      </c>
      <c r="J5888" s="79" t="e">
        <v>#N/A</v>
      </c>
      <c r="K5888" s="84" t="e">
        <v>#N/A</v>
      </c>
      <c r="L5888" s="9" t="e">
        <v>#N/A</v>
      </c>
      <c r="M5888" s="92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8" t="e">
        <v>#N/A</v>
      </c>
      <c r="F5889" s="3" t="e">
        <v>#N/A</v>
      </c>
      <c r="G5889" s="3" t="e">
        <v>#N/A</v>
      </c>
      <c r="H5889" s="3" t="e">
        <v>#N/A</v>
      </c>
      <c r="I5889" s="79" t="e">
        <v>#N/A</v>
      </c>
      <c r="J5889" s="79" t="e">
        <v>#N/A</v>
      </c>
      <c r="K5889" s="84" t="e">
        <v>#N/A</v>
      </c>
      <c r="L5889" s="9" t="e">
        <v>#N/A</v>
      </c>
      <c r="M5889" s="92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8" t="e">
        <v>#N/A</v>
      </c>
      <c r="F5890" s="3" t="e">
        <v>#N/A</v>
      </c>
      <c r="G5890" s="3" t="e">
        <v>#N/A</v>
      </c>
      <c r="H5890" s="3" t="e">
        <v>#N/A</v>
      </c>
      <c r="I5890" s="79" t="e">
        <v>#N/A</v>
      </c>
      <c r="J5890" s="79" t="e">
        <v>#N/A</v>
      </c>
      <c r="K5890" s="84" t="e">
        <v>#N/A</v>
      </c>
      <c r="L5890" s="9" t="e">
        <v>#N/A</v>
      </c>
      <c r="M5890" s="92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8" t="e">
        <v>#N/A</v>
      </c>
      <c r="F5891" s="3" t="e">
        <v>#N/A</v>
      </c>
      <c r="G5891" s="3" t="e">
        <v>#N/A</v>
      </c>
      <c r="H5891" s="3" t="e">
        <v>#N/A</v>
      </c>
      <c r="I5891" s="79" t="e">
        <v>#N/A</v>
      </c>
      <c r="J5891" s="79" t="e">
        <v>#N/A</v>
      </c>
      <c r="K5891" s="84" t="e">
        <v>#N/A</v>
      </c>
      <c r="L5891" s="9" t="e">
        <v>#N/A</v>
      </c>
      <c r="M5891" s="92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8" t="e">
        <v>#N/A</v>
      </c>
      <c r="F5892" s="3" t="e">
        <v>#N/A</v>
      </c>
      <c r="G5892" s="3" t="e">
        <v>#N/A</v>
      </c>
      <c r="H5892" s="3" t="e">
        <v>#N/A</v>
      </c>
      <c r="I5892" s="79" t="e">
        <v>#N/A</v>
      </c>
      <c r="J5892" s="79" t="e">
        <v>#N/A</v>
      </c>
      <c r="K5892" s="84" t="e">
        <v>#N/A</v>
      </c>
      <c r="L5892" s="9" t="e">
        <v>#N/A</v>
      </c>
      <c r="M5892" s="92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8" t="e">
        <v>#N/A</v>
      </c>
      <c r="F5893" s="3" t="e">
        <v>#N/A</v>
      </c>
      <c r="G5893" s="3" t="e">
        <v>#N/A</v>
      </c>
      <c r="H5893" s="3" t="e">
        <v>#N/A</v>
      </c>
      <c r="I5893" s="79" t="e">
        <v>#N/A</v>
      </c>
      <c r="J5893" s="79" t="e">
        <v>#N/A</v>
      </c>
      <c r="K5893" s="84" t="e">
        <v>#N/A</v>
      </c>
      <c r="L5893" s="9" t="e">
        <v>#N/A</v>
      </c>
      <c r="M5893" s="92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8" t="e">
        <v>#N/A</v>
      </c>
      <c r="F5894" s="3" t="e">
        <v>#N/A</v>
      </c>
      <c r="G5894" s="3" t="e">
        <v>#N/A</v>
      </c>
      <c r="H5894" s="3" t="e">
        <v>#N/A</v>
      </c>
      <c r="I5894" s="79" t="e">
        <v>#N/A</v>
      </c>
      <c r="J5894" s="79" t="e">
        <v>#N/A</v>
      </c>
      <c r="K5894" s="84" t="e">
        <v>#N/A</v>
      </c>
      <c r="L5894" s="9" t="e">
        <v>#N/A</v>
      </c>
      <c r="M5894" s="92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8" t="e">
        <v>#N/A</v>
      </c>
      <c r="F5895" s="3" t="e">
        <v>#N/A</v>
      </c>
      <c r="G5895" s="3" t="e">
        <v>#N/A</v>
      </c>
      <c r="H5895" s="3" t="e">
        <v>#N/A</v>
      </c>
      <c r="I5895" s="79" t="e">
        <v>#N/A</v>
      </c>
      <c r="J5895" s="79" t="e">
        <v>#N/A</v>
      </c>
      <c r="K5895" s="84" t="e">
        <v>#N/A</v>
      </c>
      <c r="L5895" s="9" t="e">
        <v>#N/A</v>
      </c>
      <c r="M5895" s="92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8" t="e">
        <v>#N/A</v>
      </c>
      <c r="F5896" s="3" t="e">
        <v>#N/A</v>
      </c>
      <c r="G5896" s="3" t="e">
        <v>#N/A</v>
      </c>
      <c r="H5896" s="3" t="e">
        <v>#N/A</v>
      </c>
      <c r="I5896" s="79" t="e">
        <v>#N/A</v>
      </c>
      <c r="J5896" s="79" t="e">
        <v>#N/A</v>
      </c>
      <c r="K5896" s="84" t="e">
        <v>#N/A</v>
      </c>
      <c r="L5896" s="9" t="e">
        <v>#N/A</v>
      </c>
      <c r="M5896" s="92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8" t="e">
        <v>#N/A</v>
      </c>
      <c r="F5897" s="3" t="e">
        <v>#N/A</v>
      </c>
      <c r="G5897" s="3" t="e">
        <v>#N/A</v>
      </c>
      <c r="H5897" s="3" t="e">
        <v>#N/A</v>
      </c>
      <c r="I5897" s="79" t="e">
        <v>#N/A</v>
      </c>
      <c r="J5897" s="79" t="e">
        <v>#N/A</v>
      </c>
      <c r="K5897" s="84" t="e">
        <v>#N/A</v>
      </c>
      <c r="L5897" s="9" t="e">
        <v>#N/A</v>
      </c>
      <c r="M5897" s="92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8" t="e">
        <v>#N/A</v>
      </c>
      <c r="F5898" s="3" t="e">
        <v>#N/A</v>
      </c>
      <c r="G5898" s="3" t="e">
        <v>#N/A</v>
      </c>
      <c r="H5898" s="3" t="e">
        <v>#N/A</v>
      </c>
      <c r="I5898" s="79" t="e">
        <v>#N/A</v>
      </c>
      <c r="J5898" s="79" t="e">
        <v>#N/A</v>
      </c>
      <c r="K5898" s="84" t="e">
        <v>#N/A</v>
      </c>
      <c r="L5898" s="9" t="e">
        <v>#N/A</v>
      </c>
      <c r="M5898" s="92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8" t="e">
        <v>#N/A</v>
      </c>
      <c r="F5899" s="3" t="e">
        <v>#N/A</v>
      </c>
      <c r="G5899" s="3" t="e">
        <v>#N/A</v>
      </c>
      <c r="H5899" s="3" t="e">
        <v>#N/A</v>
      </c>
      <c r="I5899" s="79" t="e">
        <v>#N/A</v>
      </c>
      <c r="J5899" s="79" t="e">
        <v>#N/A</v>
      </c>
      <c r="K5899" s="84" t="e">
        <v>#N/A</v>
      </c>
      <c r="L5899" s="9" t="e">
        <v>#N/A</v>
      </c>
      <c r="M5899" s="92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8" t="e">
        <v>#N/A</v>
      </c>
      <c r="F5900" s="3" t="e">
        <v>#N/A</v>
      </c>
      <c r="G5900" s="3" t="e">
        <v>#N/A</v>
      </c>
      <c r="H5900" s="3" t="e">
        <v>#N/A</v>
      </c>
      <c r="I5900" s="79" t="e">
        <v>#N/A</v>
      </c>
      <c r="J5900" s="79" t="e">
        <v>#N/A</v>
      </c>
      <c r="K5900" s="84" t="e">
        <v>#N/A</v>
      </c>
      <c r="L5900" s="9" t="e">
        <v>#N/A</v>
      </c>
      <c r="M5900" s="92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8" t="e">
        <v>#N/A</v>
      </c>
      <c r="F5901" s="3" t="e">
        <v>#N/A</v>
      </c>
      <c r="G5901" s="3" t="e">
        <v>#N/A</v>
      </c>
      <c r="H5901" s="3" t="e">
        <v>#N/A</v>
      </c>
      <c r="I5901" s="79" t="e">
        <v>#N/A</v>
      </c>
      <c r="J5901" s="79" t="e">
        <v>#N/A</v>
      </c>
      <c r="K5901" s="84" t="e">
        <v>#N/A</v>
      </c>
      <c r="L5901" s="9" t="e">
        <v>#N/A</v>
      </c>
      <c r="M5901" s="92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8" t="e">
        <v>#N/A</v>
      </c>
      <c r="F5902" s="3" t="e">
        <v>#N/A</v>
      </c>
      <c r="G5902" s="3" t="e">
        <v>#N/A</v>
      </c>
      <c r="H5902" s="3" t="e">
        <v>#N/A</v>
      </c>
      <c r="I5902" s="79" t="e">
        <v>#N/A</v>
      </c>
      <c r="J5902" s="79" t="e">
        <v>#N/A</v>
      </c>
      <c r="K5902" s="84" t="e">
        <v>#N/A</v>
      </c>
      <c r="L5902" s="9" t="e">
        <v>#N/A</v>
      </c>
      <c r="M5902" s="92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8" t="e">
        <v>#N/A</v>
      </c>
      <c r="F5903" s="3" t="e">
        <v>#N/A</v>
      </c>
      <c r="G5903" s="3" t="e">
        <v>#N/A</v>
      </c>
      <c r="H5903" s="3" t="e">
        <v>#N/A</v>
      </c>
      <c r="I5903" s="79" t="e">
        <v>#N/A</v>
      </c>
      <c r="J5903" s="79" t="e">
        <v>#N/A</v>
      </c>
      <c r="K5903" s="84" t="e">
        <v>#N/A</v>
      </c>
      <c r="L5903" s="9" t="e">
        <v>#N/A</v>
      </c>
      <c r="M5903" s="92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8" t="e">
        <v>#N/A</v>
      </c>
      <c r="F5904" s="3" t="e">
        <v>#N/A</v>
      </c>
      <c r="G5904" s="3" t="e">
        <v>#N/A</v>
      </c>
      <c r="H5904" s="3" t="e">
        <v>#N/A</v>
      </c>
      <c r="I5904" s="79" t="e">
        <v>#N/A</v>
      </c>
      <c r="J5904" s="79" t="e">
        <v>#N/A</v>
      </c>
      <c r="K5904" s="84" t="e">
        <v>#N/A</v>
      </c>
      <c r="L5904" s="9" t="e">
        <v>#N/A</v>
      </c>
      <c r="M5904" s="92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8" t="e">
        <v>#N/A</v>
      </c>
      <c r="F5905" s="3" t="e">
        <v>#N/A</v>
      </c>
      <c r="G5905" s="3" t="e">
        <v>#N/A</v>
      </c>
      <c r="H5905" s="3" t="e">
        <v>#N/A</v>
      </c>
      <c r="I5905" s="79" t="e">
        <v>#N/A</v>
      </c>
      <c r="J5905" s="79" t="e">
        <v>#N/A</v>
      </c>
      <c r="K5905" s="84" t="e">
        <v>#N/A</v>
      </c>
      <c r="L5905" s="9" t="e">
        <v>#N/A</v>
      </c>
      <c r="M5905" s="92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8" t="e">
        <v>#N/A</v>
      </c>
      <c r="F5906" s="3" t="e">
        <v>#N/A</v>
      </c>
      <c r="G5906" s="3" t="e">
        <v>#N/A</v>
      </c>
      <c r="H5906" s="3" t="e">
        <v>#N/A</v>
      </c>
      <c r="I5906" s="79" t="e">
        <v>#N/A</v>
      </c>
      <c r="J5906" s="79" t="e">
        <v>#N/A</v>
      </c>
      <c r="K5906" s="84" t="e">
        <v>#N/A</v>
      </c>
      <c r="L5906" s="9" t="e">
        <v>#N/A</v>
      </c>
      <c r="M5906" s="92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8" t="e">
        <v>#N/A</v>
      </c>
      <c r="F5907" s="3" t="e">
        <v>#N/A</v>
      </c>
      <c r="G5907" s="3" t="e">
        <v>#N/A</v>
      </c>
      <c r="H5907" s="3" t="e">
        <v>#N/A</v>
      </c>
      <c r="I5907" s="79" t="e">
        <v>#N/A</v>
      </c>
      <c r="J5907" s="79" t="e">
        <v>#N/A</v>
      </c>
      <c r="K5907" s="84" t="e">
        <v>#N/A</v>
      </c>
      <c r="L5907" s="9" t="e">
        <v>#N/A</v>
      </c>
      <c r="M5907" s="92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8" t="e">
        <v>#N/A</v>
      </c>
      <c r="F5908" s="3" t="e">
        <v>#N/A</v>
      </c>
      <c r="G5908" s="3" t="e">
        <v>#N/A</v>
      </c>
      <c r="H5908" s="3" t="e">
        <v>#N/A</v>
      </c>
      <c r="I5908" s="79" t="e">
        <v>#N/A</v>
      </c>
      <c r="J5908" s="79" t="e">
        <v>#N/A</v>
      </c>
      <c r="K5908" s="84" t="e">
        <v>#N/A</v>
      </c>
      <c r="L5908" s="9" t="e">
        <v>#N/A</v>
      </c>
      <c r="M5908" s="92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8" t="e">
        <v>#N/A</v>
      </c>
      <c r="F5909" s="3" t="e">
        <v>#N/A</v>
      </c>
      <c r="G5909" s="3" t="e">
        <v>#N/A</v>
      </c>
      <c r="H5909" s="3" t="e">
        <v>#N/A</v>
      </c>
      <c r="I5909" s="79" t="e">
        <v>#N/A</v>
      </c>
      <c r="J5909" s="79" t="e">
        <v>#N/A</v>
      </c>
      <c r="K5909" s="84" t="e">
        <v>#N/A</v>
      </c>
      <c r="L5909" s="9" t="e">
        <v>#N/A</v>
      </c>
      <c r="M5909" s="92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8" t="e">
        <v>#N/A</v>
      </c>
      <c r="F5910" s="3" t="e">
        <v>#N/A</v>
      </c>
      <c r="G5910" s="3" t="e">
        <v>#N/A</v>
      </c>
      <c r="H5910" s="3" t="e">
        <v>#N/A</v>
      </c>
      <c r="I5910" s="79" t="e">
        <v>#N/A</v>
      </c>
      <c r="J5910" s="79" t="e">
        <v>#N/A</v>
      </c>
      <c r="K5910" s="84" t="e">
        <v>#N/A</v>
      </c>
      <c r="L5910" s="9" t="e">
        <v>#N/A</v>
      </c>
      <c r="M5910" s="92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8" t="e">
        <v>#N/A</v>
      </c>
      <c r="F5911" s="3" t="e">
        <v>#N/A</v>
      </c>
      <c r="G5911" s="3" t="e">
        <v>#N/A</v>
      </c>
      <c r="H5911" s="3" t="e">
        <v>#N/A</v>
      </c>
      <c r="I5911" s="79" t="e">
        <v>#N/A</v>
      </c>
      <c r="J5911" s="79" t="e">
        <v>#N/A</v>
      </c>
      <c r="K5911" s="84" t="e">
        <v>#N/A</v>
      </c>
      <c r="L5911" s="9" t="e">
        <v>#N/A</v>
      </c>
      <c r="M5911" s="92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8" t="e">
        <v>#N/A</v>
      </c>
      <c r="F5912" s="3" t="e">
        <v>#N/A</v>
      </c>
      <c r="G5912" s="3" t="e">
        <v>#N/A</v>
      </c>
      <c r="H5912" s="3" t="e">
        <v>#N/A</v>
      </c>
      <c r="I5912" s="79" t="e">
        <v>#N/A</v>
      </c>
      <c r="J5912" s="79" t="e">
        <v>#N/A</v>
      </c>
      <c r="K5912" s="84" t="e">
        <v>#N/A</v>
      </c>
      <c r="L5912" s="9" t="e">
        <v>#N/A</v>
      </c>
      <c r="M5912" s="92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8" t="e">
        <v>#N/A</v>
      </c>
      <c r="F5913" s="3" t="e">
        <v>#N/A</v>
      </c>
      <c r="G5913" s="3" t="e">
        <v>#N/A</v>
      </c>
      <c r="H5913" s="3" t="e">
        <v>#N/A</v>
      </c>
      <c r="I5913" s="79" t="e">
        <v>#N/A</v>
      </c>
      <c r="J5913" s="79" t="e">
        <v>#N/A</v>
      </c>
      <c r="K5913" s="84" t="e">
        <v>#N/A</v>
      </c>
      <c r="L5913" s="9" t="e">
        <v>#N/A</v>
      </c>
      <c r="M5913" s="92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8" t="e">
        <v>#N/A</v>
      </c>
      <c r="F5914" s="3" t="e">
        <v>#N/A</v>
      </c>
      <c r="G5914" s="3" t="e">
        <v>#N/A</v>
      </c>
      <c r="H5914" s="3" t="e">
        <v>#N/A</v>
      </c>
      <c r="I5914" s="79" t="e">
        <v>#N/A</v>
      </c>
      <c r="J5914" s="79" t="e">
        <v>#N/A</v>
      </c>
      <c r="K5914" s="84" t="e">
        <v>#N/A</v>
      </c>
      <c r="L5914" s="9" t="e">
        <v>#N/A</v>
      </c>
      <c r="M5914" s="92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8" t="e">
        <v>#N/A</v>
      </c>
      <c r="F5915" s="3" t="e">
        <v>#N/A</v>
      </c>
      <c r="G5915" s="3" t="e">
        <v>#N/A</v>
      </c>
      <c r="H5915" s="3" t="e">
        <v>#N/A</v>
      </c>
      <c r="I5915" s="79" t="e">
        <v>#N/A</v>
      </c>
      <c r="J5915" s="79" t="e">
        <v>#N/A</v>
      </c>
      <c r="K5915" s="84" t="e">
        <v>#N/A</v>
      </c>
      <c r="L5915" s="9" t="e">
        <v>#N/A</v>
      </c>
      <c r="M5915" s="92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8" t="e">
        <v>#N/A</v>
      </c>
      <c r="F5916" s="3" t="e">
        <v>#N/A</v>
      </c>
      <c r="G5916" s="3" t="e">
        <v>#N/A</v>
      </c>
      <c r="H5916" s="3" t="e">
        <v>#N/A</v>
      </c>
      <c r="I5916" s="79" t="e">
        <v>#N/A</v>
      </c>
      <c r="J5916" s="79" t="e">
        <v>#N/A</v>
      </c>
      <c r="K5916" s="84" t="e">
        <v>#N/A</v>
      </c>
      <c r="L5916" s="9" t="e">
        <v>#N/A</v>
      </c>
      <c r="M5916" s="92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8" t="e">
        <v>#N/A</v>
      </c>
      <c r="F5917" s="3" t="e">
        <v>#N/A</v>
      </c>
      <c r="G5917" s="3" t="e">
        <v>#N/A</v>
      </c>
      <c r="H5917" s="3" t="e">
        <v>#N/A</v>
      </c>
      <c r="I5917" s="79" t="e">
        <v>#N/A</v>
      </c>
      <c r="J5917" s="79" t="e">
        <v>#N/A</v>
      </c>
      <c r="K5917" s="84" t="e">
        <v>#N/A</v>
      </c>
      <c r="L5917" s="9" t="e">
        <v>#N/A</v>
      </c>
      <c r="M5917" s="92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8" t="e">
        <v>#N/A</v>
      </c>
      <c r="F5918" s="3" t="e">
        <v>#N/A</v>
      </c>
      <c r="G5918" s="3" t="e">
        <v>#N/A</v>
      </c>
      <c r="H5918" s="3" t="e">
        <v>#N/A</v>
      </c>
      <c r="I5918" s="79" t="e">
        <v>#N/A</v>
      </c>
      <c r="J5918" s="79" t="e">
        <v>#N/A</v>
      </c>
      <c r="K5918" s="84" t="e">
        <v>#N/A</v>
      </c>
      <c r="L5918" s="9" t="e">
        <v>#N/A</v>
      </c>
      <c r="M5918" s="92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8" t="e">
        <v>#N/A</v>
      </c>
      <c r="F5919" s="3" t="e">
        <v>#N/A</v>
      </c>
      <c r="G5919" s="3" t="e">
        <v>#N/A</v>
      </c>
      <c r="H5919" s="3" t="e">
        <v>#N/A</v>
      </c>
      <c r="I5919" s="79" t="e">
        <v>#N/A</v>
      </c>
      <c r="J5919" s="79" t="e">
        <v>#N/A</v>
      </c>
      <c r="K5919" s="84" t="e">
        <v>#N/A</v>
      </c>
      <c r="L5919" s="9" t="e">
        <v>#N/A</v>
      </c>
      <c r="M5919" s="92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8" t="e">
        <v>#N/A</v>
      </c>
      <c r="F5920" s="3" t="e">
        <v>#N/A</v>
      </c>
      <c r="G5920" s="3" t="e">
        <v>#N/A</v>
      </c>
      <c r="H5920" s="3" t="e">
        <v>#N/A</v>
      </c>
      <c r="I5920" s="79" t="e">
        <v>#N/A</v>
      </c>
      <c r="J5920" s="79" t="e">
        <v>#N/A</v>
      </c>
      <c r="K5920" s="84" t="e">
        <v>#N/A</v>
      </c>
      <c r="L5920" s="9" t="e">
        <v>#N/A</v>
      </c>
      <c r="M5920" s="92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8" t="e">
        <v>#N/A</v>
      </c>
      <c r="F5921" s="3" t="e">
        <v>#N/A</v>
      </c>
      <c r="G5921" s="3" t="e">
        <v>#N/A</v>
      </c>
      <c r="H5921" s="3" t="e">
        <v>#N/A</v>
      </c>
      <c r="I5921" s="79" t="e">
        <v>#N/A</v>
      </c>
      <c r="J5921" s="79" t="e">
        <v>#N/A</v>
      </c>
      <c r="K5921" s="84" t="e">
        <v>#N/A</v>
      </c>
      <c r="L5921" s="9" t="e">
        <v>#N/A</v>
      </c>
      <c r="M5921" s="92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8" t="e">
        <v>#N/A</v>
      </c>
      <c r="F5922" s="3" t="e">
        <v>#N/A</v>
      </c>
      <c r="G5922" s="3" t="e">
        <v>#N/A</v>
      </c>
      <c r="H5922" s="3" t="e">
        <v>#N/A</v>
      </c>
      <c r="I5922" s="79" t="e">
        <v>#N/A</v>
      </c>
      <c r="J5922" s="79" t="e">
        <v>#N/A</v>
      </c>
      <c r="K5922" s="84" t="e">
        <v>#N/A</v>
      </c>
      <c r="L5922" s="9" t="e">
        <v>#N/A</v>
      </c>
      <c r="M5922" s="92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8" t="e">
        <v>#N/A</v>
      </c>
      <c r="F5923" s="3" t="e">
        <v>#N/A</v>
      </c>
      <c r="G5923" s="3" t="e">
        <v>#N/A</v>
      </c>
      <c r="H5923" s="3" t="e">
        <v>#N/A</v>
      </c>
      <c r="I5923" s="79" t="e">
        <v>#N/A</v>
      </c>
      <c r="J5923" s="79" t="e">
        <v>#N/A</v>
      </c>
      <c r="K5923" s="84" t="e">
        <v>#N/A</v>
      </c>
      <c r="L5923" s="9" t="e">
        <v>#N/A</v>
      </c>
      <c r="M5923" s="92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8" t="e">
        <v>#N/A</v>
      </c>
      <c r="F5924" s="3" t="e">
        <v>#N/A</v>
      </c>
      <c r="G5924" s="3" t="e">
        <v>#N/A</v>
      </c>
      <c r="H5924" s="3" t="e">
        <v>#N/A</v>
      </c>
      <c r="I5924" s="79" t="e">
        <v>#N/A</v>
      </c>
      <c r="J5924" s="79" t="e">
        <v>#N/A</v>
      </c>
      <c r="K5924" s="84" t="e">
        <v>#N/A</v>
      </c>
      <c r="L5924" s="9" t="e">
        <v>#N/A</v>
      </c>
      <c r="M5924" s="92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8" t="e">
        <v>#N/A</v>
      </c>
      <c r="F5925" s="3" t="e">
        <v>#N/A</v>
      </c>
      <c r="G5925" s="3" t="e">
        <v>#N/A</v>
      </c>
      <c r="H5925" s="3" t="e">
        <v>#N/A</v>
      </c>
      <c r="I5925" s="79" t="e">
        <v>#N/A</v>
      </c>
      <c r="J5925" s="79" t="e">
        <v>#N/A</v>
      </c>
      <c r="K5925" s="84" t="e">
        <v>#N/A</v>
      </c>
      <c r="L5925" s="9" t="e">
        <v>#N/A</v>
      </c>
      <c r="M5925" s="92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8" t="e">
        <v>#N/A</v>
      </c>
      <c r="F5926" s="3" t="e">
        <v>#N/A</v>
      </c>
      <c r="G5926" s="3" t="e">
        <v>#N/A</v>
      </c>
      <c r="H5926" s="3" t="e">
        <v>#N/A</v>
      </c>
      <c r="I5926" s="79" t="e">
        <v>#N/A</v>
      </c>
      <c r="J5926" s="79" t="e">
        <v>#N/A</v>
      </c>
      <c r="K5926" s="84" t="e">
        <v>#N/A</v>
      </c>
      <c r="L5926" s="9" t="e">
        <v>#N/A</v>
      </c>
      <c r="M5926" s="92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8" t="e">
        <v>#N/A</v>
      </c>
      <c r="F5927" s="3" t="e">
        <v>#N/A</v>
      </c>
      <c r="G5927" s="3" t="e">
        <v>#N/A</v>
      </c>
      <c r="H5927" s="3" t="e">
        <v>#N/A</v>
      </c>
      <c r="I5927" s="79" t="e">
        <v>#N/A</v>
      </c>
      <c r="J5927" s="79" t="e">
        <v>#N/A</v>
      </c>
      <c r="K5927" s="84" t="e">
        <v>#N/A</v>
      </c>
      <c r="L5927" s="9" t="e">
        <v>#N/A</v>
      </c>
      <c r="M5927" s="92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8" t="e">
        <v>#N/A</v>
      </c>
      <c r="F5928" s="3" t="e">
        <v>#N/A</v>
      </c>
      <c r="G5928" s="3" t="e">
        <v>#N/A</v>
      </c>
      <c r="H5928" s="3" t="e">
        <v>#N/A</v>
      </c>
      <c r="I5928" s="79" t="e">
        <v>#N/A</v>
      </c>
      <c r="J5928" s="79" t="e">
        <v>#N/A</v>
      </c>
      <c r="K5928" s="84" t="e">
        <v>#N/A</v>
      </c>
      <c r="L5928" s="9" t="e">
        <v>#N/A</v>
      </c>
      <c r="M5928" s="92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8" t="e">
        <v>#N/A</v>
      </c>
      <c r="F5929" s="3" t="e">
        <v>#N/A</v>
      </c>
      <c r="G5929" s="3" t="e">
        <v>#N/A</v>
      </c>
      <c r="H5929" s="3" t="e">
        <v>#N/A</v>
      </c>
      <c r="I5929" s="79" t="e">
        <v>#N/A</v>
      </c>
      <c r="J5929" s="79" t="e">
        <v>#N/A</v>
      </c>
      <c r="K5929" s="84" t="e">
        <v>#N/A</v>
      </c>
      <c r="L5929" s="9" t="e">
        <v>#N/A</v>
      </c>
      <c r="M5929" s="92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8" t="e">
        <v>#N/A</v>
      </c>
      <c r="F5930" s="3" t="e">
        <v>#N/A</v>
      </c>
      <c r="G5930" s="3" t="e">
        <v>#N/A</v>
      </c>
      <c r="H5930" s="3" t="e">
        <v>#N/A</v>
      </c>
      <c r="I5930" s="79" t="e">
        <v>#N/A</v>
      </c>
      <c r="J5930" s="79" t="e">
        <v>#N/A</v>
      </c>
      <c r="K5930" s="84" t="e">
        <v>#N/A</v>
      </c>
      <c r="L5930" s="9" t="e">
        <v>#N/A</v>
      </c>
      <c r="M5930" s="92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8" t="e">
        <v>#N/A</v>
      </c>
      <c r="F5931" s="3" t="e">
        <v>#N/A</v>
      </c>
      <c r="G5931" s="3" t="e">
        <v>#N/A</v>
      </c>
      <c r="H5931" s="3" t="e">
        <v>#N/A</v>
      </c>
      <c r="I5931" s="79" t="e">
        <v>#N/A</v>
      </c>
      <c r="J5931" s="79" t="e">
        <v>#N/A</v>
      </c>
      <c r="K5931" s="84" t="e">
        <v>#N/A</v>
      </c>
      <c r="L5931" s="9" t="e">
        <v>#N/A</v>
      </c>
      <c r="M5931" s="92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8" t="e">
        <v>#N/A</v>
      </c>
      <c r="F5932" s="3" t="e">
        <v>#N/A</v>
      </c>
      <c r="G5932" s="3" t="e">
        <v>#N/A</v>
      </c>
      <c r="H5932" s="3" t="e">
        <v>#N/A</v>
      </c>
      <c r="I5932" s="79" t="e">
        <v>#N/A</v>
      </c>
      <c r="J5932" s="79" t="e">
        <v>#N/A</v>
      </c>
      <c r="K5932" s="84" t="e">
        <v>#N/A</v>
      </c>
      <c r="L5932" s="9" t="e">
        <v>#N/A</v>
      </c>
      <c r="M5932" s="92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8" t="e">
        <v>#N/A</v>
      </c>
      <c r="F5933" s="3" t="e">
        <v>#N/A</v>
      </c>
      <c r="G5933" s="3" t="e">
        <v>#N/A</v>
      </c>
      <c r="H5933" s="3" t="e">
        <v>#N/A</v>
      </c>
      <c r="I5933" s="79" t="e">
        <v>#N/A</v>
      </c>
      <c r="J5933" s="79" t="e">
        <v>#N/A</v>
      </c>
      <c r="K5933" s="84" t="e">
        <v>#N/A</v>
      </c>
      <c r="L5933" s="9" t="e">
        <v>#N/A</v>
      </c>
      <c r="M5933" s="92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8" t="e">
        <v>#N/A</v>
      </c>
      <c r="F5934" s="3" t="e">
        <v>#N/A</v>
      </c>
      <c r="G5934" s="3" t="e">
        <v>#N/A</v>
      </c>
      <c r="H5934" s="3" t="e">
        <v>#N/A</v>
      </c>
      <c r="I5934" s="79" t="e">
        <v>#N/A</v>
      </c>
      <c r="J5934" s="79" t="e">
        <v>#N/A</v>
      </c>
      <c r="K5934" s="84" t="e">
        <v>#N/A</v>
      </c>
      <c r="L5934" s="9" t="e">
        <v>#N/A</v>
      </c>
      <c r="M5934" s="92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8" t="e">
        <v>#N/A</v>
      </c>
      <c r="F5935" s="3" t="e">
        <v>#N/A</v>
      </c>
      <c r="G5935" s="3" t="e">
        <v>#N/A</v>
      </c>
      <c r="H5935" s="3" t="e">
        <v>#N/A</v>
      </c>
      <c r="I5935" s="79" t="e">
        <v>#N/A</v>
      </c>
      <c r="J5935" s="79" t="e">
        <v>#N/A</v>
      </c>
      <c r="K5935" s="84" t="e">
        <v>#N/A</v>
      </c>
      <c r="L5935" s="9" t="e">
        <v>#N/A</v>
      </c>
      <c r="M5935" s="92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8" t="e">
        <v>#N/A</v>
      </c>
      <c r="F5936" s="3" t="e">
        <v>#N/A</v>
      </c>
      <c r="G5936" s="3" t="e">
        <v>#N/A</v>
      </c>
      <c r="H5936" s="3" t="e">
        <v>#N/A</v>
      </c>
      <c r="I5936" s="79" t="e">
        <v>#N/A</v>
      </c>
      <c r="J5936" s="79" t="e">
        <v>#N/A</v>
      </c>
      <c r="K5936" s="84" t="e">
        <v>#N/A</v>
      </c>
      <c r="L5936" s="9" t="e">
        <v>#N/A</v>
      </c>
      <c r="M5936" s="92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8" t="e">
        <v>#N/A</v>
      </c>
      <c r="F5937" s="3" t="e">
        <v>#N/A</v>
      </c>
      <c r="G5937" s="3" t="e">
        <v>#N/A</v>
      </c>
      <c r="H5937" s="3" t="e">
        <v>#N/A</v>
      </c>
      <c r="I5937" s="79" t="e">
        <v>#N/A</v>
      </c>
      <c r="J5937" s="79" t="e">
        <v>#N/A</v>
      </c>
      <c r="K5937" s="84" t="e">
        <v>#N/A</v>
      </c>
      <c r="L5937" s="9" t="e">
        <v>#N/A</v>
      </c>
      <c r="M5937" s="92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8" t="e">
        <v>#N/A</v>
      </c>
      <c r="F5938" s="3" t="e">
        <v>#N/A</v>
      </c>
      <c r="G5938" s="3" t="e">
        <v>#N/A</v>
      </c>
      <c r="H5938" s="3" t="e">
        <v>#N/A</v>
      </c>
      <c r="I5938" s="79" t="e">
        <v>#N/A</v>
      </c>
      <c r="J5938" s="79" t="e">
        <v>#N/A</v>
      </c>
      <c r="K5938" s="84" t="e">
        <v>#N/A</v>
      </c>
      <c r="L5938" s="9" t="e">
        <v>#N/A</v>
      </c>
      <c r="M5938" s="92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8" t="e">
        <v>#N/A</v>
      </c>
      <c r="F5939" s="3" t="e">
        <v>#N/A</v>
      </c>
      <c r="G5939" s="3" t="e">
        <v>#N/A</v>
      </c>
      <c r="H5939" s="3" t="e">
        <v>#N/A</v>
      </c>
      <c r="I5939" s="79" t="e">
        <v>#N/A</v>
      </c>
      <c r="J5939" s="79" t="e">
        <v>#N/A</v>
      </c>
      <c r="K5939" s="84" t="e">
        <v>#N/A</v>
      </c>
      <c r="L5939" s="9" t="e">
        <v>#N/A</v>
      </c>
      <c r="M5939" s="92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8" t="e">
        <v>#N/A</v>
      </c>
      <c r="F5940" s="3" t="e">
        <v>#N/A</v>
      </c>
      <c r="G5940" s="3" t="e">
        <v>#N/A</v>
      </c>
      <c r="H5940" s="3" t="e">
        <v>#N/A</v>
      </c>
      <c r="I5940" s="79" t="e">
        <v>#N/A</v>
      </c>
      <c r="J5940" s="79" t="e">
        <v>#N/A</v>
      </c>
      <c r="K5940" s="84" t="e">
        <v>#N/A</v>
      </c>
      <c r="L5940" s="9" t="e">
        <v>#N/A</v>
      </c>
      <c r="M5940" s="92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8" t="e">
        <v>#N/A</v>
      </c>
      <c r="F5941" s="3" t="e">
        <v>#N/A</v>
      </c>
      <c r="G5941" s="3" t="e">
        <v>#N/A</v>
      </c>
      <c r="H5941" s="3" t="e">
        <v>#N/A</v>
      </c>
      <c r="I5941" s="79" t="e">
        <v>#N/A</v>
      </c>
      <c r="J5941" s="79" t="e">
        <v>#N/A</v>
      </c>
      <c r="K5941" s="84" t="e">
        <v>#N/A</v>
      </c>
      <c r="L5941" s="9" t="e">
        <v>#N/A</v>
      </c>
      <c r="M5941" s="92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8" t="e">
        <v>#N/A</v>
      </c>
      <c r="F5942" s="3" t="e">
        <v>#N/A</v>
      </c>
      <c r="G5942" s="3" t="e">
        <v>#N/A</v>
      </c>
      <c r="H5942" s="3" t="e">
        <v>#N/A</v>
      </c>
      <c r="I5942" s="79" t="e">
        <v>#N/A</v>
      </c>
      <c r="J5942" s="79" t="e">
        <v>#N/A</v>
      </c>
      <c r="K5942" s="84" t="e">
        <v>#N/A</v>
      </c>
      <c r="L5942" s="9" t="e">
        <v>#N/A</v>
      </c>
      <c r="M5942" s="92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8" t="e">
        <v>#N/A</v>
      </c>
      <c r="F5943" s="3" t="e">
        <v>#N/A</v>
      </c>
      <c r="G5943" s="3" t="e">
        <v>#N/A</v>
      </c>
      <c r="H5943" s="3" t="e">
        <v>#N/A</v>
      </c>
      <c r="I5943" s="79" t="e">
        <v>#N/A</v>
      </c>
      <c r="J5943" s="79" t="e">
        <v>#N/A</v>
      </c>
      <c r="K5943" s="84" t="e">
        <v>#N/A</v>
      </c>
      <c r="L5943" s="9" t="e">
        <v>#N/A</v>
      </c>
      <c r="M5943" s="92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8" t="e">
        <v>#N/A</v>
      </c>
      <c r="F5944" s="3" t="e">
        <v>#N/A</v>
      </c>
      <c r="G5944" s="3" t="e">
        <v>#N/A</v>
      </c>
      <c r="H5944" s="3" t="e">
        <v>#N/A</v>
      </c>
      <c r="I5944" s="79" t="e">
        <v>#N/A</v>
      </c>
      <c r="J5944" s="79" t="e">
        <v>#N/A</v>
      </c>
      <c r="K5944" s="84" t="e">
        <v>#N/A</v>
      </c>
      <c r="L5944" s="9" t="e">
        <v>#N/A</v>
      </c>
      <c r="M5944" s="92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8" t="e">
        <v>#N/A</v>
      </c>
      <c r="F5945" s="3" t="e">
        <v>#N/A</v>
      </c>
      <c r="G5945" s="3" t="e">
        <v>#N/A</v>
      </c>
      <c r="H5945" s="3" t="e">
        <v>#N/A</v>
      </c>
      <c r="I5945" s="79" t="e">
        <v>#N/A</v>
      </c>
      <c r="J5945" s="79" t="e">
        <v>#N/A</v>
      </c>
      <c r="K5945" s="84" t="e">
        <v>#N/A</v>
      </c>
      <c r="L5945" s="9" t="e">
        <v>#N/A</v>
      </c>
      <c r="M5945" s="92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8" t="e">
        <v>#N/A</v>
      </c>
      <c r="F5946" s="3" t="e">
        <v>#N/A</v>
      </c>
      <c r="G5946" s="3" t="e">
        <v>#N/A</v>
      </c>
      <c r="H5946" s="3" t="e">
        <v>#N/A</v>
      </c>
      <c r="I5946" s="79" t="e">
        <v>#N/A</v>
      </c>
      <c r="J5946" s="79" t="e">
        <v>#N/A</v>
      </c>
      <c r="K5946" s="84" t="e">
        <v>#N/A</v>
      </c>
      <c r="L5946" s="9" t="e">
        <v>#N/A</v>
      </c>
      <c r="M5946" s="92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8" t="e">
        <v>#N/A</v>
      </c>
      <c r="F5947" s="3" t="e">
        <v>#N/A</v>
      </c>
      <c r="G5947" s="3" t="e">
        <v>#N/A</v>
      </c>
      <c r="H5947" s="3" t="e">
        <v>#N/A</v>
      </c>
      <c r="I5947" s="79" t="e">
        <v>#N/A</v>
      </c>
      <c r="J5947" s="79" t="e">
        <v>#N/A</v>
      </c>
      <c r="K5947" s="84" t="e">
        <v>#N/A</v>
      </c>
      <c r="L5947" s="9" t="e">
        <v>#N/A</v>
      </c>
      <c r="M5947" s="92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8" t="e">
        <v>#N/A</v>
      </c>
      <c r="F5948" s="3" t="e">
        <v>#N/A</v>
      </c>
      <c r="G5948" s="3" t="e">
        <v>#N/A</v>
      </c>
      <c r="H5948" s="3" t="e">
        <v>#N/A</v>
      </c>
      <c r="I5948" s="79" t="e">
        <v>#N/A</v>
      </c>
      <c r="J5948" s="79" t="e">
        <v>#N/A</v>
      </c>
      <c r="K5948" s="84" t="e">
        <v>#N/A</v>
      </c>
      <c r="L5948" s="9" t="e">
        <v>#N/A</v>
      </c>
      <c r="M5948" s="92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8" t="e">
        <v>#N/A</v>
      </c>
      <c r="F5949" s="3" t="e">
        <v>#N/A</v>
      </c>
      <c r="G5949" s="3" t="e">
        <v>#N/A</v>
      </c>
      <c r="H5949" s="3" t="e">
        <v>#N/A</v>
      </c>
      <c r="I5949" s="79" t="e">
        <v>#N/A</v>
      </c>
      <c r="J5949" s="79" t="e">
        <v>#N/A</v>
      </c>
      <c r="K5949" s="84" t="e">
        <v>#N/A</v>
      </c>
      <c r="L5949" s="9" t="e">
        <v>#N/A</v>
      </c>
      <c r="M5949" s="92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8" t="e">
        <v>#N/A</v>
      </c>
      <c r="F5950" s="3" t="e">
        <v>#N/A</v>
      </c>
      <c r="G5950" s="3" t="e">
        <v>#N/A</v>
      </c>
      <c r="H5950" s="3" t="e">
        <v>#N/A</v>
      </c>
      <c r="I5950" s="79" t="e">
        <v>#N/A</v>
      </c>
      <c r="J5950" s="79" t="e">
        <v>#N/A</v>
      </c>
      <c r="K5950" s="84" t="e">
        <v>#N/A</v>
      </c>
      <c r="L5950" s="9" t="e">
        <v>#N/A</v>
      </c>
      <c r="M5950" s="92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8" t="e">
        <v>#N/A</v>
      </c>
      <c r="F5951" s="3" t="e">
        <v>#N/A</v>
      </c>
      <c r="G5951" s="3" t="e">
        <v>#N/A</v>
      </c>
      <c r="H5951" s="3" t="e">
        <v>#N/A</v>
      </c>
      <c r="I5951" s="79" t="e">
        <v>#N/A</v>
      </c>
      <c r="J5951" s="79" t="e">
        <v>#N/A</v>
      </c>
      <c r="K5951" s="84" t="e">
        <v>#N/A</v>
      </c>
      <c r="L5951" s="9" t="e">
        <v>#N/A</v>
      </c>
      <c r="M5951" s="92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8" t="e">
        <v>#N/A</v>
      </c>
      <c r="F5952" s="3" t="e">
        <v>#N/A</v>
      </c>
      <c r="G5952" s="3" t="e">
        <v>#N/A</v>
      </c>
      <c r="H5952" s="3" t="e">
        <v>#N/A</v>
      </c>
      <c r="I5952" s="79" t="e">
        <v>#N/A</v>
      </c>
      <c r="J5952" s="79" t="e">
        <v>#N/A</v>
      </c>
      <c r="K5952" s="84" t="e">
        <v>#N/A</v>
      </c>
      <c r="L5952" s="9" t="e">
        <v>#N/A</v>
      </c>
      <c r="M5952" s="92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8" t="e">
        <v>#N/A</v>
      </c>
      <c r="F5953" s="3" t="e">
        <v>#N/A</v>
      </c>
      <c r="G5953" s="3" t="e">
        <v>#N/A</v>
      </c>
      <c r="H5953" s="3" t="e">
        <v>#N/A</v>
      </c>
      <c r="I5953" s="79" t="e">
        <v>#N/A</v>
      </c>
      <c r="J5953" s="79" t="e">
        <v>#N/A</v>
      </c>
      <c r="K5953" s="84" t="e">
        <v>#N/A</v>
      </c>
      <c r="L5953" s="9" t="e">
        <v>#N/A</v>
      </c>
      <c r="M5953" s="92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8" t="e">
        <v>#N/A</v>
      </c>
      <c r="F5954" s="3" t="e">
        <v>#N/A</v>
      </c>
      <c r="G5954" s="3" t="e">
        <v>#N/A</v>
      </c>
      <c r="H5954" s="3" t="e">
        <v>#N/A</v>
      </c>
      <c r="I5954" s="79" t="e">
        <v>#N/A</v>
      </c>
      <c r="J5954" s="79" t="e">
        <v>#N/A</v>
      </c>
      <c r="K5954" s="84" t="e">
        <v>#N/A</v>
      </c>
      <c r="L5954" s="9" t="e">
        <v>#N/A</v>
      </c>
      <c r="M5954" s="92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8" t="e">
        <v>#N/A</v>
      </c>
      <c r="F5955" s="3" t="e">
        <v>#N/A</v>
      </c>
      <c r="G5955" s="3" t="e">
        <v>#N/A</v>
      </c>
      <c r="H5955" s="3" t="e">
        <v>#N/A</v>
      </c>
      <c r="I5955" s="79" t="e">
        <v>#N/A</v>
      </c>
      <c r="J5955" s="79" t="e">
        <v>#N/A</v>
      </c>
      <c r="K5955" s="84" t="e">
        <v>#N/A</v>
      </c>
      <c r="L5955" s="9" t="e">
        <v>#N/A</v>
      </c>
      <c r="M5955" s="92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8" t="e">
        <v>#N/A</v>
      </c>
      <c r="F5956" s="3" t="e">
        <v>#N/A</v>
      </c>
      <c r="G5956" s="3" t="e">
        <v>#N/A</v>
      </c>
      <c r="H5956" s="3" t="e">
        <v>#N/A</v>
      </c>
      <c r="I5956" s="79" t="e">
        <v>#N/A</v>
      </c>
      <c r="J5956" s="79" t="e">
        <v>#N/A</v>
      </c>
      <c r="K5956" s="84" t="e">
        <v>#N/A</v>
      </c>
      <c r="L5956" s="9" t="e">
        <v>#N/A</v>
      </c>
      <c r="M5956" s="92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8" t="e">
        <v>#N/A</v>
      </c>
      <c r="F5957" s="3" t="e">
        <v>#N/A</v>
      </c>
      <c r="G5957" s="3" t="e">
        <v>#N/A</v>
      </c>
      <c r="H5957" s="3" t="e">
        <v>#N/A</v>
      </c>
      <c r="I5957" s="79" t="e">
        <v>#N/A</v>
      </c>
      <c r="J5957" s="79" t="e">
        <v>#N/A</v>
      </c>
      <c r="K5957" s="84" t="e">
        <v>#N/A</v>
      </c>
      <c r="L5957" s="9" t="e">
        <v>#N/A</v>
      </c>
      <c r="M5957" s="92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8" t="e">
        <v>#N/A</v>
      </c>
      <c r="F5958" s="3" t="e">
        <v>#N/A</v>
      </c>
      <c r="G5958" s="3" t="e">
        <v>#N/A</v>
      </c>
      <c r="H5958" s="3" t="e">
        <v>#N/A</v>
      </c>
      <c r="I5958" s="79" t="e">
        <v>#N/A</v>
      </c>
      <c r="J5958" s="79" t="e">
        <v>#N/A</v>
      </c>
      <c r="K5958" s="84" t="e">
        <v>#N/A</v>
      </c>
      <c r="L5958" s="9" t="e">
        <v>#N/A</v>
      </c>
      <c r="M5958" s="92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8" t="e">
        <v>#N/A</v>
      </c>
      <c r="F5959" s="3" t="e">
        <v>#N/A</v>
      </c>
      <c r="G5959" s="3" t="e">
        <v>#N/A</v>
      </c>
      <c r="H5959" s="3" t="e">
        <v>#N/A</v>
      </c>
      <c r="I5959" s="79" t="e">
        <v>#N/A</v>
      </c>
      <c r="J5959" s="79" t="e">
        <v>#N/A</v>
      </c>
      <c r="K5959" s="84" t="e">
        <v>#N/A</v>
      </c>
      <c r="L5959" s="9" t="e">
        <v>#N/A</v>
      </c>
      <c r="M5959" s="92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8" t="e">
        <v>#N/A</v>
      </c>
      <c r="F5960" s="3" t="e">
        <v>#N/A</v>
      </c>
      <c r="G5960" s="3" t="e">
        <v>#N/A</v>
      </c>
      <c r="H5960" s="3" t="e">
        <v>#N/A</v>
      </c>
      <c r="I5960" s="79" t="e">
        <v>#N/A</v>
      </c>
      <c r="J5960" s="79" t="e">
        <v>#N/A</v>
      </c>
      <c r="K5960" s="84" t="e">
        <v>#N/A</v>
      </c>
      <c r="L5960" s="9" t="e">
        <v>#N/A</v>
      </c>
      <c r="M5960" s="92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8" t="e">
        <v>#N/A</v>
      </c>
      <c r="F5961" s="3" t="e">
        <v>#N/A</v>
      </c>
      <c r="G5961" s="3" t="e">
        <v>#N/A</v>
      </c>
      <c r="H5961" s="3" t="e">
        <v>#N/A</v>
      </c>
      <c r="I5961" s="79" t="e">
        <v>#N/A</v>
      </c>
      <c r="J5961" s="79" t="e">
        <v>#N/A</v>
      </c>
      <c r="K5961" s="84" t="e">
        <v>#N/A</v>
      </c>
      <c r="L5961" s="9" t="e">
        <v>#N/A</v>
      </c>
      <c r="M5961" s="92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8" t="e">
        <v>#N/A</v>
      </c>
      <c r="F5962" s="3" t="e">
        <v>#N/A</v>
      </c>
      <c r="G5962" s="3" t="e">
        <v>#N/A</v>
      </c>
      <c r="H5962" s="3" t="e">
        <v>#N/A</v>
      </c>
      <c r="I5962" s="79" t="e">
        <v>#N/A</v>
      </c>
      <c r="J5962" s="79" t="e">
        <v>#N/A</v>
      </c>
      <c r="K5962" s="84" t="e">
        <v>#N/A</v>
      </c>
      <c r="L5962" s="9" t="e">
        <v>#N/A</v>
      </c>
      <c r="M5962" s="92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8" t="e">
        <v>#N/A</v>
      </c>
      <c r="F5963" s="3" t="e">
        <v>#N/A</v>
      </c>
      <c r="G5963" s="3" t="e">
        <v>#N/A</v>
      </c>
      <c r="H5963" s="3" t="e">
        <v>#N/A</v>
      </c>
      <c r="I5963" s="79" t="e">
        <v>#N/A</v>
      </c>
      <c r="J5963" s="79" t="e">
        <v>#N/A</v>
      </c>
      <c r="K5963" s="84" t="e">
        <v>#N/A</v>
      </c>
      <c r="L5963" s="9" t="e">
        <v>#N/A</v>
      </c>
      <c r="M5963" s="92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8" t="e">
        <v>#N/A</v>
      </c>
      <c r="F5964" s="3" t="e">
        <v>#N/A</v>
      </c>
      <c r="G5964" s="3" t="e">
        <v>#N/A</v>
      </c>
      <c r="H5964" s="3" t="e">
        <v>#N/A</v>
      </c>
      <c r="I5964" s="79" t="e">
        <v>#N/A</v>
      </c>
      <c r="J5964" s="79" t="e">
        <v>#N/A</v>
      </c>
      <c r="K5964" s="84" t="e">
        <v>#N/A</v>
      </c>
      <c r="L5964" s="9" t="e">
        <v>#N/A</v>
      </c>
      <c r="M5964" s="92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8" t="e">
        <v>#N/A</v>
      </c>
      <c r="F5965" s="3" t="e">
        <v>#N/A</v>
      </c>
      <c r="G5965" s="3" t="e">
        <v>#N/A</v>
      </c>
      <c r="H5965" s="3" t="e">
        <v>#N/A</v>
      </c>
      <c r="I5965" s="79" t="e">
        <v>#N/A</v>
      </c>
      <c r="J5965" s="79" t="e">
        <v>#N/A</v>
      </c>
      <c r="K5965" s="84" t="e">
        <v>#N/A</v>
      </c>
      <c r="L5965" s="9" t="e">
        <v>#N/A</v>
      </c>
      <c r="M5965" s="92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8" t="e">
        <v>#N/A</v>
      </c>
      <c r="F5966" s="3" t="e">
        <v>#N/A</v>
      </c>
      <c r="G5966" s="3" t="e">
        <v>#N/A</v>
      </c>
      <c r="H5966" s="3" t="e">
        <v>#N/A</v>
      </c>
      <c r="I5966" s="79" t="e">
        <v>#N/A</v>
      </c>
      <c r="J5966" s="79" t="e">
        <v>#N/A</v>
      </c>
      <c r="K5966" s="84" t="e">
        <v>#N/A</v>
      </c>
      <c r="L5966" s="9" t="e">
        <v>#N/A</v>
      </c>
      <c r="M5966" s="92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8" t="e">
        <v>#N/A</v>
      </c>
      <c r="F5967" s="3" t="e">
        <v>#N/A</v>
      </c>
      <c r="G5967" s="3" t="e">
        <v>#N/A</v>
      </c>
      <c r="H5967" s="3" t="e">
        <v>#N/A</v>
      </c>
      <c r="I5967" s="79" t="e">
        <v>#N/A</v>
      </c>
      <c r="J5967" s="79" t="e">
        <v>#N/A</v>
      </c>
      <c r="K5967" s="84" t="e">
        <v>#N/A</v>
      </c>
      <c r="L5967" s="9" t="e">
        <v>#N/A</v>
      </c>
      <c r="M5967" s="92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8" t="e">
        <v>#N/A</v>
      </c>
      <c r="F5968" s="3" t="e">
        <v>#N/A</v>
      </c>
      <c r="G5968" s="3" t="e">
        <v>#N/A</v>
      </c>
      <c r="H5968" s="3" t="e">
        <v>#N/A</v>
      </c>
      <c r="I5968" s="79" t="e">
        <v>#N/A</v>
      </c>
      <c r="J5968" s="79" t="e">
        <v>#N/A</v>
      </c>
      <c r="K5968" s="84" t="e">
        <v>#N/A</v>
      </c>
      <c r="L5968" s="9" t="e">
        <v>#N/A</v>
      </c>
      <c r="M5968" s="92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8" t="e">
        <v>#N/A</v>
      </c>
      <c r="F5969" s="3" t="e">
        <v>#N/A</v>
      </c>
      <c r="G5969" s="3" t="e">
        <v>#N/A</v>
      </c>
      <c r="H5969" s="3" t="e">
        <v>#N/A</v>
      </c>
      <c r="I5969" s="79" t="e">
        <v>#N/A</v>
      </c>
      <c r="J5969" s="79" t="e">
        <v>#N/A</v>
      </c>
      <c r="K5969" s="84" t="e">
        <v>#N/A</v>
      </c>
      <c r="L5969" s="9" t="e">
        <v>#N/A</v>
      </c>
      <c r="M5969" s="92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8" t="e">
        <v>#N/A</v>
      </c>
      <c r="F5970" s="3" t="e">
        <v>#N/A</v>
      </c>
      <c r="G5970" s="3" t="e">
        <v>#N/A</v>
      </c>
      <c r="H5970" s="3" t="e">
        <v>#N/A</v>
      </c>
      <c r="I5970" s="79" t="e">
        <v>#N/A</v>
      </c>
      <c r="J5970" s="79" t="e">
        <v>#N/A</v>
      </c>
      <c r="K5970" s="84" t="e">
        <v>#N/A</v>
      </c>
      <c r="L5970" s="9" t="e">
        <v>#N/A</v>
      </c>
      <c r="M5970" s="92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8" t="e">
        <v>#N/A</v>
      </c>
      <c r="F5971" s="3" t="e">
        <v>#N/A</v>
      </c>
      <c r="G5971" s="3" t="e">
        <v>#N/A</v>
      </c>
      <c r="H5971" s="3" t="e">
        <v>#N/A</v>
      </c>
      <c r="I5971" s="79" t="e">
        <v>#N/A</v>
      </c>
      <c r="J5971" s="79" t="e">
        <v>#N/A</v>
      </c>
      <c r="K5971" s="84" t="e">
        <v>#N/A</v>
      </c>
      <c r="L5971" s="9" t="e">
        <v>#N/A</v>
      </c>
      <c r="M5971" s="92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8" t="e">
        <v>#N/A</v>
      </c>
      <c r="F5972" s="3" t="e">
        <v>#N/A</v>
      </c>
      <c r="G5972" s="3" t="e">
        <v>#N/A</v>
      </c>
      <c r="H5972" s="3" t="e">
        <v>#N/A</v>
      </c>
      <c r="I5972" s="79" t="e">
        <v>#N/A</v>
      </c>
      <c r="J5972" s="79" t="e">
        <v>#N/A</v>
      </c>
      <c r="K5972" s="84" t="e">
        <v>#N/A</v>
      </c>
      <c r="L5972" s="9" t="e">
        <v>#N/A</v>
      </c>
      <c r="M5972" s="92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8" t="e">
        <v>#N/A</v>
      </c>
      <c r="F5973" s="3" t="e">
        <v>#N/A</v>
      </c>
      <c r="G5973" s="3" t="e">
        <v>#N/A</v>
      </c>
      <c r="H5973" s="3" t="e">
        <v>#N/A</v>
      </c>
      <c r="I5973" s="79" t="e">
        <v>#N/A</v>
      </c>
      <c r="J5973" s="79" t="e">
        <v>#N/A</v>
      </c>
      <c r="K5973" s="84" t="e">
        <v>#N/A</v>
      </c>
      <c r="L5973" s="9" t="e">
        <v>#N/A</v>
      </c>
      <c r="M5973" s="92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8" t="e">
        <v>#N/A</v>
      </c>
      <c r="F5974" s="3" t="e">
        <v>#N/A</v>
      </c>
      <c r="G5974" s="3" t="e">
        <v>#N/A</v>
      </c>
      <c r="H5974" s="3" t="e">
        <v>#N/A</v>
      </c>
      <c r="I5974" s="79" t="e">
        <v>#N/A</v>
      </c>
      <c r="J5974" s="79" t="e">
        <v>#N/A</v>
      </c>
      <c r="K5974" s="84" t="e">
        <v>#N/A</v>
      </c>
      <c r="L5974" s="9" t="e">
        <v>#N/A</v>
      </c>
      <c r="M5974" s="92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8" t="e">
        <v>#N/A</v>
      </c>
      <c r="F5975" s="3" t="e">
        <v>#N/A</v>
      </c>
      <c r="G5975" s="3" t="e">
        <v>#N/A</v>
      </c>
      <c r="H5975" s="3" t="e">
        <v>#N/A</v>
      </c>
      <c r="I5975" s="79" t="e">
        <v>#N/A</v>
      </c>
      <c r="J5975" s="79" t="e">
        <v>#N/A</v>
      </c>
      <c r="K5975" s="84" t="e">
        <v>#N/A</v>
      </c>
      <c r="L5975" s="9" t="e">
        <v>#N/A</v>
      </c>
      <c r="M5975" s="92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8" t="e">
        <v>#N/A</v>
      </c>
      <c r="F5976" s="3" t="e">
        <v>#N/A</v>
      </c>
      <c r="G5976" s="3" t="e">
        <v>#N/A</v>
      </c>
      <c r="H5976" s="3" t="e">
        <v>#N/A</v>
      </c>
      <c r="I5976" s="79" t="e">
        <v>#N/A</v>
      </c>
      <c r="J5976" s="79" t="e">
        <v>#N/A</v>
      </c>
      <c r="K5976" s="84" t="e">
        <v>#N/A</v>
      </c>
      <c r="L5976" s="9" t="e">
        <v>#N/A</v>
      </c>
      <c r="M5976" s="92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8" t="e">
        <v>#N/A</v>
      </c>
      <c r="F5977" s="3" t="e">
        <v>#N/A</v>
      </c>
      <c r="G5977" s="3" t="e">
        <v>#N/A</v>
      </c>
      <c r="H5977" s="3" t="e">
        <v>#N/A</v>
      </c>
      <c r="I5977" s="79" t="e">
        <v>#N/A</v>
      </c>
      <c r="J5977" s="79" t="e">
        <v>#N/A</v>
      </c>
      <c r="K5977" s="84" t="e">
        <v>#N/A</v>
      </c>
      <c r="L5977" s="9" t="e">
        <v>#N/A</v>
      </c>
      <c r="M5977" s="92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8" t="e">
        <v>#N/A</v>
      </c>
      <c r="F5978" s="3" t="e">
        <v>#N/A</v>
      </c>
      <c r="G5978" s="3" t="e">
        <v>#N/A</v>
      </c>
      <c r="H5978" s="3" t="e">
        <v>#N/A</v>
      </c>
      <c r="I5978" s="79" t="e">
        <v>#N/A</v>
      </c>
      <c r="J5978" s="79" t="e">
        <v>#N/A</v>
      </c>
      <c r="K5978" s="84" t="e">
        <v>#N/A</v>
      </c>
      <c r="L5978" s="9" t="e">
        <v>#N/A</v>
      </c>
      <c r="M5978" s="92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8" t="e">
        <v>#N/A</v>
      </c>
      <c r="F5979" s="3" t="e">
        <v>#N/A</v>
      </c>
      <c r="G5979" s="3" t="e">
        <v>#N/A</v>
      </c>
      <c r="H5979" s="3" t="e">
        <v>#N/A</v>
      </c>
      <c r="I5979" s="79" t="e">
        <v>#N/A</v>
      </c>
      <c r="J5979" s="79" t="e">
        <v>#N/A</v>
      </c>
      <c r="K5979" s="84" t="e">
        <v>#N/A</v>
      </c>
      <c r="L5979" s="9" t="e">
        <v>#N/A</v>
      </c>
      <c r="M5979" s="92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8" t="e">
        <v>#N/A</v>
      </c>
      <c r="F5980" s="3" t="e">
        <v>#N/A</v>
      </c>
      <c r="G5980" s="3" t="e">
        <v>#N/A</v>
      </c>
      <c r="H5980" s="3" t="e">
        <v>#N/A</v>
      </c>
      <c r="I5980" s="79" t="e">
        <v>#N/A</v>
      </c>
      <c r="J5980" s="79" t="e">
        <v>#N/A</v>
      </c>
      <c r="K5980" s="84" t="e">
        <v>#N/A</v>
      </c>
      <c r="L5980" s="9" t="e">
        <v>#N/A</v>
      </c>
      <c r="M5980" s="92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8" t="e">
        <v>#N/A</v>
      </c>
      <c r="F5981" s="3" t="e">
        <v>#N/A</v>
      </c>
      <c r="G5981" s="3" t="e">
        <v>#N/A</v>
      </c>
      <c r="H5981" s="3" t="e">
        <v>#N/A</v>
      </c>
      <c r="I5981" s="79" t="e">
        <v>#N/A</v>
      </c>
      <c r="J5981" s="79" t="e">
        <v>#N/A</v>
      </c>
      <c r="K5981" s="84" t="e">
        <v>#N/A</v>
      </c>
      <c r="L5981" s="9" t="e">
        <v>#N/A</v>
      </c>
      <c r="M5981" s="92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8" t="e">
        <v>#N/A</v>
      </c>
      <c r="F5982" s="3" t="e">
        <v>#N/A</v>
      </c>
      <c r="G5982" s="3" t="e">
        <v>#N/A</v>
      </c>
      <c r="H5982" s="3" t="e">
        <v>#N/A</v>
      </c>
      <c r="I5982" s="79" t="e">
        <v>#N/A</v>
      </c>
      <c r="J5982" s="79" t="e">
        <v>#N/A</v>
      </c>
      <c r="K5982" s="84" t="e">
        <v>#N/A</v>
      </c>
      <c r="L5982" s="9" t="e">
        <v>#N/A</v>
      </c>
      <c r="M5982" s="92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8" t="e">
        <v>#N/A</v>
      </c>
      <c r="F5983" s="3" t="e">
        <v>#N/A</v>
      </c>
      <c r="G5983" s="3" t="e">
        <v>#N/A</v>
      </c>
      <c r="H5983" s="3" t="e">
        <v>#N/A</v>
      </c>
      <c r="I5983" s="79" t="e">
        <v>#N/A</v>
      </c>
      <c r="J5983" s="79" t="e">
        <v>#N/A</v>
      </c>
      <c r="K5983" s="84" t="e">
        <v>#N/A</v>
      </c>
      <c r="L5983" s="9" t="e">
        <v>#N/A</v>
      </c>
      <c r="M5983" s="92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8" t="e">
        <v>#N/A</v>
      </c>
      <c r="F5984" s="3" t="e">
        <v>#N/A</v>
      </c>
      <c r="G5984" s="3" t="e">
        <v>#N/A</v>
      </c>
      <c r="H5984" s="3" t="e">
        <v>#N/A</v>
      </c>
      <c r="I5984" s="79" t="e">
        <v>#N/A</v>
      </c>
      <c r="J5984" s="79" t="e">
        <v>#N/A</v>
      </c>
      <c r="K5984" s="84" t="e">
        <v>#N/A</v>
      </c>
      <c r="L5984" s="9" t="e">
        <v>#N/A</v>
      </c>
      <c r="M5984" s="92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8" t="e">
        <v>#N/A</v>
      </c>
      <c r="F5985" s="3" t="e">
        <v>#N/A</v>
      </c>
      <c r="G5985" s="3" t="e">
        <v>#N/A</v>
      </c>
      <c r="H5985" s="3" t="e">
        <v>#N/A</v>
      </c>
      <c r="I5985" s="79" t="e">
        <v>#N/A</v>
      </c>
      <c r="J5985" s="79" t="e">
        <v>#N/A</v>
      </c>
      <c r="K5985" s="84" t="e">
        <v>#N/A</v>
      </c>
      <c r="L5985" s="9" t="e">
        <v>#N/A</v>
      </c>
      <c r="M5985" s="92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8" t="e">
        <v>#N/A</v>
      </c>
      <c r="F5986" s="3" t="e">
        <v>#N/A</v>
      </c>
      <c r="G5986" s="3" t="e">
        <v>#N/A</v>
      </c>
      <c r="H5986" s="3" t="e">
        <v>#N/A</v>
      </c>
      <c r="I5986" s="79" t="e">
        <v>#N/A</v>
      </c>
      <c r="J5986" s="79" t="e">
        <v>#N/A</v>
      </c>
      <c r="K5986" s="84" t="e">
        <v>#N/A</v>
      </c>
      <c r="L5986" s="9" t="e">
        <v>#N/A</v>
      </c>
      <c r="M5986" s="92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8" t="e">
        <v>#N/A</v>
      </c>
      <c r="F5987" s="3" t="e">
        <v>#N/A</v>
      </c>
      <c r="G5987" s="3" t="e">
        <v>#N/A</v>
      </c>
      <c r="H5987" s="3" t="e">
        <v>#N/A</v>
      </c>
      <c r="I5987" s="79" t="e">
        <v>#N/A</v>
      </c>
      <c r="J5987" s="79" t="e">
        <v>#N/A</v>
      </c>
      <c r="K5987" s="84" t="e">
        <v>#N/A</v>
      </c>
      <c r="L5987" s="9" t="e">
        <v>#N/A</v>
      </c>
      <c r="M5987" s="92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8" t="e">
        <v>#N/A</v>
      </c>
      <c r="F5988" s="3" t="e">
        <v>#N/A</v>
      </c>
      <c r="G5988" s="3" t="e">
        <v>#N/A</v>
      </c>
      <c r="H5988" s="3" t="e">
        <v>#N/A</v>
      </c>
      <c r="I5988" s="79" t="e">
        <v>#N/A</v>
      </c>
      <c r="J5988" s="79" t="e">
        <v>#N/A</v>
      </c>
      <c r="K5988" s="84" t="e">
        <v>#N/A</v>
      </c>
      <c r="L5988" s="9" t="e">
        <v>#N/A</v>
      </c>
      <c r="M5988" s="92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8" t="e">
        <v>#N/A</v>
      </c>
      <c r="F5989" s="3" t="e">
        <v>#N/A</v>
      </c>
      <c r="G5989" s="3" t="e">
        <v>#N/A</v>
      </c>
      <c r="H5989" s="3" t="e">
        <v>#N/A</v>
      </c>
      <c r="I5989" s="79" t="e">
        <v>#N/A</v>
      </c>
      <c r="J5989" s="79" t="e">
        <v>#N/A</v>
      </c>
      <c r="K5989" s="84" t="e">
        <v>#N/A</v>
      </c>
      <c r="L5989" s="9" t="e">
        <v>#N/A</v>
      </c>
      <c r="M5989" s="92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8" t="e">
        <v>#N/A</v>
      </c>
      <c r="F5990" s="3" t="e">
        <v>#N/A</v>
      </c>
      <c r="G5990" s="3" t="e">
        <v>#N/A</v>
      </c>
      <c r="H5990" s="3" t="e">
        <v>#N/A</v>
      </c>
      <c r="I5990" s="79" t="e">
        <v>#N/A</v>
      </c>
      <c r="J5990" s="79" t="e">
        <v>#N/A</v>
      </c>
      <c r="K5990" s="84" t="e">
        <v>#N/A</v>
      </c>
      <c r="L5990" s="9" t="e">
        <v>#N/A</v>
      </c>
      <c r="M5990" s="92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8" t="e">
        <v>#N/A</v>
      </c>
      <c r="F5991" s="3" t="e">
        <v>#N/A</v>
      </c>
      <c r="G5991" s="3" t="e">
        <v>#N/A</v>
      </c>
      <c r="H5991" s="3" t="e">
        <v>#N/A</v>
      </c>
      <c r="I5991" s="79" t="e">
        <v>#N/A</v>
      </c>
      <c r="J5991" s="79" t="e">
        <v>#N/A</v>
      </c>
      <c r="K5991" s="84" t="e">
        <v>#N/A</v>
      </c>
      <c r="L5991" s="9" t="e">
        <v>#N/A</v>
      </c>
      <c r="M5991" s="92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8" t="e">
        <v>#N/A</v>
      </c>
      <c r="F5992" s="3" t="e">
        <v>#N/A</v>
      </c>
      <c r="G5992" s="3" t="e">
        <v>#N/A</v>
      </c>
      <c r="H5992" s="3" t="e">
        <v>#N/A</v>
      </c>
      <c r="I5992" s="79" t="e">
        <v>#N/A</v>
      </c>
      <c r="J5992" s="79" t="e">
        <v>#N/A</v>
      </c>
      <c r="K5992" s="84" t="e">
        <v>#N/A</v>
      </c>
      <c r="L5992" s="9" t="e">
        <v>#N/A</v>
      </c>
      <c r="M5992" s="92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8" t="e">
        <v>#N/A</v>
      </c>
      <c r="F5993" s="3" t="e">
        <v>#N/A</v>
      </c>
      <c r="G5993" s="3" t="e">
        <v>#N/A</v>
      </c>
      <c r="H5993" s="3" t="e">
        <v>#N/A</v>
      </c>
      <c r="I5993" s="79" t="e">
        <v>#N/A</v>
      </c>
      <c r="J5993" s="79" t="e">
        <v>#N/A</v>
      </c>
      <c r="K5993" s="84" t="e">
        <v>#N/A</v>
      </c>
      <c r="L5993" s="9" t="e">
        <v>#N/A</v>
      </c>
      <c r="M5993" s="92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8" t="e">
        <v>#N/A</v>
      </c>
      <c r="F5994" s="3" t="e">
        <v>#N/A</v>
      </c>
      <c r="G5994" s="3" t="e">
        <v>#N/A</v>
      </c>
      <c r="H5994" s="3" t="e">
        <v>#N/A</v>
      </c>
      <c r="I5994" s="79" t="e">
        <v>#N/A</v>
      </c>
      <c r="J5994" s="79" t="e">
        <v>#N/A</v>
      </c>
      <c r="K5994" s="84" t="e">
        <v>#N/A</v>
      </c>
      <c r="L5994" s="9" t="e">
        <v>#N/A</v>
      </c>
      <c r="M5994" s="92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8" t="e">
        <v>#N/A</v>
      </c>
      <c r="F5995" s="3" t="e">
        <v>#N/A</v>
      </c>
      <c r="G5995" s="3" t="e">
        <v>#N/A</v>
      </c>
      <c r="H5995" s="3" t="e">
        <v>#N/A</v>
      </c>
      <c r="I5995" s="79" t="e">
        <v>#N/A</v>
      </c>
      <c r="J5995" s="79" t="e">
        <v>#N/A</v>
      </c>
      <c r="K5995" s="84" t="e">
        <v>#N/A</v>
      </c>
      <c r="L5995" s="9" t="e">
        <v>#N/A</v>
      </c>
      <c r="M5995" s="92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8" t="e">
        <v>#N/A</v>
      </c>
      <c r="F5996" s="3" t="e">
        <v>#N/A</v>
      </c>
      <c r="G5996" s="3" t="e">
        <v>#N/A</v>
      </c>
      <c r="H5996" s="3" t="e">
        <v>#N/A</v>
      </c>
      <c r="I5996" s="79" t="e">
        <v>#N/A</v>
      </c>
      <c r="J5996" s="79" t="e">
        <v>#N/A</v>
      </c>
      <c r="K5996" s="84" t="e">
        <v>#N/A</v>
      </c>
      <c r="L5996" s="9" t="e">
        <v>#N/A</v>
      </c>
      <c r="M5996" s="92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8" t="e">
        <v>#N/A</v>
      </c>
      <c r="F5997" s="3" t="e">
        <v>#N/A</v>
      </c>
      <c r="G5997" s="3" t="e">
        <v>#N/A</v>
      </c>
      <c r="H5997" s="3" t="e">
        <v>#N/A</v>
      </c>
      <c r="I5997" s="79" t="e">
        <v>#N/A</v>
      </c>
      <c r="J5997" s="79" t="e">
        <v>#N/A</v>
      </c>
      <c r="K5997" s="84" t="e">
        <v>#N/A</v>
      </c>
      <c r="L5997" s="9" t="e">
        <v>#N/A</v>
      </c>
      <c r="M5997" s="92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8" t="e">
        <v>#N/A</v>
      </c>
      <c r="F5998" s="3" t="e">
        <v>#N/A</v>
      </c>
      <c r="G5998" s="3" t="e">
        <v>#N/A</v>
      </c>
      <c r="H5998" s="3" t="e">
        <v>#N/A</v>
      </c>
      <c r="I5998" s="79" t="e">
        <v>#N/A</v>
      </c>
      <c r="J5998" s="79" t="e">
        <v>#N/A</v>
      </c>
      <c r="K5998" s="84" t="e">
        <v>#N/A</v>
      </c>
      <c r="L5998" s="9" t="e">
        <v>#N/A</v>
      </c>
      <c r="M5998" s="92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8" t="e">
        <v>#N/A</v>
      </c>
      <c r="F5999" s="3" t="e">
        <v>#N/A</v>
      </c>
      <c r="G5999" s="3" t="e">
        <v>#N/A</v>
      </c>
      <c r="H5999" s="3" t="e">
        <v>#N/A</v>
      </c>
      <c r="I5999" s="79" t="e">
        <v>#N/A</v>
      </c>
      <c r="J5999" s="79" t="e">
        <v>#N/A</v>
      </c>
      <c r="K5999" s="84" t="e">
        <v>#N/A</v>
      </c>
      <c r="L5999" s="9" t="e">
        <v>#N/A</v>
      </c>
      <c r="M5999" s="92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8" t="e">
        <v>#N/A</v>
      </c>
      <c r="F6000" s="3" t="e">
        <v>#N/A</v>
      </c>
      <c r="G6000" s="3" t="e">
        <v>#N/A</v>
      </c>
      <c r="H6000" s="3" t="e">
        <v>#N/A</v>
      </c>
      <c r="I6000" s="79" t="e">
        <v>#N/A</v>
      </c>
      <c r="J6000" s="79" t="e">
        <v>#N/A</v>
      </c>
      <c r="K6000" s="84" t="e">
        <v>#N/A</v>
      </c>
      <c r="L6000" s="9" t="e">
        <v>#N/A</v>
      </c>
      <c r="M6000" s="92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8" t="e">
        <v>#N/A</v>
      </c>
      <c r="F6001" s="3" t="e">
        <v>#N/A</v>
      </c>
      <c r="G6001" s="3" t="e">
        <v>#N/A</v>
      </c>
      <c r="H6001" s="3" t="e">
        <v>#N/A</v>
      </c>
      <c r="I6001" s="79" t="e">
        <v>#N/A</v>
      </c>
      <c r="J6001" s="79" t="e">
        <v>#N/A</v>
      </c>
      <c r="K6001" s="84" t="e">
        <v>#N/A</v>
      </c>
      <c r="L6001" s="9" t="e">
        <v>#N/A</v>
      </c>
      <c r="M6001" s="92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8" t="e">
        <v>#N/A</v>
      </c>
      <c r="F6002" s="3" t="e">
        <v>#N/A</v>
      </c>
      <c r="G6002" s="3" t="e">
        <v>#N/A</v>
      </c>
      <c r="H6002" s="3" t="e">
        <v>#N/A</v>
      </c>
      <c r="I6002" s="79" t="e">
        <v>#N/A</v>
      </c>
      <c r="J6002" s="79" t="e">
        <v>#N/A</v>
      </c>
      <c r="K6002" s="84" t="e">
        <v>#N/A</v>
      </c>
      <c r="L6002" s="9" t="e">
        <v>#N/A</v>
      </c>
      <c r="M6002" s="92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8" t="e">
        <v>#N/A</v>
      </c>
      <c r="F6003" s="3" t="e">
        <v>#N/A</v>
      </c>
      <c r="G6003" s="3" t="e">
        <v>#N/A</v>
      </c>
      <c r="H6003" s="3" t="e">
        <v>#N/A</v>
      </c>
      <c r="I6003" s="79" t="e">
        <v>#N/A</v>
      </c>
      <c r="J6003" s="79" t="e">
        <v>#N/A</v>
      </c>
      <c r="K6003" s="84" t="e">
        <v>#N/A</v>
      </c>
      <c r="L6003" s="9" t="e">
        <v>#N/A</v>
      </c>
      <c r="M6003" s="92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8" t="e">
        <v>#N/A</v>
      </c>
      <c r="F6004" s="3" t="e">
        <v>#N/A</v>
      </c>
      <c r="G6004" s="3" t="e">
        <v>#N/A</v>
      </c>
      <c r="H6004" s="3" t="e">
        <v>#N/A</v>
      </c>
      <c r="I6004" s="79" t="e">
        <v>#N/A</v>
      </c>
      <c r="J6004" s="79" t="e">
        <v>#N/A</v>
      </c>
      <c r="K6004" s="84" t="e">
        <v>#N/A</v>
      </c>
      <c r="L6004" s="9" t="e">
        <v>#N/A</v>
      </c>
      <c r="M6004" s="92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8" t="e">
        <v>#N/A</v>
      </c>
      <c r="F6005" s="3" t="e">
        <v>#N/A</v>
      </c>
      <c r="G6005" s="3" t="e">
        <v>#N/A</v>
      </c>
      <c r="H6005" s="3" t="e">
        <v>#N/A</v>
      </c>
      <c r="I6005" s="79" t="e">
        <v>#N/A</v>
      </c>
      <c r="J6005" s="79" t="e">
        <v>#N/A</v>
      </c>
      <c r="K6005" s="84" t="e">
        <v>#N/A</v>
      </c>
      <c r="L6005" s="9" t="e">
        <v>#N/A</v>
      </c>
      <c r="M6005" s="92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8" t="e">
        <v>#N/A</v>
      </c>
      <c r="F6006" s="3" t="e">
        <v>#N/A</v>
      </c>
      <c r="G6006" s="3" t="e">
        <v>#N/A</v>
      </c>
      <c r="H6006" s="3" t="e">
        <v>#N/A</v>
      </c>
      <c r="I6006" s="79" t="e">
        <v>#N/A</v>
      </c>
      <c r="J6006" s="79" t="e">
        <v>#N/A</v>
      </c>
      <c r="K6006" s="84" t="e">
        <v>#N/A</v>
      </c>
      <c r="L6006" s="9" t="e">
        <v>#N/A</v>
      </c>
      <c r="M6006" s="92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8" t="e">
        <v>#N/A</v>
      </c>
      <c r="F6007" s="3" t="e">
        <v>#N/A</v>
      </c>
      <c r="G6007" s="3" t="e">
        <v>#N/A</v>
      </c>
      <c r="H6007" s="3" t="e">
        <v>#N/A</v>
      </c>
      <c r="I6007" s="79" t="e">
        <v>#N/A</v>
      </c>
      <c r="J6007" s="79" t="e">
        <v>#N/A</v>
      </c>
      <c r="K6007" s="84" t="e">
        <v>#N/A</v>
      </c>
      <c r="L6007" s="9" t="e">
        <v>#N/A</v>
      </c>
      <c r="M6007" s="92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8" t="e">
        <v>#N/A</v>
      </c>
      <c r="F6008" s="3" t="e">
        <v>#N/A</v>
      </c>
      <c r="G6008" s="3" t="e">
        <v>#N/A</v>
      </c>
      <c r="H6008" s="3" t="e">
        <v>#N/A</v>
      </c>
      <c r="I6008" s="79" t="e">
        <v>#N/A</v>
      </c>
      <c r="J6008" s="79" t="e">
        <v>#N/A</v>
      </c>
      <c r="K6008" s="84" t="e">
        <v>#N/A</v>
      </c>
      <c r="L6008" s="9" t="e">
        <v>#N/A</v>
      </c>
      <c r="M6008" s="92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8" t="e">
        <v>#N/A</v>
      </c>
      <c r="F6009" s="3" t="e">
        <v>#N/A</v>
      </c>
      <c r="G6009" s="3" t="e">
        <v>#N/A</v>
      </c>
      <c r="H6009" s="3" t="e">
        <v>#N/A</v>
      </c>
      <c r="I6009" s="79" t="e">
        <v>#N/A</v>
      </c>
      <c r="J6009" s="79" t="e">
        <v>#N/A</v>
      </c>
      <c r="K6009" s="84" t="e">
        <v>#N/A</v>
      </c>
      <c r="L6009" s="9" t="e">
        <v>#N/A</v>
      </c>
      <c r="M6009" s="92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8" t="e">
        <v>#N/A</v>
      </c>
      <c r="F6010" s="3" t="e">
        <v>#N/A</v>
      </c>
      <c r="G6010" s="3" t="e">
        <v>#N/A</v>
      </c>
      <c r="H6010" s="3" t="e">
        <v>#N/A</v>
      </c>
      <c r="I6010" s="79" t="e">
        <v>#N/A</v>
      </c>
      <c r="J6010" s="79" t="e">
        <v>#N/A</v>
      </c>
      <c r="K6010" s="84" t="e">
        <v>#N/A</v>
      </c>
      <c r="L6010" s="9" t="e">
        <v>#N/A</v>
      </c>
      <c r="M6010" s="92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8" t="e">
        <v>#N/A</v>
      </c>
      <c r="F6011" s="3" t="e">
        <v>#N/A</v>
      </c>
      <c r="G6011" s="3" t="e">
        <v>#N/A</v>
      </c>
      <c r="H6011" s="3" t="e">
        <v>#N/A</v>
      </c>
      <c r="I6011" s="79" t="e">
        <v>#N/A</v>
      </c>
      <c r="J6011" s="79" t="e">
        <v>#N/A</v>
      </c>
      <c r="K6011" s="84" t="e">
        <v>#N/A</v>
      </c>
      <c r="L6011" s="9" t="e">
        <v>#N/A</v>
      </c>
      <c r="M6011" s="92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8" t="e">
        <v>#N/A</v>
      </c>
      <c r="F6012" s="3" t="e">
        <v>#N/A</v>
      </c>
      <c r="G6012" s="3" t="e">
        <v>#N/A</v>
      </c>
      <c r="H6012" s="3" t="e">
        <v>#N/A</v>
      </c>
      <c r="I6012" s="79" t="e">
        <v>#N/A</v>
      </c>
      <c r="J6012" s="79" t="e">
        <v>#N/A</v>
      </c>
      <c r="K6012" s="84" t="e">
        <v>#N/A</v>
      </c>
      <c r="L6012" s="9" t="e">
        <v>#N/A</v>
      </c>
      <c r="M6012" s="92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8" t="e">
        <v>#N/A</v>
      </c>
      <c r="F6013" s="3" t="e">
        <v>#N/A</v>
      </c>
      <c r="G6013" s="3" t="e">
        <v>#N/A</v>
      </c>
      <c r="H6013" s="3" t="e">
        <v>#N/A</v>
      </c>
      <c r="I6013" s="79" t="e">
        <v>#N/A</v>
      </c>
      <c r="J6013" s="79" t="e">
        <v>#N/A</v>
      </c>
      <c r="K6013" s="84" t="e">
        <v>#N/A</v>
      </c>
      <c r="L6013" s="9" t="e">
        <v>#N/A</v>
      </c>
      <c r="M6013" s="92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8" t="e">
        <v>#N/A</v>
      </c>
      <c r="F6014" s="3" t="e">
        <v>#N/A</v>
      </c>
      <c r="G6014" s="3" t="e">
        <v>#N/A</v>
      </c>
      <c r="H6014" s="3" t="e">
        <v>#N/A</v>
      </c>
      <c r="I6014" s="79" t="e">
        <v>#N/A</v>
      </c>
      <c r="J6014" s="79" t="e">
        <v>#N/A</v>
      </c>
      <c r="K6014" s="84" t="e">
        <v>#N/A</v>
      </c>
      <c r="L6014" s="9" t="e">
        <v>#N/A</v>
      </c>
      <c r="M6014" s="92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8" t="e">
        <v>#N/A</v>
      </c>
      <c r="F6015" s="3" t="e">
        <v>#N/A</v>
      </c>
      <c r="G6015" s="3" t="e">
        <v>#N/A</v>
      </c>
      <c r="H6015" s="3" t="e">
        <v>#N/A</v>
      </c>
      <c r="I6015" s="79" t="e">
        <v>#N/A</v>
      </c>
      <c r="J6015" s="79" t="e">
        <v>#N/A</v>
      </c>
      <c r="K6015" s="84" t="e">
        <v>#N/A</v>
      </c>
      <c r="L6015" s="9" t="e">
        <v>#N/A</v>
      </c>
      <c r="M6015" s="92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8" t="e">
        <v>#N/A</v>
      </c>
      <c r="F6016" s="3" t="e">
        <v>#N/A</v>
      </c>
      <c r="G6016" s="3" t="e">
        <v>#N/A</v>
      </c>
      <c r="H6016" s="3" t="e">
        <v>#N/A</v>
      </c>
      <c r="I6016" s="79" t="e">
        <v>#N/A</v>
      </c>
      <c r="J6016" s="79" t="e">
        <v>#N/A</v>
      </c>
      <c r="K6016" s="84" t="e">
        <v>#N/A</v>
      </c>
      <c r="L6016" s="9" t="e">
        <v>#N/A</v>
      </c>
      <c r="M6016" s="92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8" t="e">
        <v>#N/A</v>
      </c>
      <c r="F6017" s="3" t="e">
        <v>#N/A</v>
      </c>
      <c r="G6017" s="3" t="e">
        <v>#N/A</v>
      </c>
      <c r="H6017" s="3" t="e">
        <v>#N/A</v>
      </c>
      <c r="I6017" s="79" t="e">
        <v>#N/A</v>
      </c>
      <c r="J6017" s="79" t="e">
        <v>#N/A</v>
      </c>
      <c r="K6017" s="84" t="e">
        <v>#N/A</v>
      </c>
      <c r="L6017" s="9" t="e">
        <v>#N/A</v>
      </c>
      <c r="M6017" s="92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8" t="e">
        <v>#N/A</v>
      </c>
      <c r="F6018" s="3" t="e">
        <v>#N/A</v>
      </c>
      <c r="G6018" s="3" t="e">
        <v>#N/A</v>
      </c>
      <c r="H6018" s="3" t="e">
        <v>#N/A</v>
      </c>
      <c r="I6018" s="79" t="e">
        <v>#N/A</v>
      </c>
      <c r="J6018" s="79" t="e">
        <v>#N/A</v>
      </c>
      <c r="K6018" s="84" t="e">
        <v>#N/A</v>
      </c>
      <c r="L6018" s="9" t="e">
        <v>#N/A</v>
      </c>
      <c r="M6018" s="92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8" t="e">
        <v>#N/A</v>
      </c>
      <c r="F6019" s="3" t="e">
        <v>#N/A</v>
      </c>
      <c r="G6019" s="3" t="e">
        <v>#N/A</v>
      </c>
      <c r="H6019" s="3" t="e">
        <v>#N/A</v>
      </c>
      <c r="I6019" s="79" t="e">
        <v>#N/A</v>
      </c>
      <c r="J6019" s="79" t="e">
        <v>#N/A</v>
      </c>
      <c r="K6019" s="84" t="e">
        <v>#N/A</v>
      </c>
      <c r="L6019" s="9" t="e">
        <v>#N/A</v>
      </c>
      <c r="M6019" s="92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8" t="e">
        <v>#N/A</v>
      </c>
      <c r="F6020" s="3" t="e">
        <v>#N/A</v>
      </c>
      <c r="G6020" s="3" t="e">
        <v>#N/A</v>
      </c>
      <c r="H6020" s="3" t="e">
        <v>#N/A</v>
      </c>
      <c r="I6020" s="79" t="e">
        <v>#N/A</v>
      </c>
      <c r="J6020" s="79" t="e">
        <v>#N/A</v>
      </c>
      <c r="K6020" s="84" t="e">
        <v>#N/A</v>
      </c>
      <c r="L6020" s="9" t="e">
        <v>#N/A</v>
      </c>
      <c r="M6020" s="92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8" t="e">
        <v>#N/A</v>
      </c>
      <c r="F6021" s="3" t="e">
        <v>#N/A</v>
      </c>
      <c r="G6021" s="3" t="e">
        <v>#N/A</v>
      </c>
      <c r="H6021" s="3" t="e">
        <v>#N/A</v>
      </c>
      <c r="I6021" s="79" t="e">
        <v>#N/A</v>
      </c>
      <c r="J6021" s="79" t="e">
        <v>#N/A</v>
      </c>
      <c r="K6021" s="84" t="e">
        <v>#N/A</v>
      </c>
      <c r="L6021" s="9" t="e">
        <v>#N/A</v>
      </c>
      <c r="M6021" s="92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8" t="e">
        <v>#N/A</v>
      </c>
      <c r="F6022" s="3" t="e">
        <v>#N/A</v>
      </c>
      <c r="G6022" s="3" t="e">
        <v>#N/A</v>
      </c>
      <c r="H6022" s="3" t="e">
        <v>#N/A</v>
      </c>
      <c r="I6022" s="79" t="e">
        <v>#N/A</v>
      </c>
      <c r="J6022" s="79" t="e">
        <v>#N/A</v>
      </c>
      <c r="K6022" s="84" t="e">
        <v>#N/A</v>
      </c>
      <c r="L6022" s="9" t="e">
        <v>#N/A</v>
      </c>
      <c r="M6022" s="92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8" t="e">
        <v>#N/A</v>
      </c>
      <c r="F6023" s="3" t="e">
        <v>#N/A</v>
      </c>
      <c r="G6023" s="3" t="e">
        <v>#N/A</v>
      </c>
      <c r="H6023" s="3" t="e">
        <v>#N/A</v>
      </c>
      <c r="I6023" s="79" t="e">
        <v>#N/A</v>
      </c>
      <c r="J6023" s="79" t="e">
        <v>#N/A</v>
      </c>
      <c r="K6023" s="84" t="e">
        <v>#N/A</v>
      </c>
      <c r="L6023" s="9" t="e">
        <v>#N/A</v>
      </c>
      <c r="M6023" s="92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8" t="e">
        <v>#N/A</v>
      </c>
      <c r="F6024" s="3" t="e">
        <v>#N/A</v>
      </c>
      <c r="G6024" s="3" t="e">
        <v>#N/A</v>
      </c>
      <c r="H6024" s="3" t="e">
        <v>#N/A</v>
      </c>
      <c r="I6024" s="79" t="e">
        <v>#N/A</v>
      </c>
      <c r="J6024" s="79" t="e">
        <v>#N/A</v>
      </c>
      <c r="K6024" s="84" t="e">
        <v>#N/A</v>
      </c>
      <c r="L6024" s="9" t="e">
        <v>#N/A</v>
      </c>
      <c r="M6024" s="92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8" t="e">
        <v>#N/A</v>
      </c>
      <c r="F6025" s="3" t="e">
        <v>#N/A</v>
      </c>
      <c r="G6025" s="3" t="e">
        <v>#N/A</v>
      </c>
      <c r="H6025" s="3" t="e">
        <v>#N/A</v>
      </c>
      <c r="I6025" s="79" t="e">
        <v>#N/A</v>
      </c>
      <c r="J6025" s="79" t="e">
        <v>#N/A</v>
      </c>
      <c r="K6025" s="84" t="e">
        <v>#N/A</v>
      </c>
      <c r="L6025" s="9" t="e">
        <v>#N/A</v>
      </c>
      <c r="M6025" s="92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8" t="e">
        <v>#N/A</v>
      </c>
      <c r="F6026" s="3" t="e">
        <v>#N/A</v>
      </c>
      <c r="G6026" s="3" t="e">
        <v>#N/A</v>
      </c>
      <c r="H6026" s="3" t="e">
        <v>#N/A</v>
      </c>
      <c r="I6026" s="79" t="e">
        <v>#N/A</v>
      </c>
      <c r="J6026" s="79" t="e">
        <v>#N/A</v>
      </c>
      <c r="K6026" s="84" t="e">
        <v>#N/A</v>
      </c>
      <c r="L6026" s="9" t="e">
        <v>#N/A</v>
      </c>
      <c r="M6026" s="92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8" t="e">
        <v>#N/A</v>
      </c>
      <c r="F6027" s="3" t="e">
        <v>#N/A</v>
      </c>
      <c r="G6027" s="3" t="e">
        <v>#N/A</v>
      </c>
      <c r="H6027" s="3" t="e">
        <v>#N/A</v>
      </c>
      <c r="I6027" s="79" t="e">
        <v>#N/A</v>
      </c>
      <c r="J6027" s="79" t="e">
        <v>#N/A</v>
      </c>
      <c r="K6027" s="84" t="e">
        <v>#N/A</v>
      </c>
      <c r="L6027" s="9" t="e">
        <v>#N/A</v>
      </c>
      <c r="M6027" s="92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8" t="e">
        <v>#N/A</v>
      </c>
      <c r="F6028" s="3" t="e">
        <v>#N/A</v>
      </c>
      <c r="G6028" s="3" t="e">
        <v>#N/A</v>
      </c>
      <c r="H6028" s="3" t="e">
        <v>#N/A</v>
      </c>
      <c r="I6028" s="79" t="e">
        <v>#N/A</v>
      </c>
      <c r="J6028" s="79" t="e">
        <v>#N/A</v>
      </c>
      <c r="K6028" s="84" t="e">
        <v>#N/A</v>
      </c>
      <c r="L6028" s="9" t="e">
        <v>#N/A</v>
      </c>
      <c r="M6028" s="92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8" t="e">
        <v>#N/A</v>
      </c>
      <c r="F6029" s="3" t="e">
        <v>#N/A</v>
      </c>
      <c r="G6029" s="3" t="e">
        <v>#N/A</v>
      </c>
      <c r="H6029" s="3" t="e">
        <v>#N/A</v>
      </c>
      <c r="I6029" s="79" t="e">
        <v>#N/A</v>
      </c>
      <c r="J6029" s="79" t="e">
        <v>#N/A</v>
      </c>
      <c r="K6029" s="84" t="e">
        <v>#N/A</v>
      </c>
      <c r="L6029" s="9" t="e">
        <v>#N/A</v>
      </c>
      <c r="M6029" s="92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8" t="e">
        <v>#N/A</v>
      </c>
      <c r="F6030" s="3" t="e">
        <v>#N/A</v>
      </c>
      <c r="G6030" s="3" t="e">
        <v>#N/A</v>
      </c>
      <c r="H6030" s="3" t="e">
        <v>#N/A</v>
      </c>
      <c r="I6030" s="79" t="e">
        <v>#N/A</v>
      </c>
      <c r="J6030" s="79" t="e">
        <v>#N/A</v>
      </c>
      <c r="K6030" s="84" t="e">
        <v>#N/A</v>
      </c>
      <c r="L6030" s="9" t="e">
        <v>#N/A</v>
      </c>
      <c r="M6030" s="92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8" t="e">
        <v>#N/A</v>
      </c>
      <c r="F6031" s="3" t="e">
        <v>#N/A</v>
      </c>
      <c r="G6031" s="3" t="e">
        <v>#N/A</v>
      </c>
      <c r="H6031" s="3" t="e">
        <v>#N/A</v>
      </c>
      <c r="I6031" s="79" t="e">
        <v>#N/A</v>
      </c>
      <c r="J6031" s="79" t="e">
        <v>#N/A</v>
      </c>
      <c r="K6031" s="84" t="e">
        <v>#N/A</v>
      </c>
      <c r="L6031" s="9" t="e">
        <v>#N/A</v>
      </c>
      <c r="M6031" s="92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8" t="e">
        <v>#N/A</v>
      </c>
      <c r="F6032" s="3" t="e">
        <v>#N/A</v>
      </c>
      <c r="G6032" s="3" t="e">
        <v>#N/A</v>
      </c>
      <c r="H6032" s="3" t="e">
        <v>#N/A</v>
      </c>
      <c r="I6032" s="79" t="e">
        <v>#N/A</v>
      </c>
      <c r="J6032" s="79" t="e">
        <v>#N/A</v>
      </c>
      <c r="K6032" s="84" t="e">
        <v>#N/A</v>
      </c>
      <c r="L6032" s="9" t="e">
        <v>#N/A</v>
      </c>
      <c r="M6032" s="92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8" t="e">
        <v>#N/A</v>
      </c>
      <c r="F6033" s="3" t="e">
        <v>#N/A</v>
      </c>
      <c r="G6033" s="3" t="e">
        <v>#N/A</v>
      </c>
      <c r="H6033" s="3" t="e">
        <v>#N/A</v>
      </c>
      <c r="I6033" s="79" t="e">
        <v>#N/A</v>
      </c>
      <c r="J6033" s="79" t="e">
        <v>#N/A</v>
      </c>
      <c r="K6033" s="84" t="e">
        <v>#N/A</v>
      </c>
      <c r="L6033" s="9" t="e">
        <v>#N/A</v>
      </c>
      <c r="M6033" s="92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8" t="e">
        <v>#N/A</v>
      </c>
      <c r="F6034" s="3" t="e">
        <v>#N/A</v>
      </c>
      <c r="G6034" s="3" t="e">
        <v>#N/A</v>
      </c>
      <c r="H6034" s="3" t="e">
        <v>#N/A</v>
      </c>
      <c r="I6034" s="79" t="e">
        <v>#N/A</v>
      </c>
      <c r="J6034" s="79" t="e">
        <v>#N/A</v>
      </c>
      <c r="K6034" s="84" t="e">
        <v>#N/A</v>
      </c>
      <c r="L6034" s="9" t="e">
        <v>#N/A</v>
      </c>
      <c r="M6034" s="92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8" t="e">
        <v>#N/A</v>
      </c>
      <c r="F6035" s="3" t="e">
        <v>#N/A</v>
      </c>
      <c r="G6035" s="3" t="e">
        <v>#N/A</v>
      </c>
      <c r="H6035" s="3" t="e">
        <v>#N/A</v>
      </c>
      <c r="I6035" s="79" t="e">
        <v>#N/A</v>
      </c>
      <c r="J6035" s="79" t="e">
        <v>#N/A</v>
      </c>
      <c r="K6035" s="84" t="e">
        <v>#N/A</v>
      </c>
      <c r="L6035" s="9" t="e">
        <v>#N/A</v>
      </c>
      <c r="M6035" s="92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8" t="e">
        <v>#N/A</v>
      </c>
      <c r="F6036" s="3" t="e">
        <v>#N/A</v>
      </c>
      <c r="G6036" s="3" t="e">
        <v>#N/A</v>
      </c>
      <c r="H6036" s="3" t="e">
        <v>#N/A</v>
      </c>
      <c r="I6036" s="79" t="e">
        <v>#N/A</v>
      </c>
      <c r="J6036" s="79" t="e">
        <v>#N/A</v>
      </c>
      <c r="K6036" s="84" t="e">
        <v>#N/A</v>
      </c>
      <c r="L6036" s="9" t="e">
        <v>#N/A</v>
      </c>
      <c r="M6036" s="92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8" t="e">
        <v>#N/A</v>
      </c>
      <c r="F6037" s="3" t="e">
        <v>#N/A</v>
      </c>
      <c r="G6037" s="3" t="e">
        <v>#N/A</v>
      </c>
      <c r="H6037" s="3" t="e">
        <v>#N/A</v>
      </c>
      <c r="I6037" s="79" t="e">
        <v>#N/A</v>
      </c>
      <c r="J6037" s="79" t="e">
        <v>#N/A</v>
      </c>
      <c r="K6037" s="84" t="e">
        <v>#N/A</v>
      </c>
      <c r="L6037" s="9" t="e">
        <v>#N/A</v>
      </c>
      <c r="M6037" s="92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8" t="e">
        <v>#N/A</v>
      </c>
      <c r="F6038" s="3" t="e">
        <v>#N/A</v>
      </c>
      <c r="G6038" s="3" t="e">
        <v>#N/A</v>
      </c>
      <c r="H6038" s="3" t="e">
        <v>#N/A</v>
      </c>
      <c r="I6038" s="79" t="e">
        <v>#N/A</v>
      </c>
      <c r="J6038" s="79" t="e">
        <v>#N/A</v>
      </c>
      <c r="K6038" s="84" t="e">
        <v>#N/A</v>
      </c>
      <c r="L6038" s="9" t="e">
        <v>#N/A</v>
      </c>
      <c r="M6038" s="92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8" t="e">
        <v>#N/A</v>
      </c>
      <c r="F6039" s="3" t="e">
        <v>#N/A</v>
      </c>
      <c r="G6039" s="3" t="e">
        <v>#N/A</v>
      </c>
      <c r="H6039" s="3" t="e">
        <v>#N/A</v>
      </c>
      <c r="I6039" s="79" t="e">
        <v>#N/A</v>
      </c>
      <c r="J6039" s="79" t="e">
        <v>#N/A</v>
      </c>
      <c r="K6039" s="84" t="e">
        <v>#N/A</v>
      </c>
      <c r="L6039" s="9" t="e">
        <v>#N/A</v>
      </c>
      <c r="M6039" s="92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8" t="e">
        <v>#N/A</v>
      </c>
      <c r="F6040" s="3" t="e">
        <v>#N/A</v>
      </c>
      <c r="G6040" s="3" t="e">
        <v>#N/A</v>
      </c>
      <c r="H6040" s="3" t="e">
        <v>#N/A</v>
      </c>
      <c r="I6040" s="79" t="e">
        <v>#N/A</v>
      </c>
      <c r="J6040" s="79" t="e">
        <v>#N/A</v>
      </c>
      <c r="K6040" s="84" t="e">
        <v>#N/A</v>
      </c>
      <c r="L6040" s="9" t="e">
        <v>#N/A</v>
      </c>
      <c r="M6040" s="92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8" t="e">
        <v>#N/A</v>
      </c>
      <c r="F6041" s="3" t="e">
        <v>#N/A</v>
      </c>
      <c r="G6041" s="3" t="e">
        <v>#N/A</v>
      </c>
      <c r="H6041" s="3" t="e">
        <v>#N/A</v>
      </c>
      <c r="I6041" s="79" t="e">
        <v>#N/A</v>
      </c>
      <c r="J6041" s="79" t="e">
        <v>#N/A</v>
      </c>
      <c r="K6041" s="84" t="e">
        <v>#N/A</v>
      </c>
      <c r="L6041" s="9" t="e">
        <v>#N/A</v>
      </c>
      <c r="M6041" s="92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8" t="e">
        <v>#N/A</v>
      </c>
      <c r="F6042" s="3" t="e">
        <v>#N/A</v>
      </c>
      <c r="G6042" s="3" t="e">
        <v>#N/A</v>
      </c>
      <c r="H6042" s="3" t="e">
        <v>#N/A</v>
      </c>
      <c r="I6042" s="79" t="e">
        <v>#N/A</v>
      </c>
      <c r="J6042" s="79" t="e">
        <v>#N/A</v>
      </c>
      <c r="K6042" s="84" t="e">
        <v>#N/A</v>
      </c>
      <c r="L6042" s="9" t="e">
        <v>#N/A</v>
      </c>
      <c r="M6042" s="92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8" t="e">
        <v>#N/A</v>
      </c>
      <c r="F6043" s="3" t="e">
        <v>#N/A</v>
      </c>
      <c r="G6043" s="3" t="e">
        <v>#N/A</v>
      </c>
      <c r="H6043" s="3" t="e">
        <v>#N/A</v>
      </c>
      <c r="I6043" s="79" t="e">
        <v>#N/A</v>
      </c>
      <c r="J6043" s="79" t="e">
        <v>#N/A</v>
      </c>
      <c r="K6043" s="84" t="e">
        <v>#N/A</v>
      </c>
      <c r="L6043" s="9" t="e">
        <v>#N/A</v>
      </c>
      <c r="M6043" s="92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8" t="e">
        <v>#N/A</v>
      </c>
      <c r="F6044" s="3" t="e">
        <v>#N/A</v>
      </c>
      <c r="G6044" s="3" t="e">
        <v>#N/A</v>
      </c>
      <c r="H6044" s="3" t="e">
        <v>#N/A</v>
      </c>
      <c r="I6044" s="79" t="e">
        <v>#N/A</v>
      </c>
      <c r="J6044" s="79" t="e">
        <v>#N/A</v>
      </c>
      <c r="K6044" s="84" t="e">
        <v>#N/A</v>
      </c>
      <c r="L6044" s="9" t="e">
        <v>#N/A</v>
      </c>
      <c r="M6044" s="92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8" t="e">
        <v>#N/A</v>
      </c>
      <c r="F6045" s="3" t="e">
        <v>#N/A</v>
      </c>
      <c r="G6045" s="3" t="e">
        <v>#N/A</v>
      </c>
      <c r="H6045" s="3" t="e">
        <v>#N/A</v>
      </c>
      <c r="I6045" s="79" t="e">
        <v>#N/A</v>
      </c>
      <c r="J6045" s="79" t="e">
        <v>#N/A</v>
      </c>
      <c r="K6045" s="84" t="e">
        <v>#N/A</v>
      </c>
      <c r="L6045" s="9" t="e">
        <v>#N/A</v>
      </c>
      <c r="M6045" s="92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8" t="e">
        <v>#N/A</v>
      </c>
      <c r="F6046" s="3" t="e">
        <v>#N/A</v>
      </c>
      <c r="G6046" s="3" t="e">
        <v>#N/A</v>
      </c>
      <c r="H6046" s="3" t="e">
        <v>#N/A</v>
      </c>
      <c r="I6046" s="79" t="e">
        <v>#N/A</v>
      </c>
      <c r="J6046" s="79" t="e">
        <v>#N/A</v>
      </c>
      <c r="K6046" s="84" t="e">
        <v>#N/A</v>
      </c>
      <c r="L6046" s="9" t="e">
        <v>#N/A</v>
      </c>
      <c r="M6046" s="92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8" t="e">
        <v>#N/A</v>
      </c>
      <c r="F6047" s="3" t="e">
        <v>#N/A</v>
      </c>
      <c r="G6047" s="3" t="e">
        <v>#N/A</v>
      </c>
      <c r="H6047" s="3" t="e">
        <v>#N/A</v>
      </c>
      <c r="I6047" s="79" t="e">
        <v>#N/A</v>
      </c>
      <c r="J6047" s="79" t="e">
        <v>#N/A</v>
      </c>
      <c r="K6047" s="84" t="e">
        <v>#N/A</v>
      </c>
      <c r="L6047" s="9" t="e">
        <v>#N/A</v>
      </c>
      <c r="M6047" s="92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8" t="e">
        <v>#N/A</v>
      </c>
      <c r="F6048" s="3" t="e">
        <v>#N/A</v>
      </c>
      <c r="G6048" s="3" t="e">
        <v>#N/A</v>
      </c>
      <c r="H6048" s="3" t="e">
        <v>#N/A</v>
      </c>
      <c r="I6048" s="79" t="e">
        <v>#N/A</v>
      </c>
      <c r="J6048" s="79" t="e">
        <v>#N/A</v>
      </c>
      <c r="K6048" s="84" t="e">
        <v>#N/A</v>
      </c>
      <c r="L6048" s="9" t="e">
        <v>#N/A</v>
      </c>
      <c r="M6048" s="92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8" t="e">
        <v>#N/A</v>
      </c>
      <c r="F6049" s="3" t="e">
        <v>#N/A</v>
      </c>
      <c r="G6049" s="3" t="e">
        <v>#N/A</v>
      </c>
      <c r="H6049" s="3" t="e">
        <v>#N/A</v>
      </c>
      <c r="I6049" s="79" t="e">
        <v>#N/A</v>
      </c>
      <c r="J6049" s="79" t="e">
        <v>#N/A</v>
      </c>
      <c r="K6049" s="84" t="e">
        <v>#N/A</v>
      </c>
      <c r="L6049" s="9" t="e">
        <v>#N/A</v>
      </c>
      <c r="M6049" s="92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8" t="e">
        <v>#N/A</v>
      </c>
      <c r="F6050" s="3" t="e">
        <v>#N/A</v>
      </c>
      <c r="G6050" s="3" t="e">
        <v>#N/A</v>
      </c>
      <c r="H6050" s="3" t="e">
        <v>#N/A</v>
      </c>
      <c r="I6050" s="79" t="e">
        <v>#N/A</v>
      </c>
      <c r="J6050" s="79" t="e">
        <v>#N/A</v>
      </c>
      <c r="K6050" s="84" t="e">
        <v>#N/A</v>
      </c>
      <c r="L6050" s="9" t="e">
        <v>#N/A</v>
      </c>
      <c r="M6050" s="92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8" t="e">
        <v>#N/A</v>
      </c>
      <c r="F6051" s="3" t="e">
        <v>#N/A</v>
      </c>
      <c r="G6051" s="3" t="e">
        <v>#N/A</v>
      </c>
      <c r="H6051" s="3" t="e">
        <v>#N/A</v>
      </c>
      <c r="I6051" s="79" t="e">
        <v>#N/A</v>
      </c>
      <c r="J6051" s="79" t="e">
        <v>#N/A</v>
      </c>
      <c r="K6051" s="84" t="e">
        <v>#N/A</v>
      </c>
      <c r="L6051" s="9" t="e">
        <v>#N/A</v>
      </c>
      <c r="M6051" s="92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8" t="e">
        <v>#N/A</v>
      </c>
      <c r="F6052" s="3" t="e">
        <v>#N/A</v>
      </c>
      <c r="G6052" s="3" t="e">
        <v>#N/A</v>
      </c>
      <c r="H6052" s="3" t="e">
        <v>#N/A</v>
      </c>
      <c r="I6052" s="79" t="e">
        <v>#N/A</v>
      </c>
      <c r="J6052" s="79" t="e">
        <v>#N/A</v>
      </c>
      <c r="K6052" s="84" t="e">
        <v>#N/A</v>
      </c>
      <c r="L6052" s="9" t="e">
        <v>#N/A</v>
      </c>
      <c r="M6052" s="92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8" t="e">
        <v>#N/A</v>
      </c>
      <c r="F6053" s="3" t="e">
        <v>#N/A</v>
      </c>
      <c r="G6053" s="3" t="e">
        <v>#N/A</v>
      </c>
      <c r="H6053" s="3" t="e">
        <v>#N/A</v>
      </c>
      <c r="I6053" s="79" t="e">
        <v>#N/A</v>
      </c>
      <c r="J6053" s="79" t="e">
        <v>#N/A</v>
      </c>
      <c r="K6053" s="84" t="e">
        <v>#N/A</v>
      </c>
      <c r="L6053" s="9" t="e">
        <v>#N/A</v>
      </c>
      <c r="M6053" s="92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8" t="e">
        <v>#N/A</v>
      </c>
      <c r="F6054" s="3" t="e">
        <v>#N/A</v>
      </c>
      <c r="G6054" s="3" t="e">
        <v>#N/A</v>
      </c>
      <c r="H6054" s="3" t="e">
        <v>#N/A</v>
      </c>
      <c r="I6054" s="79" t="e">
        <v>#N/A</v>
      </c>
      <c r="J6054" s="79" t="e">
        <v>#N/A</v>
      </c>
      <c r="K6054" s="84" t="e">
        <v>#N/A</v>
      </c>
      <c r="L6054" s="9" t="e">
        <v>#N/A</v>
      </c>
      <c r="M6054" s="92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8" t="e">
        <v>#N/A</v>
      </c>
      <c r="F6055" s="3" t="e">
        <v>#N/A</v>
      </c>
      <c r="G6055" s="3" t="e">
        <v>#N/A</v>
      </c>
      <c r="H6055" s="3" t="e">
        <v>#N/A</v>
      </c>
      <c r="I6055" s="79" t="e">
        <v>#N/A</v>
      </c>
      <c r="J6055" s="79" t="e">
        <v>#N/A</v>
      </c>
      <c r="K6055" s="84" t="e">
        <v>#N/A</v>
      </c>
      <c r="L6055" s="9" t="e">
        <v>#N/A</v>
      </c>
      <c r="M6055" s="92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8" t="e">
        <v>#N/A</v>
      </c>
      <c r="F6056" s="3" t="e">
        <v>#N/A</v>
      </c>
      <c r="G6056" s="3" t="e">
        <v>#N/A</v>
      </c>
      <c r="H6056" s="3" t="e">
        <v>#N/A</v>
      </c>
      <c r="I6056" s="79" t="e">
        <v>#N/A</v>
      </c>
      <c r="J6056" s="79" t="e">
        <v>#N/A</v>
      </c>
      <c r="K6056" s="84" t="e">
        <v>#N/A</v>
      </c>
      <c r="L6056" s="9" t="e">
        <v>#N/A</v>
      </c>
      <c r="M6056" s="92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8" t="e">
        <v>#N/A</v>
      </c>
      <c r="F6057" s="3" t="e">
        <v>#N/A</v>
      </c>
      <c r="G6057" s="3" t="e">
        <v>#N/A</v>
      </c>
      <c r="H6057" s="3" t="e">
        <v>#N/A</v>
      </c>
      <c r="I6057" s="79" t="e">
        <v>#N/A</v>
      </c>
      <c r="J6057" s="79" t="e">
        <v>#N/A</v>
      </c>
      <c r="K6057" s="84" t="e">
        <v>#N/A</v>
      </c>
      <c r="L6057" s="9" t="e">
        <v>#N/A</v>
      </c>
      <c r="M6057" s="92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8" t="e">
        <v>#N/A</v>
      </c>
      <c r="F6058" s="3" t="e">
        <v>#N/A</v>
      </c>
      <c r="G6058" s="3" t="e">
        <v>#N/A</v>
      </c>
      <c r="H6058" s="3" t="e">
        <v>#N/A</v>
      </c>
      <c r="I6058" s="79" t="e">
        <v>#N/A</v>
      </c>
      <c r="J6058" s="79" t="e">
        <v>#N/A</v>
      </c>
      <c r="K6058" s="84" t="e">
        <v>#N/A</v>
      </c>
      <c r="L6058" s="9" t="e">
        <v>#N/A</v>
      </c>
      <c r="M6058" s="92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8" t="e">
        <v>#N/A</v>
      </c>
      <c r="F6059" s="3" t="e">
        <v>#N/A</v>
      </c>
      <c r="G6059" s="3" t="e">
        <v>#N/A</v>
      </c>
      <c r="H6059" s="3" t="e">
        <v>#N/A</v>
      </c>
      <c r="I6059" s="79" t="e">
        <v>#N/A</v>
      </c>
      <c r="J6059" s="79" t="e">
        <v>#N/A</v>
      </c>
      <c r="K6059" s="84" t="e">
        <v>#N/A</v>
      </c>
      <c r="L6059" s="9" t="e">
        <v>#N/A</v>
      </c>
      <c r="M6059" s="92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8" t="e">
        <v>#N/A</v>
      </c>
      <c r="F6060" s="3" t="e">
        <v>#N/A</v>
      </c>
      <c r="G6060" s="3" t="e">
        <v>#N/A</v>
      </c>
      <c r="H6060" s="3" t="e">
        <v>#N/A</v>
      </c>
      <c r="I6060" s="79" t="e">
        <v>#N/A</v>
      </c>
      <c r="J6060" s="79" t="e">
        <v>#N/A</v>
      </c>
      <c r="K6060" s="84" t="e">
        <v>#N/A</v>
      </c>
      <c r="L6060" s="9" t="e">
        <v>#N/A</v>
      </c>
      <c r="M6060" s="92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8" t="e">
        <v>#N/A</v>
      </c>
      <c r="F6061" s="3" t="e">
        <v>#N/A</v>
      </c>
      <c r="G6061" s="3" t="e">
        <v>#N/A</v>
      </c>
      <c r="H6061" s="3" t="e">
        <v>#N/A</v>
      </c>
      <c r="I6061" s="79" t="e">
        <v>#N/A</v>
      </c>
      <c r="J6061" s="79" t="e">
        <v>#N/A</v>
      </c>
      <c r="K6061" s="84" t="e">
        <v>#N/A</v>
      </c>
      <c r="L6061" s="9" t="e">
        <v>#N/A</v>
      </c>
      <c r="M6061" s="92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8" t="e">
        <v>#N/A</v>
      </c>
      <c r="F6062" s="3" t="e">
        <v>#N/A</v>
      </c>
      <c r="G6062" s="3" t="e">
        <v>#N/A</v>
      </c>
      <c r="H6062" s="3" t="e">
        <v>#N/A</v>
      </c>
      <c r="I6062" s="79" t="e">
        <v>#N/A</v>
      </c>
      <c r="J6062" s="79" t="e">
        <v>#N/A</v>
      </c>
      <c r="K6062" s="84" t="e">
        <v>#N/A</v>
      </c>
      <c r="L6062" s="9" t="e">
        <v>#N/A</v>
      </c>
      <c r="M6062" s="92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8" t="e">
        <v>#N/A</v>
      </c>
      <c r="F6063" s="3" t="e">
        <v>#N/A</v>
      </c>
      <c r="G6063" s="3" t="e">
        <v>#N/A</v>
      </c>
      <c r="H6063" s="3" t="e">
        <v>#N/A</v>
      </c>
      <c r="I6063" s="79" t="e">
        <v>#N/A</v>
      </c>
      <c r="J6063" s="79" t="e">
        <v>#N/A</v>
      </c>
      <c r="K6063" s="84" t="e">
        <v>#N/A</v>
      </c>
      <c r="L6063" s="9" t="e">
        <v>#N/A</v>
      </c>
      <c r="M6063" s="92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8" t="e">
        <v>#N/A</v>
      </c>
      <c r="F6064" s="3" t="e">
        <v>#N/A</v>
      </c>
      <c r="G6064" s="3" t="e">
        <v>#N/A</v>
      </c>
      <c r="H6064" s="3" t="e">
        <v>#N/A</v>
      </c>
      <c r="I6064" s="79" t="e">
        <v>#N/A</v>
      </c>
      <c r="J6064" s="79" t="e">
        <v>#N/A</v>
      </c>
      <c r="K6064" s="84" t="e">
        <v>#N/A</v>
      </c>
      <c r="L6064" s="9" t="e">
        <v>#N/A</v>
      </c>
      <c r="M6064" s="92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8" t="e">
        <v>#N/A</v>
      </c>
      <c r="F6065" s="3" t="e">
        <v>#N/A</v>
      </c>
      <c r="G6065" s="3" t="e">
        <v>#N/A</v>
      </c>
      <c r="H6065" s="3" t="e">
        <v>#N/A</v>
      </c>
      <c r="I6065" s="79" t="e">
        <v>#N/A</v>
      </c>
      <c r="J6065" s="79" t="e">
        <v>#N/A</v>
      </c>
      <c r="K6065" s="84" t="e">
        <v>#N/A</v>
      </c>
      <c r="L6065" s="9" t="e">
        <v>#N/A</v>
      </c>
      <c r="M6065" s="92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8" t="e">
        <v>#N/A</v>
      </c>
      <c r="F6066" s="3" t="e">
        <v>#N/A</v>
      </c>
      <c r="G6066" s="3" t="e">
        <v>#N/A</v>
      </c>
      <c r="H6066" s="3" t="e">
        <v>#N/A</v>
      </c>
      <c r="I6066" s="79" t="e">
        <v>#N/A</v>
      </c>
      <c r="J6066" s="79" t="e">
        <v>#N/A</v>
      </c>
      <c r="K6066" s="84" t="e">
        <v>#N/A</v>
      </c>
      <c r="L6066" s="9" t="e">
        <v>#N/A</v>
      </c>
      <c r="M6066" s="92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8" t="e">
        <v>#N/A</v>
      </c>
      <c r="F6067" s="3" t="e">
        <v>#N/A</v>
      </c>
      <c r="G6067" s="3" t="e">
        <v>#N/A</v>
      </c>
      <c r="H6067" s="3" t="e">
        <v>#N/A</v>
      </c>
      <c r="I6067" s="79" t="e">
        <v>#N/A</v>
      </c>
      <c r="J6067" s="79" t="e">
        <v>#N/A</v>
      </c>
      <c r="K6067" s="84" t="e">
        <v>#N/A</v>
      </c>
      <c r="L6067" s="9" t="e">
        <v>#N/A</v>
      </c>
      <c r="M6067" s="92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8" t="e">
        <v>#N/A</v>
      </c>
      <c r="F6068" s="3" t="e">
        <v>#N/A</v>
      </c>
      <c r="G6068" s="3" t="e">
        <v>#N/A</v>
      </c>
      <c r="H6068" s="3" t="e">
        <v>#N/A</v>
      </c>
      <c r="I6068" s="79" t="e">
        <v>#N/A</v>
      </c>
      <c r="J6068" s="79" t="e">
        <v>#N/A</v>
      </c>
      <c r="K6068" s="84" t="e">
        <v>#N/A</v>
      </c>
      <c r="L6068" s="9" t="e">
        <v>#N/A</v>
      </c>
      <c r="M6068" s="92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8" t="e">
        <v>#N/A</v>
      </c>
      <c r="F6069" s="3" t="e">
        <v>#N/A</v>
      </c>
      <c r="G6069" s="3" t="e">
        <v>#N/A</v>
      </c>
      <c r="H6069" s="3" t="e">
        <v>#N/A</v>
      </c>
      <c r="I6069" s="79" t="e">
        <v>#N/A</v>
      </c>
      <c r="J6069" s="79" t="e">
        <v>#N/A</v>
      </c>
      <c r="K6069" s="84" t="e">
        <v>#N/A</v>
      </c>
      <c r="L6069" s="9" t="e">
        <v>#N/A</v>
      </c>
      <c r="M6069" s="92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8" t="e">
        <v>#N/A</v>
      </c>
      <c r="F6070" s="3" t="e">
        <v>#N/A</v>
      </c>
      <c r="G6070" s="3" t="e">
        <v>#N/A</v>
      </c>
      <c r="H6070" s="3" t="e">
        <v>#N/A</v>
      </c>
      <c r="I6070" s="79" t="e">
        <v>#N/A</v>
      </c>
      <c r="J6070" s="79" t="e">
        <v>#N/A</v>
      </c>
      <c r="K6070" s="84" t="e">
        <v>#N/A</v>
      </c>
      <c r="L6070" s="9" t="e">
        <v>#N/A</v>
      </c>
      <c r="M6070" s="92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8" t="e">
        <v>#N/A</v>
      </c>
      <c r="F6071" s="3" t="e">
        <v>#N/A</v>
      </c>
      <c r="G6071" s="3" t="e">
        <v>#N/A</v>
      </c>
      <c r="H6071" s="3" t="e">
        <v>#N/A</v>
      </c>
      <c r="I6071" s="79" t="e">
        <v>#N/A</v>
      </c>
      <c r="J6071" s="79" t="e">
        <v>#N/A</v>
      </c>
      <c r="K6071" s="84" t="e">
        <v>#N/A</v>
      </c>
      <c r="L6071" s="9" t="e">
        <v>#N/A</v>
      </c>
      <c r="M6071" s="92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8" t="e">
        <v>#N/A</v>
      </c>
      <c r="F6072" s="3" t="e">
        <v>#N/A</v>
      </c>
      <c r="G6072" s="3" t="e">
        <v>#N/A</v>
      </c>
      <c r="H6072" s="3" t="e">
        <v>#N/A</v>
      </c>
      <c r="I6072" s="79" t="e">
        <v>#N/A</v>
      </c>
      <c r="J6072" s="79" t="e">
        <v>#N/A</v>
      </c>
      <c r="K6072" s="84" t="e">
        <v>#N/A</v>
      </c>
      <c r="L6072" s="9" t="e">
        <v>#N/A</v>
      </c>
      <c r="M6072" s="92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8" t="e">
        <v>#N/A</v>
      </c>
      <c r="F6073" s="3" t="e">
        <v>#N/A</v>
      </c>
      <c r="G6073" s="3" t="e">
        <v>#N/A</v>
      </c>
      <c r="H6073" s="3" t="e">
        <v>#N/A</v>
      </c>
      <c r="I6073" s="79" t="e">
        <v>#N/A</v>
      </c>
      <c r="J6073" s="79" t="e">
        <v>#N/A</v>
      </c>
      <c r="K6073" s="84" t="e">
        <v>#N/A</v>
      </c>
      <c r="L6073" s="9" t="e">
        <v>#N/A</v>
      </c>
      <c r="M6073" s="92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8" t="e">
        <v>#N/A</v>
      </c>
      <c r="F6074" s="3" t="e">
        <v>#N/A</v>
      </c>
      <c r="G6074" s="3" t="e">
        <v>#N/A</v>
      </c>
      <c r="H6074" s="3" t="e">
        <v>#N/A</v>
      </c>
      <c r="I6074" s="79" t="e">
        <v>#N/A</v>
      </c>
      <c r="J6074" s="79" t="e">
        <v>#N/A</v>
      </c>
      <c r="K6074" s="84" t="e">
        <v>#N/A</v>
      </c>
      <c r="L6074" s="9" t="e">
        <v>#N/A</v>
      </c>
      <c r="M6074" s="92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8" t="e">
        <v>#N/A</v>
      </c>
      <c r="F6075" s="3" t="e">
        <v>#N/A</v>
      </c>
      <c r="G6075" s="3" t="e">
        <v>#N/A</v>
      </c>
      <c r="H6075" s="3" t="e">
        <v>#N/A</v>
      </c>
      <c r="I6075" s="79" t="e">
        <v>#N/A</v>
      </c>
      <c r="J6075" s="79" t="e">
        <v>#N/A</v>
      </c>
      <c r="K6075" s="84" t="e">
        <v>#N/A</v>
      </c>
      <c r="L6075" s="9" t="e">
        <v>#N/A</v>
      </c>
      <c r="M6075" s="92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8" t="e">
        <v>#N/A</v>
      </c>
      <c r="F6076" s="3" t="e">
        <v>#N/A</v>
      </c>
      <c r="G6076" s="3" t="e">
        <v>#N/A</v>
      </c>
      <c r="H6076" s="3" t="e">
        <v>#N/A</v>
      </c>
      <c r="I6076" s="79" t="e">
        <v>#N/A</v>
      </c>
      <c r="J6076" s="79" t="e">
        <v>#N/A</v>
      </c>
      <c r="K6076" s="84" t="e">
        <v>#N/A</v>
      </c>
      <c r="L6076" s="9" t="e">
        <v>#N/A</v>
      </c>
      <c r="M6076" s="92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8" t="e">
        <v>#N/A</v>
      </c>
      <c r="F6077" s="3" t="e">
        <v>#N/A</v>
      </c>
      <c r="G6077" s="3" t="e">
        <v>#N/A</v>
      </c>
      <c r="H6077" s="3" t="e">
        <v>#N/A</v>
      </c>
      <c r="I6077" s="79" t="e">
        <v>#N/A</v>
      </c>
      <c r="J6077" s="79" t="e">
        <v>#N/A</v>
      </c>
      <c r="K6077" s="84" t="e">
        <v>#N/A</v>
      </c>
      <c r="L6077" s="9" t="e">
        <v>#N/A</v>
      </c>
      <c r="M6077" s="92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8" t="e">
        <v>#N/A</v>
      </c>
      <c r="F6078" s="3" t="e">
        <v>#N/A</v>
      </c>
      <c r="G6078" s="3" t="e">
        <v>#N/A</v>
      </c>
      <c r="H6078" s="3" t="e">
        <v>#N/A</v>
      </c>
      <c r="I6078" s="79" t="e">
        <v>#N/A</v>
      </c>
      <c r="J6078" s="79" t="e">
        <v>#N/A</v>
      </c>
      <c r="K6078" s="84" t="e">
        <v>#N/A</v>
      </c>
      <c r="L6078" s="9" t="e">
        <v>#N/A</v>
      </c>
      <c r="M6078" s="92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8" t="e">
        <v>#N/A</v>
      </c>
      <c r="F6079" s="3" t="e">
        <v>#N/A</v>
      </c>
      <c r="G6079" s="3" t="e">
        <v>#N/A</v>
      </c>
      <c r="H6079" s="3" t="e">
        <v>#N/A</v>
      </c>
      <c r="I6079" s="79" t="e">
        <v>#N/A</v>
      </c>
      <c r="J6079" s="79" t="e">
        <v>#N/A</v>
      </c>
      <c r="K6079" s="84" t="e">
        <v>#N/A</v>
      </c>
      <c r="L6079" s="9" t="e">
        <v>#N/A</v>
      </c>
      <c r="M6079" s="92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8" t="e">
        <v>#N/A</v>
      </c>
      <c r="F6080" s="3" t="e">
        <v>#N/A</v>
      </c>
      <c r="G6080" s="3" t="e">
        <v>#N/A</v>
      </c>
      <c r="H6080" s="3" t="e">
        <v>#N/A</v>
      </c>
      <c r="I6080" s="79" t="e">
        <v>#N/A</v>
      </c>
      <c r="J6080" s="79" t="e">
        <v>#N/A</v>
      </c>
      <c r="K6080" s="84" t="e">
        <v>#N/A</v>
      </c>
      <c r="L6080" s="9" t="e">
        <v>#N/A</v>
      </c>
      <c r="M6080" s="92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8" t="e">
        <v>#N/A</v>
      </c>
      <c r="F6081" s="3" t="e">
        <v>#N/A</v>
      </c>
      <c r="G6081" s="3" t="e">
        <v>#N/A</v>
      </c>
      <c r="H6081" s="3" t="e">
        <v>#N/A</v>
      </c>
      <c r="I6081" s="79" t="e">
        <v>#N/A</v>
      </c>
      <c r="J6081" s="79" t="e">
        <v>#N/A</v>
      </c>
      <c r="K6081" s="84" t="e">
        <v>#N/A</v>
      </c>
      <c r="L6081" s="9" t="e">
        <v>#N/A</v>
      </c>
      <c r="M6081" s="92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8" t="e">
        <v>#N/A</v>
      </c>
      <c r="F6082" s="3" t="e">
        <v>#N/A</v>
      </c>
      <c r="G6082" s="3" t="e">
        <v>#N/A</v>
      </c>
      <c r="H6082" s="3" t="e">
        <v>#N/A</v>
      </c>
      <c r="I6082" s="79" t="e">
        <v>#N/A</v>
      </c>
      <c r="J6082" s="79" t="e">
        <v>#N/A</v>
      </c>
      <c r="K6082" s="84" t="e">
        <v>#N/A</v>
      </c>
      <c r="L6082" s="9" t="e">
        <v>#N/A</v>
      </c>
      <c r="M6082" s="92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8" t="e">
        <v>#N/A</v>
      </c>
      <c r="F6083" s="3" t="e">
        <v>#N/A</v>
      </c>
      <c r="G6083" s="3" t="e">
        <v>#N/A</v>
      </c>
      <c r="H6083" s="3" t="e">
        <v>#N/A</v>
      </c>
      <c r="I6083" s="79" t="e">
        <v>#N/A</v>
      </c>
      <c r="J6083" s="79" t="e">
        <v>#N/A</v>
      </c>
      <c r="K6083" s="84" t="e">
        <v>#N/A</v>
      </c>
      <c r="L6083" s="9" t="e">
        <v>#N/A</v>
      </c>
      <c r="M6083" s="92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8" t="e">
        <v>#N/A</v>
      </c>
      <c r="F6084" s="3" t="e">
        <v>#N/A</v>
      </c>
      <c r="G6084" s="3" t="e">
        <v>#N/A</v>
      </c>
      <c r="H6084" s="3" t="e">
        <v>#N/A</v>
      </c>
      <c r="I6084" s="79" t="e">
        <v>#N/A</v>
      </c>
      <c r="J6084" s="79" t="e">
        <v>#N/A</v>
      </c>
      <c r="K6084" s="84" t="e">
        <v>#N/A</v>
      </c>
      <c r="L6084" s="9" t="e">
        <v>#N/A</v>
      </c>
      <c r="M6084" s="92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8" t="e">
        <v>#N/A</v>
      </c>
      <c r="F6085" s="3" t="e">
        <v>#N/A</v>
      </c>
      <c r="G6085" s="3" t="e">
        <v>#N/A</v>
      </c>
      <c r="H6085" s="3" t="e">
        <v>#N/A</v>
      </c>
      <c r="I6085" s="79" t="e">
        <v>#N/A</v>
      </c>
      <c r="J6085" s="79" t="e">
        <v>#N/A</v>
      </c>
      <c r="K6085" s="84" t="e">
        <v>#N/A</v>
      </c>
      <c r="L6085" s="9" t="e">
        <v>#N/A</v>
      </c>
      <c r="M6085" s="92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8" t="e">
        <v>#N/A</v>
      </c>
      <c r="F6086" s="3" t="e">
        <v>#N/A</v>
      </c>
      <c r="G6086" s="3" t="e">
        <v>#N/A</v>
      </c>
      <c r="H6086" s="3" t="e">
        <v>#N/A</v>
      </c>
      <c r="I6086" s="79" t="e">
        <v>#N/A</v>
      </c>
      <c r="J6086" s="79" t="e">
        <v>#N/A</v>
      </c>
      <c r="K6086" s="84" t="e">
        <v>#N/A</v>
      </c>
      <c r="L6086" s="9" t="e">
        <v>#N/A</v>
      </c>
      <c r="M6086" s="92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8" t="e">
        <v>#N/A</v>
      </c>
      <c r="F6087" s="3" t="e">
        <v>#N/A</v>
      </c>
      <c r="G6087" s="3" t="e">
        <v>#N/A</v>
      </c>
      <c r="H6087" s="3" t="e">
        <v>#N/A</v>
      </c>
      <c r="I6087" s="79" t="e">
        <v>#N/A</v>
      </c>
      <c r="J6087" s="79" t="e">
        <v>#N/A</v>
      </c>
      <c r="K6087" s="84" t="e">
        <v>#N/A</v>
      </c>
      <c r="L6087" s="9" t="e">
        <v>#N/A</v>
      </c>
      <c r="M6087" s="92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8" t="e">
        <v>#N/A</v>
      </c>
      <c r="F6088" s="3" t="e">
        <v>#N/A</v>
      </c>
      <c r="G6088" s="3" t="e">
        <v>#N/A</v>
      </c>
      <c r="H6088" s="3" t="e">
        <v>#N/A</v>
      </c>
      <c r="I6088" s="79" t="e">
        <v>#N/A</v>
      </c>
      <c r="J6088" s="79" t="e">
        <v>#N/A</v>
      </c>
      <c r="K6088" s="84" t="e">
        <v>#N/A</v>
      </c>
      <c r="L6088" s="9" t="e">
        <v>#N/A</v>
      </c>
      <c r="M6088" s="92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8" t="e">
        <v>#N/A</v>
      </c>
      <c r="F6089" s="3" t="e">
        <v>#N/A</v>
      </c>
      <c r="G6089" s="3" t="e">
        <v>#N/A</v>
      </c>
      <c r="H6089" s="3" t="e">
        <v>#N/A</v>
      </c>
      <c r="I6089" s="79" t="e">
        <v>#N/A</v>
      </c>
      <c r="J6089" s="79" t="e">
        <v>#N/A</v>
      </c>
      <c r="K6089" s="84" t="e">
        <v>#N/A</v>
      </c>
      <c r="L6089" s="9" t="e">
        <v>#N/A</v>
      </c>
      <c r="M6089" s="92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8" t="e">
        <v>#N/A</v>
      </c>
      <c r="F6090" s="3" t="e">
        <v>#N/A</v>
      </c>
      <c r="G6090" s="3" t="e">
        <v>#N/A</v>
      </c>
      <c r="H6090" s="3" t="e">
        <v>#N/A</v>
      </c>
      <c r="I6090" s="79" t="e">
        <v>#N/A</v>
      </c>
      <c r="J6090" s="79" t="e">
        <v>#N/A</v>
      </c>
      <c r="K6090" s="84" t="e">
        <v>#N/A</v>
      </c>
      <c r="L6090" s="9" t="e">
        <v>#N/A</v>
      </c>
      <c r="M6090" s="92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8" t="e">
        <v>#N/A</v>
      </c>
      <c r="F6091" s="3" t="e">
        <v>#N/A</v>
      </c>
      <c r="G6091" s="3" t="e">
        <v>#N/A</v>
      </c>
      <c r="H6091" s="3" t="e">
        <v>#N/A</v>
      </c>
      <c r="I6091" s="79" t="e">
        <v>#N/A</v>
      </c>
      <c r="J6091" s="79" t="e">
        <v>#N/A</v>
      </c>
      <c r="K6091" s="84" t="e">
        <v>#N/A</v>
      </c>
      <c r="L6091" s="9" t="e">
        <v>#N/A</v>
      </c>
      <c r="M6091" s="92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8" t="e">
        <v>#N/A</v>
      </c>
      <c r="F6092" s="3" t="e">
        <v>#N/A</v>
      </c>
      <c r="G6092" s="3" t="e">
        <v>#N/A</v>
      </c>
      <c r="H6092" s="3" t="e">
        <v>#N/A</v>
      </c>
      <c r="I6092" s="79" t="e">
        <v>#N/A</v>
      </c>
      <c r="J6092" s="79" t="e">
        <v>#N/A</v>
      </c>
      <c r="K6092" s="84" t="e">
        <v>#N/A</v>
      </c>
      <c r="L6092" s="9" t="e">
        <v>#N/A</v>
      </c>
      <c r="M6092" s="92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8" t="e">
        <v>#N/A</v>
      </c>
      <c r="F6093" s="3" t="e">
        <v>#N/A</v>
      </c>
      <c r="G6093" s="3" t="e">
        <v>#N/A</v>
      </c>
      <c r="H6093" s="3" t="e">
        <v>#N/A</v>
      </c>
      <c r="I6093" s="79" t="e">
        <v>#N/A</v>
      </c>
      <c r="J6093" s="79" t="e">
        <v>#N/A</v>
      </c>
      <c r="K6093" s="84" t="e">
        <v>#N/A</v>
      </c>
      <c r="L6093" s="9" t="e">
        <v>#N/A</v>
      </c>
      <c r="M6093" s="92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8" t="e">
        <v>#N/A</v>
      </c>
      <c r="F6094" s="3" t="e">
        <v>#N/A</v>
      </c>
      <c r="G6094" s="3" t="e">
        <v>#N/A</v>
      </c>
      <c r="H6094" s="3" t="e">
        <v>#N/A</v>
      </c>
      <c r="I6094" s="79" t="e">
        <v>#N/A</v>
      </c>
      <c r="J6094" s="79" t="e">
        <v>#N/A</v>
      </c>
      <c r="K6094" s="84" t="e">
        <v>#N/A</v>
      </c>
      <c r="L6094" s="9" t="e">
        <v>#N/A</v>
      </c>
      <c r="M6094" s="92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8" t="e">
        <v>#N/A</v>
      </c>
      <c r="F6095" s="3" t="e">
        <v>#N/A</v>
      </c>
      <c r="G6095" s="3" t="e">
        <v>#N/A</v>
      </c>
      <c r="H6095" s="3" t="e">
        <v>#N/A</v>
      </c>
      <c r="I6095" s="79" t="e">
        <v>#N/A</v>
      </c>
      <c r="J6095" s="79" t="e">
        <v>#N/A</v>
      </c>
      <c r="K6095" s="84" t="e">
        <v>#N/A</v>
      </c>
      <c r="L6095" s="9" t="e">
        <v>#N/A</v>
      </c>
      <c r="M6095" s="92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8" t="e">
        <v>#N/A</v>
      </c>
      <c r="F6096" s="3" t="e">
        <v>#N/A</v>
      </c>
      <c r="G6096" s="3" t="e">
        <v>#N/A</v>
      </c>
      <c r="H6096" s="3" t="e">
        <v>#N/A</v>
      </c>
      <c r="I6096" s="79" t="e">
        <v>#N/A</v>
      </c>
      <c r="J6096" s="79" t="e">
        <v>#N/A</v>
      </c>
      <c r="K6096" s="84" t="e">
        <v>#N/A</v>
      </c>
      <c r="L6096" s="9" t="e">
        <v>#N/A</v>
      </c>
      <c r="M6096" s="92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8" t="e">
        <v>#N/A</v>
      </c>
      <c r="F6097" s="3" t="e">
        <v>#N/A</v>
      </c>
      <c r="G6097" s="3" t="e">
        <v>#N/A</v>
      </c>
      <c r="H6097" s="3" t="e">
        <v>#N/A</v>
      </c>
      <c r="I6097" s="79" t="e">
        <v>#N/A</v>
      </c>
      <c r="J6097" s="79" t="e">
        <v>#N/A</v>
      </c>
      <c r="K6097" s="84" t="e">
        <v>#N/A</v>
      </c>
      <c r="L6097" s="9" t="e">
        <v>#N/A</v>
      </c>
      <c r="M6097" s="92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8" t="e">
        <v>#N/A</v>
      </c>
      <c r="F6098" s="3" t="e">
        <v>#N/A</v>
      </c>
      <c r="G6098" s="3" t="e">
        <v>#N/A</v>
      </c>
      <c r="H6098" s="3" t="e">
        <v>#N/A</v>
      </c>
      <c r="I6098" s="79" t="e">
        <v>#N/A</v>
      </c>
      <c r="J6098" s="79" t="e">
        <v>#N/A</v>
      </c>
      <c r="K6098" s="84" t="e">
        <v>#N/A</v>
      </c>
      <c r="L6098" s="9" t="e">
        <v>#N/A</v>
      </c>
      <c r="M6098" s="92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8" t="e">
        <v>#N/A</v>
      </c>
      <c r="F6099" s="3" t="e">
        <v>#N/A</v>
      </c>
      <c r="G6099" s="3" t="e">
        <v>#N/A</v>
      </c>
      <c r="H6099" s="3" t="e">
        <v>#N/A</v>
      </c>
      <c r="I6099" s="79" t="e">
        <v>#N/A</v>
      </c>
      <c r="J6099" s="79" t="e">
        <v>#N/A</v>
      </c>
      <c r="K6099" s="84" t="e">
        <v>#N/A</v>
      </c>
      <c r="L6099" s="9" t="e">
        <v>#N/A</v>
      </c>
      <c r="M6099" s="92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8" t="e">
        <v>#N/A</v>
      </c>
      <c r="F6100" s="3" t="e">
        <v>#N/A</v>
      </c>
      <c r="G6100" s="3" t="e">
        <v>#N/A</v>
      </c>
      <c r="H6100" s="3" t="e">
        <v>#N/A</v>
      </c>
      <c r="I6100" s="79" t="e">
        <v>#N/A</v>
      </c>
      <c r="J6100" s="79" t="e">
        <v>#N/A</v>
      </c>
      <c r="K6100" s="84" t="e">
        <v>#N/A</v>
      </c>
      <c r="L6100" s="9" t="e">
        <v>#N/A</v>
      </c>
      <c r="M6100" s="92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8" t="e">
        <v>#N/A</v>
      </c>
      <c r="F6101" s="3" t="e">
        <v>#N/A</v>
      </c>
      <c r="G6101" s="3" t="e">
        <v>#N/A</v>
      </c>
      <c r="H6101" s="3" t="e">
        <v>#N/A</v>
      </c>
      <c r="I6101" s="79" t="e">
        <v>#N/A</v>
      </c>
      <c r="J6101" s="79" t="e">
        <v>#N/A</v>
      </c>
      <c r="K6101" s="84" t="e">
        <v>#N/A</v>
      </c>
      <c r="L6101" s="9" t="e">
        <v>#N/A</v>
      </c>
      <c r="M6101" s="92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8" t="e">
        <v>#N/A</v>
      </c>
      <c r="F6102" s="3" t="e">
        <v>#N/A</v>
      </c>
      <c r="G6102" s="3" t="e">
        <v>#N/A</v>
      </c>
      <c r="H6102" s="3" t="e">
        <v>#N/A</v>
      </c>
      <c r="I6102" s="79" t="e">
        <v>#N/A</v>
      </c>
      <c r="J6102" s="79" t="e">
        <v>#N/A</v>
      </c>
      <c r="K6102" s="84" t="e">
        <v>#N/A</v>
      </c>
      <c r="L6102" s="9" t="e">
        <v>#N/A</v>
      </c>
      <c r="M6102" s="92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8" t="e">
        <v>#N/A</v>
      </c>
      <c r="F6103" s="3" t="e">
        <v>#N/A</v>
      </c>
      <c r="G6103" s="3" t="e">
        <v>#N/A</v>
      </c>
      <c r="H6103" s="3" t="e">
        <v>#N/A</v>
      </c>
      <c r="I6103" s="79" t="e">
        <v>#N/A</v>
      </c>
      <c r="J6103" s="79" t="e">
        <v>#N/A</v>
      </c>
      <c r="K6103" s="84" t="e">
        <v>#N/A</v>
      </c>
      <c r="L6103" s="9" t="e">
        <v>#N/A</v>
      </c>
      <c r="M6103" s="92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8" t="e">
        <v>#N/A</v>
      </c>
      <c r="F6104" s="3" t="e">
        <v>#N/A</v>
      </c>
      <c r="G6104" s="3" t="e">
        <v>#N/A</v>
      </c>
      <c r="H6104" s="3" t="e">
        <v>#N/A</v>
      </c>
      <c r="I6104" s="79" t="e">
        <v>#N/A</v>
      </c>
      <c r="J6104" s="79" t="e">
        <v>#N/A</v>
      </c>
      <c r="K6104" s="84" t="e">
        <v>#N/A</v>
      </c>
      <c r="L6104" s="9" t="e">
        <v>#N/A</v>
      </c>
      <c r="M6104" s="92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8" t="e">
        <v>#N/A</v>
      </c>
      <c r="F6105" s="3" t="e">
        <v>#N/A</v>
      </c>
      <c r="G6105" s="3" t="e">
        <v>#N/A</v>
      </c>
      <c r="H6105" s="3" t="e">
        <v>#N/A</v>
      </c>
      <c r="I6105" s="79" t="e">
        <v>#N/A</v>
      </c>
      <c r="J6105" s="79" t="e">
        <v>#N/A</v>
      </c>
      <c r="K6105" s="84" t="e">
        <v>#N/A</v>
      </c>
      <c r="L6105" s="9" t="e">
        <v>#N/A</v>
      </c>
      <c r="M6105" s="92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8" t="e">
        <v>#N/A</v>
      </c>
      <c r="F6106" s="3" t="e">
        <v>#N/A</v>
      </c>
      <c r="G6106" s="3" t="e">
        <v>#N/A</v>
      </c>
      <c r="H6106" s="3" t="e">
        <v>#N/A</v>
      </c>
      <c r="I6106" s="79" t="e">
        <v>#N/A</v>
      </c>
      <c r="J6106" s="79" t="e">
        <v>#N/A</v>
      </c>
      <c r="K6106" s="84" t="e">
        <v>#N/A</v>
      </c>
      <c r="L6106" s="9" t="e">
        <v>#N/A</v>
      </c>
      <c r="M6106" s="92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8" t="e">
        <v>#N/A</v>
      </c>
      <c r="F6107" s="3" t="e">
        <v>#N/A</v>
      </c>
      <c r="G6107" s="3" t="e">
        <v>#N/A</v>
      </c>
      <c r="H6107" s="3" t="e">
        <v>#N/A</v>
      </c>
      <c r="I6107" s="79" t="e">
        <v>#N/A</v>
      </c>
      <c r="J6107" s="79" t="e">
        <v>#N/A</v>
      </c>
      <c r="K6107" s="84" t="e">
        <v>#N/A</v>
      </c>
      <c r="L6107" s="9" t="e">
        <v>#N/A</v>
      </c>
      <c r="M6107" s="92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8" t="e">
        <v>#N/A</v>
      </c>
      <c r="F6108" s="3" t="e">
        <v>#N/A</v>
      </c>
      <c r="G6108" s="3" t="e">
        <v>#N/A</v>
      </c>
      <c r="H6108" s="3" t="e">
        <v>#N/A</v>
      </c>
      <c r="I6108" s="79" t="e">
        <v>#N/A</v>
      </c>
      <c r="J6108" s="79" t="e">
        <v>#N/A</v>
      </c>
      <c r="K6108" s="84" t="e">
        <v>#N/A</v>
      </c>
      <c r="L6108" s="9" t="e">
        <v>#N/A</v>
      </c>
      <c r="M6108" s="92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8" t="e">
        <v>#N/A</v>
      </c>
      <c r="F6109" s="3" t="e">
        <v>#N/A</v>
      </c>
      <c r="G6109" s="3" t="e">
        <v>#N/A</v>
      </c>
      <c r="H6109" s="3" t="e">
        <v>#N/A</v>
      </c>
      <c r="I6109" s="79" t="e">
        <v>#N/A</v>
      </c>
      <c r="J6109" s="79" t="e">
        <v>#N/A</v>
      </c>
      <c r="K6109" s="84" t="e">
        <v>#N/A</v>
      </c>
      <c r="L6109" s="9" t="e">
        <v>#N/A</v>
      </c>
      <c r="M6109" s="92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8" t="e">
        <v>#N/A</v>
      </c>
      <c r="F6110" s="3" t="e">
        <v>#N/A</v>
      </c>
      <c r="G6110" s="3" t="e">
        <v>#N/A</v>
      </c>
      <c r="H6110" s="3" t="e">
        <v>#N/A</v>
      </c>
      <c r="I6110" s="79" t="e">
        <v>#N/A</v>
      </c>
      <c r="J6110" s="79" t="e">
        <v>#N/A</v>
      </c>
      <c r="K6110" s="84" t="e">
        <v>#N/A</v>
      </c>
      <c r="L6110" s="9" t="e">
        <v>#N/A</v>
      </c>
      <c r="M6110" s="92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8" t="e">
        <v>#N/A</v>
      </c>
      <c r="F6111" s="3" t="e">
        <v>#N/A</v>
      </c>
      <c r="G6111" s="3" t="e">
        <v>#N/A</v>
      </c>
      <c r="H6111" s="3" t="e">
        <v>#N/A</v>
      </c>
      <c r="I6111" s="79" t="e">
        <v>#N/A</v>
      </c>
      <c r="J6111" s="79" t="e">
        <v>#N/A</v>
      </c>
      <c r="K6111" s="84" t="e">
        <v>#N/A</v>
      </c>
      <c r="L6111" s="9" t="e">
        <v>#N/A</v>
      </c>
      <c r="M6111" s="92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8" t="e">
        <v>#N/A</v>
      </c>
      <c r="F6112" s="3" t="e">
        <v>#N/A</v>
      </c>
      <c r="G6112" s="3" t="e">
        <v>#N/A</v>
      </c>
      <c r="H6112" s="3" t="e">
        <v>#N/A</v>
      </c>
      <c r="I6112" s="79" t="e">
        <v>#N/A</v>
      </c>
      <c r="J6112" s="79" t="e">
        <v>#N/A</v>
      </c>
      <c r="K6112" s="84" t="e">
        <v>#N/A</v>
      </c>
      <c r="L6112" s="9" t="e">
        <v>#N/A</v>
      </c>
      <c r="M6112" s="92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8" t="e">
        <v>#N/A</v>
      </c>
      <c r="F6113" s="3" t="e">
        <v>#N/A</v>
      </c>
      <c r="G6113" s="3" t="e">
        <v>#N/A</v>
      </c>
      <c r="H6113" s="3" t="e">
        <v>#N/A</v>
      </c>
      <c r="I6113" s="79" t="e">
        <v>#N/A</v>
      </c>
      <c r="J6113" s="79" t="e">
        <v>#N/A</v>
      </c>
      <c r="K6113" s="84" t="e">
        <v>#N/A</v>
      </c>
      <c r="L6113" s="9" t="e">
        <v>#N/A</v>
      </c>
      <c r="M6113" s="92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8" t="e">
        <v>#N/A</v>
      </c>
      <c r="F6114" s="3" t="e">
        <v>#N/A</v>
      </c>
      <c r="G6114" s="3" t="e">
        <v>#N/A</v>
      </c>
      <c r="H6114" s="3" t="e">
        <v>#N/A</v>
      </c>
      <c r="I6114" s="79" t="e">
        <v>#N/A</v>
      </c>
      <c r="J6114" s="79" t="e">
        <v>#N/A</v>
      </c>
      <c r="K6114" s="84" t="e">
        <v>#N/A</v>
      </c>
      <c r="L6114" s="9" t="e">
        <v>#N/A</v>
      </c>
      <c r="M6114" s="92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8" t="e">
        <v>#N/A</v>
      </c>
      <c r="F6115" s="3" t="e">
        <v>#N/A</v>
      </c>
      <c r="G6115" s="3" t="e">
        <v>#N/A</v>
      </c>
      <c r="H6115" s="3" t="e">
        <v>#N/A</v>
      </c>
      <c r="I6115" s="79" t="e">
        <v>#N/A</v>
      </c>
      <c r="J6115" s="79" t="e">
        <v>#N/A</v>
      </c>
      <c r="K6115" s="84" t="e">
        <v>#N/A</v>
      </c>
      <c r="L6115" s="9" t="e">
        <v>#N/A</v>
      </c>
      <c r="M6115" s="92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8" t="e">
        <v>#N/A</v>
      </c>
      <c r="F6116" s="3" t="e">
        <v>#N/A</v>
      </c>
      <c r="G6116" s="3" t="e">
        <v>#N/A</v>
      </c>
      <c r="H6116" s="3" t="e">
        <v>#N/A</v>
      </c>
      <c r="I6116" s="79" t="e">
        <v>#N/A</v>
      </c>
      <c r="J6116" s="79" t="e">
        <v>#N/A</v>
      </c>
      <c r="K6116" s="84" t="e">
        <v>#N/A</v>
      </c>
      <c r="L6116" s="9" t="e">
        <v>#N/A</v>
      </c>
      <c r="M6116" s="92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8" t="e">
        <v>#N/A</v>
      </c>
      <c r="F6117" s="3" t="e">
        <v>#N/A</v>
      </c>
      <c r="G6117" s="3" t="e">
        <v>#N/A</v>
      </c>
      <c r="H6117" s="3" t="e">
        <v>#N/A</v>
      </c>
      <c r="I6117" s="79" t="e">
        <v>#N/A</v>
      </c>
      <c r="J6117" s="79" t="e">
        <v>#N/A</v>
      </c>
      <c r="K6117" s="84" t="e">
        <v>#N/A</v>
      </c>
      <c r="L6117" s="9" t="e">
        <v>#N/A</v>
      </c>
      <c r="M6117" s="92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8" t="e">
        <v>#N/A</v>
      </c>
      <c r="F6118" s="3" t="e">
        <v>#N/A</v>
      </c>
      <c r="G6118" s="3" t="e">
        <v>#N/A</v>
      </c>
      <c r="H6118" s="3" t="e">
        <v>#N/A</v>
      </c>
      <c r="I6118" s="79" t="e">
        <v>#N/A</v>
      </c>
      <c r="J6118" s="79" t="e">
        <v>#N/A</v>
      </c>
      <c r="K6118" s="84" t="e">
        <v>#N/A</v>
      </c>
      <c r="L6118" s="9" t="e">
        <v>#N/A</v>
      </c>
      <c r="M6118" s="92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8" t="e">
        <v>#N/A</v>
      </c>
      <c r="F6119" s="3" t="e">
        <v>#N/A</v>
      </c>
      <c r="G6119" s="3" t="e">
        <v>#N/A</v>
      </c>
      <c r="H6119" s="3" t="e">
        <v>#N/A</v>
      </c>
      <c r="I6119" s="79" t="e">
        <v>#N/A</v>
      </c>
      <c r="J6119" s="79" t="e">
        <v>#N/A</v>
      </c>
      <c r="K6119" s="84" t="e">
        <v>#N/A</v>
      </c>
      <c r="L6119" s="9" t="e">
        <v>#N/A</v>
      </c>
      <c r="M6119" s="92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8" t="e">
        <v>#N/A</v>
      </c>
      <c r="F6120" s="3" t="e">
        <v>#N/A</v>
      </c>
      <c r="G6120" s="3" t="e">
        <v>#N/A</v>
      </c>
      <c r="H6120" s="3" t="e">
        <v>#N/A</v>
      </c>
      <c r="I6120" s="79" t="e">
        <v>#N/A</v>
      </c>
      <c r="J6120" s="79" t="e">
        <v>#N/A</v>
      </c>
      <c r="K6120" s="84" t="e">
        <v>#N/A</v>
      </c>
      <c r="L6120" s="9" t="e">
        <v>#N/A</v>
      </c>
      <c r="M6120" s="92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8" t="e">
        <v>#N/A</v>
      </c>
      <c r="F6121" s="3" t="e">
        <v>#N/A</v>
      </c>
      <c r="G6121" s="3" t="e">
        <v>#N/A</v>
      </c>
      <c r="H6121" s="3" t="e">
        <v>#N/A</v>
      </c>
      <c r="I6121" s="79" t="e">
        <v>#N/A</v>
      </c>
      <c r="J6121" s="79" t="e">
        <v>#N/A</v>
      </c>
      <c r="K6121" s="84" t="e">
        <v>#N/A</v>
      </c>
      <c r="L6121" s="9" t="e">
        <v>#N/A</v>
      </c>
      <c r="M6121" s="92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8" t="e">
        <v>#N/A</v>
      </c>
      <c r="F6122" s="3" t="e">
        <v>#N/A</v>
      </c>
      <c r="G6122" s="3" t="e">
        <v>#N/A</v>
      </c>
      <c r="H6122" s="3" t="e">
        <v>#N/A</v>
      </c>
      <c r="I6122" s="79" t="e">
        <v>#N/A</v>
      </c>
      <c r="J6122" s="79" t="e">
        <v>#N/A</v>
      </c>
      <c r="K6122" s="84" t="e">
        <v>#N/A</v>
      </c>
      <c r="L6122" s="9" t="e">
        <v>#N/A</v>
      </c>
      <c r="M6122" s="92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8" t="e">
        <v>#N/A</v>
      </c>
      <c r="F6123" s="3" t="e">
        <v>#N/A</v>
      </c>
      <c r="G6123" s="3" t="e">
        <v>#N/A</v>
      </c>
      <c r="H6123" s="3" t="e">
        <v>#N/A</v>
      </c>
      <c r="I6123" s="79" t="e">
        <v>#N/A</v>
      </c>
      <c r="J6123" s="79" t="e">
        <v>#N/A</v>
      </c>
      <c r="K6123" s="84" t="e">
        <v>#N/A</v>
      </c>
      <c r="L6123" s="9" t="e">
        <v>#N/A</v>
      </c>
      <c r="M6123" s="92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8" t="e">
        <v>#N/A</v>
      </c>
      <c r="F6124" s="3" t="e">
        <v>#N/A</v>
      </c>
      <c r="G6124" s="3" t="e">
        <v>#N/A</v>
      </c>
      <c r="H6124" s="3" t="e">
        <v>#N/A</v>
      </c>
      <c r="I6124" s="79" t="e">
        <v>#N/A</v>
      </c>
      <c r="J6124" s="79" t="e">
        <v>#N/A</v>
      </c>
      <c r="K6124" s="84" t="e">
        <v>#N/A</v>
      </c>
      <c r="L6124" s="9" t="e">
        <v>#N/A</v>
      </c>
      <c r="M6124" s="92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8" t="e">
        <v>#N/A</v>
      </c>
      <c r="F6125" s="3" t="e">
        <v>#N/A</v>
      </c>
      <c r="G6125" s="3" t="e">
        <v>#N/A</v>
      </c>
      <c r="H6125" s="3" t="e">
        <v>#N/A</v>
      </c>
      <c r="I6125" s="79" t="e">
        <v>#N/A</v>
      </c>
      <c r="J6125" s="79" t="e">
        <v>#N/A</v>
      </c>
      <c r="K6125" s="84" t="e">
        <v>#N/A</v>
      </c>
      <c r="L6125" s="9" t="e">
        <v>#N/A</v>
      </c>
      <c r="M6125" s="92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8" t="e">
        <v>#N/A</v>
      </c>
      <c r="F6126" s="3" t="e">
        <v>#N/A</v>
      </c>
      <c r="G6126" s="3" t="e">
        <v>#N/A</v>
      </c>
      <c r="H6126" s="3" t="e">
        <v>#N/A</v>
      </c>
      <c r="I6126" s="79" t="e">
        <v>#N/A</v>
      </c>
      <c r="J6126" s="79" t="e">
        <v>#N/A</v>
      </c>
      <c r="K6126" s="84" t="e">
        <v>#N/A</v>
      </c>
      <c r="L6126" s="9" t="e">
        <v>#N/A</v>
      </c>
      <c r="M6126" s="92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8" t="e">
        <v>#N/A</v>
      </c>
      <c r="F6127" s="3" t="e">
        <v>#N/A</v>
      </c>
      <c r="G6127" s="3" t="e">
        <v>#N/A</v>
      </c>
      <c r="H6127" s="3" t="e">
        <v>#N/A</v>
      </c>
      <c r="I6127" s="79" t="e">
        <v>#N/A</v>
      </c>
      <c r="J6127" s="79" t="e">
        <v>#N/A</v>
      </c>
      <c r="K6127" s="84" t="e">
        <v>#N/A</v>
      </c>
      <c r="L6127" s="9" t="e">
        <v>#N/A</v>
      </c>
      <c r="M6127" s="92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8" t="e">
        <v>#N/A</v>
      </c>
      <c r="F6128" s="3" t="e">
        <v>#N/A</v>
      </c>
      <c r="G6128" s="3" t="e">
        <v>#N/A</v>
      </c>
      <c r="H6128" s="3" t="e">
        <v>#N/A</v>
      </c>
      <c r="I6128" s="79" t="e">
        <v>#N/A</v>
      </c>
      <c r="J6128" s="79" t="e">
        <v>#N/A</v>
      </c>
      <c r="K6128" s="84" t="e">
        <v>#N/A</v>
      </c>
      <c r="L6128" s="9" t="e">
        <v>#N/A</v>
      </c>
      <c r="M6128" s="92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8" t="e">
        <v>#N/A</v>
      </c>
      <c r="F6129" s="3" t="e">
        <v>#N/A</v>
      </c>
      <c r="G6129" s="3" t="e">
        <v>#N/A</v>
      </c>
      <c r="H6129" s="3" t="e">
        <v>#N/A</v>
      </c>
      <c r="I6129" s="79" t="e">
        <v>#N/A</v>
      </c>
      <c r="J6129" s="79" t="e">
        <v>#N/A</v>
      </c>
      <c r="K6129" s="84" t="e">
        <v>#N/A</v>
      </c>
      <c r="L6129" s="9" t="e">
        <v>#N/A</v>
      </c>
      <c r="M6129" s="92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8" t="e">
        <v>#N/A</v>
      </c>
      <c r="F6130" s="3" t="e">
        <v>#N/A</v>
      </c>
      <c r="G6130" s="3" t="e">
        <v>#N/A</v>
      </c>
      <c r="H6130" s="3" t="e">
        <v>#N/A</v>
      </c>
      <c r="I6130" s="79" t="e">
        <v>#N/A</v>
      </c>
      <c r="J6130" s="79" t="e">
        <v>#N/A</v>
      </c>
      <c r="K6130" s="84" t="e">
        <v>#N/A</v>
      </c>
      <c r="L6130" s="9" t="e">
        <v>#N/A</v>
      </c>
      <c r="M6130" s="92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8" t="e">
        <v>#N/A</v>
      </c>
      <c r="F6131" s="3" t="e">
        <v>#N/A</v>
      </c>
      <c r="G6131" s="3" t="e">
        <v>#N/A</v>
      </c>
      <c r="H6131" s="3" t="e">
        <v>#N/A</v>
      </c>
      <c r="I6131" s="79" t="e">
        <v>#N/A</v>
      </c>
      <c r="J6131" s="79" t="e">
        <v>#N/A</v>
      </c>
      <c r="K6131" s="84" t="e">
        <v>#N/A</v>
      </c>
      <c r="L6131" s="9" t="e">
        <v>#N/A</v>
      </c>
      <c r="M6131" s="92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8" t="e">
        <v>#N/A</v>
      </c>
      <c r="F6132" s="3" t="e">
        <v>#N/A</v>
      </c>
      <c r="G6132" s="3" t="e">
        <v>#N/A</v>
      </c>
      <c r="H6132" s="3" t="e">
        <v>#N/A</v>
      </c>
      <c r="I6132" s="79" t="e">
        <v>#N/A</v>
      </c>
      <c r="J6132" s="79" t="e">
        <v>#N/A</v>
      </c>
      <c r="K6132" s="84" t="e">
        <v>#N/A</v>
      </c>
      <c r="L6132" s="9" t="e">
        <v>#N/A</v>
      </c>
      <c r="M6132" s="92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8" t="e">
        <v>#N/A</v>
      </c>
      <c r="F6133" s="3" t="e">
        <v>#N/A</v>
      </c>
      <c r="G6133" s="3" t="e">
        <v>#N/A</v>
      </c>
      <c r="H6133" s="3" t="e">
        <v>#N/A</v>
      </c>
      <c r="I6133" s="79" t="e">
        <v>#N/A</v>
      </c>
      <c r="J6133" s="79" t="e">
        <v>#N/A</v>
      </c>
      <c r="K6133" s="84" t="e">
        <v>#N/A</v>
      </c>
      <c r="L6133" s="9" t="e">
        <v>#N/A</v>
      </c>
      <c r="M6133" s="92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8" t="e">
        <v>#N/A</v>
      </c>
      <c r="F6134" s="3" t="e">
        <v>#N/A</v>
      </c>
      <c r="G6134" s="3" t="e">
        <v>#N/A</v>
      </c>
      <c r="H6134" s="3" t="e">
        <v>#N/A</v>
      </c>
      <c r="I6134" s="79" t="e">
        <v>#N/A</v>
      </c>
      <c r="J6134" s="79" t="e">
        <v>#N/A</v>
      </c>
      <c r="K6134" s="84" t="e">
        <v>#N/A</v>
      </c>
      <c r="L6134" s="9" t="e">
        <v>#N/A</v>
      </c>
      <c r="M6134" s="92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8" t="e">
        <v>#N/A</v>
      </c>
      <c r="F6135" s="3" t="e">
        <v>#N/A</v>
      </c>
      <c r="G6135" s="3" t="e">
        <v>#N/A</v>
      </c>
      <c r="H6135" s="3" t="e">
        <v>#N/A</v>
      </c>
      <c r="I6135" s="79" t="e">
        <v>#N/A</v>
      </c>
      <c r="J6135" s="79" t="e">
        <v>#N/A</v>
      </c>
      <c r="K6135" s="84" t="e">
        <v>#N/A</v>
      </c>
      <c r="L6135" s="9" t="e">
        <v>#N/A</v>
      </c>
      <c r="M6135" s="92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8" t="e">
        <v>#N/A</v>
      </c>
      <c r="F6136" s="3" t="e">
        <v>#N/A</v>
      </c>
      <c r="G6136" s="3" t="e">
        <v>#N/A</v>
      </c>
      <c r="H6136" s="3" t="e">
        <v>#N/A</v>
      </c>
      <c r="I6136" s="79" t="e">
        <v>#N/A</v>
      </c>
      <c r="J6136" s="79" t="e">
        <v>#N/A</v>
      </c>
      <c r="K6136" s="84" t="e">
        <v>#N/A</v>
      </c>
      <c r="L6136" s="9" t="e">
        <v>#N/A</v>
      </c>
      <c r="M6136" s="92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8" t="e">
        <v>#N/A</v>
      </c>
      <c r="F6137" s="3" t="e">
        <v>#N/A</v>
      </c>
      <c r="G6137" s="3" t="e">
        <v>#N/A</v>
      </c>
      <c r="H6137" s="3" t="e">
        <v>#N/A</v>
      </c>
      <c r="I6137" s="79" t="e">
        <v>#N/A</v>
      </c>
      <c r="J6137" s="79" t="e">
        <v>#N/A</v>
      </c>
      <c r="K6137" s="84" t="e">
        <v>#N/A</v>
      </c>
      <c r="L6137" s="9" t="e">
        <v>#N/A</v>
      </c>
      <c r="M6137" s="92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8" t="e">
        <v>#N/A</v>
      </c>
      <c r="F6138" s="3" t="e">
        <v>#N/A</v>
      </c>
      <c r="G6138" s="3" t="e">
        <v>#N/A</v>
      </c>
      <c r="H6138" s="3" t="e">
        <v>#N/A</v>
      </c>
      <c r="I6138" s="79" t="e">
        <v>#N/A</v>
      </c>
      <c r="J6138" s="79" t="e">
        <v>#N/A</v>
      </c>
      <c r="K6138" s="84" t="e">
        <v>#N/A</v>
      </c>
      <c r="L6138" s="9" t="e">
        <v>#N/A</v>
      </c>
      <c r="M6138" s="92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8" t="e">
        <v>#N/A</v>
      </c>
      <c r="F6139" s="3" t="e">
        <v>#N/A</v>
      </c>
      <c r="G6139" s="3" t="e">
        <v>#N/A</v>
      </c>
      <c r="H6139" s="3" t="e">
        <v>#N/A</v>
      </c>
      <c r="I6139" s="79" t="e">
        <v>#N/A</v>
      </c>
      <c r="J6139" s="79" t="e">
        <v>#N/A</v>
      </c>
      <c r="K6139" s="84" t="e">
        <v>#N/A</v>
      </c>
      <c r="L6139" s="9" t="e">
        <v>#N/A</v>
      </c>
      <c r="M6139" s="92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8" t="e">
        <v>#N/A</v>
      </c>
      <c r="F6140" s="3" t="e">
        <v>#N/A</v>
      </c>
      <c r="G6140" s="3" t="e">
        <v>#N/A</v>
      </c>
      <c r="H6140" s="3" t="e">
        <v>#N/A</v>
      </c>
      <c r="I6140" s="79" t="e">
        <v>#N/A</v>
      </c>
      <c r="J6140" s="79" t="e">
        <v>#N/A</v>
      </c>
      <c r="K6140" s="84" t="e">
        <v>#N/A</v>
      </c>
      <c r="L6140" s="9" t="e">
        <v>#N/A</v>
      </c>
      <c r="M6140" s="92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8" t="e">
        <v>#N/A</v>
      </c>
      <c r="F6141" s="3" t="e">
        <v>#N/A</v>
      </c>
      <c r="G6141" s="3" t="e">
        <v>#N/A</v>
      </c>
      <c r="H6141" s="3" t="e">
        <v>#N/A</v>
      </c>
      <c r="I6141" s="79" t="e">
        <v>#N/A</v>
      </c>
      <c r="J6141" s="79" t="e">
        <v>#N/A</v>
      </c>
      <c r="K6141" s="84" t="e">
        <v>#N/A</v>
      </c>
      <c r="L6141" s="9" t="e">
        <v>#N/A</v>
      </c>
      <c r="M6141" s="92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8" t="e">
        <v>#N/A</v>
      </c>
      <c r="F6142" s="3" t="e">
        <v>#N/A</v>
      </c>
      <c r="G6142" s="3" t="e">
        <v>#N/A</v>
      </c>
      <c r="H6142" s="3" t="e">
        <v>#N/A</v>
      </c>
      <c r="I6142" s="79" t="e">
        <v>#N/A</v>
      </c>
      <c r="J6142" s="79" t="e">
        <v>#N/A</v>
      </c>
      <c r="K6142" s="84" t="e">
        <v>#N/A</v>
      </c>
      <c r="L6142" s="9" t="e">
        <v>#N/A</v>
      </c>
      <c r="M6142" s="92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8" t="e">
        <v>#N/A</v>
      </c>
      <c r="F6143" s="3" t="e">
        <v>#N/A</v>
      </c>
      <c r="G6143" s="3" t="e">
        <v>#N/A</v>
      </c>
      <c r="H6143" s="3" t="e">
        <v>#N/A</v>
      </c>
      <c r="I6143" s="79" t="e">
        <v>#N/A</v>
      </c>
      <c r="J6143" s="79" t="e">
        <v>#N/A</v>
      </c>
      <c r="K6143" s="84" t="e">
        <v>#N/A</v>
      </c>
      <c r="L6143" s="9" t="e">
        <v>#N/A</v>
      </c>
      <c r="M6143" s="92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8" t="e">
        <v>#N/A</v>
      </c>
      <c r="F6144" s="3" t="e">
        <v>#N/A</v>
      </c>
      <c r="G6144" s="3" t="e">
        <v>#N/A</v>
      </c>
      <c r="H6144" s="3" t="e">
        <v>#N/A</v>
      </c>
      <c r="I6144" s="79" t="e">
        <v>#N/A</v>
      </c>
      <c r="J6144" s="79" t="e">
        <v>#N/A</v>
      </c>
      <c r="K6144" s="84" t="e">
        <v>#N/A</v>
      </c>
      <c r="L6144" s="9" t="e">
        <v>#N/A</v>
      </c>
      <c r="M6144" s="92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8" t="e">
        <v>#N/A</v>
      </c>
      <c r="F6145" s="3" t="e">
        <v>#N/A</v>
      </c>
      <c r="G6145" s="3" t="e">
        <v>#N/A</v>
      </c>
      <c r="H6145" s="3" t="e">
        <v>#N/A</v>
      </c>
      <c r="I6145" s="79" t="e">
        <v>#N/A</v>
      </c>
      <c r="J6145" s="79" t="e">
        <v>#N/A</v>
      </c>
      <c r="K6145" s="84" t="e">
        <v>#N/A</v>
      </c>
      <c r="L6145" s="9" t="e">
        <v>#N/A</v>
      </c>
      <c r="M6145" s="92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8" t="e">
        <v>#N/A</v>
      </c>
      <c r="F6146" s="3" t="e">
        <v>#N/A</v>
      </c>
      <c r="G6146" s="3" t="e">
        <v>#N/A</v>
      </c>
      <c r="H6146" s="3" t="e">
        <v>#N/A</v>
      </c>
      <c r="I6146" s="79" t="e">
        <v>#N/A</v>
      </c>
      <c r="J6146" s="79" t="e">
        <v>#N/A</v>
      </c>
      <c r="K6146" s="84" t="e">
        <v>#N/A</v>
      </c>
      <c r="L6146" s="9" t="e">
        <v>#N/A</v>
      </c>
      <c r="M6146" s="92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8" t="e">
        <v>#N/A</v>
      </c>
      <c r="F6147" s="3" t="e">
        <v>#N/A</v>
      </c>
      <c r="G6147" s="3" t="e">
        <v>#N/A</v>
      </c>
      <c r="H6147" s="3" t="e">
        <v>#N/A</v>
      </c>
      <c r="I6147" s="79" t="e">
        <v>#N/A</v>
      </c>
      <c r="J6147" s="79" t="e">
        <v>#N/A</v>
      </c>
      <c r="K6147" s="84" t="e">
        <v>#N/A</v>
      </c>
      <c r="L6147" s="9" t="e">
        <v>#N/A</v>
      </c>
      <c r="M6147" s="92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8" t="e">
        <v>#N/A</v>
      </c>
      <c r="F6148" s="3" t="e">
        <v>#N/A</v>
      </c>
      <c r="G6148" s="3" t="e">
        <v>#N/A</v>
      </c>
      <c r="H6148" s="3" t="e">
        <v>#N/A</v>
      </c>
      <c r="I6148" s="79" t="e">
        <v>#N/A</v>
      </c>
      <c r="J6148" s="79" t="e">
        <v>#N/A</v>
      </c>
      <c r="K6148" s="84" t="e">
        <v>#N/A</v>
      </c>
      <c r="L6148" s="9" t="e">
        <v>#N/A</v>
      </c>
      <c r="M6148" s="92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8" t="e">
        <v>#N/A</v>
      </c>
      <c r="F6149" s="3" t="e">
        <v>#N/A</v>
      </c>
      <c r="G6149" s="3" t="e">
        <v>#N/A</v>
      </c>
      <c r="H6149" s="3" t="e">
        <v>#N/A</v>
      </c>
      <c r="I6149" s="79" t="e">
        <v>#N/A</v>
      </c>
      <c r="J6149" s="79" t="e">
        <v>#N/A</v>
      </c>
      <c r="K6149" s="84" t="e">
        <v>#N/A</v>
      </c>
      <c r="L6149" s="9" t="e">
        <v>#N/A</v>
      </c>
      <c r="M6149" s="92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8" t="e">
        <v>#N/A</v>
      </c>
      <c r="F6150" s="3" t="e">
        <v>#N/A</v>
      </c>
      <c r="G6150" s="3" t="e">
        <v>#N/A</v>
      </c>
      <c r="H6150" s="3" t="e">
        <v>#N/A</v>
      </c>
      <c r="I6150" s="79" t="e">
        <v>#N/A</v>
      </c>
      <c r="J6150" s="79" t="e">
        <v>#N/A</v>
      </c>
      <c r="K6150" s="84" t="e">
        <v>#N/A</v>
      </c>
      <c r="L6150" s="9" t="e">
        <v>#N/A</v>
      </c>
      <c r="M6150" s="92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8" t="e">
        <v>#N/A</v>
      </c>
      <c r="F6151" s="3" t="e">
        <v>#N/A</v>
      </c>
      <c r="G6151" s="3" t="e">
        <v>#N/A</v>
      </c>
      <c r="H6151" s="3" t="e">
        <v>#N/A</v>
      </c>
      <c r="I6151" s="79" t="e">
        <v>#N/A</v>
      </c>
      <c r="J6151" s="79" t="e">
        <v>#N/A</v>
      </c>
      <c r="K6151" s="84" t="e">
        <v>#N/A</v>
      </c>
      <c r="L6151" s="9" t="e">
        <v>#N/A</v>
      </c>
      <c r="M6151" s="92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8" t="e">
        <v>#N/A</v>
      </c>
      <c r="F6152" s="3" t="e">
        <v>#N/A</v>
      </c>
      <c r="G6152" s="3" t="e">
        <v>#N/A</v>
      </c>
      <c r="H6152" s="3" t="e">
        <v>#N/A</v>
      </c>
      <c r="I6152" s="79" t="e">
        <v>#N/A</v>
      </c>
      <c r="J6152" s="79" t="e">
        <v>#N/A</v>
      </c>
      <c r="K6152" s="84" t="e">
        <v>#N/A</v>
      </c>
      <c r="L6152" s="9" t="e">
        <v>#N/A</v>
      </c>
      <c r="M6152" s="92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8" t="e">
        <v>#N/A</v>
      </c>
      <c r="F6153" s="3" t="e">
        <v>#N/A</v>
      </c>
      <c r="G6153" s="3" t="e">
        <v>#N/A</v>
      </c>
      <c r="H6153" s="3" t="e">
        <v>#N/A</v>
      </c>
      <c r="I6153" s="79" t="e">
        <v>#N/A</v>
      </c>
      <c r="J6153" s="79" t="e">
        <v>#N/A</v>
      </c>
      <c r="K6153" s="84" t="e">
        <v>#N/A</v>
      </c>
      <c r="L6153" s="9" t="e">
        <v>#N/A</v>
      </c>
      <c r="M6153" s="92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8" t="e">
        <v>#N/A</v>
      </c>
      <c r="F6154" s="3" t="e">
        <v>#N/A</v>
      </c>
      <c r="G6154" s="3" t="e">
        <v>#N/A</v>
      </c>
      <c r="H6154" s="3" t="e">
        <v>#N/A</v>
      </c>
      <c r="I6154" s="79" t="e">
        <v>#N/A</v>
      </c>
      <c r="J6154" s="79" t="e">
        <v>#N/A</v>
      </c>
      <c r="K6154" s="84" t="e">
        <v>#N/A</v>
      </c>
      <c r="L6154" s="9" t="e">
        <v>#N/A</v>
      </c>
      <c r="M6154" s="92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8" t="e">
        <v>#N/A</v>
      </c>
      <c r="F6155" s="3" t="e">
        <v>#N/A</v>
      </c>
      <c r="G6155" s="3" t="e">
        <v>#N/A</v>
      </c>
      <c r="H6155" s="3" t="e">
        <v>#N/A</v>
      </c>
      <c r="I6155" s="79" t="e">
        <v>#N/A</v>
      </c>
      <c r="J6155" s="79" t="e">
        <v>#N/A</v>
      </c>
      <c r="K6155" s="84" t="e">
        <v>#N/A</v>
      </c>
      <c r="L6155" s="9" t="e">
        <v>#N/A</v>
      </c>
      <c r="M6155" s="92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8" t="e">
        <v>#N/A</v>
      </c>
      <c r="F6156" s="3" t="e">
        <v>#N/A</v>
      </c>
      <c r="G6156" s="3" t="e">
        <v>#N/A</v>
      </c>
      <c r="H6156" s="3" t="e">
        <v>#N/A</v>
      </c>
      <c r="I6156" s="79" t="e">
        <v>#N/A</v>
      </c>
      <c r="J6156" s="79" t="e">
        <v>#N/A</v>
      </c>
      <c r="K6156" s="84" t="e">
        <v>#N/A</v>
      </c>
      <c r="L6156" s="9" t="e">
        <v>#N/A</v>
      </c>
      <c r="M6156" s="92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8" t="e">
        <v>#N/A</v>
      </c>
      <c r="F6157" s="3" t="e">
        <v>#N/A</v>
      </c>
      <c r="G6157" s="3" t="e">
        <v>#N/A</v>
      </c>
      <c r="H6157" s="3" t="e">
        <v>#N/A</v>
      </c>
      <c r="I6157" s="79" t="e">
        <v>#N/A</v>
      </c>
      <c r="J6157" s="79" t="e">
        <v>#N/A</v>
      </c>
      <c r="K6157" s="84" t="e">
        <v>#N/A</v>
      </c>
      <c r="L6157" s="9" t="e">
        <v>#N/A</v>
      </c>
      <c r="M6157" s="92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8" t="e">
        <v>#N/A</v>
      </c>
      <c r="F6158" s="3" t="e">
        <v>#N/A</v>
      </c>
      <c r="G6158" s="3" t="e">
        <v>#N/A</v>
      </c>
      <c r="H6158" s="3" t="e">
        <v>#N/A</v>
      </c>
      <c r="I6158" s="79" t="e">
        <v>#N/A</v>
      </c>
      <c r="J6158" s="79" t="e">
        <v>#N/A</v>
      </c>
      <c r="K6158" s="84" t="e">
        <v>#N/A</v>
      </c>
      <c r="L6158" s="9" t="e">
        <v>#N/A</v>
      </c>
      <c r="M6158" s="92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8" t="e">
        <v>#N/A</v>
      </c>
      <c r="F6159" s="3" t="e">
        <v>#N/A</v>
      </c>
      <c r="G6159" s="3" t="e">
        <v>#N/A</v>
      </c>
      <c r="H6159" s="3" t="e">
        <v>#N/A</v>
      </c>
      <c r="I6159" s="79" t="e">
        <v>#N/A</v>
      </c>
      <c r="J6159" s="79" t="e">
        <v>#N/A</v>
      </c>
      <c r="K6159" s="84" t="e">
        <v>#N/A</v>
      </c>
      <c r="L6159" s="9" t="e">
        <v>#N/A</v>
      </c>
      <c r="M6159" s="92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8" t="e">
        <v>#N/A</v>
      </c>
      <c r="F6160" s="3" t="e">
        <v>#N/A</v>
      </c>
      <c r="G6160" s="3" t="e">
        <v>#N/A</v>
      </c>
      <c r="H6160" s="3" t="e">
        <v>#N/A</v>
      </c>
      <c r="I6160" s="79" t="e">
        <v>#N/A</v>
      </c>
      <c r="J6160" s="79" t="e">
        <v>#N/A</v>
      </c>
      <c r="K6160" s="84" t="e">
        <v>#N/A</v>
      </c>
      <c r="L6160" s="9" t="e">
        <v>#N/A</v>
      </c>
      <c r="M6160" s="92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8" t="e">
        <v>#N/A</v>
      </c>
      <c r="F6161" s="3" t="e">
        <v>#N/A</v>
      </c>
      <c r="G6161" s="3" t="e">
        <v>#N/A</v>
      </c>
      <c r="H6161" s="3" t="e">
        <v>#N/A</v>
      </c>
      <c r="I6161" s="79" t="e">
        <v>#N/A</v>
      </c>
      <c r="J6161" s="79" t="e">
        <v>#N/A</v>
      </c>
      <c r="K6161" s="84" t="e">
        <v>#N/A</v>
      </c>
      <c r="L6161" s="9" t="e">
        <v>#N/A</v>
      </c>
      <c r="M6161" s="92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8" t="e">
        <v>#N/A</v>
      </c>
      <c r="F6162" s="3" t="e">
        <v>#N/A</v>
      </c>
      <c r="G6162" s="3" t="e">
        <v>#N/A</v>
      </c>
      <c r="H6162" s="3" t="e">
        <v>#N/A</v>
      </c>
      <c r="I6162" s="79" t="e">
        <v>#N/A</v>
      </c>
      <c r="J6162" s="79" t="e">
        <v>#N/A</v>
      </c>
      <c r="K6162" s="84" t="e">
        <v>#N/A</v>
      </c>
      <c r="L6162" s="9" t="e">
        <v>#N/A</v>
      </c>
      <c r="M6162" s="92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8" t="e">
        <v>#N/A</v>
      </c>
      <c r="F6163" s="3" t="e">
        <v>#N/A</v>
      </c>
      <c r="G6163" s="3" t="e">
        <v>#N/A</v>
      </c>
      <c r="H6163" s="3" t="e">
        <v>#N/A</v>
      </c>
      <c r="I6163" s="79" t="e">
        <v>#N/A</v>
      </c>
      <c r="J6163" s="79" t="e">
        <v>#N/A</v>
      </c>
      <c r="K6163" s="84" t="e">
        <v>#N/A</v>
      </c>
      <c r="L6163" s="9" t="e">
        <v>#N/A</v>
      </c>
      <c r="M6163" s="92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8" t="e">
        <v>#N/A</v>
      </c>
      <c r="F6164" s="3" t="e">
        <v>#N/A</v>
      </c>
      <c r="G6164" s="3" t="e">
        <v>#N/A</v>
      </c>
      <c r="H6164" s="3" t="e">
        <v>#N/A</v>
      </c>
      <c r="I6164" s="79" t="e">
        <v>#N/A</v>
      </c>
      <c r="J6164" s="79" t="e">
        <v>#N/A</v>
      </c>
      <c r="K6164" s="84" t="e">
        <v>#N/A</v>
      </c>
      <c r="L6164" s="9" t="e">
        <v>#N/A</v>
      </c>
      <c r="M6164" s="92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8" t="e">
        <v>#N/A</v>
      </c>
      <c r="F6165" s="3" t="e">
        <v>#N/A</v>
      </c>
      <c r="G6165" s="3" t="e">
        <v>#N/A</v>
      </c>
      <c r="H6165" s="3" t="e">
        <v>#N/A</v>
      </c>
      <c r="I6165" s="79" t="e">
        <v>#N/A</v>
      </c>
      <c r="J6165" s="79" t="e">
        <v>#N/A</v>
      </c>
      <c r="K6165" s="84" t="e">
        <v>#N/A</v>
      </c>
      <c r="L6165" s="9" t="e">
        <v>#N/A</v>
      </c>
      <c r="M6165" s="92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8" t="e">
        <v>#N/A</v>
      </c>
      <c r="F6166" s="3" t="e">
        <v>#N/A</v>
      </c>
      <c r="G6166" s="3" t="e">
        <v>#N/A</v>
      </c>
      <c r="H6166" s="3" t="e">
        <v>#N/A</v>
      </c>
      <c r="I6166" s="79" t="e">
        <v>#N/A</v>
      </c>
      <c r="J6166" s="79" t="e">
        <v>#N/A</v>
      </c>
      <c r="K6166" s="84" t="e">
        <v>#N/A</v>
      </c>
      <c r="L6166" s="9" t="e">
        <v>#N/A</v>
      </c>
      <c r="M6166" s="92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8" t="e">
        <v>#N/A</v>
      </c>
      <c r="F6167" s="3" t="e">
        <v>#N/A</v>
      </c>
      <c r="G6167" s="3" t="e">
        <v>#N/A</v>
      </c>
      <c r="H6167" s="3" t="e">
        <v>#N/A</v>
      </c>
      <c r="I6167" s="79" t="e">
        <v>#N/A</v>
      </c>
      <c r="J6167" s="79" t="e">
        <v>#N/A</v>
      </c>
      <c r="K6167" s="84" t="e">
        <v>#N/A</v>
      </c>
      <c r="L6167" s="9" t="e">
        <v>#N/A</v>
      </c>
      <c r="M6167" s="92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8" t="e">
        <v>#N/A</v>
      </c>
      <c r="F6168" s="3" t="e">
        <v>#N/A</v>
      </c>
      <c r="G6168" s="3" t="e">
        <v>#N/A</v>
      </c>
      <c r="H6168" s="3" t="e">
        <v>#N/A</v>
      </c>
      <c r="I6168" s="79" t="e">
        <v>#N/A</v>
      </c>
      <c r="J6168" s="79" t="e">
        <v>#N/A</v>
      </c>
      <c r="K6168" s="84" t="e">
        <v>#N/A</v>
      </c>
      <c r="L6168" s="9" t="e">
        <v>#N/A</v>
      </c>
      <c r="M6168" s="92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8" t="e">
        <v>#N/A</v>
      </c>
      <c r="F6169" s="3" t="e">
        <v>#N/A</v>
      </c>
      <c r="G6169" s="3" t="e">
        <v>#N/A</v>
      </c>
      <c r="H6169" s="3" t="e">
        <v>#N/A</v>
      </c>
      <c r="I6169" s="79" t="e">
        <v>#N/A</v>
      </c>
      <c r="J6169" s="79" t="e">
        <v>#N/A</v>
      </c>
      <c r="K6169" s="84" t="e">
        <v>#N/A</v>
      </c>
      <c r="L6169" s="9" t="e">
        <v>#N/A</v>
      </c>
      <c r="M6169" s="92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8" t="e">
        <v>#N/A</v>
      </c>
      <c r="F6170" s="3" t="e">
        <v>#N/A</v>
      </c>
      <c r="G6170" s="3" t="e">
        <v>#N/A</v>
      </c>
      <c r="H6170" s="3" t="e">
        <v>#N/A</v>
      </c>
      <c r="I6170" s="79" t="e">
        <v>#N/A</v>
      </c>
      <c r="J6170" s="79" t="e">
        <v>#N/A</v>
      </c>
      <c r="K6170" s="84" t="e">
        <v>#N/A</v>
      </c>
      <c r="L6170" s="9" t="e">
        <v>#N/A</v>
      </c>
      <c r="M6170" s="92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8" t="e">
        <v>#N/A</v>
      </c>
      <c r="F6171" s="3" t="e">
        <v>#N/A</v>
      </c>
      <c r="G6171" s="3" t="e">
        <v>#N/A</v>
      </c>
      <c r="H6171" s="3" t="e">
        <v>#N/A</v>
      </c>
      <c r="I6171" s="79" t="e">
        <v>#N/A</v>
      </c>
      <c r="J6171" s="79" t="e">
        <v>#N/A</v>
      </c>
      <c r="K6171" s="84" t="e">
        <v>#N/A</v>
      </c>
      <c r="L6171" s="9" t="e">
        <v>#N/A</v>
      </c>
      <c r="M6171" s="92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8" t="e">
        <v>#N/A</v>
      </c>
      <c r="F6172" s="3" t="e">
        <v>#N/A</v>
      </c>
      <c r="G6172" s="3" t="e">
        <v>#N/A</v>
      </c>
      <c r="H6172" s="3" t="e">
        <v>#N/A</v>
      </c>
      <c r="I6172" s="79" t="e">
        <v>#N/A</v>
      </c>
      <c r="J6172" s="79" t="e">
        <v>#N/A</v>
      </c>
      <c r="K6172" s="84" t="e">
        <v>#N/A</v>
      </c>
      <c r="L6172" s="9" t="e">
        <v>#N/A</v>
      </c>
      <c r="M6172" s="92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8" t="e">
        <v>#N/A</v>
      </c>
      <c r="F6173" s="3" t="e">
        <v>#N/A</v>
      </c>
      <c r="G6173" s="3" t="e">
        <v>#N/A</v>
      </c>
      <c r="H6173" s="3" t="e">
        <v>#N/A</v>
      </c>
      <c r="I6173" s="79" t="e">
        <v>#N/A</v>
      </c>
      <c r="J6173" s="79" t="e">
        <v>#N/A</v>
      </c>
      <c r="K6173" s="84" t="e">
        <v>#N/A</v>
      </c>
      <c r="L6173" s="9" t="e">
        <v>#N/A</v>
      </c>
      <c r="M6173" s="92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8" t="e">
        <v>#N/A</v>
      </c>
      <c r="F6174" s="3" t="e">
        <v>#N/A</v>
      </c>
      <c r="G6174" s="3" t="e">
        <v>#N/A</v>
      </c>
      <c r="H6174" s="3" t="e">
        <v>#N/A</v>
      </c>
      <c r="I6174" s="79" t="e">
        <v>#N/A</v>
      </c>
      <c r="J6174" s="79" t="e">
        <v>#N/A</v>
      </c>
      <c r="K6174" s="84" t="e">
        <v>#N/A</v>
      </c>
      <c r="L6174" s="9" t="e">
        <v>#N/A</v>
      </c>
      <c r="M6174" s="92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8" t="e">
        <v>#N/A</v>
      </c>
      <c r="F6175" s="3" t="e">
        <v>#N/A</v>
      </c>
      <c r="G6175" s="3" t="e">
        <v>#N/A</v>
      </c>
      <c r="H6175" s="3" t="e">
        <v>#N/A</v>
      </c>
      <c r="I6175" s="79" t="e">
        <v>#N/A</v>
      </c>
      <c r="J6175" s="79" t="e">
        <v>#N/A</v>
      </c>
      <c r="K6175" s="84" t="e">
        <v>#N/A</v>
      </c>
      <c r="L6175" s="9" t="e">
        <v>#N/A</v>
      </c>
      <c r="M6175" s="92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8" t="e">
        <v>#N/A</v>
      </c>
      <c r="F6176" s="3" t="e">
        <v>#N/A</v>
      </c>
      <c r="G6176" s="3" t="e">
        <v>#N/A</v>
      </c>
      <c r="H6176" s="3" t="e">
        <v>#N/A</v>
      </c>
      <c r="I6176" s="79" t="e">
        <v>#N/A</v>
      </c>
      <c r="J6176" s="79" t="e">
        <v>#N/A</v>
      </c>
      <c r="K6176" s="84" t="e">
        <v>#N/A</v>
      </c>
      <c r="L6176" s="9" t="e">
        <v>#N/A</v>
      </c>
      <c r="M6176" s="92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8" t="e">
        <v>#N/A</v>
      </c>
      <c r="F6177" s="3" t="e">
        <v>#N/A</v>
      </c>
      <c r="G6177" s="3" t="e">
        <v>#N/A</v>
      </c>
      <c r="H6177" s="3" t="e">
        <v>#N/A</v>
      </c>
      <c r="I6177" s="79" t="e">
        <v>#N/A</v>
      </c>
      <c r="J6177" s="79" t="e">
        <v>#N/A</v>
      </c>
      <c r="K6177" s="84" t="e">
        <v>#N/A</v>
      </c>
      <c r="L6177" s="9" t="e">
        <v>#N/A</v>
      </c>
      <c r="M6177" s="92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8" t="e">
        <v>#N/A</v>
      </c>
      <c r="F6178" s="3" t="e">
        <v>#N/A</v>
      </c>
      <c r="G6178" s="3" t="e">
        <v>#N/A</v>
      </c>
      <c r="H6178" s="3" t="e">
        <v>#N/A</v>
      </c>
      <c r="I6178" s="79" t="e">
        <v>#N/A</v>
      </c>
      <c r="J6178" s="79" t="e">
        <v>#N/A</v>
      </c>
      <c r="K6178" s="84" t="e">
        <v>#N/A</v>
      </c>
      <c r="L6178" s="9" t="e">
        <v>#N/A</v>
      </c>
      <c r="M6178" s="92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8" t="e">
        <v>#N/A</v>
      </c>
      <c r="F6179" s="3" t="e">
        <v>#N/A</v>
      </c>
      <c r="G6179" s="3" t="e">
        <v>#N/A</v>
      </c>
      <c r="H6179" s="3" t="e">
        <v>#N/A</v>
      </c>
      <c r="I6179" s="79" t="e">
        <v>#N/A</v>
      </c>
      <c r="J6179" s="79" t="e">
        <v>#N/A</v>
      </c>
      <c r="K6179" s="84" t="e">
        <v>#N/A</v>
      </c>
      <c r="L6179" s="9" t="e">
        <v>#N/A</v>
      </c>
      <c r="M6179" s="92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8" t="e">
        <v>#N/A</v>
      </c>
      <c r="F6180" s="3" t="e">
        <v>#N/A</v>
      </c>
      <c r="G6180" s="3" t="e">
        <v>#N/A</v>
      </c>
      <c r="H6180" s="3" t="e">
        <v>#N/A</v>
      </c>
      <c r="I6180" s="79" t="e">
        <v>#N/A</v>
      </c>
      <c r="J6180" s="79" t="e">
        <v>#N/A</v>
      </c>
      <c r="K6180" s="84" t="e">
        <v>#N/A</v>
      </c>
      <c r="L6180" s="9" t="e">
        <v>#N/A</v>
      </c>
      <c r="M6180" s="92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8" t="e">
        <v>#N/A</v>
      </c>
      <c r="F6181" s="3" t="e">
        <v>#N/A</v>
      </c>
      <c r="G6181" s="3" t="e">
        <v>#N/A</v>
      </c>
      <c r="H6181" s="3" t="e">
        <v>#N/A</v>
      </c>
      <c r="I6181" s="79" t="e">
        <v>#N/A</v>
      </c>
      <c r="J6181" s="79" t="e">
        <v>#N/A</v>
      </c>
      <c r="K6181" s="84" t="e">
        <v>#N/A</v>
      </c>
      <c r="L6181" s="9" t="e">
        <v>#N/A</v>
      </c>
      <c r="M6181" s="92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8" t="e">
        <v>#N/A</v>
      </c>
      <c r="F6182" s="3" t="e">
        <v>#N/A</v>
      </c>
      <c r="G6182" s="3" t="e">
        <v>#N/A</v>
      </c>
      <c r="H6182" s="3" t="e">
        <v>#N/A</v>
      </c>
      <c r="I6182" s="79" t="e">
        <v>#N/A</v>
      </c>
      <c r="J6182" s="79" t="e">
        <v>#N/A</v>
      </c>
      <c r="K6182" s="84" t="e">
        <v>#N/A</v>
      </c>
      <c r="L6182" s="9" t="e">
        <v>#N/A</v>
      </c>
      <c r="M6182" s="92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8" t="e">
        <v>#N/A</v>
      </c>
      <c r="F6183" s="3" t="e">
        <v>#N/A</v>
      </c>
      <c r="G6183" s="3" t="e">
        <v>#N/A</v>
      </c>
      <c r="H6183" s="3" t="e">
        <v>#N/A</v>
      </c>
      <c r="I6183" s="79" t="e">
        <v>#N/A</v>
      </c>
      <c r="J6183" s="79" t="e">
        <v>#N/A</v>
      </c>
      <c r="K6183" s="84" t="e">
        <v>#N/A</v>
      </c>
      <c r="L6183" s="9" t="e">
        <v>#N/A</v>
      </c>
      <c r="M6183" s="92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8" t="e">
        <v>#N/A</v>
      </c>
      <c r="F6184" s="3" t="e">
        <v>#N/A</v>
      </c>
      <c r="G6184" s="3" t="e">
        <v>#N/A</v>
      </c>
      <c r="H6184" s="3" t="e">
        <v>#N/A</v>
      </c>
      <c r="I6184" s="79" t="e">
        <v>#N/A</v>
      </c>
      <c r="J6184" s="79" t="e">
        <v>#N/A</v>
      </c>
      <c r="K6184" s="84" t="e">
        <v>#N/A</v>
      </c>
      <c r="L6184" s="9" t="e">
        <v>#N/A</v>
      </c>
      <c r="M6184" s="92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8" t="e">
        <v>#N/A</v>
      </c>
      <c r="F6185" s="3" t="e">
        <v>#N/A</v>
      </c>
      <c r="G6185" s="3" t="e">
        <v>#N/A</v>
      </c>
      <c r="H6185" s="3" t="e">
        <v>#N/A</v>
      </c>
      <c r="I6185" s="79" t="e">
        <v>#N/A</v>
      </c>
      <c r="J6185" s="79" t="e">
        <v>#N/A</v>
      </c>
      <c r="K6185" s="84" t="e">
        <v>#N/A</v>
      </c>
      <c r="L6185" s="9" t="e">
        <v>#N/A</v>
      </c>
      <c r="M6185" s="92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8" t="e">
        <v>#N/A</v>
      </c>
      <c r="F6186" s="3" t="e">
        <v>#N/A</v>
      </c>
      <c r="G6186" s="3" t="e">
        <v>#N/A</v>
      </c>
      <c r="H6186" s="3" t="e">
        <v>#N/A</v>
      </c>
      <c r="I6186" s="79" t="e">
        <v>#N/A</v>
      </c>
      <c r="J6186" s="79" t="e">
        <v>#N/A</v>
      </c>
      <c r="K6186" s="84" t="e">
        <v>#N/A</v>
      </c>
      <c r="L6186" s="9" t="e">
        <v>#N/A</v>
      </c>
      <c r="M6186" s="92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8" t="e">
        <v>#N/A</v>
      </c>
      <c r="F6187" s="3" t="e">
        <v>#N/A</v>
      </c>
      <c r="G6187" s="3" t="e">
        <v>#N/A</v>
      </c>
      <c r="H6187" s="3" t="e">
        <v>#N/A</v>
      </c>
      <c r="I6187" s="79" t="e">
        <v>#N/A</v>
      </c>
      <c r="J6187" s="79" t="e">
        <v>#N/A</v>
      </c>
      <c r="K6187" s="84" t="e">
        <v>#N/A</v>
      </c>
      <c r="L6187" s="9" t="e">
        <v>#N/A</v>
      </c>
      <c r="M6187" s="92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8" t="e">
        <v>#N/A</v>
      </c>
      <c r="F6188" s="3" t="e">
        <v>#N/A</v>
      </c>
      <c r="G6188" s="3" t="e">
        <v>#N/A</v>
      </c>
      <c r="H6188" s="3" t="e">
        <v>#N/A</v>
      </c>
      <c r="I6188" s="79" t="e">
        <v>#N/A</v>
      </c>
      <c r="J6188" s="79" t="e">
        <v>#N/A</v>
      </c>
      <c r="K6188" s="84" t="e">
        <v>#N/A</v>
      </c>
      <c r="L6188" s="9" t="e">
        <v>#N/A</v>
      </c>
      <c r="M6188" s="92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8" t="e">
        <v>#N/A</v>
      </c>
      <c r="F6189" s="3" t="e">
        <v>#N/A</v>
      </c>
      <c r="G6189" s="3" t="e">
        <v>#N/A</v>
      </c>
      <c r="H6189" s="3" t="e">
        <v>#N/A</v>
      </c>
      <c r="I6189" s="79" t="e">
        <v>#N/A</v>
      </c>
      <c r="J6189" s="79" t="e">
        <v>#N/A</v>
      </c>
      <c r="K6189" s="84" t="e">
        <v>#N/A</v>
      </c>
      <c r="L6189" s="9" t="e">
        <v>#N/A</v>
      </c>
      <c r="M6189" s="92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8" t="e">
        <v>#N/A</v>
      </c>
      <c r="F6190" s="3" t="e">
        <v>#N/A</v>
      </c>
      <c r="G6190" s="3" t="e">
        <v>#N/A</v>
      </c>
      <c r="H6190" s="3" t="e">
        <v>#N/A</v>
      </c>
      <c r="I6190" s="79" t="e">
        <v>#N/A</v>
      </c>
      <c r="J6190" s="79" t="e">
        <v>#N/A</v>
      </c>
      <c r="K6190" s="84" t="e">
        <v>#N/A</v>
      </c>
      <c r="L6190" s="9" t="e">
        <v>#N/A</v>
      </c>
      <c r="M6190" s="92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8" t="e">
        <v>#N/A</v>
      </c>
      <c r="F6191" s="3" t="e">
        <v>#N/A</v>
      </c>
      <c r="G6191" s="3" t="e">
        <v>#N/A</v>
      </c>
      <c r="H6191" s="3" t="e">
        <v>#N/A</v>
      </c>
      <c r="I6191" s="79" t="e">
        <v>#N/A</v>
      </c>
      <c r="J6191" s="79" t="e">
        <v>#N/A</v>
      </c>
      <c r="K6191" s="84" t="e">
        <v>#N/A</v>
      </c>
      <c r="L6191" s="9" t="e">
        <v>#N/A</v>
      </c>
      <c r="M6191" s="92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8" t="e">
        <v>#N/A</v>
      </c>
      <c r="F6192" s="3" t="e">
        <v>#N/A</v>
      </c>
      <c r="G6192" s="3" t="e">
        <v>#N/A</v>
      </c>
      <c r="H6192" s="3" t="e">
        <v>#N/A</v>
      </c>
      <c r="I6192" s="79" t="e">
        <v>#N/A</v>
      </c>
      <c r="J6192" s="79" t="e">
        <v>#N/A</v>
      </c>
      <c r="K6192" s="84" t="e">
        <v>#N/A</v>
      </c>
      <c r="L6192" s="9" t="e">
        <v>#N/A</v>
      </c>
      <c r="M6192" s="92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8" t="e">
        <v>#N/A</v>
      </c>
      <c r="F6193" s="3" t="e">
        <v>#N/A</v>
      </c>
      <c r="G6193" s="3" t="e">
        <v>#N/A</v>
      </c>
      <c r="H6193" s="3" t="e">
        <v>#N/A</v>
      </c>
      <c r="I6193" s="79" t="e">
        <v>#N/A</v>
      </c>
      <c r="J6193" s="79" t="e">
        <v>#N/A</v>
      </c>
      <c r="K6193" s="84" t="e">
        <v>#N/A</v>
      </c>
      <c r="L6193" s="9" t="e">
        <v>#N/A</v>
      </c>
      <c r="M6193" s="92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8" t="e">
        <v>#N/A</v>
      </c>
      <c r="F6194" s="3" t="e">
        <v>#N/A</v>
      </c>
      <c r="G6194" s="3" t="e">
        <v>#N/A</v>
      </c>
      <c r="H6194" s="3" t="e">
        <v>#N/A</v>
      </c>
      <c r="I6194" s="79" t="e">
        <v>#N/A</v>
      </c>
      <c r="J6194" s="79" t="e">
        <v>#N/A</v>
      </c>
      <c r="K6194" s="84" t="e">
        <v>#N/A</v>
      </c>
      <c r="L6194" s="9" t="e">
        <v>#N/A</v>
      </c>
      <c r="M6194" s="92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8" t="e">
        <v>#N/A</v>
      </c>
      <c r="F6195" s="3" t="e">
        <v>#N/A</v>
      </c>
      <c r="G6195" s="3" t="e">
        <v>#N/A</v>
      </c>
      <c r="H6195" s="3" t="e">
        <v>#N/A</v>
      </c>
      <c r="I6195" s="79" t="e">
        <v>#N/A</v>
      </c>
      <c r="J6195" s="79" t="e">
        <v>#N/A</v>
      </c>
      <c r="K6195" s="84" t="e">
        <v>#N/A</v>
      </c>
      <c r="L6195" s="9" t="e">
        <v>#N/A</v>
      </c>
      <c r="M6195" s="92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8" t="e">
        <v>#N/A</v>
      </c>
      <c r="F6196" s="3" t="e">
        <v>#N/A</v>
      </c>
      <c r="G6196" s="3" t="e">
        <v>#N/A</v>
      </c>
      <c r="H6196" s="3" t="e">
        <v>#N/A</v>
      </c>
      <c r="I6196" s="79" t="e">
        <v>#N/A</v>
      </c>
      <c r="J6196" s="79" t="e">
        <v>#N/A</v>
      </c>
      <c r="K6196" s="84" t="e">
        <v>#N/A</v>
      </c>
      <c r="L6196" s="9" t="e">
        <v>#N/A</v>
      </c>
      <c r="M6196" s="92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8" t="e">
        <v>#N/A</v>
      </c>
      <c r="F6197" s="3" t="e">
        <v>#N/A</v>
      </c>
      <c r="G6197" s="3" t="e">
        <v>#N/A</v>
      </c>
      <c r="H6197" s="3" t="e">
        <v>#N/A</v>
      </c>
      <c r="I6197" s="79" t="e">
        <v>#N/A</v>
      </c>
      <c r="J6197" s="79" t="e">
        <v>#N/A</v>
      </c>
      <c r="K6197" s="84" t="e">
        <v>#N/A</v>
      </c>
      <c r="L6197" s="9" t="e">
        <v>#N/A</v>
      </c>
      <c r="M6197" s="92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8" t="e">
        <v>#N/A</v>
      </c>
      <c r="F6198" s="3" t="e">
        <v>#N/A</v>
      </c>
      <c r="G6198" s="3" t="e">
        <v>#N/A</v>
      </c>
      <c r="H6198" s="3" t="e">
        <v>#N/A</v>
      </c>
      <c r="I6198" s="79" t="e">
        <v>#N/A</v>
      </c>
      <c r="J6198" s="79" t="e">
        <v>#N/A</v>
      </c>
      <c r="K6198" s="84" t="e">
        <v>#N/A</v>
      </c>
      <c r="L6198" s="9" t="e">
        <v>#N/A</v>
      </c>
      <c r="M6198" s="92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8" t="e">
        <v>#N/A</v>
      </c>
      <c r="F6199" s="3" t="e">
        <v>#N/A</v>
      </c>
      <c r="G6199" s="3" t="e">
        <v>#N/A</v>
      </c>
      <c r="H6199" s="3" t="e">
        <v>#N/A</v>
      </c>
      <c r="I6199" s="79" t="e">
        <v>#N/A</v>
      </c>
      <c r="J6199" s="79" t="e">
        <v>#N/A</v>
      </c>
      <c r="K6199" s="84" t="e">
        <v>#N/A</v>
      </c>
      <c r="L6199" s="9" t="e">
        <v>#N/A</v>
      </c>
      <c r="M6199" s="92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8" t="e">
        <v>#N/A</v>
      </c>
      <c r="F6200" s="3" t="e">
        <v>#N/A</v>
      </c>
      <c r="G6200" s="3" t="e">
        <v>#N/A</v>
      </c>
      <c r="H6200" s="3" t="e">
        <v>#N/A</v>
      </c>
      <c r="I6200" s="79" t="e">
        <v>#N/A</v>
      </c>
      <c r="J6200" s="79" t="e">
        <v>#N/A</v>
      </c>
      <c r="K6200" s="84" t="e">
        <v>#N/A</v>
      </c>
      <c r="L6200" s="9" t="e">
        <v>#N/A</v>
      </c>
      <c r="M6200" s="92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8" t="e">
        <v>#N/A</v>
      </c>
      <c r="F6201" s="3" t="e">
        <v>#N/A</v>
      </c>
      <c r="G6201" s="3" t="e">
        <v>#N/A</v>
      </c>
      <c r="H6201" s="3" t="e">
        <v>#N/A</v>
      </c>
      <c r="I6201" s="79" t="e">
        <v>#N/A</v>
      </c>
      <c r="J6201" s="79" t="e">
        <v>#N/A</v>
      </c>
      <c r="K6201" s="84" t="e">
        <v>#N/A</v>
      </c>
      <c r="L6201" s="9" t="e">
        <v>#N/A</v>
      </c>
      <c r="M6201" s="92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8" t="e">
        <v>#N/A</v>
      </c>
      <c r="F6202" s="3" t="e">
        <v>#N/A</v>
      </c>
      <c r="G6202" s="3" t="e">
        <v>#N/A</v>
      </c>
      <c r="H6202" s="3" t="e">
        <v>#N/A</v>
      </c>
      <c r="I6202" s="79" t="e">
        <v>#N/A</v>
      </c>
      <c r="J6202" s="79" t="e">
        <v>#N/A</v>
      </c>
      <c r="K6202" s="84" t="e">
        <v>#N/A</v>
      </c>
      <c r="L6202" s="9" t="e">
        <v>#N/A</v>
      </c>
      <c r="M6202" s="92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8" t="e">
        <v>#N/A</v>
      </c>
      <c r="F6203" s="3" t="e">
        <v>#N/A</v>
      </c>
      <c r="G6203" s="3" t="e">
        <v>#N/A</v>
      </c>
      <c r="H6203" s="3" t="e">
        <v>#N/A</v>
      </c>
      <c r="I6203" s="79" t="e">
        <v>#N/A</v>
      </c>
      <c r="J6203" s="79" t="e">
        <v>#N/A</v>
      </c>
      <c r="K6203" s="84" t="e">
        <v>#N/A</v>
      </c>
      <c r="L6203" s="9" t="e">
        <v>#N/A</v>
      </c>
      <c r="M6203" s="92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8" t="e">
        <v>#N/A</v>
      </c>
      <c r="F6204" s="3" t="e">
        <v>#N/A</v>
      </c>
      <c r="G6204" s="3" t="e">
        <v>#N/A</v>
      </c>
      <c r="H6204" s="3" t="e">
        <v>#N/A</v>
      </c>
      <c r="I6204" s="79" t="e">
        <v>#N/A</v>
      </c>
      <c r="J6204" s="79" t="e">
        <v>#N/A</v>
      </c>
      <c r="K6204" s="84" t="e">
        <v>#N/A</v>
      </c>
      <c r="L6204" s="9" t="e">
        <v>#N/A</v>
      </c>
      <c r="M6204" s="92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8" t="e">
        <v>#N/A</v>
      </c>
      <c r="F6205" s="3" t="e">
        <v>#N/A</v>
      </c>
      <c r="G6205" s="3" t="e">
        <v>#N/A</v>
      </c>
      <c r="H6205" s="3" t="e">
        <v>#N/A</v>
      </c>
      <c r="I6205" s="79" t="e">
        <v>#N/A</v>
      </c>
      <c r="J6205" s="79" t="e">
        <v>#N/A</v>
      </c>
      <c r="K6205" s="84" t="e">
        <v>#N/A</v>
      </c>
      <c r="L6205" s="9" t="e">
        <v>#N/A</v>
      </c>
      <c r="M6205" s="92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8" t="e">
        <v>#N/A</v>
      </c>
      <c r="F6206" s="3" t="e">
        <v>#N/A</v>
      </c>
      <c r="G6206" s="3" t="e">
        <v>#N/A</v>
      </c>
      <c r="H6206" s="3" t="e">
        <v>#N/A</v>
      </c>
      <c r="I6206" s="79" t="e">
        <v>#N/A</v>
      </c>
      <c r="J6206" s="79" t="e">
        <v>#N/A</v>
      </c>
      <c r="K6206" s="84" t="e">
        <v>#N/A</v>
      </c>
      <c r="L6206" s="9" t="e">
        <v>#N/A</v>
      </c>
      <c r="M6206" s="92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8" t="e">
        <v>#N/A</v>
      </c>
      <c r="F6207" s="3" t="e">
        <v>#N/A</v>
      </c>
      <c r="G6207" s="3" t="e">
        <v>#N/A</v>
      </c>
      <c r="H6207" s="3" t="e">
        <v>#N/A</v>
      </c>
      <c r="I6207" s="79" t="e">
        <v>#N/A</v>
      </c>
      <c r="J6207" s="79" t="e">
        <v>#N/A</v>
      </c>
      <c r="K6207" s="84" t="e">
        <v>#N/A</v>
      </c>
      <c r="L6207" s="9" t="e">
        <v>#N/A</v>
      </c>
      <c r="M6207" s="92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8" t="e">
        <v>#N/A</v>
      </c>
      <c r="F6208" s="3" t="e">
        <v>#N/A</v>
      </c>
      <c r="G6208" s="3" t="e">
        <v>#N/A</v>
      </c>
      <c r="H6208" s="3" t="e">
        <v>#N/A</v>
      </c>
      <c r="I6208" s="79" t="e">
        <v>#N/A</v>
      </c>
      <c r="J6208" s="79" t="e">
        <v>#N/A</v>
      </c>
      <c r="K6208" s="84" t="e">
        <v>#N/A</v>
      </c>
      <c r="L6208" s="9" t="e">
        <v>#N/A</v>
      </c>
      <c r="M6208" s="92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8" t="e">
        <v>#N/A</v>
      </c>
      <c r="F6209" s="3" t="e">
        <v>#N/A</v>
      </c>
      <c r="G6209" s="3" t="e">
        <v>#N/A</v>
      </c>
      <c r="H6209" s="3" t="e">
        <v>#N/A</v>
      </c>
      <c r="I6209" s="79" t="e">
        <v>#N/A</v>
      </c>
      <c r="J6209" s="79" t="e">
        <v>#N/A</v>
      </c>
      <c r="K6209" s="84" t="e">
        <v>#N/A</v>
      </c>
      <c r="L6209" s="9" t="e">
        <v>#N/A</v>
      </c>
      <c r="M6209" s="92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8" t="e">
        <v>#N/A</v>
      </c>
      <c r="F6210" s="3" t="e">
        <v>#N/A</v>
      </c>
      <c r="G6210" s="3" t="e">
        <v>#N/A</v>
      </c>
      <c r="H6210" s="3" t="e">
        <v>#N/A</v>
      </c>
      <c r="I6210" s="79" t="e">
        <v>#N/A</v>
      </c>
      <c r="J6210" s="79" t="e">
        <v>#N/A</v>
      </c>
      <c r="K6210" s="84" t="e">
        <v>#N/A</v>
      </c>
      <c r="L6210" s="9" t="e">
        <v>#N/A</v>
      </c>
      <c r="M6210" s="92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8" t="e">
        <v>#N/A</v>
      </c>
      <c r="F6211" s="3" t="e">
        <v>#N/A</v>
      </c>
      <c r="G6211" s="3" t="e">
        <v>#N/A</v>
      </c>
      <c r="H6211" s="3" t="e">
        <v>#N/A</v>
      </c>
      <c r="I6211" s="79" t="e">
        <v>#N/A</v>
      </c>
      <c r="J6211" s="79" t="e">
        <v>#N/A</v>
      </c>
      <c r="K6211" s="84" t="e">
        <v>#N/A</v>
      </c>
      <c r="L6211" s="9" t="e">
        <v>#N/A</v>
      </c>
      <c r="M6211" s="92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8" t="e">
        <v>#N/A</v>
      </c>
      <c r="F6212" s="3" t="e">
        <v>#N/A</v>
      </c>
      <c r="G6212" s="3" t="e">
        <v>#N/A</v>
      </c>
      <c r="H6212" s="3" t="e">
        <v>#N/A</v>
      </c>
      <c r="I6212" s="79" t="e">
        <v>#N/A</v>
      </c>
      <c r="J6212" s="79" t="e">
        <v>#N/A</v>
      </c>
      <c r="K6212" s="84" t="e">
        <v>#N/A</v>
      </c>
      <c r="L6212" s="9" t="e">
        <v>#N/A</v>
      </c>
      <c r="M6212" s="92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8" t="e">
        <v>#N/A</v>
      </c>
      <c r="F6213" s="3" t="e">
        <v>#N/A</v>
      </c>
      <c r="G6213" s="3" t="e">
        <v>#N/A</v>
      </c>
      <c r="H6213" s="3" t="e">
        <v>#N/A</v>
      </c>
      <c r="I6213" s="79" t="e">
        <v>#N/A</v>
      </c>
      <c r="J6213" s="79" t="e">
        <v>#N/A</v>
      </c>
      <c r="K6213" s="84" t="e">
        <v>#N/A</v>
      </c>
      <c r="L6213" s="9" t="e">
        <v>#N/A</v>
      </c>
      <c r="M6213" s="92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8" t="e">
        <v>#N/A</v>
      </c>
      <c r="F6214" s="3" t="e">
        <v>#N/A</v>
      </c>
      <c r="G6214" s="3" t="e">
        <v>#N/A</v>
      </c>
      <c r="H6214" s="3" t="e">
        <v>#N/A</v>
      </c>
      <c r="I6214" s="79" t="e">
        <v>#N/A</v>
      </c>
      <c r="J6214" s="79" t="e">
        <v>#N/A</v>
      </c>
      <c r="K6214" s="84" t="e">
        <v>#N/A</v>
      </c>
      <c r="L6214" s="9" t="e">
        <v>#N/A</v>
      </c>
      <c r="M6214" s="92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8" t="e">
        <v>#N/A</v>
      </c>
      <c r="F6215" s="3" t="e">
        <v>#N/A</v>
      </c>
      <c r="G6215" s="3" t="e">
        <v>#N/A</v>
      </c>
      <c r="H6215" s="3" t="e">
        <v>#N/A</v>
      </c>
      <c r="I6215" s="79" t="e">
        <v>#N/A</v>
      </c>
      <c r="J6215" s="79" t="e">
        <v>#N/A</v>
      </c>
      <c r="K6215" s="84" t="e">
        <v>#N/A</v>
      </c>
      <c r="L6215" s="9" t="e">
        <v>#N/A</v>
      </c>
      <c r="M6215" s="92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8" t="e">
        <v>#N/A</v>
      </c>
      <c r="F6216" s="3" t="e">
        <v>#N/A</v>
      </c>
      <c r="G6216" s="3" t="e">
        <v>#N/A</v>
      </c>
      <c r="H6216" s="3" t="e">
        <v>#N/A</v>
      </c>
      <c r="I6216" s="79" t="e">
        <v>#N/A</v>
      </c>
      <c r="J6216" s="79" t="e">
        <v>#N/A</v>
      </c>
      <c r="K6216" s="84" t="e">
        <v>#N/A</v>
      </c>
      <c r="L6216" s="9" t="e">
        <v>#N/A</v>
      </c>
      <c r="M6216" s="92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8" t="e">
        <v>#N/A</v>
      </c>
      <c r="F6217" s="3" t="e">
        <v>#N/A</v>
      </c>
      <c r="G6217" s="3" t="e">
        <v>#N/A</v>
      </c>
      <c r="H6217" s="3" t="e">
        <v>#N/A</v>
      </c>
      <c r="I6217" s="79" t="e">
        <v>#N/A</v>
      </c>
      <c r="J6217" s="79" t="e">
        <v>#N/A</v>
      </c>
      <c r="K6217" s="84" t="e">
        <v>#N/A</v>
      </c>
      <c r="L6217" s="9" t="e">
        <v>#N/A</v>
      </c>
      <c r="M6217" s="92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8" t="e">
        <v>#N/A</v>
      </c>
      <c r="F6218" s="3" t="e">
        <v>#N/A</v>
      </c>
      <c r="G6218" s="3" t="e">
        <v>#N/A</v>
      </c>
      <c r="H6218" s="3" t="e">
        <v>#N/A</v>
      </c>
      <c r="I6218" s="79" t="e">
        <v>#N/A</v>
      </c>
      <c r="J6218" s="79" t="e">
        <v>#N/A</v>
      </c>
      <c r="K6218" s="84" t="e">
        <v>#N/A</v>
      </c>
      <c r="L6218" s="9" t="e">
        <v>#N/A</v>
      </c>
      <c r="M6218" s="92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8" t="e">
        <v>#N/A</v>
      </c>
      <c r="F6219" s="3" t="e">
        <v>#N/A</v>
      </c>
      <c r="G6219" s="3" t="e">
        <v>#N/A</v>
      </c>
      <c r="H6219" s="3" t="e">
        <v>#N/A</v>
      </c>
      <c r="I6219" s="79" t="e">
        <v>#N/A</v>
      </c>
      <c r="J6219" s="79" t="e">
        <v>#N/A</v>
      </c>
      <c r="K6219" s="84" t="e">
        <v>#N/A</v>
      </c>
      <c r="L6219" s="9" t="e">
        <v>#N/A</v>
      </c>
      <c r="M6219" s="92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8" t="e">
        <v>#N/A</v>
      </c>
      <c r="F6220" s="3" t="e">
        <v>#N/A</v>
      </c>
      <c r="G6220" s="3" t="e">
        <v>#N/A</v>
      </c>
      <c r="H6220" s="3" t="e">
        <v>#N/A</v>
      </c>
      <c r="I6220" s="79" t="e">
        <v>#N/A</v>
      </c>
      <c r="J6220" s="79" t="e">
        <v>#N/A</v>
      </c>
      <c r="K6220" s="84" t="e">
        <v>#N/A</v>
      </c>
      <c r="L6220" s="9" t="e">
        <v>#N/A</v>
      </c>
      <c r="M6220" s="92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8" t="e">
        <v>#N/A</v>
      </c>
      <c r="F6221" s="3" t="e">
        <v>#N/A</v>
      </c>
      <c r="G6221" s="3" t="e">
        <v>#N/A</v>
      </c>
      <c r="H6221" s="3" t="e">
        <v>#N/A</v>
      </c>
      <c r="I6221" s="79" t="e">
        <v>#N/A</v>
      </c>
      <c r="J6221" s="79" t="e">
        <v>#N/A</v>
      </c>
      <c r="K6221" s="84" t="e">
        <v>#N/A</v>
      </c>
      <c r="L6221" s="9" t="e">
        <v>#N/A</v>
      </c>
      <c r="M6221" s="92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8" t="e">
        <v>#N/A</v>
      </c>
      <c r="F6222" s="3" t="e">
        <v>#N/A</v>
      </c>
      <c r="G6222" s="3" t="e">
        <v>#N/A</v>
      </c>
      <c r="H6222" s="3" t="e">
        <v>#N/A</v>
      </c>
      <c r="I6222" s="79" t="e">
        <v>#N/A</v>
      </c>
      <c r="J6222" s="79" t="e">
        <v>#N/A</v>
      </c>
      <c r="K6222" s="84" t="e">
        <v>#N/A</v>
      </c>
      <c r="L6222" s="9" t="e">
        <v>#N/A</v>
      </c>
      <c r="M6222" s="92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8" t="e">
        <v>#N/A</v>
      </c>
      <c r="F6223" s="3" t="e">
        <v>#N/A</v>
      </c>
      <c r="G6223" s="3" t="e">
        <v>#N/A</v>
      </c>
      <c r="H6223" s="3" t="e">
        <v>#N/A</v>
      </c>
      <c r="I6223" s="79" t="e">
        <v>#N/A</v>
      </c>
      <c r="J6223" s="79" t="e">
        <v>#N/A</v>
      </c>
      <c r="K6223" s="84" t="e">
        <v>#N/A</v>
      </c>
      <c r="L6223" s="9" t="e">
        <v>#N/A</v>
      </c>
      <c r="M6223" s="92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8" t="e">
        <v>#N/A</v>
      </c>
      <c r="F6224" s="3" t="e">
        <v>#N/A</v>
      </c>
      <c r="G6224" s="3" t="e">
        <v>#N/A</v>
      </c>
      <c r="H6224" s="3" t="e">
        <v>#N/A</v>
      </c>
      <c r="I6224" s="79" t="e">
        <v>#N/A</v>
      </c>
      <c r="J6224" s="79" t="e">
        <v>#N/A</v>
      </c>
      <c r="K6224" s="84" t="e">
        <v>#N/A</v>
      </c>
      <c r="L6224" s="9" t="e">
        <v>#N/A</v>
      </c>
      <c r="M6224" s="92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8" t="e">
        <v>#N/A</v>
      </c>
      <c r="F6225" s="3" t="e">
        <v>#N/A</v>
      </c>
      <c r="G6225" s="3" t="e">
        <v>#N/A</v>
      </c>
      <c r="H6225" s="3" t="e">
        <v>#N/A</v>
      </c>
      <c r="I6225" s="79" t="e">
        <v>#N/A</v>
      </c>
      <c r="J6225" s="79" t="e">
        <v>#N/A</v>
      </c>
      <c r="K6225" s="84" t="e">
        <v>#N/A</v>
      </c>
      <c r="L6225" s="9" t="e">
        <v>#N/A</v>
      </c>
      <c r="M6225" s="92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8" t="e">
        <v>#N/A</v>
      </c>
      <c r="F6226" s="3" t="e">
        <v>#N/A</v>
      </c>
      <c r="G6226" s="3" t="e">
        <v>#N/A</v>
      </c>
      <c r="H6226" s="3" t="e">
        <v>#N/A</v>
      </c>
      <c r="I6226" s="79" t="e">
        <v>#N/A</v>
      </c>
      <c r="J6226" s="79" t="e">
        <v>#N/A</v>
      </c>
      <c r="K6226" s="84" t="e">
        <v>#N/A</v>
      </c>
      <c r="L6226" s="9" t="e">
        <v>#N/A</v>
      </c>
      <c r="M6226" s="92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8" t="e">
        <v>#N/A</v>
      </c>
      <c r="F6227" s="3" t="e">
        <v>#N/A</v>
      </c>
      <c r="G6227" s="3" t="e">
        <v>#N/A</v>
      </c>
      <c r="H6227" s="3" t="e">
        <v>#N/A</v>
      </c>
      <c r="I6227" s="79" t="e">
        <v>#N/A</v>
      </c>
      <c r="J6227" s="79" t="e">
        <v>#N/A</v>
      </c>
      <c r="K6227" s="84" t="e">
        <v>#N/A</v>
      </c>
      <c r="L6227" s="9" t="e">
        <v>#N/A</v>
      </c>
      <c r="M6227" s="92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8" t="e">
        <v>#N/A</v>
      </c>
      <c r="F6228" s="3" t="e">
        <v>#N/A</v>
      </c>
      <c r="G6228" s="3" t="e">
        <v>#N/A</v>
      </c>
      <c r="H6228" s="3" t="e">
        <v>#N/A</v>
      </c>
      <c r="I6228" s="79" t="e">
        <v>#N/A</v>
      </c>
      <c r="J6228" s="79" t="e">
        <v>#N/A</v>
      </c>
      <c r="K6228" s="84" t="e">
        <v>#N/A</v>
      </c>
      <c r="L6228" s="9" t="e">
        <v>#N/A</v>
      </c>
      <c r="M6228" s="92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8" t="e">
        <v>#N/A</v>
      </c>
      <c r="F6229" s="3" t="e">
        <v>#N/A</v>
      </c>
      <c r="G6229" s="3" t="e">
        <v>#N/A</v>
      </c>
      <c r="H6229" s="3" t="e">
        <v>#N/A</v>
      </c>
      <c r="I6229" s="79" t="e">
        <v>#N/A</v>
      </c>
      <c r="J6229" s="79" t="e">
        <v>#N/A</v>
      </c>
      <c r="K6229" s="84" t="e">
        <v>#N/A</v>
      </c>
      <c r="L6229" s="9" t="e">
        <v>#N/A</v>
      </c>
      <c r="M6229" s="92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8" t="e">
        <v>#N/A</v>
      </c>
      <c r="F6230" s="3" t="e">
        <v>#N/A</v>
      </c>
      <c r="G6230" s="3" t="e">
        <v>#N/A</v>
      </c>
      <c r="H6230" s="3" t="e">
        <v>#N/A</v>
      </c>
      <c r="I6230" s="79" t="e">
        <v>#N/A</v>
      </c>
      <c r="J6230" s="79" t="e">
        <v>#N/A</v>
      </c>
      <c r="K6230" s="84" t="e">
        <v>#N/A</v>
      </c>
      <c r="L6230" s="9" t="e">
        <v>#N/A</v>
      </c>
      <c r="M6230" s="92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8" t="e">
        <v>#N/A</v>
      </c>
      <c r="F6231" s="3" t="e">
        <v>#N/A</v>
      </c>
      <c r="G6231" s="3" t="e">
        <v>#N/A</v>
      </c>
      <c r="H6231" s="3" t="e">
        <v>#N/A</v>
      </c>
      <c r="I6231" s="79" t="e">
        <v>#N/A</v>
      </c>
      <c r="J6231" s="79" t="e">
        <v>#N/A</v>
      </c>
      <c r="K6231" s="84" t="e">
        <v>#N/A</v>
      </c>
      <c r="L6231" s="9" t="e">
        <v>#N/A</v>
      </c>
      <c r="M6231" s="92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8" t="e">
        <v>#N/A</v>
      </c>
      <c r="F6232" s="3" t="e">
        <v>#N/A</v>
      </c>
      <c r="G6232" s="3" t="e">
        <v>#N/A</v>
      </c>
      <c r="H6232" s="3" t="e">
        <v>#N/A</v>
      </c>
      <c r="I6232" s="79" t="e">
        <v>#N/A</v>
      </c>
      <c r="J6232" s="79" t="e">
        <v>#N/A</v>
      </c>
      <c r="K6232" s="84" t="e">
        <v>#N/A</v>
      </c>
      <c r="L6232" s="9" t="e">
        <v>#N/A</v>
      </c>
      <c r="M6232" s="92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8" t="e">
        <v>#N/A</v>
      </c>
      <c r="F6233" s="3" t="e">
        <v>#N/A</v>
      </c>
      <c r="G6233" s="3" t="e">
        <v>#N/A</v>
      </c>
      <c r="H6233" s="3" t="e">
        <v>#N/A</v>
      </c>
      <c r="I6233" s="79" t="e">
        <v>#N/A</v>
      </c>
      <c r="J6233" s="79" t="e">
        <v>#N/A</v>
      </c>
      <c r="K6233" s="84" t="e">
        <v>#N/A</v>
      </c>
      <c r="L6233" s="9" t="e">
        <v>#N/A</v>
      </c>
      <c r="M6233" s="92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8" t="e">
        <v>#N/A</v>
      </c>
      <c r="F6234" s="3" t="e">
        <v>#N/A</v>
      </c>
      <c r="G6234" s="3" t="e">
        <v>#N/A</v>
      </c>
      <c r="H6234" s="3" t="e">
        <v>#N/A</v>
      </c>
      <c r="I6234" s="79" t="e">
        <v>#N/A</v>
      </c>
      <c r="J6234" s="79" t="e">
        <v>#N/A</v>
      </c>
      <c r="K6234" s="84" t="e">
        <v>#N/A</v>
      </c>
      <c r="L6234" s="9" t="e">
        <v>#N/A</v>
      </c>
      <c r="M6234" s="92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8" t="e">
        <v>#N/A</v>
      </c>
      <c r="F6235" s="3" t="e">
        <v>#N/A</v>
      </c>
      <c r="G6235" s="3" t="e">
        <v>#N/A</v>
      </c>
      <c r="H6235" s="3" t="e">
        <v>#N/A</v>
      </c>
      <c r="I6235" s="79" t="e">
        <v>#N/A</v>
      </c>
      <c r="J6235" s="79" t="e">
        <v>#N/A</v>
      </c>
      <c r="K6235" s="84" t="e">
        <v>#N/A</v>
      </c>
      <c r="L6235" s="9" t="e">
        <v>#N/A</v>
      </c>
      <c r="M6235" s="92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8" t="e">
        <v>#N/A</v>
      </c>
      <c r="F6236" s="3" t="e">
        <v>#N/A</v>
      </c>
      <c r="G6236" s="3" t="e">
        <v>#N/A</v>
      </c>
      <c r="H6236" s="3" t="e">
        <v>#N/A</v>
      </c>
      <c r="I6236" s="79" t="e">
        <v>#N/A</v>
      </c>
      <c r="J6236" s="79" t="e">
        <v>#N/A</v>
      </c>
      <c r="K6236" s="84" t="e">
        <v>#N/A</v>
      </c>
      <c r="L6236" s="9" t="e">
        <v>#N/A</v>
      </c>
      <c r="M6236" s="92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8" t="e">
        <v>#N/A</v>
      </c>
      <c r="F6237" s="3" t="e">
        <v>#N/A</v>
      </c>
      <c r="G6237" s="3" t="e">
        <v>#N/A</v>
      </c>
      <c r="H6237" s="3" t="e">
        <v>#N/A</v>
      </c>
      <c r="I6237" s="79" t="e">
        <v>#N/A</v>
      </c>
      <c r="J6237" s="79" t="e">
        <v>#N/A</v>
      </c>
      <c r="K6237" s="84" t="e">
        <v>#N/A</v>
      </c>
      <c r="L6237" s="9" t="e">
        <v>#N/A</v>
      </c>
      <c r="M6237" s="92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8" t="e">
        <v>#N/A</v>
      </c>
      <c r="F6238" s="3" t="e">
        <v>#N/A</v>
      </c>
      <c r="G6238" s="3" t="e">
        <v>#N/A</v>
      </c>
      <c r="H6238" s="3" t="e">
        <v>#N/A</v>
      </c>
      <c r="I6238" s="79" t="e">
        <v>#N/A</v>
      </c>
      <c r="J6238" s="79" t="e">
        <v>#N/A</v>
      </c>
      <c r="K6238" s="84" t="e">
        <v>#N/A</v>
      </c>
      <c r="L6238" s="9" t="e">
        <v>#N/A</v>
      </c>
      <c r="M6238" s="92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8" t="e">
        <v>#N/A</v>
      </c>
      <c r="F6239" s="3" t="e">
        <v>#N/A</v>
      </c>
      <c r="G6239" s="3" t="e">
        <v>#N/A</v>
      </c>
      <c r="H6239" s="3" t="e">
        <v>#N/A</v>
      </c>
      <c r="I6239" s="79" t="e">
        <v>#N/A</v>
      </c>
      <c r="J6239" s="79" t="e">
        <v>#N/A</v>
      </c>
      <c r="K6239" s="84" t="e">
        <v>#N/A</v>
      </c>
      <c r="L6239" s="9" t="e">
        <v>#N/A</v>
      </c>
      <c r="M6239" s="92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8" t="e">
        <v>#N/A</v>
      </c>
      <c r="F6240" s="3" t="e">
        <v>#N/A</v>
      </c>
      <c r="G6240" s="3" t="e">
        <v>#N/A</v>
      </c>
      <c r="H6240" s="3" t="e">
        <v>#N/A</v>
      </c>
      <c r="I6240" s="79" t="e">
        <v>#N/A</v>
      </c>
      <c r="J6240" s="79" t="e">
        <v>#N/A</v>
      </c>
      <c r="K6240" s="84" t="e">
        <v>#N/A</v>
      </c>
      <c r="L6240" s="9" t="e">
        <v>#N/A</v>
      </c>
      <c r="M6240" s="92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8" t="e">
        <v>#N/A</v>
      </c>
      <c r="F6241" s="3" t="e">
        <v>#N/A</v>
      </c>
      <c r="G6241" s="3" t="e">
        <v>#N/A</v>
      </c>
      <c r="H6241" s="3" t="e">
        <v>#N/A</v>
      </c>
      <c r="I6241" s="79" t="e">
        <v>#N/A</v>
      </c>
      <c r="J6241" s="79" t="e">
        <v>#N/A</v>
      </c>
      <c r="K6241" s="84" t="e">
        <v>#N/A</v>
      </c>
      <c r="L6241" s="9" t="e">
        <v>#N/A</v>
      </c>
      <c r="M6241" s="92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8" t="e">
        <v>#N/A</v>
      </c>
      <c r="F6242" s="3" t="e">
        <v>#N/A</v>
      </c>
      <c r="G6242" s="3" t="e">
        <v>#N/A</v>
      </c>
      <c r="H6242" s="3" t="e">
        <v>#N/A</v>
      </c>
      <c r="I6242" s="79" t="e">
        <v>#N/A</v>
      </c>
      <c r="J6242" s="79" t="e">
        <v>#N/A</v>
      </c>
      <c r="K6242" s="84" t="e">
        <v>#N/A</v>
      </c>
      <c r="L6242" s="9" t="e">
        <v>#N/A</v>
      </c>
      <c r="M6242" s="92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8" t="e">
        <v>#N/A</v>
      </c>
      <c r="F6243" s="3" t="e">
        <v>#N/A</v>
      </c>
      <c r="G6243" s="3" t="e">
        <v>#N/A</v>
      </c>
      <c r="H6243" s="3" t="e">
        <v>#N/A</v>
      </c>
      <c r="I6243" s="79" t="e">
        <v>#N/A</v>
      </c>
      <c r="J6243" s="79" t="e">
        <v>#N/A</v>
      </c>
      <c r="K6243" s="84" t="e">
        <v>#N/A</v>
      </c>
      <c r="L6243" s="9" t="e">
        <v>#N/A</v>
      </c>
      <c r="M6243" s="92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8" t="e">
        <v>#N/A</v>
      </c>
      <c r="F6244" s="3" t="e">
        <v>#N/A</v>
      </c>
      <c r="G6244" s="3" t="e">
        <v>#N/A</v>
      </c>
      <c r="H6244" s="3" t="e">
        <v>#N/A</v>
      </c>
      <c r="I6244" s="79" t="e">
        <v>#N/A</v>
      </c>
      <c r="J6244" s="79" t="e">
        <v>#N/A</v>
      </c>
      <c r="K6244" s="84" t="e">
        <v>#N/A</v>
      </c>
      <c r="L6244" s="9" t="e">
        <v>#N/A</v>
      </c>
      <c r="M6244" s="92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8" t="e">
        <v>#N/A</v>
      </c>
      <c r="F6245" s="3" t="e">
        <v>#N/A</v>
      </c>
      <c r="G6245" s="3" t="e">
        <v>#N/A</v>
      </c>
      <c r="H6245" s="3" t="e">
        <v>#N/A</v>
      </c>
      <c r="I6245" s="79" t="e">
        <v>#N/A</v>
      </c>
      <c r="J6245" s="79" t="e">
        <v>#N/A</v>
      </c>
      <c r="K6245" s="84" t="e">
        <v>#N/A</v>
      </c>
      <c r="L6245" s="9" t="e">
        <v>#N/A</v>
      </c>
      <c r="M6245" s="92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8" t="e">
        <v>#N/A</v>
      </c>
      <c r="F6246" s="3" t="e">
        <v>#N/A</v>
      </c>
      <c r="G6246" s="3" t="e">
        <v>#N/A</v>
      </c>
      <c r="H6246" s="3" t="e">
        <v>#N/A</v>
      </c>
      <c r="I6246" s="79" t="e">
        <v>#N/A</v>
      </c>
      <c r="J6246" s="79" t="e">
        <v>#N/A</v>
      </c>
      <c r="K6246" s="84" t="e">
        <v>#N/A</v>
      </c>
      <c r="L6246" s="9" t="e">
        <v>#N/A</v>
      </c>
      <c r="M6246" s="92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8" t="e">
        <v>#N/A</v>
      </c>
      <c r="F6247" s="3" t="e">
        <v>#N/A</v>
      </c>
      <c r="G6247" s="3" t="e">
        <v>#N/A</v>
      </c>
      <c r="H6247" s="3" t="e">
        <v>#N/A</v>
      </c>
      <c r="I6247" s="79" t="e">
        <v>#N/A</v>
      </c>
      <c r="J6247" s="79" t="e">
        <v>#N/A</v>
      </c>
      <c r="K6247" s="84" t="e">
        <v>#N/A</v>
      </c>
      <c r="L6247" s="9" t="e">
        <v>#N/A</v>
      </c>
      <c r="M6247" s="92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8" t="e">
        <v>#N/A</v>
      </c>
      <c r="F6248" s="3" t="e">
        <v>#N/A</v>
      </c>
      <c r="G6248" s="3" t="e">
        <v>#N/A</v>
      </c>
      <c r="H6248" s="3" t="e">
        <v>#N/A</v>
      </c>
      <c r="I6248" s="79" t="e">
        <v>#N/A</v>
      </c>
      <c r="J6248" s="79" t="e">
        <v>#N/A</v>
      </c>
      <c r="K6248" s="84" t="e">
        <v>#N/A</v>
      </c>
      <c r="L6248" s="9" t="e">
        <v>#N/A</v>
      </c>
      <c r="M6248" s="92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8" t="e">
        <v>#N/A</v>
      </c>
      <c r="F6249" s="3" t="e">
        <v>#N/A</v>
      </c>
      <c r="G6249" s="3" t="e">
        <v>#N/A</v>
      </c>
      <c r="H6249" s="3" t="e">
        <v>#N/A</v>
      </c>
      <c r="I6249" s="79" t="e">
        <v>#N/A</v>
      </c>
      <c r="J6249" s="79" t="e">
        <v>#N/A</v>
      </c>
      <c r="K6249" s="84" t="e">
        <v>#N/A</v>
      </c>
      <c r="L6249" s="9" t="e">
        <v>#N/A</v>
      </c>
      <c r="M6249" s="92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8" t="e">
        <v>#N/A</v>
      </c>
      <c r="F6250" s="3" t="e">
        <v>#N/A</v>
      </c>
      <c r="G6250" s="3" t="e">
        <v>#N/A</v>
      </c>
      <c r="H6250" s="3" t="e">
        <v>#N/A</v>
      </c>
      <c r="I6250" s="79" t="e">
        <v>#N/A</v>
      </c>
      <c r="J6250" s="79" t="e">
        <v>#N/A</v>
      </c>
      <c r="K6250" s="84" t="e">
        <v>#N/A</v>
      </c>
      <c r="L6250" s="9" t="e">
        <v>#N/A</v>
      </c>
      <c r="M6250" s="92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8" t="e">
        <v>#N/A</v>
      </c>
      <c r="F6251" s="3" t="e">
        <v>#N/A</v>
      </c>
      <c r="G6251" s="3" t="e">
        <v>#N/A</v>
      </c>
      <c r="H6251" s="3" t="e">
        <v>#N/A</v>
      </c>
      <c r="I6251" s="79" t="e">
        <v>#N/A</v>
      </c>
      <c r="J6251" s="79" t="e">
        <v>#N/A</v>
      </c>
      <c r="K6251" s="84" t="e">
        <v>#N/A</v>
      </c>
      <c r="L6251" s="9" t="e">
        <v>#N/A</v>
      </c>
      <c r="M6251" s="92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8" t="e">
        <v>#N/A</v>
      </c>
      <c r="F6252" s="3" t="e">
        <v>#N/A</v>
      </c>
      <c r="G6252" s="3" t="e">
        <v>#N/A</v>
      </c>
      <c r="H6252" s="3" t="e">
        <v>#N/A</v>
      </c>
      <c r="I6252" s="79" t="e">
        <v>#N/A</v>
      </c>
      <c r="J6252" s="79" t="e">
        <v>#N/A</v>
      </c>
      <c r="K6252" s="84" t="e">
        <v>#N/A</v>
      </c>
      <c r="L6252" s="9" t="e">
        <v>#N/A</v>
      </c>
      <c r="M6252" s="92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8" t="e">
        <v>#N/A</v>
      </c>
      <c r="F6253" s="3" t="e">
        <v>#N/A</v>
      </c>
      <c r="G6253" s="3" t="e">
        <v>#N/A</v>
      </c>
      <c r="H6253" s="3" t="e">
        <v>#N/A</v>
      </c>
      <c r="I6253" s="79" t="e">
        <v>#N/A</v>
      </c>
      <c r="J6253" s="79" t="e">
        <v>#N/A</v>
      </c>
      <c r="K6253" s="84" t="e">
        <v>#N/A</v>
      </c>
      <c r="L6253" s="9" t="e">
        <v>#N/A</v>
      </c>
      <c r="M6253" s="92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8" t="e">
        <v>#N/A</v>
      </c>
      <c r="F6254" s="3" t="e">
        <v>#N/A</v>
      </c>
      <c r="G6254" s="3" t="e">
        <v>#N/A</v>
      </c>
      <c r="H6254" s="3" t="e">
        <v>#N/A</v>
      </c>
      <c r="I6254" s="79" t="e">
        <v>#N/A</v>
      </c>
      <c r="J6254" s="79" t="e">
        <v>#N/A</v>
      </c>
      <c r="K6254" s="84" t="e">
        <v>#N/A</v>
      </c>
      <c r="L6254" s="9" t="e">
        <v>#N/A</v>
      </c>
      <c r="M6254" s="92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8" t="e">
        <v>#N/A</v>
      </c>
      <c r="F6255" s="3" t="e">
        <v>#N/A</v>
      </c>
      <c r="G6255" s="3" t="e">
        <v>#N/A</v>
      </c>
      <c r="H6255" s="3" t="e">
        <v>#N/A</v>
      </c>
      <c r="I6255" s="79" t="e">
        <v>#N/A</v>
      </c>
      <c r="J6255" s="79" t="e">
        <v>#N/A</v>
      </c>
      <c r="K6255" s="84" t="e">
        <v>#N/A</v>
      </c>
      <c r="L6255" s="9" t="e">
        <v>#N/A</v>
      </c>
      <c r="M6255" s="92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8" t="e">
        <v>#N/A</v>
      </c>
      <c r="F6256" s="3" t="e">
        <v>#N/A</v>
      </c>
      <c r="G6256" s="3" t="e">
        <v>#N/A</v>
      </c>
      <c r="H6256" s="3" t="e">
        <v>#N/A</v>
      </c>
      <c r="I6256" s="79" t="e">
        <v>#N/A</v>
      </c>
      <c r="J6256" s="79" t="e">
        <v>#N/A</v>
      </c>
      <c r="K6256" s="84" t="e">
        <v>#N/A</v>
      </c>
      <c r="L6256" s="9" t="e">
        <v>#N/A</v>
      </c>
      <c r="M6256" s="92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8" t="e">
        <v>#N/A</v>
      </c>
      <c r="F6257" s="3" t="e">
        <v>#N/A</v>
      </c>
      <c r="G6257" s="3" t="e">
        <v>#N/A</v>
      </c>
      <c r="H6257" s="3" t="e">
        <v>#N/A</v>
      </c>
      <c r="I6257" s="79" t="e">
        <v>#N/A</v>
      </c>
      <c r="J6257" s="79" t="e">
        <v>#N/A</v>
      </c>
      <c r="K6257" s="84" t="e">
        <v>#N/A</v>
      </c>
      <c r="L6257" s="9" t="e">
        <v>#N/A</v>
      </c>
      <c r="M6257" s="92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8" t="e">
        <v>#N/A</v>
      </c>
      <c r="F6258" s="3" t="e">
        <v>#N/A</v>
      </c>
      <c r="G6258" s="3" t="e">
        <v>#N/A</v>
      </c>
      <c r="H6258" s="3" t="e">
        <v>#N/A</v>
      </c>
      <c r="I6258" s="79" t="e">
        <v>#N/A</v>
      </c>
      <c r="J6258" s="79" t="e">
        <v>#N/A</v>
      </c>
      <c r="K6258" s="84" t="e">
        <v>#N/A</v>
      </c>
      <c r="L6258" s="9" t="e">
        <v>#N/A</v>
      </c>
      <c r="M6258" s="92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8" t="e">
        <v>#N/A</v>
      </c>
      <c r="F6259" s="3" t="e">
        <v>#N/A</v>
      </c>
      <c r="G6259" s="3" t="e">
        <v>#N/A</v>
      </c>
      <c r="H6259" s="3" t="e">
        <v>#N/A</v>
      </c>
      <c r="I6259" s="79" t="e">
        <v>#N/A</v>
      </c>
      <c r="J6259" s="79" t="e">
        <v>#N/A</v>
      </c>
      <c r="K6259" s="84" t="e">
        <v>#N/A</v>
      </c>
      <c r="L6259" s="9" t="e">
        <v>#N/A</v>
      </c>
      <c r="M6259" s="92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8" t="e">
        <v>#N/A</v>
      </c>
      <c r="F6260" s="3" t="e">
        <v>#N/A</v>
      </c>
      <c r="G6260" s="3" t="e">
        <v>#N/A</v>
      </c>
      <c r="H6260" s="3" t="e">
        <v>#N/A</v>
      </c>
      <c r="I6260" s="79" t="e">
        <v>#N/A</v>
      </c>
      <c r="J6260" s="79" t="e">
        <v>#N/A</v>
      </c>
      <c r="K6260" s="84" t="e">
        <v>#N/A</v>
      </c>
      <c r="L6260" s="9" t="e">
        <v>#N/A</v>
      </c>
      <c r="M6260" s="92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8" t="e">
        <v>#N/A</v>
      </c>
      <c r="F6261" s="3" t="e">
        <v>#N/A</v>
      </c>
      <c r="G6261" s="3" t="e">
        <v>#N/A</v>
      </c>
      <c r="H6261" s="3" t="e">
        <v>#N/A</v>
      </c>
      <c r="I6261" s="79" t="e">
        <v>#N/A</v>
      </c>
      <c r="J6261" s="79" t="e">
        <v>#N/A</v>
      </c>
      <c r="K6261" s="84" t="e">
        <v>#N/A</v>
      </c>
      <c r="L6261" s="9" t="e">
        <v>#N/A</v>
      </c>
      <c r="M6261" s="92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8" t="e">
        <v>#N/A</v>
      </c>
      <c r="F6262" s="3" t="e">
        <v>#N/A</v>
      </c>
      <c r="G6262" s="3" t="e">
        <v>#N/A</v>
      </c>
      <c r="H6262" s="3" t="e">
        <v>#N/A</v>
      </c>
      <c r="I6262" s="79" t="e">
        <v>#N/A</v>
      </c>
      <c r="J6262" s="79" t="e">
        <v>#N/A</v>
      </c>
      <c r="K6262" s="84" t="e">
        <v>#N/A</v>
      </c>
      <c r="L6262" s="9" t="e">
        <v>#N/A</v>
      </c>
      <c r="M6262" s="92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8" t="e">
        <v>#N/A</v>
      </c>
      <c r="F6263" s="3" t="e">
        <v>#N/A</v>
      </c>
      <c r="G6263" s="3" t="e">
        <v>#N/A</v>
      </c>
      <c r="H6263" s="3" t="e">
        <v>#N/A</v>
      </c>
      <c r="I6263" s="79" t="e">
        <v>#N/A</v>
      </c>
      <c r="J6263" s="79" t="e">
        <v>#N/A</v>
      </c>
      <c r="K6263" s="84" t="e">
        <v>#N/A</v>
      </c>
      <c r="L6263" s="9" t="e">
        <v>#N/A</v>
      </c>
      <c r="M6263" s="92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8" t="e">
        <v>#N/A</v>
      </c>
      <c r="F6264" s="3" t="e">
        <v>#N/A</v>
      </c>
      <c r="G6264" s="3" t="e">
        <v>#N/A</v>
      </c>
      <c r="H6264" s="3" t="e">
        <v>#N/A</v>
      </c>
      <c r="I6264" s="79" t="e">
        <v>#N/A</v>
      </c>
      <c r="J6264" s="79" t="e">
        <v>#N/A</v>
      </c>
      <c r="K6264" s="84" t="e">
        <v>#N/A</v>
      </c>
      <c r="L6264" s="9" t="e">
        <v>#N/A</v>
      </c>
      <c r="M6264" s="92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8" t="e">
        <v>#N/A</v>
      </c>
      <c r="F6265" s="3" t="e">
        <v>#N/A</v>
      </c>
      <c r="G6265" s="3" t="e">
        <v>#N/A</v>
      </c>
      <c r="H6265" s="3" t="e">
        <v>#N/A</v>
      </c>
      <c r="I6265" s="79" t="e">
        <v>#N/A</v>
      </c>
      <c r="J6265" s="79" t="e">
        <v>#N/A</v>
      </c>
      <c r="K6265" s="84" t="e">
        <v>#N/A</v>
      </c>
      <c r="L6265" s="9" t="e">
        <v>#N/A</v>
      </c>
      <c r="M6265" s="92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8" t="e">
        <v>#N/A</v>
      </c>
      <c r="F6266" s="3" t="e">
        <v>#N/A</v>
      </c>
      <c r="G6266" s="3" t="e">
        <v>#N/A</v>
      </c>
      <c r="H6266" s="3" t="e">
        <v>#N/A</v>
      </c>
      <c r="I6266" s="79" t="e">
        <v>#N/A</v>
      </c>
      <c r="J6266" s="79" t="e">
        <v>#N/A</v>
      </c>
      <c r="K6266" s="84" t="e">
        <v>#N/A</v>
      </c>
      <c r="L6266" s="9" t="e">
        <v>#N/A</v>
      </c>
      <c r="M6266" s="92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8" t="e">
        <v>#N/A</v>
      </c>
      <c r="F6267" s="3" t="e">
        <v>#N/A</v>
      </c>
      <c r="G6267" s="3" t="e">
        <v>#N/A</v>
      </c>
      <c r="H6267" s="3" t="e">
        <v>#N/A</v>
      </c>
      <c r="I6267" s="79" t="e">
        <v>#N/A</v>
      </c>
      <c r="J6267" s="79" t="e">
        <v>#N/A</v>
      </c>
      <c r="K6267" s="84" t="e">
        <v>#N/A</v>
      </c>
      <c r="L6267" s="9" t="e">
        <v>#N/A</v>
      </c>
      <c r="M6267" s="92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8" t="e">
        <v>#N/A</v>
      </c>
      <c r="F6268" s="3" t="e">
        <v>#N/A</v>
      </c>
      <c r="G6268" s="3" t="e">
        <v>#N/A</v>
      </c>
      <c r="H6268" s="3" t="e">
        <v>#N/A</v>
      </c>
      <c r="I6268" s="79" t="e">
        <v>#N/A</v>
      </c>
      <c r="J6268" s="79" t="e">
        <v>#N/A</v>
      </c>
      <c r="K6268" s="84" t="e">
        <v>#N/A</v>
      </c>
      <c r="L6268" s="9" t="e">
        <v>#N/A</v>
      </c>
      <c r="M6268" s="92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8" t="e">
        <v>#N/A</v>
      </c>
      <c r="F6269" s="3" t="e">
        <v>#N/A</v>
      </c>
      <c r="G6269" s="3" t="e">
        <v>#N/A</v>
      </c>
      <c r="H6269" s="3" t="e">
        <v>#N/A</v>
      </c>
      <c r="I6269" s="79" t="e">
        <v>#N/A</v>
      </c>
      <c r="J6269" s="79" t="e">
        <v>#N/A</v>
      </c>
      <c r="K6269" s="84" t="e">
        <v>#N/A</v>
      </c>
      <c r="L6269" s="9" t="e">
        <v>#N/A</v>
      </c>
      <c r="M6269" s="92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8" t="e">
        <v>#N/A</v>
      </c>
      <c r="F6270" s="3" t="e">
        <v>#N/A</v>
      </c>
      <c r="G6270" s="3" t="e">
        <v>#N/A</v>
      </c>
      <c r="H6270" s="3" t="e">
        <v>#N/A</v>
      </c>
      <c r="I6270" s="79" t="e">
        <v>#N/A</v>
      </c>
      <c r="J6270" s="79" t="e">
        <v>#N/A</v>
      </c>
      <c r="K6270" s="84" t="e">
        <v>#N/A</v>
      </c>
      <c r="L6270" s="9" t="e">
        <v>#N/A</v>
      </c>
      <c r="M6270" s="92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8" t="e">
        <v>#N/A</v>
      </c>
      <c r="F6271" s="3" t="e">
        <v>#N/A</v>
      </c>
      <c r="G6271" s="3" t="e">
        <v>#N/A</v>
      </c>
      <c r="H6271" s="3" t="e">
        <v>#N/A</v>
      </c>
      <c r="I6271" s="79" t="e">
        <v>#N/A</v>
      </c>
      <c r="J6271" s="79" t="e">
        <v>#N/A</v>
      </c>
      <c r="K6271" s="84" t="e">
        <v>#N/A</v>
      </c>
      <c r="L6271" s="9" t="e">
        <v>#N/A</v>
      </c>
      <c r="M6271" s="92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8" t="e">
        <v>#N/A</v>
      </c>
      <c r="F6272" s="3" t="e">
        <v>#N/A</v>
      </c>
      <c r="G6272" s="3" t="e">
        <v>#N/A</v>
      </c>
      <c r="H6272" s="3" t="e">
        <v>#N/A</v>
      </c>
      <c r="I6272" s="79" t="e">
        <v>#N/A</v>
      </c>
      <c r="J6272" s="79" t="e">
        <v>#N/A</v>
      </c>
      <c r="K6272" s="84" t="e">
        <v>#N/A</v>
      </c>
      <c r="L6272" s="9" t="e">
        <v>#N/A</v>
      </c>
      <c r="M6272" s="92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8" t="e">
        <v>#N/A</v>
      </c>
      <c r="F6273" s="3" t="e">
        <v>#N/A</v>
      </c>
      <c r="G6273" s="3" t="e">
        <v>#N/A</v>
      </c>
      <c r="H6273" s="3" t="e">
        <v>#N/A</v>
      </c>
      <c r="I6273" s="79" t="e">
        <v>#N/A</v>
      </c>
      <c r="J6273" s="79" t="e">
        <v>#N/A</v>
      </c>
      <c r="K6273" s="84" t="e">
        <v>#N/A</v>
      </c>
      <c r="L6273" s="9" t="e">
        <v>#N/A</v>
      </c>
      <c r="M6273" s="92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8" t="e">
        <v>#N/A</v>
      </c>
      <c r="F6274" s="3" t="e">
        <v>#N/A</v>
      </c>
      <c r="G6274" s="3" t="e">
        <v>#N/A</v>
      </c>
      <c r="H6274" s="3" t="e">
        <v>#N/A</v>
      </c>
      <c r="I6274" s="79" t="e">
        <v>#N/A</v>
      </c>
      <c r="J6274" s="79" t="e">
        <v>#N/A</v>
      </c>
      <c r="K6274" s="84" t="e">
        <v>#N/A</v>
      </c>
      <c r="L6274" s="9" t="e">
        <v>#N/A</v>
      </c>
      <c r="M6274" s="92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8" t="e">
        <v>#N/A</v>
      </c>
      <c r="F6275" s="3" t="e">
        <v>#N/A</v>
      </c>
      <c r="G6275" s="3" t="e">
        <v>#N/A</v>
      </c>
      <c r="H6275" s="3" t="e">
        <v>#N/A</v>
      </c>
      <c r="I6275" s="79" t="e">
        <v>#N/A</v>
      </c>
      <c r="J6275" s="79" t="e">
        <v>#N/A</v>
      </c>
      <c r="K6275" s="84" t="e">
        <v>#N/A</v>
      </c>
      <c r="L6275" s="9" t="e">
        <v>#N/A</v>
      </c>
      <c r="M6275" s="92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8" t="e">
        <v>#N/A</v>
      </c>
      <c r="F6276" s="3" t="e">
        <v>#N/A</v>
      </c>
      <c r="G6276" s="3" t="e">
        <v>#N/A</v>
      </c>
      <c r="H6276" s="3" t="e">
        <v>#N/A</v>
      </c>
      <c r="I6276" s="79" t="e">
        <v>#N/A</v>
      </c>
      <c r="J6276" s="79" t="e">
        <v>#N/A</v>
      </c>
      <c r="K6276" s="84" t="e">
        <v>#N/A</v>
      </c>
      <c r="L6276" s="9" t="e">
        <v>#N/A</v>
      </c>
      <c r="M6276" s="92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8" t="e">
        <v>#N/A</v>
      </c>
      <c r="F6277" s="3" t="e">
        <v>#N/A</v>
      </c>
      <c r="G6277" s="3" t="e">
        <v>#N/A</v>
      </c>
      <c r="H6277" s="3" t="e">
        <v>#N/A</v>
      </c>
      <c r="I6277" s="79" t="e">
        <v>#N/A</v>
      </c>
      <c r="J6277" s="79" t="e">
        <v>#N/A</v>
      </c>
      <c r="K6277" s="84" t="e">
        <v>#N/A</v>
      </c>
      <c r="L6277" s="9" t="e">
        <v>#N/A</v>
      </c>
      <c r="M6277" s="92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8" t="e">
        <v>#N/A</v>
      </c>
      <c r="F6278" s="3" t="e">
        <v>#N/A</v>
      </c>
      <c r="G6278" s="3" t="e">
        <v>#N/A</v>
      </c>
      <c r="H6278" s="3" t="e">
        <v>#N/A</v>
      </c>
      <c r="I6278" s="79" t="e">
        <v>#N/A</v>
      </c>
      <c r="J6278" s="79" t="e">
        <v>#N/A</v>
      </c>
      <c r="K6278" s="84" t="e">
        <v>#N/A</v>
      </c>
      <c r="L6278" s="9" t="e">
        <v>#N/A</v>
      </c>
      <c r="M6278" s="92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8" t="e">
        <v>#N/A</v>
      </c>
      <c r="F6279" s="3" t="e">
        <v>#N/A</v>
      </c>
      <c r="G6279" s="3" t="e">
        <v>#N/A</v>
      </c>
      <c r="H6279" s="3" t="e">
        <v>#N/A</v>
      </c>
      <c r="I6279" s="79" t="e">
        <v>#N/A</v>
      </c>
      <c r="J6279" s="79" t="e">
        <v>#N/A</v>
      </c>
      <c r="K6279" s="84" t="e">
        <v>#N/A</v>
      </c>
      <c r="L6279" s="9" t="e">
        <v>#N/A</v>
      </c>
      <c r="M6279" s="92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8" t="e">
        <v>#N/A</v>
      </c>
      <c r="F6280" s="3" t="e">
        <v>#N/A</v>
      </c>
      <c r="G6280" s="3" t="e">
        <v>#N/A</v>
      </c>
      <c r="H6280" s="3" t="e">
        <v>#N/A</v>
      </c>
      <c r="I6280" s="79" t="e">
        <v>#N/A</v>
      </c>
      <c r="J6280" s="79" t="e">
        <v>#N/A</v>
      </c>
      <c r="K6280" s="84" t="e">
        <v>#N/A</v>
      </c>
      <c r="L6280" s="9" t="e">
        <v>#N/A</v>
      </c>
      <c r="M6280" s="92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8" t="e">
        <v>#N/A</v>
      </c>
      <c r="F6281" s="3" t="e">
        <v>#N/A</v>
      </c>
      <c r="G6281" s="3" t="e">
        <v>#N/A</v>
      </c>
      <c r="H6281" s="3" t="e">
        <v>#N/A</v>
      </c>
      <c r="I6281" s="79" t="e">
        <v>#N/A</v>
      </c>
      <c r="J6281" s="79" t="e">
        <v>#N/A</v>
      </c>
      <c r="K6281" s="84" t="e">
        <v>#N/A</v>
      </c>
      <c r="L6281" s="9" t="e">
        <v>#N/A</v>
      </c>
      <c r="M6281" s="92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8" t="e">
        <v>#N/A</v>
      </c>
      <c r="F6282" s="3" t="e">
        <v>#N/A</v>
      </c>
      <c r="G6282" s="3" t="e">
        <v>#N/A</v>
      </c>
      <c r="H6282" s="3" t="e">
        <v>#N/A</v>
      </c>
      <c r="I6282" s="79" t="e">
        <v>#N/A</v>
      </c>
      <c r="J6282" s="79" t="e">
        <v>#N/A</v>
      </c>
      <c r="K6282" s="84" t="e">
        <v>#N/A</v>
      </c>
      <c r="L6282" s="9" t="e">
        <v>#N/A</v>
      </c>
      <c r="M6282" s="92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8" t="e">
        <v>#N/A</v>
      </c>
      <c r="F6283" s="3" t="e">
        <v>#N/A</v>
      </c>
      <c r="G6283" s="3" t="e">
        <v>#N/A</v>
      </c>
      <c r="H6283" s="3" t="e">
        <v>#N/A</v>
      </c>
      <c r="I6283" s="79" t="e">
        <v>#N/A</v>
      </c>
      <c r="J6283" s="79" t="e">
        <v>#N/A</v>
      </c>
      <c r="K6283" s="84" t="e">
        <v>#N/A</v>
      </c>
      <c r="L6283" s="9" t="e">
        <v>#N/A</v>
      </c>
      <c r="M6283" s="92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8" t="e">
        <v>#N/A</v>
      </c>
      <c r="F6284" s="3" t="e">
        <v>#N/A</v>
      </c>
      <c r="G6284" s="3" t="e">
        <v>#N/A</v>
      </c>
      <c r="H6284" s="3" t="e">
        <v>#N/A</v>
      </c>
      <c r="I6284" s="79" t="e">
        <v>#N/A</v>
      </c>
      <c r="J6284" s="79" t="e">
        <v>#N/A</v>
      </c>
      <c r="K6284" s="84" t="e">
        <v>#N/A</v>
      </c>
      <c r="L6284" s="9" t="e">
        <v>#N/A</v>
      </c>
      <c r="M6284" s="92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8" t="e">
        <v>#N/A</v>
      </c>
      <c r="F6285" s="3" t="e">
        <v>#N/A</v>
      </c>
      <c r="G6285" s="3" t="e">
        <v>#N/A</v>
      </c>
      <c r="H6285" s="3" t="e">
        <v>#N/A</v>
      </c>
      <c r="I6285" s="79" t="e">
        <v>#N/A</v>
      </c>
      <c r="J6285" s="79" t="e">
        <v>#N/A</v>
      </c>
      <c r="K6285" s="84" t="e">
        <v>#N/A</v>
      </c>
      <c r="L6285" s="9" t="e">
        <v>#N/A</v>
      </c>
      <c r="M6285" s="92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8" t="e">
        <v>#N/A</v>
      </c>
      <c r="F6286" s="3" t="e">
        <v>#N/A</v>
      </c>
      <c r="G6286" s="3" t="e">
        <v>#N/A</v>
      </c>
      <c r="H6286" s="3" t="e">
        <v>#N/A</v>
      </c>
      <c r="I6286" s="79" t="e">
        <v>#N/A</v>
      </c>
      <c r="J6286" s="79" t="e">
        <v>#N/A</v>
      </c>
      <c r="K6286" s="84" t="e">
        <v>#N/A</v>
      </c>
      <c r="L6286" s="9" t="e">
        <v>#N/A</v>
      </c>
      <c r="M6286" s="92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8" t="e">
        <v>#N/A</v>
      </c>
      <c r="F6287" s="3" t="e">
        <v>#N/A</v>
      </c>
      <c r="G6287" s="3" t="e">
        <v>#N/A</v>
      </c>
      <c r="H6287" s="3" t="e">
        <v>#N/A</v>
      </c>
      <c r="I6287" s="79" t="e">
        <v>#N/A</v>
      </c>
      <c r="J6287" s="79" t="e">
        <v>#N/A</v>
      </c>
      <c r="K6287" s="84" t="e">
        <v>#N/A</v>
      </c>
      <c r="L6287" s="9" t="e">
        <v>#N/A</v>
      </c>
      <c r="M6287" s="92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8" t="e">
        <v>#N/A</v>
      </c>
      <c r="F6288" s="3" t="e">
        <v>#N/A</v>
      </c>
      <c r="G6288" s="3" t="e">
        <v>#N/A</v>
      </c>
      <c r="H6288" s="3" t="e">
        <v>#N/A</v>
      </c>
      <c r="I6288" s="79" t="e">
        <v>#N/A</v>
      </c>
      <c r="J6288" s="79" t="e">
        <v>#N/A</v>
      </c>
      <c r="K6288" s="84" t="e">
        <v>#N/A</v>
      </c>
      <c r="L6288" s="9" t="e">
        <v>#N/A</v>
      </c>
      <c r="M6288" s="92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8" t="e">
        <v>#N/A</v>
      </c>
      <c r="F6289" s="3" t="e">
        <v>#N/A</v>
      </c>
      <c r="G6289" s="3" t="e">
        <v>#N/A</v>
      </c>
      <c r="H6289" s="3" t="e">
        <v>#N/A</v>
      </c>
      <c r="I6289" s="79" t="e">
        <v>#N/A</v>
      </c>
      <c r="J6289" s="79" t="e">
        <v>#N/A</v>
      </c>
      <c r="K6289" s="84" t="e">
        <v>#N/A</v>
      </c>
      <c r="L6289" s="9" t="e">
        <v>#N/A</v>
      </c>
      <c r="M6289" s="92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8" t="e">
        <v>#N/A</v>
      </c>
      <c r="F6290" s="3" t="e">
        <v>#N/A</v>
      </c>
      <c r="G6290" s="3" t="e">
        <v>#N/A</v>
      </c>
      <c r="H6290" s="3" t="e">
        <v>#N/A</v>
      </c>
      <c r="I6290" s="79" t="e">
        <v>#N/A</v>
      </c>
      <c r="J6290" s="79" t="e">
        <v>#N/A</v>
      </c>
      <c r="K6290" s="84" t="e">
        <v>#N/A</v>
      </c>
      <c r="L6290" s="9" t="e">
        <v>#N/A</v>
      </c>
      <c r="M6290" s="92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8" t="e">
        <v>#N/A</v>
      </c>
      <c r="F6291" s="3" t="e">
        <v>#N/A</v>
      </c>
      <c r="G6291" s="3" t="e">
        <v>#N/A</v>
      </c>
      <c r="H6291" s="3" t="e">
        <v>#N/A</v>
      </c>
      <c r="I6291" s="79" t="e">
        <v>#N/A</v>
      </c>
      <c r="J6291" s="79" t="e">
        <v>#N/A</v>
      </c>
      <c r="K6291" s="84" t="e">
        <v>#N/A</v>
      </c>
      <c r="L6291" s="9" t="e">
        <v>#N/A</v>
      </c>
      <c r="M6291" s="92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8" t="e">
        <v>#N/A</v>
      </c>
      <c r="F6292" s="3" t="e">
        <v>#N/A</v>
      </c>
      <c r="G6292" s="3" t="e">
        <v>#N/A</v>
      </c>
      <c r="H6292" s="3" t="e">
        <v>#N/A</v>
      </c>
      <c r="I6292" s="79" t="e">
        <v>#N/A</v>
      </c>
      <c r="J6292" s="79" t="e">
        <v>#N/A</v>
      </c>
      <c r="K6292" s="84" t="e">
        <v>#N/A</v>
      </c>
      <c r="L6292" s="9" t="e">
        <v>#N/A</v>
      </c>
      <c r="M6292" s="92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8" t="e">
        <v>#N/A</v>
      </c>
      <c r="F6293" s="3" t="e">
        <v>#N/A</v>
      </c>
      <c r="G6293" s="3" t="e">
        <v>#N/A</v>
      </c>
      <c r="H6293" s="3" t="e">
        <v>#N/A</v>
      </c>
      <c r="I6293" s="79" t="e">
        <v>#N/A</v>
      </c>
      <c r="J6293" s="79" t="e">
        <v>#N/A</v>
      </c>
      <c r="K6293" s="84" t="e">
        <v>#N/A</v>
      </c>
      <c r="L6293" s="9" t="e">
        <v>#N/A</v>
      </c>
      <c r="M6293" s="92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8" t="e">
        <v>#N/A</v>
      </c>
      <c r="F6294" s="3" t="e">
        <v>#N/A</v>
      </c>
      <c r="G6294" s="3" t="e">
        <v>#N/A</v>
      </c>
      <c r="H6294" s="3" t="e">
        <v>#N/A</v>
      </c>
      <c r="I6294" s="79" t="e">
        <v>#N/A</v>
      </c>
      <c r="J6294" s="79" t="e">
        <v>#N/A</v>
      </c>
      <c r="K6294" s="84" t="e">
        <v>#N/A</v>
      </c>
      <c r="L6294" s="9" t="e">
        <v>#N/A</v>
      </c>
      <c r="M6294" s="92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8" t="e">
        <v>#N/A</v>
      </c>
      <c r="F6295" s="3" t="e">
        <v>#N/A</v>
      </c>
      <c r="G6295" s="3" t="e">
        <v>#N/A</v>
      </c>
      <c r="H6295" s="3" t="e">
        <v>#N/A</v>
      </c>
      <c r="I6295" s="79" t="e">
        <v>#N/A</v>
      </c>
      <c r="J6295" s="79" t="e">
        <v>#N/A</v>
      </c>
      <c r="K6295" s="84" t="e">
        <v>#N/A</v>
      </c>
      <c r="L6295" s="9" t="e">
        <v>#N/A</v>
      </c>
      <c r="M6295" s="92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8" t="e">
        <v>#N/A</v>
      </c>
      <c r="F6296" s="3" t="e">
        <v>#N/A</v>
      </c>
      <c r="G6296" s="3" t="e">
        <v>#N/A</v>
      </c>
      <c r="H6296" s="3" t="e">
        <v>#N/A</v>
      </c>
      <c r="I6296" s="79" t="e">
        <v>#N/A</v>
      </c>
      <c r="J6296" s="79" t="e">
        <v>#N/A</v>
      </c>
      <c r="K6296" s="84" t="e">
        <v>#N/A</v>
      </c>
      <c r="L6296" s="9" t="e">
        <v>#N/A</v>
      </c>
      <c r="M6296" s="92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8" t="e">
        <v>#N/A</v>
      </c>
      <c r="F6297" s="3" t="e">
        <v>#N/A</v>
      </c>
      <c r="G6297" s="3" t="e">
        <v>#N/A</v>
      </c>
      <c r="H6297" s="3" t="e">
        <v>#N/A</v>
      </c>
      <c r="I6297" s="79" t="e">
        <v>#N/A</v>
      </c>
      <c r="J6297" s="79" t="e">
        <v>#N/A</v>
      </c>
      <c r="K6297" s="84" t="e">
        <v>#N/A</v>
      </c>
      <c r="L6297" s="9" t="e">
        <v>#N/A</v>
      </c>
      <c r="M6297" s="92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8" t="e">
        <v>#N/A</v>
      </c>
      <c r="F6298" s="3" t="e">
        <v>#N/A</v>
      </c>
      <c r="G6298" s="3" t="e">
        <v>#N/A</v>
      </c>
      <c r="H6298" s="3" t="e">
        <v>#N/A</v>
      </c>
      <c r="I6298" s="79" t="e">
        <v>#N/A</v>
      </c>
      <c r="J6298" s="79" t="e">
        <v>#N/A</v>
      </c>
      <c r="K6298" s="84" t="e">
        <v>#N/A</v>
      </c>
      <c r="L6298" s="9" t="e">
        <v>#N/A</v>
      </c>
      <c r="M6298" s="92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8" t="e">
        <v>#N/A</v>
      </c>
      <c r="F6299" s="3" t="e">
        <v>#N/A</v>
      </c>
      <c r="G6299" s="3" t="e">
        <v>#N/A</v>
      </c>
      <c r="H6299" s="3" t="e">
        <v>#N/A</v>
      </c>
      <c r="I6299" s="79" t="e">
        <v>#N/A</v>
      </c>
      <c r="J6299" s="79" t="e">
        <v>#N/A</v>
      </c>
      <c r="K6299" s="84" t="e">
        <v>#N/A</v>
      </c>
      <c r="L6299" s="9" t="e">
        <v>#N/A</v>
      </c>
      <c r="M6299" s="92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8" t="e">
        <v>#N/A</v>
      </c>
      <c r="F6300" s="3" t="e">
        <v>#N/A</v>
      </c>
      <c r="G6300" s="3" t="e">
        <v>#N/A</v>
      </c>
      <c r="H6300" s="3" t="e">
        <v>#N/A</v>
      </c>
      <c r="I6300" s="79" t="e">
        <v>#N/A</v>
      </c>
      <c r="J6300" s="79" t="e">
        <v>#N/A</v>
      </c>
      <c r="K6300" s="84" t="e">
        <v>#N/A</v>
      </c>
      <c r="L6300" s="9" t="e">
        <v>#N/A</v>
      </c>
      <c r="M6300" s="92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8" t="e">
        <v>#N/A</v>
      </c>
      <c r="F6301" s="3" t="e">
        <v>#N/A</v>
      </c>
      <c r="G6301" s="3" t="e">
        <v>#N/A</v>
      </c>
      <c r="H6301" s="3" t="e">
        <v>#N/A</v>
      </c>
      <c r="I6301" s="79" t="e">
        <v>#N/A</v>
      </c>
      <c r="J6301" s="79" t="e">
        <v>#N/A</v>
      </c>
      <c r="K6301" s="84" t="e">
        <v>#N/A</v>
      </c>
      <c r="L6301" s="9" t="e">
        <v>#N/A</v>
      </c>
      <c r="M6301" s="92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8" t="e">
        <v>#N/A</v>
      </c>
      <c r="F6302" s="3" t="e">
        <v>#N/A</v>
      </c>
      <c r="G6302" s="3" t="e">
        <v>#N/A</v>
      </c>
      <c r="H6302" s="3" t="e">
        <v>#N/A</v>
      </c>
      <c r="I6302" s="79" t="e">
        <v>#N/A</v>
      </c>
      <c r="J6302" s="79" t="e">
        <v>#N/A</v>
      </c>
      <c r="K6302" s="84" t="e">
        <v>#N/A</v>
      </c>
      <c r="L6302" s="9" t="e">
        <v>#N/A</v>
      </c>
      <c r="M6302" s="92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8" t="e">
        <v>#N/A</v>
      </c>
      <c r="F6303" s="3" t="e">
        <v>#N/A</v>
      </c>
      <c r="G6303" s="3" t="e">
        <v>#N/A</v>
      </c>
      <c r="H6303" s="3" t="e">
        <v>#N/A</v>
      </c>
      <c r="I6303" s="79" t="e">
        <v>#N/A</v>
      </c>
      <c r="J6303" s="79" t="e">
        <v>#N/A</v>
      </c>
      <c r="K6303" s="84" t="e">
        <v>#N/A</v>
      </c>
      <c r="L6303" s="9" t="e">
        <v>#N/A</v>
      </c>
      <c r="M6303" s="92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8" t="e">
        <v>#N/A</v>
      </c>
      <c r="F6304" s="3" t="e">
        <v>#N/A</v>
      </c>
      <c r="G6304" s="3" t="e">
        <v>#N/A</v>
      </c>
      <c r="H6304" s="3" t="e">
        <v>#N/A</v>
      </c>
      <c r="I6304" s="79" t="e">
        <v>#N/A</v>
      </c>
      <c r="J6304" s="79" t="e">
        <v>#N/A</v>
      </c>
      <c r="K6304" s="84" t="e">
        <v>#N/A</v>
      </c>
      <c r="L6304" s="9" t="e">
        <v>#N/A</v>
      </c>
      <c r="M6304" s="92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8" t="e">
        <v>#N/A</v>
      </c>
      <c r="F6305" s="3" t="e">
        <v>#N/A</v>
      </c>
      <c r="G6305" s="3" t="e">
        <v>#N/A</v>
      </c>
      <c r="H6305" s="3" t="e">
        <v>#N/A</v>
      </c>
      <c r="I6305" s="79" t="e">
        <v>#N/A</v>
      </c>
      <c r="J6305" s="79" t="e">
        <v>#N/A</v>
      </c>
      <c r="K6305" s="84" t="e">
        <v>#N/A</v>
      </c>
      <c r="L6305" s="9" t="e">
        <v>#N/A</v>
      </c>
      <c r="M6305" s="92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8" t="e">
        <v>#N/A</v>
      </c>
      <c r="F6306" s="3" t="e">
        <v>#N/A</v>
      </c>
      <c r="G6306" s="3" t="e">
        <v>#N/A</v>
      </c>
      <c r="H6306" s="3" t="e">
        <v>#N/A</v>
      </c>
      <c r="I6306" s="79" t="e">
        <v>#N/A</v>
      </c>
      <c r="J6306" s="79" t="e">
        <v>#N/A</v>
      </c>
      <c r="K6306" s="84" t="e">
        <v>#N/A</v>
      </c>
      <c r="L6306" s="9" t="e">
        <v>#N/A</v>
      </c>
      <c r="M6306" s="92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8" t="e">
        <v>#N/A</v>
      </c>
      <c r="F6307" s="3" t="e">
        <v>#N/A</v>
      </c>
      <c r="G6307" s="3" t="e">
        <v>#N/A</v>
      </c>
      <c r="H6307" s="3" t="e">
        <v>#N/A</v>
      </c>
      <c r="I6307" s="79" t="e">
        <v>#N/A</v>
      </c>
      <c r="J6307" s="79" t="e">
        <v>#N/A</v>
      </c>
      <c r="K6307" s="84" t="e">
        <v>#N/A</v>
      </c>
      <c r="L6307" s="9" t="e">
        <v>#N/A</v>
      </c>
      <c r="M6307" s="92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8" t="e">
        <v>#N/A</v>
      </c>
      <c r="F6308" s="3" t="e">
        <v>#N/A</v>
      </c>
      <c r="G6308" s="3" t="e">
        <v>#N/A</v>
      </c>
      <c r="H6308" s="3" t="e">
        <v>#N/A</v>
      </c>
      <c r="I6308" s="79" t="e">
        <v>#N/A</v>
      </c>
      <c r="J6308" s="79" t="e">
        <v>#N/A</v>
      </c>
      <c r="K6308" s="84" t="e">
        <v>#N/A</v>
      </c>
      <c r="L6308" s="9" t="e">
        <v>#N/A</v>
      </c>
      <c r="M6308" s="92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8" t="e">
        <v>#N/A</v>
      </c>
      <c r="F6309" s="3" t="e">
        <v>#N/A</v>
      </c>
      <c r="G6309" s="3" t="e">
        <v>#N/A</v>
      </c>
      <c r="H6309" s="3" t="e">
        <v>#N/A</v>
      </c>
      <c r="I6309" s="79" t="e">
        <v>#N/A</v>
      </c>
      <c r="J6309" s="79" t="e">
        <v>#N/A</v>
      </c>
      <c r="K6309" s="84" t="e">
        <v>#N/A</v>
      </c>
      <c r="L6309" s="9" t="e">
        <v>#N/A</v>
      </c>
      <c r="M6309" s="92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8" t="e">
        <v>#N/A</v>
      </c>
      <c r="F6310" s="3" t="e">
        <v>#N/A</v>
      </c>
      <c r="G6310" s="3" t="e">
        <v>#N/A</v>
      </c>
      <c r="H6310" s="3" t="e">
        <v>#N/A</v>
      </c>
      <c r="I6310" s="79" t="e">
        <v>#N/A</v>
      </c>
      <c r="J6310" s="79" t="e">
        <v>#N/A</v>
      </c>
      <c r="K6310" s="84" t="e">
        <v>#N/A</v>
      </c>
      <c r="L6310" s="9" t="e">
        <v>#N/A</v>
      </c>
      <c r="M6310" s="92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8" t="e">
        <v>#N/A</v>
      </c>
      <c r="F6311" s="3" t="e">
        <v>#N/A</v>
      </c>
      <c r="G6311" s="3" t="e">
        <v>#N/A</v>
      </c>
      <c r="H6311" s="3" t="e">
        <v>#N/A</v>
      </c>
      <c r="I6311" s="79" t="e">
        <v>#N/A</v>
      </c>
      <c r="J6311" s="79" t="e">
        <v>#N/A</v>
      </c>
      <c r="K6311" s="84" t="e">
        <v>#N/A</v>
      </c>
      <c r="L6311" s="9" t="e">
        <v>#N/A</v>
      </c>
      <c r="M6311" s="92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8" t="e">
        <v>#N/A</v>
      </c>
      <c r="F6312" s="3" t="e">
        <v>#N/A</v>
      </c>
      <c r="G6312" s="3" t="e">
        <v>#N/A</v>
      </c>
      <c r="H6312" s="3" t="e">
        <v>#N/A</v>
      </c>
      <c r="I6312" s="79" t="e">
        <v>#N/A</v>
      </c>
      <c r="J6312" s="79" t="e">
        <v>#N/A</v>
      </c>
      <c r="K6312" s="84" t="e">
        <v>#N/A</v>
      </c>
      <c r="L6312" s="9" t="e">
        <v>#N/A</v>
      </c>
      <c r="M6312" s="92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8" t="e">
        <v>#N/A</v>
      </c>
      <c r="F6313" s="3" t="e">
        <v>#N/A</v>
      </c>
      <c r="G6313" s="3" t="e">
        <v>#N/A</v>
      </c>
      <c r="H6313" s="3" t="e">
        <v>#N/A</v>
      </c>
      <c r="I6313" s="79" t="e">
        <v>#N/A</v>
      </c>
      <c r="J6313" s="79" t="e">
        <v>#N/A</v>
      </c>
      <c r="K6313" s="84" t="e">
        <v>#N/A</v>
      </c>
      <c r="L6313" s="9" t="e">
        <v>#N/A</v>
      </c>
      <c r="M6313" s="92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8" t="e">
        <v>#N/A</v>
      </c>
      <c r="F6314" s="3" t="e">
        <v>#N/A</v>
      </c>
      <c r="G6314" s="3" t="e">
        <v>#N/A</v>
      </c>
      <c r="H6314" s="3" t="e">
        <v>#N/A</v>
      </c>
      <c r="I6314" s="79" t="e">
        <v>#N/A</v>
      </c>
      <c r="J6314" s="79" t="e">
        <v>#N/A</v>
      </c>
      <c r="K6314" s="84" t="e">
        <v>#N/A</v>
      </c>
      <c r="L6314" s="9" t="e">
        <v>#N/A</v>
      </c>
      <c r="M6314" s="92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8" t="e">
        <v>#N/A</v>
      </c>
      <c r="F6315" s="3" t="e">
        <v>#N/A</v>
      </c>
      <c r="G6315" s="3" t="e">
        <v>#N/A</v>
      </c>
      <c r="H6315" s="3" t="e">
        <v>#N/A</v>
      </c>
      <c r="I6315" s="79" t="e">
        <v>#N/A</v>
      </c>
      <c r="J6315" s="79" t="e">
        <v>#N/A</v>
      </c>
      <c r="K6315" s="84" t="e">
        <v>#N/A</v>
      </c>
      <c r="L6315" s="9" t="e">
        <v>#N/A</v>
      </c>
      <c r="M6315" s="92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8" t="e">
        <v>#N/A</v>
      </c>
      <c r="F6316" s="3" t="e">
        <v>#N/A</v>
      </c>
      <c r="G6316" s="3" t="e">
        <v>#N/A</v>
      </c>
      <c r="H6316" s="3" t="e">
        <v>#N/A</v>
      </c>
      <c r="I6316" s="79" t="e">
        <v>#N/A</v>
      </c>
      <c r="J6316" s="79" t="e">
        <v>#N/A</v>
      </c>
      <c r="K6316" s="84" t="e">
        <v>#N/A</v>
      </c>
      <c r="L6316" s="9" t="e">
        <v>#N/A</v>
      </c>
      <c r="M6316" s="92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8" t="e">
        <v>#N/A</v>
      </c>
      <c r="F6317" s="3" t="e">
        <v>#N/A</v>
      </c>
      <c r="G6317" s="3" t="e">
        <v>#N/A</v>
      </c>
      <c r="H6317" s="3" t="e">
        <v>#N/A</v>
      </c>
      <c r="I6317" s="79" t="e">
        <v>#N/A</v>
      </c>
      <c r="J6317" s="79" t="e">
        <v>#N/A</v>
      </c>
      <c r="K6317" s="84" t="e">
        <v>#N/A</v>
      </c>
      <c r="L6317" s="9" t="e">
        <v>#N/A</v>
      </c>
      <c r="M6317" s="92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8" t="e">
        <v>#N/A</v>
      </c>
      <c r="F6318" s="3" t="e">
        <v>#N/A</v>
      </c>
      <c r="G6318" s="3" t="e">
        <v>#N/A</v>
      </c>
      <c r="H6318" s="3" t="e">
        <v>#N/A</v>
      </c>
      <c r="I6318" s="79" t="e">
        <v>#N/A</v>
      </c>
      <c r="J6318" s="79" t="e">
        <v>#N/A</v>
      </c>
      <c r="K6318" s="84" t="e">
        <v>#N/A</v>
      </c>
      <c r="L6318" s="9" t="e">
        <v>#N/A</v>
      </c>
      <c r="M6318" s="92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8" t="e">
        <v>#N/A</v>
      </c>
      <c r="F6319" s="3" t="e">
        <v>#N/A</v>
      </c>
      <c r="G6319" s="3" t="e">
        <v>#N/A</v>
      </c>
      <c r="H6319" s="3" t="e">
        <v>#N/A</v>
      </c>
      <c r="I6319" s="79" t="e">
        <v>#N/A</v>
      </c>
      <c r="J6319" s="79" t="e">
        <v>#N/A</v>
      </c>
      <c r="K6319" s="84" t="e">
        <v>#N/A</v>
      </c>
      <c r="L6319" s="9" t="e">
        <v>#N/A</v>
      </c>
      <c r="M6319" s="92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8" t="e">
        <v>#N/A</v>
      </c>
      <c r="F6320" s="3" t="e">
        <v>#N/A</v>
      </c>
      <c r="G6320" s="3" t="e">
        <v>#N/A</v>
      </c>
      <c r="H6320" s="3" t="e">
        <v>#N/A</v>
      </c>
      <c r="I6320" s="79" t="e">
        <v>#N/A</v>
      </c>
      <c r="J6320" s="79" t="e">
        <v>#N/A</v>
      </c>
      <c r="K6320" s="84" t="e">
        <v>#N/A</v>
      </c>
      <c r="L6320" s="9" t="e">
        <v>#N/A</v>
      </c>
      <c r="M6320" s="92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8" t="e">
        <v>#N/A</v>
      </c>
      <c r="F6321" s="3" t="e">
        <v>#N/A</v>
      </c>
      <c r="G6321" s="3" t="e">
        <v>#N/A</v>
      </c>
      <c r="H6321" s="3" t="e">
        <v>#N/A</v>
      </c>
      <c r="I6321" s="79" t="e">
        <v>#N/A</v>
      </c>
      <c r="J6321" s="79" t="e">
        <v>#N/A</v>
      </c>
      <c r="K6321" s="84" t="e">
        <v>#N/A</v>
      </c>
      <c r="L6321" s="9" t="e">
        <v>#N/A</v>
      </c>
      <c r="M6321" s="92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8" t="e">
        <v>#N/A</v>
      </c>
      <c r="F6322" s="3" t="e">
        <v>#N/A</v>
      </c>
      <c r="G6322" s="3" t="e">
        <v>#N/A</v>
      </c>
      <c r="H6322" s="3" t="e">
        <v>#N/A</v>
      </c>
      <c r="I6322" s="79" t="e">
        <v>#N/A</v>
      </c>
      <c r="J6322" s="79" t="e">
        <v>#N/A</v>
      </c>
      <c r="K6322" s="84" t="e">
        <v>#N/A</v>
      </c>
      <c r="L6322" s="9" t="e">
        <v>#N/A</v>
      </c>
      <c r="M6322" s="92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8" t="e">
        <v>#N/A</v>
      </c>
      <c r="F6323" s="3" t="e">
        <v>#N/A</v>
      </c>
      <c r="G6323" s="3" t="e">
        <v>#N/A</v>
      </c>
      <c r="H6323" s="3" t="e">
        <v>#N/A</v>
      </c>
      <c r="I6323" s="79" t="e">
        <v>#N/A</v>
      </c>
      <c r="J6323" s="79" t="e">
        <v>#N/A</v>
      </c>
      <c r="K6323" s="84" t="e">
        <v>#N/A</v>
      </c>
      <c r="L6323" s="9" t="e">
        <v>#N/A</v>
      </c>
      <c r="M6323" s="92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8" t="e">
        <v>#N/A</v>
      </c>
      <c r="F6324" s="3" t="e">
        <v>#N/A</v>
      </c>
      <c r="G6324" s="3" t="e">
        <v>#N/A</v>
      </c>
      <c r="H6324" s="3" t="e">
        <v>#N/A</v>
      </c>
      <c r="I6324" s="79" t="e">
        <v>#N/A</v>
      </c>
      <c r="J6324" s="79" t="e">
        <v>#N/A</v>
      </c>
      <c r="K6324" s="84" t="e">
        <v>#N/A</v>
      </c>
      <c r="L6324" s="9" t="e">
        <v>#N/A</v>
      </c>
      <c r="M6324" s="92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8" t="e">
        <v>#N/A</v>
      </c>
      <c r="F6325" s="3" t="e">
        <v>#N/A</v>
      </c>
      <c r="G6325" s="3" t="e">
        <v>#N/A</v>
      </c>
      <c r="H6325" s="3" t="e">
        <v>#N/A</v>
      </c>
      <c r="I6325" s="79" t="e">
        <v>#N/A</v>
      </c>
      <c r="J6325" s="79" t="e">
        <v>#N/A</v>
      </c>
      <c r="K6325" s="84" t="e">
        <v>#N/A</v>
      </c>
      <c r="L6325" s="9" t="e">
        <v>#N/A</v>
      </c>
      <c r="M6325" s="92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8" t="e">
        <v>#N/A</v>
      </c>
      <c r="F6326" s="3" t="e">
        <v>#N/A</v>
      </c>
      <c r="G6326" s="3" t="e">
        <v>#N/A</v>
      </c>
      <c r="H6326" s="3" t="e">
        <v>#N/A</v>
      </c>
      <c r="I6326" s="79" t="e">
        <v>#N/A</v>
      </c>
      <c r="J6326" s="79" t="e">
        <v>#N/A</v>
      </c>
      <c r="K6326" s="84" t="e">
        <v>#N/A</v>
      </c>
      <c r="L6326" s="9" t="e">
        <v>#N/A</v>
      </c>
      <c r="M6326" s="92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8" t="e">
        <v>#N/A</v>
      </c>
      <c r="F6327" s="3" t="e">
        <v>#N/A</v>
      </c>
      <c r="G6327" s="3" t="e">
        <v>#N/A</v>
      </c>
      <c r="H6327" s="3" t="e">
        <v>#N/A</v>
      </c>
      <c r="I6327" s="79" t="e">
        <v>#N/A</v>
      </c>
      <c r="J6327" s="79" t="e">
        <v>#N/A</v>
      </c>
      <c r="K6327" s="84" t="e">
        <v>#N/A</v>
      </c>
      <c r="L6327" s="9" t="e">
        <v>#N/A</v>
      </c>
      <c r="M6327" s="92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8" t="e">
        <v>#N/A</v>
      </c>
      <c r="F6328" s="3" t="e">
        <v>#N/A</v>
      </c>
      <c r="G6328" s="3" t="e">
        <v>#N/A</v>
      </c>
      <c r="H6328" s="3" t="e">
        <v>#N/A</v>
      </c>
      <c r="I6328" s="79" t="e">
        <v>#N/A</v>
      </c>
      <c r="J6328" s="79" t="e">
        <v>#N/A</v>
      </c>
      <c r="K6328" s="84" t="e">
        <v>#N/A</v>
      </c>
      <c r="L6328" s="9" t="e">
        <v>#N/A</v>
      </c>
      <c r="M6328" s="92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8" t="e">
        <v>#N/A</v>
      </c>
      <c r="F6329" s="3" t="e">
        <v>#N/A</v>
      </c>
      <c r="G6329" s="3" t="e">
        <v>#N/A</v>
      </c>
      <c r="H6329" s="3" t="e">
        <v>#N/A</v>
      </c>
      <c r="I6329" s="79" t="e">
        <v>#N/A</v>
      </c>
      <c r="J6329" s="79" t="e">
        <v>#N/A</v>
      </c>
      <c r="K6329" s="84" t="e">
        <v>#N/A</v>
      </c>
      <c r="L6329" s="9" t="e">
        <v>#N/A</v>
      </c>
      <c r="M6329" s="92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8" t="e">
        <v>#N/A</v>
      </c>
      <c r="F6330" s="3" t="e">
        <v>#N/A</v>
      </c>
      <c r="G6330" s="3" t="e">
        <v>#N/A</v>
      </c>
      <c r="H6330" s="3" t="e">
        <v>#N/A</v>
      </c>
      <c r="I6330" s="79" t="e">
        <v>#N/A</v>
      </c>
      <c r="J6330" s="79" t="e">
        <v>#N/A</v>
      </c>
      <c r="K6330" s="84" t="e">
        <v>#N/A</v>
      </c>
      <c r="L6330" s="9" t="e">
        <v>#N/A</v>
      </c>
      <c r="M6330" s="92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8" t="e">
        <v>#N/A</v>
      </c>
      <c r="F6331" s="3" t="e">
        <v>#N/A</v>
      </c>
      <c r="G6331" s="3" t="e">
        <v>#N/A</v>
      </c>
      <c r="H6331" s="3" t="e">
        <v>#N/A</v>
      </c>
      <c r="I6331" s="79" t="e">
        <v>#N/A</v>
      </c>
      <c r="J6331" s="79" t="e">
        <v>#N/A</v>
      </c>
      <c r="K6331" s="84" t="e">
        <v>#N/A</v>
      </c>
      <c r="L6331" s="9" t="e">
        <v>#N/A</v>
      </c>
      <c r="M6331" s="92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8" t="e">
        <v>#N/A</v>
      </c>
      <c r="F6332" s="3" t="e">
        <v>#N/A</v>
      </c>
      <c r="G6332" s="3" t="e">
        <v>#N/A</v>
      </c>
      <c r="H6332" s="3" t="e">
        <v>#N/A</v>
      </c>
      <c r="I6332" s="79" t="e">
        <v>#N/A</v>
      </c>
      <c r="J6332" s="79" t="e">
        <v>#N/A</v>
      </c>
      <c r="K6332" s="84" t="e">
        <v>#N/A</v>
      </c>
      <c r="L6332" s="9" t="e">
        <v>#N/A</v>
      </c>
      <c r="M6332" s="92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8" t="e">
        <v>#N/A</v>
      </c>
      <c r="F6333" s="3" t="e">
        <v>#N/A</v>
      </c>
      <c r="G6333" s="3" t="e">
        <v>#N/A</v>
      </c>
      <c r="H6333" s="3" t="e">
        <v>#N/A</v>
      </c>
      <c r="I6333" s="79" t="e">
        <v>#N/A</v>
      </c>
      <c r="J6333" s="79" t="e">
        <v>#N/A</v>
      </c>
      <c r="K6333" s="84" t="e">
        <v>#N/A</v>
      </c>
      <c r="L6333" s="9" t="e">
        <v>#N/A</v>
      </c>
      <c r="M6333" s="92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8" t="e">
        <v>#N/A</v>
      </c>
      <c r="F6334" s="3" t="e">
        <v>#N/A</v>
      </c>
      <c r="G6334" s="3" t="e">
        <v>#N/A</v>
      </c>
      <c r="H6334" s="3" t="e">
        <v>#N/A</v>
      </c>
      <c r="I6334" s="79" t="e">
        <v>#N/A</v>
      </c>
      <c r="J6334" s="79" t="e">
        <v>#N/A</v>
      </c>
      <c r="K6334" s="84" t="e">
        <v>#N/A</v>
      </c>
      <c r="L6334" s="9" t="e">
        <v>#N/A</v>
      </c>
      <c r="M6334" s="92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8" t="e">
        <v>#N/A</v>
      </c>
      <c r="F6335" s="3" t="e">
        <v>#N/A</v>
      </c>
      <c r="G6335" s="3" t="e">
        <v>#N/A</v>
      </c>
      <c r="H6335" s="3" t="e">
        <v>#N/A</v>
      </c>
      <c r="I6335" s="79" t="e">
        <v>#N/A</v>
      </c>
      <c r="J6335" s="79" t="e">
        <v>#N/A</v>
      </c>
      <c r="K6335" s="84" t="e">
        <v>#N/A</v>
      </c>
      <c r="L6335" s="9" t="e">
        <v>#N/A</v>
      </c>
      <c r="M6335" s="92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8" t="e">
        <v>#N/A</v>
      </c>
      <c r="F6336" s="3" t="e">
        <v>#N/A</v>
      </c>
      <c r="G6336" s="3" t="e">
        <v>#N/A</v>
      </c>
      <c r="H6336" s="3" t="e">
        <v>#N/A</v>
      </c>
      <c r="I6336" s="79" t="e">
        <v>#N/A</v>
      </c>
      <c r="J6336" s="79" t="e">
        <v>#N/A</v>
      </c>
      <c r="K6336" s="84" t="e">
        <v>#N/A</v>
      </c>
      <c r="L6336" s="9" t="e">
        <v>#N/A</v>
      </c>
      <c r="M6336" s="92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8" t="e">
        <v>#N/A</v>
      </c>
      <c r="F6337" s="3" t="e">
        <v>#N/A</v>
      </c>
      <c r="G6337" s="3" t="e">
        <v>#N/A</v>
      </c>
      <c r="H6337" s="3" t="e">
        <v>#N/A</v>
      </c>
      <c r="I6337" s="79" t="e">
        <v>#N/A</v>
      </c>
      <c r="J6337" s="79" t="e">
        <v>#N/A</v>
      </c>
      <c r="K6337" s="84" t="e">
        <v>#N/A</v>
      </c>
      <c r="L6337" s="9" t="e">
        <v>#N/A</v>
      </c>
      <c r="M6337" s="92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8" t="e">
        <v>#N/A</v>
      </c>
      <c r="F6338" s="3" t="e">
        <v>#N/A</v>
      </c>
      <c r="G6338" s="3" t="e">
        <v>#N/A</v>
      </c>
      <c r="H6338" s="3" t="e">
        <v>#N/A</v>
      </c>
      <c r="I6338" s="79" t="e">
        <v>#N/A</v>
      </c>
      <c r="J6338" s="79" t="e">
        <v>#N/A</v>
      </c>
      <c r="K6338" s="84" t="e">
        <v>#N/A</v>
      </c>
      <c r="L6338" s="9" t="e">
        <v>#N/A</v>
      </c>
      <c r="M6338" s="92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8" t="e">
        <v>#N/A</v>
      </c>
      <c r="F6339" s="3" t="e">
        <v>#N/A</v>
      </c>
      <c r="G6339" s="3" t="e">
        <v>#N/A</v>
      </c>
      <c r="H6339" s="3" t="e">
        <v>#N/A</v>
      </c>
      <c r="I6339" s="79" t="e">
        <v>#N/A</v>
      </c>
      <c r="J6339" s="79" t="e">
        <v>#N/A</v>
      </c>
      <c r="K6339" s="84" t="e">
        <v>#N/A</v>
      </c>
      <c r="L6339" s="9" t="e">
        <v>#N/A</v>
      </c>
      <c r="M6339" s="92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8" t="e">
        <v>#N/A</v>
      </c>
      <c r="F6340" s="3" t="e">
        <v>#N/A</v>
      </c>
      <c r="G6340" s="3" t="e">
        <v>#N/A</v>
      </c>
      <c r="H6340" s="3" t="e">
        <v>#N/A</v>
      </c>
      <c r="I6340" s="79" t="e">
        <v>#N/A</v>
      </c>
      <c r="J6340" s="79" t="e">
        <v>#N/A</v>
      </c>
      <c r="K6340" s="84" t="e">
        <v>#N/A</v>
      </c>
      <c r="L6340" s="9" t="e">
        <v>#N/A</v>
      </c>
      <c r="M6340" s="92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8" t="e">
        <v>#N/A</v>
      </c>
      <c r="F6341" s="3" t="e">
        <v>#N/A</v>
      </c>
      <c r="G6341" s="3" t="e">
        <v>#N/A</v>
      </c>
      <c r="H6341" s="3" t="e">
        <v>#N/A</v>
      </c>
      <c r="I6341" s="79" t="e">
        <v>#N/A</v>
      </c>
      <c r="J6341" s="79" t="e">
        <v>#N/A</v>
      </c>
      <c r="K6341" s="84" t="e">
        <v>#N/A</v>
      </c>
      <c r="L6341" s="9" t="e">
        <v>#N/A</v>
      </c>
      <c r="M6341" s="92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8" t="e">
        <v>#N/A</v>
      </c>
      <c r="F6342" s="3" t="e">
        <v>#N/A</v>
      </c>
      <c r="G6342" s="3" t="e">
        <v>#N/A</v>
      </c>
      <c r="H6342" s="3" t="e">
        <v>#N/A</v>
      </c>
      <c r="I6342" s="79" t="e">
        <v>#N/A</v>
      </c>
      <c r="J6342" s="79" t="e">
        <v>#N/A</v>
      </c>
      <c r="K6342" s="84" t="e">
        <v>#N/A</v>
      </c>
      <c r="L6342" s="9" t="e">
        <v>#N/A</v>
      </c>
      <c r="M6342" s="92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8" t="e">
        <v>#N/A</v>
      </c>
      <c r="F6343" s="3" t="e">
        <v>#N/A</v>
      </c>
      <c r="G6343" s="3" t="e">
        <v>#N/A</v>
      </c>
      <c r="H6343" s="3" t="e">
        <v>#N/A</v>
      </c>
      <c r="I6343" s="79" t="e">
        <v>#N/A</v>
      </c>
      <c r="J6343" s="79" t="e">
        <v>#N/A</v>
      </c>
      <c r="K6343" s="84" t="e">
        <v>#N/A</v>
      </c>
      <c r="L6343" s="9" t="e">
        <v>#N/A</v>
      </c>
      <c r="M6343" s="92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8" t="e">
        <v>#N/A</v>
      </c>
      <c r="F6344" s="3" t="e">
        <v>#N/A</v>
      </c>
      <c r="G6344" s="3" t="e">
        <v>#N/A</v>
      </c>
      <c r="H6344" s="3" t="e">
        <v>#N/A</v>
      </c>
      <c r="I6344" s="79" t="e">
        <v>#N/A</v>
      </c>
      <c r="J6344" s="79" t="e">
        <v>#N/A</v>
      </c>
      <c r="K6344" s="84" t="e">
        <v>#N/A</v>
      </c>
      <c r="L6344" s="9" t="e">
        <v>#N/A</v>
      </c>
      <c r="M6344" s="92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8" t="e">
        <v>#N/A</v>
      </c>
      <c r="F6345" s="3" t="e">
        <v>#N/A</v>
      </c>
      <c r="G6345" s="3" t="e">
        <v>#N/A</v>
      </c>
      <c r="H6345" s="3" t="e">
        <v>#N/A</v>
      </c>
      <c r="I6345" s="79" t="e">
        <v>#N/A</v>
      </c>
      <c r="J6345" s="79" t="e">
        <v>#N/A</v>
      </c>
      <c r="K6345" s="84" t="e">
        <v>#N/A</v>
      </c>
      <c r="L6345" s="9" t="e">
        <v>#N/A</v>
      </c>
      <c r="M6345" s="92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8" t="e">
        <v>#N/A</v>
      </c>
      <c r="F6346" s="3" t="e">
        <v>#N/A</v>
      </c>
      <c r="G6346" s="3" t="e">
        <v>#N/A</v>
      </c>
      <c r="H6346" s="3" t="e">
        <v>#N/A</v>
      </c>
      <c r="I6346" s="79" t="e">
        <v>#N/A</v>
      </c>
      <c r="J6346" s="79" t="e">
        <v>#N/A</v>
      </c>
      <c r="K6346" s="84" t="e">
        <v>#N/A</v>
      </c>
      <c r="L6346" s="9" t="e">
        <v>#N/A</v>
      </c>
      <c r="M6346" s="92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8" t="e">
        <v>#N/A</v>
      </c>
      <c r="F6347" s="3" t="e">
        <v>#N/A</v>
      </c>
      <c r="G6347" s="3" t="e">
        <v>#N/A</v>
      </c>
      <c r="H6347" s="3" t="e">
        <v>#N/A</v>
      </c>
      <c r="I6347" s="79" t="e">
        <v>#N/A</v>
      </c>
      <c r="J6347" s="79" t="e">
        <v>#N/A</v>
      </c>
      <c r="K6347" s="84" t="e">
        <v>#N/A</v>
      </c>
      <c r="L6347" s="9" t="e">
        <v>#N/A</v>
      </c>
      <c r="M6347" s="92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8" t="e">
        <v>#N/A</v>
      </c>
      <c r="F6348" s="3" t="e">
        <v>#N/A</v>
      </c>
      <c r="G6348" s="3" t="e">
        <v>#N/A</v>
      </c>
      <c r="H6348" s="3" t="e">
        <v>#N/A</v>
      </c>
      <c r="I6348" s="79" t="e">
        <v>#N/A</v>
      </c>
      <c r="J6348" s="79" t="e">
        <v>#N/A</v>
      </c>
      <c r="K6348" s="84" t="e">
        <v>#N/A</v>
      </c>
      <c r="L6348" s="9" t="e">
        <v>#N/A</v>
      </c>
      <c r="M6348" s="92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8" t="e">
        <v>#N/A</v>
      </c>
      <c r="F6349" s="3" t="e">
        <v>#N/A</v>
      </c>
      <c r="G6349" s="3" t="e">
        <v>#N/A</v>
      </c>
      <c r="H6349" s="3" t="e">
        <v>#N/A</v>
      </c>
      <c r="I6349" s="79" t="e">
        <v>#N/A</v>
      </c>
      <c r="J6349" s="79" t="e">
        <v>#N/A</v>
      </c>
      <c r="K6349" s="84" t="e">
        <v>#N/A</v>
      </c>
      <c r="L6349" s="9" t="e">
        <v>#N/A</v>
      </c>
      <c r="M6349" s="92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8" t="e">
        <v>#N/A</v>
      </c>
      <c r="F6350" s="3" t="e">
        <v>#N/A</v>
      </c>
      <c r="G6350" s="3" t="e">
        <v>#N/A</v>
      </c>
      <c r="H6350" s="3" t="e">
        <v>#N/A</v>
      </c>
      <c r="I6350" s="79" t="e">
        <v>#N/A</v>
      </c>
      <c r="J6350" s="79" t="e">
        <v>#N/A</v>
      </c>
      <c r="K6350" s="84" t="e">
        <v>#N/A</v>
      </c>
      <c r="L6350" s="9" t="e">
        <v>#N/A</v>
      </c>
      <c r="M6350" s="92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8" t="e">
        <v>#N/A</v>
      </c>
      <c r="F6351" s="3" t="e">
        <v>#N/A</v>
      </c>
      <c r="G6351" s="3" t="e">
        <v>#N/A</v>
      </c>
      <c r="H6351" s="3" t="e">
        <v>#N/A</v>
      </c>
      <c r="I6351" s="79" t="e">
        <v>#N/A</v>
      </c>
      <c r="J6351" s="79" t="e">
        <v>#N/A</v>
      </c>
      <c r="K6351" s="84" t="e">
        <v>#N/A</v>
      </c>
      <c r="L6351" s="9" t="e">
        <v>#N/A</v>
      </c>
      <c r="M6351" s="92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8" t="e">
        <v>#N/A</v>
      </c>
      <c r="F6352" s="3" t="e">
        <v>#N/A</v>
      </c>
      <c r="G6352" s="3" t="e">
        <v>#N/A</v>
      </c>
      <c r="H6352" s="3" t="e">
        <v>#N/A</v>
      </c>
      <c r="I6352" s="79" t="e">
        <v>#N/A</v>
      </c>
      <c r="J6352" s="79" t="e">
        <v>#N/A</v>
      </c>
      <c r="K6352" s="84" t="e">
        <v>#N/A</v>
      </c>
      <c r="L6352" s="9" t="e">
        <v>#N/A</v>
      </c>
      <c r="M6352" s="92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8" t="e">
        <v>#N/A</v>
      </c>
      <c r="F6353" s="3" t="e">
        <v>#N/A</v>
      </c>
      <c r="G6353" s="3" t="e">
        <v>#N/A</v>
      </c>
      <c r="H6353" s="3" t="e">
        <v>#N/A</v>
      </c>
      <c r="I6353" s="79" t="e">
        <v>#N/A</v>
      </c>
      <c r="J6353" s="79" t="e">
        <v>#N/A</v>
      </c>
      <c r="K6353" s="84" t="e">
        <v>#N/A</v>
      </c>
      <c r="L6353" s="9" t="e">
        <v>#N/A</v>
      </c>
      <c r="M6353" s="92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8" t="e">
        <v>#N/A</v>
      </c>
      <c r="F6354" s="3" t="e">
        <v>#N/A</v>
      </c>
      <c r="G6354" s="3" t="e">
        <v>#N/A</v>
      </c>
      <c r="H6354" s="3" t="e">
        <v>#N/A</v>
      </c>
      <c r="I6354" s="79" t="e">
        <v>#N/A</v>
      </c>
      <c r="J6354" s="79" t="e">
        <v>#N/A</v>
      </c>
      <c r="K6354" s="84" t="e">
        <v>#N/A</v>
      </c>
      <c r="L6354" s="9" t="e">
        <v>#N/A</v>
      </c>
      <c r="M6354" s="92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8" t="e">
        <v>#N/A</v>
      </c>
      <c r="F6355" s="3" t="e">
        <v>#N/A</v>
      </c>
      <c r="G6355" s="3" t="e">
        <v>#N/A</v>
      </c>
      <c r="H6355" s="3" t="e">
        <v>#N/A</v>
      </c>
      <c r="I6355" s="79" t="e">
        <v>#N/A</v>
      </c>
      <c r="J6355" s="79" t="e">
        <v>#N/A</v>
      </c>
      <c r="K6355" s="84" t="e">
        <v>#N/A</v>
      </c>
      <c r="L6355" s="9" t="e">
        <v>#N/A</v>
      </c>
      <c r="M6355" s="92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8" t="e">
        <v>#N/A</v>
      </c>
      <c r="F6356" s="3" t="e">
        <v>#N/A</v>
      </c>
      <c r="G6356" s="3" t="e">
        <v>#N/A</v>
      </c>
      <c r="H6356" s="3" t="e">
        <v>#N/A</v>
      </c>
      <c r="I6356" s="79" t="e">
        <v>#N/A</v>
      </c>
      <c r="J6356" s="79" t="e">
        <v>#N/A</v>
      </c>
      <c r="K6356" s="84" t="e">
        <v>#N/A</v>
      </c>
      <c r="L6356" s="9" t="e">
        <v>#N/A</v>
      </c>
      <c r="M6356" s="92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8" t="e">
        <v>#N/A</v>
      </c>
      <c r="F6357" s="3" t="e">
        <v>#N/A</v>
      </c>
      <c r="G6357" s="3" t="e">
        <v>#N/A</v>
      </c>
      <c r="H6357" s="3" t="e">
        <v>#N/A</v>
      </c>
      <c r="I6357" s="79" t="e">
        <v>#N/A</v>
      </c>
      <c r="J6357" s="79" t="e">
        <v>#N/A</v>
      </c>
      <c r="K6357" s="84" t="e">
        <v>#N/A</v>
      </c>
      <c r="L6357" s="9" t="e">
        <v>#N/A</v>
      </c>
      <c r="M6357" s="92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8" t="e">
        <v>#N/A</v>
      </c>
      <c r="F6358" s="3" t="e">
        <v>#N/A</v>
      </c>
      <c r="G6358" s="3" t="e">
        <v>#N/A</v>
      </c>
      <c r="H6358" s="3" t="e">
        <v>#N/A</v>
      </c>
      <c r="I6358" s="79" t="e">
        <v>#N/A</v>
      </c>
      <c r="J6358" s="79" t="e">
        <v>#N/A</v>
      </c>
      <c r="K6358" s="84" t="e">
        <v>#N/A</v>
      </c>
      <c r="L6358" s="9" t="e">
        <v>#N/A</v>
      </c>
      <c r="M6358" s="92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8" t="e">
        <v>#N/A</v>
      </c>
      <c r="F6359" s="3" t="e">
        <v>#N/A</v>
      </c>
      <c r="G6359" s="3" t="e">
        <v>#N/A</v>
      </c>
      <c r="H6359" s="3" t="e">
        <v>#N/A</v>
      </c>
      <c r="I6359" s="79" t="e">
        <v>#N/A</v>
      </c>
      <c r="J6359" s="79" t="e">
        <v>#N/A</v>
      </c>
      <c r="K6359" s="84" t="e">
        <v>#N/A</v>
      </c>
      <c r="L6359" s="9" t="e">
        <v>#N/A</v>
      </c>
      <c r="M6359" s="92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8" t="e">
        <v>#N/A</v>
      </c>
      <c r="F6360" s="3" t="e">
        <v>#N/A</v>
      </c>
      <c r="G6360" s="3" t="e">
        <v>#N/A</v>
      </c>
      <c r="H6360" s="3" t="e">
        <v>#N/A</v>
      </c>
      <c r="I6360" s="79" t="e">
        <v>#N/A</v>
      </c>
      <c r="J6360" s="79" t="e">
        <v>#N/A</v>
      </c>
      <c r="K6360" s="84" t="e">
        <v>#N/A</v>
      </c>
      <c r="L6360" s="9" t="e">
        <v>#N/A</v>
      </c>
      <c r="M6360" s="92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8" t="e">
        <v>#N/A</v>
      </c>
      <c r="F6361" s="3" t="e">
        <v>#N/A</v>
      </c>
      <c r="G6361" s="3" t="e">
        <v>#N/A</v>
      </c>
      <c r="H6361" s="3" t="e">
        <v>#N/A</v>
      </c>
      <c r="I6361" s="79" t="e">
        <v>#N/A</v>
      </c>
      <c r="J6361" s="79" t="e">
        <v>#N/A</v>
      </c>
      <c r="K6361" s="84" t="e">
        <v>#N/A</v>
      </c>
      <c r="L6361" s="9" t="e">
        <v>#N/A</v>
      </c>
      <c r="M6361" s="92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8" t="e">
        <v>#N/A</v>
      </c>
      <c r="F6362" s="3" t="e">
        <v>#N/A</v>
      </c>
      <c r="G6362" s="3" t="e">
        <v>#N/A</v>
      </c>
      <c r="H6362" s="3" t="e">
        <v>#N/A</v>
      </c>
      <c r="I6362" s="79" t="e">
        <v>#N/A</v>
      </c>
      <c r="J6362" s="79" t="e">
        <v>#N/A</v>
      </c>
      <c r="K6362" s="84" t="e">
        <v>#N/A</v>
      </c>
      <c r="L6362" s="9" t="e">
        <v>#N/A</v>
      </c>
      <c r="M6362" s="92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8" t="e">
        <v>#N/A</v>
      </c>
      <c r="F6363" s="3" t="e">
        <v>#N/A</v>
      </c>
      <c r="G6363" s="3" t="e">
        <v>#N/A</v>
      </c>
      <c r="H6363" s="3" t="e">
        <v>#N/A</v>
      </c>
      <c r="I6363" s="79" t="e">
        <v>#N/A</v>
      </c>
      <c r="J6363" s="79" t="e">
        <v>#N/A</v>
      </c>
      <c r="K6363" s="84" t="e">
        <v>#N/A</v>
      </c>
      <c r="L6363" s="9" t="e">
        <v>#N/A</v>
      </c>
      <c r="M6363" s="92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8" t="e">
        <v>#N/A</v>
      </c>
      <c r="F6364" s="3" t="e">
        <v>#N/A</v>
      </c>
      <c r="G6364" s="3" t="e">
        <v>#N/A</v>
      </c>
      <c r="H6364" s="3" t="e">
        <v>#N/A</v>
      </c>
      <c r="I6364" s="79" t="e">
        <v>#N/A</v>
      </c>
      <c r="J6364" s="79" t="e">
        <v>#N/A</v>
      </c>
      <c r="K6364" s="84" t="e">
        <v>#N/A</v>
      </c>
      <c r="L6364" s="9" t="e">
        <v>#N/A</v>
      </c>
      <c r="M6364" s="92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8" t="e">
        <v>#N/A</v>
      </c>
      <c r="F6365" s="3" t="e">
        <v>#N/A</v>
      </c>
      <c r="G6365" s="3" t="e">
        <v>#N/A</v>
      </c>
      <c r="H6365" s="3" t="e">
        <v>#N/A</v>
      </c>
      <c r="I6365" s="79" t="e">
        <v>#N/A</v>
      </c>
      <c r="J6365" s="79" t="e">
        <v>#N/A</v>
      </c>
      <c r="K6365" s="84" t="e">
        <v>#N/A</v>
      </c>
      <c r="L6365" s="9" t="e">
        <v>#N/A</v>
      </c>
      <c r="M6365" s="92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8" t="e">
        <v>#N/A</v>
      </c>
      <c r="F6366" s="3" t="e">
        <v>#N/A</v>
      </c>
      <c r="G6366" s="3" t="e">
        <v>#N/A</v>
      </c>
      <c r="H6366" s="3" t="e">
        <v>#N/A</v>
      </c>
      <c r="I6366" s="79" t="e">
        <v>#N/A</v>
      </c>
      <c r="J6366" s="79" t="e">
        <v>#N/A</v>
      </c>
      <c r="K6366" s="84" t="e">
        <v>#N/A</v>
      </c>
      <c r="L6366" s="9" t="e">
        <v>#N/A</v>
      </c>
      <c r="M6366" s="92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8" t="e">
        <v>#N/A</v>
      </c>
      <c r="F6367" s="3" t="e">
        <v>#N/A</v>
      </c>
      <c r="G6367" s="3" t="e">
        <v>#N/A</v>
      </c>
      <c r="H6367" s="3" t="e">
        <v>#N/A</v>
      </c>
      <c r="I6367" s="79" t="e">
        <v>#N/A</v>
      </c>
      <c r="J6367" s="79" t="e">
        <v>#N/A</v>
      </c>
      <c r="K6367" s="84" t="e">
        <v>#N/A</v>
      </c>
      <c r="L6367" s="9" t="e">
        <v>#N/A</v>
      </c>
      <c r="M6367" s="92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8" t="e">
        <v>#N/A</v>
      </c>
      <c r="F6368" s="3" t="e">
        <v>#N/A</v>
      </c>
      <c r="G6368" s="3" t="e">
        <v>#N/A</v>
      </c>
      <c r="H6368" s="3" t="e">
        <v>#N/A</v>
      </c>
      <c r="I6368" s="79" t="e">
        <v>#N/A</v>
      </c>
      <c r="J6368" s="79" t="e">
        <v>#N/A</v>
      </c>
      <c r="K6368" s="84" t="e">
        <v>#N/A</v>
      </c>
      <c r="L6368" s="9" t="e">
        <v>#N/A</v>
      </c>
      <c r="M6368" s="92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8" t="e">
        <v>#N/A</v>
      </c>
      <c r="F6369" s="3" t="e">
        <v>#N/A</v>
      </c>
      <c r="G6369" s="3" t="e">
        <v>#N/A</v>
      </c>
      <c r="H6369" s="3" t="e">
        <v>#N/A</v>
      </c>
      <c r="I6369" s="79" t="e">
        <v>#N/A</v>
      </c>
      <c r="J6369" s="79" t="e">
        <v>#N/A</v>
      </c>
      <c r="K6369" s="84" t="e">
        <v>#N/A</v>
      </c>
      <c r="L6369" s="9" t="e">
        <v>#N/A</v>
      </c>
      <c r="M6369" s="92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8" t="e">
        <v>#N/A</v>
      </c>
      <c r="F6370" s="3" t="e">
        <v>#N/A</v>
      </c>
      <c r="G6370" s="3" t="e">
        <v>#N/A</v>
      </c>
      <c r="H6370" s="3" t="e">
        <v>#N/A</v>
      </c>
      <c r="I6370" s="79" t="e">
        <v>#N/A</v>
      </c>
      <c r="J6370" s="79" t="e">
        <v>#N/A</v>
      </c>
      <c r="K6370" s="84" t="e">
        <v>#N/A</v>
      </c>
      <c r="L6370" s="9" t="e">
        <v>#N/A</v>
      </c>
      <c r="M6370" s="92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8" t="e">
        <v>#N/A</v>
      </c>
      <c r="F6371" s="3" t="e">
        <v>#N/A</v>
      </c>
      <c r="G6371" s="3" t="e">
        <v>#N/A</v>
      </c>
      <c r="H6371" s="3" t="e">
        <v>#N/A</v>
      </c>
      <c r="I6371" s="79" t="e">
        <v>#N/A</v>
      </c>
      <c r="J6371" s="79" t="e">
        <v>#N/A</v>
      </c>
      <c r="K6371" s="84" t="e">
        <v>#N/A</v>
      </c>
      <c r="L6371" s="9" t="e">
        <v>#N/A</v>
      </c>
      <c r="M6371" s="92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8" t="e">
        <v>#N/A</v>
      </c>
      <c r="F6372" s="3" t="e">
        <v>#N/A</v>
      </c>
      <c r="G6372" s="3" t="e">
        <v>#N/A</v>
      </c>
      <c r="H6372" s="3" t="e">
        <v>#N/A</v>
      </c>
      <c r="I6372" s="79" t="e">
        <v>#N/A</v>
      </c>
      <c r="J6372" s="79" t="e">
        <v>#N/A</v>
      </c>
      <c r="K6372" s="84" t="e">
        <v>#N/A</v>
      </c>
      <c r="L6372" s="9" t="e">
        <v>#N/A</v>
      </c>
      <c r="M6372" s="92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8" t="e">
        <v>#N/A</v>
      </c>
      <c r="F6373" s="3" t="e">
        <v>#N/A</v>
      </c>
      <c r="G6373" s="3" t="e">
        <v>#N/A</v>
      </c>
      <c r="H6373" s="3" t="e">
        <v>#N/A</v>
      </c>
      <c r="I6373" s="79" t="e">
        <v>#N/A</v>
      </c>
      <c r="J6373" s="79" t="e">
        <v>#N/A</v>
      </c>
      <c r="K6373" s="84" t="e">
        <v>#N/A</v>
      </c>
      <c r="L6373" s="9" t="e">
        <v>#N/A</v>
      </c>
      <c r="M6373" s="92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8" t="e">
        <v>#N/A</v>
      </c>
      <c r="F6374" s="3" t="e">
        <v>#N/A</v>
      </c>
      <c r="G6374" s="3" t="e">
        <v>#N/A</v>
      </c>
      <c r="H6374" s="3" t="e">
        <v>#N/A</v>
      </c>
      <c r="I6374" s="79" t="e">
        <v>#N/A</v>
      </c>
      <c r="J6374" s="79" t="e">
        <v>#N/A</v>
      </c>
      <c r="K6374" s="84" t="e">
        <v>#N/A</v>
      </c>
      <c r="L6374" s="9" t="e">
        <v>#N/A</v>
      </c>
      <c r="M6374" s="92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8" t="e">
        <v>#N/A</v>
      </c>
      <c r="F6375" s="3" t="e">
        <v>#N/A</v>
      </c>
      <c r="G6375" s="3" t="e">
        <v>#N/A</v>
      </c>
      <c r="H6375" s="3" t="e">
        <v>#N/A</v>
      </c>
      <c r="I6375" s="79" t="e">
        <v>#N/A</v>
      </c>
      <c r="J6375" s="79" t="e">
        <v>#N/A</v>
      </c>
      <c r="K6375" s="84" t="e">
        <v>#N/A</v>
      </c>
      <c r="L6375" s="9" t="e">
        <v>#N/A</v>
      </c>
      <c r="M6375" s="92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8" t="e">
        <v>#N/A</v>
      </c>
      <c r="F6376" s="3" t="e">
        <v>#N/A</v>
      </c>
      <c r="G6376" s="3" t="e">
        <v>#N/A</v>
      </c>
      <c r="H6376" s="3" t="e">
        <v>#N/A</v>
      </c>
      <c r="I6376" s="79" t="e">
        <v>#N/A</v>
      </c>
      <c r="J6376" s="79" t="e">
        <v>#N/A</v>
      </c>
      <c r="K6376" s="84" t="e">
        <v>#N/A</v>
      </c>
      <c r="L6376" s="9" t="e">
        <v>#N/A</v>
      </c>
      <c r="M6376" s="92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8" t="e">
        <v>#N/A</v>
      </c>
      <c r="F6377" s="3" t="e">
        <v>#N/A</v>
      </c>
      <c r="G6377" s="3" t="e">
        <v>#N/A</v>
      </c>
      <c r="H6377" s="3" t="e">
        <v>#N/A</v>
      </c>
      <c r="I6377" s="79" t="e">
        <v>#N/A</v>
      </c>
      <c r="J6377" s="79" t="e">
        <v>#N/A</v>
      </c>
      <c r="K6377" s="84" t="e">
        <v>#N/A</v>
      </c>
      <c r="L6377" s="9" t="e">
        <v>#N/A</v>
      </c>
      <c r="M6377" s="92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8" t="e">
        <v>#N/A</v>
      </c>
      <c r="F6378" s="3" t="e">
        <v>#N/A</v>
      </c>
      <c r="G6378" s="3" t="e">
        <v>#N/A</v>
      </c>
      <c r="H6378" s="3" t="e">
        <v>#N/A</v>
      </c>
      <c r="I6378" s="79" t="e">
        <v>#N/A</v>
      </c>
      <c r="J6378" s="79" t="e">
        <v>#N/A</v>
      </c>
      <c r="K6378" s="84" t="e">
        <v>#N/A</v>
      </c>
      <c r="L6378" s="9" t="e">
        <v>#N/A</v>
      </c>
      <c r="M6378" s="92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8" t="e">
        <v>#N/A</v>
      </c>
      <c r="F6379" s="3" t="e">
        <v>#N/A</v>
      </c>
      <c r="G6379" s="3" t="e">
        <v>#N/A</v>
      </c>
      <c r="H6379" s="3" t="e">
        <v>#N/A</v>
      </c>
      <c r="I6379" s="79" t="e">
        <v>#N/A</v>
      </c>
      <c r="J6379" s="79" t="e">
        <v>#N/A</v>
      </c>
      <c r="K6379" s="84" t="e">
        <v>#N/A</v>
      </c>
      <c r="L6379" s="9" t="e">
        <v>#N/A</v>
      </c>
      <c r="M6379" s="92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8" t="e">
        <v>#N/A</v>
      </c>
      <c r="F6380" s="3" t="e">
        <v>#N/A</v>
      </c>
      <c r="G6380" s="3" t="e">
        <v>#N/A</v>
      </c>
      <c r="H6380" s="3" t="e">
        <v>#N/A</v>
      </c>
      <c r="I6380" s="79" t="e">
        <v>#N/A</v>
      </c>
      <c r="J6380" s="79" t="e">
        <v>#N/A</v>
      </c>
      <c r="K6380" s="84" t="e">
        <v>#N/A</v>
      </c>
      <c r="L6380" s="9" t="e">
        <v>#N/A</v>
      </c>
      <c r="M6380" s="92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8" t="e">
        <v>#N/A</v>
      </c>
      <c r="F6381" s="3" t="e">
        <v>#N/A</v>
      </c>
      <c r="G6381" s="3" t="e">
        <v>#N/A</v>
      </c>
      <c r="H6381" s="3" t="e">
        <v>#N/A</v>
      </c>
      <c r="I6381" s="79" t="e">
        <v>#N/A</v>
      </c>
      <c r="J6381" s="79" t="e">
        <v>#N/A</v>
      </c>
      <c r="K6381" s="84" t="e">
        <v>#N/A</v>
      </c>
      <c r="L6381" s="9" t="e">
        <v>#N/A</v>
      </c>
      <c r="M6381" s="92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8" t="e">
        <v>#N/A</v>
      </c>
      <c r="F6382" s="3" t="e">
        <v>#N/A</v>
      </c>
      <c r="G6382" s="3" t="e">
        <v>#N/A</v>
      </c>
      <c r="H6382" s="3" t="e">
        <v>#N/A</v>
      </c>
      <c r="I6382" s="79" t="e">
        <v>#N/A</v>
      </c>
      <c r="J6382" s="79" t="e">
        <v>#N/A</v>
      </c>
      <c r="K6382" s="84" t="e">
        <v>#N/A</v>
      </c>
      <c r="L6382" s="9" t="e">
        <v>#N/A</v>
      </c>
      <c r="M6382" s="92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8" t="e">
        <v>#N/A</v>
      </c>
      <c r="F6383" s="3" t="e">
        <v>#N/A</v>
      </c>
      <c r="G6383" s="3" t="e">
        <v>#N/A</v>
      </c>
      <c r="H6383" s="3" t="e">
        <v>#N/A</v>
      </c>
      <c r="I6383" s="79" t="e">
        <v>#N/A</v>
      </c>
      <c r="J6383" s="79" t="e">
        <v>#N/A</v>
      </c>
      <c r="K6383" s="84" t="e">
        <v>#N/A</v>
      </c>
      <c r="L6383" s="9" t="e">
        <v>#N/A</v>
      </c>
      <c r="M6383" s="92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8" t="e">
        <v>#N/A</v>
      </c>
      <c r="F6384" s="3" t="e">
        <v>#N/A</v>
      </c>
      <c r="G6384" s="3" t="e">
        <v>#N/A</v>
      </c>
      <c r="H6384" s="3" t="e">
        <v>#N/A</v>
      </c>
      <c r="I6384" s="79" t="e">
        <v>#N/A</v>
      </c>
      <c r="J6384" s="79" t="e">
        <v>#N/A</v>
      </c>
      <c r="K6384" s="84" t="e">
        <v>#N/A</v>
      </c>
      <c r="L6384" s="9" t="e">
        <v>#N/A</v>
      </c>
      <c r="M6384" s="92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8" t="e">
        <v>#N/A</v>
      </c>
      <c r="F6385" s="3" t="e">
        <v>#N/A</v>
      </c>
      <c r="G6385" s="3" t="e">
        <v>#N/A</v>
      </c>
      <c r="H6385" s="3" t="e">
        <v>#N/A</v>
      </c>
      <c r="I6385" s="79" t="e">
        <v>#N/A</v>
      </c>
      <c r="J6385" s="79" t="e">
        <v>#N/A</v>
      </c>
      <c r="K6385" s="84" t="e">
        <v>#N/A</v>
      </c>
      <c r="L6385" s="9" t="e">
        <v>#N/A</v>
      </c>
      <c r="M6385" s="92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8" t="e">
        <v>#N/A</v>
      </c>
      <c r="F6386" s="3" t="e">
        <v>#N/A</v>
      </c>
      <c r="G6386" s="3" t="e">
        <v>#N/A</v>
      </c>
      <c r="H6386" s="3" t="e">
        <v>#N/A</v>
      </c>
      <c r="I6386" s="79" t="e">
        <v>#N/A</v>
      </c>
      <c r="J6386" s="79" t="e">
        <v>#N/A</v>
      </c>
      <c r="K6386" s="84" t="e">
        <v>#N/A</v>
      </c>
      <c r="L6386" s="9" t="e">
        <v>#N/A</v>
      </c>
      <c r="M6386" s="92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8" t="e">
        <v>#N/A</v>
      </c>
      <c r="F6387" s="3" t="e">
        <v>#N/A</v>
      </c>
      <c r="G6387" s="3" t="e">
        <v>#N/A</v>
      </c>
      <c r="H6387" s="3" t="e">
        <v>#N/A</v>
      </c>
      <c r="I6387" s="79" t="e">
        <v>#N/A</v>
      </c>
      <c r="J6387" s="79" t="e">
        <v>#N/A</v>
      </c>
      <c r="K6387" s="84" t="e">
        <v>#N/A</v>
      </c>
      <c r="L6387" s="9" t="e">
        <v>#N/A</v>
      </c>
      <c r="M6387" s="92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8" t="e">
        <v>#N/A</v>
      </c>
      <c r="F6388" s="3" t="e">
        <v>#N/A</v>
      </c>
      <c r="G6388" s="3" t="e">
        <v>#N/A</v>
      </c>
      <c r="H6388" s="3" t="e">
        <v>#N/A</v>
      </c>
      <c r="I6388" s="79" t="e">
        <v>#N/A</v>
      </c>
      <c r="J6388" s="79" t="e">
        <v>#N/A</v>
      </c>
      <c r="K6388" s="84" t="e">
        <v>#N/A</v>
      </c>
      <c r="L6388" s="9" t="e">
        <v>#N/A</v>
      </c>
      <c r="M6388" s="92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8" t="e">
        <v>#N/A</v>
      </c>
      <c r="F6389" s="3" t="e">
        <v>#N/A</v>
      </c>
      <c r="G6389" s="3" t="e">
        <v>#N/A</v>
      </c>
      <c r="H6389" s="3" t="e">
        <v>#N/A</v>
      </c>
      <c r="I6389" s="79" t="e">
        <v>#N/A</v>
      </c>
      <c r="J6389" s="79" t="e">
        <v>#N/A</v>
      </c>
      <c r="K6389" s="84" t="e">
        <v>#N/A</v>
      </c>
      <c r="L6389" s="9" t="e">
        <v>#N/A</v>
      </c>
      <c r="M6389" s="92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8" t="e">
        <v>#N/A</v>
      </c>
      <c r="F6390" s="3" t="e">
        <v>#N/A</v>
      </c>
      <c r="G6390" s="3" t="e">
        <v>#N/A</v>
      </c>
      <c r="H6390" s="3" t="e">
        <v>#N/A</v>
      </c>
      <c r="I6390" s="79" t="e">
        <v>#N/A</v>
      </c>
      <c r="J6390" s="79" t="e">
        <v>#N/A</v>
      </c>
      <c r="K6390" s="84" t="e">
        <v>#N/A</v>
      </c>
      <c r="L6390" s="9" t="e">
        <v>#N/A</v>
      </c>
      <c r="M6390" s="92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8" t="e">
        <v>#N/A</v>
      </c>
      <c r="F6391" s="3" t="e">
        <v>#N/A</v>
      </c>
      <c r="G6391" s="3" t="e">
        <v>#N/A</v>
      </c>
      <c r="H6391" s="3" t="e">
        <v>#N/A</v>
      </c>
      <c r="I6391" s="79" t="e">
        <v>#N/A</v>
      </c>
      <c r="J6391" s="79" t="e">
        <v>#N/A</v>
      </c>
      <c r="K6391" s="84" t="e">
        <v>#N/A</v>
      </c>
      <c r="L6391" s="9" t="e">
        <v>#N/A</v>
      </c>
      <c r="M6391" s="92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8" t="e">
        <v>#N/A</v>
      </c>
      <c r="F6392" s="3" t="e">
        <v>#N/A</v>
      </c>
      <c r="G6392" s="3" t="e">
        <v>#N/A</v>
      </c>
      <c r="H6392" s="3" t="e">
        <v>#N/A</v>
      </c>
      <c r="I6392" s="79" t="e">
        <v>#N/A</v>
      </c>
      <c r="J6392" s="79" t="e">
        <v>#N/A</v>
      </c>
      <c r="K6392" s="84" t="e">
        <v>#N/A</v>
      </c>
      <c r="L6392" s="9" t="e">
        <v>#N/A</v>
      </c>
      <c r="M6392" s="92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8" t="e">
        <v>#N/A</v>
      </c>
      <c r="F6393" s="3" t="e">
        <v>#N/A</v>
      </c>
      <c r="G6393" s="3" t="e">
        <v>#N/A</v>
      </c>
      <c r="H6393" s="3" t="e">
        <v>#N/A</v>
      </c>
      <c r="I6393" s="79" t="e">
        <v>#N/A</v>
      </c>
      <c r="J6393" s="79" t="e">
        <v>#N/A</v>
      </c>
      <c r="K6393" s="84" t="e">
        <v>#N/A</v>
      </c>
      <c r="L6393" s="9" t="e">
        <v>#N/A</v>
      </c>
      <c r="M6393" s="92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8" t="e">
        <v>#N/A</v>
      </c>
      <c r="F6394" s="3" t="e">
        <v>#N/A</v>
      </c>
      <c r="G6394" s="3" t="e">
        <v>#N/A</v>
      </c>
      <c r="H6394" s="3" t="e">
        <v>#N/A</v>
      </c>
      <c r="I6394" s="79" t="e">
        <v>#N/A</v>
      </c>
      <c r="J6394" s="79" t="e">
        <v>#N/A</v>
      </c>
      <c r="K6394" s="84" t="e">
        <v>#N/A</v>
      </c>
      <c r="L6394" s="9" t="e">
        <v>#N/A</v>
      </c>
      <c r="M6394" s="92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8" t="e">
        <v>#N/A</v>
      </c>
      <c r="F6395" s="3" t="e">
        <v>#N/A</v>
      </c>
      <c r="G6395" s="3" t="e">
        <v>#N/A</v>
      </c>
      <c r="H6395" s="3" t="e">
        <v>#N/A</v>
      </c>
      <c r="I6395" s="79" t="e">
        <v>#N/A</v>
      </c>
      <c r="J6395" s="79" t="e">
        <v>#N/A</v>
      </c>
      <c r="K6395" s="84" t="e">
        <v>#N/A</v>
      </c>
      <c r="L6395" s="9" t="e">
        <v>#N/A</v>
      </c>
      <c r="M6395" s="92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8" t="e">
        <v>#N/A</v>
      </c>
      <c r="F6396" s="3" t="e">
        <v>#N/A</v>
      </c>
      <c r="G6396" s="3" t="e">
        <v>#N/A</v>
      </c>
      <c r="H6396" s="3" t="e">
        <v>#N/A</v>
      </c>
      <c r="I6396" s="79" t="e">
        <v>#N/A</v>
      </c>
      <c r="J6396" s="79" t="e">
        <v>#N/A</v>
      </c>
      <c r="K6396" s="84" t="e">
        <v>#N/A</v>
      </c>
      <c r="L6396" s="9" t="e">
        <v>#N/A</v>
      </c>
      <c r="M6396" s="92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8" t="e">
        <v>#N/A</v>
      </c>
      <c r="F6397" s="3" t="e">
        <v>#N/A</v>
      </c>
      <c r="G6397" s="3" t="e">
        <v>#N/A</v>
      </c>
      <c r="H6397" s="3" t="e">
        <v>#N/A</v>
      </c>
      <c r="I6397" s="79" t="e">
        <v>#N/A</v>
      </c>
      <c r="J6397" s="79" t="e">
        <v>#N/A</v>
      </c>
      <c r="K6397" s="84" t="e">
        <v>#N/A</v>
      </c>
      <c r="L6397" s="9" t="e">
        <v>#N/A</v>
      </c>
      <c r="M6397" s="92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8" t="e">
        <v>#N/A</v>
      </c>
      <c r="F6398" s="3" t="e">
        <v>#N/A</v>
      </c>
      <c r="G6398" s="3" t="e">
        <v>#N/A</v>
      </c>
      <c r="H6398" s="3" t="e">
        <v>#N/A</v>
      </c>
      <c r="I6398" s="79" t="e">
        <v>#N/A</v>
      </c>
      <c r="J6398" s="79" t="e">
        <v>#N/A</v>
      </c>
      <c r="K6398" s="84" t="e">
        <v>#N/A</v>
      </c>
      <c r="L6398" s="9" t="e">
        <v>#N/A</v>
      </c>
      <c r="M6398" s="92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8" t="e">
        <v>#N/A</v>
      </c>
      <c r="F6399" s="3" t="e">
        <v>#N/A</v>
      </c>
      <c r="G6399" s="3" t="e">
        <v>#N/A</v>
      </c>
      <c r="H6399" s="3" t="e">
        <v>#N/A</v>
      </c>
      <c r="I6399" s="79" t="e">
        <v>#N/A</v>
      </c>
      <c r="J6399" s="79" t="e">
        <v>#N/A</v>
      </c>
      <c r="K6399" s="84" t="e">
        <v>#N/A</v>
      </c>
      <c r="L6399" s="9" t="e">
        <v>#N/A</v>
      </c>
      <c r="M6399" s="92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8" t="e">
        <v>#N/A</v>
      </c>
      <c r="F6400" s="3" t="e">
        <v>#N/A</v>
      </c>
      <c r="G6400" s="3" t="e">
        <v>#N/A</v>
      </c>
      <c r="H6400" s="3" t="e">
        <v>#N/A</v>
      </c>
      <c r="I6400" s="79" t="e">
        <v>#N/A</v>
      </c>
      <c r="J6400" s="79" t="e">
        <v>#N/A</v>
      </c>
      <c r="K6400" s="84" t="e">
        <v>#N/A</v>
      </c>
      <c r="L6400" s="9" t="e">
        <v>#N/A</v>
      </c>
      <c r="M6400" s="92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8" t="e">
        <v>#N/A</v>
      </c>
      <c r="F6401" s="3" t="e">
        <v>#N/A</v>
      </c>
      <c r="G6401" s="3" t="e">
        <v>#N/A</v>
      </c>
      <c r="H6401" s="3" t="e">
        <v>#N/A</v>
      </c>
      <c r="I6401" s="79" t="e">
        <v>#N/A</v>
      </c>
      <c r="J6401" s="79" t="e">
        <v>#N/A</v>
      </c>
      <c r="K6401" s="84" t="e">
        <v>#N/A</v>
      </c>
      <c r="L6401" s="9" t="e">
        <v>#N/A</v>
      </c>
      <c r="M6401" s="92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8" t="e">
        <v>#N/A</v>
      </c>
      <c r="F6402" s="3" t="e">
        <v>#N/A</v>
      </c>
      <c r="G6402" s="3" t="e">
        <v>#N/A</v>
      </c>
      <c r="H6402" s="3" t="e">
        <v>#N/A</v>
      </c>
      <c r="I6402" s="79" t="e">
        <v>#N/A</v>
      </c>
      <c r="J6402" s="79" t="e">
        <v>#N/A</v>
      </c>
      <c r="K6402" s="84" t="e">
        <v>#N/A</v>
      </c>
      <c r="L6402" s="9" t="e">
        <v>#N/A</v>
      </c>
      <c r="M6402" s="92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8" t="e">
        <v>#N/A</v>
      </c>
      <c r="F6403" s="3" t="e">
        <v>#N/A</v>
      </c>
      <c r="G6403" s="3" t="e">
        <v>#N/A</v>
      </c>
      <c r="H6403" s="3" t="e">
        <v>#N/A</v>
      </c>
      <c r="I6403" s="79" t="e">
        <v>#N/A</v>
      </c>
      <c r="J6403" s="79" t="e">
        <v>#N/A</v>
      </c>
      <c r="K6403" s="84" t="e">
        <v>#N/A</v>
      </c>
      <c r="L6403" s="9" t="e">
        <v>#N/A</v>
      </c>
      <c r="M6403" s="92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8" t="e">
        <v>#N/A</v>
      </c>
      <c r="F6404" s="3" t="e">
        <v>#N/A</v>
      </c>
      <c r="G6404" s="3" t="e">
        <v>#N/A</v>
      </c>
      <c r="H6404" s="3" t="e">
        <v>#N/A</v>
      </c>
      <c r="I6404" s="79" t="e">
        <v>#N/A</v>
      </c>
      <c r="J6404" s="79" t="e">
        <v>#N/A</v>
      </c>
      <c r="K6404" s="84" t="e">
        <v>#N/A</v>
      </c>
      <c r="L6404" s="9" t="e">
        <v>#N/A</v>
      </c>
      <c r="M6404" s="92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8" t="e">
        <v>#N/A</v>
      </c>
      <c r="F6405" s="3" t="e">
        <v>#N/A</v>
      </c>
      <c r="G6405" s="3" t="e">
        <v>#N/A</v>
      </c>
      <c r="H6405" s="3" t="e">
        <v>#N/A</v>
      </c>
      <c r="I6405" s="79" t="e">
        <v>#N/A</v>
      </c>
      <c r="J6405" s="79" t="e">
        <v>#N/A</v>
      </c>
      <c r="K6405" s="84" t="e">
        <v>#N/A</v>
      </c>
      <c r="L6405" s="9" t="e">
        <v>#N/A</v>
      </c>
      <c r="M6405" s="92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8" t="e">
        <v>#N/A</v>
      </c>
      <c r="F6406" s="3" t="e">
        <v>#N/A</v>
      </c>
      <c r="G6406" s="3" t="e">
        <v>#N/A</v>
      </c>
      <c r="H6406" s="3" t="e">
        <v>#N/A</v>
      </c>
      <c r="I6406" s="79" t="e">
        <v>#N/A</v>
      </c>
      <c r="J6406" s="79" t="e">
        <v>#N/A</v>
      </c>
      <c r="K6406" s="84" t="e">
        <v>#N/A</v>
      </c>
      <c r="L6406" s="9" t="e">
        <v>#N/A</v>
      </c>
      <c r="M6406" s="92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8" t="e">
        <v>#N/A</v>
      </c>
      <c r="F6407" s="3" t="e">
        <v>#N/A</v>
      </c>
      <c r="G6407" s="3" t="e">
        <v>#N/A</v>
      </c>
      <c r="H6407" s="3" t="e">
        <v>#N/A</v>
      </c>
      <c r="I6407" s="79" t="e">
        <v>#N/A</v>
      </c>
      <c r="J6407" s="79" t="e">
        <v>#N/A</v>
      </c>
      <c r="K6407" s="84" t="e">
        <v>#N/A</v>
      </c>
      <c r="L6407" s="9" t="e">
        <v>#N/A</v>
      </c>
      <c r="M6407" s="92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8" t="e">
        <v>#N/A</v>
      </c>
      <c r="F6408" s="3" t="e">
        <v>#N/A</v>
      </c>
      <c r="G6408" s="3" t="e">
        <v>#N/A</v>
      </c>
      <c r="H6408" s="3" t="e">
        <v>#N/A</v>
      </c>
      <c r="I6408" s="79" t="e">
        <v>#N/A</v>
      </c>
      <c r="J6408" s="79" t="e">
        <v>#N/A</v>
      </c>
      <c r="K6408" s="84" t="e">
        <v>#N/A</v>
      </c>
      <c r="L6408" s="9" t="e">
        <v>#N/A</v>
      </c>
      <c r="M6408" s="92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8" t="e">
        <v>#N/A</v>
      </c>
      <c r="F6409" s="3" t="e">
        <v>#N/A</v>
      </c>
      <c r="G6409" s="3" t="e">
        <v>#N/A</v>
      </c>
      <c r="H6409" s="3" t="e">
        <v>#N/A</v>
      </c>
      <c r="I6409" s="79" t="e">
        <v>#N/A</v>
      </c>
      <c r="J6409" s="79" t="e">
        <v>#N/A</v>
      </c>
      <c r="K6409" s="84" t="e">
        <v>#N/A</v>
      </c>
      <c r="L6409" s="9" t="e">
        <v>#N/A</v>
      </c>
      <c r="M6409" s="92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8" t="e">
        <v>#N/A</v>
      </c>
      <c r="F6410" s="3" t="e">
        <v>#N/A</v>
      </c>
      <c r="G6410" s="3" t="e">
        <v>#N/A</v>
      </c>
      <c r="H6410" s="3" t="e">
        <v>#N/A</v>
      </c>
      <c r="I6410" s="79" t="e">
        <v>#N/A</v>
      </c>
      <c r="J6410" s="79" t="e">
        <v>#N/A</v>
      </c>
      <c r="K6410" s="84" t="e">
        <v>#N/A</v>
      </c>
      <c r="L6410" s="9" t="e">
        <v>#N/A</v>
      </c>
      <c r="M6410" s="92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8" t="e">
        <v>#N/A</v>
      </c>
      <c r="F6411" s="3" t="e">
        <v>#N/A</v>
      </c>
      <c r="G6411" s="3" t="e">
        <v>#N/A</v>
      </c>
      <c r="H6411" s="3" t="e">
        <v>#N/A</v>
      </c>
      <c r="I6411" s="79" t="e">
        <v>#N/A</v>
      </c>
      <c r="J6411" s="79" t="e">
        <v>#N/A</v>
      </c>
      <c r="K6411" s="84" t="e">
        <v>#N/A</v>
      </c>
      <c r="L6411" s="9" t="e">
        <v>#N/A</v>
      </c>
      <c r="M6411" s="92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8" t="e">
        <v>#N/A</v>
      </c>
      <c r="F6412" s="3" t="e">
        <v>#N/A</v>
      </c>
      <c r="G6412" s="3" t="e">
        <v>#N/A</v>
      </c>
      <c r="H6412" s="3" t="e">
        <v>#N/A</v>
      </c>
      <c r="I6412" s="79" t="e">
        <v>#N/A</v>
      </c>
      <c r="J6412" s="79" t="e">
        <v>#N/A</v>
      </c>
      <c r="K6412" s="84" t="e">
        <v>#N/A</v>
      </c>
      <c r="L6412" s="9" t="e">
        <v>#N/A</v>
      </c>
      <c r="M6412" s="92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8" t="e">
        <v>#N/A</v>
      </c>
      <c r="F6413" s="3" t="e">
        <v>#N/A</v>
      </c>
      <c r="G6413" s="3" t="e">
        <v>#N/A</v>
      </c>
      <c r="H6413" s="3" t="e">
        <v>#N/A</v>
      </c>
      <c r="I6413" s="79" t="e">
        <v>#N/A</v>
      </c>
      <c r="J6413" s="79" t="e">
        <v>#N/A</v>
      </c>
      <c r="K6413" s="84" t="e">
        <v>#N/A</v>
      </c>
      <c r="L6413" s="9" t="e">
        <v>#N/A</v>
      </c>
      <c r="M6413" s="92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8" t="e">
        <v>#N/A</v>
      </c>
      <c r="F6414" s="3" t="e">
        <v>#N/A</v>
      </c>
      <c r="G6414" s="3" t="e">
        <v>#N/A</v>
      </c>
      <c r="H6414" s="3" t="e">
        <v>#N/A</v>
      </c>
      <c r="I6414" s="79" t="e">
        <v>#N/A</v>
      </c>
      <c r="J6414" s="79" t="e">
        <v>#N/A</v>
      </c>
      <c r="K6414" s="84" t="e">
        <v>#N/A</v>
      </c>
      <c r="L6414" s="9" t="e">
        <v>#N/A</v>
      </c>
      <c r="M6414" s="92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8" t="e">
        <v>#N/A</v>
      </c>
      <c r="F6415" s="3" t="e">
        <v>#N/A</v>
      </c>
      <c r="G6415" s="3" t="e">
        <v>#N/A</v>
      </c>
      <c r="H6415" s="3" t="e">
        <v>#N/A</v>
      </c>
      <c r="I6415" s="79" t="e">
        <v>#N/A</v>
      </c>
      <c r="J6415" s="79" t="e">
        <v>#N/A</v>
      </c>
      <c r="K6415" s="84" t="e">
        <v>#N/A</v>
      </c>
      <c r="L6415" s="9" t="e">
        <v>#N/A</v>
      </c>
      <c r="M6415" s="92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8" t="e">
        <v>#N/A</v>
      </c>
      <c r="F6416" s="3" t="e">
        <v>#N/A</v>
      </c>
      <c r="G6416" s="3" t="e">
        <v>#N/A</v>
      </c>
      <c r="H6416" s="3" t="e">
        <v>#N/A</v>
      </c>
      <c r="I6416" s="79" t="e">
        <v>#N/A</v>
      </c>
      <c r="J6416" s="79" t="e">
        <v>#N/A</v>
      </c>
      <c r="K6416" s="84" t="e">
        <v>#N/A</v>
      </c>
      <c r="L6416" s="9" t="e">
        <v>#N/A</v>
      </c>
      <c r="M6416" s="92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8" t="e">
        <v>#N/A</v>
      </c>
      <c r="F6417" s="3" t="e">
        <v>#N/A</v>
      </c>
      <c r="G6417" s="3" t="e">
        <v>#N/A</v>
      </c>
      <c r="H6417" s="3" t="e">
        <v>#N/A</v>
      </c>
      <c r="I6417" s="79" t="e">
        <v>#N/A</v>
      </c>
      <c r="J6417" s="79" t="e">
        <v>#N/A</v>
      </c>
      <c r="K6417" s="84" t="e">
        <v>#N/A</v>
      </c>
      <c r="L6417" s="9" t="e">
        <v>#N/A</v>
      </c>
      <c r="M6417" s="92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8" t="e">
        <v>#N/A</v>
      </c>
      <c r="F6418" s="3" t="e">
        <v>#N/A</v>
      </c>
      <c r="G6418" s="3" t="e">
        <v>#N/A</v>
      </c>
      <c r="H6418" s="3" t="e">
        <v>#N/A</v>
      </c>
      <c r="I6418" s="79" t="e">
        <v>#N/A</v>
      </c>
      <c r="J6418" s="79" t="e">
        <v>#N/A</v>
      </c>
      <c r="K6418" s="84" t="e">
        <v>#N/A</v>
      </c>
      <c r="L6418" s="9" t="e">
        <v>#N/A</v>
      </c>
      <c r="M6418" s="92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8" t="e">
        <v>#N/A</v>
      </c>
      <c r="F6419" s="3" t="e">
        <v>#N/A</v>
      </c>
      <c r="G6419" s="3" t="e">
        <v>#N/A</v>
      </c>
      <c r="H6419" s="3" t="e">
        <v>#N/A</v>
      </c>
      <c r="I6419" s="79" t="e">
        <v>#N/A</v>
      </c>
      <c r="J6419" s="79" t="e">
        <v>#N/A</v>
      </c>
      <c r="K6419" s="84" t="e">
        <v>#N/A</v>
      </c>
      <c r="L6419" s="9" t="e">
        <v>#N/A</v>
      </c>
      <c r="M6419" s="92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8" t="e">
        <v>#N/A</v>
      </c>
      <c r="F6420" s="3" t="e">
        <v>#N/A</v>
      </c>
      <c r="G6420" s="3" t="e">
        <v>#N/A</v>
      </c>
      <c r="H6420" s="3" t="e">
        <v>#N/A</v>
      </c>
      <c r="I6420" s="79" t="e">
        <v>#N/A</v>
      </c>
      <c r="J6420" s="79" t="e">
        <v>#N/A</v>
      </c>
      <c r="K6420" s="84" t="e">
        <v>#N/A</v>
      </c>
      <c r="L6420" s="9" t="e">
        <v>#N/A</v>
      </c>
      <c r="M6420" s="92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8" t="e">
        <v>#N/A</v>
      </c>
      <c r="F6421" s="3" t="e">
        <v>#N/A</v>
      </c>
      <c r="G6421" s="3" t="e">
        <v>#N/A</v>
      </c>
      <c r="H6421" s="3" t="e">
        <v>#N/A</v>
      </c>
      <c r="I6421" s="79" t="e">
        <v>#N/A</v>
      </c>
      <c r="J6421" s="79" t="e">
        <v>#N/A</v>
      </c>
      <c r="K6421" s="84" t="e">
        <v>#N/A</v>
      </c>
      <c r="L6421" s="9" t="e">
        <v>#N/A</v>
      </c>
      <c r="M6421" s="92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8" t="e">
        <v>#N/A</v>
      </c>
      <c r="F6422" s="3" t="e">
        <v>#N/A</v>
      </c>
      <c r="G6422" s="3" t="e">
        <v>#N/A</v>
      </c>
      <c r="H6422" s="3" t="e">
        <v>#N/A</v>
      </c>
      <c r="I6422" s="79" t="e">
        <v>#N/A</v>
      </c>
      <c r="J6422" s="79" t="e">
        <v>#N/A</v>
      </c>
      <c r="K6422" s="84" t="e">
        <v>#N/A</v>
      </c>
      <c r="L6422" s="9" t="e">
        <v>#N/A</v>
      </c>
      <c r="M6422" s="92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8" t="e">
        <v>#N/A</v>
      </c>
      <c r="F6423" s="3" t="e">
        <v>#N/A</v>
      </c>
      <c r="G6423" s="3" t="e">
        <v>#N/A</v>
      </c>
      <c r="H6423" s="3" t="e">
        <v>#N/A</v>
      </c>
      <c r="I6423" s="79" t="e">
        <v>#N/A</v>
      </c>
      <c r="J6423" s="79" t="e">
        <v>#N/A</v>
      </c>
      <c r="K6423" s="84" t="e">
        <v>#N/A</v>
      </c>
      <c r="L6423" s="9" t="e">
        <v>#N/A</v>
      </c>
      <c r="M6423" s="92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8" t="e">
        <v>#N/A</v>
      </c>
      <c r="F6424" s="3" t="e">
        <v>#N/A</v>
      </c>
      <c r="G6424" s="3" t="e">
        <v>#N/A</v>
      </c>
      <c r="H6424" s="3" t="e">
        <v>#N/A</v>
      </c>
      <c r="I6424" s="79" t="e">
        <v>#N/A</v>
      </c>
      <c r="J6424" s="79" t="e">
        <v>#N/A</v>
      </c>
      <c r="K6424" s="84" t="e">
        <v>#N/A</v>
      </c>
      <c r="L6424" s="9" t="e">
        <v>#N/A</v>
      </c>
      <c r="M6424" s="92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8" t="e">
        <v>#N/A</v>
      </c>
      <c r="F6425" s="3" t="e">
        <v>#N/A</v>
      </c>
      <c r="G6425" s="3" t="e">
        <v>#N/A</v>
      </c>
      <c r="H6425" s="3" t="e">
        <v>#N/A</v>
      </c>
      <c r="I6425" s="79" t="e">
        <v>#N/A</v>
      </c>
      <c r="J6425" s="79" t="e">
        <v>#N/A</v>
      </c>
      <c r="K6425" s="84" t="e">
        <v>#N/A</v>
      </c>
      <c r="L6425" s="9" t="e">
        <v>#N/A</v>
      </c>
      <c r="M6425" s="92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8" t="e">
        <v>#N/A</v>
      </c>
      <c r="F6426" s="3" t="e">
        <v>#N/A</v>
      </c>
      <c r="G6426" s="3" t="e">
        <v>#N/A</v>
      </c>
      <c r="H6426" s="3" t="e">
        <v>#N/A</v>
      </c>
      <c r="I6426" s="79" t="e">
        <v>#N/A</v>
      </c>
      <c r="J6426" s="79" t="e">
        <v>#N/A</v>
      </c>
      <c r="K6426" s="84" t="e">
        <v>#N/A</v>
      </c>
      <c r="L6426" s="9" t="e">
        <v>#N/A</v>
      </c>
      <c r="M6426" s="92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8" t="e">
        <v>#N/A</v>
      </c>
      <c r="F6427" s="3" t="e">
        <v>#N/A</v>
      </c>
      <c r="G6427" s="3" t="e">
        <v>#N/A</v>
      </c>
      <c r="H6427" s="3" t="e">
        <v>#N/A</v>
      </c>
      <c r="I6427" s="79" t="e">
        <v>#N/A</v>
      </c>
      <c r="J6427" s="79" t="e">
        <v>#N/A</v>
      </c>
      <c r="K6427" s="84" t="e">
        <v>#N/A</v>
      </c>
      <c r="L6427" s="9" t="e">
        <v>#N/A</v>
      </c>
      <c r="M6427" s="92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8" t="e">
        <v>#N/A</v>
      </c>
      <c r="F6428" s="3" t="e">
        <v>#N/A</v>
      </c>
      <c r="G6428" s="3" t="e">
        <v>#N/A</v>
      </c>
      <c r="H6428" s="3" t="e">
        <v>#N/A</v>
      </c>
      <c r="I6428" s="79" t="e">
        <v>#N/A</v>
      </c>
      <c r="J6428" s="79" t="e">
        <v>#N/A</v>
      </c>
      <c r="K6428" s="84" t="e">
        <v>#N/A</v>
      </c>
      <c r="L6428" s="9" t="e">
        <v>#N/A</v>
      </c>
      <c r="M6428" s="92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8" t="e">
        <v>#N/A</v>
      </c>
      <c r="F6429" s="3" t="e">
        <v>#N/A</v>
      </c>
      <c r="G6429" s="3" t="e">
        <v>#N/A</v>
      </c>
      <c r="H6429" s="3" t="e">
        <v>#N/A</v>
      </c>
      <c r="I6429" s="79" t="e">
        <v>#N/A</v>
      </c>
      <c r="J6429" s="79" t="e">
        <v>#N/A</v>
      </c>
      <c r="K6429" s="84" t="e">
        <v>#N/A</v>
      </c>
      <c r="L6429" s="9" t="e">
        <v>#N/A</v>
      </c>
      <c r="M6429" s="92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8" t="e">
        <v>#N/A</v>
      </c>
      <c r="F6430" s="3" t="e">
        <v>#N/A</v>
      </c>
      <c r="G6430" s="3" t="e">
        <v>#N/A</v>
      </c>
      <c r="H6430" s="3" t="e">
        <v>#N/A</v>
      </c>
      <c r="I6430" s="79" t="e">
        <v>#N/A</v>
      </c>
      <c r="J6430" s="79" t="e">
        <v>#N/A</v>
      </c>
      <c r="K6430" s="84" t="e">
        <v>#N/A</v>
      </c>
      <c r="L6430" s="9" t="e">
        <v>#N/A</v>
      </c>
      <c r="M6430" s="92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8" t="e">
        <v>#N/A</v>
      </c>
      <c r="F6431" s="3" t="e">
        <v>#N/A</v>
      </c>
      <c r="G6431" s="3" t="e">
        <v>#N/A</v>
      </c>
      <c r="H6431" s="3" t="e">
        <v>#N/A</v>
      </c>
      <c r="I6431" s="79" t="e">
        <v>#N/A</v>
      </c>
      <c r="J6431" s="79" t="e">
        <v>#N/A</v>
      </c>
      <c r="K6431" s="84" t="e">
        <v>#N/A</v>
      </c>
      <c r="L6431" s="9" t="e">
        <v>#N/A</v>
      </c>
      <c r="M6431" s="92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8" t="e">
        <v>#N/A</v>
      </c>
      <c r="F6432" s="3" t="e">
        <v>#N/A</v>
      </c>
      <c r="G6432" s="3" t="e">
        <v>#N/A</v>
      </c>
      <c r="H6432" s="3" t="e">
        <v>#N/A</v>
      </c>
      <c r="I6432" s="79" t="e">
        <v>#N/A</v>
      </c>
      <c r="J6432" s="79" t="e">
        <v>#N/A</v>
      </c>
      <c r="K6432" s="84" t="e">
        <v>#N/A</v>
      </c>
      <c r="L6432" s="9" t="e">
        <v>#N/A</v>
      </c>
      <c r="M6432" s="92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8" t="e">
        <v>#N/A</v>
      </c>
      <c r="F6433" s="3" t="e">
        <v>#N/A</v>
      </c>
      <c r="G6433" s="3" t="e">
        <v>#N/A</v>
      </c>
      <c r="H6433" s="3" t="e">
        <v>#N/A</v>
      </c>
      <c r="I6433" s="79" t="e">
        <v>#N/A</v>
      </c>
      <c r="J6433" s="79" t="e">
        <v>#N/A</v>
      </c>
      <c r="K6433" s="84" t="e">
        <v>#N/A</v>
      </c>
      <c r="L6433" s="9" t="e">
        <v>#N/A</v>
      </c>
      <c r="M6433" s="92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8" t="e">
        <v>#N/A</v>
      </c>
      <c r="F6434" s="3" t="e">
        <v>#N/A</v>
      </c>
      <c r="G6434" s="3" t="e">
        <v>#N/A</v>
      </c>
      <c r="H6434" s="3" t="e">
        <v>#N/A</v>
      </c>
      <c r="I6434" s="79" t="e">
        <v>#N/A</v>
      </c>
      <c r="J6434" s="79" t="e">
        <v>#N/A</v>
      </c>
      <c r="K6434" s="84" t="e">
        <v>#N/A</v>
      </c>
      <c r="L6434" s="9" t="e">
        <v>#N/A</v>
      </c>
      <c r="M6434" s="92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8" t="e">
        <v>#N/A</v>
      </c>
      <c r="F6435" s="3" t="e">
        <v>#N/A</v>
      </c>
      <c r="G6435" s="3" t="e">
        <v>#N/A</v>
      </c>
      <c r="H6435" s="3" t="e">
        <v>#N/A</v>
      </c>
      <c r="I6435" s="79" t="e">
        <v>#N/A</v>
      </c>
      <c r="J6435" s="79" t="e">
        <v>#N/A</v>
      </c>
      <c r="K6435" s="84" t="e">
        <v>#N/A</v>
      </c>
      <c r="L6435" s="9" t="e">
        <v>#N/A</v>
      </c>
      <c r="M6435" s="92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8" t="e">
        <v>#N/A</v>
      </c>
      <c r="F6436" s="3" t="e">
        <v>#N/A</v>
      </c>
      <c r="G6436" s="3" t="e">
        <v>#N/A</v>
      </c>
      <c r="H6436" s="3" t="e">
        <v>#N/A</v>
      </c>
      <c r="I6436" s="79" t="e">
        <v>#N/A</v>
      </c>
      <c r="J6436" s="79" t="e">
        <v>#N/A</v>
      </c>
      <c r="K6436" s="84" t="e">
        <v>#N/A</v>
      </c>
      <c r="L6436" s="9" t="e">
        <v>#N/A</v>
      </c>
      <c r="M6436" s="92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8" t="e">
        <v>#N/A</v>
      </c>
      <c r="F6437" s="3" t="e">
        <v>#N/A</v>
      </c>
      <c r="G6437" s="3" t="e">
        <v>#N/A</v>
      </c>
      <c r="H6437" s="3" t="e">
        <v>#N/A</v>
      </c>
      <c r="I6437" s="79" t="e">
        <v>#N/A</v>
      </c>
      <c r="J6437" s="79" t="e">
        <v>#N/A</v>
      </c>
      <c r="K6437" s="84" t="e">
        <v>#N/A</v>
      </c>
      <c r="L6437" s="9" t="e">
        <v>#N/A</v>
      </c>
      <c r="M6437" s="92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8" t="e">
        <v>#N/A</v>
      </c>
      <c r="F6438" s="3" t="e">
        <v>#N/A</v>
      </c>
      <c r="G6438" s="3" t="e">
        <v>#N/A</v>
      </c>
      <c r="H6438" s="3" t="e">
        <v>#N/A</v>
      </c>
      <c r="I6438" s="79" t="e">
        <v>#N/A</v>
      </c>
      <c r="J6438" s="79" t="e">
        <v>#N/A</v>
      </c>
      <c r="K6438" s="84" t="e">
        <v>#N/A</v>
      </c>
      <c r="L6438" s="9" t="e">
        <v>#N/A</v>
      </c>
      <c r="M6438" s="92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8" t="e">
        <v>#N/A</v>
      </c>
      <c r="F6439" s="3" t="e">
        <v>#N/A</v>
      </c>
      <c r="G6439" s="3" t="e">
        <v>#N/A</v>
      </c>
      <c r="H6439" s="3" t="e">
        <v>#N/A</v>
      </c>
      <c r="I6439" s="79" t="e">
        <v>#N/A</v>
      </c>
      <c r="J6439" s="79" t="e">
        <v>#N/A</v>
      </c>
      <c r="K6439" s="84" t="e">
        <v>#N/A</v>
      </c>
      <c r="L6439" s="9" t="e">
        <v>#N/A</v>
      </c>
      <c r="M6439" s="92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8" t="e">
        <v>#N/A</v>
      </c>
      <c r="F6440" s="3" t="e">
        <v>#N/A</v>
      </c>
      <c r="G6440" s="3" t="e">
        <v>#N/A</v>
      </c>
      <c r="H6440" s="3" t="e">
        <v>#N/A</v>
      </c>
      <c r="I6440" s="79" t="e">
        <v>#N/A</v>
      </c>
      <c r="J6440" s="79" t="e">
        <v>#N/A</v>
      </c>
      <c r="K6440" s="84" t="e">
        <v>#N/A</v>
      </c>
      <c r="L6440" s="9" t="e">
        <v>#N/A</v>
      </c>
      <c r="M6440" s="92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8" t="e">
        <v>#N/A</v>
      </c>
      <c r="F6441" s="3" t="e">
        <v>#N/A</v>
      </c>
      <c r="G6441" s="3" t="e">
        <v>#N/A</v>
      </c>
      <c r="H6441" s="3" t="e">
        <v>#N/A</v>
      </c>
      <c r="I6441" s="79" t="e">
        <v>#N/A</v>
      </c>
      <c r="J6441" s="79" t="e">
        <v>#N/A</v>
      </c>
      <c r="K6441" s="84" t="e">
        <v>#N/A</v>
      </c>
      <c r="L6441" s="9" t="e">
        <v>#N/A</v>
      </c>
      <c r="M6441" s="92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8" t="e">
        <v>#N/A</v>
      </c>
      <c r="F6442" s="3" t="e">
        <v>#N/A</v>
      </c>
      <c r="G6442" s="3" t="e">
        <v>#N/A</v>
      </c>
      <c r="H6442" s="3" t="e">
        <v>#N/A</v>
      </c>
      <c r="I6442" s="79" t="e">
        <v>#N/A</v>
      </c>
      <c r="J6442" s="79" t="e">
        <v>#N/A</v>
      </c>
      <c r="K6442" s="84" t="e">
        <v>#N/A</v>
      </c>
      <c r="L6442" s="9" t="e">
        <v>#N/A</v>
      </c>
      <c r="M6442" s="92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8" t="e">
        <v>#N/A</v>
      </c>
      <c r="F6443" s="3" t="e">
        <v>#N/A</v>
      </c>
      <c r="G6443" s="3" t="e">
        <v>#N/A</v>
      </c>
      <c r="H6443" s="3" t="e">
        <v>#N/A</v>
      </c>
      <c r="I6443" s="79" t="e">
        <v>#N/A</v>
      </c>
      <c r="J6443" s="79" t="e">
        <v>#N/A</v>
      </c>
      <c r="K6443" s="84" t="e">
        <v>#N/A</v>
      </c>
      <c r="L6443" s="9" t="e">
        <v>#N/A</v>
      </c>
      <c r="M6443" s="92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8" t="e">
        <v>#N/A</v>
      </c>
      <c r="F6444" s="3" t="e">
        <v>#N/A</v>
      </c>
      <c r="G6444" s="3" t="e">
        <v>#N/A</v>
      </c>
      <c r="H6444" s="3" t="e">
        <v>#N/A</v>
      </c>
      <c r="I6444" s="79" t="e">
        <v>#N/A</v>
      </c>
      <c r="J6444" s="79" t="e">
        <v>#N/A</v>
      </c>
      <c r="K6444" s="84" t="e">
        <v>#N/A</v>
      </c>
      <c r="L6444" s="9" t="e">
        <v>#N/A</v>
      </c>
      <c r="M6444" s="92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8" t="e">
        <v>#N/A</v>
      </c>
      <c r="F6445" s="3" t="e">
        <v>#N/A</v>
      </c>
      <c r="G6445" s="3" t="e">
        <v>#N/A</v>
      </c>
      <c r="H6445" s="3" t="e">
        <v>#N/A</v>
      </c>
      <c r="I6445" s="79" t="e">
        <v>#N/A</v>
      </c>
      <c r="J6445" s="79" t="e">
        <v>#N/A</v>
      </c>
      <c r="K6445" s="84" t="e">
        <v>#N/A</v>
      </c>
      <c r="L6445" s="9" t="e">
        <v>#N/A</v>
      </c>
      <c r="M6445" s="92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8" t="e">
        <v>#N/A</v>
      </c>
      <c r="F6446" s="3" t="e">
        <v>#N/A</v>
      </c>
      <c r="G6446" s="3" t="e">
        <v>#N/A</v>
      </c>
      <c r="H6446" s="3" t="e">
        <v>#N/A</v>
      </c>
      <c r="I6446" s="79" t="e">
        <v>#N/A</v>
      </c>
      <c r="J6446" s="79" t="e">
        <v>#N/A</v>
      </c>
      <c r="K6446" s="84" t="e">
        <v>#N/A</v>
      </c>
      <c r="L6446" s="9" t="e">
        <v>#N/A</v>
      </c>
      <c r="M6446" s="92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8" t="e">
        <v>#N/A</v>
      </c>
      <c r="F6447" s="3" t="e">
        <v>#N/A</v>
      </c>
      <c r="G6447" s="3" t="e">
        <v>#N/A</v>
      </c>
      <c r="H6447" s="3" t="e">
        <v>#N/A</v>
      </c>
      <c r="I6447" s="79" t="e">
        <v>#N/A</v>
      </c>
      <c r="J6447" s="79" t="e">
        <v>#N/A</v>
      </c>
      <c r="K6447" s="84" t="e">
        <v>#N/A</v>
      </c>
      <c r="L6447" s="9" t="e">
        <v>#N/A</v>
      </c>
      <c r="M6447" s="92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8" t="e">
        <v>#N/A</v>
      </c>
      <c r="F6448" s="3" t="e">
        <v>#N/A</v>
      </c>
      <c r="G6448" s="3" t="e">
        <v>#N/A</v>
      </c>
      <c r="H6448" s="3" t="e">
        <v>#N/A</v>
      </c>
      <c r="I6448" s="79" t="e">
        <v>#N/A</v>
      </c>
      <c r="J6448" s="79" t="e">
        <v>#N/A</v>
      </c>
      <c r="K6448" s="84" t="e">
        <v>#N/A</v>
      </c>
      <c r="L6448" s="9" t="e">
        <v>#N/A</v>
      </c>
      <c r="M6448" s="92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8" t="e">
        <v>#N/A</v>
      </c>
      <c r="F6449" s="3" t="e">
        <v>#N/A</v>
      </c>
      <c r="G6449" s="3" t="e">
        <v>#N/A</v>
      </c>
      <c r="H6449" s="3" t="e">
        <v>#N/A</v>
      </c>
      <c r="I6449" s="79" t="e">
        <v>#N/A</v>
      </c>
      <c r="J6449" s="79" t="e">
        <v>#N/A</v>
      </c>
      <c r="K6449" s="84" t="e">
        <v>#N/A</v>
      </c>
      <c r="L6449" s="9" t="e">
        <v>#N/A</v>
      </c>
      <c r="M6449" s="92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8" t="e">
        <v>#N/A</v>
      </c>
      <c r="F6450" s="3" t="e">
        <v>#N/A</v>
      </c>
      <c r="G6450" s="3" t="e">
        <v>#N/A</v>
      </c>
      <c r="H6450" s="3" t="e">
        <v>#N/A</v>
      </c>
      <c r="I6450" s="79" t="e">
        <v>#N/A</v>
      </c>
      <c r="J6450" s="79" t="e">
        <v>#N/A</v>
      </c>
      <c r="K6450" s="84" t="e">
        <v>#N/A</v>
      </c>
      <c r="L6450" s="9" t="e">
        <v>#N/A</v>
      </c>
      <c r="M6450" s="92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8" t="e">
        <v>#N/A</v>
      </c>
      <c r="F6451" s="3" t="e">
        <v>#N/A</v>
      </c>
      <c r="G6451" s="3" t="e">
        <v>#N/A</v>
      </c>
      <c r="H6451" s="3" t="e">
        <v>#N/A</v>
      </c>
      <c r="I6451" s="79" t="e">
        <v>#N/A</v>
      </c>
      <c r="J6451" s="79" t="e">
        <v>#N/A</v>
      </c>
      <c r="K6451" s="84" t="e">
        <v>#N/A</v>
      </c>
      <c r="L6451" s="9" t="e">
        <v>#N/A</v>
      </c>
      <c r="M6451" s="92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8" t="e">
        <v>#N/A</v>
      </c>
      <c r="F6452" s="3" t="e">
        <v>#N/A</v>
      </c>
      <c r="G6452" s="3" t="e">
        <v>#N/A</v>
      </c>
      <c r="H6452" s="3" t="e">
        <v>#N/A</v>
      </c>
      <c r="I6452" s="79" t="e">
        <v>#N/A</v>
      </c>
      <c r="J6452" s="79" t="e">
        <v>#N/A</v>
      </c>
      <c r="K6452" s="84" t="e">
        <v>#N/A</v>
      </c>
      <c r="L6452" s="9" t="e">
        <v>#N/A</v>
      </c>
      <c r="M6452" s="92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8" t="e">
        <v>#N/A</v>
      </c>
      <c r="F6453" s="3" t="e">
        <v>#N/A</v>
      </c>
      <c r="G6453" s="3" t="e">
        <v>#N/A</v>
      </c>
      <c r="H6453" s="3" t="e">
        <v>#N/A</v>
      </c>
      <c r="I6453" s="79" t="e">
        <v>#N/A</v>
      </c>
      <c r="J6453" s="79" t="e">
        <v>#N/A</v>
      </c>
      <c r="K6453" s="84" t="e">
        <v>#N/A</v>
      </c>
      <c r="L6453" s="9" t="e">
        <v>#N/A</v>
      </c>
      <c r="M6453" s="92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8" t="e">
        <v>#N/A</v>
      </c>
      <c r="F6454" s="3" t="e">
        <v>#N/A</v>
      </c>
      <c r="G6454" s="3" t="e">
        <v>#N/A</v>
      </c>
      <c r="H6454" s="3" t="e">
        <v>#N/A</v>
      </c>
      <c r="I6454" s="79" t="e">
        <v>#N/A</v>
      </c>
      <c r="J6454" s="79" t="e">
        <v>#N/A</v>
      </c>
      <c r="K6454" s="84" t="e">
        <v>#N/A</v>
      </c>
      <c r="L6454" s="9" t="e">
        <v>#N/A</v>
      </c>
      <c r="M6454" s="92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8" t="e">
        <v>#N/A</v>
      </c>
      <c r="F6455" s="3" t="e">
        <v>#N/A</v>
      </c>
      <c r="G6455" s="3" t="e">
        <v>#N/A</v>
      </c>
      <c r="H6455" s="3" t="e">
        <v>#N/A</v>
      </c>
      <c r="I6455" s="79" t="e">
        <v>#N/A</v>
      </c>
      <c r="J6455" s="79" t="e">
        <v>#N/A</v>
      </c>
      <c r="K6455" s="84" t="e">
        <v>#N/A</v>
      </c>
      <c r="L6455" s="9" t="e">
        <v>#N/A</v>
      </c>
      <c r="M6455" s="92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8" t="e">
        <v>#N/A</v>
      </c>
      <c r="F6456" s="3" t="e">
        <v>#N/A</v>
      </c>
      <c r="G6456" s="3" t="e">
        <v>#N/A</v>
      </c>
      <c r="H6456" s="3" t="e">
        <v>#N/A</v>
      </c>
      <c r="I6456" s="79" t="e">
        <v>#N/A</v>
      </c>
      <c r="J6456" s="79" t="e">
        <v>#N/A</v>
      </c>
      <c r="K6456" s="84" t="e">
        <v>#N/A</v>
      </c>
      <c r="L6456" s="9" t="e">
        <v>#N/A</v>
      </c>
      <c r="M6456" s="92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8" t="e">
        <v>#N/A</v>
      </c>
      <c r="F6457" s="3" t="e">
        <v>#N/A</v>
      </c>
      <c r="G6457" s="3" t="e">
        <v>#N/A</v>
      </c>
      <c r="H6457" s="3" t="e">
        <v>#N/A</v>
      </c>
      <c r="I6457" s="79" t="e">
        <v>#N/A</v>
      </c>
      <c r="J6457" s="79" t="e">
        <v>#N/A</v>
      </c>
      <c r="K6457" s="84" t="e">
        <v>#N/A</v>
      </c>
      <c r="L6457" s="9" t="e">
        <v>#N/A</v>
      </c>
      <c r="M6457" s="92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8" t="e">
        <v>#N/A</v>
      </c>
      <c r="F6458" s="3" t="e">
        <v>#N/A</v>
      </c>
      <c r="G6458" s="3" t="e">
        <v>#N/A</v>
      </c>
      <c r="H6458" s="3" t="e">
        <v>#N/A</v>
      </c>
      <c r="I6458" s="79" t="e">
        <v>#N/A</v>
      </c>
      <c r="J6458" s="79" t="e">
        <v>#N/A</v>
      </c>
      <c r="K6458" s="84" t="e">
        <v>#N/A</v>
      </c>
      <c r="L6458" s="9" t="e">
        <v>#N/A</v>
      </c>
      <c r="M6458" s="92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8" t="e">
        <v>#N/A</v>
      </c>
      <c r="F6459" s="3" t="e">
        <v>#N/A</v>
      </c>
      <c r="G6459" s="3" t="e">
        <v>#N/A</v>
      </c>
      <c r="H6459" s="3" t="e">
        <v>#N/A</v>
      </c>
      <c r="I6459" s="79" t="e">
        <v>#N/A</v>
      </c>
      <c r="J6459" s="79" t="e">
        <v>#N/A</v>
      </c>
      <c r="K6459" s="84" t="e">
        <v>#N/A</v>
      </c>
      <c r="L6459" s="9" t="e">
        <v>#N/A</v>
      </c>
      <c r="M6459" s="92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8" t="e">
        <v>#N/A</v>
      </c>
      <c r="F6460" s="3" t="e">
        <v>#N/A</v>
      </c>
      <c r="G6460" s="3" t="e">
        <v>#N/A</v>
      </c>
      <c r="H6460" s="3" t="e">
        <v>#N/A</v>
      </c>
      <c r="I6460" s="79" t="e">
        <v>#N/A</v>
      </c>
      <c r="J6460" s="79" t="e">
        <v>#N/A</v>
      </c>
      <c r="K6460" s="84" t="e">
        <v>#N/A</v>
      </c>
      <c r="L6460" s="9" t="e">
        <v>#N/A</v>
      </c>
      <c r="M6460" s="92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8" t="e">
        <v>#N/A</v>
      </c>
      <c r="F6461" s="3" t="e">
        <v>#N/A</v>
      </c>
      <c r="G6461" s="3" t="e">
        <v>#N/A</v>
      </c>
      <c r="H6461" s="3" t="e">
        <v>#N/A</v>
      </c>
      <c r="I6461" s="79" t="e">
        <v>#N/A</v>
      </c>
      <c r="J6461" s="79" t="e">
        <v>#N/A</v>
      </c>
      <c r="K6461" s="84" t="e">
        <v>#N/A</v>
      </c>
      <c r="L6461" s="9" t="e">
        <v>#N/A</v>
      </c>
      <c r="M6461" s="92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8" t="e">
        <v>#N/A</v>
      </c>
      <c r="F6462" s="3" t="e">
        <v>#N/A</v>
      </c>
      <c r="G6462" s="3" t="e">
        <v>#N/A</v>
      </c>
      <c r="H6462" s="3" t="e">
        <v>#N/A</v>
      </c>
      <c r="I6462" s="79" t="e">
        <v>#N/A</v>
      </c>
      <c r="J6462" s="79" t="e">
        <v>#N/A</v>
      </c>
      <c r="K6462" s="84" t="e">
        <v>#N/A</v>
      </c>
      <c r="L6462" s="9" t="e">
        <v>#N/A</v>
      </c>
      <c r="M6462" s="92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8" t="e">
        <v>#N/A</v>
      </c>
      <c r="F6463" s="3" t="e">
        <v>#N/A</v>
      </c>
      <c r="G6463" s="3" t="e">
        <v>#N/A</v>
      </c>
      <c r="H6463" s="3" t="e">
        <v>#N/A</v>
      </c>
      <c r="I6463" s="79" t="e">
        <v>#N/A</v>
      </c>
      <c r="J6463" s="79" t="e">
        <v>#N/A</v>
      </c>
      <c r="K6463" s="84" t="e">
        <v>#N/A</v>
      </c>
      <c r="L6463" s="9" t="e">
        <v>#N/A</v>
      </c>
      <c r="M6463" s="92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8" t="e">
        <v>#N/A</v>
      </c>
      <c r="F6464" s="3" t="e">
        <v>#N/A</v>
      </c>
      <c r="G6464" s="3" t="e">
        <v>#N/A</v>
      </c>
      <c r="H6464" s="3" t="e">
        <v>#N/A</v>
      </c>
      <c r="I6464" s="79" t="e">
        <v>#N/A</v>
      </c>
      <c r="J6464" s="79" t="e">
        <v>#N/A</v>
      </c>
      <c r="K6464" s="84" t="e">
        <v>#N/A</v>
      </c>
      <c r="L6464" s="9" t="e">
        <v>#N/A</v>
      </c>
      <c r="M6464" s="92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8" t="e">
        <v>#N/A</v>
      </c>
      <c r="F6465" s="3" t="e">
        <v>#N/A</v>
      </c>
      <c r="G6465" s="3" t="e">
        <v>#N/A</v>
      </c>
      <c r="H6465" s="3" t="e">
        <v>#N/A</v>
      </c>
      <c r="I6465" s="79" t="e">
        <v>#N/A</v>
      </c>
      <c r="J6465" s="79" t="e">
        <v>#N/A</v>
      </c>
      <c r="K6465" s="84" t="e">
        <v>#N/A</v>
      </c>
      <c r="L6465" s="9" t="e">
        <v>#N/A</v>
      </c>
      <c r="M6465" s="92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8" t="e">
        <v>#N/A</v>
      </c>
      <c r="F6466" s="3" t="e">
        <v>#N/A</v>
      </c>
      <c r="G6466" s="3" t="e">
        <v>#N/A</v>
      </c>
      <c r="H6466" s="3" t="e">
        <v>#N/A</v>
      </c>
      <c r="I6466" s="79" t="e">
        <v>#N/A</v>
      </c>
      <c r="J6466" s="79" t="e">
        <v>#N/A</v>
      </c>
      <c r="K6466" s="84" t="e">
        <v>#N/A</v>
      </c>
      <c r="L6466" s="9" t="e">
        <v>#N/A</v>
      </c>
      <c r="M6466" s="92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8" t="e">
        <v>#N/A</v>
      </c>
      <c r="F6467" s="3" t="e">
        <v>#N/A</v>
      </c>
      <c r="G6467" s="3" t="e">
        <v>#N/A</v>
      </c>
      <c r="H6467" s="3" t="e">
        <v>#N/A</v>
      </c>
      <c r="I6467" s="79" t="e">
        <v>#N/A</v>
      </c>
      <c r="J6467" s="79" t="e">
        <v>#N/A</v>
      </c>
      <c r="K6467" s="84" t="e">
        <v>#N/A</v>
      </c>
      <c r="L6467" s="9" t="e">
        <v>#N/A</v>
      </c>
      <c r="M6467" s="92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8" t="e">
        <v>#N/A</v>
      </c>
      <c r="F6468" s="3" t="e">
        <v>#N/A</v>
      </c>
      <c r="G6468" s="3" t="e">
        <v>#N/A</v>
      </c>
      <c r="H6468" s="3" t="e">
        <v>#N/A</v>
      </c>
      <c r="I6468" s="79" t="e">
        <v>#N/A</v>
      </c>
      <c r="J6468" s="79" t="e">
        <v>#N/A</v>
      </c>
      <c r="K6468" s="84" t="e">
        <v>#N/A</v>
      </c>
      <c r="L6468" s="9" t="e">
        <v>#N/A</v>
      </c>
      <c r="M6468" s="92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8" t="e">
        <v>#N/A</v>
      </c>
      <c r="F6469" s="3" t="e">
        <v>#N/A</v>
      </c>
      <c r="G6469" s="3" t="e">
        <v>#N/A</v>
      </c>
      <c r="H6469" s="3" t="e">
        <v>#N/A</v>
      </c>
      <c r="I6469" s="79" t="e">
        <v>#N/A</v>
      </c>
      <c r="J6469" s="79" t="e">
        <v>#N/A</v>
      </c>
      <c r="K6469" s="84" t="e">
        <v>#N/A</v>
      </c>
      <c r="L6469" s="9" t="e">
        <v>#N/A</v>
      </c>
      <c r="M6469" s="92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8" t="e">
        <v>#N/A</v>
      </c>
      <c r="F6470" s="3" t="e">
        <v>#N/A</v>
      </c>
      <c r="G6470" s="3" t="e">
        <v>#N/A</v>
      </c>
      <c r="H6470" s="3" t="e">
        <v>#N/A</v>
      </c>
      <c r="I6470" s="79" t="e">
        <v>#N/A</v>
      </c>
      <c r="J6470" s="79" t="e">
        <v>#N/A</v>
      </c>
      <c r="K6470" s="84" t="e">
        <v>#N/A</v>
      </c>
      <c r="L6470" s="9" t="e">
        <v>#N/A</v>
      </c>
      <c r="M6470" s="92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8" t="e">
        <v>#N/A</v>
      </c>
      <c r="F6471" s="3" t="e">
        <v>#N/A</v>
      </c>
      <c r="G6471" s="3" t="e">
        <v>#N/A</v>
      </c>
      <c r="H6471" s="3" t="e">
        <v>#N/A</v>
      </c>
      <c r="I6471" s="79" t="e">
        <v>#N/A</v>
      </c>
      <c r="J6471" s="79" t="e">
        <v>#N/A</v>
      </c>
      <c r="K6471" s="84" t="e">
        <v>#N/A</v>
      </c>
      <c r="L6471" s="9" t="e">
        <v>#N/A</v>
      </c>
      <c r="M6471" s="92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8" t="e">
        <v>#N/A</v>
      </c>
      <c r="F6472" s="3" t="e">
        <v>#N/A</v>
      </c>
      <c r="G6472" s="3" t="e">
        <v>#N/A</v>
      </c>
      <c r="H6472" s="3" t="e">
        <v>#N/A</v>
      </c>
      <c r="I6472" s="79" t="e">
        <v>#N/A</v>
      </c>
      <c r="J6472" s="79" t="e">
        <v>#N/A</v>
      </c>
      <c r="K6472" s="84" t="e">
        <v>#N/A</v>
      </c>
      <c r="L6472" s="9" t="e">
        <v>#N/A</v>
      </c>
      <c r="M6472" s="92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8" t="e">
        <v>#N/A</v>
      </c>
      <c r="F6473" s="3" t="e">
        <v>#N/A</v>
      </c>
      <c r="G6473" s="3" t="e">
        <v>#N/A</v>
      </c>
      <c r="H6473" s="3" t="e">
        <v>#N/A</v>
      </c>
      <c r="I6473" s="79" t="e">
        <v>#N/A</v>
      </c>
      <c r="J6473" s="79" t="e">
        <v>#N/A</v>
      </c>
      <c r="K6473" s="84" t="e">
        <v>#N/A</v>
      </c>
      <c r="L6473" s="9" t="e">
        <v>#N/A</v>
      </c>
      <c r="M6473" s="92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8" t="e">
        <v>#N/A</v>
      </c>
      <c r="F6474" s="3" t="e">
        <v>#N/A</v>
      </c>
      <c r="G6474" s="3" t="e">
        <v>#N/A</v>
      </c>
      <c r="H6474" s="3" t="e">
        <v>#N/A</v>
      </c>
      <c r="I6474" s="79" t="e">
        <v>#N/A</v>
      </c>
      <c r="J6474" s="79" t="e">
        <v>#N/A</v>
      </c>
      <c r="K6474" s="84" t="e">
        <v>#N/A</v>
      </c>
      <c r="L6474" s="9" t="e">
        <v>#N/A</v>
      </c>
      <c r="M6474" s="92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8" t="e">
        <v>#N/A</v>
      </c>
      <c r="F6475" s="3" t="e">
        <v>#N/A</v>
      </c>
      <c r="G6475" s="3" t="e">
        <v>#N/A</v>
      </c>
      <c r="H6475" s="3" t="e">
        <v>#N/A</v>
      </c>
      <c r="I6475" s="79" t="e">
        <v>#N/A</v>
      </c>
      <c r="J6475" s="79" t="e">
        <v>#N/A</v>
      </c>
      <c r="K6475" s="84" t="e">
        <v>#N/A</v>
      </c>
      <c r="L6475" s="9" t="e">
        <v>#N/A</v>
      </c>
      <c r="M6475" s="92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8" t="e">
        <v>#N/A</v>
      </c>
      <c r="F6476" s="3" t="e">
        <v>#N/A</v>
      </c>
      <c r="G6476" s="3" t="e">
        <v>#N/A</v>
      </c>
      <c r="H6476" s="3" t="e">
        <v>#N/A</v>
      </c>
      <c r="I6476" s="79" t="e">
        <v>#N/A</v>
      </c>
      <c r="J6476" s="79" t="e">
        <v>#N/A</v>
      </c>
      <c r="K6476" s="84" t="e">
        <v>#N/A</v>
      </c>
      <c r="L6476" s="9" t="e">
        <v>#N/A</v>
      </c>
      <c r="M6476" s="92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8" t="e">
        <v>#N/A</v>
      </c>
      <c r="F6477" s="3" t="e">
        <v>#N/A</v>
      </c>
      <c r="G6477" s="3" t="e">
        <v>#N/A</v>
      </c>
      <c r="H6477" s="3" t="e">
        <v>#N/A</v>
      </c>
      <c r="I6477" s="79" t="e">
        <v>#N/A</v>
      </c>
      <c r="J6477" s="79" t="e">
        <v>#N/A</v>
      </c>
      <c r="K6477" s="84" t="e">
        <v>#N/A</v>
      </c>
      <c r="L6477" s="9" t="e">
        <v>#N/A</v>
      </c>
      <c r="M6477" s="92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8" t="e">
        <v>#N/A</v>
      </c>
      <c r="F6478" s="3" t="e">
        <v>#N/A</v>
      </c>
      <c r="G6478" s="3" t="e">
        <v>#N/A</v>
      </c>
      <c r="H6478" s="3" t="e">
        <v>#N/A</v>
      </c>
      <c r="I6478" s="79" t="e">
        <v>#N/A</v>
      </c>
      <c r="J6478" s="79" t="e">
        <v>#N/A</v>
      </c>
      <c r="K6478" s="84" t="e">
        <v>#N/A</v>
      </c>
      <c r="L6478" s="9" t="e">
        <v>#N/A</v>
      </c>
      <c r="M6478" s="92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8" t="e">
        <v>#N/A</v>
      </c>
      <c r="F6479" s="3" t="e">
        <v>#N/A</v>
      </c>
      <c r="G6479" s="3" t="e">
        <v>#N/A</v>
      </c>
      <c r="H6479" s="3" t="e">
        <v>#N/A</v>
      </c>
      <c r="I6479" s="79" t="e">
        <v>#N/A</v>
      </c>
      <c r="J6479" s="79" t="e">
        <v>#N/A</v>
      </c>
      <c r="K6479" s="84" t="e">
        <v>#N/A</v>
      </c>
      <c r="L6479" s="9" t="e">
        <v>#N/A</v>
      </c>
      <c r="M6479" s="92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8" t="e">
        <v>#N/A</v>
      </c>
      <c r="F6480" s="3" t="e">
        <v>#N/A</v>
      </c>
      <c r="G6480" s="3" t="e">
        <v>#N/A</v>
      </c>
      <c r="H6480" s="3" t="e">
        <v>#N/A</v>
      </c>
      <c r="I6480" s="79" t="e">
        <v>#N/A</v>
      </c>
      <c r="J6480" s="79" t="e">
        <v>#N/A</v>
      </c>
      <c r="K6480" s="84" t="e">
        <v>#N/A</v>
      </c>
      <c r="L6480" s="9" t="e">
        <v>#N/A</v>
      </c>
      <c r="M6480" s="92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8" t="e">
        <v>#N/A</v>
      </c>
      <c r="F6481" s="3" t="e">
        <v>#N/A</v>
      </c>
      <c r="G6481" s="3" t="e">
        <v>#N/A</v>
      </c>
      <c r="H6481" s="3" t="e">
        <v>#N/A</v>
      </c>
      <c r="I6481" s="79" t="e">
        <v>#N/A</v>
      </c>
      <c r="J6481" s="79" t="e">
        <v>#N/A</v>
      </c>
      <c r="K6481" s="84" t="e">
        <v>#N/A</v>
      </c>
      <c r="L6481" s="9" t="e">
        <v>#N/A</v>
      </c>
      <c r="M6481" s="92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8" t="e">
        <v>#N/A</v>
      </c>
      <c r="F6482" s="3" t="e">
        <v>#N/A</v>
      </c>
      <c r="G6482" s="3" t="e">
        <v>#N/A</v>
      </c>
      <c r="H6482" s="3" t="e">
        <v>#N/A</v>
      </c>
      <c r="I6482" s="79" t="e">
        <v>#N/A</v>
      </c>
      <c r="J6482" s="79" t="e">
        <v>#N/A</v>
      </c>
      <c r="K6482" s="84" t="e">
        <v>#N/A</v>
      </c>
      <c r="L6482" s="9" t="e">
        <v>#N/A</v>
      </c>
      <c r="M6482" s="92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8" t="e">
        <v>#N/A</v>
      </c>
      <c r="F6483" s="3" t="e">
        <v>#N/A</v>
      </c>
      <c r="G6483" s="3" t="e">
        <v>#N/A</v>
      </c>
      <c r="H6483" s="3" t="e">
        <v>#N/A</v>
      </c>
      <c r="I6483" s="79" t="e">
        <v>#N/A</v>
      </c>
      <c r="J6483" s="79" t="e">
        <v>#N/A</v>
      </c>
      <c r="K6483" s="84" t="e">
        <v>#N/A</v>
      </c>
      <c r="L6483" s="9" t="e">
        <v>#N/A</v>
      </c>
      <c r="M6483" s="92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8" t="e">
        <v>#N/A</v>
      </c>
      <c r="F6484" s="3" t="e">
        <v>#N/A</v>
      </c>
      <c r="G6484" s="3" t="e">
        <v>#N/A</v>
      </c>
      <c r="H6484" s="3" t="e">
        <v>#N/A</v>
      </c>
      <c r="I6484" s="79" t="e">
        <v>#N/A</v>
      </c>
      <c r="J6484" s="79" t="e">
        <v>#N/A</v>
      </c>
      <c r="K6484" s="84" t="e">
        <v>#N/A</v>
      </c>
      <c r="L6484" s="9" t="e">
        <v>#N/A</v>
      </c>
      <c r="M6484" s="92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8" t="e">
        <v>#N/A</v>
      </c>
      <c r="F6485" s="3" t="e">
        <v>#N/A</v>
      </c>
      <c r="G6485" s="3" t="e">
        <v>#N/A</v>
      </c>
      <c r="H6485" s="3" t="e">
        <v>#N/A</v>
      </c>
      <c r="I6485" s="79" t="e">
        <v>#N/A</v>
      </c>
      <c r="J6485" s="79" t="e">
        <v>#N/A</v>
      </c>
      <c r="K6485" s="84" t="e">
        <v>#N/A</v>
      </c>
      <c r="L6485" s="9" t="e">
        <v>#N/A</v>
      </c>
      <c r="M6485" s="92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8" t="e">
        <v>#N/A</v>
      </c>
      <c r="F6486" s="3" t="e">
        <v>#N/A</v>
      </c>
      <c r="G6486" s="3" t="e">
        <v>#N/A</v>
      </c>
      <c r="H6486" s="3" t="e">
        <v>#N/A</v>
      </c>
      <c r="I6486" s="79" t="e">
        <v>#N/A</v>
      </c>
      <c r="J6486" s="79" t="e">
        <v>#N/A</v>
      </c>
      <c r="K6486" s="84" t="e">
        <v>#N/A</v>
      </c>
      <c r="L6486" s="9" t="e">
        <v>#N/A</v>
      </c>
      <c r="M6486" s="92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8" t="e">
        <v>#N/A</v>
      </c>
      <c r="F6487" s="3" t="e">
        <v>#N/A</v>
      </c>
      <c r="G6487" s="3" t="e">
        <v>#N/A</v>
      </c>
      <c r="H6487" s="3" t="e">
        <v>#N/A</v>
      </c>
      <c r="I6487" s="79" t="e">
        <v>#N/A</v>
      </c>
      <c r="J6487" s="79" t="e">
        <v>#N/A</v>
      </c>
      <c r="K6487" s="84" t="e">
        <v>#N/A</v>
      </c>
      <c r="L6487" s="9" t="e">
        <v>#N/A</v>
      </c>
      <c r="M6487" s="92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8" t="e">
        <v>#N/A</v>
      </c>
      <c r="F6488" s="3" t="e">
        <v>#N/A</v>
      </c>
      <c r="G6488" s="3" t="e">
        <v>#N/A</v>
      </c>
      <c r="H6488" s="3" t="e">
        <v>#N/A</v>
      </c>
      <c r="I6488" s="79" t="e">
        <v>#N/A</v>
      </c>
      <c r="J6488" s="79" t="e">
        <v>#N/A</v>
      </c>
      <c r="K6488" s="84" t="e">
        <v>#N/A</v>
      </c>
      <c r="L6488" s="9" t="e">
        <v>#N/A</v>
      </c>
      <c r="M6488" s="92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8" t="e">
        <v>#N/A</v>
      </c>
      <c r="F6489" s="3" t="e">
        <v>#N/A</v>
      </c>
      <c r="G6489" s="3" t="e">
        <v>#N/A</v>
      </c>
      <c r="H6489" s="3" t="e">
        <v>#N/A</v>
      </c>
      <c r="I6489" s="79" t="e">
        <v>#N/A</v>
      </c>
      <c r="J6489" s="79" t="e">
        <v>#N/A</v>
      </c>
      <c r="K6489" s="84" t="e">
        <v>#N/A</v>
      </c>
      <c r="L6489" s="9" t="e">
        <v>#N/A</v>
      </c>
      <c r="M6489" s="92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8" t="e">
        <v>#N/A</v>
      </c>
      <c r="F6490" s="3" t="e">
        <v>#N/A</v>
      </c>
      <c r="G6490" s="3" t="e">
        <v>#N/A</v>
      </c>
      <c r="H6490" s="3" t="e">
        <v>#N/A</v>
      </c>
      <c r="I6490" s="79" t="e">
        <v>#N/A</v>
      </c>
      <c r="J6490" s="79" t="e">
        <v>#N/A</v>
      </c>
      <c r="K6490" s="84" t="e">
        <v>#N/A</v>
      </c>
      <c r="L6490" s="9" t="e">
        <v>#N/A</v>
      </c>
      <c r="M6490" s="92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8" t="e">
        <v>#N/A</v>
      </c>
      <c r="F6491" s="3" t="e">
        <v>#N/A</v>
      </c>
      <c r="G6491" s="3" t="e">
        <v>#N/A</v>
      </c>
      <c r="H6491" s="3" t="e">
        <v>#N/A</v>
      </c>
      <c r="I6491" s="79" t="e">
        <v>#N/A</v>
      </c>
      <c r="J6491" s="79" t="e">
        <v>#N/A</v>
      </c>
      <c r="K6491" s="84" t="e">
        <v>#N/A</v>
      </c>
      <c r="L6491" s="9" t="e">
        <v>#N/A</v>
      </c>
      <c r="M6491" s="92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8" t="e">
        <v>#N/A</v>
      </c>
      <c r="F6492" s="3" t="e">
        <v>#N/A</v>
      </c>
      <c r="G6492" s="3" t="e">
        <v>#N/A</v>
      </c>
      <c r="H6492" s="3" t="e">
        <v>#N/A</v>
      </c>
      <c r="I6492" s="79" t="e">
        <v>#N/A</v>
      </c>
      <c r="J6492" s="79" t="e">
        <v>#N/A</v>
      </c>
      <c r="K6492" s="84" t="e">
        <v>#N/A</v>
      </c>
      <c r="L6492" s="9" t="e">
        <v>#N/A</v>
      </c>
      <c r="M6492" s="92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8" t="e">
        <v>#N/A</v>
      </c>
      <c r="F6493" s="3" t="e">
        <v>#N/A</v>
      </c>
      <c r="G6493" s="3" t="e">
        <v>#N/A</v>
      </c>
      <c r="H6493" s="3" t="e">
        <v>#N/A</v>
      </c>
      <c r="I6493" s="79" t="e">
        <v>#N/A</v>
      </c>
      <c r="J6493" s="79" t="e">
        <v>#N/A</v>
      </c>
      <c r="K6493" s="84" t="e">
        <v>#N/A</v>
      </c>
      <c r="L6493" s="9" t="e">
        <v>#N/A</v>
      </c>
      <c r="M6493" s="92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8" t="e">
        <v>#N/A</v>
      </c>
      <c r="F6494" s="3" t="e">
        <v>#N/A</v>
      </c>
      <c r="G6494" s="3" t="e">
        <v>#N/A</v>
      </c>
      <c r="H6494" s="3" t="e">
        <v>#N/A</v>
      </c>
      <c r="I6494" s="79" t="e">
        <v>#N/A</v>
      </c>
      <c r="J6494" s="79" t="e">
        <v>#N/A</v>
      </c>
      <c r="K6494" s="84" t="e">
        <v>#N/A</v>
      </c>
      <c r="L6494" s="9" t="e">
        <v>#N/A</v>
      </c>
      <c r="M6494" s="92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8" t="e">
        <v>#N/A</v>
      </c>
      <c r="F6495" s="3" t="e">
        <v>#N/A</v>
      </c>
      <c r="G6495" s="3" t="e">
        <v>#N/A</v>
      </c>
      <c r="H6495" s="3" t="e">
        <v>#N/A</v>
      </c>
      <c r="I6495" s="79" t="e">
        <v>#N/A</v>
      </c>
      <c r="J6495" s="79" t="e">
        <v>#N/A</v>
      </c>
      <c r="K6495" s="84" t="e">
        <v>#N/A</v>
      </c>
      <c r="L6495" s="9" t="e">
        <v>#N/A</v>
      </c>
      <c r="M6495" s="92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8" t="e">
        <v>#N/A</v>
      </c>
      <c r="F6496" s="3" t="e">
        <v>#N/A</v>
      </c>
      <c r="G6496" s="3" t="e">
        <v>#N/A</v>
      </c>
      <c r="H6496" s="3" t="e">
        <v>#N/A</v>
      </c>
      <c r="I6496" s="79" t="e">
        <v>#N/A</v>
      </c>
      <c r="J6496" s="79" t="e">
        <v>#N/A</v>
      </c>
      <c r="K6496" s="84" t="e">
        <v>#N/A</v>
      </c>
      <c r="L6496" s="9" t="e">
        <v>#N/A</v>
      </c>
      <c r="M6496" s="92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8" t="e">
        <v>#N/A</v>
      </c>
      <c r="F6497" s="3" t="e">
        <v>#N/A</v>
      </c>
      <c r="G6497" s="3" t="e">
        <v>#N/A</v>
      </c>
      <c r="H6497" s="3" t="e">
        <v>#N/A</v>
      </c>
      <c r="I6497" s="79" t="e">
        <v>#N/A</v>
      </c>
      <c r="J6497" s="79" t="e">
        <v>#N/A</v>
      </c>
      <c r="K6497" s="84" t="e">
        <v>#N/A</v>
      </c>
      <c r="L6497" s="9" t="e">
        <v>#N/A</v>
      </c>
      <c r="M6497" s="92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8" t="e">
        <v>#N/A</v>
      </c>
      <c r="F6498" s="3" t="e">
        <v>#N/A</v>
      </c>
      <c r="G6498" s="3" t="e">
        <v>#N/A</v>
      </c>
      <c r="H6498" s="3" t="e">
        <v>#N/A</v>
      </c>
      <c r="I6498" s="79" t="e">
        <v>#N/A</v>
      </c>
      <c r="J6498" s="79" t="e">
        <v>#N/A</v>
      </c>
      <c r="K6498" s="84" t="e">
        <v>#N/A</v>
      </c>
      <c r="L6498" s="9" t="e">
        <v>#N/A</v>
      </c>
      <c r="M6498" s="92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8" t="e">
        <v>#N/A</v>
      </c>
      <c r="F6499" s="3" t="e">
        <v>#N/A</v>
      </c>
      <c r="G6499" s="3" t="e">
        <v>#N/A</v>
      </c>
      <c r="H6499" s="3" t="e">
        <v>#N/A</v>
      </c>
      <c r="I6499" s="79" t="e">
        <v>#N/A</v>
      </c>
      <c r="J6499" s="79" t="e">
        <v>#N/A</v>
      </c>
      <c r="K6499" s="84" t="e">
        <v>#N/A</v>
      </c>
      <c r="L6499" s="9" t="e">
        <v>#N/A</v>
      </c>
      <c r="M6499" s="92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8" t="e">
        <v>#N/A</v>
      </c>
      <c r="F6500" s="3" t="e">
        <v>#N/A</v>
      </c>
      <c r="G6500" s="3" t="e">
        <v>#N/A</v>
      </c>
      <c r="H6500" s="3" t="e">
        <v>#N/A</v>
      </c>
      <c r="I6500" s="79" t="e">
        <v>#N/A</v>
      </c>
      <c r="J6500" s="79" t="e">
        <v>#N/A</v>
      </c>
      <c r="K6500" s="84" t="e">
        <v>#N/A</v>
      </c>
      <c r="L6500" s="9" t="e">
        <v>#N/A</v>
      </c>
      <c r="M6500" s="92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8" t="e">
        <v>#N/A</v>
      </c>
      <c r="F6501" s="3" t="e">
        <v>#N/A</v>
      </c>
      <c r="G6501" s="3" t="e">
        <v>#N/A</v>
      </c>
      <c r="H6501" s="3" t="e">
        <v>#N/A</v>
      </c>
      <c r="I6501" s="79" t="e">
        <v>#N/A</v>
      </c>
      <c r="J6501" s="79" t="e">
        <v>#N/A</v>
      </c>
      <c r="K6501" s="84" t="e">
        <v>#N/A</v>
      </c>
      <c r="L6501" s="9" t="e">
        <v>#N/A</v>
      </c>
      <c r="M6501" s="92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8" t="e">
        <v>#N/A</v>
      </c>
      <c r="F6502" s="3" t="e">
        <v>#N/A</v>
      </c>
      <c r="G6502" s="3" t="e">
        <v>#N/A</v>
      </c>
      <c r="H6502" s="3" t="e">
        <v>#N/A</v>
      </c>
      <c r="I6502" s="79" t="e">
        <v>#N/A</v>
      </c>
      <c r="J6502" s="79" t="e">
        <v>#N/A</v>
      </c>
      <c r="K6502" s="84" t="e">
        <v>#N/A</v>
      </c>
      <c r="L6502" s="9" t="e">
        <v>#N/A</v>
      </c>
      <c r="M6502" s="92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8" t="e">
        <v>#N/A</v>
      </c>
      <c r="F6503" s="3" t="e">
        <v>#N/A</v>
      </c>
      <c r="G6503" s="3" t="e">
        <v>#N/A</v>
      </c>
      <c r="H6503" s="3" t="e">
        <v>#N/A</v>
      </c>
      <c r="I6503" s="79" t="e">
        <v>#N/A</v>
      </c>
      <c r="J6503" s="79" t="e">
        <v>#N/A</v>
      </c>
      <c r="K6503" s="84" t="e">
        <v>#N/A</v>
      </c>
      <c r="L6503" s="9" t="e">
        <v>#N/A</v>
      </c>
      <c r="M6503" s="92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8" t="e">
        <v>#N/A</v>
      </c>
      <c r="F6504" s="3" t="e">
        <v>#N/A</v>
      </c>
      <c r="G6504" s="3" t="e">
        <v>#N/A</v>
      </c>
      <c r="H6504" s="3" t="e">
        <v>#N/A</v>
      </c>
      <c r="I6504" s="79" t="e">
        <v>#N/A</v>
      </c>
      <c r="J6504" s="79" t="e">
        <v>#N/A</v>
      </c>
      <c r="K6504" s="84" t="e">
        <v>#N/A</v>
      </c>
      <c r="L6504" s="9" t="e">
        <v>#N/A</v>
      </c>
      <c r="M6504" s="92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8" t="e">
        <v>#N/A</v>
      </c>
      <c r="F6505" s="3" t="e">
        <v>#N/A</v>
      </c>
      <c r="G6505" s="3" t="e">
        <v>#N/A</v>
      </c>
      <c r="H6505" s="3" t="e">
        <v>#N/A</v>
      </c>
      <c r="I6505" s="79" t="e">
        <v>#N/A</v>
      </c>
      <c r="J6505" s="79" t="e">
        <v>#N/A</v>
      </c>
      <c r="K6505" s="84" t="e">
        <v>#N/A</v>
      </c>
      <c r="L6505" s="9" t="e">
        <v>#N/A</v>
      </c>
      <c r="M6505" s="92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8" t="e">
        <v>#N/A</v>
      </c>
      <c r="F6506" s="3" t="e">
        <v>#N/A</v>
      </c>
      <c r="G6506" s="3" t="e">
        <v>#N/A</v>
      </c>
      <c r="H6506" s="3" t="e">
        <v>#N/A</v>
      </c>
      <c r="I6506" s="79" t="e">
        <v>#N/A</v>
      </c>
      <c r="J6506" s="79" t="e">
        <v>#N/A</v>
      </c>
      <c r="K6506" s="84" t="e">
        <v>#N/A</v>
      </c>
      <c r="L6506" s="9" t="e">
        <v>#N/A</v>
      </c>
      <c r="M6506" s="92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8" t="e">
        <v>#N/A</v>
      </c>
      <c r="F6507" s="3" t="e">
        <v>#N/A</v>
      </c>
      <c r="G6507" s="3" t="e">
        <v>#N/A</v>
      </c>
      <c r="H6507" s="3" t="e">
        <v>#N/A</v>
      </c>
      <c r="I6507" s="79" t="e">
        <v>#N/A</v>
      </c>
      <c r="J6507" s="79" t="e">
        <v>#N/A</v>
      </c>
      <c r="K6507" s="84" t="e">
        <v>#N/A</v>
      </c>
      <c r="L6507" s="9" t="e">
        <v>#N/A</v>
      </c>
      <c r="M6507" s="92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8" t="e">
        <v>#N/A</v>
      </c>
      <c r="F6508" s="3" t="e">
        <v>#N/A</v>
      </c>
      <c r="G6508" s="3" t="e">
        <v>#N/A</v>
      </c>
      <c r="H6508" s="3" t="e">
        <v>#N/A</v>
      </c>
      <c r="I6508" s="79" t="e">
        <v>#N/A</v>
      </c>
      <c r="J6508" s="79" t="e">
        <v>#N/A</v>
      </c>
      <c r="K6508" s="84" t="e">
        <v>#N/A</v>
      </c>
      <c r="L6508" s="9" t="e">
        <v>#N/A</v>
      </c>
      <c r="M6508" s="92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8" t="e">
        <v>#N/A</v>
      </c>
      <c r="F6509" s="3" t="e">
        <v>#N/A</v>
      </c>
      <c r="G6509" s="3" t="e">
        <v>#N/A</v>
      </c>
      <c r="H6509" s="3" t="e">
        <v>#N/A</v>
      </c>
      <c r="I6509" s="79" t="e">
        <v>#N/A</v>
      </c>
      <c r="J6509" s="79" t="e">
        <v>#N/A</v>
      </c>
      <c r="K6509" s="84" t="e">
        <v>#N/A</v>
      </c>
      <c r="L6509" s="9" t="e">
        <v>#N/A</v>
      </c>
      <c r="M6509" s="92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8" t="e">
        <v>#N/A</v>
      </c>
      <c r="F6510" s="3" t="e">
        <v>#N/A</v>
      </c>
      <c r="G6510" s="3" t="e">
        <v>#N/A</v>
      </c>
      <c r="H6510" s="3" t="e">
        <v>#N/A</v>
      </c>
      <c r="I6510" s="79" t="e">
        <v>#N/A</v>
      </c>
      <c r="J6510" s="79" t="e">
        <v>#N/A</v>
      </c>
      <c r="K6510" s="84" t="e">
        <v>#N/A</v>
      </c>
      <c r="L6510" s="9" t="e">
        <v>#N/A</v>
      </c>
      <c r="M6510" s="92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8" t="e">
        <v>#N/A</v>
      </c>
      <c r="F6511" s="3" t="e">
        <v>#N/A</v>
      </c>
      <c r="G6511" s="3" t="e">
        <v>#N/A</v>
      </c>
      <c r="H6511" s="3" t="e">
        <v>#N/A</v>
      </c>
      <c r="I6511" s="79" t="e">
        <v>#N/A</v>
      </c>
      <c r="J6511" s="79" t="e">
        <v>#N/A</v>
      </c>
      <c r="K6511" s="84" t="e">
        <v>#N/A</v>
      </c>
      <c r="L6511" s="9" t="e">
        <v>#N/A</v>
      </c>
      <c r="M6511" s="92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8" t="e">
        <v>#N/A</v>
      </c>
      <c r="F6512" s="3" t="e">
        <v>#N/A</v>
      </c>
      <c r="G6512" s="3" t="e">
        <v>#N/A</v>
      </c>
      <c r="H6512" s="3" t="e">
        <v>#N/A</v>
      </c>
      <c r="I6512" s="79" t="e">
        <v>#N/A</v>
      </c>
      <c r="J6512" s="79" t="e">
        <v>#N/A</v>
      </c>
      <c r="K6512" s="84" t="e">
        <v>#N/A</v>
      </c>
      <c r="L6512" s="9" t="e">
        <v>#N/A</v>
      </c>
      <c r="M6512" s="92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8" t="e">
        <v>#N/A</v>
      </c>
      <c r="F6513" s="3" t="e">
        <v>#N/A</v>
      </c>
      <c r="G6513" s="3" t="e">
        <v>#N/A</v>
      </c>
      <c r="H6513" s="3" t="e">
        <v>#N/A</v>
      </c>
      <c r="I6513" s="79" t="e">
        <v>#N/A</v>
      </c>
      <c r="J6513" s="79" t="e">
        <v>#N/A</v>
      </c>
      <c r="K6513" s="84" t="e">
        <v>#N/A</v>
      </c>
      <c r="L6513" s="9" t="e">
        <v>#N/A</v>
      </c>
      <c r="M6513" s="92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8" t="e">
        <v>#N/A</v>
      </c>
      <c r="F6514" s="3" t="e">
        <v>#N/A</v>
      </c>
      <c r="G6514" s="3" t="e">
        <v>#N/A</v>
      </c>
      <c r="H6514" s="3" t="e">
        <v>#N/A</v>
      </c>
      <c r="I6514" s="79" t="e">
        <v>#N/A</v>
      </c>
      <c r="J6514" s="79" t="e">
        <v>#N/A</v>
      </c>
      <c r="K6514" s="84" t="e">
        <v>#N/A</v>
      </c>
      <c r="L6514" s="9" t="e">
        <v>#N/A</v>
      </c>
      <c r="M6514" s="92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8" t="e">
        <v>#N/A</v>
      </c>
      <c r="F6515" s="3" t="e">
        <v>#N/A</v>
      </c>
      <c r="G6515" s="3" t="e">
        <v>#N/A</v>
      </c>
      <c r="H6515" s="3" t="e">
        <v>#N/A</v>
      </c>
      <c r="I6515" s="79" t="e">
        <v>#N/A</v>
      </c>
      <c r="J6515" s="79" t="e">
        <v>#N/A</v>
      </c>
      <c r="K6515" s="84" t="e">
        <v>#N/A</v>
      </c>
      <c r="L6515" s="9" t="e">
        <v>#N/A</v>
      </c>
      <c r="M6515" s="92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8" t="e">
        <v>#N/A</v>
      </c>
      <c r="F6516" s="3" t="e">
        <v>#N/A</v>
      </c>
      <c r="G6516" s="3" t="e">
        <v>#N/A</v>
      </c>
      <c r="H6516" s="3" t="e">
        <v>#N/A</v>
      </c>
      <c r="I6516" s="79" t="e">
        <v>#N/A</v>
      </c>
      <c r="J6516" s="79" t="e">
        <v>#N/A</v>
      </c>
      <c r="K6516" s="84" t="e">
        <v>#N/A</v>
      </c>
      <c r="L6516" s="9" t="e">
        <v>#N/A</v>
      </c>
      <c r="M6516" s="92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8" t="e">
        <v>#N/A</v>
      </c>
      <c r="F6517" s="3" t="e">
        <v>#N/A</v>
      </c>
      <c r="G6517" s="3" t="e">
        <v>#N/A</v>
      </c>
      <c r="H6517" s="3" t="e">
        <v>#N/A</v>
      </c>
      <c r="I6517" s="79" t="e">
        <v>#N/A</v>
      </c>
      <c r="J6517" s="79" t="e">
        <v>#N/A</v>
      </c>
      <c r="K6517" s="84" t="e">
        <v>#N/A</v>
      </c>
      <c r="L6517" s="9" t="e">
        <v>#N/A</v>
      </c>
      <c r="M6517" s="92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8" t="e">
        <v>#N/A</v>
      </c>
      <c r="F6518" s="3" t="e">
        <v>#N/A</v>
      </c>
      <c r="G6518" s="3" t="e">
        <v>#N/A</v>
      </c>
      <c r="H6518" s="3" t="e">
        <v>#N/A</v>
      </c>
      <c r="I6518" s="79" t="e">
        <v>#N/A</v>
      </c>
      <c r="J6518" s="79" t="e">
        <v>#N/A</v>
      </c>
      <c r="K6518" s="84" t="e">
        <v>#N/A</v>
      </c>
      <c r="L6518" s="9" t="e">
        <v>#N/A</v>
      </c>
      <c r="M6518" s="92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8" t="e">
        <v>#N/A</v>
      </c>
      <c r="F6519" s="3" t="e">
        <v>#N/A</v>
      </c>
      <c r="G6519" s="3" t="e">
        <v>#N/A</v>
      </c>
      <c r="H6519" s="3" t="e">
        <v>#N/A</v>
      </c>
      <c r="I6519" s="79" t="e">
        <v>#N/A</v>
      </c>
      <c r="J6519" s="79" t="e">
        <v>#N/A</v>
      </c>
      <c r="K6519" s="84" t="e">
        <v>#N/A</v>
      </c>
      <c r="L6519" s="9" t="e">
        <v>#N/A</v>
      </c>
      <c r="M6519" s="92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8" t="e">
        <v>#N/A</v>
      </c>
      <c r="F6520" s="3" t="e">
        <v>#N/A</v>
      </c>
      <c r="G6520" s="3" t="e">
        <v>#N/A</v>
      </c>
      <c r="H6520" s="3" t="e">
        <v>#N/A</v>
      </c>
      <c r="I6520" s="79" t="e">
        <v>#N/A</v>
      </c>
      <c r="J6520" s="79" t="e">
        <v>#N/A</v>
      </c>
      <c r="K6520" s="84" t="e">
        <v>#N/A</v>
      </c>
      <c r="L6520" s="9" t="e">
        <v>#N/A</v>
      </c>
      <c r="M6520" s="92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8" t="e">
        <v>#N/A</v>
      </c>
      <c r="F6521" s="3" t="e">
        <v>#N/A</v>
      </c>
      <c r="G6521" s="3" t="e">
        <v>#N/A</v>
      </c>
      <c r="H6521" s="3" t="e">
        <v>#N/A</v>
      </c>
      <c r="I6521" s="79" t="e">
        <v>#N/A</v>
      </c>
      <c r="J6521" s="79" t="e">
        <v>#N/A</v>
      </c>
      <c r="K6521" s="84" t="e">
        <v>#N/A</v>
      </c>
      <c r="L6521" s="9" t="e">
        <v>#N/A</v>
      </c>
      <c r="M6521" s="92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8" t="e">
        <v>#N/A</v>
      </c>
      <c r="F6522" s="3" t="e">
        <v>#N/A</v>
      </c>
      <c r="G6522" s="3" t="e">
        <v>#N/A</v>
      </c>
      <c r="H6522" s="3" t="e">
        <v>#N/A</v>
      </c>
      <c r="I6522" s="79" t="e">
        <v>#N/A</v>
      </c>
      <c r="J6522" s="79" t="e">
        <v>#N/A</v>
      </c>
      <c r="K6522" s="84" t="e">
        <v>#N/A</v>
      </c>
      <c r="L6522" s="9" t="e">
        <v>#N/A</v>
      </c>
      <c r="M6522" s="92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8" t="e">
        <v>#N/A</v>
      </c>
      <c r="F6523" s="3" t="e">
        <v>#N/A</v>
      </c>
      <c r="G6523" s="3" t="e">
        <v>#N/A</v>
      </c>
      <c r="H6523" s="3" t="e">
        <v>#N/A</v>
      </c>
      <c r="I6523" s="79" t="e">
        <v>#N/A</v>
      </c>
      <c r="J6523" s="79" t="e">
        <v>#N/A</v>
      </c>
      <c r="K6523" s="84" t="e">
        <v>#N/A</v>
      </c>
      <c r="L6523" s="9" t="e">
        <v>#N/A</v>
      </c>
      <c r="M6523" s="92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8" t="e">
        <v>#N/A</v>
      </c>
      <c r="F6524" s="3" t="e">
        <v>#N/A</v>
      </c>
      <c r="G6524" s="3" t="e">
        <v>#N/A</v>
      </c>
      <c r="H6524" s="3" t="e">
        <v>#N/A</v>
      </c>
      <c r="I6524" s="79" t="e">
        <v>#N/A</v>
      </c>
      <c r="J6524" s="79" t="e">
        <v>#N/A</v>
      </c>
      <c r="K6524" s="84" t="e">
        <v>#N/A</v>
      </c>
      <c r="L6524" s="9" t="e">
        <v>#N/A</v>
      </c>
      <c r="M6524" s="92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8" t="e">
        <v>#N/A</v>
      </c>
      <c r="F6525" s="3" t="e">
        <v>#N/A</v>
      </c>
      <c r="G6525" s="3" t="e">
        <v>#N/A</v>
      </c>
      <c r="H6525" s="3" t="e">
        <v>#N/A</v>
      </c>
      <c r="I6525" s="79" t="e">
        <v>#N/A</v>
      </c>
      <c r="J6525" s="79" t="e">
        <v>#N/A</v>
      </c>
      <c r="K6525" s="84" t="e">
        <v>#N/A</v>
      </c>
      <c r="L6525" s="9" t="e">
        <v>#N/A</v>
      </c>
      <c r="M6525" s="92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8" t="e">
        <v>#N/A</v>
      </c>
      <c r="F6526" s="3" t="e">
        <v>#N/A</v>
      </c>
      <c r="G6526" s="3" t="e">
        <v>#N/A</v>
      </c>
      <c r="H6526" s="3" t="e">
        <v>#N/A</v>
      </c>
      <c r="I6526" s="79" t="e">
        <v>#N/A</v>
      </c>
      <c r="J6526" s="79" t="e">
        <v>#N/A</v>
      </c>
      <c r="K6526" s="84" t="e">
        <v>#N/A</v>
      </c>
      <c r="L6526" s="9" t="e">
        <v>#N/A</v>
      </c>
      <c r="M6526" s="92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8" t="e">
        <v>#N/A</v>
      </c>
      <c r="F6527" s="3" t="e">
        <v>#N/A</v>
      </c>
      <c r="G6527" s="3" t="e">
        <v>#N/A</v>
      </c>
      <c r="H6527" s="3" t="e">
        <v>#N/A</v>
      </c>
      <c r="I6527" s="79" t="e">
        <v>#N/A</v>
      </c>
      <c r="J6527" s="79" t="e">
        <v>#N/A</v>
      </c>
      <c r="K6527" s="84" t="e">
        <v>#N/A</v>
      </c>
      <c r="L6527" s="9" t="e">
        <v>#N/A</v>
      </c>
      <c r="M6527" s="92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8" t="e">
        <v>#N/A</v>
      </c>
      <c r="F6528" s="3" t="e">
        <v>#N/A</v>
      </c>
      <c r="G6528" s="3" t="e">
        <v>#N/A</v>
      </c>
      <c r="H6528" s="3" t="e">
        <v>#N/A</v>
      </c>
      <c r="I6528" s="79" t="e">
        <v>#N/A</v>
      </c>
      <c r="J6528" s="79" t="e">
        <v>#N/A</v>
      </c>
      <c r="K6528" s="84" t="e">
        <v>#N/A</v>
      </c>
      <c r="L6528" s="9" t="e">
        <v>#N/A</v>
      </c>
      <c r="M6528" s="92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8" t="e">
        <v>#N/A</v>
      </c>
      <c r="F6529" s="3" t="e">
        <v>#N/A</v>
      </c>
      <c r="G6529" s="3" t="e">
        <v>#N/A</v>
      </c>
      <c r="H6529" s="3" t="e">
        <v>#N/A</v>
      </c>
      <c r="I6529" s="79" t="e">
        <v>#N/A</v>
      </c>
      <c r="J6529" s="79" t="e">
        <v>#N/A</v>
      </c>
      <c r="K6529" s="84" t="e">
        <v>#N/A</v>
      </c>
      <c r="L6529" s="9" t="e">
        <v>#N/A</v>
      </c>
      <c r="M6529" s="92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8" t="e">
        <v>#N/A</v>
      </c>
      <c r="F6530" s="3" t="e">
        <v>#N/A</v>
      </c>
      <c r="G6530" s="3" t="e">
        <v>#N/A</v>
      </c>
      <c r="H6530" s="3" t="e">
        <v>#N/A</v>
      </c>
      <c r="I6530" s="79" t="e">
        <v>#N/A</v>
      </c>
      <c r="J6530" s="79" t="e">
        <v>#N/A</v>
      </c>
      <c r="K6530" s="84" t="e">
        <v>#N/A</v>
      </c>
      <c r="L6530" s="9" t="e">
        <v>#N/A</v>
      </c>
      <c r="M6530" s="92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8" t="e">
        <v>#N/A</v>
      </c>
      <c r="F6531" s="3" t="e">
        <v>#N/A</v>
      </c>
      <c r="G6531" s="3" t="e">
        <v>#N/A</v>
      </c>
      <c r="H6531" s="3" t="e">
        <v>#N/A</v>
      </c>
      <c r="I6531" s="79" t="e">
        <v>#N/A</v>
      </c>
      <c r="J6531" s="79" t="e">
        <v>#N/A</v>
      </c>
      <c r="K6531" s="84" t="e">
        <v>#N/A</v>
      </c>
      <c r="L6531" s="9" t="e">
        <v>#N/A</v>
      </c>
      <c r="M6531" s="92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8" t="e">
        <v>#N/A</v>
      </c>
      <c r="F6532" s="3" t="e">
        <v>#N/A</v>
      </c>
      <c r="G6532" s="3" t="e">
        <v>#N/A</v>
      </c>
      <c r="H6532" s="3" t="e">
        <v>#N/A</v>
      </c>
      <c r="I6532" s="79" t="e">
        <v>#N/A</v>
      </c>
      <c r="J6532" s="79" t="e">
        <v>#N/A</v>
      </c>
      <c r="K6532" s="84" t="e">
        <v>#N/A</v>
      </c>
      <c r="L6532" s="9" t="e">
        <v>#N/A</v>
      </c>
      <c r="M6532" s="92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8" t="e">
        <v>#N/A</v>
      </c>
      <c r="F6533" s="3" t="e">
        <v>#N/A</v>
      </c>
      <c r="G6533" s="3" t="e">
        <v>#N/A</v>
      </c>
      <c r="H6533" s="3" t="e">
        <v>#N/A</v>
      </c>
      <c r="I6533" s="79" t="e">
        <v>#N/A</v>
      </c>
      <c r="J6533" s="79" t="e">
        <v>#N/A</v>
      </c>
      <c r="K6533" s="84" t="e">
        <v>#N/A</v>
      </c>
      <c r="L6533" s="9" t="e">
        <v>#N/A</v>
      </c>
      <c r="M6533" s="92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8" t="e">
        <v>#N/A</v>
      </c>
      <c r="F6534" s="3" t="e">
        <v>#N/A</v>
      </c>
      <c r="G6534" s="3" t="e">
        <v>#N/A</v>
      </c>
      <c r="H6534" s="3" t="e">
        <v>#N/A</v>
      </c>
      <c r="I6534" s="79" t="e">
        <v>#N/A</v>
      </c>
      <c r="J6534" s="79" t="e">
        <v>#N/A</v>
      </c>
      <c r="K6534" s="84" t="e">
        <v>#N/A</v>
      </c>
      <c r="L6534" s="9" t="e">
        <v>#N/A</v>
      </c>
      <c r="M6534" s="92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8" t="e">
        <v>#N/A</v>
      </c>
      <c r="F6535" s="3" t="e">
        <v>#N/A</v>
      </c>
      <c r="G6535" s="3" t="e">
        <v>#N/A</v>
      </c>
      <c r="H6535" s="3" t="e">
        <v>#N/A</v>
      </c>
      <c r="I6535" s="79" t="e">
        <v>#N/A</v>
      </c>
      <c r="J6535" s="79" t="e">
        <v>#N/A</v>
      </c>
      <c r="K6535" s="84" t="e">
        <v>#N/A</v>
      </c>
      <c r="L6535" s="9" t="e">
        <v>#N/A</v>
      </c>
      <c r="M6535" s="92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8" t="e">
        <v>#N/A</v>
      </c>
      <c r="F6536" s="3" t="e">
        <v>#N/A</v>
      </c>
      <c r="G6536" s="3" t="e">
        <v>#N/A</v>
      </c>
      <c r="H6536" s="3" t="e">
        <v>#N/A</v>
      </c>
      <c r="I6536" s="79" t="e">
        <v>#N/A</v>
      </c>
      <c r="J6536" s="79" t="e">
        <v>#N/A</v>
      </c>
      <c r="K6536" s="84" t="e">
        <v>#N/A</v>
      </c>
      <c r="L6536" s="9" t="e">
        <v>#N/A</v>
      </c>
      <c r="M6536" s="92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8" t="e">
        <v>#N/A</v>
      </c>
      <c r="F6537" s="3" t="e">
        <v>#N/A</v>
      </c>
      <c r="G6537" s="3" t="e">
        <v>#N/A</v>
      </c>
      <c r="H6537" s="3" t="e">
        <v>#N/A</v>
      </c>
      <c r="I6537" s="79" t="e">
        <v>#N/A</v>
      </c>
      <c r="J6537" s="79" t="e">
        <v>#N/A</v>
      </c>
      <c r="K6537" s="84" t="e">
        <v>#N/A</v>
      </c>
      <c r="L6537" s="9" t="e">
        <v>#N/A</v>
      </c>
      <c r="M6537" s="92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8" t="e">
        <v>#N/A</v>
      </c>
      <c r="F6538" s="3" t="e">
        <v>#N/A</v>
      </c>
      <c r="G6538" s="3" t="e">
        <v>#N/A</v>
      </c>
      <c r="H6538" s="3" t="e">
        <v>#N/A</v>
      </c>
      <c r="I6538" s="79" t="e">
        <v>#N/A</v>
      </c>
      <c r="J6538" s="79" t="e">
        <v>#N/A</v>
      </c>
      <c r="K6538" s="84" t="e">
        <v>#N/A</v>
      </c>
      <c r="L6538" s="9" t="e">
        <v>#N/A</v>
      </c>
      <c r="M6538" s="92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8" t="e">
        <v>#N/A</v>
      </c>
      <c r="F6539" s="3" t="e">
        <v>#N/A</v>
      </c>
      <c r="G6539" s="3" t="e">
        <v>#N/A</v>
      </c>
      <c r="H6539" s="3" t="e">
        <v>#N/A</v>
      </c>
      <c r="I6539" s="79" t="e">
        <v>#N/A</v>
      </c>
      <c r="J6539" s="79" t="e">
        <v>#N/A</v>
      </c>
      <c r="K6539" s="84" t="e">
        <v>#N/A</v>
      </c>
      <c r="L6539" s="9" t="e">
        <v>#N/A</v>
      </c>
      <c r="M6539" s="92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8" t="e">
        <v>#N/A</v>
      </c>
      <c r="F6540" s="3" t="e">
        <v>#N/A</v>
      </c>
      <c r="G6540" s="3" t="e">
        <v>#N/A</v>
      </c>
      <c r="H6540" s="3" t="e">
        <v>#N/A</v>
      </c>
      <c r="I6540" s="79" t="e">
        <v>#N/A</v>
      </c>
      <c r="J6540" s="79" t="e">
        <v>#N/A</v>
      </c>
      <c r="K6540" s="84" t="e">
        <v>#N/A</v>
      </c>
      <c r="L6540" s="9" t="e">
        <v>#N/A</v>
      </c>
      <c r="M6540" s="92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8" t="e">
        <v>#N/A</v>
      </c>
      <c r="F6541" s="3" t="e">
        <v>#N/A</v>
      </c>
      <c r="G6541" s="3" t="e">
        <v>#N/A</v>
      </c>
      <c r="H6541" s="3" t="e">
        <v>#N/A</v>
      </c>
      <c r="I6541" s="79" t="e">
        <v>#N/A</v>
      </c>
      <c r="J6541" s="79" t="e">
        <v>#N/A</v>
      </c>
      <c r="K6541" s="84" t="e">
        <v>#N/A</v>
      </c>
      <c r="L6541" s="9" t="e">
        <v>#N/A</v>
      </c>
      <c r="M6541" s="92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8" t="e">
        <v>#N/A</v>
      </c>
      <c r="F6542" s="3" t="e">
        <v>#N/A</v>
      </c>
      <c r="G6542" s="3" t="e">
        <v>#N/A</v>
      </c>
      <c r="H6542" s="3" t="e">
        <v>#N/A</v>
      </c>
      <c r="I6542" s="79" t="e">
        <v>#N/A</v>
      </c>
      <c r="J6542" s="79" t="e">
        <v>#N/A</v>
      </c>
      <c r="K6542" s="84" t="e">
        <v>#N/A</v>
      </c>
      <c r="L6542" s="9" t="e">
        <v>#N/A</v>
      </c>
      <c r="M6542" s="92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8" t="e">
        <v>#N/A</v>
      </c>
      <c r="F6543" s="3" t="e">
        <v>#N/A</v>
      </c>
      <c r="G6543" s="3" t="e">
        <v>#N/A</v>
      </c>
      <c r="H6543" s="3" t="e">
        <v>#N/A</v>
      </c>
      <c r="I6543" s="79" t="e">
        <v>#N/A</v>
      </c>
      <c r="J6543" s="79" t="e">
        <v>#N/A</v>
      </c>
      <c r="K6543" s="84" t="e">
        <v>#N/A</v>
      </c>
      <c r="L6543" s="9" t="e">
        <v>#N/A</v>
      </c>
      <c r="M6543" s="92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8" t="e">
        <v>#N/A</v>
      </c>
      <c r="F6544" s="3" t="e">
        <v>#N/A</v>
      </c>
      <c r="G6544" s="3" t="e">
        <v>#N/A</v>
      </c>
      <c r="H6544" s="3" t="e">
        <v>#N/A</v>
      </c>
      <c r="I6544" s="79" t="e">
        <v>#N/A</v>
      </c>
      <c r="J6544" s="79" t="e">
        <v>#N/A</v>
      </c>
      <c r="K6544" s="84" t="e">
        <v>#N/A</v>
      </c>
      <c r="L6544" s="9" t="e">
        <v>#N/A</v>
      </c>
      <c r="M6544" s="92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8" t="e">
        <v>#N/A</v>
      </c>
      <c r="F6545" s="3" t="e">
        <v>#N/A</v>
      </c>
      <c r="G6545" s="3" t="e">
        <v>#N/A</v>
      </c>
      <c r="H6545" s="3" t="e">
        <v>#N/A</v>
      </c>
      <c r="I6545" s="79" t="e">
        <v>#N/A</v>
      </c>
      <c r="J6545" s="79" t="e">
        <v>#N/A</v>
      </c>
      <c r="K6545" s="84" t="e">
        <v>#N/A</v>
      </c>
      <c r="L6545" s="9" t="e">
        <v>#N/A</v>
      </c>
      <c r="M6545" s="92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8" t="e">
        <v>#N/A</v>
      </c>
      <c r="F6546" s="3" t="e">
        <v>#N/A</v>
      </c>
      <c r="G6546" s="3" t="e">
        <v>#N/A</v>
      </c>
      <c r="H6546" s="3" t="e">
        <v>#N/A</v>
      </c>
      <c r="I6546" s="79" t="e">
        <v>#N/A</v>
      </c>
      <c r="J6546" s="79" t="e">
        <v>#N/A</v>
      </c>
      <c r="K6546" s="84" t="e">
        <v>#N/A</v>
      </c>
      <c r="L6546" s="9" t="e">
        <v>#N/A</v>
      </c>
      <c r="M6546" s="92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8" t="e">
        <v>#N/A</v>
      </c>
      <c r="F6547" s="3" t="e">
        <v>#N/A</v>
      </c>
      <c r="G6547" s="3" t="e">
        <v>#N/A</v>
      </c>
      <c r="H6547" s="3" t="e">
        <v>#N/A</v>
      </c>
      <c r="I6547" s="79" t="e">
        <v>#N/A</v>
      </c>
      <c r="J6547" s="79" t="e">
        <v>#N/A</v>
      </c>
      <c r="K6547" s="84" t="e">
        <v>#N/A</v>
      </c>
      <c r="L6547" s="9" t="e">
        <v>#N/A</v>
      </c>
      <c r="M6547" s="92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8" t="e">
        <v>#N/A</v>
      </c>
      <c r="F6548" s="3" t="e">
        <v>#N/A</v>
      </c>
      <c r="G6548" s="3" t="e">
        <v>#N/A</v>
      </c>
      <c r="H6548" s="3" t="e">
        <v>#N/A</v>
      </c>
      <c r="I6548" s="79" t="e">
        <v>#N/A</v>
      </c>
      <c r="J6548" s="79" t="e">
        <v>#N/A</v>
      </c>
      <c r="K6548" s="84" t="e">
        <v>#N/A</v>
      </c>
      <c r="L6548" s="9" t="e">
        <v>#N/A</v>
      </c>
      <c r="M6548" s="92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8" t="e">
        <v>#N/A</v>
      </c>
      <c r="F6549" s="3" t="e">
        <v>#N/A</v>
      </c>
      <c r="G6549" s="3" t="e">
        <v>#N/A</v>
      </c>
      <c r="H6549" s="3" t="e">
        <v>#N/A</v>
      </c>
      <c r="I6549" s="79" t="e">
        <v>#N/A</v>
      </c>
      <c r="J6549" s="79" t="e">
        <v>#N/A</v>
      </c>
      <c r="K6549" s="84" t="e">
        <v>#N/A</v>
      </c>
      <c r="L6549" s="9" t="e">
        <v>#N/A</v>
      </c>
      <c r="M6549" s="92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8" t="e">
        <v>#N/A</v>
      </c>
      <c r="F6550" s="3" t="e">
        <v>#N/A</v>
      </c>
      <c r="G6550" s="3" t="e">
        <v>#N/A</v>
      </c>
      <c r="H6550" s="3" t="e">
        <v>#N/A</v>
      </c>
      <c r="I6550" s="79" t="e">
        <v>#N/A</v>
      </c>
      <c r="J6550" s="79" t="e">
        <v>#N/A</v>
      </c>
      <c r="K6550" s="84" t="e">
        <v>#N/A</v>
      </c>
      <c r="L6550" s="9" t="e">
        <v>#N/A</v>
      </c>
      <c r="M6550" s="92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8" t="e">
        <v>#N/A</v>
      </c>
      <c r="F6551" s="3" t="e">
        <v>#N/A</v>
      </c>
      <c r="G6551" s="3" t="e">
        <v>#N/A</v>
      </c>
      <c r="H6551" s="3" t="e">
        <v>#N/A</v>
      </c>
      <c r="I6551" s="79" t="e">
        <v>#N/A</v>
      </c>
      <c r="J6551" s="79" t="e">
        <v>#N/A</v>
      </c>
      <c r="K6551" s="84" t="e">
        <v>#N/A</v>
      </c>
      <c r="L6551" s="9" t="e">
        <v>#N/A</v>
      </c>
      <c r="M6551" s="92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8" t="e">
        <v>#N/A</v>
      </c>
      <c r="F6552" s="3" t="e">
        <v>#N/A</v>
      </c>
      <c r="G6552" s="3" t="e">
        <v>#N/A</v>
      </c>
      <c r="H6552" s="3" t="e">
        <v>#N/A</v>
      </c>
      <c r="I6552" s="79" t="e">
        <v>#N/A</v>
      </c>
      <c r="J6552" s="79" t="e">
        <v>#N/A</v>
      </c>
      <c r="K6552" s="84" t="e">
        <v>#N/A</v>
      </c>
      <c r="L6552" s="9" t="e">
        <v>#N/A</v>
      </c>
      <c r="M6552" s="92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8" t="e">
        <v>#N/A</v>
      </c>
      <c r="F6553" s="3" t="e">
        <v>#N/A</v>
      </c>
      <c r="G6553" s="3" t="e">
        <v>#N/A</v>
      </c>
      <c r="H6553" s="3" t="e">
        <v>#N/A</v>
      </c>
      <c r="I6553" s="79" t="e">
        <v>#N/A</v>
      </c>
      <c r="J6553" s="79" t="e">
        <v>#N/A</v>
      </c>
      <c r="K6553" s="84" t="e">
        <v>#N/A</v>
      </c>
      <c r="L6553" s="9" t="e">
        <v>#N/A</v>
      </c>
      <c r="M6553" s="92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8" t="e">
        <v>#N/A</v>
      </c>
      <c r="F6554" s="3" t="e">
        <v>#N/A</v>
      </c>
      <c r="G6554" s="3" t="e">
        <v>#N/A</v>
      </c>
      <c r="H6554" s="3" t="e">
        <v>#N/A</v>
      </c>
      <c r="I6554" s="79" t="e">
        <v>#N/A</v>
      </c>
      <c r="J6554" s="79" t="e">
        <v>#N/A</v>
      </c>
      <c r="K6554" s="84" t="e">
        <v>#N/A</v>
      </c>
      <c r="L6554" s="9" t="e">
        <v>#N/A</v>
      </c>
      <c r="M6554" s="92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8" t="e">
        <v>#N/A</v>
      </c>
      <c r="F6555" s="3" t="e">
        <v>#N/A</v>
      </c>
      <c r="G6555" s="3" t="e">
        <v>#N/A</v>
      </c>
      <c r="H6555" s="3" t="e">
        <v>#N/A</v>
      </c>
      <c r="I6555" s="79" t="e">
        <v>#N/A</v>
      </c>
      <c r="J6555" s="79" t="e">
        <v>#N/A</v>
      </c>
      <c r="K6555" s="84" t="e">
        <v>#N/A</v>
      </c>
      <c r="L6555" s="9" t="e">
        <v>#N/A</v>
      </c>
      <c r="M6555" s="92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8" t="e">
        <v>#N/A</v>
      </c>
      <c r="F6556" s="3" t="e">
        <v>#N/A</v>
      </c>
      <c r="G6556" s="3" t="e">
        <v>#N/A</v>
      </c>
      <c r="H6556" s="3" t="e">
        <v>#N/A</v>
      </c>
      <c r="I6556" s="79" t="e">
        <v>#N/A</v>
      </c>
      <c r="J6556" s="79" t="e">
        <v>#N/A</v>
      </c>
      <c r="K6556" s="84" t="e">
        <v>#N/A</v>
      </c>
      <c r="L6556" s="9" t="e">
        <v>#N/A</v>
      </c>
      <c r="M6556" s="92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8" t="e">
        <v>#N/A</v>
      </c>
      <c r="F6557" s="3" t="e">
        <v>#N/A</v>
      </c>
      <c r="G6557" s="3" t="e">
        <v>#N/A</v>
      </c>
      <c r="H6557" s="3" t="e">
        <v>#N/A</v>
      </c>
      <c r="I6557" s="79" t="e">
        <v>#N/A</v>
      </c>
      <c r="J6557" s="79" t="e">
        <v>#N/A</v>
      </c>
      <c r="K6557" s="84" t="e">
        <v>#N/A</v>
      </c>
      <c r="L6557" s="9" t="e">
        <v>#N/A</v>
      </c>
      <c r="M6557" s="92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8" t="e">
        <v>#N/A</v>
      </c>
      <c r="F6558" s="3" t="e">
        <v>#N/A</v>
      </c>
      <c r="G6558" s="3" t="e">
        <v>#N/A</v>
      </c>
      <c r="H6558" s="3" t="e">
        <v>#N/A</v>
      </c>
      <c r="I6558" s="79" t="e">
        <v>#N/A</v>
      </c>
      <c r="J6558" s="79" t="e">
        <v>#N/A</v>
      </c>
      <c r="K6558" s="84" t="e">
        <v>#N/A</v>
      </c>
      <c r="L6558" s="9" t="e">
        <v>#N/A</v>
      </c>
      <c r="M6558" s="92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8" t="e">
        <v>#N/A</v>
      </c>
      <c r="F6559" s="3" t="e">
        <v>#N/A</v>
      </c>
      <c r="G6559" s="3" t="e">
        <v>#N/A</v>
      </c>
      <c r="H6559" s="3" t="e">
        <v>#N/A</v>
      </c>
      <c r="I6559" s="79" t="e">
        <v>#N/A</v>
      </c>
      <c r="J6559" s="79" t="e">
        <v>#N/A</v>
      </c>
      <c r="K6559" s="84" t="e">
        <v>#N/A</v>
      </c>
      <c r="L6559" s="9" t="e">
        <v>#N/A</v>
      </c>
      <c r="M6559" s="92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8" t="e">
        <v>#N/A</v>
      </c>
      <c r="F6560" s="3" t="e">
        <v>#N/A</v>
      </c>
      <c r="G6560" s="3" t="e">
        <v>#N/A</v>
      </c>
      <c r="H6560" s="3" t="e">
        <v>#N/A</v>
      </c>
      <c r="I6560" s="79" t="e">
        <v>#N/A</v>
      </c>
      <c r="J6560" s="79" t="e">
        <v>#N/A</v>
      </c>
      <c r="K6560" s="84" t="e">
        <v>#N/A</v>
      </c>
      <c r="L6560" s="9" t="e">
        <v>#N/A</v>
      </c>
      <c r="M6560" s="92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8" t="e">
        <v>#N/A</v>
      </c>
      <c r="F6561" s="3" t="e">
        <v>#N/A</v>
      </c>
      <c r="G6561" s="3" t="e">
        <v>#N/A</v>
      </c>
      <c r="H6561" s="3" t="e">
        <v>#N/A</v>
      </c>
      <c r="I6561" s="79" t="e">
        <v>#N/A</v>
      </c>
      <c r="J6561" s="79" t="e">
        <v>#N/A</v>
      </c>
      <c r="K6561" s="84" t="e">
        <v>#N/A</v>
      </c>
      <c r="L6561" s="9" t="e">
        <v>#N/A</v>
      </c>
      <c r="M6561" s="92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8" t="e">
        <v>#N/A</v>
      </c>
      <c r="F6562" s="3" t="e">
        <v>#N/A</v>
      </c>
      <c r="G6562" s="3" t="e">
        <v>#N/A</v>
      </c>
      <c r="H6562" s="3" t="e">
        <v>#N/A</v>
      </c>
      <c r="I6562" s="79" t="e">
        <v>#N/A</v>
      </c>
      <c r="J6562" s="79" t="e">
        <v>#N/A</v>
      </c>
      <c r="K6562" s="84" t="e">
        <v>#N/A</v>
      </c>
      <c r="L6562" s="9" t="e">
        <v>#N/A</v>
      </c>
      <c r="M6562" s="92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8" t="e">
        <v>#N/A</v>
      </c>
      <c r="F6563" s="3" t="e">
        <v>#N/A</v>
      </c>
      <c r="G6563" s="3" t="e">
        <v>#N/A</v>
      </c>
      <c r="H6563" s="3" t="e">
        <v>#N/A</v>
      </c>
      <c r="I6563" s="79" t="e">
        <v>#N/A</v>
      </c>
      <c r="J6563" s="79" t="e">
        <v>#N/A</v>
      </c>
      <c r="K6563" s="84" t="e">
        <v>#N/A</v>
      </c>
      <c r="L6563" s="9" t="e">
        <v>#N/A</v>
      </c>
      <c r="M6563" s="92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8" t="e">
        <v>#N/A</v>
      </c>
      <c r="F6564" s="3" t="e">
        <v>#N/A</v>
      </c>
      <c r="G6564" s="3" t="e">
        <v>#N/A</v>
      </c>
      <c r="H6564" s="3" t="e">
        <v>#N/A</v>
      </c>
      <c r="I6564" s="79" t="e">
        <v>#N/A</v>
      </c>
      <c r="J6564" s="79" t="e">
        <v>#N/A</v>
      </c>
      <c r="K6564" s="84" t="e">
        <v>#N/A</v>
      </c>
      <c r="L6564" s="9" t="e">
        <v>#N/A</v>
      </c>
      <c r="M6564" s="92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8" t="e">
        <v>#N/A</v>
      </c>
      <c r="F6565" s="3" t="e">
        <v>#N/A</v>
      </c>
      <c r="G6565" s="3" t="e">
        <v>#N/A</v>
      </c>
      <c r="H6565" s="3" t="e">
        <v>#N/A</v>
      </c>
      <c r="I6565" s="79" t="e">
        <v>#N/A</v>
      </c>
      <c r="J6565" s="79" t="e">
        <v>#N/A</v>
      </c>
      <c r="K6565" s="84" t="e">
        <v>#N/A</v>
      </c>
      <c r="L6565" s="9" t="e">
        <v>#N/A</v>
      </c>
      <c r="M6565" s="92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8" t="e">
        <v>#N/A</v>
      </c>
      <c r="F6566" s="3" t="e">
        <v>#N/A</v>
      </c>
      <c r="G6566" s="3" t="e">
        <v>#N/A</v>
      </c>
      <c r="H6566" s="3" t="e">
        <v>#N/A</v>
      </c>
      <c r="I6566" s="79" t="e">
        <v>#N/A</v>
      </c>
      <c r="J6566" s="79" t="e">
        <v>#N/A</v>
      </c>
      <c r="K6566" s="84" t="e">
        <v>#N/A</v>
      </c>
      <c r="L6566" s="9" t="e">
        <v>#N/A</v>
      </c>
      <c r="M6566" s="92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8" t="e">
        <v>#N/A</v>
      </c>
      <c r="F6567" s="3" t="e">
        <v>#N/A</v>
      </c>
      <c r="G6567" s="3" t="e">
        <v>#N/A</v>
      </c>
      <c r="H6567" s="3" t="e">
        <v>#N/A</v>
      </c>
      <c r="I6567" s="79" t="e">
        <v>#N/A</v>
      </c>
      <c r="J6567" s="79" t="e">
        <v>#N/A</v>
      </c>
      <c r="K6567" s="84" t="e">
        <v>#N/A</v>
      </c>
      <c r="L6567" s="9" t="e">
        <v>#N/A</v>
      </c>
      <c r="M6567" s="92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8" t="e">
        <v>#N/A</v>
      </c>
      <c r="F6568" s="3" t="e">
        <v>#N/A</v>
      </c>
      <c r="G6568" s="3" t="e">
        <v>#N/A</v>
      </c>
      <c r="H6568" s="3" t="e">
        <v>#N/A</v>
      </c>
      <c r="I6568" s="79" t="e">
        <v>#N/A</v>
      </c>
      <c r="J6568" s="79" t="e">
        <v>#N/A</v>
      </c>
      <c r="K6568" s="84" t="e">
        <v>#N/A</v>
      </c>
      <c r="L6568" s="9" t="e">
        <v>#N/A</v>
      </c>
      <c r="M6568" s="92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8" t="e">
        <v>#N/A</v>
      </c>
      <c r="F6569" s="3" t="e">
        <v>#N/A</v>
      </c>
      <c r="G6569" s="3" t="e">
        <v>#N/A</v>
      </c>
      <c r="H6569" s="3" t="e">
        <v>#N/A</v>
      </c>
      <c r="I6569" s="79" t="e">
        <v>#N/A</v>
      </c>
      <c r="J6569" s="79" t="e">
        <v>#N/A</v>
      </c>
      <c r="K6569" s="84" t="e">
        <v>#N/A</v>
      </c>
      <c r="L6569" s="9" t="e">
        <v>#N/A</v>
      </c>
      <c r="M6569" s="92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8" t="e">
        <v>#N/A</v>
      </c>
      <c r="F6570" s="3" t="e">
        <v>#N/A</v>
      </c>
      <c r="G6570" s="3" t="e">
        <v>#N/A</v>
      </c>
      <c r="H6570" s="3" t="e">
        <v>#N/A</v>
      </c>
      <c r="I6570" s="79" t="e">
        <v>#N/A</v>
      </c>
      <c r="J6570" s="79" t="e">
        <v>#N/A</v>
      </c>
      <c r="K6570" s="84" t="e">
        <v>#N/A</v>
      </c>
      <c r="L6570" s="9" t="e">
        <v>#N/A</v>
      </c>
      <c r="M6570" s="92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8" t="e">
        <v>#N/A</v>
      </c>
      <c r="F6571" s="3" t="e">
        <v>#N/A</v>
      </c>
      <c r="G6571" s="3" t="e">
        <v>#N/A</v>
      </c>
      <c r="H6571" s="3" t="e">
        <v>#N/A</v>
      </c>
      <c r="I6571" s="79" t="e">
        <v>#N/A</v>
      </c>
      <c r="J6571" s="79" t="e">
        <v>#N/A</v>
      </c>
      <c r="K6571" s="84" t="e">
        <v>#N/A</v>
      </c>
      <c r="L6571" s="9" t="e">
        <v>#N/A</v>
      </c>
      <c r="M6571" s="92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8" t="e">
        <v>#N/A</v>
      </c>
      <c r="F6572" s="3" t="e">
        <v>#N/A</v>
      </c>
      <c r="G6572" s="3" t="e">
        <v>#N/A</v>
      </c>
      <c r="H6572" s="3" t="e">
        <v>#N/A</v>
      </c>
      <c r="I6572" s="79" t="e">
        <v>#N/A</v>
      </c>
      <c r="J6572" s="79" t="e">
        <v>#N/A</v>
      </c>
      <c r="K6572" s="84" t="e">
        <v>#N/A</v>
      </c>
      <c r="L6572" s="9" t="e">
        <v>#N/A</v>
      </c>
      <c r="M6572" s="92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8" t="e">
        <v>#N/A</v>
      </c>
      <c r="F6573" s="3" t="e">
        <v>#N/A</v>
      </c>
      <c r="G6573" s="3" t="e">
        <v>#N/A</v>
      </c>
      <c r="H6573" s="3" t="e">
        <v>#N/A</v>
      </c>
      <c r="I6573" s="79" t="e">
        <v>#N/A</v>
      </c>
      <c r="J6573" s="79" t="e">
        <v>#N/A</v>
      </c>
      <c r="K6573" s="84" t="e">
        <v>#N/A</v>
      </c>
      <c r="L6573" s="9" t="e">
        <v>#N/A</v>
      </c>
      <c r="M6573" s="92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8" t="e">
        <v>#N/A</v>
      </c>
      <c r="F6574" s="3" t="e">
        <v>#N/A</v>
      </c>
      <c r="G6574" s="3" t="e">
        <v>#N/A</v>
      </c>
      <c r="H6574" s="3" t="e">
        <v>#N/A</v>
      </c>
      <c r="I6574" s="79" t="e">
        <v>#N/A</v>
      </c>
      <c r="J6574" s="79" t="e">
        <v>#N/A</v>
      </c>
      <c r="K6574" s="84" t="e">
        <v>#N/A</v>
      </c>
      <c r="L6574" s="9" t="e">
        <v>#N/A</v>
      </c>
      <c r="M6574" s="92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8" t="e">
        <v>#N/A</v>
      </c>
      <c r="F6575" s="3" t="e">
        <v>#N/A</v>
      </c>
      <c r="G6575" s="3" t="e">
        <v>#N/A</v>
      </c>
      <c r="H6575" s="3" t="e">
        <v>#N/A</v>
      </c>
      <c r="I6575" s="79" t="e">
        <v>#N/A</v>
      </c>
      <c r="J6575" s="79" t="e">
        <v>#N/A</v>
      </c>
      <c r="K6575" s="84" t="e">
        <v>#N/A</v>
      </c>
      <c r="L6575" s="9" t="e">
        <v>#N/A</v>
      </c>
      <c r="M6575" s="92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8" t="e">
        <v>#N/A</v>
      </c>
      <c r="F6576" s="3" t="e">
        <v>#N/A</v>
      </c>
      <c r="G6576" s="3" t="e">
        <v>#N/A</v>
      </c>
      <c r="H6576" s="3" t="e">
        <v>#N/A</v>
      </c>
      <c r="I6576" s="79" t="e">
        <v>#N/A</v>
      </c>
      <c r="J6576" s="79" t="e">
        <v>#N/A</v>
      </c>
      <c r="K6576" s="84" t="e">
        <v>#N/A</v>
      </c>
      <c r="L6576" s="9" t="e">
        <v>#N/A</v>
      </c>
      <c r="M6576" s="92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8" t="e">
        <v>#N/A</v>
      </c>
      <c r="F6577" s="3" t="e">
        <v>#N/A</v>
      </c>
      <c r="G6577" s="3" t="e">
        <v>#N/A</v>
      </c>
      <c r="H6577" s="3" t="e">
        <v>#N/A</v>
      </c>
      <c r="I6577" s="79" t="e">
        <v>#N/A</v>
      </c>
      <c r="J6577" s="79" t="e">
        <v>#N/A</v>
      </c>
      <c r="K6577" s="84" t="e">
        <v>#N/A</v>
      </c>
      <c r="L6577" s="9" t="e">
        <v>#N/A</v>
      </c>
      <c r="M6577" s="92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8" t="e">
        <v>#N/A</v>
      </c>
      <c r="F6578" s="3" t="e">
        <v>#N/A</v>
      </c>
      <c r="G6578" s="3" t="e">
        <v>#N/A</v>
      </c>
      <c r="H6578" s="3" t="e">
        <v>#N/A</v>
      </c>
      <c r="I6578" s="79" t="e">
        <v>#N/A</v>
      </c>
      <c r="J6578" s="79" t="e">
        <v>#N/A</v>
      </c>
      <c r="K6578" s="84" t="e">
        <v>#N/A</v>
      </c>
      <c r="L6578" s="9" t="e">
        <v>#N/A</v>
      </c>
      <c r="M6578" s="92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8" t="e">
        <v>#N/A</v>
      </c>
      <c r="F6579" s="3" t="e">
        <v>#N/A</v>
      </c>
      <c r="G6579" s="3" t="e">
        <v>#N/A</v>
      </c>
      <c r="H6579" s="3" t="e">
        <v>#N/A</v>
      </c>
      <c r="I6579" s="79" t="e">
        <v>#N/A</v>
      </c>
      <c r="J6579" s="79" t="e">
        <v>#N/A</v>
      </c>
      <c r="K6579" s="84" t="e">
        <v>#N/A</v>
      </c>
      <c r="L6579" s="9" t="e">
        <v>#N/A</v>
      </c>
      <c r="M6579" s="92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8" t="e">
        <v>#N/A</v>
      </c>
      <c r="F6580" s="3" t="e">
        <v>#N/A</v>
      </c>
      <c r="G6580" s="3" t="e">
        <v>#N/A</v>
      </c>
      <c r="H6580" s="3" t="e">
        <v>#N/A</v>
      </c>
      <c r="I6580" s="79" t="e">
        <v>#N/A</v>
      </c>
      <c r="J6580" s="79" t="e">
        <v>#N/A</v>
      </c>
      <c r="K6580" s="84" t="e">
        <v>#N/A</v>
      </c>
      <c r="L6580" s="9" t="e">
        <v>#N/A</v>
      </c>
      <c r="M6580" s="92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8" t="e">
        <v>#N/A</v>
      </c>
      <c r="F6581" s="3" t="e">
        <v>#N/A</v>
      </c>
      <c r="G6581" s="3" t="e">
        <v>#N/A</v>
      </c>
      <c r="H6581" s="3" t="e">
        <v>#N/A</v>
      </c>
      <c r="I6581" s="79" t="e">
        <v>#N/A</v>
      </c>
      <c r="J6581" s="79" t="e">
        <v>#N/A</v>
      </c>
      <c r="K6581" s="84" t="e">
        <v>#N/A</v>
      </c>
      <c r="L6581" s="9" t="e">
        <v>#N/A</v>
      </c>
      <c r="M6581" s="92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8" t="e">
        <v>#N/A</v>
      </c>
      <c r="F6582" s="3" t="e">
        <v>#N/A</v>
      </c>
      <c r="G6582" s="3" t="e">
        <v>#N/A</v>
      </c>
      <c r="H6582" s="3" t="e">
        <v>#N/A</v>
      </c>
      <c r="I6582" s="79" t="e">
        <v>#N/A</v>
      </c>
      <c r="J6582" s="79" t="e">
        <v>#N/A</v>
      </c>
      <c r="K6582" s="84" t="e">
        <v>#N/A</v>
      </c>
      <c r="L6582" s="9" t="e">
        <v>#N/A</v>
      </c>
      <c r="M6582" s="92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8" t="e">
        <v>#N/A</v>
      </c>
      <c r="F6583" s="3" t="e">
        <v>#N/A</v>
      </c>
      <c r="G6583" s="3" t="e">
        <v>#N/A</v>
      </c>
      <c r="H6583" s="3" t="e">
        <v>#N/A</v>
      </c>
      <c r="I6583" s="79" t="e">
        <v>#N/A</v>
      </c>
      <c r="J6583" s="79" t="e">
        <v>#N/A</v>
      </c>
      <c r="K6583" s="84" t="e">
        <v>#N/A</v>
      </c>
      <c r="L6583" s="9" t="e">
        <v>#N/A</v>
      </c>
      <c r="M6583" s="92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8" t="e">
        <v>#N/A</v>
      </c>
      <c r="F6584" s="3" t="e">
        <v>#N/A</v>
      </c>
      <c r="G6584" s="3" t="e">
        <v>#N/A</v>
      </c>
      <c r="H6584" s="3" t="e">
        <v>#N/A</v>
      </c>
      <c r="I6584" s="79" t="e">
        <v>#N/A</v>
      </c>
      <c r="J6584" s="79" t="e">
        <v>#N/A</v>
      </c>
      <c r="K6584" s="84" t="e">
        <v>#N/A</v>
      </c>
      <c r="L6584" s="9" t="e">
        <v>#N/A</v>
      </c>
      <c r="M6584" s="92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8" t="e">
        <v>#N/A</v>
      </c>
      <c r="F6585" s="3" t="e">
        <v>#N/A</v>
      </c>
      <c r="G6585" s="3" t="e">
        <v>#N/A</v>
      </c>
      <c r="H6585" s="3" t="e">
        <v>#N/A</v>
      </c>
      <c r="I6585" s="79" t="e">
        <v>#N/A</v>
      </c>
      <c r="J6585" s="79" t="e">
        <v>#N/A</v>
      </c>
      <c r="K6585" s="84" t="e">
        <v>#N/A</v>
      </c>
      <c r="L6585" s="9" t="e">
        <v>#N/A</v>
      </c>
      <c r="M6585" s="92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8" t="e">
        <v>#N/A</v>
      </c>
      <c r="F6586" s="3" t="e">
        <v>#N/A</v>
      </c>
      <c r="G6586" s="3" t="e">
        <v>#N/A</v>
      </c>
      <c r="H6586" s="3" t="e">
        <v>#N/A</v>
      </c>
      <c r="I6586" s="79" t="e">
        <v>#N/A</v>
      </c>
      <c r="J6586" s="79" t="e">
        <v>#N/A</v>
      </c>
      <c r="K6586" s="84" t="e">
        <v>#N/A</v>
      </c>
      <c r="L6586" s="9" t="e">
        <v>#N/A</v>
      </c>
      <c r="M6586" s="92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8" t="e">
        <v>#N/A</v>
      </c>
      <c r="F6587" s="3" t="e">
        <v>#N/A</v>
      </c>
      <c r="G6587" s="3" t="e">
        <v>#N/A</v>
      </c>
      <c r="H6587" s="3" t="e">
        <v>#N/A</v>
      </c>
      <c r="I6587" s="79" t="e">
        <v>#N/A</v>
      </c>
      <c r="J6587" s="79" t="e">
        <v>#N/A</v>
      </c>
      <c r="K6587" s="84" t="e">
        <v>#N/A</v>
      </c>
      <c r="L6587" s="9" t="e">
        <v>#N/A</v>
      </c>
      <c r="M6587" s="92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8" t="e">
        <v>#N/A</v>
      </c>
      <c r="F6588" s="3" t="e">
        <v>#N/A</v>
      </c>
      <c r="G6588" s="3" t="e">
        <v>#N/A</v>
      </c>
      <c r="H6588" s="3" t="e">
        <v>#N/A</v>
      </c>
      <c r="I6588" s="79" t="e">
        <v>#N/A</v>
      </c>
      <c r="J6588" s="79" t="e">
        <v>#N/A</v>
      </c>
      <c r="K6588" s="84" t="e">
        <v>#N/A</v>
      </c>
      <c r="L6588" s="9" t="e">
        <v>#N/A</v>
      </c>
      <c r="M6588" s="92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8" t="e">
        <v>#N/A</v>
      </c>
      <c r="F6589" s="3" t="e">
        <v>#N/A</v>
      </c>
      <c r="G6589" s="3" t="e">
        <v>#N/A</v>
      </c>
      <c r="H6589" s="3" t="e">
        <v>#N/A</v>
      </c>
      <c r="I6589" s="79" t="e">
        <v>#N/A</v>
      </c>
      <c r="J6589" s="79" t="e">
        <v>#N/A</v>
      </c>
      <c r="K6589" s="84" t="e">
        <v>#N/A</v>
      </c>
      <c r="L6589" s="9" t="e">
        <v>#N/A</v>
      </c>
      <c r="M6589" s="92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8" t="e">
        <v>#N/A</v>
      </c>
      <c r="F6590" s="3" t="e">
        <v>#N/A</v>
      </c>
      <c r="G6590" s="3" t="e">
        <v>#N/A</v>
      </c>
      <c r="H6590" s="3" t="e">
        <v>#N/A</v>
      </c>
      <c r="I6590" s="79" t="e">
        <v>#N/A</v>
      </c>
      <c r="J6590" s="79" t="e">
        <v>#N/A</v>
      </c>
      <c r="K6590" s="84" t="e">
        <v>#N/A</v>
      </c>
      <c r="L6590" s="9" t="e">
        <v>#N/A</v>
      </c>
      <c r="M6590" s="92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8" t="e">
        <v>#N/A</v>
      </c>
      <c r="F6591" s="3" t="e">
        <v>#N/A</v>
      </c>
      <c r="G6591" s="3" t="e">
        <v>#N/A</v>
      </c>
      <c r="H6591" s="3" t="e">
        <v>#N/A</v>
      </c>
      <c r="I6591" s="79" t="e">
        <v>#N/A</v>
      </c>
      <c r="J6591" s="79" t="e">
        <v>#N/A</v>
      </c>
      <c r="K6591" s="84" t="e">
        <v>#N/A</v>
      </c>
      <c r="L6591" s="9" t="e">
        <v>#N/A</v>
      </c>
      <c r="M6591" s="92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8" t="e">
        <v>#N/A</v>
      </c>
      <c r="F6592" s="3" t="e">
        <v>#N/A</v>
      </c>
      <c r="G6592" s="3" t="e">
        <v>#N/A</v>
      </c>
      <c r="H6592" s="3" t="e">
        <v>#N/A</v>
      </c>
      <c r="I6592" s="79" t="e">
        <v>#N/A</v>
      </c>
      <c r="J6592" s="79" t="e">
        <v>#N/A</v>
      </c>
      <c r="K6592" s="84" t="e">
        <v>#N/A</v>
      </c>
      <c r="L6592" s="9" t="e">
        <v>#N/A</v>
      </c>
      <c r="M6592" s="92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8" t="e">
        <v>#N/A</v>
      </c>
      <c r="F6593" s="3" t="e">
        <v>#N/A</v>
      </c>
      <c r="G6593" s="3" t="e">
        <v>#N/A</v>
      </c>
      <c r="H6593" s="3" t="e">
        <v>#N/A</v>
      </c>
      <c r="I6593" s="79" t="e">
        <v>#N/A</v>
      </c>
      <c r="J6593" s="79" t="e">
        <v>#N/A</v>
      </c>
      <c r="K6593" s="84" t="e">
        <v>#N/A</v>
      </c>
      <c r="L6593" s="9" t="e">
        <v>#N/A</v>
      </c>
      <c r="M6593" s="92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8" t="e">
        <v>#N/A</v>
      </c>
      <c r="F6594" s="3" t="e">
        <v>#N/A</v>
      </c>
      <c r="G6594" s="3" t="e">
        <v>#N/A</v>
      </c>
      <c r="H6594" s="3" t="e">
        <v>#N/A</v>
      </c>
      <c r="I6594" s="79" t="e">
        <v>#N/A</v>
      </c>
      <c r="J6594" s="79" t="e">
        <v>#N/A</v>
      </c>
      <c r="K6594" s="84" t="e">
        <v>#N/A</v>
      </c>
      <c r="L6594" s="9" t="e">
        <v>#N/A</v>
      </c>
      <c r="M6594" s="92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8" t="e">
        <v>#N/A</v>
      </c>
      <c r="F6595" s="3" t="e">
        <v>#N/A</v>
      </c>
      <c r="G6595" s="3" t="e">
        <v>#N/A</v>
      </c>
      <c r="H6595" s="3" t="e">
        <v>#N/A</v>
      </c>
      <c r="I6595" s="79" t="e">
        <v>#N/A</v>
      </c>
      <c r="J6595" s="79" t="e">
        <v>#N/A</v>
      </c>
      <c r="K6595" s="84" t="e">
        <v>#N/A</v>
      </c>
      <c r="L6595" s="9" t="e">
        <v>#N/A</v>
      </c>
      <c r="M6595" s="92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8" t="e">
        <v>#N/A</v>
      </c>
      <c r="F6596" s="3" t="e">
        <v>#N/A</v>
      </c>
      <c r="G6596" s="3" t="e">
        <v>#N/A</v>
      </c>
      <c r="H6596" s="3" t="e">
        <v>#N/A</v>
      </c>
      <c r="I6596" s="79" t="e">
        <v>#N/A</v>
      </c>
      <c r="J6596" s="79" t="e">
        <v>#N/A</v>
      </c>
      <c r="K6596" s="84" t="e">
        <v>#N/A</v>
      </c>
      <c r="L6596" s="9" t="e">
        <v>#N/A</v>
      </c>
      <c r="M6596" s="92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8" t="e">
        <v>#N/A</v>
      </c>
      <c r="F6597" s="3" t="e">
        <v>#N/A</v>
      </c>
      <c r="G6597" s="3" t="e">
        <v>#N/A</v>
      </c>
      <c r="H6597" s="3" t="e">
        <v>#N/A</v>
      </c>
      <c r="I6597" s="79" t="e">
        <v>#N/A</v>
      </c>
      <c r="J6597" s="79" t="e">
        <v>#N/A</v>
      </c>
      <c r="K6597" s="84" t="e">
        <v>#N/A</v>
      </c>
      <c r="L6597" s="9" t="e">
        <v>#N/A</v>
      </c>
      <c r="M6597" s="92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8" t="e">
        <v>#N/A</v>
      </c>
      <c r="F6598" s="3" t="e">
        <v>#N/A</v>
      </c>
      <c r="G6598" s="3" t="e">
        <v>#N/A</v>
      </c>
      <c r="H6598" s="3" t="e">
        <v>#N/A</v>
      </c>
      <c r="I6598" s="79" t="e">
        <v>#N/A</v>
      </c>
      <c r="J6598" s="79" t="e">
        <v>#N/A</v>
      </c>
      <c r="K6598" s="84" t="e">
        <v>#N/A</v>
      </c>
      <c r="L6598" s="9" t="e">
        <v>#N/A</v>
      </c>
      <c r="M6598" s="92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8" t="e">
        <v>#N/A</v>
      </c>
      <c r="F6599" s="3" t="e">
        <v>#N/A</v>
      </c>
      <c r="G6599" s="3" t="e">
        <v>#N/A</v>
      </c>
      <c r="H6599" s="3" t="e">
        <v>#N/A</v>
      </c>
      <c r="I6599" s="79" t="e">
        <v>#N/A</v>
      </c>
      <c r="J6599" s="79" t="e">
        <v>#N/A</v>
      </c>
      <c r="K6599" s="84" t="e">
        <v>#N/A</v>
      </c>
      <c r="L6599" s="9" t="e">
        <v>#N/A</v>
      </c>
      <c r="M6599" s="92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8" t="e">
        <v>#N/A</v>
      </c>
      <c r="F6600" s="3" t="e">
        <v>#N/A</v>
      </c>
      <c r="G6600" s="3" t="e">
        <v>#N/A</v>
      </c>
      <c r="H6600" s="3" t="e">
        <v>#N/A</v>
      </c>
      <c r="I6600" s="79" t="e">
        <v>#N/A</v>
      </c>
      <c r="J6600" s="79" t="e">
        <v>#N/A</v>
      </c>
      <c r="K6600" s="84" t="e">
        <v>#N/A</v>
      </c>
      <c r="L6600" s="9" t="e">
        <v>#N/A</v>
      </c>
      <c r="M6600" s="92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8" t="e">
        <v>#N/A</v>
      </c>
      <c r="F6601" s="3" t="e">
        <v>#N/A</v>
      </c>
      <c r="G6601" s="3" t="e">
        <v>#N/A</v>
      </c>
      <c r="H6601" s="3" t="e">
        <v>#N/A</v>
      </c>
      <c r="I6601" s="79" t="e">
        <v>#N/A</v>
      </c>
      <c r="J6601" s="79" t="e">
        <v>#N/A</v>
      </c>
      <c r="K6601" s="84" t="e">
        <v>#N/A</v>
      </c>
      <c r="L6601" s="9" t="e">
        <v>#N/A</v>
      </c>
      <c r="M6601" s="92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8" t="e">
        <v>#N/A</v>
      </c>
      <c r="F6602" s="3" t="e">
        <v>#N/A</v>
      </c>
      <c r="G6602" s="3" t="e">
        <v>#N/A</v>
      </c>
      <c r="H6602" s="3" t="e">
        <v>#N/A</v>
      </c>
      <c r="I6602" s="79" t="e">
        <v>#N/A</v>
      </c>
      <c r="J6602" s="79" t="e">
        <v>#N/A</v>
      </c>
      <c r="K6602" s="84" t="e">
        <v>#N/A</v>
      </c>
      <c r="L6602" s="9" t="e">
        <v>#N/A</v>
      </c>
      <c r="M6602" s="92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8" t="e">
        <v>#N/A</v>
      </c>
      <c r="F6603" s="3" t="e">
        <v>#N/A</v>
      </c>
      <c r="G6603" s="3" t="e">
        <v>#N/A</v>
      </c>
      <c r="H6603" s="3" t="e">
        <v>#N/A</v>
      </c>
      <c r="I6603" s="79" t="e">
        <v>#N/A</v>
      </c>
      <c r="J6603" s="79" t="e">
        <v>#N/A</v>
      </c>
      <c r="K6603" s="84" t="e">
        <v>#N/A</v>
      </c>
      <c r="L6603" s="9" t="e">
        <v>#N/A</v>
      </c>
      <c r="M6603" s="92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8" t="e">
        <v>#N/A</v>
      </c>
      <c r="F6604" s="3" t="e">
        <v>#N/A</v>
      </c>
      <c r="G6604" s="3" t="e">
        <v>#N/A</v>
      </c>
      <c r="H6604" s="3" t="e">
        <v>#N/A</v>
      </c>
      <c r="I6604" s="79" t="e">
        <v>#N/A</v>
      </c>
      <c r="J6604" s="79" t="e">
        <v>#N/A</v>
      </c>
      <c r="K6604" s="84" t="e">
        <v>#N/A</v>
      </c>
      <c r="L6604" s="9" t="e">
        <v>#N/A</v>
      </c>
      <c r="M6604" s="92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8" t="e">
        <v>#N/A</v>
      </c>
      <c r="F6605" s="3" t="e">
        <v>#N/A</v>
      </c>
      <c r="G6605" s="3" t="e">
        <v>#N/A</v>
      </c>
      <c r="H6605" s="3" t="e">
        <v>#N/A</v>
      </c>
      <c r="I6605" s="79" t="e">
        <v>#N/A</v>
      </c>
      <c r="J6605" s="79" t="e">
        <v>#N/A</v>
      </c>
      <c r="K6605" s="84" t="e">
        <v>#N/A</v>
      </c>
      <c r="L6605" s="9" t="e">
        <v>#N/A</v>
      </c>
      <c r="M6605" s="92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8" t="e">
        <v>#N/A</v>
      </c>
      <c r="F6606" s="3" t="e">
        <v>#N/A</v>
      </c>
      <c r="G6606" s="3" t="e">
        <v>#N/A</v>
      </c>
      <c r="H6606" s="3" t="e">
        <v>#N/A</v>
      </c>
      <c r="I6606" s="79" t="e">
        <v>#N/A</v>
      </c>
      <c r="J6606" s="79" t="e">
        <v>#N/A</v>
      </c>
      <c r="K6606" s="84" t="e">
        <v>#N/A</v>
      </c>
      <c r="L6606" s="9" t="e">
        <v>#N/A</v>
      </c>
      <c r="M6606" s="92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8" t="e">
        <v>#N/A</v>
      </c>
      <c r="F6607" s="3" t="e">
        <v>#N/A</v>
      </c>
      <c r="G6607" s="3" t="e">
        <v>#N/A</v>
      </c>
      <c r="H6607" s="3" t="e">
        <v>#N/A</v>
      </c>
      <c r="I6607" s="79" t="e">
        <v>#N/A</v>
      </c>
      <c r="J6607" s="79" t="e">
        <v>#N/A</v>
      </c>
      <c r="K6607" s="84" t="e">
        <v>#N/A</v>
      </c>
      <c r="L6607" s="9" t="e">
        <v>#N/A</v>
      </c>
      <c r="M6607" s="92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8" t="e">
        <v>#N/A</v>
      </c>
      <c r="F6608" s="3" t="e">
        <v>#N/A</v>
      </c>
      <c r="G6608" s="3" t="e">
        <v>#N/A</v>
      </c>
      <c r="H6608" s="3" t="e">
        <v>#N/A</v>
      </c>
      <c r="I6608" s="79" t="e">
        <v>#N/A</v>
      </c>
      <c r="J6608" s="79" t="e">
        <v>#N/A</v>
      </c>
      <c r="K6608" s="84" t="e">
        <v>#N/A</v>
      </c>
      <c r="L6608" s="9" t="e">
        <v>#N/A</v>
      </c>
      <c r="M6608" s="92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8" t="e">
        <v>#N/A</v>
      </c>
      <c r="F6609" s="3" t="e">
        <v>#N/A</v>
      </c>
      <c r="G6609" s="3" t="e">
        <v>#N/A</v>
      </c>
      <c r="H6609" s="3" t="e">
        <v>#N/A</v>
      </c>
      <c r="I6609" s="79" t="e">
        <v>#N/A</v>
      </c>
      <c r="J6609" s="79" t="e">
        <v>#N/A</v>
      </c>
      <c r="K6609" s="84" t="e">
        <v>#N/A</v>
      </c>
      <c r="L6609" s="9" t="e">
        <v>#N/A</v>
      </c>
      <c r="M6609" s="92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8" t="e">
        <v>#N/A</v>
      </c>
      <c r="F6610" s="3" t="e">
        <v>#N/A</v>
      </c>
      <c r="G6610" s="3" t="e">
        <v>#N/A</v>
      </c>
      <c r="H6610" s="3" t="e">
        <v>#N/A</v>
      </c>
      <c r="I6610" s="79" t="e">
        <v>#N/A</v>
      </c>
      <c r="J6610" s="79" t="e">
        <v>#N/A</v>
      </c>
      <c r="K6610" s="84" t="e">
        <v>#N/A</v>
      </c>
      <c r="L6610" s="9" t="e">
        <v>#N/A</v>
      </c>
      <c r="M6610" s="92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8" t="e">
        <v>#N/A</v>
      </c>
      <c r="F6611" s="3" t="e">
        <v>#N/A</v>
      </c>
      <c r="G6611" s="3" t="e">
        <v>#N/A</v>
      </c>
      <c r="H6611" s="3" t="e">
        <v>#N/A</v>
      </c>
      <c r="I6611" s="79" t="e">
        <v>#N/A</v>
      </c>
      <c r="J6611" s="79" t="e">
        <v>#N/A</v>
      </c>
      <c r="K6611" s="84" t="e">
        <v>#N/A</v>
      </c>
      <c r="L6611" s="9" t="e">
        <v>#N/A</v>
      </c>
      <c r="M6611" s="92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8" t="e">
        <v>#N/A</v>
      </c>
      <c r="F6612" s="3" t="e">
        <v>#N/A</v>
      </c>
      <c r="G6612" s="3" t="e">
        <v>#N/A</v>
      </c>
      <c r="H6612" s="3" t="e">
        <v>#N/A</v>
      </c>
      <c r="I6612" s="79" t="e">
        <v>#N/A</v>
      </c>
      <c r="J6612" s="79" t="e">
        <v>#N/A</v>
      </c>
      <c r="K6612" s="84" t="e">
        <v>#N/A</v>
      </c>
      <c r="L6612" s="9" t="e">
        <v>#N/A</v>
      </c>
      <c r="M6612" s="92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8" t="e">
        <v>#N/A</v>
      </c>
      <c r="F6613" s="3" t="e">
        <v>#N/A</v>
      </c>
      <c r="G6613" s="3" t="e">
        <v>#N/A</v>
      </c>
      <c r="H6613" s="3" t="e">
        <v>#N/A</v>
      </c>
      <c r="I6613" s="79" t="e">
        <v>#N/A</v>
      </c>
      <c r="J6613" s="79" t="e">
        <v>#N/A</v>
      </c>
      <c r="K6613" s="84" t="e">
        <v>#N/A</v>
      </c>
      <c r="L6613" s="9" t="e">
        <v>#N/A</v>
      </c>
      <c r="M6613" s="92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8" t="e">
        <v>#N/A</v>
      </c>
      <c r="F6614" s="3" t="e">
        <v>#N/A</v>
      </c>
      <c r="G6614" s="3" t="e">
        <v>#N/A</v>
      </c>
      <c r="H6614" s="3" t="e">
        <v>#N/A</v>
      </c>
      <c r="I6614" s="79" t="e">
        <v>#N/A</v>
      </c>
      <c r="J6614" s="79" t="e">
        <v>#N/A</v>
      </c>
      <c r="K6614" s="84" t="e">
        <v>#N/A</v>
      </c>
      <c r="L6614" s="9" t="e">
        <v>#N/A</v>
      </c>
      <c r="M6614" s="92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8" t="e">
        <v>#N/A</v>
      </c>
      <c r="F6615" s="3" t="e">
        <v>#N/A</v>
      </c>
      <c r="G6615" s="3" t="e">
        <v>#N/A</v>
      </c>
      <c r="H6615" s="3" t="e">
        <v>#N/A</v>
      </c>
      <c r="I6615" s="79" t="e">
        <v>#N/A</v>
      </c>
      <c r="J6615" s="79" t="e">
        <v>#N/A</v>
      </c>
      <c r="K6615" s="84" t="e">
        <v>#N/A</v>
      </c>
      <c r="L6615" s="9" t="e">
        <v>#N/A</v>
      </c>
      <c r="M6615" s="92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8" t="e">
        <v>#N/A</v>
      </c>
      <c r="F6616" s="3" t="e">
        <v>#N/A</v>
      </c>
      <c r="G6616" s="3" t="e">
        <v>#N/A</v>
      </c>
      <c r="H6616" s="3" t="e">
        <v>#N/A</v>
      </c>
      <c r="I6616" s="79" t="e">
        <v>#N/A</v>
      </c>
      <c r="J6616" s="79" t="e">
        <v>#N/A</v>
      </c>
      <c r="K6616" s="84" t="e">
        <v>#N/A</v>
      </c>
      <c r="L6616" s="9" t="e">
        <v>#N/A</v>
      </c>
      <c r="M6616" s="92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8" t="e">
        <v>#N/A</v>
      </c>
      <c r="F6617" s="3" t="e">
        <v>#N/A</v>
      </c>
      <c r="G6617" s="3" t="e">
        <v>#N/A</v>
      </c>
      <c r="H6617" s="3" t="e">
        <v>#N/A</v>
      </c>
      <c r="I6617" s="79" t="e">
        <v>#N/A</v>
      </c>
      <c r="J6617" s="79" t="e">
        <v>#N/A</v>
      </c>
      <c r="K6617" s="84" t="e">
        <v>#N/A</v>
      </c>
      <c r="L6617" s="9" t="e">
        <v>#N/A</v>
      </c>
      <c r="M6617" s="92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8" t="e">
        <v>#N/A</v>
      </c>
      <c r="F6618" s="3" t="e">
        <v>#N/A</v>
      </c>
      <c r="G6618" s="3" t="e">
        <v>#N/A</v>
      </c>
      <c r="H6618" s="3" t="e">
        <v>#N/A</v>
      </c>
      <c r="I6618" s="79" t="e">
        <v>#N/A</v>
      </c>
      <c r="J6618" s="79" t="e">
        <v>#N/A</v>
      </c>
      <c r="K6618" s="84" t="e">
        <v>#N/A</v>
      </c>
      <c r="L6618" s="9" t="e">
        <v>#N/A</v>
      </c>
      <c r="M6618" s="92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8" t="e">
        <v>#N/A</v>
      </c>
      <c r="F6619" s="3" t="e">
        <v>#N/A</v>
      </c>
      <c r="G6619" s="3" t="e">
        <v>#N/A</v>
      </c>
      <c r="H6619" s="3" t="e">
        <v>#N/A</v>
      </c>
      <c r="I6619" s="79" t="e">
        <v>#N/A</v>
      </c>
      <c r="J6619" s="79" t="e">
        <v>#N/A</v>
      </c>
      <c r="K6619" s="84" t="e">
        <v>#N/A</v>
      </c>
      <c r="L6619" s="9" t="e">
        <v>#N/A</v>
      </c>
      <c r="M6619" s="92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8" t="e">
        <v>#N/A</v>
      </c>
      <c r="F6620" s="3" t="e">
        <v>#N/A</v>
      </c>
      <c r="G6620" s="3" t="e">
        <v>#N/A</v>
      </c>
      <c r="H6620" s="3" t="e">
        <v>#N/A</v>
      </c>
      <c r="I6620" s="79" t="e">
        <v>#N/A</v>
      </c>
      <c r="J6620" s="79" t="e">
        <v>#N/A</v>
      </c>
      <c r="K6620" s="84" t="e">
        <v>#N/A</v>
      </c>
      <c r="L6620" s="9" t="e">
        <v>#N/A</v>
      </c>
      <c r="M6620" s="92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8" t="e">
        <v>#N/A</v>
      </c>
      <c r="F6621" s="3" t="e">
        <v>#N/A</v>
      </c>
      <c r="G6621" s="3" t="e">
        <v>#N/A</v>
      </c>
      <c r="H6621" s="3" t="e">
        <v>#N/A</v>
      </c>
      <c r="I6621" s="79" t="e">
        <v>#N/A</v>
      </c>
      <c r="J6621" s="79" t="e">
        <v>#N/A</v>
      </c>
      <c r="K6621" s="84" t="e">
        <v>#N/A</v>
      </c>
      <c r="L6621" s="9" t="e">
        <v>#N/A</v>
      </c>
      <c r="M6621" s="92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8" t="e">
        <v>#N/A</v>
      </c>
      <c r="F6622" s="3" t="e">
        <v>#N/A</v>
      </c>
      <c r="G6622" s="3" t="e">
        <v>#N/A</v>
      </c>
      <c r="H6622" s="3" t="e">
        <v>#N/A</v>
      </c>
      <c r="I6622" s="79" t="e">
        <v>#N/A</v>
      </c>
      <c r="J6622" s="79" t="e">
        <v>#N/A</v>
      </c>
      <c r="K6622" s="84" t="e">
        <v>#N/A</v>
      </c>
      <c r="L6622" s="9" t="e">
        <v>#N/A</v>
      </c>
      <c r="M6622" s="92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8" t="e">
        <v>#N/A</v>
      </c>
      <c r="F6623" s="3" t="e">
        <v>#N/A</v>
      </c>
      <c r="G6623" s="3" t="e">
        <v>#N/A</v>
      </c>
      <c r="H6623" s="3" t="e">
        <v>#N/A</v>
      </c>
      <c r="I6623" s="79" t="e">
        <v>#N/A</v>
      </c>
      <c r="J6623" s="79" t="e">
        <v>#N/A</v>
      </c>
      <c r="K6623" s="84" t="e">
        <v>#N/A</v>
      </c>
      <c r="L6623" s="9" t="e">
        <v>#N/A</v>
      </c>
      <c r="M6623" s="92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8" t="e">
        <v>#N/A</v>
      </c>
      <c r="F6624" s="3" t="e">
        <v>#N/A</v>
      </c>
      <c r="G6624" s="3" t="e">
        <v>#N/A</v>
      </c>
      <c r="H6624" s="3" t="e">
        <v>#N/A</v>
      </c>
      <c r="I6624" s="79" t="e">
        <v>#N/A</v>
      </c>
      <c r="J6624" s="79" t="e">
        <v>#N/A</v>
      </c>
      <c r="K6624" s="84" t="e">
        <v>#N/A</v>
      </c>
      <c r="L6624" s="9" t="e">
        <v>#N/A</v>
      </c>
      <c r="M6624" s="92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8" t="e">
        <v>#N/A</v>
      </c>
      <c r="F6625" s="3" t="e">
        <v>#N/A</v>
      </c>
      <c r="G6625" s="3" t="e">
        <v>#N/A</v>
      </c>
      <c r="H6625" s="3" t="e">
        <v>#N/A</v>
      </c>
      <c r="I6625" s="79" t="e">
        <v>#N/A</v>
      </c>
      <c r="J6625" s="79" t="e">
        <v>#N/A</v>
      </c>
      <c r="K6625" s="84" t="e">
        <v>#N/A</v>
      </c>
      <c r="L6625" s="9" t="e">
        <v>#N/A</v>
      </c>
      <c r="M6625" s="92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8" t="e">
        <v>#N/A</v>
      </c>
      <c r="F6626" s="3" t="e">
        <v>#N/A</v>
      </c>
      <c r="G6626" s="3" t="e">
        <v>#N/A</v>
      </c>
      <c r="H6626" s="3" t="e">
        <v>#N/A</v>
      </c>
      <c r="I6626" s="79" t="e">
        <v>#N/A</v>
      </c>
      <c r="J6626" s="79" t="e">
        <v>#N/A</v>
      </c>
      <c r="K6626" s="84" t="e">
        <v>#N/A</v>
      </c>
      <c r="L6626" s="9" t="e">
        <v>#N/A</v>
      </c>
      <c r="M6626" s="92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8" t="e">
        <v>#N/A</v>
      </c>
      <c r="F6627" s="3" t="e">
        <v>#N/A</v>
      </c>
      <c r="G6627" s="3" t="e">
        <v>#N/A</v>
      </c>
      <c r="H6627" s="3" t="e">
        <v>#N/A</v>
      </c>
      <c r="I6627" s="79" t="e">
        <v>#N/A</v>
      </c>
      <c r="J6627" s="79" t="e">
        <v>#N/A</v>
      </c>
      <c r="K6627" s="84" t="e">
        <v>#N/A</v>
      </c>
      <c r="L6627" s="9" t="e">
        <v>#N/A</v>
      </c>
      <c r="M6627" s="92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8" t="e">
        <v>#N/A</v>
      </c>
      <c r="F6628" s="3" t="e">
        <v>#N/A</v>
      </c>
      <c r="G6628" s="3" t="e">
        <v>#N/A</v>
      </c>
      <c r="H6628" s="3" t="e">
        <v>#N/A</v>
      </c>
      <c r="I6628" s="79" t="e">
        <v>#N/A</v>
      </c>
      <c r="J6628" s="79" t="e">
        <v>#N/A</v>
      </c>
      <c r="K6628" s="84" t="e">
        <v>#N/A</v>
      </c>
      <c r="L6628" s="9" t="e">
        <v>#N/A</v>
      </c>
      <c r="M6628" s="92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8" t="e">
        <v>#N/A</v>
      </c>
      <c r="F6629" s="3" t="e">
        <v>#N/A</v>
      </c>
      <c r="G6629" s="3" t="e">
        <v>#N/A</v>
      </c>
      <c r="H6629" s="3" t="e">
        <v>#N/A</v>
      </c>
      <c r="I6629" s="79" t="e">
        <v>#N/A</v>
      </c>
      <c r="J6629" s="79" t="e">
        <v>#N/A</v>
      </c>
      <c r="K6629" s="84" t="e">
        <v>#N/A</v>
      </c>
      <c r="L6629" s="9" t="e">
        <v>#N/A</v>
      </c>
      <c r="M6629" s="92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8" t="e">
        <v>#N/A</v>
      </c>
      <c r="F6630" s="3" t="e">
        <v>#N/A</v>
      </c>
      <c r="G6630" s="3" t="e">
        <v>#N/A</v>
      </c>
      <c r="H6630" s="3" t="e">
        <v>#N/A</v>
      </c>
      <c r="I6630" s="79" t="e">
        <v>#N/A</v>
      </c>
      <c r="J6630" s="79" t="e">
        <v>#N/A</v>
      </c>
      <c r="K6630" s="84" t="e">
        <v>#N/A</v>
      </c>
      <c r="L6630" s="9" t="e">
        <v>#N/A</v>
      </c>
      <c r="M6630" s="92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8" t="e">
        <v>#N/A</v>
      </c>
      <c r="F6631" s="3" t="e">
        <v>#N/A</v>
      </c>
      <c r="G6631" s="3" t="e">
        <v>#N/A</v>
      </c>
      <c r="H6631" s="3" t="e">
        <v>#N/A</v>
      </c>
      <c r="I6631" s="79" t="e">
        <v>#N/A</v>
      </c>
      <c r="J6631" s="79" t="e">
        <v>#N/A</v>
      </c>
      <c r="K6631" s="84" t="e">
        <v>#N/A</v>
      </c>
      <c r="L6631" s="9" t="e">
        <v>#N/A</v>
      </c>
      <c r="M6631" s="92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8" t="e">
        <v>#N/A</v>
      </c>
      <c r="F6632" s="3" t="e">
        <v>#N/A</v>
      </c>
      <c r="G6632" s="3" t="e">
        <v>#N/A</v>
      </c>
      <c r="H6632" s="3" t="e">
        <v>#N/A</v>
      </c>
      <c r="I6632" s="79" t="e">
        <v>#N/A</v>
      </c>
      <c r="J6632" s="79" t="e">
        <v>#N/A</v>
      </c>
      <c r="K6632" s="84" t="e">
        <v>#N/A</v>
      </c>
      <c r="L6632" s="9" t="e">
        <v>#N/A</v>
      </c>
      <c r="M6632" s="92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8" t="e">
        <v>#N/A</v>
      </c>
      <c r="F6633" s="3" t="e">
        <v>#N/A</v>
      </c>
      <c r="G6633" s="3" t="e">
        <v>#N/A</v>
      </c>
      <c r="H6633" s="3" t="e">
        <v>#N/A</v>
      </c>
      <c r="I6633" s="79" t="e">
        <v>#N/A</v>
      </c>
      <c r="J6633" s="79" t="e">
        <v>#N/A</v>
      </c>
      <c r="K6633" s="84" t="e">
        <v>#N/A</v>
      </c>
      <c r="L6633" s="9" t="e">
        <v>#N/A</v>
      </c>
      <c r="M6633" s="92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8" t="e">
        <v>#N/A</v>
      </c>
      <c r="F6634" s="3" t="e">
        <v>#N/A</v>
      </c>
      <c r="G6634" s="3" t="e">
        <v>#N/A</v>
      </c>
      <c r="H6634" s="3" t="e">
        <v>#N/A</v>
      </c>
      <c r="I6634" s="79" t="e">
        <v>#N/A</v>
      </c>
      <c r="J6634" s="79" t="e">
        <v>#N/A</v>
      </c>
      <c r="K6634" s="84" t="e">
        <v>#N/A</v>
      </c>
      <c r="L6634" s="9" t="e">
        <v>#N/A</v>
      </c>
      <c r="M6634" s="92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8" t="e">
        <v>#N/A</v>
      </c>
      <c r="F6635" s="3" t="e">
        <v>#N/A</v>
      </c>
      <c r="G6635" s="3" t="e">
        <v>#N/A</v>
      </c>
      <c r="H6635" s="3" t="e">
        <v>#N/A</v>
      </c>
      <c r="I6635" s="79" t="e">
        <v>#N/A</v>
      </c>
      <c r="J6635" s="79" t="e">
        <v>#N/A</v>
      </c>
      <c r="K6635" s="84" t="e">
        <v>#N/A</v>
      </c>
      <c r="L6635" s="9" t="e">
        <v>#N/A</v>
      </c>
      <c r="M6635" s="92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8" t="e">
        <v>#N/A</v>
      </c>
      <c r="F6636" s="3" t="e">
        <v>#N/A</v>
      </c>
      <c r="G6636" s="3" t="e">
        <v>#N/A</v>
      </c>
      <c r="H6636" s="3" t="e">
        <v>#N/A</v>
      </c>
      <c r="I6636" s="79" t="e">
        <v>#N/A</v>
      </c>
      <c r="J6636" s="79" t="e">
        <v>#N/A</v>
      </c>
      <c r="K6636" s="84" t="e">
        <v>#N/A</v>
      </c>
      <c r="L6636" s="9" t="e">
        <v>#N/A</v>
      </c>
      <c r="M6636" s="92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8" t="e">
        <v>#N/A</v>
      </c>
      <c r="F6637" s="3" t="e">
        <v>#N/A</v>
      </c>
      <c r="G6637" s="3" t="e">
        <v>#N/A</v>
      </c>
      <c r="H6637" s="3" t="e">
        <v>#N/A</v>
      </c>
      <c r="I6637" s="79" t="e">
        <v>#N/A</v>
      </c>
      <c r="J6637" s="79" t="e">
        <v>#N/A</v>
      </c>
      <c r="K6637" s="84" t="e">
        <v>#N/A</v>
      </c>
      <c r="L6637" s="9" t="e">
        <v>#N/A</v>
      </c>
      <c r="M6637" s="92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8" t="e">
        <v>#N/A</v>
      </c>
      <c r="F6638" s="3" t="e">
        <v>#N/A</v>
      </c>
      <c r="G6638" s="3" t="e">
        <v>#N/A</v>
      </c>
      <c r="H6638" s="3" t="e">
        <v>#N/A</v>
      </c>
      <c r="I6638" s="79" t="e">
        <v>#N/A</v>
      </c>
      <c r="J6638" s="79" t="e">
        <v>#N/A</v>
      </c>
      <c r="K6638" s="84" t="e">
        <v>#N/A</v>
      </c>
      <c r="L6638" s="9" t="e">
        <v>#N/A</v>
      </c>
      <c r="M6638" s="92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8" t="e">
        <v>#N/A</v>
      </c>
      <c r="F6639" s="3" t="e">
        <v>#N/A</v>
      </c>
      <c r="G6639" s="3" t="e">
        <v>#N/A</v>
      </c>
      <c r="H6639" s="3" t="e">
        <v>#N/A</v>
      </c>
      <c r="I6639" s="79" t="e">
        <v>#N/A</v>
      </c>
      <c r="J6639" s="79" t="e">
        <v>#N/A</v>
      </c>
      <c r="K6639" s="84" t="e">
        <v>#N/A</v>
      </c>
      <c r="L6639" s="9" t="e">
        <v>#N/A</v>
      </c>
      <c r="M6639" s="92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8" t="e">
        <v>#N/A</v>
      </c>
      <c r="F6640" s="3" t="e">
        <v>#N/A</v>
      </c>
      <c r="G6640" s="3" t="e">
        <v>#N/A</v>
      </c>
      <c r="H6640" s="3" t="e">
        <v>#N/A</v>
      </c>
      <c r="I6640" s="79" t="e">
        <v>#N/A</v>
      </c>
      <c r="J6640" s="79" t="e">
        <v>#N/A</v>
      </c>
      <c r="K6640" s="84" t="e">
        <v>#N/A</v>
      </c>
      <c r="L6640" s="9" t="e">
        <v>#N/A</v>
      </c>
      <c r="M6640" s="92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8" t="e">
        <v>#N/A</v>
      </c>
      <c r="F6641" s="3" t="e">
        <v>#N/A</v>
      </c>
      <c r="G6641" s="3" t="e">
        <v>#N/A</v>
      </c>
      <c r="H6641" s="3" t="e">
        <v>#N/A</v>
      </c>
      <c r="I6641" s="79" t="e">
        <v>#N/A</v>
      </c>
      <c r="J6641" s="79" t="e">
        <v>#N/A</v>
      </c>
      <c r="K6641" s="84" t="e">
        <v>#N/A</v>
      </c>
      <c r="L6641" s="9" t="e">
        <v>#N/A</v>
      </c>
      <c r="M6641" s="92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8" t="e">
        <v>#N/A</v>
      </c>
      <c r="F6642" s="3" t="e">
        <v>#N/A</v>
      </c>
      <c r="G6642" s="3" t="e">
        <v>#N/A</v>
      </c>
      <c r="H6642" s="3" t="e">
        <v>#N/A</v>
      </c>
      <c r="I6642" s="79" t="e">
        <v>#N/A</v>
      </c>
      <c r="J6642" s="79" t="e">
        <v>#N/A</v>
      </c>
      <c r="K6642" s="84" t="e">
        <v>#N/A</v>
      </c>
      <c r="L6642" s="9" t="e">
        <v>#N/A</v>
      </c>
      <c r="M6642" s="92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8" t="e">
        <v>#N/A</v>
      </c>
      <c r="F6643" s="3" t="e">
        <v>#N/A</v>
      </c>
      <c r="G6643" s="3" t="e">
        <v>#N/A</v>
      </c>
      <c r="H6643" s="3" t="e">
        <v>#N/A</v>
      </c>
      <c r="I6643" s="79" t="e">
        <v>#N/A</v>
      </c>
      <c r="J6643" s="79" t="e">
        <v>#N/A</v>
      </c>
      <c r="K6643" s="84" t="e">
        <v>#N/A</v>
      </c>
      <c r="L6643" s="9" t="e">
        <v>#N/A</v>
      </c>
      <c r="M6643" s="92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8" t="e">
        <v>#N/A</v>
      </c>
      <c r="F6644" s="3" t="e">
        <v>#N/A</v>
      </c>
      <c r="G6644" s="3" t="e">
        <v>#N/A</v>
      </c>
      <c r="H6644" s="3" t="e">
        <v>#N/A</v>
      </c>
      <c r="I6644" s="79" t="e">
        <v>#N/A</v>
      </c>
      <c r="J6644" s="79" t="e">
        <v>#N/A</v>
      </c>
      <c r="K6644" s="84" t="e">
        <v>#N/A</v>
      </c>
      <c r="L6644" s="9" t="e">
        <v>#N/A</v>
      </c>
      <c r="M6644" s="92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8" t="e">
        <v>#N/A</v>
      </c>
      <c r="F6645" s="3" t="e">
        <v>#N/A</v>
      </c>
      <c r="G6645" s="3" t="e">
        <v>#N/A</v>
      </c>
      <c r="H6645" s="3" t="e">
        <v>#N/A</v>
      </c>
      <c r="I6645" s="79" t="e">
        <v>#N/A</v>
      </c>
      <c r="J6645" s="79" t="e">
        <v>#N/A</v>
      </c>
      <c r="K6645" s="84" t="e">
        <v>#N/A</v>
      </c>
      <c r="L6645" s="9" t="e">
        <v>#N/A</v>
      </c>
      <c r="M6645" s="92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8" t="e">
        <v>#N/A</v>
      </c>
      <c r="F6646" s="3" t="e">
        <v>#N/A</v>
      </c>
      <c r="G6646" s="3" t="e">
        <v>#N/A</v>
      </c>
      <c r="H6646" s="3" t="e">
        <v>#N/A</v>
      </c>
      <c r="I6646" s="79" t="e">
        <v>#N/A</v>
      </c>
      <c r="J6646" s="79" t="e">
        <v>#N/A</v>
      </c>
      <c r="K6646" s="84" t="e">
        <v>#N/A</v>
      </c>
      <c r="L6646" s="9" t="e">
        <v>#N/A</v>
      </c>
      <c r="M6646" s="92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8" t="e">
        <v>#N/A</v>
      </c>
      <c r="F6647" s="3" t="e">
        <v>#N/A</v>
      </c>
      <c r="G6647" s="3" t="e">
        <v>#N/A</v>
      </c>
      <c r="H6647" s="3" t="e">
        <v>#N/A</v>
      </c>
      <c r="I6647" s="79" t="e">
        <v>#N/A</v>
      </c>
      <c r="J6647" s="79" t="e">
        <v>#N/A</v>
      </c>
      <c r="K6647" s="84" t="e">
        <v>#N/A</v>
      </c>
      <c r="L6647" s="9" t="e">
        <v>#N/A</v>
      </c>
      <c r="M6647" s="92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8" t="e">
        <v>#N/A</v>
      </c>
      <c r="F6648" s="3" t="e">
        <v>#N/A</v>
      </c>
      <c r="G6648" s="3" t="e">
        <v>#N/A</v>
      </c>
      <c r="H6648" s="3" t="e">
        <v>#N/A</v>
      </c>
      <c r="I6648" s="79" t="e">
        <v>#N/A</v>
      </c>
      <c r="J6648" s="79" t="e">
        <v>#N/A</v>
      </c>
      <c r="K6648" s="84" t="e">
        <v>#N/A</v>
      </c>
      <c r="L6648" s="9" t="e">
        <v>#N/A</v>
      </c>
      <c r="M6648" s="92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8" t="e">
        <v>#N/A</v>
      </c>
      <c r="F6649" s="3" t="e">
        <v>#N/A</v>
      </c>
      <c r="G6649" s="3" t="e">
        <v>#N/A</v>
      </c>
      <c r="H6649" s="3" t="e">
        <v>#N/A</v>
      </c>
      <c r="I6649" s="79" t="e">
        <v>#N/A</v>
      </c>
      <c r="J6649" s="79" t="e">
        <v>#N/A</v>
      </c>
      <c r="K6649" s="84" t="e">
        <v>#N/A</v>
      </c>
      <c r="L6649" s="9" t="e">
        <v>#N/A</v>
      </c>
      <c r="M6649" s="92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8" t="e">
        <v>#N/A</v>
      </c>
      <c r="F6650" s="3" t="e">
        <v>#N/A</v>
      </c>
      <c r="G6650" s="3" t="e">
        <v>#N/A</v>
      </c>
      <c r="H6650" s="3" t="e">
        <v>#N/A</v>
      </c>
      <c r="I6650" s="79" t="e">
        <v>#N/A</v>
      </c>
      <c r="J6650" s="79" t="e">
        <v>#N/A</v>
      </c>
      <c r="K6650" s="84" t="e">
        <v>#N/A</v>
      </c>
      <c r="L6650" s="9" t="e">
        <v>#N/A</v>
      </c>
      <c r="M6650" s="92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8" t="e">
        <v>#N/A</v>
      </c>
      <c r="F6651" s="3" t="e">
        <v>#N/A</v>
      </c>
      <c r="G6651" s="3" t="e">
        <v>#N/A</v>
      </c>
      <c r="H6651" s="3" t="e">
        <v>#N/A</v>
      </c>
      <c r="I6651" s="79" t="e">
        <v>#N/A</v>
      </c>
      <c r="J6651" s="79" t="e">
        <v>#N/A</v>
      </c>
      <c r="K6651" s="84" t="e">
        <v>#N/A</v>
      </c>
      <c r="L6651" s="9" t="e">
        <v>#N/A</v>
      </c>
      <c r="M6651" s="92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8" t="e">
        <v>#N/A</v>
      </c>
      <c r="F6652" s="3" t="e">
        <v>#N/A</v>
      </c>
      <c r="G6652" s="3" t="e">
        <v>#N/A</v>
      </c>
      <c r="H6652" s="3" t="e">
        <v>#N/A</v>
      </c>
      <c r="I6652" s="79" t="e">
        <v>#N/A</v>
      </c>
      <c r="J6652" s="79" t="e">
        <v>#N/A</v>
      </c>
      <c r="K6652" s="84" t="e">
        <v>#N/A</v>
      </c>
      <c r="L6652" s="9" t="e">
        <v>#N/A</v>
      </c>
      <c r="M6652" s="92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8" t="e">
        <v>#N/A</v>
      </c>
      <c r="F6653" s="3" t="e">
        <v>#N/A</v>
      </c>
      <c r="G6653" s="3" t="e">
        <v>#N/A</v>
      </c>
      <c r="H6653" s="3" t="e">
        <v>#N/A</v>
      </c>
      <c r="I6653" s="79" t="e">
        <v>#N/A</v>
      </c>
      <c r="J6653" s="79" t="e">
        <v>#N/A</v>
      </c>
      <c r="K6653" s="84" t="e">
        <v>#N/A</v>
      </c>
      <c r="L6653" s="9" t="e">
        <v>#N/A</v>
      </c>
      <c r="M6653" s="92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8" t="e">
        <v>#N/A</v>
      </c>
      <c r="F6654" s="3" t="e">
        <v>#N/A</v>
      </c>
      <c r="G6654" s="3" t="e">
        <v>#N/A</v>
      </c>
      <c r="H6654" s="3" t="e">
        <v>#N/A</v>
      </c>
      <c r="I6654" s="79" t="e">
        <v>#N/A</v>
      </c>
      <c r="J6654" s="79" t="e">
        <v>#N/A</v>
      </c>
      <c r="K6654" s="84" t="e">
        <v>#N/A</v>
      </c>
      <c r="L6654" s="9" t="e">
        <v>#N/A</v>
      </c>
      <c r="M6654" s="92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8" t="e">
        <v>#N/A</v>
      </c>
      <c r="F6655" s="3" t="e">
        <v>#N/A</v>
      </c>
      <c r="G6655" s="3" t="e">
        <v>#N/A</v>
      </c>
      <c r="H6655" s="3" t="e">
        <v>#N/A</v>
      </c>
      <c r="I6655" s="79" t="e">
        <v>#N/A</v>
      </c>
      <c r="J6655" s="79" t="e">
        <v>#N/A</v>
      </c>
      <c r="K6655" s="84" t="e">
        <v>#N/A</v>
      </c>
      <c r="L6655" s="9" t="e">
        <v>#N/A</v>
      </c>
      <c r="M6655" s="92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8" t="e">
        <v>#N/A</v>
      </c>
      <c r="F6656" s="3" t="e">
        <v>#N/A</v>
      </c>
      <c r="G6656" s="3" t="e">
        <v>#N/A</v>
      </c>
      <c r="H6656" s="3" t="e">
        <v>#N/A</v>
      </c>
      <c r="I6656" s="79" t="e">
        <v>#N/A</v>
      </c>
      <c r="J6656" s="79" t="e">
        <v>#N/A</v>
      </c>
      <c r="K6656" s="84" t="e">
        <v>#N/A</v>
      </c>
      <c r="L6656" s="9" t="e">
        <v>#N/A</v>
      </c>
      <c r="M6656" s="92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8" t="e">
        <v>#N/A</v>
      </c>
      <c r="F6657" s="3" t="e">
        <v>#N/A</v>
      </c>
      <c r="G6657" s="3" t="e">
        <v>#N/A</v>
      </c>
      <c r="H6657" s="3" t="e">
        <v>#N/A</v>
      </c>
      <c r="I6657" s="79" t="e">
        <v>#N/A</v>
      </c>
      <c r="J6657" s="79" t="e">
        <v>#N/A</v>
      </c>
      <c r="K6657" s="84" t="e">
        <v>#N/A</v>
      </c>
      <c r="L6657" s="9" t="e">
        <v>#N/A</v>
      </c>
      <c r="M6657" s="92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8" t="e">
        <v>#N/A</v>
      </c>
      <c r="F6658" s="3" t="e">
        <v>#N/A</v>
      </c>
      <c r="G6658" s="3" t="e">
        <v>#N/A</v>
      </c>
      <c r="H6658" s="3" t="e">
        <v>#N/A</v>
      </c>
      <c r="I6658" s="79" t="e">
        <v>#N/A</v>
      </c>
      <c r="J6658" s="79" t="e">
        <v>#N/A</v>
      </c>
      <c r="K6658" s="84" t="e">
        <v>#N/A</v>
      </c>
      <c r="L6658" s="9" t="e">
        <v>#N/A</v>
      </c>
      <c r="M6658" s="92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8" t="e">
        <v>#N/A</v>
      </c>
      <c r="F6659" s="3" t="e">
        <v>#N/A</v>
      </c>
      <c r="G6659" s="3" t="e">
        <v>#N/A</v>
      </c>
      <c r="H6659" s="3" t="e">
        <v>#N/A</v>
      </c>
      <c r="I6659" s="79" t="e">
        <v>#N/A</v>
      </c>
      <c r="J6659" s="79" t="e">
        <v>#N/A</v>
      </c>
      <c r="K6659" s="84" t="e">
        <v>#N/A</v>
      </c>
      <c r="L6659" s="9" t="e">
        <v>#N/A</v>
      </c>
      <c r="M6659" s="92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8" t="e">
        <v>#N/A</v>
      </c>
      <c r="F6660" s="3" t="e">
        <v>#N/A</v>
      </c>
      <c r="G6660" s="3" t="e">
        <v>#N/A</v>
      </c>
      <c r="H6660" s="3" t="e">
        <v>#N/A</v>
      </c>
      <c r="I6660" s="79" t="e">
        <v>#N/A</v>
      </c>
      <c r="J6660" s="79" t="e">
        <v>#N/A</v>
      </c>
      <c r="K6660" s="84" t="e">
        <v>#N/A</v>
      </c>
      <c r="L6660" s="9" t="e">
        <v>#N/A</v>
      </c>
      <c r="M6660" s="92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8" t="e">
        <v>#N/A</v>
      </c>
      <c r="F6661" s="3" t="e">
        <v>#N/A</v>
      </c>
      <c r="G6661" s="3" t="e">
        <v>#N/A</v>
      </c>
      <c r="H6661" s="3" t="e">
        <v>#N/A</v>
      </c>
      <c r="I6661" s="79" t="e">
        <v>#N/A</v>
      </c>
      <c r="J6661" s="79" t="e">
        <v>#N/A</v>
      </c>
      <c r="K6661" s="84" t="e">
        <v>#N/A</v>
      </c>
      <c r="L6661" s="9" t="e">
        <v>#N/A</v>
      </c>
      <c r="M6661" s="92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8" t="e">
        <v>#N/A</v>
      </c>
      <c r="F6662" s="3" t="e">
        <v>#N/A</v>
      </c>
      <c r="G6662" s="3" t="e">
        <v>#N/A</v>
      </c>
      <c r="H6662" s="3" t="e">
        <v>#N/A</v>
      </c>
      <c r="I6662" s="79" t="e">
        <v>#N/A</v>
      </c>
      <c r="J6662" s="79" t="e">
        <v>#N/A</v>
      </c>
      <c r="K6662" s="84" t="e">
        <v>#N/A</v>
      </c>
      <c r="L6662" s="9" t="e">
        <v>#N/A</v>
      </c>
      <c r="M6662" s="92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8" t="e">
        <v>#N/A</v>
      </c>
      <c r="F6663" s="3" t="e">
        <v>#N/A</v>
      </c>
      <c r="G6663" s="3" t="e">
        <v>#N/A</v>
      </c>
      <c r="H6663" s="3" t="e">
        <v>#N/A</v>
      </c>
      <c r="I6663" s="79" t="e">
        <v>#N/A</v>
      </c>
      <c r="J6663" s="79" t="e">
        <v>#N/A</v>
      </c>
      <c r="K6663" s="84" t="e">
        <v>#N/A</v>
      </c>
      <c r="L6663" s="9" t="e">
        <v>#N/A</v>
      </c>
      <c r="M6663" s="92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8" t="e">
        <v>#N/A</v>
      </c>
      <c r="F6664" s="3" t="e">
        <v>#N/A</v>
      </c>
      <c r="G6664" s="3" t="e">
        <v>#N/A</v>
      </c>
      <c r="H6664" s="3" t="e">
        <v>#N/A</v>
      </c>
      <c r="I6664" s="79" t="e">
        <v>#N/A</v>
      </c>
      <c r="J6664" s="79" t="e">
        <v>#N/A</v>
      </c>
      <c r="K6664" s="84" t="e">
        <v>#N/A</v>
      </c>
      <c r="L6664" s="9" t="e">
        <v>#N/A</v>
      </c>
      <c r="M6664" s="92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8" t="e">
        <v>#N/A</v>
      </c>
      <c r="F6665" s="3" t="e">
        <v>#N/A</v>
      </c>
      <c r="G6665" s="3" t="e">
        <v>#N/A</v>
      </c>
      <c r="H6665" s="3" t="e">
        <v>#N/A</v>
      </c>
      <c r="I6665" s="79" t="e">
        <v>#N/A</v>
      </c>
      <c r="J6665" s="79" t="e">
        <v>#N/A</v>
      </c>
      <c r="K6665" s="84" t="e">
        <v>#N/A</v>
      </c>
      <c r="L6665" s="9" t="e">
        <v>#N/A</v>
      </c>
      <c r="M6665" s="92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8" t="e">
        <v>#N/A</v>
      </c>
      <c r="F6666" s="3" t="e">
        <v>#N/A</v>
      </c>
      <c r="G6666" s="3" t="e">
        <v>#N/A</v>
      </c>
      <c r="H6666" s="3" t="e">
        <v>#N/A</v>
      </c>
      <c r="I6666" s="79" t="e">
        <v>#N/A</v>
      </c>
      <c r="J6666" s="79" t="e">
        <v>#N/A</v>
      </c>
      <c r="K6666" s="84" t="e">
        <v>#N/A</v>
      </c>
      <c r="L6666" s="9" t="e">
        <v>#N/A</v>
      </c>
      <c r="M6666" s="92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8" t="e">
        <v>#N/A</v>
      </c>
      <c r="F6667" s="3" t="e">
        <v>#N/A</v>
      </c>
      <c r="G6667" s="3" t="e">
        <v>#N/A</v>
      </c>
      <c r="H6667" s="3" t="e">
        <v>#N/A</v>
      </c>
      <c r="I6667" s="79" t="e">
        <v>#N/A</v>
      </c>
      <c r="J6667" s="79" t="e">
        <v>#N/A</v>
      </c>
      <c r="K6667" s="84" t="e">
        <v>#N/A</v>
      </c>
      <c r="L6667" s="9" t="e">
        <v>#N/A</v>
      </c>
      <c r="M6667" s="92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8" t="e">
        <v>#N/A</v>
      </c>
      <c r="F6668" s="3" t="e">
        <v>#N/A</v>
      </c>
      <c r="G6668" s="3" t="e">
        <v>#N/A</v>
      </c>
      <c r="H6668" s="3" t="e">
        <v>#N/A</v>
      </c>
      <c r="I6668" s="79" t="e">
        <v>#N/A</v>
      </c>
      <c r="J6668" s="79" t="e">
        <v>#N/A</v>
      </c>
      <c r="K6668" s="84" t="e">
        <v>#N/A</v>
      </c>
      <c r="L6668" s="9" t="e">
        <v>#N/A</v>
      </c>
      <c r="M6668" s="92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8" t="e">
        <v>#N/A</v>
      </c>
      <c r="F6669" s="3" t="e">
        <v>#N/A</v>
      </c>
      <c r="G6669" s="3" t="e">
        <v>#N/A</v>
      </c>
      <c r="H6669" s="3" t="e">
        <v>#N/A</v>
      </c>
      <c r="I6669" s="79" t="e">
        <v>#N/A</v>
      </c>
      <c r="J6669" s="79" t="e">
        <v>#N/A</v>
      </c>
      <c r="K6669" s="84" t="e">
        <v>#N/A</v>
      </c>
      <c r="L6669" s="9" t="e">
        <v>#N/A</v>
      </c>
      <c r="M6669" s="92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8" t="e">
        <v>#N/A</v>
      </c>
      <c r="F6670" s="3" t="e">
        <v>#N/A</v>
      </c>
      <c r="G6670" s="3" t="e">
        <v>#N/A</v>
      </c>
      <c r="H6670" s="3" t="e">
        <v>#N/A</v>
      </c>
      <c r="I6670" s="79" t="e">
        <v>#N/A</v>
      </c>
      <c r="J6670" s="79" t="e">
        <v>#N/A</v>
      </c>
      <c r="K6670" s="84" t="e">
        <v>#N/A</v>
      </c>
      <c r="L6670" s="9" t="e">
        <v>#N/A</v>
      </c>
      <c r="M6670" s="92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8" t="e">
        <v>#N/A</v>
      </c>
      <c r="F6671" s="3" t="e">
        <v>#N/A</v>
      </c>
      <c r="G6671" s="3" t="e">
        <v>#N/A</v>
      </c>
      <c r="H6671" s="3" t="e">
        <v>#N/A</v>
      </c>
      <c r="I6671" s="79" t="e">
        <v>#N/A</v>
      </c>
      <c r="J6671" s="79" t="e">
        <v>#N/A</v>
      </c>
      <c r="K6671" s="84" t="e">
        <v>#N/A</v>
      </c>
      <c r="L6671" s="9" t="e">
        <v>#N/A</v>
      </c>
      <c r="M6671" s="92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8" t="e">
        <v>#N/A</v>
      </c>
      <c r="F6672" s="3" t="e">
        <v>#N/A</v>
      </c>
      <c r="G6672" s="3" t="e">
        <v>#N/A</v>
      </c>
      <c r="H6672" s="3" t="e">
        <v>#N/A</v>
      </c>
      <c r="I6672" s="79" t="e">
        <v>#N/A</v>
      </c>
      <c r="J6672" s="79" t="e">
        <v>#N/A</v>
      </c>
      <c r="K6672" s="84" t="e">
        <v>#N/A</v>
      </c>
      <c r="L6672" s="9" t="e">
        <v>#N/A</v>
      </c>
      <c r="M6672" s="92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8" t="e">
        <v>#N/A</v>
      </c>
      <c r="F6673" s="3" t="e">
        <v>#N/A</v>
      </c>
      <c r="G6673" s="3" t="e">
        <v>#N/A</v>
      </c>
      <c r="H6673" s="3" t="e">
        <v>#N/A</v>
      </c>
      <c r="I6673" s="79" t="e">
        <v>#N/A</v>
      </c>
      <c r="J6673" s="79" t="e">
        <v>#N/A</v>
      </c>
      <c r="K6673" s="84" t="e">
        <v>#N/A</v>
      </c>
      <c r="L6673" s="9" t="e">
        <v>#N/A</v>
      </c>
      <c r="M6673" s="92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8" t="e">
        <v>#N/A</v>
      </c>
      <c r="F6674" s="3" t="e">
        <v>#N/A</v>
      </c>
      <c r="G6674" s="3" t="e">
        <v>#N/A</v>
      </c>
      <c r="H6674" s="3" t="e">
        <v>#N/A</v>
      </c>
      <c r="I6674" s="79" t="e">
        <v>#N/A</v>
      </c>
      <c r="J6674" s="79" t="e">
        <v>#N/A</v>
      </c>
      <c r="K6674" s="84" t="e">
        <v>#N/A</v>
      </c>
      <c r="L6674" s="9" t="e">
        <v>#N/A</v>
      </c>
      <c r="M6674" s="92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8" t="e">
        <v>#N/A</v>
      </c>
      <c r="F6675" s="3" t="e">
        <v>#N/A</v>
      </c>
      <c r="G6675" s="3" t="e">
        <v>#N/A</v>
      </c>
      <c r="H6675" s="3" t="e">
        <v>#N/A</v>
      </c>
      <c r="I6675" s="79" t="e">
        <v>#N/A</v>
      </c>
      <c r="J6675" s="79" t="e">
        <v>#N/A</v>
      </c>
      <c r="K6675" s="84" t="e">
        <v>#N/A</v>
      </c>
      <c r="L6675" s="9" t="e">
        <v>#N/A</v>
      </c>
      <c r="M6675" s="92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8" t="e">
        <v>#N/A</v>
      </c>
      <c r="F6676" s="3" t="e">
        <v>#N/A</v>
      </c>
      <c r="G6676" s="3" t="e">
        <v>#N/A</v>
      </c>
      <c r="H6676" s="3" t="e">
        <v>#N/A</v>
      </c>
      <c r="I6676" s="79" t="e">
        <v>#N/A</v>
      </c>
      <c r="J6676" s="79" t="e">
        <v>#N/A</v>
      </c>
      <c r="K6676" s="84" t="e">
        <v>#N/A</v>
      </c>
      <c r="L6676" s="9" t="e">
        <v>#N/A</v>
      </c>
      <c r="M6676" s="92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8" t="e">
        <v>#N/A</v>
      </c>
      <c r="F6677" s="3" t="e">
        <v>#N/A</v>
      </c>
      <c r="G6677" s="3" t="e">
        <v>#N/A</v>
      </c>
      <c r="H6677" s="3" t="e">
        <v>#N/A</v>
      </c>
      <c r="I6677" s="79" t="e">
        <v>#N/A</v>
      </c>
      <c r="J6677" s="79" t="e">
        <v>#N/A</v>
      </c>
      <c r="K6677" s="84" t="e">
        <v>#N/A</v>
      </c>
      <c r="L6677" s="9" t="e">
        <v>#N/A</v>
      </c>
      <c r="M6677" s="92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8" t="e">
        <v>#N/A</v>
      </c>
      <c r="F6678" s="3" t="e">
        <v>#N/A</v>
      </c>
      <c r="G6678" s="3" t="e">
        <v>#N/A</v>
      </c>
      <c r="H6678" s="3" t="e">
        <v>#N/A</v>
      </c>
      <c r="I6678" s="79" t="e">
        <v>#N/A</v>
      </c>
      <c r="J6678" s="79" t="e">
        <v>#N/A</v>
      </c>
      <c r="K6678" s="84" t="e">
        <v>#N/A</v>
      </c>
      <c r="L6678" s="9" t="e">
        <v>#N/A</v>
      </c>
      <c r="M6678" s="92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8" t="e">
        <v>#N/A</v>
      </c>
      <c r="F6679" s="3" t="e">
        <v>#N/A</v>
      </c>
      <c r="G6679" s="3" t="e">
        <v>#N/A</v>
      </c>
      <c r="H6679" s="3" t="e">
        <v>#N/A</v>
      </c>
      <c r="I6679" s="79" t="e">
        <v>#N/A</v>
      </c>
      <c r="J6679" s="79" t="e">
        <v>#N/A</v>
      </c>
      <c r="K6679" s="84" t="e">
        <v>#N/A</v>
      </c>
      <c r="L6679" s="9" t="e">
        <v>#N/A</v>
      </c>
      <c r="M6679" s="92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8" t="e">
        <v>#N/A</v>
      </c>
      <c r="F6680" s="3" t="e">
        <v>#N/A</v>
      </c>
      <c r="G6680" s="3" t="e">
        <v>#N/A</v>
      </c>
      <c r="H6680" s="3" t="e">
        <v>#N/A</v>
      </c>
      <c r="I6680" s="79" t="e">
        <v>#N/A</v>
      </c>
      <c r="J6680" s="79" t="e">
        <v>#N/A</v>
      </c>
      <c r="K6680" s="84" t="e">
        <v>#N/A</v>
      </c>
      <c r="L6680" s="9" t="e">
        <v>#N/A</v>
      </c>
      <c r="M6680" s="92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8" t="e">
        <v>#N/A</v>
      </c>
      <c r="F6681" s="3" t="e">
        <v>#N/A</v>
      </c>
      <c r="G6681" s="3" t="e">
        <v>#N/A</v>
      </c>
      <c r="H6681" s="3" t="e">
        <v>#N/A</v>
      </c>
      <c r="I6681" s="79" t="e">
        <v>#N/A</v>
      </c>
      <c r="J6681" s="79" t="e">
        <v>#N/A</v>
      </c>
      <c r="K6681" s="84" t="e">
        <v>#N/A</v>
      </c>
      <c r="L6681" s="9" t="e">
        <v>#N/A</v>
      </c>
      <c r="M6681" s="92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8" t="e">
        <v>#N/A</v>
      </c>
      <c r="F6682" s="3" t="e">
        <v>#N/A</v>
      </c>
      <c r="G6682" s="3" t="e">
        <v>#N/A</v>
      </c>
      <c r="H6682" s="3" t="e">
        <v>#N/A</v>
      </c>
      <c r="I6682" s="79" t="e">
        <v>#N/A</v>
      </c>
      <c r="J6682" s="79" t="e">
        <v>#N/A</v>
      </c>
      <c r="K6682" s="84" t="e">
        <v>#N/A</v>
      </c>
      <c r="L6682" s="9" t="e">
        <v>#N/A</v>
      </c>
      <c r="M6682" s="92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8" t="e">
        <v>#N/A</v>
      </c>
      <c r="F6683" s="3" t="e">
        <v>#N/A</v>
      </c>
      <c r="G6683" s="3" t="e">
        <v>#N/A</v>
      </c>
      <c r="H6683" s="3" t="e">
        <v>#N/A</v>
      </c>
      <c r="I6683" s="79" t="e">
        <v>#N/A</v>
      </c>
      <c r="J6683" s="79" t="e">
        <v>#N/A</v>
      </c>
      <c r="K6683" s="84" t="e">
        <v>#N/A</v>
      </c>
      <c r="L6683" s="9" t="e">
        <v>#N/A</v>
      </c>
      <c r="M6683" s="92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8" t="e">
        <v>#N/A</v>
      </c>
      <c r="F6684" s="3" t="e">
        <v>#N/A</v>
      </c>
      <c r="G6684" s="3" t="e">
        <v>#N/A</v>
      </c>
      <c r="H6684" s="3" t="e">
        <v>#N/A</v>
      </c>
      <c r="I6684" s="79" t="e">
        <v>#N/A</v>
      </c>
      <c r="J6684" s="79" t="e">
        <v>#N/A</v>
      </c>
      <c r="K6684" s="84" t="e">
        <v>#N/A</v>
      </c>
      <c r="L6684" s="9" t="e">
        <v>#N/A</v>
      </c>
      <c r="M6684" s="92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8" t="e">
        <v>#N/A</v>
      </c>
      <c r="F6685" s="3" t="e">
        <v>#N/A</v>
      </c>
      <c r="G6685" s="3" t="e">
        <v>#N/A</v>
      </c>
      <c r="H6685" s="3" t="e">
        <v>#N/A</v>
      </c>
      <c r="I6685" s="79" t="e">
        <v>#N/A</v>
      </c>
      <c r="J6685" s="79" t="e">
        <v>#N/A</v>
      </c>
      <c r="K6685" s="84" t="e">
        <v>#N/A</v>
      </c>
      <c r="L6685" s="9" t="e">
        <v>#N/A</v>
      </c>
      <c r="M6685" s="92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8" t="e">
        <v>#N/A</v>
      </c>
      <c r="F6686" s="3" t="e">
        <v>#N/A</v>
      </c>
      <c r="G6686" s="3" t="e">
        <v>#N/A</v>
      </c>
      <c r="H6686" s="3" t="e">
        <v>#N/A</v>
      </c>
      <c r="I6686" s="79" t="e">
        <v>#N/A</v>
      </c>
      <c r="J6686" s="79" t="e">
        <v>#N/A</v>
      </c>
      <c r="K6686" s="84" t="e">
        <v>#N/A</v>
      </c>
      <c r="L6686" s="9" t="e">
        <v>#N/A</v>
      </c>
      <c r="M6686" s="92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8" t="e">
        <v>#N/A</v>
      </c>
      <c r="F6687" s="3" t="e">
        <v>#N/A</v>
      </c>
      <c r="G6687" s="3" t="e">
        <v>#N/A</v>
      </c>
      <c r="H6687" s="3" t="e">
        <v>#N/A</v>
      </c>
      <c r="I6687" s="79" t="e">
        <v>#N/A</v>
      </c>
      <c r="J6687" s="79" t="e">
        <v>#N/A</v>
      </c>
      <c r="K6687" s="84" t="e">
        <v>#N/A</v>
      </c>
      <c r="L6687" s="9" t="e">
        <v>#N/A</v>
      </c>
      <c r="M6687" s="92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8" t="e">
        <v>#N/A</v>
      </c>
      <c r="F6688" s="3" t="e">
        <v>#N/A</v>
      </c>
      <c r="G6688" s="3" t="e">
        <v>#N/A</v>
      </c>
      <c r="H6688" s="3" t="e">
        <v>#N/A</v>
      </c>
      <c r="I6688" s="79" t="e">
        <v>#N/A</v>
      </c>
      <c r="J6688" s="79" t="e">
        <v>#N/A</v>
      </c>
      <c r="K6688" s="84" t="e">
        <v>#N/A</v>
      </c>
      <c r="L6688" s="9" t="e">
        <v>#N/A</v>
      </c>
      <c r="M6688" s="92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8" t="e">
        <v>#N/A</v>
      </c>
      <c r="F6689" s="3" t="e">
        <v>#N/A</v>
      </c>
      <c r="G6689" s="3" t="e">
        <v>#N/A</v>
      </c>
      <c r="H6689" s="3" t="e">
        <v>#N/A</v>
      </c>
      <c r="I6689" s="79" t="e">
        <v>#N/A</v>
      </c>
      <c r="J6689" s="79" t="e">
        <v>#N/A</v>
      </c>
      <c r="K6689" s="84" t="e">
        <v>#N/A</v>
      </c>
      <c r="L6689" s="9" t="e">
        <v>#N/A</v>
      </c>
      <c r="M6689" s="92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8" t="e">
        <v>#N/A</v>
      </c>
      <c r="F6690" s="3" t="e">
        <v>#N/A</v>
      </c>
      <c r="G6690" s="3" t="e">
        <v>#N/A</v>
      </c>
      <c r="H6690" s="3" t="e">
        <v>#N/A</v>
      </c>
      <c r="I6690" s="79" t="e">
        <v>#N/A</v>
      </c>
      <c r="J6690" s="79" t="e">
        <v>#N/A</v>
      </c>
      <c r="K6690" s="84" t="e">
        <v>#N/A</v>
      </c>
      <c r="L6690" s="9" t="e">
        <v>#N/A</v>
      </c>
      <c r="M6690" s="92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8" t="e">
        <v>#N/A</v>
      </c>
      <c r="F6691" s="3" t="e">
        <v>#N/A</v>
      </c>
      <c r="G6691" s="3" t="e">
        <v>#N/A</v>
      </c>
      <c r="H6691" s="3" t="e">
        <v>#N/A</v>
      </c>
      <c r="I6691" s="79" t="e">
        <v>#N/A</v>
      </c>
      <c r="J6691" s="79" t="e">
        <v>#N/A</v>
      </c>
      <c r="K6691" s="84" t="e">
        <v>#N/A</v>
      </c>
      <c r="L6691" s="9" t="e">
        <v>#N/A</v>
      </c>
      <c r="M6691" s="92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8" t="e">
        <v>#N/A</v>
      </c>
      <c r="F6692" s="3" t="e">
        <v>#N/A</v>
      </c>
      <c r="G6692" s="3" t="e">
        <v>#N/A</v>
      </c>
      <c r="H6692" s="3" t="e">
        <v>#N/A</v>
      </c>
      <c r="I6692" s="79" t="e">
        <v>#N/A</v>
      </c>
      <c r="J6692" s="79" t="e">
        <v>#N/A</v>
      </c>
      <c r="K6692" s="84" t="e">
        <v>#N/A</v>
      </c>
      <c r="L6692" s="9" t="e">
        <v>#N/A</v>
      </c>
      <c r="M6692" s="92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8" t="e">
        <v>#N/A</v>
      </c>
      <c r="F6693" s="3" t="e">
        <v>#N/A</v>
      </c>
      <c r="G6693" s="3" t="e">
        <v>#N/A</v>
      </c>
      <c r="H6693" s="3" t="e">
        <v>#N/A</v>
      </c>
      <c r="I6693" s="79" t="e">
        <v>#N/A</v>
      </c>
      <c r="J6693" s="79" t="e">
        <v>#N/A</v>
      </c>
      <c r="K6693" s="84" t="e">
        <v>#N/A</v>
      </c>
      <c r="L6693" s="9" t="e">
        <v>#N/A</v>
      </c>
      <c r="M6693" s="92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8" t="e">
        <v>#N/A</v>
      </c>
      <c r="F6694" s="3" t="e">
        <v>#N/A</v>
      </c>
      <c r="G6694" s="3" t="e">
        <v>#N/A</v>
      </c>
      <c r="H6694" s="3" t="e">
        <v>#N/A</v>
      </c>
      <c r="I6694" s="79" t="e">
        <v>#N/A</v>
      </c>
      <c r="J6694" s="79" t="e">
        <v>#N/A</v>
      </c>
      <c r="K6694" s="84" t="e">
        <v>#N/A</v>
      </c>
      <c r="L6694" s="9" t="e">
        <v>#N/A</v>
      </c>
      <c r="M6694" s="92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8" t="e">
        <v>#N/A</v>
      </c>
      <c r="F6695" s="3" t="e">
        <v>#N/A</v>
      </c>
      <c r="G6695" s="3" t="e">
        <v>#N/A</v>
      </c>
      <c r="H6695" s="3" t="e">
        <v>#N/A</v>
      </c>
      <c r="I6695" s="79" t="e">
        <v>#N/A</v>
      </c>
      <c r="J6695" s="79" t="e">
        <v>#N/A</v>
      </c>
      <c r="K6695" s="84" t="e">
        <v>#N/A</v>
      </c>
      <c r="L6695" s="9" t="e">
        <v>#N/A</v>
      </c>
      <c r="M6695" s="92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8" t="e">
        <v>#N/A</v>
      </c>
      <c r="F6696" s="3" t="e">
        <v>#N/A</v>
      </c>
      <c r="G6696" s="3" t="e">
        <v>#N/A</v>
      </c>
      <c r="H6696" s="3" t="e">
        <v>#N/A</v>
      </c>
      <c r="I6696" s="79" t="e">
        <v>#N/A</v>
      </c>
      <c r="J6696" s="79" t="e">
        <v>#N/A</v>
      </c>
      <c r="K6696" s="84" t="e">
        <v>#N/A</v>
      </c>
      <c r="L6696" s="9" t="e">
        <v>#N/A</v>
      </c>
      <c r="M6696" s="92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8" t="e">
        <v>#N/A</v>
      </c>
      <c r="F6697" s="3" t="e">
        <v>#N/A</v>
      </c>
      <c r="G6697" s="3" t="e">
        <v>#N/A</v>
      </c>
      <c r="H6697" s="3" t="e">
        <v>#N/A</v>
      </c>
      <c r="I6697" s="79" t="e">
        <v>#N/A</v>
      </c>
      <c r="J6697" s="79" t="e">
        <v>#N/A</v>
      </c>
      <c r="K6697" s="84" t="e">
        <v>#N/A</v>
      </c>
      <c r="L6697" s="9" t="e">
        <v>#N/A</v>
      </c>
      <c r="M6697" s="92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8" t="e">
        <v>#N/A</v>
      </c>
      <c r="F6698" s="3" t="e">
        <v>#N/A</v>
      </c>
      <c r="G6698" s="3" t="e">
        <v>#N/A</v>
      </c>
      <c r="H6698" s="3" t="e">
        <v>#N/A</v>
      </c>
      <c r="I6698" s="79" t="e">
        <v>#N/A</v>
      </c>
      <c r="J6698" s="79" t="e">
        <v>#N/A</v>
      </c>
      <c r="K6698" s="84" t="e">
        <v>#N/A</v>
      </c>
      <c r="L6698" s="9" t="e">
        <v>#N/A</v>
      </c>
      <c r="M6698" s="92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8" t="e">
        <v>#N/A</v>
      </c>
      <c r="F6699" s="3" t="e">
        <v>#N/A</v>
      </c>
      <c r="G6699" s="3" t="e">
        <v>#N/A</v>
      </c>
      <c r="H6699" s="3" t="e">
        <v>#N/A</v>
      </c>
      <c r="I6699" s="79" t="e">
        <v>#N/A</v>
      </c>
      <c r="J6699" s="79" t="e">
        <v>#N/A</v>
      </c>
      <c r="K6699" s="84" t="e">
        <v>#N/A</v>
      </c>
      <c r="L6699" s="9" t="e">
        <v>#N/A</v>
      </c>
      <c r="M6699" s="92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8" t="e">
        <v>#N/A</v>
      </c>
      <c r="F6700" s="3" t="e">
        <v>#N/A</v>
      </c>
      <c r="G6700" s="3" t="e">
        <v>#N/A</v>
      </c>
      <c r="H6700" s="3" t="e">
        <v>#N/A</v>
      </c>
      <c r="I6700" s="79" t="e">
        <v>#N/A</v>
      </c>
      <c r="J6700" s="79" t="e">
        <v>#N/A</v>
      </c>
      <c r="K6700" s="84" t="e">
        <v>#N/A</v>
      </c>
      <c r="L6700" s="9" t="e">
        <v>#N/A</v>
      </c>
      <c r="M6700" s="92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8" t="e">
        <v>#N/A</v>
      </c>
      <c r="F6701" s="3" t="e">
        <v>#N/A</v>
      </c>
      <c r="G6701" s="3" t="e">
        <v>#N/A</v>
      </c>
      <c r="H6701" s="3" t="e">
        <v>#N/A</v>
      </c>
      <c r="I6701" s="79" t="e">
        <v>#N/A</v>
      </c>
      <c r="J6701" s="79" t="e">
        <v>#N/A</v>
      </c>
      <c r="K6701" s="84" t="e">
        <v>#N/A</v>
      </c>
      <c r="L6701" s="9" t="e">
        <v>#N/A</v>
      </c>
      <c r="M6701" s="92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8" t="e">
        <v>#N/A</v>
      </c>
      <c r="F6702" s="3" t="e">
        <v>#N/A</v>
      </c>
      <c r="G6702" s="3" t="e">
        <v>#N/A</v>
      </c>
      <c r="H6702" s="3" t="e">
        <v>#N/A</v>
      </c>
      <c r="I6702" s="79" t="e">
        <v>#N/A</v>
      </c>
      <c r="J6702" s="79" t="e">
        <v>#N/A</v>
      </c>
      <c r="K6702" s="84" t="e">
        <v>#N/A</v>
      </c>
      <c r="L6702" s="9" t="e">
        <v>#N/A</v>
      </c>
      <c r="M6702" s="92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8" t="e">
        <v>#N/A</v>
      </c>
      <c r="F6703" s="3" t="e">
        <v>#N/A</v>
      </c>
      <c r="G6703" s="3" t="e">
        <v>#N/A</v>
      </c>
      <c r="H6703" s="3" t="e">
        <v>#N/A</v>
      </c>
      <c r="I6703" s="79" t="e">
        <v>#N/A</v>
      </c>
      <c r="J6703" s="79" t="e">
        <v>#N/A</v>
      </c>
      <c r="K6703" s="84" t="e">
        <v>#N/A</v>
      </c>
      <c r="L6703" s="9" t="e">
        <v>#N/A</v>
      </c>
      <c r="M6703" s="92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8" t="e">
        <v>#N/A</v>
      </c>
      <c r="F6704" s="3" t="e">
        <v>#N/A</v>
      </c>
      <c r="G6704" s="3" t="e">
        <v>#N/A</v>
      </c>
      <c r="H6704" s="3" t="e">
        <v>#N/A</v>
      </c>
      <c r="I6704" s="79" t="e">
        <v>#N/A</v>
      </c>
      <c r="J6704" s="79" t="e">
        <v>#N/A</v>
      </c>
      <c r="K6704" s="84" t="e">
        <v>#N/A</v>
      </c>
      <c r="L6704" s="9" t="e">
        <v>#N/A</v>
      </c>
      <c r="M6704" s="92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8" t="e">
        <v>#N/A</v>
      </c>
      <c r="F6705" s="3" t="e">
        <v>#N/A</v>
      </c>
      <c r="G6705" s="3" t="e">
        <v>#N/A</v>
      </c>
      <c r="H6705" s="3" t="e">
        <v>#N/A</v>
      </c>
      <c r="I6705" s="79" t="e">
        <v>#N/A</v>
      </c>
      <c r="J6705" s="79" t="e">
        <v>#N/A</v>
      </c>
      <c r="K6705" s="84" t="e">
        <v>#N/A</v>
      </c>
      <c r="L6705" s="9" t="e">
        <v>#N/A</v>
      </c>
      <c r="M6705" s="92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8" t="e">
        <v>#N/A</v>
      </c>
      <c r="F6706" s="3" t="e">
        <v>#N/A</v>
      </c>
      <c r="G6706" s="3" t="e">
        <v>#N/A</v>
      </c>
      <c r="H6706" s="3" t="e">
        <v>#N/A</v>
      </c>
      <c r="I6706" s="79" t="e">
        <v>#N/A</v>
      </c>
      <c r="J6706" s="79" t="e">
        <v>#N/A</v>
      </c>
      <c r="K6706" s="84" t="e">
        <v>#N/A</v>
      </c>
      <c r="L6706" s="9" t="e">
        <v>#N/A</v>
      </c>
      <c r="M6706" s="92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8" t="e">
        <v>#N/A</v>
      </c>
      <c r="F6707" s="3" t="e">
        <v>#N/A</v>
      </c>
      <c r="G6707" s="3" t="e">
        <v>#N/A</v>
      </c>
      <c r="H6707" s="3" t="e">
        <v>#N/A</v>
      </c>
      <c r="I6707" s="79" t="e">
        <v>#N/A</v>
      </c>
      <c r="J6707" s="79" t="e">
        <v>#N/A</v>
      </c>
      <c r="K6707" s="84" t="e">
        <v>#N/A</v>
      </c>
      <c r="L6707" s="9" t="e">
        <v>#N/A</v>
      </c>
      <c r="M6707" s="92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8" t="e">
        <v>#N/A</v>
      </c>
      <c r="F6708" s="3" t="e">
        <v>#N/A</v>
      </c>
      <c r="G6708" s="3" t="e">
        <v>#N/A</v>
      </c>
      <c r="H6708" s="3" t="e">
        <v>#N/A</v>
      </c>
      <c r="I6708" s="79" t="e">
        <v>#N/A</v>
      </c>
      <c r="J6708" s="79" t="e">
        <v>#N/A</v>
      </c>
      <c r="K6708" s="84" t="e">
        <v>#N/A</v>
      </c>
      <c r="L6708" s="9" t="e">
        <v>#N/A</v>
      </c>
      <c r="M6708" s="92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8" t="e">
        <v>#N/A</v>
      </c>
      <c r="F6709" s="3" t="e">
        <v>#N/A</v>
      </c>
      <c r="G6709" s="3" t="e">
        <v>#N/A</v>
      </c>
      <c r="H6709" s="3" t="e">
        <v>#N/A</v>
      </c>
      <c r="I6709" s="79" t="e">
        <v>#N/A</v>
      </c>
      <c r="J6709" s="79" t="e">
        <v>#N/A</v>
      </c>
      <c r="K6709" s="84" t="e">
        <v>#N/A</v>
      </c>
      <c r="L6709" s="9" t="e">
        <v>#N/A</v>
      </c>
      <c r="M6709" s="92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8" t="e">
        <v>#N/A</v>
      </c>
      <c r="F6710" s="3" t="e">
        <v>#N/A</v>
      </c>
      <c r="G6710" s="3" t="e">
        <v>#N/A</v>
      </c>
      <c r="H6710" s="3" t="e">
        <v>#N/A</v>
      </c>
      <c r="I6710" s="79" t="e">
        <v>#N/A</v>
      </c>
      <c r="J6710" s="79" t="e">
        <v>#N/A</v>
      </c>
      <c r="K6710" s="84" t="e">
        <v>#N/A</v>
      </c>
      <c r="L6710" s="9" t="e">
        <v>#N/A</v>
      </c>
      <c r="M6710" s="92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8" t="e">
        <v>#N/A</v>
      </c>
      <c r="F6711" s="3" t="e">
        <v>#N/A</v>
      </c>
      <c r="G6711" s="3" t="e">
        <v>#N/A</v>
      </c>
      <c r="H6711" s="3" t="e">
        <v>#N/A</v>
      </c>
      <c r="I6711" s="79" t="e">
        <v>#N/A</v>
      </c>
      <c r="J6711" s="79" t="e">
        <v>#N/A</v>
      </c>
      <c r="K6711" s="84" t="e">
        <v>#N/A</v>
      </c>
      <c r="L6711" s="9" t="e">
        <v>#N/A</v>
      </c>
      <c r="M6711" s="92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8" t="e">
        <v>#N/A</v>
      </c>
      <c r="F6712" s="3" t="e">
        <v>#N/A</v>
      </c>
      <c r="G6712" s="3" t="e">
        <v>#N/A</v>
      </c>
      <c r="H6712" s="3" t="e">
        <v>#N/A</v>
      </c>
      <c r="I6712" s="79" t="e">
        <v>#N/A</v>
      </c>
      <c r="J6712" s="79" t="e">
        <v>#N/A</v>
      </c>
      <c r="K6712" s="84" t="e">
        <v>#N/A</v>
      </c>
      <c r="L6712" s="9" t="e">
        <v>#N/A</v>
      </c>
      <c r="M6712" s="92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8" t="e">
        <v>#N/A</v>
      </c>
      <c r="F6713" s="3" t="e">
        <v>#N/A</v>
      </c>
      <c r="G6713" s="3" t="e">
        <v>#N/A</v>
      </c>
      <c r="H6713" s="3" t="e">
        <v>#N/A</v>
      </c>
      <c r="I6713" s="79" t="e">
        <v>#N/A</v>
      </c>
      <c r="J6713" s="79" t="e">
        <v>#N/A</v>
      </c>
      <c r="K6713" s="84" t="e">
        <v>#N/A</v>
      </c>
      <c r="L6713" s="9" t="e">
        <v>#N/A</v>
      </c>
      <c r="M6713" s="92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8" t="e">
        <v>#N/A</v>
      </c>
      <c r="F6714" s="3" t="e">
        <v>#N/A</v>
      </c>
      <c r="G6714" s="3" t="e">
        <v>#N/A</v>
      </c>
      <c r="H6714" s="3" t="e">
        <v>#N/A</v>
      </c>
      <c r="I6714" s="79" t="e">
        <v>#N/A</v>
      </c>
      <c r="J6714" s="79" t="e">
        <v>#N/A</v>
      </c>
      <c r="K6714" s="84" t="e">
        <v>#N/A</v>
      </c>
      <c r="L6714" s="9" t="e">
        <v>#N/A</v>
      </c>
      <c r="M6714" s="92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8" t="e">
        <v>#N/A</v>
      </c>
      <c r="F6715" s="3" t="e">
        <v>#N/A</v>
      </c>
      <c r="G6715" s="3" t="e">
        <v>#N/A</v>
      </c>
      <c r="H6715" s="3" t="e">
        <v>#N/A</v>
      </c>
      <c r="I6715" s="79" t="e">
        <v>#N/A</v>
      </c>
      <c r="J6715" s="79" t="e">
        <v>#N/A</v>
      </c>
      <c r="K6715" s="84" t="e">
        <v>#N/A</v>
      </c>
      <c r="L6715" s="9" t="e">
        <v>#N/A</v>
      </c>
      <c r="M6715" s="92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8" t="e">
        <v>#N/A</v>
      </c>
      <c r="F6716" s="3" t="e">
        <v>#N/A</v>
      </c>
      <c r="G6716" s="3" t="e">
        <v>#N/A</v>
      </c>
      <c r="H6716" s="3" t="e">
        <v>#N/A</v>
      </c>
      <c r="I6716" s="79" t="e">
        <v>#N/A</v>
      </c>
      <c r="J6716" s="79" t="e">
        <v>#N/A</v>
      </c>
      <c r="K6716" s="84" t="e">
        <v>#N/A</v>
      </c>
      <c r="L6716" s="9" t="e">
        <v>#N/A</v>
      </c>
      <c r="M6716" s="92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8" t="e">
        <v>#N/A</v>
      </c>
      <c r="F6717" s="3" t="e">
        <v>#N/A</v>
      </c>
      <c r="G6717" s="3" t="e">
        <v>#N/A</v>
      </c>
      <c r="H6717" s="3" t="e">
        <v>#N/A</v>
      </c>
      <c r="I6717" s="79" t="e">
        <v>#N/A</v>
      </c>
      <c r="J6717" s="79" t="e">
        <v>#N/A</v>
      </c>
      <c r="K6717" s="84" t="e">
        <v>#N/A</v>
      </c>
      <c r="L6717" s="9" t="e">
        <v>#N/A</v>
      </c>
      <c r="M6717" s="92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8" t="e">
        <v>#N/A</v>
      </c>
      <c r="F6718" s="3" t="e">
        <v>#N/A</v>
      </c>
      <c r="G6718" s="3" t="e">
        <v>#N/A</v>
      </c>
      <c r="H6718" s="3" t="e">
        <v>#N/A</v>
      </c>
      <c r="I6718" s="79" t="e">
        <v>#N/A</v>
      </c>
      <c r="J6718" s="79" t="e">
        <v>#N/A</v>
      </c>
      <c r="K6718" s="84" t="e">
        <v>#N/A</v>
      </c>
      <c r="L6718" s="9" t="e">
        <v>#N/A</v>
      </c>
      <c r="M6718" s="92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8" t="e">
        <v>#N/A</v>
      </c>
      <c r="F6719" s="3" t="e">
        <v>#N/A</v>
      </c>
      <c r="G6719" s="3" t="e">
        <v>#N/A</v>
      </c>
      <c r="H6719" s="3" t="e">
        <v>#N/A</v>
      </c>
      <c r="I6719" s="79" t="e">
        <v>#N/A</v>
      </c>
      <c r="J6719" s="79" t="e">
        <v>#N/A</v>
      </c>
      <c r="K6719" s="84" t="e">
        <v>#N/A</v>
      </c>
      <c r="L6719" s="9" t="e">
        <v>#N/A</v>
      </c>
      <c r="M6719" s="92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8" t="e">
        <v>#N/A</v>
      </c>
      <c r="F6720" s="3" t="e">
        <v>#N/A</v>
      </c>
      <c r="G6720" s="3" t="e">
        <v>#N/A</v>
      </c>
      <c r="H6720" s="3" t="e">
        <v>#N/A</v>
      </c>
      <c r="I6720" s="79" t="e">
        <v>#N/A</v>
      </c>
      <c r="J6720" s="79" t="e">
        <v>#N/A</v>
      </c>
      <c r="K6720" s="84" t="e">
        <v>#N/A</v>
      </c>
      <c r="L6720" s="9" t="e">
        <v>#N/A</v>
      </c>
      <c r="M6720" s="92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8" t="e">
        <v>#N/A</v>
      </c>
      <c r="F6721" s="3" t="e">
        <v>#N/A</v>
      </c>
      <c r="G6721" s="3" t="e">
        <v>#N/A</v>
      </c>
      <c r="H6721" s="3" t="e">
        <v>#N/A</v>
      </c>
      <c r="I6721" s="79" t="e">
        <v>#N/A</v>
      </c>
      <c r="J6721" s="79" t="e">
        <v>#N/A</v>
      </c>
      <c r="K6721" s="84" t="e">
        <v>#N/A</v>
      </c>
      <c r="L6721" s="9" t="e">
        <v>#N/A</v>
      </c>
      <c r="M6721" s="92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8" t="e">
        <v>#N/A</v>
      </c>
      <c r="F6722" s="3" t="e">
        <v>#N/A</v>
      </c>
      <c r="G6722" s="3" t="e">
        <v>#N/A</v>
      </c>
      <c r="H6722" s="3" t="e">
        <v>#N/A</v>
      </c>
      <c r="I6722" s="79" t="e">
        <v>#N/A</v>
      </c>
      <c r="J6722" s="79" t="e">
        <v>#N/A</v>
      </c>
      <c r="K6722" s="84" t="e">
        <v>#N/A</v>
      </c>
      <c r="L6722" s="9" t="e">
        <v>#N/A</v>
      </c>
      <c r="M6722" s="92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8" t="e">
        <v>#N/A</v>
      </c>
      <c r="F6723" s="3" t="e">
        <v>#N/A</v>
      </c>
      <c r="G6723" s="3" t="e">
        <v>#N/A</v>
      </c>
      <c r="H6723" s="3" t="e">
        <v>#N/A</v>
      </c>
      <c r="I6723" s="79" t="e">
        <v>#N/A</v>
      </c>
      <c r="J6723" s="79" t="e">
        <v>#N/A</v>
      </c>
      <c r="K6723" s="84" t="e">
        <v>#N/A</v>
      </c>
      <c r="L6723" s="9" t="e">
        <v>#N/A</v>
      </c>
      <c r="M6723" s="92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8" t="e">
        <v>#N/A</v>
      </c>
      <c r="F6724" s="3" t="e">
        <v>#N/A</v>
      </c>
      <c r="G6724" s="3" t="e">
        <v>#N/A</v>
      </c>
      <c r="H6724" s="3" t="e">
        <v>#N/A</v>
      </c>
      <c r="I6724" s="79" t="e">
        <v>#N/A</v>
      </c>
      <c r="J6724" s="79" t="e">
        <v>#N/A</v>
      </c>
      <c r="K6724" s="84" t="e">
        <v>#N/A</v>
      </c>
      <c r="L6724" s="9" t="e">
        <v>#N/A</v>
      </c>
      <c r="M6724" s="92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8" t="e">
        <v>#N/A</v>
      </c>
      <c r="F6725" s="3" t="e">
        <v>#N/A</v>
      </c>
      <c r="G6725" s="3" t="e">
        <v>#N/A</v>
      </c>
      <c r="H6725" s="3" t="e">
        <v>#N/A</v>
      </c>
      <c r="I6725" s="79" t="e">
        <v>#N/A</v>
      </c>
      <c r="J6725" s="79" t="e">
        <v>#N/A</v>
      </c>
      <c r="K6725" s="84" t="e">
        <v>#N/A</v>
      </c>
      <c r="L6725" s="9" t="e">
        <v>#N/A</v>
      </c>
      <c r="M6725" s="92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8" t="e">
        <v>#N/A</v>
      </c>
      <c r="F6726" s="3" t="e">
        <v>#N/A</v>
      </c>
      <c r="G6726" s="3" t="e">
        <v>#N/A</v>
      </c>
      <c r="H6726" s="3" t="e">
        <v>#N/A</v>
      </c>
      <c r="I6726" s="79" t="e">
        <v>#N/A</v>
      </c>
      <c r="J6726" s="79" t="e">
        <v>#N/A</v>
      </c>
      <c r="K6726" s="84" t="e">
        <v>#N/A</v>
      </c>
      <c r="L6726" s="9" t="e">
        <v>#N/A</v>
      </c>
      <c r="M6726" s="92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8" t="e">
        <v>#N/A</v>
      </c>
      <c r="F6727" s="3" t="e">
        <v>#N/A</v>
      </c>
      <c r="G6727" s="3" t="e">
        <v>#N/A</v>
      </c>
      <c r="H6727" s="3" t="e">
        <v>#N/A</v>
      </c>
      <c r="I6727" s="79" t="e">
        <v>#N/A</v>
      </c>
      <c r="J6727" s="79" t="e">
        <v>#N/A</v>
      </c>
      <c r="K6727" s="84" t="e">
        <v>#N/A</v>
      </c>
      <c r="L6727" s="9" t="e">
        <v>#N/A</v>
      </c>
      <c r="M6727" s="92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8" t="e">
        <v>#N/A</v>
      </c>
      <c r="F6728" s="3" t="e">
        <v>#N/A</v>
      </c>
      <c r="G6728" s="3" t="e">
        <v>#N/A</v>
      </c>
      <c r="H6728" s="3" t="e">
        <v>#N/A</v>
      </c>
      <c r="I6728" s="79" t="e">
        <v>#N/A</v>
      </c>
      <c r="J6728" s="79" t="e">
        <v>#N/A</v>
      </c>
      <c r="K6728" s="84" t="e">
        <v>#N/A</v>
      </c>
      <c r="L6728" s="9" t="e">
        <v>#N/A</v>
      </c>
      <c r="M6728" s="92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8" t="e">
        <v>#N/A</v>
      </c>
      <c r="F6729" s="3" t="e">
        <v>#N/A</v>
      </c>
      <c r="G6729" s="3" t="e">
        <v>#N/A</v>
      </c>
      <c r="H6729" s="3" t="e">
        <v>#N/A</v>
      </c>
      <c r="I6729" s="79" t="e">
        <v>#N/A</v>
      </c>
      <c r="J6729" s="79" t="e">
        <v>#N/A</v>
      </c>
      <c r="K6729" s="84" t="e">
        <v>#N/A</v>
      </c>
      <c r="L6729" s="9" t="e">
        <v>#N/A</v>
      </c>
      <c r="M6729" s="92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8" t="e">
        <v>#N/A</v>
      </c>
      <c r="F6730" s="3" t="e">
        <v>#N/A</v>
      </c>
      <c r="G6730" s="3" t="e">
        <v>#N/A</v>
      </c>
      <c r="H6730" s="3" t="e">
        <v>#N/A</v>
      </c>
      <c r="I6730" s="79" t="e">
        <v>#N/A</v>
      </c>
      <c r="J6730" s="79" t="e">
        <v>#N/A</v>
      </c>
      <c r="K6730" s="84" t="e">
        <v>#N/A</v>
      </c>
      <c r="L6730" s="9" t="e">
        <v>#N/A</v>
      </c>
      <c r="M6730" s="92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8" t="e">
        <v>#N/A</v>
      </c>
      <c r="F6731" s="3" t="e">
        <v>#N/A</v>
      </c>
      <c r="G6731" s="3" t="e">
        <v>#N/A</v>
      </c>
      <c r="H6731" s="3" t="e">
        <v>#N/A</v>
      </c>
      <c r="I6731" s="79" t="e">
        <v>#N/A</v>
      </c>
      <c r="J6731" s="79" t="e">
        <v>#N/A</v>
      </c>
      <c r="K6731" s="84" t="e">
        <v>#N/A</v>
      </c>
      <c r="L6731" s="9" t="e">
        <v>#N/A</v>
      </c>
      <c r="M6731" s="92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8" t="e">
        <v>#N/A</v>
      </c>
      <c r="F6732" s="3" t="e">
        <v>#N/A</v>
      </c>
      <c r="G6732" s="3" t="e">
        <v>#N/A</v>
      </c>
      <c r="H6732" s="3" t="e">
        <v>#N/A</v>
      </c>
      <c r="I6732" s="79" t="e">
        <v>#N/A</v>
      </c>
      <c r="J6732" s="79" t="e">
        <v>#N/A</v>
      </c>
      <c r="K6732" s="84" t="e">
        <v>#N/A</v>
      </c>
      <c r="L6732" s="9" t="e">
        <v>#N/A</v>
      </c>
      <c r="M6732" s="92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8" t="e">
        <v>#N/A</v>
      </c>
      <c r="F6733" s="3" t="e">
        <v>#N/A</v>
      </c>
      <c r="G6733" s="3" t="e">
        <v>#N/A</v>
      </c>
      <c r="H6733" s="3" t="e">
        <v>#N/A</v>
      </c>
      <c r="I6733" s="79" t="e">
        <v>#N/A</v>
      </c>
      <c r="J6733" s="79" t="e">
        <v>#N/A</v>
      </c>
      <c r="K6733" s="84" t="e">
        <v>#N/A</v>
      </c>
      <c r="L6733" s="9" t="e">
        <v>#N/A</v>
      </c>
      <c r="M6733" s="92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8" t="e">
        <v>#N/A</v>
      </c>
      <c r="F6734" s="3" t="e">
        <v>#N/A</v>
      </c>
      <c r="G6734" s="3" t="e">
        <v>#N/A</v>
      </c>
      <c r="H6734" s="3" t="e">
        <v>#N/A</v>
      </c>
      <c r="I6734" s="79" t="e">
        <v>#N/A</v>
      </c>
      <c r="J6734" s="79" t="e">
        <v>#N/A</v>
      </c>
      <c r="K6734" s="84" t="e">
        <v>#N/A</v>
      </c>
      <c r="L6734" s="9" t="e">
        <v>#N/A</v>
      </c>
      <c r="M6734" s="92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8" t="e">
        <v>#N/A</v>
      </c>
      <c r="F6735" s="3" t="e">
        <v>#N/A</v>
      </c>
      <c r="G6735" s="3" t="e">
        <v>#N/A</v>
      </c>
      <c r="H6735" s="3" t="e">
        <v>#N/A</v>
      </c>
      <c r="I6735" s="79" t="e">
        <v>#N/A</v>
      </c>
      <c r="J6735" s="79" t="e">
        <v>#N/A</v>
      </c>
      <c r="K6735" s="84" t="e">
        <v>#N/A</v>
      </c>
      <c r="L6735" s="9" t="e">
        <v>#N/A</v>
      </c>
      <c r="M6735" s="92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8" t="e">
        <v>#N/A</v>
      </c>
      <c r="F6736" s="3" t="e">
        <v>#N/A</v>
      </c>
      <c r="G6736" s="3" t="e">
        <v>#N/A</v>
      </c>
      <c r="H6736" s="3" t="e">
        <v>#N/A</v>
      </c>
      <c r="I6736" s="79" t="e">
        <v>#N/A</v>
      </c>
      <c r="J6736" s="79" t="e">
        <v>#N/A</v>
      </c>
      <c r="K6736" s="84" t="e">
        <v>#N/A</v>
      </c>
      <c r="L6736" s="9" t="e">
        <v>#N/A</v>
      </c>
      <c r="M6736" s="92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8" t="e">
        <v>#N/A</v>
      </c>
      <c r="F6737" s="3" t="e">
        <v>#N/A</v>
      </c>
      <c r="G6737" s="3" t="e">
        <v>#N/A</v>
      </c>
      <c r="H6737" s="3" t="e">
        <v>#N/A</v>
      </c>
      <c r="I6737" s="79" t="e">
        <v>#N/A</v>
      </c>
      <c r="J6737" s="79" t="e">
        <v>#N/A</v>
      </c>
      <c r="K6737" s="84" t="e">
        <v>#N/A</v>
      </c>
      <c r="L6737" s="9" t="e">
        <v>#N/A</v>
      </c>
      <c r="M6737" s="92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8" t="e">
        <v>#N/A</v>
      </c>
      <c r="F6738" s="3" t="e">
        <v>#N/A</v>
      </c>
      <c r="G6738" s="3" t="e">
        <v>#N/A</v>
      </c>
      <c r="H6738" s="3" t="e">
        <v>#N/A</v>
      </c>
      <c r="I6738" s="79" t="e">
        <v>#N/A</v>
      </c>
      <c r="J6738" s="79" t="e">
        <v>#N/A</v>
      </c>
      <c r="K6738" s="84" t="e">
        <v>#N/A</v>
      </c>
      <c r="L6738" s="9" t="e">
        <v>#N/A</v>
      </c>
      <c r="M6738" s="92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8" t="e">
        <v>#N/A</v>
      </c>
      <c r="F6739" s="3" t="e">
        <v>#N/A</v>
      </c>
      <c r="G6739" s="3" t="e">
        <v>#N/A</v>
      </c>
      <c r="H6739" s="3" t="e">
        <v>#N/A</v>
      </c>
      <c r="I6739" s="79" t="e">
        <v>#N/A</v>
      </c>
      <c r="J6739" s="79" t="e">
        <v>#N/A</v>
      </c>
      <c r="K6739" s="84" t="e">
        <v>#N/A</v>
      </c>
      <c r="L6739" s="9" t="e">
        <v>#N/A</v>
      </c>
      <c r="M6739" s="92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8" t="e">
        <v>#N/A</v>
      </c>
      <c r="F6740" s="3" t="e">
        <v>#N/A</v>
      </c>
      <c r="G6740" s="3" t="e">
        <v>#N/A</v>
      </c>
      <c r="H6740" s="3" t="e">
        <v>#N/A</v>
      </c>
      <c r="I6740" s="79" t="e">
        <v>#N/A</v>
      </c>
      <c r="J6740" s="79" t="e">
        <v>#N/A</v>
      </c>
      <c r="K6740" s="84" t="e">
        <v>#N/A</v>
      </c>
      <c r="L6740" s="9" t="e">
        <v>#N/A</v>
      </c>
      <c r="M6740" s="92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8" t="e">
        <v>#N/A</v>
      </c>
      <c r="F6741" s="3" t="e">
        <v>#N/A</v>
      </c>
      <c r="G6741" s="3" t="e">
        <v>#N/A</v>
      </c>
      <c r="H6741" s="3" t="e">
        <v>#N/A</v>
      </c>
      <c r="I6741" s="79" t="e">
        <v>#N/A</v>
      </c>
      <c r="J6741" s="79" t="e">
        <v>#N/A</v>
      </c>
      <c r="K6741" s="84" t="e">
        <v>#N/A</v>
      </c>
      <c r="L6741" s="9" t="e">
        <v>#N/A</v>
      </c>
      <c r="M6741" s="92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8" t="e">
        <v>#N/A</v>
      </c>
      <c r="F6742" s="3" t="e">
        <v>#N/A</v>
      </c>
      <c r="G6742" s="3" t="e">
        <v>#N/A</v>
      </c>
      <c r="H6742" s="3" t="e">
        <v>#N/A</v>
      </c>
      <c r="I6742" s="79" t="e">
        <v>#N/A</v>
      </c>
      <c r="J6742" s="79" t="e">
        <v>#N/A</v>
      </c>
      <c r="K6742" s="84" t="e">
        <v>#N/A</v>
      </c>
      <c r="L6742" s="9" t="e">
        <v>#N/A</v>
      </c>
      <c r="M6742" s="92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8" t="e">
        <v>#N/A</v>
      </c>
      <c r="F6743" s="3" t="e">
        <v>#N/A</v>
      </c>
      <c r="G6743" s="3" t="e">
        <v>#N/A</v>
      </c>
      <c r="H6743" s="3" t="e">
        <v>#N/A</v>
      </c>
      <c r="I6743" s="79" t="e">
        <v>#N/A</v>
      </c>
      <c r="J6743" s="79" t="e">
        <v>#N/A</v>
      </c>
      <c r="K6743" s="84" t="e">
        <v>#N/A</v>
      </c>
      <c r="L6743" s="9" t="e">
        <v>#N/A</v>
      </c>
      <c r="M6743" s="92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8" t="e">
        <v>#N/A</v>
      </c>
      <c r="F6744" s="3" t="e">
        <v>#N/A</v>
      </c>
      <c r="G6744" s="3" t="e">
        <v>#N/A</v>
      </c>
      <c r="H6744" s="3" t="e">
        <v>#N/A</v>
      </c>
      <c r="I6744" s="79" t="e">
        <v>#N/A</v>
      </c>
      <c r="J6744" s="79" t="e">
        <v>#N/A</v>
      </c>
      <c r="K6744" s="84" t="e">
        <v>#N/A</v>
      </c>
      <c r="L6744" s="9" t="e">
        <v>#N/A</v>
      </c>
      <c r="M6744" s="92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8" t="e">
        <v>#N/A</v>
      </c>
      <c r="F6745" s="3" t="e">
        <v>#N/A</v>
      </c>
      <c r="G6745" s="3" t="e">
        <v>#N/A</v>
      </c>
      <c r="H6745" s="3" t="e">
        <v>#N/A</v>
      </c>
      <c r="I6745" s="79" t="e">
        <v>#N/A</v>
      </c>
      <c r="J6745" s="79" t="e">
        <v>#N/A</v>
      </c>
      <c r="K6745" s="84" t="e">
        <v>#N/A</v>
      </c>
      <c r="L6745" s="9" t="e">
        <v>#N/A</v>
      </c>
      <c r="M6745" s="92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8" t="e">
        <v>#N/A</v>
      </c>
      <c r="F6746" s="3" t="e">
        <v>#N/A</v>
      </c>
      <c r="G6746" s="3" t="e">
        <v>#N/A</v>
      </c>
      <c r="H6746" s="3" t="e">
        <v>#N/A</v>
      </c>
      <c r="I6746" s="79" t="e">
        <v>#N/A</v>
      </c>
      <c r="J6746" s="79" t="e">
        <v>#N/A</v>
      </c>
      <c r="K6746" s="84" t="e">
        <v>#N/A</v>
      </c>
      <c r="L6746" s="9" t="e">
        <v>#N/A</v>
      </c>
      <c r="M6746" s="92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8" t="e">
        <v>#N/A</v>
      </c>
      <c r="F6747" s="3" t="e">
        <v>#N/A</v>
      </c>
      <c r="G6747" s="3" t="e">
        <v>#N/A</v>
      </c>
      <c r="H6747" s="3" t="e">
        <v>#N/A</v>
      </c>
      <c r="I6747" s="79" t="e">
        <v>#N/A</v>
      </c>
      <c r="J6747" s="79" t="e">
        <v>#N/A</v>
      </c>
      <c r="K6747" s="84" t="e">
        <v>#N/A</v>
      </c>
      <c r="L6747" s="9" t="e">
        <v>#N/A</v>
      </c>
      <c r="M6747" s="92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8" t="e">
        <v>#N/A</v>
      </c>
      <c r="F6748" s="3" t="e">
        <v>#N/A</v>
      </c>
      <c r="G6748" s="3" t="e">
        <v>#N/A</v>
      </c>
      <c r="H6748" s="3" t="e">
        <v>#N/A</v>
      </c>
      <c r="I6748" s="79" t="e">
        <v>#N/A</v>
      </c>
      <c r="J6748" s="79" t="e">
        <v>#N/A</v>
      </c>
      <c r="K6748" s="84" t="e">
        <v>#N/A</v>
      </c>
      <c r="L6748" s="9" t="e">
        <v>#N/A</v>
      </c>
      <c r="M6748" s="92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8" t="e">
        <v>#N/A</v>
      </c>
      <c r="F6749" s="3" t="e">
        <v>#N/A</v>
      </c>
      <c r="G6749" s="3" t="e">
        <v>#N/A</v>
      </c>
      <c r="H6749" s="3" t="e">
        <v>#N/A</v>
      </c>
      <c r="I6749" s="79" t="e">
        <v>#N/A</v>
      </c>
      <c r="J6749" s="79" t="e">
        <v>#N/A</v>
      </c>
      <c r="K6749" s="84" t="e">
        <v>#N/A</v>
      </c>
      <c r="L6749" s="9" t="e">
        <v>#N/A</v>
      </c>
      <c r="M6749" s="92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8" t="e">
        <v>#N/A</v>
      </c>
      <c r="F6750" s="3" t="e">
        <v>#N/A</v>
      </c>
      <c r="G6750" s="3" t="e">
        <v>#N/A</v>
      </c>
      <c r="H6750" s="3" t="e">
        <v>#N/A</v>
      </c>
      <c r="I6750" s="79" t="e">
        <v>#N/A</v>
      </c>
      <c r="J6750" s="79" t="e">
        <v>#N/A</v>
      </c>
      <c r="K6750" s="84" t="e">
        <v>#N/A</v>
      </c>
      <c r="L6750" s="9" t="e">
        <v>#N/A</v>
      </c>
      <c r="M6750" s="92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8" t="e">
        <v>#N/A</v>
      </c>
      <c r="F6751" s="3" t="e">
        <v>#N/A</v>
      </c>
      <c r="G6751" s="3" t="e">
        <v>#N/A</v>
      </c>
      <c r="H6751" s="3" t="e">
        <v>#N/A</v>
      </c>
      <c r="I6751" s="79" t="e">
        <v>#N/A</v>
      </c>
      <c r="J6751" s="79" t="e">
        <v>#N/A</v>
      </c>
      <c r="K6751" s="84" t="e">
        <v>#N/A</v>
      </c>
      <c r="L6751" s="9" t="e">
        <v>#N/A</v>
      </c>
      <c r="M6751" s="92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8" t="e">
        <v>#N/A</v>
      </c>
      <c r="F6752" s="3" t="e">
        <v>#N/A</v>
      </c>
      <c r="G6752" s="3" t="e">
        <v>#N/A</v>
      </c>
      <c r="H6752" s="3" t="e">
        <v>#N/A</v>
      </c>
      <c r="I6752" s="79" t="e">
        <v>#N/A</v>
      </c>
      <c r="J6752" s="79" t="e">
        <v>#N/A</v>
      </c>
      <c r="K6752" s="84" t="e">
        <v>#N/A</v>
      </c>
      <c r="L6752" s="9" t="e">
        <v>#N/A</v>
      </c>
      <c r="M6752" s="92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8" t="e">
        <v>#N/A</v>
      </c>
      <c r="F6753" s="3" t="e">
        <v>#N/A</v>
      </c>
      <c r="G6753" s="3" t="e">
        <v>#N/A</v>
      </c>
      <c r="H6753" s="3" t="e">
        <v>#N/A</v>
      </c>
      <c r="I6753" s="79" t="e">
        <v>#N/A</v>
      </c>
      <c r="J6753" s="79" t="e">
        <v>#N/A</v>
      </c>
      <c r="K6753" s="84" t="e">
        <v>#N/A</v>
      </c>
      <c r="L6753" s="9" t="e">
        <v>#N/A</v>
      </c>
      <c r="M6753" s="92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8" t="e">
        <v>#N/A</v>
      </c>
      <c r="F6754" s="3" t="e">
        <v>#N/A</v>
      </c>
      <c r="G6754" s="3" t="e">
        <v>#N/A</v>
      </c>
      <c r="H6754" s="3" t="e">
        <v>#N/A</v>
      </c>
      <c r="I6754" s="79" t="e">
        <v>#N/A</v>
      </c>
      <c r="J6754" s="79" t="e">
        <v>#N/A</v>
      </c>
      <c r="K6754" s="84" t="e">
        <v>#N/A</v>
      </c>
      <c r="L6754" s="9" t="e">
        <v>#N/A</v>
      </c>
      <c r="M6754" s="92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8" t="e">
        <v>#N/A</v>
      </c>
      <c r="F6755" s="3" t="e">
        <v>#N/A</v>
      </c>
      <c r="G6755" s="3" t="e">
        <v>#N/A</v>
      </c>
      <c r="H6755" s="3" t="e">
        <v>#N/A</v>
      </c>
      <c r="I6755" s="79" t="e">
        <v>#N/A</v>
      </c>
      <c r="J6755" s="79" t="e">
        <v>#N/A</v>
      </c>
      <c r="K6755" s="84" t="e">
        <v>#N/A</v>
      </c>
      <c r="L6755" s="9" t="e">
        <v>#N/A</v>
      </c>
      <c r="M6755" s="92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8" t="e">
        <v>#N/A</v>
      </c>
      <c r="F6756" s="3" t="e">
        <v>#N/A</v>
      </c>
      <c r="G6756" s="3" t="e">
        <v>#N/A</v>
      </c>
      <c r="H6756" s="3" t="e">
        <v>#N/A</v>
      </c>
      <c r="I6756" s="79" t="e">
        <v>#N/A</v>
      </c>
      <c r="J6756" s="79" t="e">
        <v>#N/A</v>
      </c>
      <c r="K6756" s="84" t="e">
        <v>#N/A</v>
      </c>
      <c r="L6756" s="9" t="e">
        <v>#N/A</v>
      </c>
      <c r="M6756" s="92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8" t="e">
        <v>#N/A</v>
      </c>
      <c r="F6757" s="3" t="e">
        <v>#N/A</v>
      </c>
      <c r="G6757" s="3" t="e">
        <v>#N/A</v>
      </c>
      <c r="H6757" s="3" t="e">
        <v>#N/A</v>
      </c>
      <c r="I6757" s="79" t="e">
        <v>#N/A</v>
      </c>
      <c r="J6757" s="79" t="e">
        <v>#N/A</v>
      </c>
      <c r="K6757" s="84" t="e">
        <v>#N/A</v>
      </c>
      <c r="L6757" s="9" t="e">
        <v>#N/A</v>
      </c>
      <c r="M6757" s="92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8" t="e">
        <v>#N/A</v>
      </c>
      <c r="F6758" s="3" t="e">
        <v>#N/A</v>
      </c>
      <c r="G6758" s="3" t="e">
        <v>#N/A</v>
      </c>
      <c r="H6758" s="3" t="e">
        <v>#N/A</v>
      </c>
      <c r="I6758" s="79" t="e">
        <v>#N/A</v>
      </c>
      <c r="J6758" s="79" t="e">
        <v>#N/A</v>
      </c>
      <c r="K6758" s="84" t="e">
        <v>#N/A</v>
      </c>
      <c r="L6758" s="9" t="e">
        <v>#N/A</v>
      </c>
      <c r="M6758" s="92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8" t="e">
        <v>#N/A</v>
      </c>
      <c r="F6759" s="3" t="e">
        <v>#N/A</v>
      </c>
      <c r="G6759" s="3" t="e">
        <v>#N/A</v>
      </c>
      <c r="H6759" s="3" t="e">
        <v>#N/A</v>
      </c>
      <c r="I6759" s="79" t="e">
        <v>#N/A</v>
      </c>
      <c r="J6759" s="79" t="e">
        <v>#N/A</v>
      </c>
      <c r="K6759" s="84" t="e">
        <v>#N/A</v>
      </c>
      <c r="L6759" s="9" t="e">
        <v>#N/A</v>
      </c>
      <c r="M6759" s="92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8" t="e">
        <v>#N/A</v>
      </c>
      <c r="F6760" s="3" t="e">
        <v>#N/A</v>
      </c>
      <c r="G6760" s="3" t="e">
        <v>#N/A</v>
      </c>
      <c r="H6760" s="3" t="e">
        <v>#N/A</v>
      </c>
      <c r="I6760" s="79" t="e">
        <v>#N/A</v>
      </c>
      <c r="J6760" s="79" t="e">
        <v>#N/A</v>
      </c>
      <c r="K6760" s="84" t="e">
        <v>#N/A</v>
      </c>
      <c r="L6760" s="9" t="e">
        <v>#N/A</v>
      </c>
      <c r="M6760" s="92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8" t="e">
        <v>#N/A</v>
      </c>
      <c r="F6761" s="3" t="e">
        <v>#N/A</v>
      </c>
      <c r="G6761" s="3" t="e">
        <v>#N/A</v>
      </c>
      <c r="H6761" s="3" t="e">
        <v>#N/A</v>
      </c>
      <c r="I6761" s="79" t="e">
        <v>#N/A</v>
      </c>
      <c r="J6761" s="79" t="e">
        <v>#N/A</v>
      </c>
      <c r="K6761" s="84" t="e">
        <v>#N/A</v>
      </c>
      <c r="L6761" s="9" t="e">
        <v>#N/A</v>
      </c>
      <c r="M6761" s="92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8" t="e">
        <v>#N/A</v>
      </c>
      <c r="F6762" s="3" t="e">
        <v>#N/A</v>
      </c>
      <c r="G6762" s="3" t="e">
        <v>#N/A</v>
      </c>
      <c r="H6762" s="3" t="e">
        <v>#N/A</v>
      </c>
      <c r="I6762" s="79" t="e">
        <v>#N/A</v>
      </c>
      <c r="J6762" s="79" t="e">
        <v>#N/A</v>
      </c>
      <c r="K6762" s="84" t="e">
        <v>#N/A</v>
      </c>
      <c r="L6762" s="9" t="e">
        <v>#N/A</v>
      </c>
      <c r="M6762" s="92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8" t="e">
        <v>#N/A</v>
      </c>
      <c r="F6763" s="3" t="e">
        <v>#N/A</v>
      </c>
      <c r="G6763" s="3" t="e">
        <v>#N/A</v>
      </c>
      <c r="H6763" s="3" t="e">
        <v>#N/A</v>
      </c>
      <c r="I6763" s="79" t="e">
        <v>#N/A</v>
      </c>
      <c r="J6763" s="79" t="e">
        <v>#N/A</v>
      </c>
      <c r="K6763" s="84" t="e">
        <v>#N/A</v>
      </c>
      <c r="L6763" s="9" t="e">
        <v>#N/A</v>
      </c>
      <c r="M6763" s="92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8" t="e">
        <v>#N/A</v>
      </c>
      <c r="F6764" s="3" t="e">
        <v>#N/A</v>
      </c>
      <c r="G6764" s="3" t="e">
        <v>#N/A</v>
      </c>
      <c r="H6764" s="3" t="e">
        <v>#N/A</v>
      </c>
      <c r="I6764" s="79" t="e">
        <v>#N/A</v>
      </c>
      <c r="J6764" s="79" t="e">
        <v>#N/A</v>
      </c>
      <c r="K6764" s="84" t="e">
        <v>#N/A</v>
      </c>
      <c r="L6764" s="9" t="e">
        <v>#N/A</v>
      </c>
      <c r="M6764" s="92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8" t="e">
        <v>#N/A</v>
      </c>
      <c r="F6765" s="3" t="e">
        <v>#N/A</v>
      </c>
      <c r="G6765" s="3" t="e">
        <v>#N/A</v>
      </c>
      <c r="H6765" s="3" t="e">
        <v>#N/A</v>
      </c>
      <c r="I6765" s="79" t="e">
        <v>#N/A</v>
      </c>
      <c r="J6765" s="79" t="e">
        <v>#N/A</v>
      </c>
      <c r="K6765" s="84" t="e">
        <v>#N/A</v>
      </c>
      <c r="L6765" s="9" t="e">
        <v>#N/A</v>
      </c>
      <c r="M6765" s="92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8" t="e">
        <v>#N/A</v>
      </c>
      <c r="F6766" s="3" t="e">
        <v>#N/A</v>
      </c>
      <c r="G6766" s="3" t="e">
        <v>#N/A</v>
      </c>
      <c r="H6766" s="3" t="e">
        <v>#N/A</v>
      </c>
      <c r="I6766" s="79" t="e">
        <v>#N/A</v>
      </c>
      <c r="J6766" s="79" t="e">
        <v>#N/A</v>
      </c>
      <c r="K6766" s="84" t="e">
        <v>#N/A</v>
      </c>
      <c r="L6766" s="9" t="e">
        <v>#N/A</v>
      </c>
      <c r="M6766" s="92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8" t="e">
        <v>#N/A</v>
      </c>
      <c r="F6767" s="3" t="e">
        <v>#N/A</v>
      </c>
      <c r="G6767" s="3" t="e">
        <v>#N/A</v>
      </c>
      <c r="H6767" s="3" t="e">
        <v>#N/A</v>
      </c>
      <c r="I6767" s="79" t="e">
        <v>#N/A</v>
      </c>
      <c r="J6767" s="79" t="e">
        <v>#N/A</v>
      </c>
      <c r="K6767" s="84" t="e">
        <v>#N/A</v>
      </c>
      <c r="L6767" s="9" t="e">
        <v>#N/A</v>
      </c>
      <c r="M6767" s="92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8" t="e">
        <v>#N/A</v>
      </c>
      <c r="F6768" s="3" t="e">
        <v>#N/A</v>
      </c>
      <c r="G6768" s="3" t="e">
        <v>#N/A</v>
      </c>
      <c r="H6768" s="3" t="e">
        <v>#N/A</v>
      </c>
      <c r="I6768" s="79" t="e">
        <v>#N/A</v>
      </c>
      <c r="J6768" s="79" t="e">
        <v>#N/A</v>
      </c>
      <c r="K6768" s="84" t="e">
        <v>#N/A</v>
      </c>
      <c r="L6768" s="9" t="e">
        <v>#N/A</v>
      </c>
      <c r="M6768" s="92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8" t="e">
        <v>#N/A</v>
      </c>
      <c r="F6769" s="3" t="e">
        <v>#N/A</v>
      </c>
      <c r="G6769" s="3" t="e">
        <v>#N/A</v>
      </c>
      <c r="H6769" s="3" t="e">
        <v>#N/A</v>
      </c>
      <c r="I6769" s="79" t="e">
        <v>#N/A</v>
      </c>
      <c r="J6769" s="79" t="e">
        <v>#N/A</v>
      </c>
      <c r="K6769" s="84" t="e">
        <v>#N/A</v>
      </c>
      <c r="L6769" s="9" t="e">
        <v>#N/A</v>
      </c>
      <c r="M6769" s="92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8" t="e">
        <v>#N/A</v>
      </c>
      <c r="F6770" s="3" t="e">
        <v>#N/A</v>
      </c>
      <c r="G6770" s="3" t="e">
        <v>#N/A</v>
      </c>
      <c r="H6770" s="3" t="e">
        <v>#N/A</v>
      </c>
      <c r="I6770" s="79" t="e">
        <v>#N/A</v>
      </c>
      <c r="J6770" s="79" t="e">
        <v>#N/A</v>
      </c>
      <c r="K6770" s="84" t="e">
        <v>#N/A</v>
      </c>
      <c r="L6770" s="9" t="e">
        <v>#N/A</v>
      </c>
      <c r="M6770" s="92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8" t="e">
        <v>#N/A</v>
      </c>
      <c r="F6771" s="3" t="e">
        <v>#N/A</v>
      </c>
      <c r="G6771" s="3" t="e">
        <v>#N/A</v>
      </c>
      <c r="H6771" s="3" t="e">
        <v>#N/A</v>
      </c>
      <c r="I6771" s="79" t="e">
        <v>#N/A</v>
      </c>
      <c r="J6771" s="79" t="e">
        <v>#N/A</v>
      </c>
      <c r="K6771" s="84" t="e">
        <v>#N/A</v>
      </c>
      <c r="L6771" s="9" t="e">
        <v>#N/A</v>
      </c>
      <c r="M6771" s="92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8" t="e">
        <v>#N/A</v>
      </c>
      <c r="F6772" s="3" t="e">
        <v>#N/A</v>
      </c>
      <c r="G6772" s="3" t="e">
        <v>#N/A</v>
      </c>
      <c r="H6772" s="3" t="e">
        <v>#N/A</v>
      </c>
      <c r="I6772" s="79" t="e">
        <v>#N/A</v>
      </c>
      <c r="J6772" s="79" t="e">
        <v>#N/A</v>
      </c>
      <c r="K6772" s="84" t="e">
        <v>#N/A</v>
      </c>
      <c r="L6772" s="9" t="e">
        <v>#N/A</v>
      </c>
      <c r="M6772" s="92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8" t="e">
        <v>#N/A</v>
      </c>
      <c r="F6773" s="3" t="e">
        <v>#N/A</v>
      </c>
      <c r="G6773" s="3" t="e">
        <v>#N/A</v>
      </c>
      <c r="H6773" s="3" t="e">
        <v>#N/A</v>
      </c>
      <c r="I6773" s="79" t="e">
        <v>#N/A</v>
      </c>
      <c r="J6773" s="79" t="e">
        <v>#N/A</v>
      </c>
      <c r="K6773" s="84" t="e">
        <v>#N/A</v>
      </c>
      <c r="L6773" s="9" t="e">
        <v>#N/A</v>
      </c>
      <c r="M6773" s="92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8" t="e">
        <v>#N/A</v>
      </c>
      <c r="F6774" s="3" t="e">
        <v>#N/A</v>
      </c>
      <c r="G6774" s="3" t="e">
        <v>#N/A</v>
      </c>
      <c r="H6774" s="3" t="e">
        <v>#N/A</v>
      </c>
      <c r="I6774" s="79" t="e">
        <v>#N/A</v>
      </c>
      <c r="J6774" s="79" t="e">
        <v>#N/A</v>
      </c>
      <c r="K6774" s="84" t="e">
        <v>#N/A</v>
      </c>
      <c r="L6774" s="9" t="e">
        <v>#N/A</v>
      </c>
      <c r="M6774" s="92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8" t="e">
        <v>#N/A</v>
      </c>
      <c r="F6775" s="3" t="e">
        <v>#N/A</v>
      </c>
      <c r="G6775" s="3" t="e">
        <v>#N/A</v>
      </c>
      <c r="H6775" s="3" t="e">
        <v>#N/A</v>
      </c>
      <c r="I6775" s="79" t="e">
        <v>#N/A</v>
      </c>
      <c r="J6775" s="79" t="e">
        <v>#N/A</v>
      </c>
      <c r="K6775" s="84" t="e">
        <v>#N/A</v>
      </c>
      <c r="L6775" s="9" t="e">
        <v>#N/A</v>
      </c>
      <c r="M6775" s="92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8" t="e">
        <v>#N/A</v>
      </c>
      <c r="F6776" s="3" t="e">
        <v>#N/A</v>
      </c>
      <c r="G6776" s="3" t="e">
        <v>#N/A</v>
      </c>
      <c r="H6776" s="3" t="e">
        <v>#N/A</v>
      </c>
      <c r="I6776" s="79" t="e">
        <v>#N/A</v>
      </c>
      <c r="J6776" s="79" t="e">
        <v>#N/A</v>
      </c>
      <c r="K6776" s="84" t="e">
        <v>#N/A</v>
      </c>
      <c r="L6776" s="9" t="e">
        <v>#N/A</v>
      </c>
      <c r="M6776" s="92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8" t="e">
        <v>#N/A</v>
      </c>
      <c r="F6777" s="3" t="e">
        <v>#N/A</v>
      </c>
      <c r="G6777" s="3" t="e">
        <v>#N/A</v>
      </c>
      <c r="H6777" s="3" t="e">
        <v>#N/A</v>
      </c>
      <c r="I6777" s="79" t="e">
        <v>#N/A</v>
      </c>
      <c r="J6777" s="79" t="e">
        <v>#N/A</v>
      </c>
      <c r="K6777" s="84" t="e">
        <v>#N/A</v>
      </c>
      <c r="L6777" s="9" t="e">
        <v>#N/A</v>
      </c>
      <c r="M6777" s="92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8" t="e">
        <v>#N/A</v>
      </c>
      <c r="F6778" s="3" t="e">
        <v>#N/A</v>
      </c>
      <c r="G6778" s="3" t="e">
        <v>#N/A</v>
      </c>
      <c r="H6778" s="3" t="e">
        <v>#N/A</v>
      </c>
      <c r="I6778" s="79" t="e">
        <v>#N/A</v>
      </c>
      <c r="J6778" s="79" t="e">
        <v>#N/A</v>
      </c>
      <c r="K6778" s="84" t="e">
        <v>#N/A</v>
      </c>
      <c r="L6778" s="9" t="e">
        <v>#N/A</v>
      </c>
      <c r="M6778" s="92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8" t="e">
        <v>#N/A</v>
      </c>
      <c r="F6779" s="3" t="e">
        <v>#N/A</v>
      </c>
      <c r="G6779" s="3" t="e">
        <v>#N/A</v>
      </c>
      <c r="H6779" s="3" t="e">
        <v>#N/A</v>
      </c>
      <c r="I6779" s="79" t="e">
        <v>#N/A</v>
      </c>
      <c r="J6779" s="79" t="e">
        <v>#N/A</v>
      </c>
      <c r="K6779" s="84" t="e">
        <v>#N/A</v>
      </c>
      <c r="L6779" s="9" t="e">
        <v>#N/A</v>
      </c>
      <c r="M6779" s="92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8" t="e">
        <v>#N/A</v>
      </c>
      <c r="F6780" s="3" t="e">
        <v>#N/A</v>
      </c>
      <c r="G6780" s="3" t="e">
        <v>#N/A</v>
      </c>
      <c r="H6780" s="3" t="e">
        <v>#N/A</v>
      </c>
      <c r="I6780" s="79" t="e">
        <v>#N/A</v>
      </c>
      <c r="J6780" s="79" t="e">
        <v>#N/A</v>
      </c>
      <c r="K6780" s="84" t="e">
        <v>#N/A</v>
      </c>
      <c r="L6780" s="9" t="e">
        <v>#N/A</v>
      </c>
      <c r="M6780" s="92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8" t="e">
        <v>#N/A</v>
      </c>
      <c r="F6781" s="3" t="e">
        <v>#N/A</v>
      </c>
      <c r="G6781" s="3" t="e">
        <v>#N/A</v>
      </c>
      <c r="H6781" s="3" t="e">
        <v>#N/A</v>
      </c>
      <c r="I6781" s="79" t="e">
        <v>#N/A</v>
      </c>
      <c r="J6781" s="79" t="e">
        <v>#N/A</v>
      </c>
      <c r="K6781" s="84" t="e">
        <v>#N/A</v>
      </c>
      <c r="L6781" s="9" t="e">
        <v>#N/A</v>
      </c>
      <c r="M6781" s="92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8" t="e">
        <v>#N/A</v>
      </c>
      <c r="F6782" s="3" t="e">
        <v>#N/A</v>
      </c>
      <c r="G6782" s="3" t="e">
        <v>#N/A</v>
      </c>
      <c r="H6782" s="3" t="e">
        <v>#N/A</v>
      </c>
      <c r="I6782" s="79" t="e">
        <v>#N/A</v>
      </c>
      <c r="J6782" s="79" t="e">
        <v>#N/A</v>
      </c>
      <c r="K6782" s="84" t="e">
        <v>#N/A</v>
      </c>
      <c r="L6782" s="9" t="e">
        <v>#N/A</v>
      </c>
      <c r="M6782" s="92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8" t="e">
        <v>#N/A</v>
      </c>
      <c r="F6783" s="3" t="e">
        <v>#N/A</v>
      </c>
      <c r="G6783" s="3" t="e">
        <v>#N/A</v>
      </c>
      <c r="H6783" s="3" t="e">
        <v>#N/A</v>
      </c>
      <c r="I6783" s="79" t="e">
        <v>#N/A</v>
      </c>
      <c r="J6783" s="79" t="e">
        <v>#N/A</v>
      </c>
      <c r="K6783" s="84" t="e">
        <v>#N/A</v>
      </c>
      <c r="L6783" s="9" t="e">
        <v>#N/A</v>
      </c>
      <c r="M6783" s="92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8" t="e">
        <v>#N/A</v>
      </c>
      <c r="F6784" s="3" t="e">
        <v>#N/A</v>
      </c>
      <c r="G6784" s="3" t="e">
        <v>#N/A</v>
      </c>
      <c r="H6784" s="3" t="e">
        <v>#N/A</v>
      </c>
      <c r="I6784" s="79" t="e">
        <v>#N/A</v>
      </c>
      <c r="J6784" s="79" t="e">
        <v>#N/A</v>
      </c>
      <c r="K6784" s="84" t="e">
        <v>#N/A</v>
      </c>
      <c r="L6784" s="9" t="e">
        <v>#N/A</v>
      </c>
      <c r="M6784" s="92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8" t="e">
        <v>#N/A</v>
      </c>
      <c r="F6785" s="3" t="e">
        <v>#N/A</v>
      </c>
      <c r="G6785" s="3" t="e">
        <v>#N/A</v>
      </c>
      <c r="H6785" s="3" t="e">
        <v>#N/A</v>
      </c>
      <c r="I6785" s="79" t="e">
        <v>#N/A</v>
      </c>
      <c r="J6785" s="79" t="e">
        <v>#N/A</v>
      </c>
      <c r="K6785" s="84" t="e">
        <v>#N/A</v>
      </c>
      <c r="L6785" s="9" t="e">
        <v>#N/A</v>
      </c>
      <c r="M6785" s="92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8" t="e">
        <v>#N/A</v>
      </c>
      <c r="F6786" s="3" t="e">
        <v>#N/A</v>
      </c>
      <c r="G6786" s="3" t="e">
        <v>#N/A</v>
      </c>
      <c r="H6786" s="3" t="e">
        <v>#N/A</v>
      </c>
      <c r="I6786" s="79" t="e">
        <v>#N/A</v>
      </c>
      <c r="J6786" s="79" t="e">
        <v>#N/A</v>
      </c>
      <c r="K6786" s="84" t="e">
        <v>#N/A</v>
      </c>
      <c r="L6786" s="9" t="e">
        <v>#N/A</v>
      </c>
      <c r="M6786" s="92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8" t="e">
        <v>#N/A</v>
      </c>
      <c r="F6787" s="3" t="e">
        <v>#N/A</v>
      </c>
      <c r="G6787" s="3" t="e">
        <v>#N/A</v>
      </c>
      <c r="H6787" s="3" t="e">
        <v>#N/A</v>
      </c>
      <c r="I6787" s="79" t="e">
        <v>#N/A</v>
      </c>
      <c r="J6787" s="79" t="e">
        <v>#N/A</v>
      </c>
      <c r="K6787" s="84" t="e">
        <v>#N/A</v>
      </c>
      <c r="L6787" s="9" t="e">
        <v>#N/A</v>
      </c>
      <c r="M6787" s="92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8" t="e">
        <v>#N/A</v>
      </c>
      <c r="F6788" s="3" t="e">
        <v>#N/A</v>
      </c>
      <c r="G6788" s="3" t="e">
        <v>#N/A</v>
      </c>
      <c r="H6788" s="3" t="e">
        <v>#N/A</v>
      </c>
      <c r="I6788" s="79" t="e">
        <v>#N/A</v>
      </c>
      <c r="J6788" s="79" t="e">
        <v>#N/A</v>
      </c>
      <c r="K6788" s="84" t="e">
        <v>#N/A</v>
      </c>
      <c r="L6788" s="9" t="e">
        <v>#N/A</v>
      </c>
      <c r="M6788" s="92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8" t="e">
        <v>#N/A</v>
      </c>
      <c r="F6789" s="3" t="e">
        <v>#N/A</v>
      </c>
      <c r="G6789" s="3" t="e">
        <v>#N/A</v>
      </c>
      <c r="H6789" s="3" t="e">
        <v>#N/A</v>
      </c>
      <c r="I6789" s="79" t="e">
        <v>#N/A</v>
      </c>
      <c r="J6789" s="79" t="e">
        <v>#N/A</v>
      </c>
      <c r="K6789" s="84" t="e">
        <v>#N/A</v>
      </c>
      <c r="L6789" s="9" t="e">
        <v>#N/A</v>
      </c>
      <c r="M6789" s="92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8" t="e">
        <v>#N/A</v>
      </c>
      <c r="F6790" s="3" t="e">
        <v>#N/A</v>
      </c>
      <c r="G6790" s="3" t="e">
        <v>#N/A</v>
      </c>
      <c r="H6790" s="3" t="e">
        <v>#N/A</v>
      </c>
      <c r="I6790" s="79" t="e">
        <v>#N/A</v>
      </c>
      <c r="J6790" s="79" t="e">
        <v>#N/A</v>
      </c>
      <c r="K6790" s="84" t="e">
        <v>#N/A</v>
      </c>
      <c r="L6790" s="9" t="e">
        <v>#N/A</v>
      </c>
      <c r="M6790" s="92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8" t="e">
        <v>#N/A</v>
      </c>
      <c r="F6791" s="3" t="e">
        <v>#N/A</v>
      </c>
      <c r="G6791" s="3" t="e">
        <v>#N/A</v>
      </c>
      <c r="H6791" s="3" t="e">
        <v>#N/A</v>
      </c>
      <c r="I6791" s="79" t="e">
        <v>#N/A</v>
      </c>
      <c r="J6791" s="79" t="e">
        <v>#N/A</v>
      </c>
      <c r="K6791" s="84" t="e">
        <v>#N/A</v>
      </c>
      <c r="L6791" s="9" t="e">
        <v>#N/A</v>
      </c>
      <c r="M6791" s="92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8" t="e">
        <v>#N/A</v>
      </c>
      <c r="F6792" s="3" t="e">
        <v>#N/A</v>
      </c>
      <c r="G6792" s="3" t="e">
        <v>#N/A</v>
      </c>
      <c r="H6792" s="3" t="e">
        <v>#N/A</v>
      </c>
      <c r="I6792" s="79" t="e">
        <v>#N/A</v>
      </c>
      <c r="J6792" s="79" t="e">
        <v>#N/A</v>
      </c>
      <c r="K6792" s="84" t="e">
        <v>#N/A</v>
      </c>
      <c r="L6792" s="9" t="e">
        <v>#N/A</v>
      </c>
      <c r="M6792" s="92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8" t="e">
        <v>#N/A</v>
      </c>
      <c r="F6793" s="3" t="e">
        <v>#N/A</v>
      </c>
      <c r="G6793" s="3" t="e">
        <v>#N/A</v>
      </c>
      <c r="H6793" s="3" t="e">
        <v>#N/A</v>
      </c>
      <c r="I6793" s="79" t="e">
        <v>#N/A</v>
      </c>
      <c r="J6793" s="79" t="e">
        <v>#N/A</v>
      </c>
      <c r="K6793" s="84" t="e">
        <v>#N/A</v>
      </c>
      <c r="L6793" s="9" t="e">
        <v>#N/A</v>
      </c>
      <c r="M6793" s="92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8" t="e">
        <v>#N/A</v>
      </c>
      <c r="F6794" s="3" t="e">
        <v>#N/A</v>
      </c>
      <c r="G6794" s="3" t="e">
        <v>#N/A</v>
      </c>
      <c r="H6794" s="3" t="e">
        <v>#N/A</v>
      </c>
      <c r="I6794" s="79" t="e">
        <v>#N/A</v>
      </c>
      <c r="J6794" s="79" t="e">
        <v>#N/A</v>
      </c>
      <c r="K6794" s="84" t="e">
        <v>#N/A</v>
      </c>
      <c r="L6794" s="9" t="e">
        <v>#N/A</v>
      </c>
      <c r="M6794" s="92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8" t="e">
        <v>#N/A</v>
      </c>
      <c r="F6795" s="3" t="e">
        <v>#N/A</v>
      </c>
      <c r="G6795" s="3" t="e">
        <v>#N/A</v>
      </c>
      <c r="H6795" s="3" t="e">
        <v>#N/A</v>
      </c>
      <c r="I6795" s="79" t="e">
        <v>#N/A</v>
      </c>
      <c r="J6795" s="79" t="e">
        <v>#N/A</v>
      </c>
      <c r="K6795" s="84" t="e">
        <v>#N/A</v>
      </c>
      <c r="L6795" s="9" t="e">
        <v>#N/A</v>
      </c>
      <c r="M6795" s="92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8" t="e">
        <v>#N/A</v>
      </c>
      <c r="F6796" s="3" t="e">
        <v>#N/A</v>
      </c>
      <c r="G6796" s="3" t="e">
        <v>#N/A</v>
      </c>
      <c r="H6796" s="3" t="e">
        <v>#N/A</v>
      </c>
      <c r="I6796" s="79" t="e">
        <v>#N/A</v>
      </c>
      <c r="J6796" s="79" t="e">
        <v>#N/A</v>
      </c>
      <c r="K6796" s="84" t="e">
        <v>#N/A</v>
      </c>
      <c r="L6796" s="9" t="e">
        <v>#N/A</v>
      </c>
      <c r="M6796" s="92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8" t="e">
        <v>#N/A</v>
      </c>
      <c r="F6797" s="3" t="e">
        <v>#N/A</v>
      </c>
      <c r="G6797" s="3" t="e">
        <v>#N/A</v>
      </c>
      <c r="H6797" s="3" t="e">
        <v>#N/A</v>
      </c>
      <c r="I6797" s="79" t="e">
        <v>#N/A</v>
      </c>
      <c r="J6797" s="79" t="e">
        <v>#N/A</v>
      </c>
      <c r="K6797" s="84" t="e">
        <v>#N/A</v>
      </c>
      <c r="L6797" s="9" t="e">
        <v>#N/A</v>
      </c>
      <c r="M6797" s="92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8" t="e">
        <v>#N/A</v>
      </c>
      <c r="F6798" s="3" t="e">
        <v>#N/A</v>
      </c>
      <c r="G6798" s="3" t="e">
        <v>#N/A</v>
      </c>
      <c r="H6798" s="3" t="e">
        <v>#N/A</v>
      </c>
      <c r="I6798" s="79" t="e">
        <v>#N/A</v>
      </c>
      <c r="J6798" s="79" t="e">
        <v>#N/A</v>
      </c>
      <c r="K6798" s="84" t="e">
        <v>#N/A</v>
      </c>
      <c r="L6798" s="9" t="e">
        <v>#N/A</v>
      </c>
      <c r="M6798" s="92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8" t="e">
        <v>#N/A</v>
      </c>
      <c r="F6799" s="3" t="e">
        <v>#N/A</v>
      </c>
      <c r="G6799" s="3" t="e">
        <v>#N/A</v>
      </c>
      <c r="H6799" s="3" t="e">
        <v>#N/A</v>
      </c>
      <c r="I6799" s="79" t="e">
        <v>#N/A</v>
      </c>
      <c r="J6799" s="79" t="e">
        <v>#N/A</v>
      </c>
      <c r="K6799" s="84" t="e">
        <v>#N/A</v>
      </c>
      <c r="L6799" s="9" t="e">
        <v>#N/A</v>
      </c>
      <c r="M6799" s="92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8" t="e">
        <v>#N/A</v>
      </c>
      <c r="F6800" s="3" t="e">
        <v>#N/A</v>
      </c>
      <c r="G6800" s="3" t="e">
        <v>#N/A</v>
      </c>
      <c r="H6800" s="3" t="e">
        <v>#N/A</v>
      </c>
      <c r="I6800" s="79" t="e">
        <v>#N/A</v>
      </c>
      <c r="J6800" s="79" t="e">
        <v>#N/A</v>
      </c>
      <c r="K6800" s="84" t="e">
        <v>#N/A</v>
      </c>
      <c r="L6800" s="9" t="e">
        <v>#N/A</v>
      </c>
      <c r="M6800" s="92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8" t="e">
        <v>#N/A</v>
      </c>
      <c r="F6801" s="3" t="e">
        <v>#N/A</v>
      </c>
      <c r="G6801" s="3" t="e">
        <v>#N/A</v>
      </c>
      <c r="H6801" s="3" t="e">
        <v>#N/A</v>
      </c>
      <c r="I6801" s="79" t="e">
        <v>#N/A</v>
      </c>
      <c r="J6801" s="79" t="e">
        <v>#N/A</v>
      </c>
      <c r="K6801" s="84" t="e">
        <v>#N/A</v>
      </c>
      <c r="L6801" s="9" t="e">
        <v>#N/A</v>
      </c>
      <c r="M6801" s="92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8" t="e">
        <v>#N/A</v>
      </c>
      <c r="F6802" s="3" t="e">
        <v>#N/A</v>
      </c>
      <c r="G6802" s="3" t="e">
        <v>#N/A</v>
      </c>
      <c r="H6802" s="3" t="e">
        <v>#N/A</v>
      </c>
      <c r="I6802" s="79" t="e">
        <v>#N/A</v>
      </c>
      <c r="J6802" s="79" t="e">
        <v>#N/A</v>
      </c>
      <c r="K6802" s="84" t="e">
        <v>#N/A</v>
      </c>
      <c r="L6802" s="9" t="e">
        <v>#N/A</v>
      </c>
      <c r="M6802" s="92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8" t="e">
        <v>#N/A</v>
      </c>
      <c r="F6803" s="3" t="e">
        <v>#N/A</v>
      </c>
      <c r="G6803" s="3" t="e">
        <v>#N/A</v>
      </c>
      <c r="H6803" s="3" t="e">
        <v>#N/A</v>
      </c>
      <c r="I6803" s="79" t="e">
        <v>#N/A</v>
      </c>
      <c r="J6803" s="79" t="e">
        <v>#N/A</v>
      </c>
      <c r="K6803" s="84" t="e">
        <v>#N/A</v>
      </c>
      <c r="L6803" s="9" t="e">
        <v>#N/A</v>
      </c>
      <c r="M6803" s="92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8" t="e">
        <v>#N/A</v>
      </c>
      <c r="F6804" s="3" t="e">
        <v>#N/A</v>
      </c>
      <c r="G6804" s="3" t="e">
        <v>#N/A</v>
      </c>
      <c r="H6804" s="3" t="e">
        <v>#N/A</v>
      </c>
      <c r="I6804" s="79" t="e">
        <v>#N/A</v>
      </c>
      <c r="J6804" s="79" t="e">
        <v>#N/A</v>
      </c>
      <c r="K6804" s="84" t="e">
        <v>#N/A</v>
      </c>
      <c r="L6804" s="9" t="e">
        <v>#N/A</v>
      </c>
      <c r="M6804" s="92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8" t="e">
        <v>#N/A</v>
      </c>
      <c r="F6805" s="3" t="e">
        <v>#N/A</v>
      </c>
      <c r="G6805" s="3" t="e">
        <v>#N/A</v>
      </c>
      <c r="H6805" s="3" t="e">
        <v>#N/A</v>
      </c>
      <c r="I6805" s="79" t="e">
        <v>#N/A</v>
      </c>
      <c r="J6805" s="79" t="e">
        <v>#N/A</v>
      </c>
      <c r="K6805" s="84" t="e">
        <v>#N/A</v>
      </c>
      <c r="L6805" s="9" t="e">
        <v>#N/A</v>
      </c>
      <c r="M6805" s="92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8" t="e">
        <v>#N/A</v>
      </c>
      <c r="F6806" s="3" t="e">
        <v>#N/A</v>
      </c>
      <c r="G6806" s="3" t="e">
        <v>#N/A</v>
      </c>
      <c r="H6806" s="3" t="e">
        <v>#N/A</v>
      </c>
      <c r="I6806" s="79" t="e">
        <v>#N/A</v>
      </c>
      <c r="J6806" s="79" t="e">
        <v>#N/A</v>
      </c>
      <c r="K6806" s="84" t="e">
        <v>#N/A</v>
      </c>
      <c r="L6806" s="9" t="e">
        <v>#N/A</v>
      </c>
      <c r="M6806" s="92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8" t="e">
        <v>#N/A</v>
      </c>
      <c r="F6807" s="3" t="e">
        <v>#N/A</v>
      </c>
      <c r="G6807" s="3" t="e">
        <v>#N/A</v>
      </c>
      <c r="H6807" s="3" t="e">
        <v>#N/A</v>
      </c>
      <c r="I6807" s="79" t="e">
        <v>#N/A</v>
      </c>
      <c r="J6807" s="79" t="e">
        <v>#N/A</v>
      </c>
      <c r="K6807" s="84" t="e">
        <v>#N/A</v>
      </c>
      <c r="L6807" s="9" t="e">
        <v>#N/A</v>
      </c>
      <c r="M6807" s="92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8" t="e">
        <v>#N/A</v>
      </c>
      <c r="F6808" s="3" t="e">
        <v>#N/A</v>
      </c>
      <c r="G6808" s="3" t="e">
        <v>#N/A</v>
      </c>
      <c r="H6808" s="3" t="e">
        <v>#N/A</v>
      </c>
      <c r="I6808" s="79" t="e">
        <v>#N/A</v>
      </c>
      <c r="J6808" s="79" t="e">
        <v>#N/A</v>
      </c>
      <c r="K6808" s="84" t="e">
        <v>#N/A</v>
      </c>
      <c r="L6808" s="9" t="e">
        <v>#N/A</v>
      </c>
      <c r="M6808" s="92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8" t="e">
        <v>#N/A</v>
      </c>
      <c r="F6809" s="3" t="e">
        <v>#N/A</v>
      </c>
      <c r="G6809" s="3" t="e">
        <v>#N/A</v>
      </c>
      <c r="H6809" s="3" t="e">
        <v>#N/A</v>
      </c>
      <c r="I6809" s="79" t="e">
        <v>#N/A</v>
      </c>
      <c r="J6809" s="79" t="e">
        <v>#N/A</v>
      </c>
      <c r="K6809" s="84" t="e">
        <v>#N/A</v>
      </c>
      <c r="L6809" s="9" t="e">
        <v>#N/A</v>
      </c>
      <c r="M6809" s="92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8" t="e">
        <v>#N/A</v>
      </c>
      <c r="F6810" s="3" t="e">
        <v>#N/A</v>
      </c>
      <c r="G6810" s="3" t="e">
        <v>#N/A</v>
      </c>
      <c r="H6810" s="3" t="e">
        <v>#N/A</v>
      </c>
      <c r="I6810" s="79" t="e">
        <v>#N/A</v>
      </c>
      <c r="J6810" s="79" t="e">
        <v>#N/A</v>
      </c>
      <c r="K6810" s="84" t="e">
        <v>#N/A</v>
      </c>
      <c r="L6810" s="9" t="e">
        <v>#N/A</v>
      </c>
      <c r="M6810" s="92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8" t="e">
        <v>#N/A</v>
      </c>
      <c r="F6811" s="3" t="e">
        <v>#N/A</v>
      </c>
      <c r="G6811" s="3" t="e">
        <v>#N/A</v>
      </c>
      <c r="H6811" s="3" t="e">
        <v>#N/A</v>
      </c>
      <c r="I6811" s="79" t="e">
        <v>#N/A</v>
      </c>
      <c r="J6811" s="79" t="e">
        <v>#N/A</v>
      </c>
      <c r="K6811" s="84" t="e">
        <v>#N/A</v>
      </c>
      <c r="L6811" s="9" t="e">
        <v>#N/A</v>
      </c>
      <c r="M6811" s="92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8" t="e">
        <v>#N/A</v>
      </c>
      <c r="F6812" s="3" t="e">
        <v>#N/A</v>
      </c>
      <c r="G6812" s="3" t="e">
        <v>#N/A</v>
      </c>
      <c r="H6812" s="3" t="e">
        <v>#N/A</v>
      </c>
      <c r="I6812" s="79" t="e">
        <v>#N/A</v>
      </c>
      <c r="J6812" s="79" t="e">
        <v>#N/A</v>
      </c>
      <c r="K6812" s="84" t="e">
        <v>#N/A</v>
      </c>
      <c r="L6812" s="9" t="e">
        <v>#N/A</v>
      </c>
      <c r="M6812" s="92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8" t="e">
        <v>#N/A</v>
      </c>
      <c r="F6813" s="3" t="e">
        <v>#N/A</v>
      </c>
      <c r="G6813" s="3" t="e">
        <v>#N/A</v>
      </c>
      <c r="H6813" s="3" t="e">
        <v>#N/A</v>
      </c>
      <c r="I6813" s="79" t="e">
        <v>#N/A</v>
      </c>
      <c r="J6813" s="79" t="e">
        <v>#N/A</v>
      </c>
      <c r="K6813" s="84" t="e">
        <v>#N/A</v>
      </c>
      <c r="L6813" s="9" t="e">
        <v>#N/A</v>
      </c>
      <c r="M6813" s="92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8" t="e">
        <v>#N/A</v>
      </c>
      <c r="F6814" s="3" t="e">
        <v>#N/A</v>
      </c>
      <c r="G6814" s="3" t="e">
        <v>#N/A</v>
      </c>
      <c r="H6814" s="3" t="e">
        <v>#N/A</v>
      </c>
      <c r="I6814" s="79" t="e">
        <v>#N/A</v>
      </c>
      <c r="J6814" s="79" t="e">
        <v>#N/A</v>
      </c>
      <c r="K6814" s="84" t="e">
        <v>#N/A</v>
      </c>
      <c r="L6814" s="9" t="e">
        <v>#N/A</v>
      </c>
      <c r="M6814" s="92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8" t="e">
        <v>#N/A</v>
      </c>
      <c r="F6815" s="3" t="e">
        <v>#N/A</v>
      </c>
      <c r="G6815" s="3" t="e">
        <v>#N/A</v>
      </c>
      <c r="H6815" s="3" t="e">
        <v>#N/A</v>
      </c>
      <c r="I6815" s="79" t="e">
        <v>#N/A</v>
      </c>
      <c r="J6815" s="79" t="e">
        <v>#N/A</v>
      </c>
      <c r="K6815" s="84" t="e">
        <v>#N/A</v>
      </c>
      <c r="L6815" s="9" t="e">
        <v>#N/A</v>
      </c>
      <c r="M6815" s="92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8" t="e">
        <v>#N/A</v>
      </c>
      <c r="F6816" s="3" t="e">
        <v>#N/A</v>
      </c>
      <c r="G6816" s="3" t="e">
        <v>#N/A</v>
      </c>
      <c r="H6816" s="3" t="e">
        <v>#N/A</v>
      </c>
      <c r="I6816" s="79" t="e">
        <v>#N/A</v>
      </c>
      <c r="J6816" s="79" t="e">
        <v>#N/A</v>
      </c>
      <c r="K6816" s="84" t="e">
        <v>#N/A</v>
      </c>
      <c r="L6816" s="9" t="e">
        <v>#N/A</v>
      </c>
      <c r="M6816" s="92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8" t="e">
        <v>#N/A</v>
      </c>
      <c r="F6817" s="3" t="e">
        <v>#N/A</v>
      </c>
      <c r="G6817" s="3" t="e">
        <v>#N/A</v>
      </c>
      <c r="H6817" s="3" t="e">
        <v>#N/A</v>
      </c>
      <c r="I6817" s="79" t="e">
        <v>#N/A</v>
      </c>
      <c r="J6817" s="79" t="e">
        <v>#N/A</v>
      </c>
      <c r="K6817" s="84" t="e">
        <v>#N/A</v>
      </c>
      <c r="L6817" s="9" t="e">
        <v>#N/A</v>
      </c>
      <c r="M6817" s="92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8" t="e">
        <v>#N/A</v>
      </c>
      <c r="F6818" s="3" t="e">
        <v>#N/A</v>
      </c>
      <c r="G6818" s="3" t="e">
        <v>#N/A</v>
      </c>
      <c r="H6818" s="3" t="e">
        <v>#N/A</v>
      </c>
      <c r="I6818" s="79" t="e">
        <v>#N/A</v>
      </c>
      <c r="J6818" s="79" t="e">
        <v>#N/A</v>
      </c>
      <c r="K6818" s="84" t="e">
        <v>#N/A</v>
      </c>
      <c r="L6818" s="9" t="e">
        <v>#N/A</v>
      </c>
      <c r="M6818" s="92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8" t="e">
        <v>#N/A</v>
      </c>
      <c r="F6819" s="3" t="e">
        <v>#N/A</v>
      </c>
      <c r="G6819" s="3" t="e">
        <v>#N/A</v>
      </c>
      <c r="H6819" s="3" t="e">
        <v>#N/A</v>
      </c>
      <c r="I6819" s="79" t="e">
        <v>#N/A</v>
      </c>
      <c r="J6819" s="79" t="e">
        <v>#N/A</v>
      </c>
      <c r="K6819" s="84" t="e">
        <v>#N/A</v>
      </c>
      <c r="L6819" s="9" t="e">
        <v>#N/A</v>
      </c>
      <c r="M6819" s="92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8" t="e">
        <v>#N/A</v>
      </c>
      <c r="F6820" s="3" t="e">
        <v>#N/A</v>
      </c>
      <c r="G6820" s="3" t="e">
        <v>#N/A</v>
      </c>
      <c r="H6820" s="3" t="e">
        <v>#N/A</v>
      </c>
      <c r="I6820" s="79" t="e">
        <v>#N/A</v>
      </c>
      <c r="J6820" s="79" t="e">
        <v>#N/A</v>
      </c>
      <c r="K6820" s="84" t="e">
        <v>#N/A</v>
      </c>
      <c r="L6820" s="9" t="e">
        <v>#N/A</v>
      </c>
      <c r="M6820" s="92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8" t="e">
        <v>#N/A</v>
      </c>
      <c r="F6821" s="3" t="e">
        <v>#N/A</v>
      </c>
      <c r="G6821" s="3" t="e">
        <v>#N/A</v>
      </c>
      <c r="H6821" s="3" t="e">
        <v>#N/A</v>
      </c>
      <c r="I6821" s="79" t="e">
        <v>#N/A</v>
      </c>
      <c r="J6821" s="79" t="e">
        <v>#N/A</v>
      </c>
      <c r="K6821" s="84" t="e">
        <v>#N/A</v>
      </c>
      <c r="L6821" s="9" t="e">
        <v>#N/A</v>
      </c>
      <c r="M6821" s="92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8" t="e">
        <v>#N/A</v>
      </c>
      <c r="F6822" s="3" t="e">
        <v>#N/A</v>
      </c>
      <c r="G6822" s="3" t="e">
        <v>#N/A</v>
      </c>
      <c r="H6822" s="3" t="e">
        <v>#N/A</v>
      </c>
      <c r="I6822" s="79" t="e">
        <v>#N/A</v>
      </c>
      <c r="J6822" s="79" t="e">
        <v>#N/A</v>
      </c>
      <c r="K6822" s="84" t="e">
        <v>#N/A</v>
      </c>
      <c r="L6822" s="9" t="e">
        <v>#N/A</v>
      </c>
      <c r="M6822" s="92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8" t="e">
        <v>#N/A</v>
      </c>
      <c r="F6823" s="3" t="e">
        <v>#N/A</v>
      </c>
      <c r="G6823" s="3" t="e">
        <v>#N/A</v>
      </c>
      <c r="H6823" s="3" t="e">
        <v>#N/A</v>
      </c>
      <c r="I6823" s="79" t="e">
        <v>#N/A</v>
      </c>
      <c r="J6823" s="79" t="e">
        <v>#N/A</v>
      </c>
      <c r="K6823" s="84" t="e">
        <v>#N/A</v>
      </c>
      <c r="L6823" s="9" t="e">
        <v>#N/A</v>
      </c>
      <c r="M6823" s="92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8" t="e">
        <v>#N/A</v>
      </c>
      <c r="F6824" s="3" t="e">
        <v>#N/A</v>
      </c>
      <c r="G6824" s="3" t="e">
        <v>#N/A</v>
      </c>
      <c r="H6824" s="3" t="e">
        <v>#N/A</v>
      </c>
      <c r="I6824" s="79" t="e">
        <v>#N/A</v>
      </c>
      <c r="J6824" s="79" t="e">
        <v>#N/A</v>
      </c>
      <c r="K6824" s="84" t="e">
        <v>#N/A</v>
      </c>
      <c r="L6824" s="9" t="e">
        <v>#N/A</v>
      </c>
      <c r="M6824" s="92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8" t="e">
        <v>#N/A</v>
      </c>
      <c r="F6825" s="3" t="e">
        <v>#N/A</v>
      </c>
      <c r="G6825" s="3" t="e">
        <v>#N/A</v>
      </c>
      <c r="H6825" s="3" t="e">
        <v>#N/A</v>
      </c>
      <c r="I6825" s="79" t="e">
        <v>#N/A</v>
      </c>
      <c r="J6825" s="79" t="e">
        <v>#N/A</v>
      </c>
      <c r="K6825" s="84" t="e">
        <v>#N/A</v>
      </c>
      <c r="L6825" s="9" t="e">
        <v>#N/A</v>
      </c>
      <c r="M6825" s="92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8" t="e">
        <v>#N/A</v>
      </c>
      <c r="F6826" s="3" t="e">
        <v>#N/A</v>
      </c>
      <c r="G6826" s="3" t="e">
        <v>#N/A</v>
      </c>
      <c r="H6826" s="3" t="e">
        <v>#N/A</v>
      </c>
      <c r="I6826" s="79" t="e">
        <v>#N/A</v>
      </c>
      <c r="J6826" s="79" t="e">
        <v>#N/A</v>
      </c>
      <c r="K6826" s="84" t="e">
        <v>#N/A</v>
      </c>
      <c r="L6826" s="9" t="e">
        <v>#N/A</v>
      </c>
      <c r="M6826" s="92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8" t="e">
        <v>#N/A</v>
      </c>
      <c r="F6827" s="3" t="e">
        <v>#N/A</v>
      </c>
      <c r="G6827" s="3" t="e">
        <v>#N/A</v>
      </c>
      <c r="H6827" s="3" t="e">
        <v>#N/A</v>
      </c>
      <c r="I6827" s="79" t="e">
        <v>#N/A</v>
      </c>
      <c r="J6827" s="79" t="e">
        <v>#N/A</v>
      </c>
      <c r="K6827" s="84" t="e">
        <v>#N/A</v>
      </c>
      <c r="L6827" s="9" t="e">
        <v>#N/A</v>
      </c>
      <c r="M6827" s="92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8" t="e">
        <v>#N/A</v>
      </c>
      <c r="F6828" s="3" t="e">
        <v>#N/A</v>
      </c>
      <c r="G6828" s="3" t="e">
        <v>#N/A</v>
      </c>
      <c r="H6828" s="3" t="e">
        <v>#N/A</v>
      </c>
      <c r="I6828" s="79" t="e">
        <v>#N/A</v>
      </c>
      <c r="J6828" s="79" t="e">
        <v>#N/A</v>
      </c>
      <c r="K6828" s="84" t="e">
        <v>#N/A</v>
      </c>
      <c r="L6828" s="9" t="e">
        <v>#N/A</v>
      </c>
      <c r="M6828" s="92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8" t="e">
        <v>#N/A</v>
      </c>
      <c r="F6829" s="3" t="e">
        <v>#N/A</v>
      </c>
      <c r="G6829" s="3" t="e">
        <v>#N/A</v>
      </c>
      <c r="H6829" s="3" t="e">
        <v>#N/A</v>
      </c>
      <c r="I6829" s="79" t="e">
        <v>#N/A</v>
      </c>
      <c r="J6829" s="79" t="e">
        <v>#N/A</v>
      </c>
      <c r="K6829" s="84" t="e">
        <v>#N/A</v>
      </c>
      <c r="L6829" s="9" t="e">
        <v>#N/A</v>
      </c>
      <c r="M6829" s="92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8" t="e">
        <v>#N/A</v>
      </c>
      <c r="F6830" s="3" t="e">
        <v>#N/A</v>
      </c>
      <c r="G6830" s="3" t="e">
        <v>#N/A</v>
      </c>
      <c r="H6830" s="3" t="e">
        <v>#N/A</v>
      </c>
      <c r="I6830" s="79" t="e">
        <v>#N/A</v>
      </c>
      <c r="J6830" s="79" t="e">
        <v>#N/A</v>
      </c>
      <c r="K6830" s="84" t="e">
        <v>#N/A</v>
      </c>
      <c r="L6830" s="9" t="e">
        <v>#N/A</v>
      </c>
      <c r="M6830" s="92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8" t="e">
        <v>#N/A</v>
      </c>
      <c r="F6831" s="3" t="e">
        <v>#N/A</v>
      </c>
      <c r="G6831" s="3" t="e">
        <v>#N/A</v>
      </c>
      <c r="H6831" s="3" t="e">
        <v>#N/A</v>
      </c>
      <c r="I6831" s="79" t="e">
        <v>#N/A</v>
      </c>
      <c r="J6831" s="79" t="e">
        <v>#N/A</v>
      </c>
      <c r="K6831" s="84" t="e">
        <v>#N/A</v>
      </c>
      <c r="L6831" s="9" t="e">
        <v>#N/A</v>
      </c>
      <c r="M6831" s="92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8" t="e">
        <v>#N/A</v>
      </c>
      <c r="F6832" s="3" t="e">
        <v>#N/A</v>
      </c>
      <c r="G6832" s="3" t="e">
        <v>#N/A</v>
      </c>
      <c r="H6832" s="3" t="e">
        <v>#N/A</v>
      </c>
      <c r="I6832" s="79" t="e">
        <v>#N/A</v>
      </c>
      <c r="J6832" s="79" t="e">
        <v>#N/A</v>
      </c>
      <c r="K6832" s="84" t="e">
        <v>#N/A</v>
      </c>
      <c r="L6832" s="9" t="e">
        <v>#N/A</v>
      </c>
      <c r="M6832" s="92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8" t="e">
        <v>#N/A</v>
      </c>
      <c r="F6833" s="3" t="e">
        <v>#N/A</v>
      </c>
      <c r="G6833" s="3" t="e">
        <v>#N/A</v>
      </c>
      <c r="H6833" s="3" t="e">
        <v>#N/A</v>
      </c>
      <c r="I6833" s="79" t="e">
        <v>#N/A</v>
      </c>
      <c r="J6833" s="79" t="e">
        <v>#N/A</v>
      </c>
      <c r="K6833" s="84" t="e">
        <v>#N/A</v>
      </c>
      <c r="L6833" s="9" t="e">
        <v>#N/A</v>
      </c>
      <c r="M6833" s="92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8" t="e">
        <v>#N/A</v>
      </c>
      <c r="F6834" s="3" t="e">
        <v>#N/A</v>
      </c>
      <c r="G6834" s="3" t="e">
        <v>#N/A</v>
      </c>
      <c r="H6834" s="3" t="e">
        <v>#N/A</v>
      </c>
      <c r="I6834" s="79" t="e">
        <v>#N/A</v>
      </c>
      <c r="J6834" s="79" t="e">
        <v>#N/A</v>
      </c>
      <c r="K6834" s="84" t="e">
        <v>#N/A</v>
      </c>
      <c r="L6834" s="9" t="e">
        <v>#N/A</v>
      </c>
      <c r="M6834" s="92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8" t="e">
        <v>#N/A</v>
      </c>
      <c r="F6835" s="3" t="e">
        <v>#N/A</v>
      </c>
      <c r="G6835" s="3" t="e">
        <v>#N/A</v>
      </c>
      <c r="H6835" s="3" t="e">
        <v>#N/A</v>
      </c>
      <c r="I6835" s="79" t="e">
        <v>#N/A</v>
      </c>
      <c r="J6835" s="79" t="e">
        <v>#N/A</v>
      </c>
      <c r="K6835" s="84" t="e">
        <v>#N/A</v>
      </c>
      <c r="L6835" s="9" t="e">
        <v>#N/A</v>
      </c>
      <c r="M6835" s="92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8" t="e">
        <v>#N/A</v>
      </c>
      <c r="F6836" s="3" t="e">
        <v>#N/A</v>
      </c>
      <c r="G6836" s="3" t="e">
        <v>#N/A</v>
      </c>
      <c r="H6836" s="3" t="e">
        <v>#N/A</v>
      </c>
      <c r="I6836" s="79" t="e">
        <v>#N/A</v>
      </c>
      <c r="J6836" s="79" t="e">
        <v>#N/A</v>
      </c>
      <c r="K6836" s="84" t="e">
        <v>#N/A</v>
      </c>
      <c r="L6836" s="9" t="e">
        <v>#N/A</v>
      </c>
      <c r="M6836" s="92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8" t="e">
        <v>#N/A</v>
      </c>
      <c r="F6837" s="3" t="e">
        <v>#N/A</v>
      </c>
      <c r="G6837" s="3" t="e">
        <v>#N/A</v>
      </c>
      <c r="H6837" s="3" t="e">
        <v>#N/A</v>
      </c>
      <c r="I6837" s="79" t="e">
        <v>#N/A</v>
      </c>
      <c r="J6837" s="79" t="e">
        <v>#N/A</v>
      </c>
      <c r="K6837" s="84" t="e">
        <v>#N/A</v>
      </c>
      <c r="L6837" s="9" t="e">
        <v>#N/A</v>
      </c>
      <c r="M6837" s="92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8" t="e">
        <v>#N/A</v>
      </c>
      <c r="F6838" s="3" t="e">
        <v>#N/A</v>
      </c>
      <c r="G6838" s="3" t="e">
        <v>#N/A</v>
      </c>
      <c r="H6838" s="3" t="e">
        <v>#N/A</v>
      </c>
      <c r="I6838" s="79" t="e">
        <v>#N/A</v>
      </c>
      <c r="J6838" s="79" t="e">
        <v>#N/A</v>
      </c>
      <c r="K6838" s="84" t="e">
        <v>#N/A</v>
      </c>
      <c r="L6838" s="9" t="e">
        <v>#N/A</v>
      </c>
      <c r="M6838" s="92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8" t="e">
        <v>#N/A</v>
      </c>
      <c r="F6839" s="3" t="e">
        <v>#N/A</v>
      </c>
      <c r="G6839" s="3" t="e">
        <v>#N/A</v>
      </c>
      <c r="H6839" s="3" t="e">
        <v>#N/A</v>
      </c>
      <c r="I6839" s="79" t="e">
        <v>#N/A</v>
      </c>
      <c r="J6839" s="79" t="e">
        <v>#N/A</v>
      </c>
      <c r="K6839" s="84" t="e">
        <v>#N/A</v>
      </c>
      <c r="L6839" s="9" t="e">
        <v>#N/A</v>
      </c>
      <c r="M6839" s="92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8" t="e">
        <v>#N/A</v>
      </c>
      <c r="F6840" s="3" t="e">
        <v>#N/A</v>
      </c>
      <c r="G6840" s="3" t="e">
        <v>#N/A</v>
      </c>
      <c r="H6840" s="3" t="e">
        <v>#N/A</v>
      </c>
      <c r="I6840" s="79" t="e">
        <v>#N/A</v>
      </c>
      <c r="J6840" s="79" t="e">
        <v>#N/A</v>
      </c>
      <c r="K6840" s="84" t="e">
        <v>#N/A</v>
      </c>
      <c r="L6840" s="9" t="e">
        <v>#N/A</v>
      </c>
      <c r="M6840" s="92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8" t="e">
        <v>#N/A</v>
      </c>
      <c r="F6841" s="3" t="e">
        <v>#N/A</v>
      </c>
      <c r="G6841" s="3" t="e">
        <v>#N/A</v>
      </c>
      <c r="H6841" s="3" t="e">
        <v>#N/A</v>
      </c>
      <c r="I6841" s="79" t="e">
        <v>#N/A</v>
      </c>
      <c r="J6841" s="79" t="e">
        <v>#N/A</v>
      </c>
      <c r="K6841" s="84" t="e">
        <v>#N/A</v>
      </c>
      <c r="L6841" s="9" t="e">
        <v>#N/A</v>
      </c>
      <c r="M6841" s="92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8" t="e">
        <v>#N/A</v>
      </c>
      <c r="F6842" s="3" t="e">
        <v>#N/A</v>
      </c>
      <c r="G6842" s="3" t="e">
        <v>#N/A</v>
      </c>
      <c r="H6842" s="3" t="e">
        <v>#N/A</v>
      </c>
      <c r="I6842" s="79" t="e">
        <v>#N/A</v>
      </c>
      <c r="J6842" s="79" t="e">
        <v>#N/A</v>
      </c>
      <c r="K6842" s="84" t="e">
        <v>#N/A</v>
      </c>
      <c r="L6842" s="9" t="e">
        <v>#N/A</v>
      </c>
      <c r="M6842" s="92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8" t="e">
        <v>#N/A</v>
      </c>
      <c r="F6843" s="3" t="e">
        <v>#N/A</v>
      </c>
      <c r="G6843" s="3" t="e">
        <v>#N/A</v>
      </c>
      <c r="H6843" s="3" t="e">
        <v>#N/A</v>
      </c>
      <c r="I6843" s="79" t="e">
        <v>#N/A</v>
      </c>
      <c r="J6843" s="79" t="e">
        <v>#N/A</v>
      </c>
      <c r="K6843" s="84" t="e">
        <v>#N/A</v>
      </c>
      <c r="L6843" s="9" t="e">
        <v>#N/A</v>
      </c>
      <c r="M6843" s="92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8" t="e">
        <v>#N/A</v>
      </c>
      <c r="F6844" s="3" t="e">
        <v>#N/A</v>
      </c>
      <c r="G6844" s="3" t="e">
        <v>#N/A</v>
      </c>
      <c r="H6844" s="3" t="e">
        <v>#N/A</v>
      </c>
      <c r="I6844" s="79" t="e">
        <v>#N/A</v>
      </c>
      <c r="J6844" s="79" t="e">
        <v>#N/A</v>
      </c>
      <c r="K6844" s="84" t="e">
        <v>#N/A</v>
      </c>
      <c r="L6844" s="9" t="e">
        <v>#N/A</v>
      </c>
      <c r="M6844" s="92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8" t="e">
        <v>#N/A</v>
      </c>
      <c r="F6845" s="3" t="e">
        <v>#N/A</v>
      </c>
      <c r="G6845" s="3" t="e">
        <v>#N/A</v>
      </c>
      <c r="H6845" s="3" t="e">
        <v>#N/A</v>
      </c>
      <c r="I6845" s="79" t="e">
        <v>#N/A</v>
      </c>
      <c r="J6845" s="79" t="e">
        <v>#N/A</v>
      </c>
      <c r="K6845" s="84" t="e">
        <v>#N/A</v>
      </c>
      <c r="L6845" s="9" t="e">
        <v>#N/A</v>
      </c>
      <c r="M6845" s="92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8" t="e">
        <v>#N/A</v>
      </c>
      <c r="F6846" s="3" t="e">
        <v>#N/A</v>
      </c>
      <c r="G6846" s="3" t="e">
        <v>#N/A</v>
      </c>
      <c r="H6846" s="3" t="e">
        <v>#N/A</v>
      </c>
      <c r="I6846" s="79" t="e">
        <v>#N/A</v>
      </c>
      <c r="J6846" s="79" t="e">
        <v>#N/A</v>
      </c>
      <c r="K6846" s="84" t="e">
        <v>#N/A</v>
      </c>
      <c r="L6846" s="9" t="e">
        <v>#N/A</v>
      </c>
      <c r="M6846" s="92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8" t="e">
        <v>#N/A</v>
      </c>
      <c r="F6847" s="3" t="e">
        <v>#N/A</v>
      </c>
      <c r="G6847" s="3" t="e">
        <v>#N/A</v>
      </c>
      <c r="H6847" s="3" t="e">
        <v>#N/A</v>
      </c>
      <c r="I6847" s="79" t="e">
        <v>#N/A</v>
      </c>
      <c r="J6847" s="79" t="e">
        <v>#N/A</v>
      </c>
      <c r="K6847" s="84" t="e">
        <v>#N/A</v>
      </c>
      <c r="L6847" s="9" t="e">
        <v>#N/A</v>
      </c>
      <c r="M6847" s="92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8" t="e">
        <v>#N/A</v>
      </c>
      <c r="F6848" s="3" t="e">
        <v>#N/A</v>
      </c>
      <c r="G6848" s="3" t="e">
        <v>#N/A</v>
      </c>
      <c r="H6848" s="3" t="e">
        <v>#N/A</v>
      </c>
      <c r="I6848" s="79" t="e">
        <v>#N/A</v>
      </c>
      <c r="J6848" s="79" t="e">
        <v>#N/A</v>
      </c>
      <c r="K6848" s="84" t="e">
        <v>#N/A</v>
      </c>
      <c r="L6848" s="9" t="e">
        <v>#N/A</v>
      </c>
      <c r="M6848" s="92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8" t="e">
        <v>#N/A</v>
      </c>
      <c r="F6849" s="3" t="e">
        <v>#N/A</v>
      </c>
      <c r="G6849" s="3" t="e">
        <v>#N/A</v>
      </c>
      <c r="H6849" s="3" t="e">
        <v>#N/A</v>
      </c>
      <c r="I6849" s="79" t="e">
        <v>#N/A</v>
      </c>
      <c r="J6849" s="79" t="e">
        <v>#N/A</v>
      </c>
      <c r="K6849" s="84" t="e">
        <v>#N/A</v>
      </c>
      <c r="L6849" s="9" t="e">
        <v>#N/A</v>
      </c>
      <c r="M6849" s="92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8" t="e">
        <v>#N/A</v>
      </c>
      <c r="F6850" s="3" t="e">
        <v>#N/A</v>
      </c>
      <c r="G6850" s="3" t="e">
        <v>#N/A</v>
      </c>
      <c r="H6850" s="3" t="e">
        <v>#N/A</v>
      </c>
      <c r="I6850" s="79" t="e">
        <v>#N/A</v>
      </c>
      <c r="J6850" s="79" t="e">
        <v>#N/A</v>
      </c>
      <c r="K6850" s="84" t="e">
        <v>#N/A</v>
      </c>
      <c r="L6850" s="9" t="e">
        <v>#N/A</v>
      </c>
      <c r="M6850" s="92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8" t="e">
        <v>#N/A</v>
      </c>
      <c r="F6851" s="3" t="e">
        <v>#N/A</v>
      </c>
      <c r="G6851" s="3" t="e">
        <v>#N/A</v>
      </c>
      <c r="H6851" s="3" t="e">
        <v>#N/A</v>
      </c>
      <c r="I6851" s="79" t="e">
        <v>#N/A</v>
      </c>
      <c r="J6851" s="79" t="e">
        <v>#N/A</v>
      </c>
      <c r="K6851" s="84" t="e">
        <v>#N/A</v>
      </c>
      <c r="L6851" s="9" t="e">
        <v>#N/A</v>
      </c>
      <c r="M6851" s="92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8" t="e">
        <v>#N/A</v>
      </c>
      <c r="F6852" s="3" t="e">
        <v>#N/A</v>
      </c>
      <c r="G6852" s="3" t="e">
        <v>#N/A</v>
      </c>
      <c r="H6852" s="3" t="e">
        <v>#N/A</v>
      </c>
      <c r="I6852" s="79" t="e">
        <v>#N/A</v>
      </c>
      <c r="J6852" s="79" t="e">
        <v>#N/A</v>
      </c>
      <c r="K6852" s="84" t="e">
        <v>#N/A</v>
      </c>
      <c r="L6852" s="9" t="e">
        <v>#N/A</v>
      </c>
      <c r="M6852" s="92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8" t="e">
        <v>#N/A</v>
      </c>
      <c r="F6853" s="3" t="e">
        <v>#N/A</v>
      </c>
      <c r="G6853" s="3" t="e">
        <v>#N/A</v>
      </c>
      <c r="H6853" s="3" t="e">
        <v>#N/A</v>
      </c>
      <c r="I6853" s="79" t="e">
        <v>#N/A</v>
      </c>
      <c r="J6853" s="79" t="e">
        <v>#N/A</v>
      </c>
      <c r="K6853" s="84" t="e">
        <v>#N/A</v>
      </c>
      <c r="L6853" s="9" t="e">
        <v>#N/A</v>
      </c>
      <c r="M6853" s="92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8" t="e">
        <v>#N/A</v>
      </c>
      <c r="F6854" s="3" t="e">
        <v>#N/A</v>
      </c>
      <c r="G6854" s="3" t="e">
        <v>#N/A</v>
      </c>
      <c r="H6854" s="3" t="e">
        <v>#N/A</v>
      </c>
      <c r="I6854" s="79" t="e">
        <v>#N/A</v>
      </c>
      <c r="J6854" s="79" t="e">
        <v>#N/A</v>
      </c>
      <c r="K6854" s="84" t="e">
        <v>#N/A</v>
      </c>
      <c r="L6854" s="9" t="e">
        <v>#N/A</v>
      </c>
      <c r="M6854" s="92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8" t="e">
        <v>#N/A</v>
      </c>
      <c r="F6855" s="3" t="e">
        <v>#N/A</v>
      </c>
      <c r="G6855" s="3" t="e">
        <v>#N/A</v>
      </c>
      <c r="H6855" s="3" t="e">
        <v>#N/A</v>
      </c>
      <c r="I6855" s="79" t="e">
        <v>#N/A</v>
      </c>
      <c r="J6855" s="79" t="e">
        <v>#N/A</v>
      </c>
      <c r="K6855" s="84" t="e">
        <v>#N/A</v>
      </c>
      <c r="L6855" s="9" t="e">
        <v>#N/A</v>
      </c>
      <c r="M6855" s="92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8" t="e">
        <v>#N/A</v>
      </c>
      <c r="F6856" s="3" t="e">
        <v>#N/A</v>
      </c>
      <c r="G6856" s="3" t="e">
        <v>#N/A</v>
      </c>
      <c r="H6856" s="3" t="e">
        <v>#N/A</v>
      </c>
      <c r="I6856" s="79" t="e">
        <v>#N/A</v>
      </c>
      <c r="J6856" s="79" t="e">
        <v>#N/A</v>
      </c>
      <c r="K6856" s="84" t="e">
        <v>#N/A</v>
      </c>
      <c r="L6856" s="9" t="e">
        <v>#N/A</v>
      </c>
      <c r="M6856" s="92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8" t="e">
        <v>#N/A</v>
      </c>
      <c r="F6857" s="3" t="e">
        <v>#N/A</v>
      </c>
      <c r="G6857" s="3" t="e">
        <v>#N/A</v>
      </c>
      <c r="H6857" s="3" t="e">
        <v>#N/A</v>
      </c>
      <c r="I6857" s="79" t="e">
        <v>#N/A</v>
      </c>
      <c r="J6857" s="79" t="e">
        <v>#N/A</v>
      </c>
      <c r="K6857" s="84" t="e">
        <v>#N/A</v>
      </c>
      <c r="L6857" s="9" t="e">
        <v>#N/A</v>
      </c>
      <c r="M6857" s="92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8" t="e">
        <v>#N/A</v>
      </c>
      <c r="F6858" s="3" t="e">
        <v>#N/A</v>
      </c>
      <c r="G6858" s="3" t="e">
        <v>#N/A</v>
      </c>
      <c r="H6858" s="3" t="e">
        <v>#N/A</v>
      </c>
      <c r="I6858" s="79" t="e">
        <v>#N/A</v>
      </c>
      <c r="J6858" s="79" t="e">
        <v>#N/A</v>
      </c>
      <c r="K6858" s="84" t="e">
        <v>#N/A</v>
      </c>
      <c r="L6858" s="9" t="e">
        <v>#N/A</v>
      </c>
      <c r="M6858" s="92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8" t="e">
        <v>#N/A</v>
      </c>
      <c r="F6859" s="3" t="e">
        <v>#N/A</v>
      </c>
      <c r="G6859" s="3" t="e">
        <v>#N/A</v>
      </c>
      <c r="H6859" s="3" t="e">
        <v>#N/A</v>
      </c>
      <c r="I6859" s="79" t="e">
        <v>#N/A</v>
      </c>
      <c r="J6859" s="79" t="e">
        <v>#N/A</v>
      </c>
      <c r="K6859" s="84" t="e">
        <v>#N/A</v>
      </c>
      <c r="L6859" s="9" t="e">
        <v>#N/A</v>
      </c>
      <c r="M6859" s="92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8" t="e">
        <v>#N/A</v>
      </c>
      <c r="F6860" s="3" t="e">
        <v>#N/A</v>
      </c>
      <c r="G6860" s="3" t="e">
        <v>#N/A</v>
      </c>
      <c r="H6860" s="3" t="e">
        <v>#N/A</v>
      </c>
      <c r="I6860" s="79" t="e">
        <v>#N/A</v>
      </c>
      <c r="J6860" s="79" t="e">
        <v>#N/A</v>
      </c>
      <c r="K6860" s="84" t="e">
        <v>#N/A</v>
      </c>
      <c r="L6860" s="9" t="e">
        <v>#N/A</v>
      </c>
      <c r="M6860" s="92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8" t="e">
        <v>#N/A</v>
      </c>
      <c r="F6861" s="3" t="e">
        <v>#N/A</v>
      </c>
      <c r="G6861" s="3" t="e">
        <v>#N/A</v>
      </c>
      <c r="H6861" s="3" t="e">
        <v>#N/A</v>
      </c>
      <c r="I6861" s="79" t="e">
        <v>#N/A</v>
      </c>
      <c r="J6861" s="79" t="e">
        <v>#N/A</v>
      </c>
      <c r="K6861" s="84" t="e">
        <v>#N/A</v>
      </c>
      <c r="L6861" s="9" t="e">
        <v>#N/A</v>
      </c>
      <c r="M6861" s="92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8" t="e">
        <v>#N/A</v>
      </c>
      <c r="F6862" s="3" t="e">
        <v>#N/A</v>
      </c>
      <c r="G6862" s="3" t="e">
        <v>#N/A</v>
      </c>
      <c r="H6862" s="3" t="e">
        <v>#N/A</v>
      </c>
      <c r="I6862" s="79" t="e">
        <v>#N/A</v>
      </c>
      <c r="J6862" s="79" t="e">
        <v>#N/A</v>
      </c>
      <c r="K6862" s="84" t="e">
        <v>#N/A</v>
      </c>
      <c r="L6862" s="9" t="e">
        <v>#N/A</v>
      </c>
      <c r="M6862" s="92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8" t="e">
        <v>#N/A</v>
      </c>
      <c r="F6863" s="3" t="e">
        <v>#N/A</v>
      </c>
      <c r="G6863" s="3" t="e">
        <v>#N/A</v>
      </c>
      <c r="H6863" s="3" t="e">
        <v>#N/A</v>
      </c>
      <c r="I6863" s="79" t="e">
        <v>#N/A</v>
      </c>
      <c r="J6863" s="79" t="e">
        <v>#N/A</v>
      </c>
      <c r="K6863" s="84" t="e">
        <v>#N/A</v>
      </c>
      <c r="L6863" s="9" t="e">
        <v>#N/A</v>
      </c>
      <c r="M6863" s="92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8" t="e">
        <v>#N/A</v>
      </c>
      <c r="F6864" s="3" t="e">
        <v>#N/A</v>
      </c>
      <c r="G6864" s="3" t="e">
        <v>#N/A</v>
      </c>
      <c r="H6864" s="3" t="e">
        <v>#N/A</v>
      </c>
      <c r="I6864" s="79" t="e">
        <v>#N/A</v>
      </c>
      <c r="J6864" s="79" t="e">
        <v>#N/A</v>
      </c>
      <c r="K6864" s="84" t="e">
        <v>#N/A</v>
      </c>
      <c r="L6864" s="9" t="e">
        <v>#N/A</v>
      </c>
      <c r="M6864" s="92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8" t="e">
        <v>#N/A</v>
      </c>
      <c r="F6865" s="3" t="e">
        <v>#N/A</v>
      </c>
      <c r="G6865" s="3" t="e">
        <v>#N/A</v>
      </c>
      <c r="H6865" s="3" t="e">
        <v>#N/A</v>
      </c>
      <c r="I6865" s="79" t="e">
        <v>#N/A</v>
      </c>
      <c r="J6865" s="79" t="e">
        <v>#N/A</v>
      </c>
      <c r="K6865" s="84" t="e">
        <v>#N/A</v>
      </c>
      <c r="L6865" s="9" t="e">
        <v>#N/A</v>
      </c>
      <c r="M6865" s="92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8" t="e">
        <v>#N/A</v>
      </c>
      <c r="F6866" s="3" t="e">
        <v>#N/A</v>
      </c>
      <c r="G6866" s="3" t="e">
        <v>#N/A</v>
      </c>
      <c r="H6866" s="3" t="e">
        <v>#N/A</v>
      </c>
      <c r="I6866" s="79" t="e">
        <v>#N/A</v>
      </c>
      <c r="J6866" s="79" t="e">
        <v>#N/A</v>
      </c>
      <c r="K6866" s="84" t="e">
        <v>#N/A</v>
      </c>
      <c r="L6866" s="9" t="e">
        <v>#N/A</v>
      </c>
      <c r="M6866" s="92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8" t="e">
        <v>#N/A</v>
      </c>
      <c r="F6867" s="3" t="e">
        <v>#N/A</v>
      </c>
      <c r="G6867" s="3" t="e">
        <v>#N/A</v>
      </c>
      <c r="H6867" s="3" t="e">
        <v>#N/A</v>
      </c>
      <c r="I6867" s="79" t="e">
        <v>#N/A</v>
      </c>
      <c r="J6867" s="79" t="e">
        <v>#N/A</v>
      </c>
      <c r="K6867" s="84" t="e">
        <v>#N/A</v>
      </c>
      <c r="L6867" s="9" t="e">
        <v>#N/A</v>
      </c>
      <c r="M6867" s="92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8" t="e">
        <v>#N/A</v>
      </c>
      <c r="F6868" s="3" t="e">
        <v>#N/A</v>
      </c>
      <c r="G6868" s="3" t="e">
        <v>#N/A</v>
      </c>
      <c r="H6868" s="3" t="e">
        <v>#N/A</v>
      </c>
      <c r="I6868" s="79" t="e">
        <v>#N/A</v>
      </c>
      <c r="J6868" s="79" t="e">
        <v>#N/A</v>
      </c>
      <c r="K6868" s="84" t="e">
        <v>#N/A</v>
      </c>
      <c r="L6868" s="9" t="e">
        <v>#N/A</v>
      </c>
      <c r="M6868" s="92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8" t="e">
        <v>#N/A</v>
      </c>
      <c r="F6869" s="3" t="e">
        <v>#N/A</v>
      </c>
      <c r="G6869" s="3" t="e">
        <v>#N/A</v>
      </c>
      <c r="H6869" s="3" t="e">
        <v>#N/A</v>
      </c>
      <c r="I6869" s="79" t="e">
        <v>#N/A</v>
      </c>
      <c r="J6869" s="79" t="e">
        <v>#N/A</v>
      </c>
      <c r="K6869" s="84" t="e">
        <v>#N/A</v>
      </c>
      <c r="L6869" s="9" t="e">
        <v>#N/A</v>
      </c>
      <c r="M6869" s="92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8" t="e">
        <v>#N/A</v>
      </c>
      <c r="F6870" s="3" t="e">
        <v>#N/A</v>
      </c>
      <c r="G6870" s="3" t="e">
        <v>#N/A</v>
      </c>
      <c r="H6870" s="3" t="e">
        <v>#N/A</v>
      </c>
      <c r="I6870" s="79" t="e">
        <v>#N/A</v>
      </c>
      <c r="J6870" s="79" t="e">
        <v>#N/A</v>
      </c>
      <c r="K6870" s="84" t="e">
        <v>#N/A</v>
      </c>
      <c r="L6870" s="9" t="e">
        <v>#N/A</v>
      </c>
      <c r="M6870" s="92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8" t="e">
        <v>#N/A</v>
      </c>
      <c r="F6871" s="3" t="e">
        <v>#N/A</v>
      </c>
      <c r="G6871" s="3" t="e">
        <v>#N/A</v>
      </c>
      <c r="H6871" s="3" t="e">
        <v>#N/A</v>
      </c>
      <c r="I6871" s="79" t="e">
        <v>#N/A</v>
      </c>
      <c r="J6871" s="79" t="e">
        <v>#N/A</v>
      </c>
      <c r="K6871" s="84" t="e">
        <v>#N/A</v>
      </c>
      <c r="L6871" s="9" t="e">
        <v>#N/A</v>
      </c>
      <c r="M6871" s="92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8" t="e">
        <v>#N/A</v>
      </c>
      <c r="F6872" s="3" t="e">
        <v>#N/A</v>
      </c>
      <c r="G6872" s="3" t="e">
        <v>#N/A</v>
      </c>
      <c r="H6872" s="3" t="e">
        <v>#N/A</v>
      </c>
      <c r="I6872" s="79" t="e">
        <v>#N/A</v>
      </c>
      <c r="J6872" s="79" t="e">
        <v>#N/A</v>
      </c>
      <c r="K6872" s="84" t="e">
        <v>#N/A</v>
      </c>
      <c r="L6872" s="9" t="e">
        <v>#N/A</v>
      </c>
      <c r="M6872" s="92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8" t="e">
        <v>#N/A</v>
      </c>
      <c r="F6873" s="3" t="e">
        <v>#N/A</v>
      </c>
      <c r="G6873" s="3" t="e">
        <v>#N/A</v>
      </c>
      <c r="H6873" s="3" t="e">
        <v>#N/A</v>
      </c>
      <c r="I6873" s="79" t="e">
        <v>#N/A</v>
      </c>
      <c r="J6873" s="79" t="e">
        <v>#N/A</v>
      </c>
      <c r="K6873" s="84" t="e">
        <v>#N/A</v>
      </c>
      <c r="L6873" s="9" t="e">
        <v>#N/A</v>
      </c>
      <c r="M6873" s="92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8" t="e">
        <v>#N/A</v>
      </c>
      <c r="F6874" s="3" t="e">
        <v>#N/A</v>
      </c>
      <c r="G6874" s="3" t="e">
        <v>#N/A</v>
      </c>
      <c r="H6874" s="3" t="e">
        <v>#N/A</v>
      </c>
      <c r="I6874" s="79" t="e">
        <v>#N/A</v>
      </c>
      <c r="J6874" s="79" t="e">
        <v>#N/A</v>
      </c>
      <c r="K6874" s="84" t="e">
        <v>#N/A</v>
      </c>
      <c r="L6874" s="9" t="e">
        <v>#N/A</v>
      </c>
      <c r="M6874" s="92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8" t="e">
        <v>#N/A</v>
      </c>
      <c r="F6875" s="3" t="e">
        <v>#N/A</v>
      </c>
      <c r="G6875" s="3" t="e">
        <v>#N/A</v>
      </c>
      <c r="H6875" s="3" t="e">
        <v>#N/A</v>
      </c>
      <c r="I6875" s="79" t="e">
        <v>#N/A</v>
      </c>
      <c r="J6875" s="79" t="e">
        <v>#N/A</v>
      </c>
      <c r="K6875" s="84" t="e">
        <v>#N/A</v>
      </c>
      <c r="L6875" s="9" t="e">
        <v>#N/A</v>
      </c>
      <c r="M6875" s="92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8" t="e">
        <v>#N/A</v>
      </c>
      <c r="F6876" s="3" t="e">
        <v>#N/A</v>
      </c>
      <c r="G6876" s="3" t="e">
        <v>#N/A</v>
      </c>
      <c r="H6876" s="3" t="e">
        <v>#N/A</v>
      </c>
      <c r="I6876" s="79" t="e">
        <v>#N/A</v>
      </c>
      <c r="J6876" s="79" t="e">
        <v>#N/A</v>
      </c>
      <c r="K6876" s="84" t="e">
        <v>#N/A</v>
      </c>
      <c r="L6876" s="9" t="e">
        <v>#N/A</v>
      </c>
      <c r="M6876" s="92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8" t="e">
        <v>#N/A</v>
      </c>
      <c r="F6877" s="3" t="e">
        <v>#N/A</v>
      </c>
      <c r="G6877" s="3" t="e">
        <v>#N/A</v>
      </c>
      <c r="H6877" s="3" t="e">
        <v>#N/A</v>
      </c>
      <c r="I6877" s="79" t="e">
        <v>#N/A</v>
      </c>
      <c r="J6877" s="79" t="e">
        <v>#N/A</v>
      </c>
      <c r="K6877" s="84" t="e">
        <v>#N/A</v>
      </c>
      <c r="L6877" s="9" t="e">
        <v>#N/A</v>
      </c>
      <c r="M6877" s="92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8" t="e">
        <v>#N/A</v>
      </c>
      <c r="F6878" s="3" t="e">
        <v>#N/A</v>
      </c>
      <c r="G6878" s="3" t="e">
        <v>#N/A</v>
      </c>
      <c r="H6878" s="3" t="e">
        <v>#N/A</v>
      </c>
      <c r="I6878" s="79" t="e">
        <v>#N/A</v>
      </c>
      <c r="J6878" s="79" t="e">
        <v>#N/A</v>
      </c>
      <c r="K6878" s="84" t="e">
        <v>#N/A</v>
      </c>
      <c r="L6878" s="9" t="e">
        <v>#N/A</v>
      </c>
      <c r="M6878" s="92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8" t="e">
        <v>#N/A</v>
      </c>
      <c r="F6879" s="3" t="e">
        <v>#N/A</v>
      </c>
      <c r="G6879" s="3" t="e">
        <v>#N/A</v>
      </c>
      <c r="H6879" s="3" t="e">
        <v>#N/A</v>
      </c>
      <c r="I6879" s="79" t="e">
        <v>#N/A</v>
      </c>
      <c r="J6879" s="79" t="e">
        <v>#N/A</v>
      </c>
      <c r="K6879" s="84" t="e">
        <v>#N/A</v>
      </c>
      <c r="L6879" s="9" t="e">
        <v>#N/A</v>
      </c>
      <c r="M6879" s="92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8" t="e">
        <v>#N/A</v>
      </c>
      <c r="F6880" s="3" t="e">
        <v>#N/A</v>
      </c>
      <c r="G6880" s="3" t="e">
        <v>#N/A</v>
      </c>
      <c r="H6880" s="3" t="e">
        <v>#N/A</v>
      </c>
      <c r="I6880" s="79" t="e">
        <v>#N/A</v>
      </c>
      <c r="J6880" s="79" t="e">
        <v>#N/A</v>
      </c>
      <c r="K6880" s="84" t="e">
        <v>#N/A</v>
      </c>
      <c r="L6880" s="9" t="e">
        <v>#N/A</v>
      </c>
      <c r="M6880" s="92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8" t="e">
        <v>#N/A</v>
      </c>
      <c r="F6881" s="3" t="e">
        <v>#N/A</v>
      </c>
      <c r="G6881" s="3" t="e">
        <v>#N/A</v>
      </c>
      <c r="H6881" s="3" t="e">
        <v>#N/A</v>
      </c>
      <c r="I6881" s="79" t="e">
        <v>#N/A</v>
      </c>
      <c r="J6881" s="79" t="e">
        <v>#N/A</v>
      </c>
      <c r="K6881" s="84" t="e">
        <v>#N/A</v>
      </c>
      <c r="L6881" s="9" t="e">
        <v>#N/A</v>
      </c>
      <c r="M6881" s="92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8" t="e">
        <v>#N/A</v>
      </c>
      <c r="F6882" s="3" t="e">
        <v>#N/A</v>
      </c>
      <c r="G6882" s="3" t="e">
        <v>#N/A</v>
      </c>
      <c r="H6882" s="3" t="e">
        <v>#N/A</v>
      </c>
      <c r="I6882" s="79" t="e">
        <v>#N/A</v>
      </c>
      <c r="J6882" s="79" t="e">
        <v>#N/A</v>
      </c>
      <c r="K6882" s="84" t="e">
        <v>#N/A</v>
      </c>
      <c r="L6882" s="9" t="e">
        <v>#N/A</v>
      </c>
      <c r="M6882" s="92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8" t="e">
        <v>#N/A</v>
      </c>
      <c r="F6883" s="3" t="e">
        <v>#N/A</v>
      </c>
      <c r="G6883" s="3" t="e">
        <v>#N/A</v>
      </c>
      <c r="H6883" s="3" t="e">
        <v>#N/A</v>
      </c>
      <c r="I6883" s="79" t="e">
        <v>#N/A</v>
      </c>
      <c r="J6883" s="79" t="e">
        <v>#N/A</v>
      </c>
      <c r="K6883" s="84" t="e">
        <v>#N/A</v>
      </c>
      <c r="L6883" s="9" t="e">
        <v>#N/A</v>
      </c>
      <c r="M6883" s="92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8" t="e">
        <v>#N/A</v>
      </c>
      <c r="F6884" s="3" t="e">
        <v>#N/A</v>
      </c>
      <c r="G6884" s="3" t="e">
        <v>#N/A</v>
      </c>
      <c r="H6884" s="3" t="e">
        <v>#N/A</v>
      </c>
      <c r="I6884" s="79" t="e">
        <v>#N/A</v>
      </c>
      <c r="J6884" s="79" t="e">
        <v>#N/A</v>
      </c>
      <c r="K6884" s="84" t="e">
        <v>#N/A</v>
      </c>
      <c r="L6884" s="9" t="e">
        <v>#N/A</v>
      </c>
      <c r="M6884" s="92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8" t="e">
        <v>#N/A</v>
      </c>
      <c r="F6885" s="3" t="e">
        <v>#N/A</v>
      </c>
      <c r="G6885" s="3" t="e">
        <v>#N/A</v>
      </c>
      <c r="H6885" s="3" t="e">
        <v>#N/A</v>
      </c>
      <c r="I6885" s="79" t="e">
        <v>#N/A</v>
      </c>
      <c r="J6885" s="79" t="e">
        <v>#N/A</v>
      </c>
      <c r="K6885" s="84" t="e">
        <v>#N/A</v>
      </c>
      <c r="L6885" s="9" t="e">
        <v>#N/A</v>
      </c>
      <c r="M6885" s="92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8" t="e">
        <v>#N/A</v>
      </c>
      <c r="F6886" s="3" t="e">
        <v>#N/A</v>
      </c>
      <c r="G6886" s="3" t="e">
        <v>#N/A</v>
      </c>
      <c r="H6886" s="3" t="e">
        <v>#N/A</v>
      </c>
      <c r="I6886" s="79" t="e">
        <v>#N/A</v>
      </c>
      <c r="J6886" s="79" t="e">
        <v>#N/A</v>
      </c>
      <c r="K6886" s="84" t="e">
        <v>#N/A</v>
      </c>
      <c r="L6886" s="9" t="e">
        <v>#N/A</v>
      </c>
      <c r="M6886" s="92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8" t="e">
        <v>#N/A</v>
      </c>
      <c r="F6887" s="3" t="e">
        <v>#N/A</v>
      </c>
      <c r="G6887" s="3" t="e">
        <v>#N/A</v>
      </c>
      <c r="H6887" s="3" t="e">
        <v>#N/A</v>
      </c>
      <c r="I6887" s="79" t="e">
        <v>#N/A</v>
      </c>
      <c r="J6887" s="79" t="e">
        <v>#N/A</v>
      </c>
      <c r="K6887" s="84" t="e">
        <v>#N/A</v>
      </c>
      <c r="L6887" s="9" t="e">
        <v>#N/A</v>
      </c>
      <c r="M6887" s="92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8" t="e">
        <v>#N/A</v>
      </c>
      <c r="F6888" s="3" t="e">
        <v>#N/A</v>
      </c>
      <c r="G6888" s="3" t="e">
        <v>#N/A</v>
      </c>
      <c r="H6888" s="3" t="e">
        <v>#N/A</v>
      </c>
      <c r="I6888" s="79" t="e">
        <v>#N/A</v>
      </c>
      <c r="J6888" s="79" t="e">
        <v>#N/A</v>
      </c>
      <c r="K6888" s="84" t="e">
        <v>#N/A</v>
      </c>
      <c r="L6888" s="9" t="e">
        <v>#N/A</v>
      </c>
      <c r="M6888" s="92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8" t="e">
        <v>#N/A</v>
      </c>
      <c r="F6889" s="3" t="e">
        <v>#N/A</v>
      </c>
      <c r="G6889" s="3" t="e">
        <v>#N/A</v>
      </c>
      <c r="H6889" s="3" t="e">
        <v>#N/A</v>
      </c>
      <c r="I6889" s="79" t="e">
        <v>#N/A</v>
      </c>
      <c r="J6889" s="79" t="e">
        <v>#N/A</v>
      </c>
      <c r="K6889" s="84" t="e">
        <v>#N/A</v>
      </c>
      <c r="L6889" s="9" t="e">
        <v>#N/A</v>
      </c>
      <c r="M6889" s="92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8" t="e">
        <v>#N/A</v>
      </c>
      <c r="F6890" s="3" t="e">
        <v>#N/A</v>
      </c>
      <c r="G6890" s="3" t="e">
        <v>#N/A</v>
      </c>
      <c r="H6890" s="3" t="e">
        <v>#N/A</v>
      </c>
      <c r="I6890" s="79" t="e">
        <v>#N/A</v>
      </c>
      <c r="J6890" s="79" t="e">
        <v>#N/A</v>
      </c>
      <c r="K6890" s="84" t="e">
        <v>#N/A</v>
      </c>
      <c r="L6890" s="9" t="e">
        <v>#N/A</v>
      </c>
      <c r="M6890" s="92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8" t="e">
        <v>#N/A</v>
      </c>
      <c r="F6891" s="3" t="e">
        <v>#N/A</v>
      </c>
      <c r="G6891" s="3" t="e">
        <v>#N/A</v>
      </c>
      <c r="H6891" s="3" t="e">
        <v>#N/A</v>
      </c>
      <c r="I6891" s="79" t="e">
        <v>#N/A</v>
      </c>
      <c r="J6891" s="79" t="e">
        <v>#N/A</v>
      </c>
      <c r="K6891" s="84" t="e">
        <v>#N/A</v>
      </c>
      <c r="L6891" s="9" t="e">
        <v>#N/A</v>
      </c>
      <c r="M6891" s="92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8" t="e">
        <v>#N/A</v>
      </c>
      <c r="F6892" s="3" t="e">
        <v>#N/A</v>
      </c>
      <c r="G6892" s="3" t="e">
        <v>#N/A</v>
      </c>
      <c r="H6892" s="3" t="e">
        <v>#N/A</v>
      </c>
      <c r="I6892" s="79" t="e">
        <v>#N/A</v>
      </c>
      <c r="J6892" s="79" t="e">
        <v>#N/A</v>
      </c>
      <c r="K6892" s="84" t="e">
        <v>#N/A</v>
      </c>
      <c r="L6892" s="9" t="e">
        <v>#N/A</v>
      </c>
      <c r="M6892" s="92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8" t="e">
        <v>#N/A</v>
      </c>
      <c r="F6893" s="3" t="e">
        <v>#N/A</v>
      </c>
      <c r="G6893" s="3" t="e">
        <v>#N/A</v>
      </c>
      <c r="H6893" s="3" t="e">
        <v>#N/A</v>
      </c>
      <c r="I6893" s="79" t="e">
        <v>#N/A</v>
      </c>
      <c r="J6893" s="79" t="e">
        <v>#N/A</v>
      </c>
      <c r="K6893" s="84" t="e">
        <v>#N/A</v>
      </c>
      <c r="L6893" s="9" t="e">
        <v>#N/A</v>
      </c>
      <c r="M6893" s="92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8" t="e">
        <v>#N/A</v>
      </c>
      <c r="F6894" s="3" t="e">
        <v>#N/A</v>
      </c>
      <c r="G6894" s="3" t="e">
        <v>#N/A</v>
      </c>
      <c r="H6894" s="3" t="e">
        <v>#N/A</v>
      </c>
      <c r="I6894" s="79" t="e">
        <v>#N/A</v>
      </c>
      <c r="J6894" s="79" t="e">
        <v>#N/A</v>
      </c>
      <c r="K6894" s="84" t="e">
        <v>#N/A</v>
      </c>
      <c r="L6894" s="9" t="e">
        <v>#N/A</v>
      </c>
      <c r="M6894" s="92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8" t="e">
        <v>#N/A</v>
      </c>
      <c r="F6895" s="3" t="e">
        <v>#N/A</v>
      </c>
      <c r="G6895" s="3" t="e">
        <v>#N/A</v>
      </c>
      <c r="H6895" s="3" t="e">
        <v>#N/A</v>
      </c>
      <c r="I6895" s="79" t="e">
        <v>#N/A</v>
      </c>
      <c r="J6895" s="79" t="e">
        <v>#N/A</v>
      </c>
      <c r="K6895" s="84" t="e">
        <v>#N/A</v>
      </c>
      <c r="L6895" s="9" t="e">
        <v>#N/A</v>
      </c>
      <c r="M6895" s="92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8" t="e">
        <v>#N/A</v>
      </c>
      <c r="F6896" s="3" t="e">
        <v>#N/A</v>
      </c>
      <c r="G6896" s="3" t="e">
        <v>#N/A</v>
      </c>
      <c r="H6896" s="3" t="e">
        <v>#N/A</v>
      </c>
      <c r="I6896" s="79" t="e">
        <v>#N/A</v>
      </c>
      <c r="J6896" s="79" t="e">
        <v>#N/A</v>
      </c>
      <c r="K6896" s="84" t="e">
        <v>#N/A</v>
      </c>
      <c r="L6896" s="9" t="e">
        <v>#N/A</v>
      </c>
      <c r="M6896" s="92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8" t="e">
        <v>#N/A</v>
      </c>
      <c r="F6897" s="3" t="e">
        <v>#N/A</v>
      </c>
      <c r="G6897" s="3" t="e">
        <v>#N/A</v>
      </c>
      <c r="H6897" s="3" t="e">
        <v>#N/A</v>
      </c>
      <c r="I6897" s="79" t="e">
        <v>#N/A</v>
      </c>
      <c r="J6897" s="79" t="e">
        <v>#N/A</v>
      </c>
      <c r="K6897" s="84" t="e">
        <v>#N/A</v>
      </c>
      <c r="L6897" s="9" t="e">
        <v>#N/A</v>
      </c>
      <c r="M6897" s="92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8" t="e">
        <v>#N/A</v>
      </c>
      <c r="F6898" s="3" t="e">
        <v>#N/A</v>
      </c>
      <c r="G6898" s="3" t="e">
        <v>#N/A</v>
      </c>
      <c r="H6898" s="3" t="e">
        <v>#N/A</v>
      </c>
      <c r="I6898" s="79" t="e">
        <v>#N/A</v>
      </c>
      <c r="J6898" s="79" t="e">
        <v>#N/A</v>
      </c>
      <c r="K6898" s="84" t="e">
        <v>#N/A</v>
      </c>
      <c r="L6898" s="9" t="e">
        <v>#N/A</v>
      </c>
      <c r="M6898" s="92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8" t="e">
        <v>#N/A</v>
      </c>
      <c r="F6899" s="3" t="e">
        <v>#N/A</v>
      </c>
      <c r="G6899" s="3" t="e">
        <v>#N/A</v>
      </c>
      <c r="H6899" s="3" t="e">
        <v>#N/A</v>
      </c>
      <c r="I6899" s="79" t="e">
        <v>#N/A</v>
      </c>
      <c r="J6899" s="79" t="e">
        <v>#N/A</v>
      </c>
      <c r="K6899" s="84" t="e">
        <v>#N/A</v>
      </c>
      <c r="L6899" s="9" t="e">
        <v>#N/A</v>
      </c>
      <c r="M6899" s="92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8" t="e">
        <v>#N/A</v>
      </c>
      <c r="F6900" s="3" t="e">
        <v>#N/A</v>
      </c>
      <c r="G6900" s="3" t="e">
        <v>#N/A</v>
      </c>
      <c r="H6900" s="3" t="e">
        <v>#N/A</v>
      </c>
      <c r="I6900" s="79" t="e">
        <v>#N/A</v>
      </c>
      <c r="J6900" s="79" t="e">
        <v>#N/A</v>
      </c>
      <c r="K6900" s="84" t="e">
        <v>#N/A</v>
      </c>
      <c r="L6900" s="9" t="e">
        <v>#N/A</v>
      </c>
      <c r="M6900" s="92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8" t="e">
        <v>#N/A</v>
      </c>
      <c r="F6901" s="3" t="e">
        <v>#N/A</v>
      </c>
      <c r="G6901" s="3" t="e">
        <v>#N/A</v>
      </c>
      <c r="H6901" s="3" t="e">
        <v>#N/A</v>
      </c>
      <c r="I6901" s="79" t="e">
        <v>#N/A</v>
      </c>
      <c r="J6901" s="79" t="e">
        <v>#N/A</v>
      </c>
      <c r="K6901" s="84" t="e">
        <v>#N/A</v>
      </c>
      <c r="L6901" s="9" t="e">
        <v>#N/A</v>
      </c>
      <c r="M6901" s="92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8" t="e">
        <v>#N/A</v>
      </c>
      <c r="F6902" s="3" t="e">
        <v>#N/A</v>
      </c>
      <c r="G6902" s="3" t="e">
        <v>#N/A</v>
      </c>
      <c r="H6902" s="3" t="e">
        <v>#N/A</v>
      </c>
      <c r="I6902" s="79" t="e">
        <v>#N/A</v>
      </c>
      <c r="J6902" s="79" t="e">
        <v>#N/A</v>
      </c>
      <c r="K6902" s="84" t="e">
        <v>#N/A</v>
      </c>
      <c r="L6902" s="9" t="e">
        <v>#N/A</v>
      </c>
      <c r="M6902" s="92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8" t="e">
        <v>#N/A</v>
      </c>
      <c r="F6903" s="3" t="e">
        <v>#N/A</v>
      </c>
      <c r="G6903" s="3" t="e">
        <v>#N/A</v>
      </c>
      <c r="H6903" s="3" t="e">
        <v>#N/A</v>
      </c>
      <c r="I6903" s="79" t="e">
        <v>#N/A</v>
      </c>
      <c r="J6903" s="79" t="e">
        <v>#N/A</v>
      </c>
      <c r="K6903" s="84" t="e">
        <v>#N/A</v>
      </c>
      <c r="L6903" s="9" t="e">
        <v>#N/A</v>
      </c>
      <c r="M6903" s="92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8" t="e">
        <v>#N/A</v>
      </c>
      <c r="F6904" s="3" t="e">
        <v>#N/A</v>
      </c>
      <c r="G6904" s="3" t="e">
        <v>#N/A</v>
      </c>
      <c r="H6904" s="3" t="e">
        <v>#N/A</v>
      </c>
      <c r="I6904" s="79" t="e">
        <v>#N/A</v>
      </c>
      <c r="J6904" s="79" t="e">
        <v>#N/A</v>
      </c>
      <c r="K6904" s="84" t="e">
        <v>#N/A</v>
      </c>
      <c r="L6904" s="9" t="e">
        <v>#N/A</v>
      </c>
      <c r="M6904" s="92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8" t="e">
        <v>#N/A</v>
      </c>
      <c r="F6905" s="3" t="e">
        <v>#N/A</v>
      </c>
      <c r="G6905" s="3" t="e">
        <v>#N/A</v>
      </c>
      <c r="H6905" s="3" t="e">
        <v>#N/A</v>
      </c>
      <c r="I6905" s="79" t="e">
        <v>#N/A</v>
      </c>
      <c r="J6905" s="79" t="e">
        <v>#N/A</v>
      </c>
      <c r="K6905" s="84" t="e">
        <v>#N/A</v>
      </c>
      <c r="L6905" s="9" t="e">
        <v>#N/A</v>
      </c>
      <c r="M6905" s="92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8" t="e">
        <v>#N/A</v>
      </c>
      <c r="F6906" s="3" t="e">
        <v>#N/A</v>
      </c>
      <c r="G6906" s="3" t="e">
        <v>#N/A</v>
      </c>
      <c r="H6906" s="3" t="e">
        <v>#N/A</v>
      </c>
      <c r="I6906" s="79" t="e">
        <v>#N/A</v>
      </c>
      <c r="J6906" s="79" t="e">
        <v>#N/A</v>
      </c>
      <c r="K6906" s="84" t="e">
        <v>#N/A</v>
      </c>
      <c r="L6906" s="9" t="e">
        <v>#N/A</v>
      </c>
      <c r="M6906" s="92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8" t="e">
        <v>#N/A</v>
      </c>
      <c r="F6907" s="3" t="e">
        <v>#N/A</v>
      </c>
      <c r="G6907" s="3" t="e">
        <v>#N/A</v>
      </c>
      <c r="H6907" s="3" t="e">
        <v>#N/A</v>
      </c>
      <c r="I6907" s="79" t="e">
        <v>#N/A</v>
      </c>
      <c r="J6907" s="79" t="e">
        <v>#N/A</v>
      </c>
      <c r="K6907" s="84" t="e">
        <v>#N/A</v>
      </c>
      <c r="L6907" s="9" t="e">
        <v>#N/A</v>
      </c>
      <c r="M6907" s="92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8" t="e">
        <v>#N/A</v>
      </c>
      <c r="F6908" s="3" t="e">
        <v>#N/A</v>
      </c>
      <c r="G6908" s="3" t="e">
        <v>#N/A</v>
      </c>
      <c r="H6908" s="3" t="e">
        <v>#N/A</v>
      </c>
      <c r="I6908" s="79" t="e">
        <v>#N/A</v>
      </c>
      <c r="J6908" s="79" t="e">
        <v>#N/A</v>
      </c>
      <c r="K6908" s="84" t="e">
        <v>#N/A</v>
      </c>
      <c r="L6908" s="9" t="e">
        <v>#N/A</v>
      </c>
      <c r="M6908" s="92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8" t="e">
        <v>#N/A</v>
      </c>
      <c r="F6909" s="3" t="e">
        <v>#N/A</v>
      </c>
      <c r="G6909" s="3" t="e">
        <v>#N/A</v>
      </c>
      <c r="H6909" s="3" t="e">
        <v>#N/A</v>
      </c>
      <c r="I6909" s="79" t="e">
        <v>#N/A</v>
      </c>
      <c r="J6909" s="79" t="e">
        <v>#N/A</v>
      </c>
      <c r="K6909" s="84" t="e">
        <v>#N/A</v>
      </c>
      <c r="L6909" s="9" t="e">
        <v>#N/A</v>
      </c>
      <c r="M6909" s="92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8" t="e">
        <v>#N/A</v>
      </c>
      <c r="F6910" s="3" t="e">
        <v>#N/A</v>
      </c>
      <c r="G6910" s="3" t="e">
        <v>#N/A</v>
      </c>
      <c r="H6910" s="3" t="e">
        <v>#N/A</v>
      </c>
      <c r="I6910" s="79" t="e">
        <v>#N/A</v>
      </c>
      <c r="J6910" s="79" t="e">
        <v>#N/A</v>
      </c>
      <c r="K6910" s="84" t="e">
        <v>#N/A</v>
      </c>
      <c r="L6910" s="9" t="e">
        <v>#N/A</v>
      </c>
      <c r="M6910" s="92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8" t="e">
        <v>#N/A</v>
      </c>
      <c r="F6911" s="3" t="e">
        <v>#N/A</v>
      </c>
      <c r="G6911" s="3" t="e">
        <v>#N/A</v>
      </c>
      <c r="H6911" s="3" t="e">
        <v>#N/A</v>
      </c>
      <c r="I6911" s="79" t="e">
        <v>#N/A</v>
      </c>
      <c r="J6911" s="79" t="e">
        <v>#N/A</v>
      </c>
      <c r="K6911" s="84" t="e">
        <v>#N/A</v>
      </c>
      <c r="L6911" s="9" t="e">
        <v>#N/A</v>
      </c>
      <c r="M6911" s="92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8" t="e">
        <v>#N/A</v>
      </c>
      <c r="F6912" s="3" t="e">
        <v>#N/A</v>
      </c>
      <c r="G6912" s="3" t="e">
        <v>#N/A</v>
      </c>
      <c r="H6912" s="3" t="e">
        <v>#N/A</v>
      </c>
      <c r="I6912" s="79" t="e">
        <v>#N/A</v>
      </c>
      <c r="J6912" s="79" t="e">
        <v>#N/A</v>
      </c>
      <c r="K6912" s="84" t="e">
        <v>#N/A</v>
      </c>
      <c r="L6912" s="9" t="e">
        <v>#N/A</v>
      </c>
      <c r="M6912" s="92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8" t="e">
        <v>#N/A</v>
      </c>
      <c r="F6913" s="3" t="e">
        <v>#N/A</v>
      </c>
      <c r="G6913" s="3" t="e">
        <v>#N/A</v>
      </c>
      <c r="H6913" s="3" t="e">
        <v>#N/A</v>
      </c>
      <c r="I6913" s="79" t="e">
        <v>#N/A</v>
      </c>
      <c r="J6913" s="79" t="e">
        <v>#N/A</v>
      </c>
      <c r="K6913" s="84" t="e">
        <v>#N/A</v>
      </c>
      <c r="L6913" s="9" t="e">
        <v>#N/A</v>
      </c>
      <c r="M6913" s="92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8" t="e">
        <v>#N/A</v>
      </c>
      <c r="F6914" s="3" t="e">
        <v>#N/A</v>
      </c>
      <c r="G6914" s="3" t="e">
        <v>#N/A</v>
      </c>
      <c r="H6914" s="3" t="e">
        <v>#N/A</v>
      </c>
      <c r="I6914" s="79" t="e">
        <v>#N/A</v>
      </c>
      <c r="J6914" s="79" t="e">
        <v>#N/A</v>
      </c>
      <c r="K6914" s="84" t="e">
        <v>#N/A</v>
      </c>
      <c r="L6914" s="9" t="e">
        <v>#N/A</v>
      </c>
      <c r="M6914" s="92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8" t="e">
        <v>#N/A</v>
      </c>
      <c r="F6915" s="3" t="e">
        <v>#N/A</v>
      </c>
      <c r="G6915" s="3" t="e">
        <v>#N/A</v>
      </c>
      <c r="H6915" s="3" t="e">
        <v>#N/A</v>
      </c>
      <c r="I6915" s="79" t="e">
        <v>#N/A</v>
      </c>
      <c r="J6915" s="79" t="e">
        <v>#N/A</v>
      </c>
      <c r="K6915" s="84" t="e">
        <v>#N/A</v>
      </c>
      <c r="L6915" s="9" t="e">
        <v>#N/A</v>
      </c>
      <c r="M6915" s="92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8" t="e">
        <v>#N/A</v>
      </c>
      <c r="F6916" s="3" t="e">
        <v>#N/A</v>
      </c>
      <c r="G6916" s="3" t="e">
        <v>#N/A</v>
      </c>
      <c r="H6916" s="3" t="e">
        <v>#N/A</v>
      </c>
      <c r="I6916" s="79" t="e">
        <v>#N/A</v>
      </c>
      <c r="J6916" s="79" t="e">
        <v>#N/A</v>
      </c>
      <c r="K6916" s="84" t="e">
        <v>#N/A</v>
      </c>
      <c r="L6916" s="9" t="e">
        <v>#N/A</v>
      </c>
      <c r="M6916" s="92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8" t="e">
        <v>#N/A</v>
      </c>
      <c r="F6917" s="3" t="e">
        <v>#N/A</v>
      </c>
      <c r="G6917" s="3" t="e">
        <v>#N/A</v>
      </c>
      <c r="H6917" s="3" t="e">
        <v>#N/A</v>
      </c>
      <c r="I6917" s="79" t="e">
        <v>#N/A</v>
      </c>
      <c r="J6917" s="79" t="e">
        <v>#N/A</v>
      </c>
      <c r="K6917" s="84" t="e">
        <v>#N/A</v>
      </c>
      <c r="L6917" s="9" t="e">
        <v>#N/A</v>
      </c>
      <c r="M6917" s="92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8" t="e">
        <v>#N/A</v>
      </c>
      <c r="F6918" s="3" t="e">
        <v>#N/A</v>
      </c>
      <c r="G6918" s="3" t="e">
        <v>#N/A</v>
      </c>
      <c r="H6918" s="3" t="e">
        <v>#N/A</v>
      </c>
      <c r="I6918" s="79" t="e">
        <v>#N/A</v>
      </c>
      <c r="J6918" s="79" t="e">
        <v>#N/A</v>
      </c>
      <c r="K6918" s="84" t="e">
        <v>#N/A</v>
      </c>
      <c r="L6918" s="9" t="e">
        <v>#N/A</v>
      </c>
      <c r="M6918" s="92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8" t="e">
        <v>#N/A</v>
      </c>
      <c r="F6919" s="3" t="e">
        <v>#N/A</v>
      </c>
      <c r="G6919" s="3" t="e">
        <v>#N/A</v>
      </c>
      <c r="H6919" s="3" t="e">
        <v>#N/A</v>
      </c>
      <c r="I6919" s="79" t="e">
        <v>#N/A</v>
      </c>
      <c r="J6919" s="79" t="e">
        <v>#N/A</v>
      </c>
      <c r="K6919" s="84" t="e">
        <v>#N/A</v>
      </c>
      <c r="L6919" s="9" t="e">
        <v>#N/A</v>
      </c>
      <c r="M6919" s="92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8" t="e">
        <v>#N/A</v>
      </c>
      <c r="F6920" s="3" t="e">
        <v>#N/A</v>
      </c>
      <c r="G6920" s="3" t="e">
        <v>#N/A</v>
      </c>
      <c r="H6920" s="3" t="e">
        <v>#N/A</v>
      </c>
      <c r="I6920" s="79" t="e">
        <v>#N/A</v>
      </c>
      <c r="J6920" s="79" t="e">
        <v>#N/A</v>
      </c>
      <c r="K6920" s="84" t="e">
        <v>#N/A</v>
      </c>
      <c r="L6920" s="9" t="e">
        <v>#N/A</v>
      </c>
      <c r="M6920" s="92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8" t="e">
        <v>#N/A</v>
      </c>
      <c r="F6921" s="3" t="e">
        <v>#N/A</v>
      </c>
      <c r="G6921" s="3" t="e">
        <v>#N/A</v>
      </c>
      <c r="H6921" s="3" t="e">
        <v>#N/A</v>
      </c>
      <c r="I6921" s="79" t="e">
        <v>#N/A</v>
      </c>
      <c r="J6921" s="79" t="e">
        <v>#N/A</v>
      </c>
      <c r="K6921" s="84" t="e">
        <v>#N/A</v>
      </c>
      <c r="L6921" s="9" t="e">
        <v>#N/A</v>
      </c>
      <c r="M6921" s="92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8" t="e">
        <v>#N/A</v>
      </c>
      <c r="F6922" s="3" t="e">
        <v>#N/A</v>
      </c>
      <c r="G6922" s="3" t="e">
        <v>#N/A</v>
      </c>
      <c r="H6922" s="3" t="e">
        <v>#N/A</v>
      </c>
      <c r="I6922" s="79" t="e">
        <v>#N/A</v>
      </c>
      <c r="J6922" s="79" t="e">
        <v>#N/A</v>
      </c>
      <c r="K6922" s="84" t="e">
        <v>#N/A</v>
      </c>
      <c r="L6922" s="9" t="e">
        <v>#N/A</v>
      </c>
      <c r="M6922" s="92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8" t="e">
        <v>#N/A</v>
      </c>
      <c r="F6923" s="3" t="e">
        <v>#N/A</v>
      </c>
      <c r="G6923" s="3" t="e">
        <v>#N/A</v>
      </c>
      <c r="H6923" s="3" t="e">
        <v>#N/A</v>
      </c>
      <c r="I6923" s="79" t="e">
        <v>#N/A</v>
      </c>
      <c r="J6923" s="79" t="e">
        <v>#N/A</v>
      </c>
      <c r="K6923" s="84" t="e">
        <v>#N/A</v>
      </c>
      <c r="L6923" s="9" t="e">
        <v>#N/A</v>
      </c>
      <c r="M6923" s="92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8" t="e">
        <v>#N/A</v>
      </c>
      <c r="F6924" s="3" t="e">
        <v>#N/A</v>
      </c>
      <c r="G6924" s="3" t="e">
        <v>#N/A</v>
      </c>
      <c r="H6924" s="3" t="e">
        <v>#N/A</v>
      </c>
      <c r="I6924" s="79" t="e">
        <v>#N/A</v>
      </c>
      <c r="J6924" s="79" t="e">
        <v>#N/A</v>
      </c>
      <c r="K6924" s="84" t="e">
        <v>#N/A</v>
      </c>
      <c r="L6924" s="9" t="e">
        <v>#N/A</v>
      </c>
      <c r="M6924" s="92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8" t="e">
        <v>#N/A</v>
      </c>
      <c r="F6925" s="3" t="e">
        <v>#N/A</v>
      </c>
      <c r="G6925" s="3" t="e">
        <v>#N/A</v>
      </c>
      <c r="H6925" s="3" t="e">
        <v>#N/A</v>
      </c>
      <c r="I6925" s="79" t="e">
        <v>#N/A</v>
      </c>
      <c r="J6925" s="79" t="e">
        <v>#N/A</v>
      </c>
      <c r="K6925" s="84" t="e">
        <v>#N/A</v>
      </c>
      <c r="L6925" s="9" t="e">
        <v>#N/A</v>
      </c>
      <c r="M6925" s="92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8" t="e">
        <v>#N/A</v>
      </c>
      <c r="F6926" s="3" t="e">
        <v>#N/A</v>
      </c>
      <c r="G6926" s="3" t="e">
        <v>#N/A</v>
      </c>
      <c r="H6926" s="3" t="e">
        <v>#N/A</v>
      </c>
      <c r="I6926" s="79" t="e">
        <v>#N/A</v>
      </c>
      <c r="J6926" s="79" t="e">
        <v>#N/A</v>
      </c>
      <c r="K6926" s="84" t="e">
        <v>#N/A</v>
      </c>
      <c r="L6926" s="9" t="e">
        <v>#N/A</v>
      </c>
      <c r="M6926" s="92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8" t="e">
        <v>#N/A</v>
      </c>
      <c r="F6927" s="3" t="e">
        <v>#N/A</v>
      </c>
      <c r="G6927" s="3" t="e">
        <v>#N/A</v>
      </c>
      <c r="H6927" s="3" t="e">
        <v>#N/A</v>
      </c>
      <c r="I6927" s="79" t="e">
        <v>#N/A</v>
      </c>
      <c r="J6927" s="79" t="e">
        <v>#N/A</v>
      </c>
      <c r="K6927" s="84" t="e">
        <v>#N/A</v>
      </c>
      <c r="L6927" s="9" t="e">
        <v>#N/A</v>
      </c>
      <c r="M6927" s="92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8" t="e">
        <v>#N/A</v>
      </c>
      <c r="F6928" s="3" t="e">
        <v>#N/A</v>
      </c>
      <c r="G6928" s="3" t="e">
        <v>#N/A</v>
      </c>
      <c r="H6928" s="3" t="e">
        <v>#N/A</v>
      </c>
      <c r="I6928" s="79" t="e">
        <v>#N/A</v>
      </c>
      <c r="J6928" s="79" t="e">
        <v>#N/A</v>
      </c>
      <c r="K6928" s="84" t="e">
        <v>#N/A</v>
      </c>
      <c r="L6928" s="9" t="e">
        <v>#N/A</v>
      </c>
      <c r="M6928" s="92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8" t="e">
        <v>#N/A</v>
      </c>
      <c r="F6929" s="3" t="e">
        <v>#N/A</v>
      </c>
      <c r="G6929" s="3" t="e">
        <v>#N/A</v>
      </c>
      <c r="H6929" s="3" t="e">
        <v>#N/A</v>
      </c>
      <c r="I6929" s="79" t="e">
        <v>#N/A</v>
      </c>
      <c r="J6929" s="79" t="e">
        <v>#N/A</v>
      </c>
      <c r="K6929" s="84" t="e">
        <v>#N/A</v>
      </c>
      <c r="L6929" s="9" t="e">
        <v>#N/A</v>
      </c>
      <c r="M6929" s="92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8" t="e">
        <v>#N/A</v>
      </c>
      <c r="F6930" s="3" t="e">
        <v>#N/A</v>
      </c>
      <c r="G6930" s="3" t="e">
        <v>#N/A</v>
      </c>
      <c r="H6930" s="3" t="e">
        <v>#N/A</v>
      </c>
      <c r="I6930" s="79" t="e">
        <v>#N/A</v>
      </c>
      <c r="J6930" s="79" t="e">
        <v>#N/A</v>
      </c>
      <c r="K6930" s="84" t="e">
        <v>#N/A</v>
      </c>
      <c r="L6930" s="9" t="e">
        <v>#N/A</v>
      </c>
      <c r="M6930" s="92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8" t="e">
        <v>#N/A</v>
      </c>
      <c r="F6931" s="3" t="e">
        <v>#N/A</v>
      </c>
      <c r="G6931" s="3" t="e">
        <v>#N/A</v>
      </c>
      <c r="H6931" s="3" t="e">
        <v>#N/A</v>
      </c>
      <c r="I6931" s="79" t="e">
        <v>#N/A</v>
      </c>
      <c r="J6931" s="79" t="e">
        <v>#N/A</v>
      </c>
      <c r="K6931" s="84" t="e">
        <v>#N/A</v>
      </c>
      <c r="L6931" s="9" t="e">
        <v>#N/A</v>
      </c>
      <c r="M6931" s="92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8" t="e">
        <v>#N/A</v>
      </c>
      <c r="F6932" s="3" t="e">
        <v>#N/A</v>
      </c>
      <c r="G6932" s="3" t="e">
        <v>#N/A</v>
      </c>
      <c r="H6932" s="3" t="e">
        <v>#N/A</v>
      </c>
      <c r="I6932" s="79" t="e">
        <v>#N/A</v>
      </c>
      <c r="J6932" s="79" t="e">
        <v>#N/A</v>
      </c>
      <c r="K6932" s="84" t="e">
        <v>#N/A</v>
      </c>
      <c r="L6932" s="9" t="e">
        <v>#N/A</v>
      </c>
      <c r="M6932" s="92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8" t="e">
        <v>#N/A</v>
      </c>
      <c r="F6933" s="3" t="e">
        <v>#N/A</v>
      </c>
      <c r="G6933" s="3" t="e">
        <v>#N/A</v>
      </c>
      <c r="H6933" s="3" t="e">
        <v>#N/A</v>
      </c>
      <c r="I6933" s="79" t="e">
        <v>#N/A</v>
      </c>
      <c r="J6933" s="79" t="e">
        <v>#N/A</v>
      </c>
      <c r="K6933" s="84" t="e">
        <v>#N/A</v>
      </c>
      <c r="L6933" s="9" t="e">
        <v>#N/A</v>
      </c>
      <c r="M6933" s="92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8" t="e">
        <v>#N/A</v>
      </c>
      <c r="F6934" s="3" t="e">
        <v>#N/A</v>
      </c>
      <c r="G6934" s="3" t="e">
        <v>#N/A</v>
      </c>
      <c r="H6934" s="3" t="e">
        <v>#N/A</v>
      </c>
      <c r="I6934" s="79" t="e">
        <v>#N/A</v>
      </c>
      <c r="J6934" s="79" t="e">
        <v>#N/A</v>
      </c>
      <c r="K6934" s="84" t="e">
        <v>#N/A</v>
      </c>
      <c r="L6934" s="9" t="e">
        <v>#N/A</v>
      </c>
      <c r="M6934" s="92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8" t="e">
        <v>#N/A</v>
      </c>
      <c r="F6935" s="3" t="e">
        <v>#N/A</v>
      </c>
      <c r="G6935" s="3" t="e">
        <v>#N/A</v>
      </c>
      <c r="H6935" s="3" t="e">
        <v>#N/A</v>
      </c>
      <c r="I6935" s="79" t="e">
        <v>#N/A</v>
      </c>
      <c r="J6935" s="79" t="e">
        <v>#N/A</v>
      </c>
      <c r="K6935" s="84" t="e">
        <v>#N/A</v>
      </c>
      <c r="L6935" s="9" t="e">
        <v>#N/A</v>
      </c>
      <c r="M6935" s="92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8" t="e">
        <v>#N/A</v>
      </c>
      <c r="F6936" s="3" t="e">
        <v>#N/A</v>
      </c>
      <c r="G6936" s="3" t="e">
        <v>#N/A</v>
      </c>
      <c r="H6936" s="3" t="e">
        <v>#N/A</v>
      </c>
      <c r="I6936" s="79" t="e">
        <v>#N/A</v>
      </c>
      <c r="J6936" s="79" t="e">
        <v>#N/A</v>
      </c>
      <c r="K6936" s="84" t="e">
        <v>#N/A</v>
      </c>
      <c r="L6936" s="9" t="e">
        <v>#N/A</v>
      </c>
      <c r="M6936" s="92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8" t="e">
        <v>#N/A</v>
      </c>
      <c r="F6937" s="3" t="e">
        <v>#N/A</v>
      </c>
      <c r="G6937" s="3" t="e">
        <v>#N/A</v>
      </c>
      <c r="H6937" s="3" t="e">
        <v>#N/A</v>
      </c>
      <c r="I6937" s="79" t="e">
        <v>#N/A</v>
      </c>
      <c r="J6937" s="79" t="e">
        <v>#N/A</v>
      </c>
      <c r="K6937" s="84" t="e">
        <v>#N/A</v>
      </c>
      <c r="L6937" s="9" t="e">
        <v>#N/A</v>
      </c>
      <c r="M6937" s="92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8" t="e">
        <v>#N/A</v>
      </c>
      <c r="F6938" s="3" t="e">
        <v>#N/A</v>
      </c>
      <c r="G6938" s="3" t="e">
        <v>#N/A</v>
      </c>
      <c r="H6938" s="3" t="e">
        <v>#N/A</v>
      </c>
      <c r="I6938" s="79" t="e">
        <v>#N/A</v>
      </c>
      <c r="J6938" s="79" t="e">
        <v>#N/A</v>
      </c>
      <c r="K6938" s="84" t="e">
        <v>#N/A</v>
      </c>
      <c r="L6938" s="9" t="e">
        <v>#N/A</v>
      </c>
      <c r="M6938" s="92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8" t="e">
        <v>#N/A</v>
      </c>
      <c r="F6939" s="3" t="e">
        <v>#N/A</v>
      </c>
      <c r="G6939" s="3" t="e">
        <v>#N/A</v>
      </c>
      <c r="H6939" s="3" t="e">
        <v>#N/A</v>
      </c>
      <c r="I6939" s="79" t="e">
        <v>#N/A</v>
      </c>
      <c r="J6939" s="79" t="e">
        <v>#N/A</v>
      </c>
      <c r="K6939" s="84" t="e">
        <v>#N/A</v>
      </c>
      <c r="L6939" s="9" t="e">
        <v>#N/A</v>
      </c>
      <c r="M6939" s="92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8" t="e">
        <v>#N/A</v>
      </c>
      <c r="F6940" s="3" t="e">
        <v>#N/A</v>
      </c>
      <c r="G6940" s="3" t="e">
        <v>#N/A</v>
      </c>
      <c r="H6940" s="3" t="e">
        <v>#N/A</v>
      </c>
      <c r="I6940" s="79" t="e">
        <v>#N/A</v>
      </c>
      <c r="J6940" s="79" t="e">
        <v>#N/A</v>
      </c>
      <c r="K6940" s="84" t="e">
        <v>#N/A</v>
      </c>
      <c r="L6940" s="9" t="e">
        <v>#N/A</v>
      </c>
      <c r="M6940" s="92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8" t="e">
        <v>#N/A</v>
      </c>
      <c r="F6941" s="3" t="e">
        <v>#N/A</v>
      </c>
      <c r="G6941" s="3" t="e">
        <v>#N/A</v>
      </c>
      <c r="H6941" s="3" t="e">
        <v>#N/A</v>
      </c>
      <c r="I6941" s="79" t="e">
        <v>#N/A</v>
      </c>
      <c r="J6941" s="79" t="e">
        <v>#N/A</v>
      </c>
      <c r="K6941" s="84" t="e">
        <v>#N/A</v>
      </c>
      <c r="L6941" s="9" t="e">
        <v>#N/A</v>
      </c>
      <c r="M6941" s="92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8" t="e">
        <v>#N/A</v>
      </c>
      <c r="F6942" s="3" t="e">
        <v>#N/A</v>
      </c>
      <c r="G6942" s="3" t="e">
        <v>#N/A</v>
      </c>
      <c r="H6942" s="3" t="e">
        <v>#N/A</v>
      </c>
      <c r="I6942" s="79" t="e">
        <v>#N/A</v>
      </c>
      <c r="J6942" s="79" t="e">
        <v>#N/A</v>
      </c>
      <c r="K6942" s="84" t="e">
        <v>#N/A</v>
      </c>
      <c r="L6942" s="9" t="e">
        <v>#N/A</v>
      </c>
      <c r="M6942" s="92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8" t="e">
        <v>#N/A</v>
      </c>
      <c r="F6943" s="3" t="e">
        <v>#N/A</v>
      </c>
      <c r="G6943" s="3" t="e">
        <v>#N/A</v>
      </c>
      <c r="H6943" s="3" t="e">
        <v>#N/A</v>
      </c>
      <c r="I6943" s="79" t="e">
        <v>#N/A</v>
      </c>
      <c r="J6943" s="79" t="e">
        <v>#N/A</v>
      </c>
      <c r="K6943" s="84" t="e">
        <v>#N/A</v>
      </c>
      <c r="L6943" s="9" t="e">
        <v>#N/A</v>
      </c>
      <c r="M6943" s="92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8" t="e">
        <v>#N/A</v>
      </c>
      <c r="F6944" s="3" t="e">
        <v>#N/A</v>
      </c>
      <c r="G6944" s="3" t="e">
        <v>#N/A</v>
      </c>
      <c r="H6944" s="3" t="e">
        <v>#N/A</v>
      </c>
      <c r="I6944" s="79" t="e">
        <v>#N/A</v>
      </c>
      <c r="J6944" s="79" t="e">
        <v>#N/A</v>
      </c>
      <c r="K6944" s="84" t="e">
        <v>#N/A</v>
      </c>
      <c r="L6944" s="9" t="e">
        <v>#N/A</v>
      </c>
      <c r="M6944" s="92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8" t="e">
        <v>#N/A</v>
      </c>
      <c r="F6945" s="3" t="e">
        <v>#N/A</v>
      </c>
      <c r="G6945" s="3" t="e">
        <v>#N/A</v>
      </c>
      <c r="H6945" s="3" t="e">
        <v>#N/A</v>
      </c>
      <c r="I6945" s="79" t="e">
        <v>#N/A</v>
      </c>
      <c r="J6945" s="79" t="e">
        <v>#N/A</v>
      </c>
      <c r="K6945" s="84" t="e">
        <v>#N/A</v>
      </c>
      <c r="L6945" s="9" t="e">
        <v>#N/A</v>
      </c>
      <c r="M6945" s="92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8" t="e">
        <v>#N/A</v>
      </c>
      <c r="F6946" s="3" t="e">
        <v>#N/A</v>
      </c>
      <c r="G6946" s="3" t="e">
        <v>#N/A</v>
      </c>
      <c r="H6946" s="3" t="e">
        <v>#N/A</v>
      </c>
      <c r="I6946" s="79" t="e">
        <v>#N/A</v>
      </c>
      <c r="J6946" s="79" t="e">
        <v>#N/A</v>
      </c>
      <c r="K6946" s="84" t="e">
        <v>#N/A</v>
      </c>
      <c r="L6946" s="9" t="e">
        <v>#N/A</v>
      </c>
      <c r="M6946" s="92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8" t="e">
        <v>#N/A</v>
      </c>
      <c r="F6947" s="3" t="e">
        <v>#N/A</v>
      </c>
      <c r="G6947" s="3" t="e">
        <v>#N/A</v>
      </c>
      <c r="H6947" s="3" t="e">
        <v>#N/A</v>
      </c>
      <c r="I6947" s="79" t="e">
        <v>#N/A</v>
      </c>
      <c r="J6947" s="79" t="e">
        <v>#N/A</v>
      </c>
      <c r="K6947" s="84" t="e">
        <v>#N/A</v>
      </c>
      <c r="L6947" s="9" t="e">
        <v>#N/A</v>
      </c>
      <c r="M6947" s="92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8" t="e">
        <v>#N/A</v>
      </c>
      <c r="F6948" s="3" t="e">
        <v>#N/A</v>
      </c>
      <c r="G6948" s="3" t="e">
        <v>#N/A</v>
      </c>
      <c r="H6948" s="3" t="e">
        <v>#N/A</v>
      </c>
      <c r="I6948" s="79" t="e">
        <v>#N/A</v>
      </c>
      <c r="J6948" s="79" t="e">
        <v>#N/A</v>
      </c>
      <c r="K6948" s="84" t="e">
        <v>#N/A</v>
      </c>
      <c r="L6948" s="9" t="e">
        <v>#N/A</v>
      </c>
      <c r="M6948" s="92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8" t="e">
        <v>#N/A</v>
      </c>
      <c r="F6949" s="3" t="e">
        <v>#N/A</v>
      </c>
      <c r="G6949" s="3" t="e">
        <v>#N/A</v>
      </c>
      <c r="H6949" s="3" t="e">
        <v>#N/A</v>
      </c>
      <c r="I6949" s="79" t="e">
        <v>#N/A</v>
      </c>
      <c r="J6949" s="79" t="e">
        <v>#N/A</v>
      </c>
      <c r="K6949" s="84" t="e">
        <v>#N/A</v>
      </c>
      <c r="L6949" s="9" t="e">
        <v>#N/A</v>
      </c>
      <c r="M6949" s="92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8" t="e">
        <v>#N/A</v>
      </c>
      <c r="F6950" s="3" t="e">
        <v>#N/A</v>
      </c>
      <c r="G6950" s="3" t="e">
        <v>#N/A</v>
      </c>
      <c r="H6950" s="3" t="e">
        <v>#N/A</v>
      </c>
      <c r="I6950" s="79" t="e">
        <v>#N/A</v>
      </c>
      <c r="J6950" s="79" t="e">
        <v>#N/A</v>
      </c>
      <c r="K6950" s="84" t="e">
        <v>#N/A</v>
      </c>
      <c r="L6950" s="9" t="e">
        <v>#N/A</v>
      </c>
      <c r="M6950" s="92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8" t="e">
        <v>#N/A</v>
      </c>
      <c r="F6951" s="3" t="e">
        <v>#N/A</v>
      </c>
      <c r="G6951" s="3" t="e">
        <v>#N/A</v>
      </c>
      <c r="H6951" s="3" t="e">
        <v>#N/A</v>
      </c>
      <c r="I6951" s="79" t="e">
        <v>#N/A</v>
      </c>
      <c r="J6951" s="79" t="e">
        <v>#N/A</v>
      </c>
      <c r="K6951" s="84" t="e">
        <v>#N/A</v>
      </c>
      <c r="L6951" s="9" t="e">
        <v>#N/A</v>
      </c>
      <c r="M6951" s="92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8" t="e">
        <v>#N/A</v>
      </c>
      <c r="F6952" s="3" t="e">
        <v>#N/A</v>
      </c>
      <c r="G6952" s="3" t="e">
        <v>#N/A</v>
      </c>
      <c r="H6952" s="3" t="e">
        <v>#N/A</v>
      </c>
      <c r="I6952" s="79" t="e">
        <v>#N/A</v>
      </c>
      <c r="J6952" s="79" t="e">
        <v>#N/A</v>
      </c>
      <c r="K6952" s="84" t="e">
        <v>#N/A</v>
      </c>
      <c r="L6952" s="9" t="e">
        <v>#N/A</v>
      </c>
      <c r="M6952" s="92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8" t="e">
        <v>#N/A</v>
      </c>
      <c r="F6953" s="3" t="e">
        <v>#N/A</v>
      </c>
      <c r="G6953" s="3" t="e">
        <v>#N/A</v>
      </c>
      <c r="H6953" s="3" t="e">
        <v>#N/A</v>
      </c>
      <c r="I6953" s="79" t="e">
        <v>#N/A</v>
      </c>
      <c r="J6953" s="79" t="e">
        <v>#N/A</v>
      </c>
      <c r="K6953" s="84" t="e">
        <v>#N/A</v>
      </c>
      <c r="L6953" s="9" t="e">
        <v>#N/A</v>
      </c>
      <c r="M6953" s="92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8" t="e">
        <v>#N/A</v>
      </c>
      <c r="F6954" s="3" t="e">
        <v>#N/A</v>
      </c>
      <c r="G6954" s="3" t="e">
        <v>#N/A</v>
      </c>
      <c r="H6954" s="3" t="e">
        <v>#N/A</v>
      </c>
      <c r="I6954" s="79" t="e">
        <v>#N/A</v>
      </c>
      <c r="J6954" s="79" t="e">
        <v>#N/A</v>
      </c>
      <c r="K6954" s="84" t="e">
        <v>#N/A</v>
      </c>
      <c r="L6954" s="9" t="e">
        <v>#N/A</v>
      </c>
      <c r="M6954" s="92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8" t="e">
        <v>#N/A</v>
      </c>
      <c r="F6955" s="3" t="e">
        <v>#N/A</v>
      </c>
      <c r="G6955" s="3" t="e">
        <v>#N/A</v>
      </c>
      <c r="H6955" s="3" t="e">
        <v>#N/A</v>
      </c>
      <c r="I6955" s="79" t="e">
        <v>#N/A</v>
      </c>
      <c r="J6955" s="79" t="e">
        <v>#N/A</v>
      </c>
      <c r="K6955" s="84" t="e">
        <v>#N/A</v>
      </c>
      <c r="L6955" s="9" t="e">
        <v>#N/A</v>
      </c>
      <c r="M6955" s="92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8" t="e">
        <v>#N/A</v>
      </c>
      <c r="F6956" s="3" t="e">
        <v>#N/A</v>
      </c>
      <c r="G6956" s="3" t="e">
        <v>#N/A</v>
      </c>
      <c r="H6956" s="3" t="e">
        <v>#N/A</v>
      </c>
      <c r="I6956" s="79" t="e">
        <v>#N/A</v>
      </c>
      <c r="J6956" s="79" t="e">
        <v>#N/A</v>
      </c>
      <c r="K6956" s="84" t="e">
        <v>#N/A</v>
      </c>
      <c r="L6956" s="9" t="e">
        <v>#N/A</v>
      </c>
      <c r="M6956" s="92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8" t="e">
        <v>#N/A</v>
      </c>
      <c r="F6957" s="3" t="e">
        <v>#N/A</v>
      </c>
      <c r="G6957" s="3" t="e">
        <v>#N/A</v>
      </c>
      <c r="H6957" s="3" t="e">
        <v>#N/A</v>
      </c>
      <c r="I6957" s="79" t="e">
        <v>#N/A</v>
      </c>
      <c r="J6957" s="79" t="e">
        <v>#N/A</v>
      </c>
      <c r="K6957" s="84" t="e">
        <v>#N/A</v>
      </c>
      <c r="L6957" s="9" t="e">
        <v>#N/A</v>
      </c>
      <c r="M6957" s="92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8" t="e">
        <v>#N/A</v>
      </c>
      <c r="F6958" s="3" t="e">
        <v>#N/A</v>
      </c>
      <c r="G6958" s="3" t="e">
        <v>#N/A</v>
      </c>
      <c r="H6958" s="3" t="e">
        <v>#N/A</v>
      </c>
      <c r="I6958" s="79" t="e">
        <v>#N/A</v>
      </c>
      <c r="J6958" s="79" t="e">
        <v>#N/A</v>
      </c>
      <c r="K6958" s="84" t="e">
        <v>#N/A</v>
      </c>
      <c r="L6958" s="9" t="e">
        <v>#N/A</v>
      </c>
      <c r="M6958" s="92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8" t="e">
        <v>#N/A</v>
      </c>
      <c r="F6959" s="3" t="e">
        <v>#N/A</v>
      </c>
      <c r="G6959" s="3" t="e">
        <v>#N/A</v>
      </c>
      <c r="H6959" s="3" t="e">
        <v>#N/A</v>
      </c>
      <c r="I6959" s="79" t="e">
        <v>#N/A</v>
      </c>
      <c r="J6959" s="79" t="e">
        <v>#N/A</v>
      </c>
      <c r="K6959" s="84" t="e">
        <v>#N/A</v>
      </c>
      <c r="L6959" s="9" t="e">
        <v>#N/A</v>
      </c>
      <c r="M6959" s="92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8" t="e">
        <v>#N/A</v>
      </c>
      <c r="F6960" s="3" t="e">
        <v>#N/A</v>
      </c>
      <c r="G6960" s="3" t="e">
        <v>#N/A</v>
      </c>
      <c r="H6960" s="3" t="e">
        <v>#N/A</v>
      </c>
      <c r="I6960" s="79" t="e">
        <v>#N/A</v>
      </c>
      <c r="J6960" s="79" t="e">
        <v>#N/A</v>
      </c>
      <c r="K6960" s="84" t="e">
        <v>#N/A</v>
      </c>
      <c r="L6960" s="9" t="e">
        <v>#N/A</v>
      </c>
      <c r="M6960" s="92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8" t="e">
        <v>#N/A</v>
      </c>
      <c r="F6961" s="3" t="e">
        <v>#N/A</v>
      </c>
      <c r="G6961" s="3" t="e">
        <v>#N/A</v>
      </c>
      <c r="H6961" s="3" t="e">
        <v>#N/A</v>
      </c>
      <c r="I6961" s="79" t="e">
        <v>#N/A</v>
      </c>
      <c r="J6961" s="79" t="e">
        <v>#N/A</v>
      </c>
      <c r="K6961" s="84" t="e">
        <v>#N/A</v>
      </c>
      <c r="L6961" s="9" t="e">
        <v>#N/A</v>
      </c>
      <c r="M6961" s="92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8" t="e">
        <v>#N/A</v>
      </c>
      <c r="F6962" s="3" t="e">
        <v>#N/A</v>
      </c>
      <c r="G6962" s="3" t="e">
        <v>#N/A</v>
      </c>
      <c r="H6962" s="3" t="e">
        <v>#N/A</v>
      </c>
      <c r="I6962" s="79" t="e">
        <v>#N/A</v>
      </c>
      <c r="J6962" s="79" t="e">
        <v>#N/A</v>
      </c>
      <c r="K6962" s="84" t="e">
        <v>#N/A</v>
      </c>
      <c r="L6962" s="9" t="e">
        <v>#N/A</v>
      </c>
      <c r="M6962" s="92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8" t="e">
        <v>#N/A</v>
      </c>
      <c r="F6963" s="3" t="e">
        <v>#N/A</v>
      </c>
      <c r="G6963" s="3" t="e">
        <v>#N/A</v>
      </c>
      <c r="H6963" s="3" t="e">
        <v>#N/A</v>
      </c>
      <c r="I6963" s="79" t="e">
        <v>#N/A</v>
      </c>
      <c r="J6963" s="79" t="e">
        <v>#N/A</v>
      </c>
      <c r="K6963" s="84" t="e">
        <v>#N/A</v>
      </c>
      <c r="L6963" s="9" t="e">
        <v>#N/A</v>
      </c>
      <c r="M6963" s="92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8" t="e">
        <v>#N/A</v>
      </c>
      <c r="F6964" s="3" t="e">
        <v>#N/A</v>
      </c>
      <c r="G6964" s="3" t="e">
        <v>#N/A</v>
      </c>
      <c r="H6964" s="3" t="e">
        <v>#N/A</v>
      </c>
      <c r="I6964" s="79" t="e">
        <v>#N/A</v>
      </c>
      <c r="J6964" s="79" t="e">
        <v>#N/A</v>
      </c>
      <c r="K6964" s="84" t="e">
        <v>#N/A</v>
      </c>
      <c r="L6964" s="9" t="e">
        <v>#N/A</v>
      </c>
      <c r="M6964" s="92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8" t="e">
        <v>#N/A</v>
      </c>
      <c r="F6965" s="3" t="e">
        <v>#N/A</v>
      </c>
      <c r="G6965" s="3" t="e">
        <v>#N/A</v>
      </c>
      <c r="H6965" s="3" t="e">
        <v>#N/A</v>
      </c>
      <c r="I6965" s="79" t="e">
        <v>#N/A</v>
      </c>
      <c r="J6965" s="79" t="e">
        <v>#N/A</v>
      </c>
      <c r="K6965" s="84" t="e">
        <v>#N/A</v>
      </c>
      <c r="L6965" s="9" t="e">
        <v>#N/A</v>
      </c>
      <c r="M6965" s="92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8" t="e">
        <v>#N/A</v>
      </c>
      <c r="F6966" s="3" t="e">
        <v>#N/A</v>
      </c>
      <c r="G6966" s="3" t="e">
        <v>#N/A</v>
      </c>
      <c r="H6966" s="3" t="e">
        <v>#N/A</v>
      </c>
      <c r="I6966" s="79" t="e">
        <v>#N/A</v>
      </c>
      <c r="J6966" s="79" t="e">
        <v>#N/A</v>
      </c>
      <c r="K6966" s="84" t="e">
        <v>#N/A</v>
      </c>
      <c r="L6966" s="9" t="e">
        <v>#N/A</v>
      </c>
      <c r="M6966" s="92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8" t="e">
        <v>#N/A</v>
      </c>
      <c r="F6967" s="3" t="e">
        <v>#N/A</v>
      </c>
      <c r="G6967" s="3" t="e">
        <v>#N/A</v>
      </c>
      <c r="H6967" s="3" t="e">
        <v>#N/A</v>
      </c>
      <c r="I6967" s="79" t="e">
        <v>#N/A</v>
      </c>
      <c r="J6967" s="79" t="e">
        <v>#N/A</v>
      </c>
      <c r="K6967" s="84" t="e">
        <v>#N/A</v>
      </c>
      <c r="L6967" s="9" t="e">
        <v>#N/A</v>
      </c>
      <c r="M6967" s="92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8" t="e">
        <v>#N/A</v>
      </c>
      <c r="F6968" s="3" t="e">
        <v>#N/A</v>
      </c>
      <c r="G6968" s="3" t="e">
        <v>#N/A</v>
      </c>
      <c r="H6968" s="3" t="e">
        <v>#N/A</v>
      </c>
      <c r="I6968" s="79" t="e">
        <v>#N/A</v>
      </c>
      <c r="J6968" s="79" t="e">
        <v>#N/A</v>
      </c>
      <c r="K6968" s="84" t="e">
        <v>#N/A</v>
      </c>
      <c r="L6968" s="9" t="e">
        <v>#N/A</v>
      </c>
      <c r="M6968" s="92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8" t="e">
        <v>#N/A</v>
      </c>
      <c r="F6969" s="3" t="e">
        <v>#N/A</v>
      </c>
      <c r="G6969" s="3" t="e">
        <v>#N/A</v>
      </c>
      <c r="H6969" s="3" t="e">
        <v>#N/A</v>
      </c>
      <c r="I6969" s="79" t="e">
        <v>#N/A</v>
      </c>
      <c r="J6969" s="79" t="e">
        <v>#N/A</v>
      </c>
      <c r="K6969" s="84" t="e">
        <v>#N/A</v>
      </c>
      <c r="L6969" s="9" t="e">
        <v>#N/A</v>
      </c>
      <c r="M6969" s="92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8" t="e">
        <v>#N/A</v>
      </c>
      <c r="F6970" s="3" t="e">
        <v>#N/A</v>
      </c>
      <c r="G6970" s="3" t="e">
        <v>#N/A</v>
      </c>
      <c r="H6970" s="3" t="e">
        <v>#N/A</v>
      </c>
      <c r="I6970" s="79" t="e">
        <v>#N/A</v>
      </c>
      <c r="J6970" s="79" t="e">
        <v>#N/A</v>
      </c>
      <c r="K6970" s="84" t="e">
        <v>#N/A</v>
      </c>
      <c r="L6970" s="9" t="e">
        <v>#N/A</v>
      </c>
      <c r="M6970" s="92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8" t="e">
        <v>#N/A</v>
      </c>
      <c r="F6971" s="3" t="e">
        <v>#N/A</v>
      </c>
      <c r="G6971" s="3" t="e">
        <v>#N/A</v>
      </c>
      <c r="H6971" s="3" t="e">
        <v>#N/A</v>
      </c>
      <c r="I6971" s="79" t="e">
        <v>#N/A</v>
      </c>
      <c r="J6971" s="79" t="e">
        <v>#N/A</v>
      </c>
      <c r="K6971" s="84" t="e">
        <v>#N/A</v>
      </c>
      <c r="L6971" s="9" t="e">
        <v>#N/A</v>
      </c>
      <c r="M6971" s="92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8" t="e">
        <v>#N/A</v>
      </c>
      <c r="F6972" s="3" t="e">
        <v>#N/A</v>
      </c>
      <c r="G6972" s="3" t="e">
        <v>#N/A</v>
      </c>
      <c r="H6972" s="3" t="e">
        <v>#N/A</v>
      </c>
      <c r="I6972" s="79" t="e">
        <v>#N/A</v>
      </c>
      <c r="J6972" s="79" t="e">
        <v>#N/A</v>
      </c>
      <c r="K6972" s="84" t="e">
        <v>#N/A</v>
      </c>
      <c r="L6972" s="9" t="e">
        <v>#N/A</v>
      </c>
      <c r="M6972" s="92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8" t="e">
        <v>#N/A</v>
      </c>
      <c r="F6973" s="3" t="e">
        <v>#N/A</v>
      </c>
      <c r="G6973" s="3" t="e">
        <v>#N/A</v>
      </c>
      <c r="H6973" s="3" t="e">
        <v>#N/A</v>
      </c>
      <c r="I6973" s="79" t="e">
        <v>#N/A</v>
      </c>
      <c r="J6973" s="79" t="e">
        <v>#N/A</v>
      </c>
      <c r="K6973" s="84" t="e">
        <v>#N/A</v>
      </c>
      <c r="L6973" s="9" t="e">
        <v>#N/A</v>
      </c>
      <c r="M6973" s="92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8" t="e">
        <v>#N/A</v>
      </c>
      <c r="F6974" s="3" t="e">
        <v>#N/A</v>
      </c>
      <c r="G6974" s="3" t="e">
        <v>#N/A</v>
      </c>
      <c r="H6974" s="3" t="e">
        <v>#N/A</v>
      </c>
      <c r="I6974" s="79" t="e">
        <v>#N/A</v>
      </c>
      <c r="J6974" s="79" t="e">
        <v>#N/A</v>
      </c>
      <c r="K6974" s="84" t="e">
        <v>#N/A</v>
      </c>
      <c r="L6974" s="9" t="e">
        <v>#N/A</v>
      </c>
      <c r="M6974" s="92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8" t="e">
        <v>#N/A</v>
      </c>
      <c r="F6975" s="3" t="e">
        <v>#N/A</v>
      </c>
      <c r="G6975" s="3" t="e">
        <v>#N/A</v>
      </c>
      <c r="H6975" s="3" t="e">
        <v>#N/A</v>
      </c>
      <c r="I6975" s="79" t="e">
        <v>#N/A</v>
      </c>
      <c r="J6975" s="79" t="e">
        <v>#N/A</v>
      </c>
      <c r="K6975" s="84" t="e">
        <v>#N/A</v>
      </c>
      <c r="L6975" s="9" t="e">
        <v>#N/A</v>
      </c>
      <c r="M6975" s="92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8" t="e">
        <v>#N/A</v>
      </c>
      <c r="F6976" s="3" t="e">
        <v>#N/A</v>
      </c>
      <c r="G6976" s="3" t="e">
        <v>#N/A</v>
      </c>
      <c r="H6976" s="3" t="e">
        <v>#N/A</v>
      </c>
      <c r="I6976" s="79" t="e">
        <v>#N/A</v>
      </c>
      <c r="J6976" s="79" t="e">
        <v>#N/A</v>
      </c>
      <c r="K6976" s="84" t="e">
        <v>#N/A</v>
      </c>
      <c r="L6976" s="9" t="e">
        <v>#N/A</v>
      </c>
      <c r="M6976" s="92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8" t="e">
        <v>#N/A</v>
      </c>
      <c r="F6977" s="3" t="e">
        <v>#N/A</v>
      </c>
      <c r="G6977" s="3" t="e">
        <v>#N/A</v>
      </c>
      <c r="H6977" s="3" t="e">
        <v>#N/A</v>
      </c>
      <c r="I6977" s="79" t="e">
        <v>#N/A</v>
      </c>
      <c r="J6977" s="79" t="e">
        <v>#N/A</v>
      </c>
      <c r="K6977" s="84" t="e">
        <v>#N/A</v>
      </c>
      <c r="L6977" s="9" t="e">
        <v>#N/A</v>
      </c>
      <c r="M6977" s="92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8" t="e">
        <v>#N/A</v>
      </c>
      <c r="F6978" s="3" t="e">
        <v>#N/A</v>
      </c>
      <c r="G6978" s="3" t="e">
        <v>#N/A</v>
      </c>
      <c r="H6978" s="3" t="e">
        <v>#N/A</v>
      </c>
      <c r="I6978" s="79" t="e">
        <v>#N/A</v>
      </c>
      <c r="J6978" s="79" t="e">
        <v>#N/A</v>
      </c>
      <c r="K6978" s="84" t="e">
        <v>#N/A</v>
      </c>
      <c r="L6978" s="9" t="e">
        <v>#N/A</v>
      </c>
      <c r="M6978" s="92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8" t="e">
        <v>#N/A</v>
      </c>
      <c r="F6979" s="3" t="e">
        <v>#N/A</v>
      </c>
      <c r="G6979" s="3" t="e">
        <v>#N/A</v>
      </c>
      <c r="H6979" s="3" t="e">
        <v>#N/A</v>
      </c>
      <c r="I6979" s="79" t="e">
        <v>#N/A</v>
      </c>
      <c r="J6979" s="79" t="e">
        <v>#N/A</v>
      </c>
      <c r="K6979" s="84" t="e">
        <v>#N/A</v>
      </c>
      <c r="L6979" s="9" t="e">
        <v>#N/A</v>
      </c>
      <c r="M6979" s="92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8" t="e">
        <v>#N/A</v>
      </c>
      <c r="F6980" s="3" t="e">
        <v>#N/A</v>
      </c>
      <c r="G6980" s="3" t="e">
        <v>#N/A</v>
      </c>
      <c r="H6980" s="3" t="e">
        <v>#N/A</v>
      </c>
      <c r="I6980" s="79" t="e">
        <v>#N/A</v>
      </c>
      <c r="J6980" s="79" t="e">
        <v>#N/A</v>
      </c>
      <c r="K6980" s="84" t="e">
        <v>#N/A</v>
      </c>
      <c r="L6980" s="9" t="e">
        <v>#N/A</v>
      </c>
      <c r="M6980" s="92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8" t="e">
        <v>#N/A</v>
      </c>
      <c r="F6981" s="3" t="e">
        <v>#N/A</v>
      </c>
      <c r="G6981" s="3" t="e">
        <v>#N/A</v>
      </c>
      <c r="H6981" s="3" t="e">
        <v>#N/A</v>
      </c>
      <c r="I6981" s="79" t="e">
        <v>#N/A</v>
      </c>
      <c r="J6981" s="79" t="e">
        <v>#N/A</v>
      </c>
      <c r="K6981" s="84" t="e">
        <v>#N/A</v>
      </c>
      <c r="L6981" s="9" t="e">
        <v>#N/A</v>
      </c>
      <c r="M6981" s="92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8" t="e">
        <v>#N/A</v>
      </c>
      <c r="F6982" s="3" t="e">
        <v>#N/A</v>
      </c>
      <c r="G6982" s="3" t="e">
        <v>#N/A</v>
      </c>
      <c r="H6982" s="3" t="e">
        <v>#N/A</v>
      </c>
      <c r="I6982" s="79" t="e">
        <v>#N/A</v>
      </c>
      <c r="J6982" s="79" t="e">
        <v>#N/A</v>
      </c>
      <c r="K6982" s="84" t="e">
        <v>#N/A</v>
      </c>
      <c r="L6982" s="9" t="e">
        <v>#N/A</v>
      </c>
      <c r="M6982" s="92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8" t="e">
        <v>#N/A</v>
      </c>
      <c r="F6983" s="3" t="e">
        <v>#N/A</v>
      </c>
      <c r="G6983" s="3" t="e">
        <v>#N/A</v>
      </c>
      <c r="H6983" s="3" t="e">
        <v>#N/A</v>
      </c>
      <c r="I6983" s="79" t="e">
        <v>#N/A</v>
      </c>
      <c r="J6983" s="79" t="e">
        <v>#N/A</v>
      </c>
      <c r="K6983" s="84" t="e">
        <v>#N/A</v>
      </c>
      <c r="L6983" s="9" t="e">
        <v>#N/A</v>
      </c>
      <c r="M6983" s="92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8" t="e">
        <v>#N/A</v>
      </c>
      <c r="F6984" s="3" t="e">
        <v>#N/A</v>
      </c>
      <c r="G6984" s="3" t="e">
        <v>#N/A</v>
      </c>
      <c r="H6984" s="3" t="e">
        <v>#N/A</v>
      </c>
      <c r="I6984" s="79" t="e">
        <v>#N/A</v>
      </c>
      <c r="J6984" s="79" t="e">
        <v>#N/A</v>
      </c>
      <c r="K6984" s="84" t="e">
        <v>#N/A</v>
      </c>
      <c r="L6984" s="9" t="e">
        <v>#N/A</v>
      </c>
      <c r="M6984" s="92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8" t="e">
        <v>#N/A</v>
      </c>
      <c r="F6985" s="3" t="e">
        <v>#N/A</v>
      </c>
      <c r="G6985" s="3" t="e">
        <v>#N/A</v>
      </c>
      <c r="H6985" s="3" t="e">
        <v>#N/A</v>
      </c>
      <c r="I6985" s="79" t="e">
        <v>#N/A</v>
      </c>
      <c r="J6985" s="79" t="e">
        <v>#N/A</v>
      </c>
      <c r="K6985" s="84" t="e">
        <v>#N/A</v>
      </c>
      <c r="L6985" s="9" t="e">
        <v>#N/A</v>
      </c>
      <c r="M6985" s="92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8" t="e">
        <v>#N/A</v>
      </c>
      <c r="F6986" s="3" t="e">
        <v>#N/A</v>
      </c>
      <c r="G6986" s="3" t="e">
        <v>#N/A</v>
      </c>
      <c r="H6986" s="3" t="e">
        <v>#N/A</v>
      </c>
      <c r="I6986" s="79" t="e">
        <v>#N/A</v>
      </c>
      <c r="J6986" s="79" t="e">
        <v>#N/A</v>
      </c>
      <c r="K6986" s="84" t="e">
        <v>#N/A</v>
      </c>
      <c r="L6986" s="9" t="e">
        <v>#N/A</v>
      </c>
      <c r="M6986" s="92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8" t="e">
        <v>#N/A</v>
      </c>
      <c r="F6987" s="3" t="e">
        <v>#N/A</v>
      </c>
      <c r="G6987" s="3" t="e">
        <v>#N/A</v>
      </c>
      <c r="H6987" s="3" t="e">
        <v>#N/A</v>
      </c>
      <c r="I6987" s="79" t="e">
        <v>#N/A</v>
      </c>
      <c r="J6987" s="79" t="e">
        <v>#N/A</v>
      </c>
      <c r="K6987" s="84" t="e">
        <v>#N/A</v>
      </c>
      <c r="L6987" s="9" t="e">
        <v>#N/A</v>
      </c>
      <c r="M6987" s="92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8" t="e">
        <v>#N/A</v>
      </c>
      <c r="F6988" s="3" t="e">
        <v>#N/A</v>
      </c>
      <c r="G6988" s="3" t="e">
        <v>#N/A</v>
      </c>
      <c r="H6988" s="3" t="e">
        <v>#N/A</v>
      </c>
      <c r="I6988" s="79" t="e">
        <v>#N/A</v>
      </c>
      <c r="J6988" s="79" t="e">
        <v>#N/A</v>
      </c>
      <c r="K6988" s="84" t="e">
        <v>#N/A</v>
      </c>
      <c r="L6988" s="9" t="e">
        <v>#N/A</v>
      </c>
      <c r="M6988" s="92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8" t="e">
        <v>#N/A</v>
      </c>
      <c r="F6989" s="3" t="e">
        <v>#N/A</v>
      </c>
      <c r="G6989" s="3" t="e">
        <v>#N/A</v>
      </c>
      <c r="H6989" s="3" t="e">
        <v>#N/A</v>
      </c>
      <c r="I6989" s="79" t="e">
        <v>#N/A</v>
      </c>
      <c r="J6989" s="79" t="e">
        <v>#N/A</v>
      </c>
      <c r="K6989" s="84" t="e">
        <v>#N/A</v>
      </c>
      <c r="L6989" s="9" t="e">
        <v>#N/A</v>
      </c>
      <c r="M6989" s="92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8" t="e">
        <v>#N/A</v>
      </c>
      <c r="F6990" s="3" t="e">
        <v>#N/A</v>
      </c>
      <c r="G6990" s="3" t="e">
        <v>#N/A</v>
      </c>
      <c r="H6990" s="3" t="e">
        <v>#N/A</v>
      </c>
      <c r="I6990" s="79" t="e">
        <v>#N/A</v>
      </c>
      <c r="J6990" s="79" t="e">
        <v>#N/A</v>
      </c>
      <c r="K6990" s="84" t="e">
        <v>#N/A</v>
      </c>
      <c r="L6990" s="9" t="e">
        <v>#N/A</v>
      </c>
      <c r="M6990" s="92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8" t="e">
        <v>#N/A</v>
      </c>
      <c r="F6991" s="3" t="e">
        <v>#N/A</v>
      </c>
      <c r="G6991" s="3" t="e">
        <v>#N/A</v>
      </c>
      <c r="H6991" s="3" t="e">
        <v>#N/A</v>
      </c>
      <c r="I6991" s="79" t="e">
        <v>#N/A</v>
      </c>
      <c r="J6991" s="79" t="e">
        <v>#N/A</v>
      </c>
      <c r="K6991" s="84" t="e">
        <v>#N/A</v>
      </c>
      <c r="L6991" s="9" t="e">
        <v>#N/A</v>
      </c>
      <c r="M6991" s="92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8" t="e">
        <v>#N/A</v>
      </c>
      <c r="F6992" s="3" t="e">
        <v>#N/A</v>
      </c>
      <c r="G6992" s="3" t="e">
        <v>#N/A</v>
      </c>
      <c r="H6992" s="3" t="e">
        <v>#N/A</v>
      </c>
      <c r="I6992" s="79" t="e">
        <v>#N/A</v>
      </c>
      <c r="J6992" s="79" t="e">
        <v>#N/A</v>
      </c>
      <c r="K6992" s="84" t="e">
        <v>#N/A</v>
      </c>
      <c r="L6992" s="9" t="e">
        <v>#N/A</v>
      </c>
      <c r="M6992" s="92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8" t="e">
        <v>#N/A</v>
      </c>
      <c r="F6993" s="3" t="e">
        <v>#N/A</v>
      </c>
      <c r="G6993" s="3" t="e">
        <v>#N/A</v>
      </c>
      <c r="H6993" s="3" t="e">
        <v>#N/A</v>
      </c>
      <c r="I6993" s="79" t="e">
        <v>#N/A</v>
      </c>
      <c r="J6993" s="79" t="e">
        <v>#N/A</v>
      </c>
      <c r="K6993" s="84" t="e">
        <v>#N/A</v>
      </c>
      <c r="L6993" s="9" t="e">
        <v>#N/A</v>
      </c>
      <c r="M6993" s="92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8" t="e">
        <v>#N/A</v>
      </c>
      <c r="F6994" s="3" t="e">
        <v>#N/A</v>
      </c>
      <c r="G6994" s="3" t="e">
        <v>#N/A</v>
      </c>
      <c r="H6994" s="3" t="e">
        <v>#N/A</v>
      </c>
      <c r="I6994" s="79" t="e">
        <v>#N/A</v>
      </c>
      <c r="J6994" s="79" t="e">
        <v>#N/A</v>
      </c>
      <c r="K6994" s="84" t="e">
        <v>#N/A</v>
      </c>
      <c r="L6994" s="9" t="e">
        <v>#N/A</v>
      </c>
      <c r="M6994" s="92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8" t="e">
        <v>#N/A</v>
      </c>
      <c r="F6995" s="3" t="e">
        <v>#N/A</v>
      </c>
      <c r="G6995" s="3" t="e">
        <v>#N/A</v>
      </c>
      <c r="H6995" s="3" t="e">
        <v>#N/A</v>
      </c>
      <c r="I6995" s="79" t="e">
        <v>#N/A</v>
      </c>
      <c r="J6995" s="79" t="e">
        <v>#N/A</v>
      </c>
      <c r="K6995" s="84" t="e">
        <v>#N/A</v>
      </c>
      <c r="L6995" s="9" t="e">
        <v>#N/A</v>
      </c>
      <c r="M6995" s="92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8" t="e">
        <v>#N/A</v>
      </c>
      <c r="F6996" s="3" t="e">
        <v>#N/A</v>
      </c>
      <c r="G6996" s="3" t="e">
        <v>#N/A</v>
      </c>
      <c r="H6996" s="3" t="e">
        <v>#N/A</v>
      </c>
      <c r="I6996" s="79" t="e">
        <v>#N/A</v>
      </c>
      <c r="J6996" s="79" t="e">
        <v>#N/A</v>
      </c>
      <c r="K6996" s="84" t="e">
        <v>#N/A</v>
      </c>
      <c r="L6996" s="9" t="e">
        <v>#N/A</v>
      </c>
      <c r="M6996" s="92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8" t="e">
        <v>#N/A</v>
      </c>
      <c r="F6997" s="3" t="e">
        <v>#N/A</v>
      </c>
      <c r="G6997" s="3" t="e">
        <v>#N/A</v>
      </c>
      <c r="H6997" s="3" t="e">
        <v>#N/A</v>
      </c>
      <c r="I6997" s="79" t="e">
        <v>#N/A</v>
      </c>
      <c r="J6997" s="79" t="e">
        <v>#N/A</v>
      </c>
      <c r="K6997" s="84" t="e">
        <v>#N/A</v>
      </c>
      <c r="L6997" s="9" t="e">
        <v>#N/A</v>
      </c>
      <c r="M6997" s="92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8" t="e">
        <v>#N/A</v>
      </c>
      <c r="F6998" s="3" t="e">
        <v>#N/A</v>
      </c>
      <c r="G6998" s="3" t="e">
        <v>#N/A</v>
      </c>
      <c r="H6998" s="3" t="e">
        <v>#N/A</v>
      </c>
      <c r="I6998" s="79" t="e">
        <v>#N/A</v>
      </c>
      <c r="J6998" s="79" t="e">
        <v>#N/A</v>
      </c>
      <c r="K6998" s="84" t="e">
        <v>#N/A</v>
      </c>
      <c r="L6998" s="9" t="e">
        <v>#N/A</v>
      </c>
      <c r="M6998" s="92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8" t="e">
        <v>#N/A</v>
      </c>
      <c r="F6999" s="3" t="e">
        <v>#N/A</v>
      </c>
      <c r="G6999" s="3" t="e">
        <v>#N/A</v>
      </c>
      <c r="H6999" s="3" t="e">
        <v>#N/A</v>
      </c>
      <c r="I6999" s="79" t="e">
        <v>#N/A</v>
      </c>
      <c r="J6999" s="79" t="e">
        <v>#N/A</v>
      </c>
      <c r="K6999" s="84" t="e">
        <v>#N/A</v>
      </c>
      <c r="L6999" s="9" t="e">
        <v>#N/A</v>
      </c>
      <c r="M6999" s="92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8" t="e">
        <v>#N/A</v>
      </c>
      <c r="F7000" s="3" t="e">
        <v>#N/A</v>
      </c>
      <c r="G7000" s="3" t="e">
        <v>#N/A</v>
      </c>
      <c r="H7000" s="3" t="e">
        <v>#N/A</v>
      </c>
      <c r="I7000" s="79" t="e">
        <v>#N/A</v>
      </c>
      <c r="J7000" s="79" t="e">
        <v>#N/A</v>
      </c>
      <c r="K7000" s="84" t="e">
        <v>#N/A</v>
      </c>
      <c r="L7000" s="9" t="e">
        <v>#N/A</v>
      </c>
      <c r="M7000" s="92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I1229" sqref="I1229"/>
    </sheetView>
  </sheetViews>
  <sheetFormatPr defaultColWidth="8.85546875" defaultRowHeight="15" x14ac:dyDescent="0.25"/>
  <cols>
    <col min="1" max="1" width="18.140625" bestFit="1" customWidth="1"/>
    <col min="2" max="2" width="38.5703125" bestFit="1" customWidth="1"/>
    <col min="3" max="3" width="9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6.42578125" bestFit="1" customWidth="1"/>
    <col min="8" max="8" width="18.42578125" bestFit="1" customWidth="1"/>
    <col min="9" max="9" width="14.140625" bestFit="1" customWidth="1"/>
    <col min="10" max="10" width="13.42578125" bestFit="1" customWidth="1"/>
    <col min="11" max="12" width="16.7109375" bestFit="1" customWidth="1"/>
    <col min="13" max="13" width="15.42578125" style="90" customWidth="1"/>
  </cols>
  <sheetData>
    <row r="1" spans="1:13" x14ac:dyDescent="0.25">
      <c r="A1" t="s">
        <v>179</v>
      </c>
      <c r="B1" t="s">
        <v>235</v>
      </c>
      <c r="C1" t="s">
        <v>6</v>
      </c>
      <c r="D1" s="90" t="s">
        <v>101</v>
      </c>
      <c r="E1" t="s">
        <v>237</v>
      </c>
      <c r="F1" t="s">
        <v>181</v>
      </c>
      <c r="G1" t="s">
        <v>260</v>
      </c>
      <c r="H1" t="s">
        <v>259</v>
      </c>
      <c r="I1" t="s">
        <v>261</v>
      </c>
      <c r="M1"/>
    </row>
    <row r="2" spans="1:13" hidden="1" x14ac:dyDescent="0.25">
      <c r="A2" t="s">
        <v>75</v>
      </c>
      <c r="B2" t="s">
        <v>136</v>
      </c>
      <c r="C2" s="2">
        <v>45740</v>
      </c>
      <c r="D2" s="90">
        <v>5.5</v>
      </c>
      <c r="E2" t="s">
        <v>23</v>
      </c>
      <c r="F2">
        <v>4095060</v>
      </c>
      <c r="G2">
        <v>5.5</v>
      </c>
      <c r="H2">
        <v>0</v>
      </c>
      <c r="I2">
        <v>0</v>
      </c>
      <c r="M2"/>
    </row>
    <row r="3" spans="1:13" hidden="1" x14ac:dyDescent="0.25">
      <c r="A3" t="s">
        <v>44</v>
      </c>
      <c r="B3" t="s">
        <v>136</v>
      </c>
      <c r="C3" s="2">
        <v>45740</v>
      </c>
      <c r="D3" s="90">
        <v>3.75</v>
      </c>
      <c r="E3" t="s">
        <v>23</v>
      </c>
      <c r="F3">
        <v>4095763</v>
      </c>
      <c r="G3">
        <v>3.75</v>
      </c>
      <c r="H3">
        <v>0</v>
      </c>
      <c r="I3">
        <v>0</v>
      </c>
      <c r="M3"/>
    </row>
    <row r="4" spans="1:13" hidden="1" x14ac:dyDescent="0.25">
      <c r="A4" t="s">
        <v>44</v>
      </c>
      <c r="B4" t="s">
        <v>45</v>
      </c>
      <c r="C4" s="2">
        <v>45740</v>
      </c>
      <c r="D4" s="90">
        <v>0</v>
      </c>
      <c r="E4" t="s">
        <v>23</v>
      </c>
      <c r="F4">
        <v>4095764</v>
      </c>
      <c r="G4">
        <v>3.75</v>
      </c>
      <c r="H4">
        <v>1</v>
      </c>
      <c r="I4">
        <v>3.75</v>
      </c>
      <c r="M4"/>
    </row>
    <row r="5" spans="1:13" hidden="1" x14ac:dyDescent="0.25">
      <c r="A5" t="s">
        <v>44</v>
      </c>
      <c r="B5" t="s">
        <v>65</v>
      </c>
      <c r="C5" s="2">
        <v>45740</v>
      </c>
      <c r="D5" s="90">
        <v>0</v>
      </c>
      <c r="E5" t="s">
        <v>23</v>
      </c>
      <c r="F5">
        <v>4095767</v>
      </c>
      <c r="G5">
        <v>3.75</v>
      </c>
      <c r="H5">
        <v>1</v>
      </c>
      <c r="I5">
        <v>3.75</v>
      </c>
      <c r="M5"/>
    </row>
    <row r="6" spans="1:13" hidden="1" x14ac:dyDescent="0.25">
      <c r="A6" t="s">
        <v>44</v>
      </c>
      <c r="B6" t="s">
        <v>45</v>
      </c>
      <c r="C6" s="2">
        <v>45740</v>
      </c>
      <c r="D6" s="90">
        <v>0</v>
      </c>
      <c r="E6" t="s">
        <v>23</v>
      </c>
      <c r="F6">
        <v>4095768</v>
      </c>
      <c r="G6">
        <v>3.75</v>
      </c>
      <c r="H6">
        <v>1</v>
      </c>
      <c r="I6">
        <v>3.75</v>
      </c>
      <c r="M6"/>
    </row>
    <row r="7" spans="1:13" hidden="1" x14ac:dyDescent="0.25">
      <c r="A7" t="s">
        <v>44</v>
      </c>
      <c r="B7" t="s">
        <v>136</v>
      </c>
      <c r="C7" s="2">
        <v>45740</v>
      </c>
      <c r="D7" s="90">
        <v>0</v>
      </c>
      <c r="E7" t="s">
        <v>23</v>
      </c>
      <c r="F7">
        <v>4095771</v>
      </c>
      <c r="G7">
        <v>3.75</v>
      </c>
      <c r="H7">
        <v>1</v>
      </c>
      <c r="I7">
        <v>3.75</v>
      </c>
      <c r="M7"/>
    </row>
    <row r="8" spans="1:13" hidden="1" x14ac:dyDescent="0.25">
      <c r="A8" t="s">
        <v>75</v>
      </c>
      <c r="B8" t="s">
        <v>136</v>
      </c>
      <c r="C8" s="2">
        <v>45740</v>
      </c>
      <c r="D8" s="90">
        <v>0</v>
      </c>
      <c r="E8" t="s">
        <v>37</v>
      </c>
      <c r="F8">
        <v>4095799</v>
      </c>
      <c r="G8">
        <v>0</v>
      </c>
      <c r="H8">
        <v>0</v>
      </c>
      <c r="I8">
        <v>0</v>
      </c>
      <c r="M8"/>
    </row>
    <row r="9" spans="1:13" hidden="1" x14ac:dyDescent="0.25">
      <c r="A9" t="s">
        <v>75</v>
      </c>
      <c r="B9" t="s">
        <v>137</v>
      </c>
      <c r="C9" s="2">
        <v>45740</v>
      </c>
      <c r="D9" s="90">
        <v>0</v>
      </c>
      <c r="E9" t="s">
        <v>23</v>
      </c>
      <c r="F9">
        <v>4095800</v>
      </c>
      <c r="G9">
        <v>0</v>
      </c>
      <c r="H9">
        <v>0</v>
      </c>
      <c r="I9">
        <v>0</v>
      </c>
      <c r="M9"/>
    </row>
    <row r="10" spans="1:13" hidden="1" x14ac:dyDescent="0.25">
      <c r="A10" t="s">
        <v>73</v>
      </c>
      <c r="B10" t="s">
        <v>143</v>
      </c>
      <c r="C10" s="2">
        <v>45740</v>
      </c>
      <c r="D10" s="90">
        <v>0</v>
      </c>
      <c r="E10" t="s">
        <v>37</v>
      </c>
      <c r="F10">
        <v>4095802</v>
      </c>
      <c r="G10">
        <v>0</v>
      </c>
      <c r="H10">
        <v>0</v>
      </c>
      <c r="I10">
        <v>0</v>
      </c>
      <c r="M10"/>
    </row>
    <row r="11" spans="1:13" hidden="1" x14ac:dyDescent="0.25">
      <c r="A11" t="s">
        <v>73</v>
      </c>
      <c r="B11" t="s">
        <v>143</v>
      </c>
      <c r="C11" s="2">
        <v>45740</v>
      </c>
      <c r="D11" s="90">
        <v>0</v>
      </c>
      <c r="E11" t="s">
        <v>37</v>
      </c>
      <c r="F11">
        <v>4095812</v>
      </c>
      <c r="G11">
        <v>0</v>
      </c>
      <c r="H11">
        <v>0</v>
      </c>
      <c r="I11">
        <v>0</v>
      </c>
      <c r="M11"/>
    </row>
    <row r="12" spans="1:13" hidden="1" x14ac:dyDescent="0.25">
      <c r="A12" t="s">
        <v>73</v>
      </c>
      <c r="B12" t="s">
        <v>136</v>
      </c>
      <c r="C12" s="2">
        <v>45740</v>
      </c>
      <c r="D12" s="90">
        <v>0</v>
      </c>
      <c r="E12" t="s">
        <v>23</v>
      </c>
      <c r="F12">
        <v>4095814</v>
      </c>
      <c r="G12">
        <v>0</v>
      </c>
      <c r="H12">
        <v>0</v>
      </c>
      <c r="I12">
        <v>0</v>
      </c>
      <c r="M12"/>
    </row>
    <row r="13" spans="1:13" hidden="1" x14ac:dyDescent="0.25">
      <c r="A13" t="s">
        <v>44</v>
      </c>
      <c r="B13" t="s">
        <v>136</v>
      </c>
      <c r="C13" s="2">
        <v>45740</v>
      </c>
      <c r="D13" s="90">
        <v>3.75</v>
      </c>
      <c r="E13" t="s">
        <v>23</v>
      </c>
      <c r="F13">
        <v>4095815</v>
      </c>
      <c r="G13">
        <v>3.75</v>
      </c>
      <c r="H13">
        <v>0</v>
      </c>
      <c r="I13">
        <v>0</v>
      </c>
      <c r="M13"/>
    </row>
    <row r="14" spans="1:13" hidden="1" x14ac:dyDescent="0.25">
      <c r="A14" t="s">
        <v>44</v>
      </c>
      <c r="B14" t="s">
        <v>136</v>
      </c>
      <c r="C14" s="2">
        <v>45740</v>
      </c>
      <c r="D14" s="90">
        <v>3.75</v>
      </c>
      <c r="E14" t="s">
        <v>23</v>
      </c>
      <c r="F14">
        <v>4095816</v>
      </c>
      <c r="G14">
        <v>3.75</v>
      </c>
      <c r="H14">
        <v>0</v>
      </c>
      <c r="I14">
        <v>0</v>
      </c>
      <c r="M14"/>
    </row>
    <row r="15" spans="1:13" hidden="1" x14ac:dyDescent="0.25">
      <c r="A15" t="s">
        <v>75</v>
      </c>
      <c r="B15" t="s">
        <v>18</v>
      </c>
      <c r="C15" s="2">
        <v>45740</v>
      </c>
      <c r="D15" s="90">
        <v>0</v>
      </c>
      <c r="E15" t="s">
        <v>23</v>
      </c>
      <c r="F15">
        <v>4095827</v>
      </c>
      <c r="G15">
        <v>0</v>
      </c>
      <c r="H15">
        <v>0</v>
      </c>
      <c r="I15">
        <v>0</v>
      </c>
      <c r="M15"/>
    </row>
    <row r="16" spans="1:13" hidden="1" x14ac:dyDescent="0.25">
      <c r="A16" t="s">
        <v>44</v>
      </c>
      <c r="B16" t="s">
        <v>136</v>
      </c>
      <c r="C16" s="2">
        <v>45740</v>
      </c>
      <c r="D16" s="90">
        <v>3.75</v>
      </c>
      <c r="E16" t="s">
        <v>23</v>
      </c>
      <c r="F16">
        <v>4095829</v>
      </c>
      <c r="G16">
        <v>3.75</v>
      </c>
      <c r="H16">
        <v>0</v>
      </c>
      <c r="I16">
        <v>0</v>
      </c>
      <c r="M16"/>
    </row>
    <row r="17" spans="1:13" hidden="1" x14ac:dyDescent="0.25">
      <c r="A17" t="s">
        <v>44</v>
      </c>
      <c r="B17" t="s">
        <v>136</v>
      </c>
      <c r="C17" s="2">
        <v>45740</v>
      </c>
      <c r="D17" s="90">
        <v>0</v>
      </c>
      <c r="E17" t="s">
        <v>23</v>
      </c>
      <c r="F17">
        <v>4095830</v>
      </c>
      <c r="G17">
        <v>3.75</v>
      </c>
      <c r="H17">
        <v>1</v>
      </c>
      <c r="I17">
        <v>3.75</v>
      </c>
      <c r="M17"/>
    </row>
    <row r="18" spans="1:13" hidden="1" x14ac:dyDescent="0.25">
      <c r="A18" t="s">
        <v>75</v>
      </c>
      <c r="B18" t="s">
        <v>139</v>
      </c>
      <c r="C18" s="2">
        <v>45740</v>
      </c>
      <c r="D18" s="90">
        <v>0</v>
      </c>
      <c r="E18" t="s">
        <v>37</v>
      </c>
      <c r="F18">
        <v>4095831</v>
      </c>
      <c r="G18">
        <v>0</v>
      </c>
      <c r="H18">
        <v>0</v>
      </c>
      <c r="I18">
        <v>0</v>
      </c>
      <c r="M18"/>
    </row>
    <row r="19" spans="1:13" hidden="1" x14ac:dyDescent="0.25">
      <c r="A19" t="s">
        <v>73</v>
      </c>
      <c r="B19" t="s">
        <v>136</v>
      </c>
      <c r="C19" s="2">
        <v>45740</v>
      </c>
      <c r="D19" s="90">
        <v>0</v>
      </c>
      <c r="E19" t="s">
        <v>23</v>
      </c>
      <c r="F19">
        <v>4095838</v>
      </c>
      <c r="G19">
        <v>0</v>
      </c>
      <c r="H19">
        <v>0</v>
      </c>
      <c r="I19">
        <v>0</v>
      </c>
      <c r="M19"/>
    </row>
    <row r="20" spans="1:13" hidden="1" x14ac:dyDescent="0.25">
      <c r="A20" t="s">
        <v>73</v>
      </c>
      <c r="B20" t="s">
        <v>143</v>
      </c>
      <c r="C20" s="2">
        <v>45740</v>
      </c>
      <c r="D20" s="90">
        <v>0</v>
      </c>
      <c r="E20" t="s">
        <v>37</v>
      </c>
      <c r="F20">
        <v>4095839</v>
      </c>
      <c r="G20">
        <v>0</v>
      </c>
      <c r="H20">
        <v>0</v>
      </c>
      <c r="I20">
        <v>0</v>
      </c>
      <c r="M20"/>
    </row>
    <row r="21" spans="1:13" hidden="1" x14ac:dyDescent="0.25">
      <c r="A21" t="s">
        <v>73</v>
      </c>
      <c r="B21" t="s">
        <v>137</v>
      </c>
      <c r="C21" s="2">
        <v>45740</v>
      </c>
      <c r="D21" s="90">
        <v>0</v>
      </c>
      <c r="E21" t="s">
        <v>23</v>
      </c>
      <c r="F21">
        <v>4095847</v>
      </c>
      <c r="G21">
        <v>0</v>
      </c>
      <c r="H21">
        <v>0</v>
      </c>
      <c r="I21">
        <v>0</v>
      </c>
      <c r="M21"/>
    </row>
    <row r="22" spans="1:13" hidden="1" x14ac:dyDescent="0.25">
      <c r="A22" t="s">
        <v>44</v>
      </c>
      <c r="B22" t="s">
        <v>117</v>
      </c>
      <c r="C22" s="2">
        <v>45740</v>
      </c>
      <c r="D22" s="90">
        <v>0</v>
      </c>
      <c r="E22" t="s">
        <v>23</v>
      </c>
      <c r="F22">
        <v>4095848</v>
      </c>
      <c r="G22">
        <v>3.75</v>
      </c>
      <c r="H22">
        <v>1</v>
      </c>
      <c r="I22">
        <v>3.75</v>
      </c>
      <c r="M22"/>
    </row>
    <row r="23" spans="1:13" hidden="1" x14ac:dyDescent="0.25">
      <c r="A23" t="s">
        <v>44</v>
      </c>
      <c r="B23" t="s">
        <v>117</v>
      </c>
      <c r="C23" s="2">
        <v>45740</v>
      </c>
      <c r="D23" s="90">
        <v>0</v>
      </c>
      <c r="E23" t="s">
        <v>23</v>
      </c>
      <c r="F23">
        <v>4095849</v>
      </c>
      <c r="G23">
        <v>3.75</v>
      </c>
      <c r="H23">
        <v>1</v>
      </c>
      <c r="I23">
        <v>3.75</v>
      </c>
      <c r="M23"/>
    </row>
    <row r="24" spans="1:13" hidden="1" x14ac:dyDescent="0.25">
      <c r="A24" t="s">
        <v>73</v>
      </c>
      <c r="B24" t="s">
        <v>136</v>
      </c>
      <c r="C24" s="2">
        <v>45740</v>
      </c>
      <c r="D24" s="90">
        <v>0</v>
      </c>
      <c r="E24" t="s">
        <v>23</v>
      </c>
      <c r="F24">
        <v>4095854</v>
      </c>
      <c r="G24">
        <v>0</v>
      </c>
      <c r="H24">
        <v>0</v>
      </c>
      <c r="I24">
        <v>0</v>
      </c>
      <c r="M24"/>
    </row>
    <row r="25" spans="1:13" hidden="1" x14ac:dyDescent="0.25">
      <c r="A25" t="s">
        <v>73</v>
      </c>
      <c r="B25" t="s">
        <v>18</v>
      </c>
      <c r="C25" s="2">
        <v>45740</v>
      </c>
      <c r="D25" s="90">
        <v>0</v>
      </c>
      <c r="E25" t="s">
        <v>23</v>
      </c>
      <c r="F25">
        <v>4095855</v>
      </c>
      <c r="G25">
        <v>0</v>
      </c>
      <c r="H25">
        <v>0</v>
      </c>
      <c r="I25">
        <v>0</v>
      </c>
      <c r="M25"/>
    </row>
    <row r="26" spans="1:13" hidden="1" x14ac:dyDescent="0.25">
      <c r="A26" t="s">
        <v>44</v>
      </c>
      <c r="B26" t="s">
        <v>136</v>
      </c>
      <c r="C26" s="2">
        <v>45740</v>
      </c>
      <c r="D26" s="90">
        <v>3.75</v>
      </c>
      <c r="E26" t="s">
        <v>23</v>
      </c>
      <c r="F26">
        <v>4095856</v>
      </c>
      <c r="G26">
        <v>3.75</v>
      </c>
      <c r="H26">
        <v>0</v>
      </c>
      <c r="I26">
        <v>0</v>
      </c>
      <c r="M26"/>
    </row>
    <row r="27" spans="1:13" hidden="1" x14ac:dyDescent="0.25">
      <c r="A27" t="s">
        <v>44</v>
      </c>
      <c r="B27" t="s">
        <v>136</v>
      </c>
      <c r="C27" s="2">
        <v>45740</v>
      </c>
      <c r="D27" s="90">
        <v>0</v>
      </c>
      <c r="E27" t="s">
        <v>23</v>
      </c>
      <c r="F27">
        <v>4095857</v>
      </c>
      <c r="G27">
        <v>3.75</v>
      </c>
      <c r="H27">
        <v>1</v>
      </c>
      <c r="I27">
        <v>3.75</v>
      </c>
      <c r="M27"/>
    </row>
    <row r="28" spans="1:13" hidden="1" x14ac:dyDescent="0.25">
      <c r="A28" t="s">
        <v>44</v>
      </c>
      <c r="B28" t="s">
        <v>65</v>
      </c>
      <c r="C28" s="2">
        <v>45740</v>
      </c>
      <c r="D28" s="90">
        <v>0</v>
      </c>
      <c r="E28" t="s">
        <v>23</v>
      </c>
      <c r="F28">
        <v>4095858</v>
      </c>
      <c r="G28">
        <v>3.75</v>
      </c>
      <c r="H28">
        <v>1</v>
      </c>
      <c r="I28">
        <v>3.75</v>
      </c>
      <c r="M28"/>
    </row>
    <row r="29" spans="1:13" hidden="1" x14ac:dyDescent="0.25">
      <c r="A29" t="s">
        <v>44</v>
      </c>
      <c r="B29" t="s">
        <v>136</v>
      </c>
      <c r="C29" s="2">
        <v>45740</v>
      </c>
      <c r="D29" s="90">
        <v>3.75</v>
      </c>
      <c r="E29" t="s">
        <v>23</v>
      </c>
      <c r="F29">
        <v>4095859</v>
      </c>
      <c r="G29">
        <v>3.75</v>
      </c>
      <c r="H29">
        <v>0</v>
      </c>
      <c r="I29">
        <v>0</v>
      </c>
      <c r="M29"/>
    </row>
    <row r="30" spans="1:13" hidden="1" x14ac:dyDescent="0.25">
      <c r="A30" t="s">
        <v>73</v>
      </c>
      <c r="B30" t="s">
        <v>18</v>
      </c>
      <c r="C30" s="2">
        <v>45740</v>
      </c>
      <c r="D30" s="90">
        <v>0</v>
      </c>
      <c r="E30" t="s">
        <v>23</v>
      </c>
      <c r="F30">
        <v>4095861</v>
      </c>
      <c r="G30">
        <v>0</v>
      </c>
      <c r="H30">
        <v>0</v>
      </c>
      <c r="I30">
        <v>0</v>
      </c>
      <c r="M30"/>
    </row>
    <row r="31" spans="1:13" hidden="1" x14ac:dyDescent="0.25">
      <c r="A31" t="s">
        <v>73</v>
      </c>
      <c r="B31" t="s">
        <v>136</v>
      </c>
      <c r="C31" s="2">
        <v>45740</v>
      </c>
      <c r="D31" s="90">
        <v>5</v>
      </c>
      <c r="E31" t="s">
        <v>23</v>
      </c>
      <c r="F31">
        <v>4095862</v>
      </c>
      <c r="G31">
        <v>5</v>
      </c>
      <c r="H31">
        <v>0</v>
      </c>
      <c r="I31">
        <v>0</v>
      </c>
      <c r="M31"/>
    </row>
    <row r="32" spans="1:13" hidden="1" x14ac:dyDescent="0.25">
      <c r="A32" t="s">
        <v>73</v>
      </c>
      <c r="B32" t="s">
        <v>18</v>
      </c>
      <c r="C32" s="2">
        <v>45740</v>
      </c>
      <c r="D32" s="90">
        <v>5</v>
      </c>
      <c r="E32" t="s">
        <v>23</v>
      </c>
      <c r="F32">
        <v>4095864</v>
      </c>
      <c r="G32">
        <v>5</v>
      </c>
      <c r="H32">
        <v>0</v>
      </c>
      <c r="I32">
        <v>0</v>
      </c>
      <c r="M32"/>
    </row>
    <row r="33" spans="1:13" hidden="1" x14ac:dyDescent="0.25">
      <c r="A33" t="s">
        <v>44</v>
      </c>
      <c r="B33" t="s">
        <v>136</v>
      </c>
      <c r="C33" s="2">
        <v>45740</v>
      </c>
      <c r="D33" s="90">
        <v>3.75</v>
      </c>
      <c r="E33" t="s">
        <v>23</v>
      </c>
      <c r="F33">
        <v>4095868</v>
      </c>
      <c r="G33">
        <v>3.75</v>
      </c>
      <c r="H33">
        <v>0</v>
      </c>
      <c r="I33">
        <v>0</v>
      </c>
      <c r="M33"/>
    </row>
    <row r="34" spans="1:13" hidden="1" x14ac:dyDescent="0.25">
      <c r="A34" t="s">
        <v>73</v>
      </c>
      <c r="B34" t="s">
        <v>136</v>
      </c>
      <c r="C34" s="2">
        <v>45740</v>
      </c>
      <c r="D34" s="90">
        <v>0</v>
      </c>
      <c r="E34" t="s">
        <v>23</v>
      </c>
      <c r="F34">
        <v>4095880</v>
      </c>
      <c r="G34">
        <v>0</v>
      </c>
      <c r="H34">
        <v>0</v>
      </c>
      <c r="I34">
        <v>0</v>
      </c>
      <c r="M34"/>
    </row>
    <row r="35" spans="1:13" hidden="1" x14ac:dyDescent="0.25">
      <c r="A35" t="s">
        <v>73</v>
      </c>
      <c r="B35" t="s">
        <v>136</v>
      </c>
      <c r="C35" s="2">
        <v>45740</v>
      </c>
      <c r="D35" s="90">
        <v>0</v>
      </c>
      <c r="E35" t="s">
        <v>23</v>
      </c>
      <c r="F35">
        <v>4095898</v>
      </c>
      <c r="G35">
        <v>0</v>
      </c>
      <c r="H35">
        <v>0</v>
      </c>
      <c r="I35">
        <v>0</v>
      </c>
      <c r="M35"/>
    </row>
    <row r="36" spans="1:13" hidden="1" x14ac:dyDescent="0.25">
      <c r="A36" t="s">
        <v>73</v>
      </c>
      <c r="B36" t="s">
        <v>137</v>
      </c>
      <c r="C36" s="2">
        <v>45740</v>
      </c>
      <c r="D36" s="90">
        <v>0</v>
      </c>
      <c r="E36" t="s">
        <v>23</v>
      </c>
      <c r="F36">
        <v>4095900</v>
      </c>
      <c r="G36">
        <v>0</v>
      </c>
      <c r="H36">
        <v>0</v>
      </c>
      <c r="I36">
        <v>0</v>
      </c>
      <c r="M36"/>
    </row>
    <row r="37" spans="1:13" hidden="1" x14ac:dyDescent="0.25">
      <c r="A37" t="s">
        <v>75</v>
      </c>
      <c r="B37" t="s">
        <v>142</v>
      </c>
      <c r="C37" s="2">
        <v>45740</v>
      </c>
      <c r="D37" s="90">
        <v>5.5</v>
      </c>
      <c r="E37" t="s">
        <v>23</v>
      </c>
      <c r="F37">
        <v>4095912</v>
      </c>
      <c r="G37">
        <v>5.5</v>
      </c>
      <c r="H37">
        <v>0</v>
      </c>
      <c r="I37">
        <v>0</v>
      </c>
      <c r="M37"/>
    </row>
    <row r="38" spans="1:13" hidden="1" x14ac:dyDescent="0.25">
      <c r="A38" t="s">
        <v>75</v>
      </c>
      <c r="B38" t="s">
        <v>18</v>
      </c>
      <c r="C38" s="2">
        <v>45740</v>
      </c>
      <c r="D38" s="90">
        <v>0</v>
      </c>
      <c r="E38" t="s">
        <v>23</v>
      </c>
      <c r="F38">
        <v>4095913</v>
      </c>
      <c r="G38">
        <v>0</v>
      </c>
      <c r="H38">
        <v>0</v>
      </c>
      <c r="I38">
        <v>0</v>
      </c>
      <c r="M38"/>
    </row>
    <row r="39" spans="1:13" hidden="1" x14ac:dyDescent="0.25">
      <c r="A39" t="s">
        <v>44</v>
      </c>
      <c r="B39" t="s">
        <v>136</v>
      </c>
      <c r="C39" s="2">
        <v>45740</v>
      </c>
      <c r="D39" s="90">
        <v>3.75</v>
      </c>
      <c r="E39" t="s">
        <v>23</v>
      </c>
      <c r="F39">
        <v>4095914</v>
      </c>
      <c r="G39">
        <v>3.75</v>
      </c>
      <c r="H39">
        <v>0</v>
      </c>
      <c r="I39">
        <v>0</v>
      </c>
      <c r="M39"/>
    </row>
    <row r="40" spans="1:13" hidden="1" x14ac:dyDescent="0.25">
      <c r="A40" t="s">
        <v>44</v>
      </c>
      <c r="B40" t="s">
        <v>136</v>
      </c>
      <c r="C40" s="2">
        <v>45740</v>
      </c>
      <c r="D40" s="90">
        <v>3.75</v>
      </c>
      <c r="E40" t="s">
        <v>23</v>
      </c>
      <c r="F40">
        <v>4095915</v>
      </c>
      <c r="G40">
        <v>3.75</v>
      </c>
      <c r="H40">
        <v>0</v>
      </c>
      <c r="I40">
        <v>0</v>
      </c>
      <c r="M40"/>
    </row>
    <row r="41" spans="1:13" hidden="1" x14ac:dyDescent="0.25">
      <c r="A41" t="s">
        <v>73</v>
      </c>
      <c r="B41" t="s">
        <v>142</v>
      </c>
      <c r="C41" s="2">
        <v>45740</v>
      </c>
      <c r="D41" s="90">
        <v>0</v>
      </c>
      <c r="E41" t="s">
        <v>23</v>
      </c>
      <c r="F41">
        <v>4095916</v>
      </c>
      <c r="G41">
        <v>0</v>
      </c>
      <c r="H41">
        <v>0</v>
      </c>
      <c r="I41">
        <v>0</v>
      </c>
      <c r="M41"/>
    </row>
    <row r="42" spans="1:13" hidden="1" x14ac:dyDescent="0.25">
      <c r="A42" t="s">
        <v>73</v>
      </c>
      <c r="B42" t="s">
        <v>139</v>
      </c>
      <c r="C42" s="2">
        <v>45740</v>
      </c>
      <c r="D42" s="90">
        <v>0</v>
      </c>
      <c r="E42" t="s">
        <v>37</v>
      </c>
      <c r="F42">
        <v>4095917</v>
      </c>
      <c r="G42">
        <v>0</v>
      </c>
      <c r="H42">
        <v>0</v>
      </c>
      <c r="I42">
        <v>0</v>
      </c>
      <c r="M42"/>
    </row>
    <row r="43" spans="1:13" hidden="1" x14ac:dyDescent="0.25">
      <c r="A43" t="s">
        <v>44</v>
      </c>
      <c r="B43" t="s">
        <v>136</v>
      </c>
      <c r="C43" s="2">
        <v>45740</v>
      </c>
      <c r="D43" s="90">
        <v>0</v>
      </c>
      <c r="E43" t="s">
        <v>23</v>
      </c>
      <c r="F43">
        <v>4095918</v>
      </c>
      <c r="G43">
        <v>3.75</v>
      </c>
      <c r="H43">
        <v>1</v>
      </c>
      <c r="I43">
        <v>3.75</v>
      </c>
      <c r="M43"/>
    </row>
    <row r="44" spans="1:13" hidden="1" x14ac:dyDescent="0.25">
      <c r="A44" t="s">
        <v>44</v>
      </c>
      <c r="B44" t="s">
        <v>136</v>
      </c>
      <c r="C44" s="2">
        <v>45740</v>
      </c>
      <c r="D44" s="90">
        <v>0</v>
      </c>
      <c r="E44" t="s">
        <v>23</v>
      </c>
      <c r="F44">
        <v>4095919</v>
      </c>
      <c r="G44">
        <v>3.75</v>
      </c>
      <c r="H44">
        <v>1</v>
      </c>
      <c r="I44">
        <v>3.75</v>
      </c>
      <c r="M44"/>
    </row>
    <row r="45" spans="1:13" hidden="1" x14ac:dyDescent="0.25">
      <c r="A45" t="s">
        <v>44</v>
      </c>
      <c r="B45" t="s">
        <v>117</v>
      </c>
      <c r="C45" s="2">
        <v>45740</v>
      </c>
      <c r="D45" s="90">
        <v>0</v>
      </c>
      <c r="E45" t="s">
        <v>23</v>
      </c>
      <c r="F45">
        <v>4095925</v>
      </c>
      <c r="G45">
        <v>3.75</v>
      </c>
      <c r="H45">
        <v>1</v>
      </c>
      <c r="I45">
        <v>3.75</v>
      </c>
      <c r="M45"/>
    </row>
    <row r="46" spans="1:13" hidden="1" x14ac:dyDescent="0.25">
      <c r="A46" t="s">
        <v>44</v>
      </c>
      <c r="B46" t="s">
        <v>117</v>
      </c>
      <c r="C46" s="2">
        <v>45740</v>
      </c>
      <c r="D46" s="90">
        <v>0</v>
      </c>
      <c r="E46" t="s">
        <v>23</v>
      </c>
      <c r="F46">
        <v>4095926</v>
      </c>
      <c r="G46">
        <v>3.75</v>
      </c>
      <c r="H46">
        <v>1</v>
      </c>
      <c r="I46">
        <v>3.75</v>
      </c>
      <c r="M46"/>
    </row>
    <row r="47" spans="1:13" hidden="1" x14ac:dyDescent="0.25">
      <c r="A47" t="s">
        <v>44</v>
      </c>
      <c r="B47" t="s">
        <v>18</v>
      </c>
      <c r="C47" s="2">
        <v>45740</v>
      </c>
      <c r="D47" s="90">
        <v>0</v>
      </c>
      <c r="E47" t="s">
        <v>20</v>
      </c>
      <c r="F47">
        <v>4095932</v>
      </c>
      <c r="G47">
        <v>3.75</v>
      </c>
      <c r="H47">
        <v>1</v>
      </c>
      <c r="I47">
        <v>3.75</v>
      </c>
      <c r="M47"/>
    </row>
    <row r="48" spans="1:13" hidden="1" x14ac:dyDescent="0.25">
      <c r="A48" t="s">
        <v>44</v>
      </c>
      <c r="B48" t="s">
        <v>18</v>
      </c>
      <c r="C48" s="2">
        <v>45740</v>
      </c>
      <c r="D48" s="90">
        <v>0</v>
      </c>
      <c r="E48" t="s">
        <v>20</v>
      </c>
      <c r="F48">
        <v>4095933</v>
      </c>
      <c r="G48">
        <v>3.75</v>
      </c>
      <c r="H48">
        <v>1</v>
      </c>
      <c r="I48">
        <v>3.75</v>
      </c>
      <c r="M48"/>
    </row>
    <row r="49" spans="1:13" hidden="1" x14ac:dyDescent="0.25">
      <c r="A49" t="s">
        <v>75</v>
      </c>
      <c r="B49" t="s">
        <v>137</v>
      </c>
      <c r="C49" s="2">
        <v>45740</v>
      </c>
      <c r="D49" s="90">
        <v>0</v>
      </c>
      <c r="E49" t="s">
        <v>23</v>
      </c>
      <c r="F49">
        <v>4095936</v>
      </c>
      <c r="G49">
        <v>0</v>
      </c>
      <c r="H49">
        <v>0</v>
      </c>
      <c r="I49">
        <v>0</v>
      </c>
      <c r="M49"/>
    </row>
    <row r="50" spans="1:13" hidden="1" x14ac:dyDescent="0.25">
      <c r="A50" t="s">
        <v>75</v>
      </c>
      <c r="B50" t="s">
        <v>137</v>
      </c>
      <c r="C50" s="2">
        <v>45740</v>
      </c>
      <c r="D50" s="90">
        <v>0</v>
      </c>
      <c r="E50" t="s">
        <v>23</v>
      </c>
      <c r="F50">
        <v>4095937</v>
      </c>
      <c r="G50">
        <v>0</v>
      </c>
      <c r="H50">
        <v>0</v>
      </c>
      <c r="I50">
        <v>0</v>
      </c>
      <c r="M50"/>
    </row>
    <row r="51" spans="1:13" hidden="1" x14ac:dyDescent="0.25">
      <c r="A51" t="s">
        <v>44</v>
      </c>
      <c r="B51" t="s">
        <v>18</v>
      </c>
      <c r="C51" s="2">
        <v>45740</v>
      </c>
      <c r="D51" s="90">
        <v>0</v>
      </c>
      <c r="E51" t="s">
        <v>20</v>
      </c>
      <c r="F51">
        <v>4095944</v>
      </c>
      <c r="G51">
        <v>3.75</v>
      </c>
      <c r="H51">
        <v>1</v>
      </c>
      <c r="I51">
        <v>3.75</v>
      </c>
      <c r="M51"/>
    </row>
    <row r="52" spans="1:13" hidden="1" x14ac:dyDescent="0.25">
      <c r="A52" t="s">
        <v>44</v>
      </c>
      <c r="B52" t="s">
        <v>45</v>
      </c>
      <c r="C52" s="2">
        <v>45740</v>
      </c>
      <c r="D52" s="90">
        <v>0</v>
      </c>
      <c r="E52" t="s">
        <v>23</v>
      </c>
      <c r="F52">
        <v>4095945</v>
      </c>
      <c r="G52">
        <v>3.75</v>
      </c>
      <c r="H52">
        <v>1</v>
      </c>
      <c r="I52">
        <v>3.75</v>
      </c>
      <c r="M52"/>
    </row>
    <row r="53" spans="1:13" hidden="1" x14ac:dyDescent="0.25">
      <c r="A53" t="s">
        <v>75</v>
      </c>
      <c r="B53" t="s">
        <v>139</v>
      </c>
      <c r="C53" s="2">
        <v>45740</v>
      </c>
      <c r="D53" s="90">
        <v>0</v>
      </c>
      <c r="E53" t="s">
        <v>37</v>
      </c>
      <c r="F53">
        <v>4095947</v>
      </c>
      <c r="G53">
        <v>0</v>
      </c>
      <c r="H53">
        <v>0</v>
      </c>
      <c r="I53">
        <v>0</v>
      </c>
      <c r="M53"/>
    </row>
    <row r="54" spans="1:13" hidden="1" x14ac:dyDescent="0.25">
      <c r="A54" t="s">
        <v>73</v>
      </c>
      <c r="B54" t="s">
        <v>138</v>
      </c>
      <c r="C54" s="2">
        <v>45740</v>
      </c>
      <c r="D54" s="90">
        <v>0</v>
      </c>
      <c r="E54" t="s">
        <v>37</v>
      </c>
      <c r="F54">
        <v>4095949</v>
      </c>
      <c r="G54">
        <v>0</v>
      </c>
      <c r="H54">
        <v>0</v>
      </c>
      <c r="I54">
        <v>0</v>
      </c>
      <c r="M54"/>
    </row>
    <row r="55" spans="1:13" hidden="1" x14ac:dyDescent="0.25">
      <c r="A55" t="s">
        <v>73</v>
      </c>
      <c r="B55" t="s">
        <v>136</v>
      </c>
      <c r="C55" s="2">
        <v>45740</v>
      </c>
      <c r="D55" s="90">
        <v>5</v>
      </c>
      <c r="E55" t="s">
        <v>23</v>
      </c>
      <c r="F55">
        <v>4095951</v>
      </c>
      <c r="G55">
        <v>5</v>
      </c>
      <c r="H55">
        <v>0</v>
      </c>
      <c r="I55">
        <v>0</v>
      </c>
      <c r="M55"/>
    </row>
    <row r="56" spans="1:13" hidden="1" x14ac:dyDescent="0.25">
      <c r="A56" t="s">
        <v>75</v>
      </c>
      <c r="B56" t="s">
        <v>21</v>
      </c>
      <c r="C56" s="2">
        <v>45740</v>
      </c>
      <c r="D56" s="90">
        <v>3.75</v>
      </c>
      <c r="E56" t="s">
        <v>23</v>
      </c>
      <c r="F56">
        <v>4095955</v>
      </c>
      <c r="G56">
        <v>3.75</v>
      </c>
      <c r="H56">
        <v>0</v>
      </c>
      <c r="I56">
        <v>0</v>
      </c>
      <c r="M56"/>
    </row>
    <row r="57" spans="1:13" hidden="1" x14ac:dyDescent="0.25">
      <c r="A57" t="s">
        <v>44</v>
      </c>
      <c r="B57" t="s">
        <v>18</v>
      </c>
      <c r="C57" s="2">
        <v>45740</v>
      </c>
      <c r="D57" s="90">
        <v>0</v>
      </c>
      <c r="E57" t="s">
        <v>20</v>
      </c>
      <c r="F57">
        <v>4095956</v>
      </c>
      <c r="G57">
        <v>3.75</v>
      </c>
      <c r="H57">
        <v>1</v>
      </c>
      <c r="I57">
        <v>3.75</v>
      </c>
      <c r="M57"/>
    </row>
    <row r="58" spans="1:13" hidden="1" x14ac:dyDescent="0.25">
      <c r="A58" t="s">
        <v>73</v>
      </c>
      <c r="B58" t="s">
        <v>18</v>
      </c>
      <c r="C58" s="2">
        <v>45740</v>
      </c>
      <c r="D58" s="90">
        <v>0</v>
      </c>
      <c r="E58" t="s">
        <v>23</v>
      </c>
      <c r="F58">
        <v>4095957</v>
      </c>
      <c r="G58">
        <v>0</v>
      </c>
      <c r="H58">
        <v>0</v>
      </c>
      <c r="I58">
        <v>0</v>
      </c>
      <c r="M58"/>
    </row>
    <row r="59" spans="1:13" hidden="1" x14ac:dyDescent="0.25">
      <c r="A59" t="s">
        <v>73</v>
      </c>
      <c r="B59" t="s">
        <v>136</v>
      </c>
      <c r="C59" s="2">
        <v>45740</v>
      </c>
      <c r="D59" s="90">
        <v>0</v>
      </c>
      <c r="E59" t="s">
        <v>23</v>
      </c>
      <c r="F59">
        <v>4095958</v>
      </c>
      <c r="G59">
        <v>0</v>
      </c>
      <c r="H59">
        <v>0</v>
      </c>
      <c r="I59">
        <v>0</v>
      </c>
      <c r="M59"/>
    </row>
    <row r="60" spans="1:13" hidden="1" x14ac:dyDescent="0.25">
      <c r="A60" t="s">
        <v>75</v>
      </c>
      <c r="B60" t="s">
        <v>142</v>
      </c>
      <c r="C60" s="2">
        <v>45740</v>
      </c>
      <c r="D60" s="90">
        <v>5</v>
      </c>
      <c r="E60" t="s">
        <v>23</v>
      </c>
      <c r="F60">
        <v>4095959</v>
      </c>
      <c r="G60">
        <v>5</v>
      </c>
      <c r="H60">
        <v>0</v>
      </c>
      <c r="I60">
        <v>0</v>
      </c>
      <c r="M60"/>
    </row>
    <row r="61" spans="1:13" hidden="1" x14ac:dyDescent="0.25">
      <c r="A61" t="s">
        <v>75</v>
      </c>
      <c r="B61" t="s">
        <v>142</v>
      </c>
      <c r="C61" s="2">
        <v>45740</v>
      </c>
      <c r="D61" s="90">
        <v>5.5</v>
      </c>
      <c r="E61" t="s">
        <v>23</v>
      </c>
      <c r="F61">
        <v>4095960</v>
      </c>
      <c r="G61">
        <v>5.5</v>
      </c>
      <c r="H61">
        <v>0</v>
      </c>
      <c r="I61">
        <v>0</v>
      </c>
      <c r="M61"/>
    </row>
    <row r="62" spans="1:13" hidden="1" x14ac:dyDescent="0.25">
      <c r="A62" t="s">
        <v>75</v>
      </c>
      <c r="B62" t="s">
        <v>138</v>
      </c>
      <c r="C62" s="2">
        <v>45740</v>
      </c>
      <c r="D62" s="90">
        <v>5</v>
      </c>
      <c r="E62" t="s">
        <v>37</v>
      </c>
      <c r="F62">
        <v>4095962</v>
      </c>
      <c r="G62">
        <v>5</v>
      </c>
      <c r="H62">
        <v>0</v>
      </c>
      <c r="I62">
        <v>0</v>
      </c>
      <c r="M62"/>
    </row>
    <row r="63" spans="1:13" hidden="1" x14ac:dyDescent="0.25">
      <c r="A63" t="s">
        <v>73</v>
      </c>
      <c r="B63" t="s">
        <v>136</v>
      </c>
      <c r="C63" s="2">
        <v>45740</v>
      </c>
      <c r="D63" s="90">
        <v>0</v>
      </c>
      <c r="E63" t="s">
        <v>23</v>
      </c>
      <c r="F63">
        <v>4095964</v>
      </c>
      <c r="G63">
        <v>0</v>
      </c>
      <c r="H63">
        <v>0</v>
      </c>
      <c r="I63">
        <v>0</v>
      </c>
      <c r="M63"/>
    </row>
    <row r="64" spans="1:13" hidden="1" x14ac:dyDescent="0.25">
      <c r="A64" t="s">
        <v>73</v>
      </c>
      <c r="B64" t="s">
        <v>18</v>
      </c>
      <c r="C64" s="2">
        <v>45740</v>
      </c>
      <c r="D64" s="90">
        <v>0</v>
      </c>
      <c r="E64" t="s">
        <v>23</v>
      </c>
      <c r="F64">
        <v>4095965</v>
      </c>
      <c r="G64">
        <v>0</v>
      </c>
      <c r="H64">
        <v>0</v>
      </c>
      <c r="I64">
        <v>0</v>
      </c>
      <c r="M64"/>
    </row>
    <row r="65" spans="1:13" hidden="1" x14ac:dyDescent="0.25">
      <c r="A65" t="s">
        <v>44</v>
      </c>
      <c r="B65" t="s">
        <v>65</v>
      </c>
      <c r="C65" s="2">
        <v>45740</v>
      </c>
      <c r="D65" s="90">
        <v>0</v>
      </c>
      <c r="E65" t="s">
        <v>23</v>
      </c>
      <c r="F65">
        <v>4095968</v>
      </c>
      <c r="G65">
        <v>3.75</v>
      </c>
      <c r="H65">
        <v>1</v>
      </c>
      <c r="I65">
        <v>3.75</v>
      </c>
      <c r="M65"/>
    </row>
    <row r="66" spans="1:13" hidden="1" x14ac:dyDescent="0.25">
      <c r="A66" t="s">
        <v>44</v>
      </c>
      <c r="B66" t="s">
        <v>18</v>
      </c>
      <c r="C66" s="2">
        <v>45740</v>
      </c>
      <c r="D66" s="90">
        <v>0</v>
      </c>
      <c r="E66" t="s">
        <v>20</v>
      </c>
      <c r="F66">
        <v>4095969</v>
      </c>
      <c r="G66">
        <v>3.75</v>
      </c>
      <c r="H66">
        <v>1</v>
      </c>
      <c r="I66">
        <v>3.75</v>
      </c>
      <c r="M66"/>
    </row>
    <row r="67" spans="1:13" hidden="1" x14ac:dyDescent="0.25">
      <c r="A67" t="s">
        <v>73</v>
      </c>
      <c r="B67" t="s">
        <v>136</v>
      </c>
      <c r="C67" s="2">
        <v>45740</v>
      </c>
      <c r="D67" s="90">
        <v>0</v>
      </c>
      <c r="E67" t="s">
        <v>37</v>
      </c>
      <c r="F67">
        <v>4095971</v>
      </c>
      <c r="G67">
        <v>0</v>
      </c>
      <c r="H67">
        <v>0</v>
      </c>
      <c r="I67">
        <v>0</v>
      </c>
      <c r="M67"/>
    </row>
    <row r="68" spans="1:13" hidden="1" x14ac:dyDescent="0.25">
      <c r="A68" t="s">
        <v>73</v>
      </c>
      <c r="B68" t="s">
        <v>137</v>
      </c>
      <c r="C68" s="2">
        <v>45740</v>
      </c>
      <c r="D68" s="90">
        <v>0</v>
      </c>
      <c r="E68" t="s">
        <v>23</v>
      </c>
      <c r="F68">
        <v>4095974</v>
      </c>
      <c r="G68">
        <v>0</v>
      </c>
      <c r="H68">
        <v>0</v>
      </c>
      <c r="I68">
        <v>0</v>
      </c>
      <c r="M68"/>
    </row>
    <row r="69" spans="1:13" hidden="1" x14ac:dyDescent="0.25">
      <c r="A69" t="s">
        <v>73</v>
      </c>
      <c r="B69" t="s">
        <v>136</v>
      </c>
      <c r="C69" s="2">
        <v>45740</v>
      </c>
      <c r="D69" s="90">
        <v>0</v>
      </c>
      <c r="E69" t="s">
        <v>37</v>
      </c>
      <c r="F69">
        <v>4095989</v>
      </c>
      <c r="G69">
        <v>0</v>
      </c>
      <c r="H69">
        <v>0</v>
      </c>
      <c r="I69">
        <v>0</v>
      </c>
      <c r="M69"/>
    </row>
    <row r="70" spans="1:13" hidden="1" x14ac:dyDescent="0.25">
      <c r="A70" t="s">
        <v>73</v>
      </c>
      <c r="B70" t="s">
        <v>143</v>
      </c>
      <c r="C70" s="2">
        <v>45740</v>
      </c>
      <c r="D70" s="90">
        <v>0</v>
      </c>
      <c r="E70" t="s">
        <v>37</v>
      </c>
      <c r="F70">
        <v>4095995</v>
      </c>
      <c r="G70">
        <v>0</v>
      </c>
      <c r="H70">
        <v>0</v>
      </c>
      <c r="I70">
        <v>0</v>
      </c>
      <c r="M70"/>
    </row>
    <row r="71" spans="1:13" hidden="1" x14ac:dyDescent="0.25">
      <c r="A71" t="s">
        <v>73</v>
      </c>
      <c r="B71" t="s">
        <v>139</v>
      </c>
      <c r="C71" s="2">
        <v>45740</v>
      </c>
      <c r="D71" s="90">
        <v>5</v>
      </c>
      <c r="E71" t="s">
        <v>37</v>
      </c>
      <c r="F71">
        <v>4096001</v>
      </c>
      <c r="G71">
        <v>5</v>
      </c>
      <c r="H71">
        <v>0</v>
      </c>
      <c r="I71">
        <v>0</v>
      </c>
      <c r="M71"/>
    </row>
    <row r="72" spans="1:13" hidden="1" x14ac:dyDescent="0.25">
      <c r="A72" t="s">
        <v>73</v>
      </c>
      <c r="B72" t="s">
        <v>139</v>
      </c>
      <c r="C72" s="2">
        <v>45740</v>
      </c>
      <c r="D72" s="90">
        <v>5</v>
      </c>
      <c r="E72" t="s">
        <v>37</v>
      </c>
      <c r="F72">
        <v>4096002</v>
      </c>
      <c r="G72">
        <v>5</v>
      </c>
      <c r="H72">
        <v>0</v>
      </c>
      <c r="I72">
        <v>0</v>
      </c>
      <c r="M72"/>
    </row>
    <row r="73" spans="1:13" hidden="1" x14ac:dyDescent="0.25">
      <c r="A73" t="s">
        <v>75</v>
      </c>
      <c r="B73" t="s">
        <v>18</v>
      </c>
      <c r="C73" s="2">
        <v>45740</v>
      </c>
      <c r="D73" s="90">
        <v>5.5</v>
      </c>
      <c r="E73" t="s">
        <v>23</v>
      </c>
      <c r="F73">
        <v>4096006</v>
      </c>
      <c r="G73">
        <v>5.5</v>
      </c>
      <c r="H73">
        <v>0</v>
      </c>
      <c r="I73">
        <v>0</v>
      </c>
      <c r="M73"/>
    </row>
    <row r="74" spans="1:13" hidden="1" x14ac:dyDescent="0.25">
      <c r="A74" t="s">
        <v>44</v>
      </c>
      <c r="B74" t="s">
        <v>117</v>
      </c>
      <c r="C74" s="2">
        <v>45740</v>
      </c>
      <c r="D74" s="90">
        <v>0</v>
      </c>
      <c r="E74" t="s">
        <v>23</v>
      </c>
      <c r="F74">
        <v>4096011</v>
      </c>
      <c r="G74">
        <v>3.75</v>
      </c>
      <c r="H74">
        <v>1</v>
      </c>
      <c r="I74">
        <v>3.75</v>
      </c>
      <c r="M74"/>
    </row>
    <row r="75" spans="1:13" hidden="1" x14ac:dyDescent="0.25">
      <c r="A75" t="s">
        <v>44</v>
      </c>
      <c r="B75" t="s">
        <v>18</v>
      </c>
      <c r="C75" s="2">
        <v>45740</v>
      </c>
      <c r="D75" s="90">
        <v>0</v>
      </c>
      <c r="E75" t="s">
        <v>20</v>
      </c>
      <c r="F75">
        <v>4096012</v>
      </c>
      <c r="G75">
        <v>3.75</v>
      </c>
      <c r="H75">
        <v>1</v>
      </c>
      <c r="I75">
        <v>3.75</v>
      </c>
      <c r="M75"/>
    </row>
    <row r="76" spans="1:13" hidden="1" x14ac:dyDescent="0.25">
      <c r="A76" t="s">
        <v>44</v>
      </c>
      <c r="B76" t="s">
        <v>65</v>
      </c>
      <c r="C76" s="2">
        <v>45740</v>
      </c>
      <c r="D76" s="90">
        <v>0</v>
      </c>
      <c r="E76" t="s">
        <v>23</v>
      </c>
      <c r="F76">
        <v>4096013</v>
      </c>
      <c r="G76">
        <v>3.75</v>
      </c>
      <c r="H76">
        <v>1</v>
      </c>
      <c r="I76">
        <v>3.75</v>
      </c>
      <c r="M76"/>
    </row>
    <row r="77" spans="1:13" hidden="1" x14ac:dyDescent="0.25">
      <c r="A77" t="s">
        <v>44</v>
      </c>
      <c r="B77" t="s">
        <v>45</v>
      </c>
      <c r="C77" s="2">
        <v>45740</v>
      </c>
      <c r="D77" s="90">
        <v>0</v>
      </c>
      <c r="E77" t="s">
        <v>23</v>
      </c>
      <c r="F77">
        <v>4096014</v>
      </c>
      <c r="G77">
        <v>3.75</v>
      </c>
      <c r="H77">
        <v>1</v>
      </c>
      <c r="I77">
        <v>3.75</v>
      </c>
      <c r="M77"/>
    </row>
    <row r="78" spans="1:13" hidden="1" x14ac:dyDescent="0.25">
      <c r="A78" t="s">
        <v>73</v>
      </c>
      <c r="B78" t="s">
        <v>18</v>
      </c>
      <c r="C78" s="2">
        <v>45740</v>
      </c>
      <c r="D78" s="90">
        <v>5</v>
      </c>
      <c r="E78" t="s">
        <v>20</v>
      </c>
      <c r="F78">
        <v>4096021</v>
      </c>
      <c r="G78">
        <v>5</v>
      </c>
      <c r="H78">
        <v>0</v>
      </c>
      <c r="I78">
        <v>0</v>
      </c>
      <c r="M78"/>
    </row>
    <row r="79" spans="1:13" hidden="1" x14ac:dyDescent="0.25">
      <c r="A79" t="s">
        <v>44</v>
      </c>
      <c r="B79" t="s">
        <v>65</v>
      </c>
      <c r="C79" s="2">
        <v>45740</v>
      </c>
      <c r="D79" s="90">
        <v>0</v>
      </c>
      <c r="E79" t="s">
        <v>23</v>
      </c>
      <c r="F79">
        <v>4096025</v>
      </c>
      <c r="G79">
        <v>3.75</v>
      </c>
      <c r="H79">
        <v>1</v>
      </c>
      <c r="I79">
        <v>3.75</v>
      </c>
      <c r="M79"/>
    </row>
    <row r="80" spans="1:13" hidden="1" x14ac:dyDescent="0.25">
      <c r="A80" t="s">
        <v>44</v>
      </c>
      <c r="B80" t="s">
        <v>65</v>
      </c>
      <c r="C80" s="2">
        <v>45740</v>
      </c>
      <c r="D80" s="90">
        <v>0</v>
      </c>
      <c r="E80" t="s">
        <v>23</v>
      </c>
      <c r="F80">
        <v>4096028</v>
      </c>
      <c r="G80">
        <v>3.75</v>
      </c>
      <c r="H80">
        <v>1</v>
      </c>
      <c r="I80">
        <v>3.75</v>
      </c>
      <c r="M80"/>
    </row>
    <row r="81" spans="1:13" hidden="1" x14ac:dyDescent="0.25">
      <c r="A81" t="s">
        <v>44</v>
      </c>
      <c r="B81" t="s">
        <v>45</v>
      </c>
      <c r="C81" s="2">
        <v>45740</v>
      </c>
      <c r="D81" s="90">
        <v>0</v>
      </c>
      <c r="E81" t="s">
        <v>23</v>
      </c>
      <c r="F81">
        <v>4096029</v>
      </c>
      <c r="G81">
        <v>3.75</v>
      </c>
      <c r="H81">
        <v>1</v>
      </c>
      <c r="I81">
        <v>3.75</v>
      </c>
      <c r="M81"/>
    </row>
    <row r="82" spans="1:13" hidden="1" x14ac:dyDescent="0.25">
      <c r="A82" t="s">
        <v>73</v>
      </c>
      <c r="B82" t="s">
        <v>18</v>
      </c>
      <c r="C82" s="2">
        <v>45740</v>
      </c>
      <c r="D82" s="90">
        <v>0</v>
      </c>
      <c r="E82" t="s">
        <v>23</v>
      </c>
      <c r="F82">
        <v>4096030</v>
      </c>
      <c r="G82">
        <v>0</v>
      </c>
      <c r="H82">
        <v>0</v>
      </c>
      <c r="I82">
        <v>0</v>
      </c>
      <c r="M82"/>
    </row>
    <row r="83" spans="1:13" hidden="1" x14ac:dyDescent="0.25">
      <c r="A83" t="s">
        <v>73</v>
      </c>
      <c r="B83" t="s">
        <v>18</v>
      </c>
      <c r="C83" s="2">
        <v>45740</v>
      </c>
      <c r="D83" s="90">
        <v>0</v>
      </c>
      <c r="E83" t="s">
        <v>20</v>
      </c>
      <c r="F83">
        <v>4096031</v>
      </c>
      <c r="G83">
        <v>0</v>
      </c>
      <c r="H83">
        <v>0</v>
      </c>
      <c r="I83">
        <v>0</v>
      </c>
      <c r="M83"/>
    </row>
    <row r="84" spans="1:13" hidden="1" x14ac:dyDescent="0.25">
      <c r="A84" t="s">
        <v>73</v>
      </c>
      <c r="B84" t="s">
        <v>18</v>
      </c>
      <c r="C84" s="2">
        <v>45740</v>
      </c>
      <c r="D84" s="90">
        <v>5</v>
      </c>
      <c r="E84" t="s">
        <v>23</v>
      </c>
      <c r="F84">
        <v>4096034</v>
      </c>
      <c r="G84">
        <v>5</v>
      </c>
      <c r="H84">
        <v>0</v>
      </c>
      <c r="I84">
        <v>0</v>
      </c>
      <c r="M84"/>
    </row>
    <row r="85" spans="1:13" hidden="1" x14ac:dyDescent="0.25">
      <c r="A85" t="s">
        <v>73</v>
      </c>
      <c r="B85" t="s">
        <v>21</v>
      </c>
      <c r="C85" s="2">
        <v>45740</v>
      </c>
      <c r="D85" s="90">
        <v>5</v>
      </c>
      <c r="E85" t="s">
        <v>23</v>
      </c>
      <c r="F85">
        <v>4096035</v>
      </c>
      <c r="G85">
        <v>5</v>
      </c>
      <c r="H85">
        <v>0</v>
      </c>
      <c r="I85">
        <v>0</v>
      </c>
      <c r="M85"/>
    </row>
    <row r="86" spans="1:13" hidden="1" x14ac:dyDescent="0.25">
      <c r="A86" t="s">
        <v>44</v>
      </c>
      <c r="B86" t="s">
        <v>132</v>
      </c>
      <c r="C86" s="2">
        <v>45740</v>
      </c>
      <c r="D86" s="90">
        <v>0</v>
      </c>
      <c r="E86" t="s">
        <v>23</v>
      </c>
      <c r="F86">
        <v>4096036</v>
      </c>
      <c r="G86">
        <v>3.75</v>
      </c>
      <c r="H86">
        <v>1</v>
      </c>
      <c r="I86">
        <v>3.75</v>
      </c>
      <c r="M86"/>
    </row>
    <row r="87" spans="1:13" hidden="1" x14ac:dyDescent="0.25">
      <c r="A87" t="s">
        <v>44</v>
      </c>
      <c r="B87" t="s">
        <v>132</v>
      </c>
      <c r="C87" s="2">
        <v>45740</v>
      </c>
      <c r="D87" s="90">
        <v>0</v>
      </c>
      <c r="E87" t="s">
        <v>23</v>
      </c>
      <c r="F87">
        <v>4096037</v>
      </c>
      <c r="G87">
        <v>3.75</v>
      </c>
      <c r="H87">
        <v>1</v>
      </c>
      <c r="I87">
        <v>3.75</v>
      </c>
      <c r="M87"/>
    </row>
    <row r="88" spans="1:13" hidden="1" x14ac:dyDescent="0.25">
      <c r="A88" t="s">
        <v>73</v>
      </c>
      <c r="B88" t="s">
        <v>136</v>
      </c>
      <c r="C88" s="2">
        <v>45740</v>
      </c>
      <c r="D88" s="90">
        <v>0</v>
      </c>
      <c r="E88" t="s">
        <v>23</v>
      </c>
      <c r="F88">
        <v>4096038</v>
      </c>
      <c r="G88">
        <v>0</v>
      </c>
      <c r="H88">
        <v>0</v>
      </c>
      <c r="I88">
        <v>0</v>
      </c>
      <c r="M88"/>
    </row>
    <row r="89" spans="1:13" hidden="1" x14ac:dyDescent="0.25">
      <c r="A89" t="s">
        <v>73</v>
      </c>
      <c r="B89" t="s">
        <v>138</v>
      </c>
      <c r="C89" s="2">
        <v>45740</v>
      </c>
      <c r="D89" s="90">
        <v>0</v>
      </c>
      <c r="E89" t="s">
        <v>37</v>
      </c>
      <c r="F89">
        <v>4096045</v>
      </c>
      <c r="G89">
        <v>0</v>
      </c>
      <c r="H89">
        <v>0</v>
      </c>
      <c r="I89">
        <v>0</v>
      </c>
      <c r="M89"/>
    </row>
    <row r="90" spans="1:13" hidden="1" x14ac:dyDescent="0.25">
      <c r="A90" t="s">
        <v>73</v>
      </c>
      <c r="B90" t="s">
        <v>139</v>
      </c>
      <c r="C90" s="2">
        <v>45740</v>
      </c>
      <c r="D90" s="90">
        <v>0</v>
      </c>
      <c r="E90" t="s">
        <v>37</v>
      </c>
      <c r="F90">
        <v>4096046</v>
      </c>
      <c r="G90">
        <v>0</v>
      </c>
      <c r="H90">
        <v>0</v>
      </c>
      <c r="I90">
        <v>0</v>
      </c>
      <c r="M90"/>
    </row>
    <row r="91" spans="1:13" hidden="1" x14ac:dyDescent="0.25">
      <c r="A91" t="s">
        <v>73</v>
      </c>
      <c r="B91" t="s">
        <v>140</v>
      </c>
      <c r="C91" s="2">
        <v>45740</v>
      </c>
      <c r="D91" s="90">
        <v>5</v>
      </c>
      <c r="E91" t="s">
        <v>23</v>
      </c>
      <c r="F91">
        <v>4096047</v>
      </c>
      <c r="G91">
        <v>5</v>
      </c>
      <c r="H91">
        <v>0</v>
      </c>
      <c r="I91">
        <v>0</v>
      </c>
      <c r="M91"/>
    </row>
    <row r="92" spans="1:13" hidden="1" x14ac:dyDescent="0.25">
      <c r="A92" t="s">
        <v>75</v>
      </c>
      <c r="B92" t="s">
        <v>139</v>
      </c>
      <c r="C92" s="2">
        <v>45740</v>
      </c>
      <c r="D92" s="90">
        <v>0</v>
      </c>
      <c r="E92" t="s">
        <v>37</v>
      </c>
      <c r="F92">
        <v>4096052</v>
      </c>
      <c r="G92">
        <v>0</v>
      </c>
      <c r="H92">
        <v>0</v>
      </c>
      <c r="I92">
        <v>0</v>
      </c>
      <c r="M92"/>
    </row>
    <row r="93" spans="1:13" hidden="1" x14ac:dyDescent="0.25">
      <c r="A93" t="s">
        <v>44</v>
      </c>
      <c r="B93" t="s">
        <v>117</v>
      </c>
      <c r="C93" s="2">
        <v>45740</v>
      </c>
      <c r="D93" s="90">
        <v>0</v>
      </c>
      <c r="E93" t="s">
        <v>23</v>
      </c>
      <c r="F93">
        <v>4096054</v>
      </c>
      <c r="G93">
        <v>3.75</v>
      </c>
      <c r="H93">
        <v>1</v>
      </c>
      <c r="I93">
        <v>3.75</v>
      </c>
      <c r="M93"/>
    </row>
    <row r="94" spans="1:13" hidden="1" x14ac:dyDescent="0.25">
      <c r="A94" t="s">
        <v>44</v>
      </c>
      <c r="B94" t="s">
        <v>18</v>
      </c>
      <c r="C94" s="2">
        <v>45740</v>
      </c>
      <c r="D94" s="90">
        <v>0</v>
      </c>
      <c r="E94" t="s">
        <v>20</v>
      </c>
      <c r="F94">
        <v>4096055</v>
      </c>
      <c r="G94">
        <v>3.75</v>
      </c>
      <c r="H94">
        <v>1</v>
      </c>
      <c r="I94">
        <v>3.75</v>
      </c>
      <c r="M94"/>
    </row>
    <row r="95" spans="1:13" hidden="1" x14ac:dyDescent="0.25">
      <c r="A95" t="s">
        <v>44</v>
      </c>
      <c r="B95" t="s">
        <v>132</v>
      </c>
      <c r="C95" s="2">
        <v>45740</v>
      </c>
      <c r="D95" s="90">
        <v>0</v>
      </c>
      <c r="E95" t="s">
        <v>23</v>
      </c>
      <c r="F95">
        <v>4096058</v>
      </c>
      <c r="G95">
        <v>3.75</v>
      </c>
      <c r="H95">
        <v>1</v>
      </c>
      <c r="I95">
        <v>3.75</v>
      </c>
      <c r="M95"/>
    </row>
    <row r="96" spans="1:13" hidden="1" x14ac:dyDescent="0.25">
      <c r="A96" t="s">
        <v>75</v>
      </c>
      <c r="B96" t="s">
        <v>18</v>
      </c>
      <c r="C96" s="2">
        <v>45740</v>
      </c>
      <c r="D96" s="90">
        <v>0</v>
      </c>
      <c r="E96" t="s">
        <v>23</v>
      </c>
      <c r="F96">
        <v>4096059</v>
      </c>
      <c r="G96">
        <v>0</v>
      </c>
      <c r="H96">
        <v>0</v>
      </c>
      <c r="I96">
        <v>0</v>
      </c>
      <c r="M96"/>
    </row>
    <row r="97" spans="1:13" hidden="1" x14ac:dyDescent="0.25">
      <c r="A97" t="s">
        <v>75</v>
      </c>
      <c r="B97" t="s">
        <v>138</v>
      </c>
      <c r="C97" s="2">
        <v>45740</v>
      </c>
      <c r="D97" s="90">
        <v>0</v>
      </c>
      <c r="E97" t="s">
        <v>37</v>
      </c>
      <c r="F97">
        <v>4096060</v>
      </c>
      <c r="G97">
        <v>0</v>
      </c>
      <c r="H97">
        <v>0</v>
      </c>
      <c r="I97">
        <v>0</v>
      </c>
      <c r="M97"/>
    </row>
    <row r="98" spans="1:13" hidden="1" x14ac:dyDescent="0.25">
      <c r="A98" t="s">
        <v>44</v>
      </c>
      <c r="B98" t="s">
        <v>18</v>
      </c>
      <c r="C98" s="2">
        <v>45740</v>
      </c>
      <c r="D98" s="90">
        <v>0</v>
      </c>
      <c r="E98" t="s">
        <v>20</v>
      </c>
      <c r="F98">
        <v>4096061</v>
      </c>
      <c r="G98">
        <v>3.75</v>
      </c>
      <c r="H98">
        <v>1</v>
      </c>
      <c r="I98">
        <v>3.75</v>
      </c>
      <c r="M98"/>
    </row>
    <row r="99" spans="1:13" hidden="1" x14ac:dyDescent="0.25">
      <c r="A99" t="s">
        <v>44</v>
      </c>
      <c r="B99" t="s">
        <v>117</v>
      </c>
      <c r="C99" s="2">
        <v>45740</v>
      </c>
      <c r="D99" s="90">
        <v>3.75</v>
      </c>
      <c r="E99" t="s">
        <v>23</v>
      </c>
      <c r="F99">
        <v>4096062</v>
      </c>
      <c r="G99">
        <v>3.75</v>
      </c>
      <c r="H99">
        <v>0</v>
      </c>
      <c r="I99">
        <v>0</v>
      </c>
      <c r="M99"/>
    </row>
    <row r="100" spans="1:13" hidden="1" x14ac:dyDescent="0.25">
      <c r="A100" t="s">
        <v>44</v>
      </c>
      <c r="B100" t="s">
        <v>136</v>
      </c>
      <c r="C100" s="2">
        <v>45740</v>
      </c>
      <c r="D100" s="90">
        <v>0</v>
      </c>
      <c r="E100" t="s">
        <v>23</v>
      </c>
      <c r="F100">
        <v>4096065</v>
      </c>
      <c r="G100">
        <v>0</v>
      </c>
      <c r="H100">
        <v>0</v>
      </c>
      <c r="I100">
        <v>0</v>
      </c>
      <c r="M100"/>
    </row>
    <row r="101" spans="1:13" hidden="1" x14ac:dyDescent="0.25">
      <c r="A101" t="s">
        <v>44</v>
      </c>
      <c r="B101" t="s">
        <v>65</v>
      </c>
      <c r="C101" s="2">
        <v>45740</v>
      </c>
      <c r="D101" s="90">
        <v>0</v>
      </c>
      <c r="E101" t="s">
        <v>23</v>
      </c>
      <c r="F101">
        <v>4096066</v>
      </c>
      <c r="G101">
        <v>0</v>
      </c>
      <c r="H101">
        <v>0</v>
      </c>
      <c r="I101">
        <v>0</v>
      </c>
      <c r="M101"/>
    </row>
    <row r="102" spans="1:13" hidden="1" x14ac:dyDescent="0.25">
      <c r="A102" t="s">
        <v>75</v>
      </c>
      <c r="B102" t="s">
        <v>137</v>
      </c>
      <c r="C102" s="2">
        <v>45740</v>
      </c>
      <c r="D102" s="90">
        <v>0</v>
      </c>
      <c r="E102" t="s">
        <v>23</v>
      </c>
      <c r="F102">
        <v>4096069</v>
      </c>
      <c r="G102">
        <v>0</v>
      </c>
      <c r="H102">
        <v>0</v>
      </c>
      <c r="I102">
        <v>0</v>
      </c>
      <c r="M102"/>
    </row>
    <row r="103" spans="1:13" hidden="1" x14ac:dyDescent="0.25">
      <c r="A103" t="s">
        <v>75</v>
      </c>
      <c r="B103" t="s">
        <v>18</v>
      </c>
      <c r="C103" s="2">
        <v>45740</v>
      </c>
      <c r="D103" s="90">
        <v>0</v>
      </c>
      <c r="E103" t="s">
        <v>23</v>
      </c>
      <c r="F103">
        <v>4096070</v>
      </c>
      <c r="G103">
        <v>0</v>
      </c>
      <c r="H103">
        <v>0</v>
      </c>
      <c r="I103">
        <v>0</v>
      </c>
      <c r="M103"/>
    </row>
    <row r="104" spans="1:13" hidden="1" x14ac:dyDescent="0.25">
      <c r="A104" t="s">
        <v>75</v>
      </c>
      <c r="B104" t="s">
        <v>138</v>
      </c>
      <c r="C104" s="2">
        <v>45740</v>
      </c>
      <c r="D104" s="90">
        <v>5.5</v>
      </c>
      <c r="E104" t="s">
        <v>37</v>
      </c>
      <c r="F104">
        <v>4096071</v>
      </c>
      <c r="G104">
        <v>5.5</v>
      </c>
      <c r="H104">
        <v>0</v>
      </c>
      <c r="I104">
        <v>0</v>
      </c>
      <c r="M104"/>
    </row>
    <row r="105" spans="1:13" hidden="1" x14ac:dyDescent="0.25">
      <c r="A105" t="s">
        <v>75</v>
      </c>
      <c r="B105" t="s">
        <v>142</v>
      </c>
      <c r="C105" s="2">
        <v>45740</v>
      </c>
      <c r="D105" s="90">
        <v>0</v>
      </c>
      <c r="E105" t="s">
        <v>23</v>
      </c>
      <c r="F105">
        <v>4096072</v>
      </c>
      <c r="G105">
        <v>0</v>
      </c>
      <c r="H105">
        <v>0</v>
      </c>
      <c r="I105">
        <v>0</v>
      </c>
      <c r="M105"/>
    </row>
    <row r="106" spans="1:13" hidden="1" x14ac:dyDescent="0.25">
      <c r="A106" t="s">
        <v>75</v>
      </c>
      <c r="B106" t="s">
        <v>18</v>
      </c>
      <c r="C106" s="2">
        <v>45740</v>
      </c>
      <c r="D106" s="90">
        <v>0</v>
      </c>
      <c r="E106" t="s">
        <v>23</v>
      </c>
      <c r="F106">
        <v>4096073</v>
      </c>
      <c r="G106">
        <v>0</v>
      </c>
      <c r="H106">
        <v>0</v>
      </c>
      <c r="I106">
        <v>0</v>
      </c>
      <c r="M106"/>
    </row>
    <row r="107" spans="1:13" hidden="1" x14ac:dyDescent="0.25">
      <c r="A107" t="s">
        <v>75</v>
      </c>
      <c r="B107" t="s">
        <v>142</v>
      </c>
      <c r="C107" s="2">
        <v>45740</v>
      </c>
      <c r="D107" s="90">
        <v>0</v>
      </c>
      <c r="E107" t="s">
        <v>23</v>
      </c>
      <c r="F107">
        <v>4096074</v>
      </c>
      <c r="G107">
        <v>0</v>
      </c>
      <c r="H107">
        <v>0</v>
      </c>
      <c r="I107">
        <v>0</v>
      </c>
      <c r="M107"/>
    </row>
    <row r="108" spans="1:13" hidden="1" x14ac:dyDescent="0.25">
      <c r="A108" t="s">
        <v>75</v>
      </c>
      <c r="B108" t="s">
        <v>137</v>
      </c>
      <c r="C108" s="2">
        <v>45740</v>
      </c>
      <c r="D108" s="90">
        <v>0</v>
      </c>
      <c r="E108" t="s">
        <v>23</v>
      </c>
      <c r="F108">
        <v>4096075</v>
      </c>
      <c r="G108">
        <v>0</v>
      </c>
      <c r="H108">
        <v>0</v>
      </c>
      <c r="I108">
        <v>0</v>
      </c>
      <c r="M108"/>
    </row>
    <row r="109" spans="1:13" hidden="1" x14ac:dyDescent="0.25">
      <c r="A109" t="s">
        <v>44</v>
      </c>
      <c r="B109" t="s">
        <v>18</v>
      </c>
      <c r="C109" s="2">
        <v>45740</v>
      </c>
      <c r="D109" s="90">
        <v>0</v>
      </c>
      <c r="E109" t="s">
        <v>20</v>
      </c>
      <c r="F109">
        <v>4096078</v>
      </c>
      <c r="G109">
        <v>3.75</v>
      </c>
      <c r="H109">
        <v>1</v>
      </c>
      <c r="I109">
        <v>3.75</v>
      </c>
      <c r="M109"/>
    </row>
    <row r="110" spans="1:13" hidden="1" x14ac:dyDescent="0.25">
      <c r="A110" t="s">
        <v>75</v>
      </c>
      <c r="B110" t="s">
        <v>18</v>
      </c>
      <c r="C110" s="2">
        <v>45740</v>
      </c>
      <c r="D110" s="90">
        <v>5.5</v>
      </c>
      <c r="E110" t="s">
        <v>23</v>
      </c>
      <c r="F110">
        <v>4096101</v>
      </c>
      <c r="G110">
        <v>5.5</v>
      </c>
      <c r="H110">
        <v>0</v>
      </c>
      <c r="I110">
        <v>0</v>
      </c>
      <c r="M110"/>
    </row>
    <row r="111" spans="1:13" hidden="1" x14ac:dyDescent="0.25">
      <c r="A111" t="s">
        <v>75</v>
      </c>
      <c r="B111" t="s">
        <v>143</v>
      </c>
      <c r="C111" s="2">
        <v>45740</v>
      </c>
      <c r="D111" s="90">
        <v>5</v>
      </c>
      <c r="E111" t="s">
        <v>37</v>
      </c>
      <c r="F111">
        <v>4096102</v>
      </c>
      <c r="G111">
        <v>5</v>
      </c>
      <c r="H111">
        <v>0</v>
      </c>
      <c r="I111">
        <v>0</v>
      </c>
      <c r="M111"/>
    </row>
    <row r="112" spans="1:13" hidden="1" x14ac:dyDescent="0.25">
      <c r="A112" t="s">
        <v>75</v>
      </c>
      <c r="B112" t="s">
        <v>138</v>
      </c>
      <c r="C112" s="2">
        <v>45740</v>
      </c>
      <c r="D112" s="90">
        <v>0</v>
      </c>
      <c r="E112" t="s">
        <v>37</v>
      </c>
      <c r="F112">
        <v>4096103</v>
      </c>
      <c r="G112">
        <v>0</v>
      </c>
      <c r="H112">
        <v>0</v>
      </c>
      <c r="I112">
        <v>0</v>
      </c>
      <c r="M112"/>
    </row>
    <row r="113" spans="1:13" hidden="1" x14ac:dyDescent="0.25">
      <c r="A113" t="s">
        <v>75</v>
      </c>
      <c r="B113" t="s">
        <v>142</v>
      </c>
      <c r="C113" s="2">
        <v>45740</v>
      </c>
      <c r="D113" s="90">
        <v>0</v>
      </c>
      <c r="E113" t="s">
        <v>23</v>
      </c>
      <c r="F113">
        <v>4096104</v>
      </c>
      <c r="G113">
        <v>0</v>
      </c>
      <c r="H113">
        <v>0</v>
      </c>
      <c r="I113">
        <v>0</v>
      </c>
      <c r="M113"/>
    </row>
    <row r="114" spans="1:13" hidden="1" x14ac:dyDescent="0.25">
      <c r="A114" t="s">
        <v>44</v>
      </c>
      <c r="B114" t="s">
        <v>136</v>
      </c>
      <c r="C114" s="2">
        <v>45740</v>
      </c>
      <c r="D114" s="90">
        <v>3.75</v>
      </c>
      <c r="E114" t="s">
        <v>23</v>
      </c>
      <c r="F114">
        <v>4096107</v>
      </c>
      <c r="G114">
        <v>3.75</v>
      </c>
      <c r="H114">
        <v>0</v>
      </c>
      <c r="I114">
        <v>0</v>
      </c>
      <c r="M114"/>
    </row>
    <row r="115" spans="1:13" hidden="1" x14ac:dyDescent="0.25">
      <c r="A115" t="s">
        <v>44</v>
      </c>
      <c r="B115" t="s">
        <v>117</v>
      </c>
      <c r="C115" s="2">
        <v>45740</v>
      </c>
      <c r="D115" s="90">
        <v>0</v>
      </c>
      <c r="E115" t="s">
        <v>23</v>
      </c>
      <c r="F115">
        <v>4096108</v>
      </c>
      <c r="G115">
        <v>3.75</v>
      </c>
      <c r="H115">
        <v>1</v>
      </c>
      <c r="I115">
        <v>3.75</v>
      </c>
      <c r="M115"/>
    </row>
    <row r="116" spans="1:13" hidden="1" x14ac:dyDescent="0.25">
      <c r="A116" t="s">
        <v>44</v>
      </c>
      <c r="B116" t="s">
        <v>18</v>
      </c>
      <c r="C116" s="2">
        <v>45740</v>
      </c>
      <c r="D116" s="90">
        <v>3.75</v>
      </c>
      <c r="E116" t="s">
        <v>20</v>
      </c>
      <c r="F116">
        <v>4096116</v>
      </c>
      <c r="G116">
        <v>3.75</v>
      </c>
      <c r="H116">
        <v>0</v>
      </c>
      <c r="I116">
        <v>0</v>
      </c>
      <c r="M116"/>
    </row>
    <row r="117" spans="1:13" hidden="1" x14ac:dyDescent="0.25">
      <c r="A117" t="s">
        <v>73</v>
      </c>
      <c r="B117" t="s">
        <v>18</v>
      </c>
      <c r="C117" s="2">
        <v>45740</v>
      </c>
      <c r="D117" s="90">
        <v>0</v>
      </c>
      <c r="E117" t="s">
        <v>23</v>
      </c>
      <c r="F117">
        <v>4096119</v>
      </c>
      <c r="G117">
        <v>0</v>
      </c>
      <c r="H117">
        <v>0</v>
      </c>
      <c r="I117">
        <v>0</v>
      </c>
      <c r="M117"/>
    </row>
    <row r="118" spans="1:13" hidden="1" x14ac:dyDescent="0.25">
      <c r="A118" t="s">
        <v>73</v>
      </c>
      <c r="B118" t="s">
        <v>21</v>
      </c>
      <c r="C118" s="2">
        <v>45740</v>
      </c>
      <c r="D118" s="90">
        <v>0</v>
      </c>
      <c r="E118" t="s">
        <v>23</v>
      </c>
      <c r="F118">
        <v>4096120</v>
      </c>
      <c r="G118">
        <v>0</v>
      </c>
      <c r="H118">
        <v>0</v>
      </c>
      <c r="I118">
        <v>0</v>
      </c>
      <c r="M118"/>
    </row>
    <row r="119" spans="1:13" hidden="1" x14ac:dyDescent="0.25">
      <c r="A119" t="s">
        <v>44</v>
      </c>
      <c r="B119" t="s">
        <v>45</v>
      </c>
      <c r="C119" s="2">
        <v>45740</v>
      </c>
      <c r="D119" s="90">
        <v>0</v>
      </c>
      <c r="E119" t="s">
        <v>23</v>
      </c>
      <c r="F119">
        <v>4096122</v>
      </c>
      <c r="G119">
        <v>3.75</v>
      </c>
      <c r="H119">
        <v>1</v>
      </c>
      <c r="I119">
        <v>3.75</v>
      </c>
      <c r="M119"/>
    </row>
    <row r="120" spans="1:13" hidden="1" x14ac:dyDescent="0.25">
      <c r="A120" t="s">
        <v>44</v>
      </c>
      <c r="B120" t="s">
        <v>45</v>
      </c>
      <c r="C120" s="2">
        <v>45740</v>
      </c>
      <c r="D120" s="90">
        <v>0</v>
      </c>
      <c r="E120" t="s">
        <v>23</v>
      </c>
      <c r="F120">
        <v>4096123</v>
      </c>
      <c r="G120">
        <v>3.75</v>
      </c>
      <c r="H120">
        <v>1</v>
      </c>
      <c r="I120">
        <v>3.75</v>
      </c>
      <c r="M120"/>
    </row>
    <row r="121" spans="1:13" hidden="1" x14ac:dyDescent="0.25">
      <c r="A121" t="s">
        <v>44</v>
      </c>
      <c r="B121" t="s">
        <v>45</v>
      </c>
      <c r="C121" s="2">
        <v>45740</v>
      </c>
      <c r="D121" s="90">
        <v>0</v>
      </c>
      <c r="E121" t="s">
        <v>23</v>
      </c>
      <c r="F121">
        <v>4096124</v>
      </c>
      <c r="G121">
        <v>3.75</v>
      </c>
      <c r="H121">
        <v>1</v>
      </c>
      <c r="I121">
        <v>3.75</v>
      </c>
      <c r="M121"/>
    </row>
    <row r="122" spans="1:13" hidden="1" x14ac:dyDescent="0.25">
      <c r="A122" t="s">
        <v>73</v>
      </c>
      <c r="B122" t="s">
        <v>142</v>
      </c>
      <c r="C122" s="2">
        <v>45740</v>
      </c>
      <c r="D122" s="90">
        <v>5</v>
      </c>
      <c r="E122" t="s">
        <v>23</v>
      </c>
      <c r="F122">
        <v>4096127</v>
      </c>
      <c r="G122">
        <v>5</v>
      </c>
      <c r="H122">
        <v>0</v>
      </c>
      <c r="I122">
        <v>0</v>
      </c>
      <c r="M122"/>
    </row>
    <row r="123" spans="1:13" hidden="1" x14ac:dyDescent="0.25">
      <c r="A123" t="s">
        <v>73</v>
      </c>
      <c r="B123" t="s">
        <v>136</v>
      </c>
      <c r="C123" s="2">
        <v>45740</v>
      </c>
      <c r="D123" s="90">
        <v>0</v>
      </c>
      <c r="E123" t="s">
        <v>23</v>
      </c>
      <c r="F123">
        <v>4096129</v>
      </c>
      <c r="G123">
        <v>0</v>
      </c>
      <c r="H123">
        <v>0</v>
      </c>
      <c r="I123">
        <v>0</v>
      </c>
      <c r="M123"/>
    </row>
    <row r="124" spans="1:13" hidden="1" x14ac:dyDescent="0.25">
      <c r="A124" t="s">
        <v>44</v>
      </c>
      <c r="B124" t="s">
        <v>132</v>
      </c>
      <c r="C124" s="2">
        <v>45740</v>
      </c>
      <c r="D124" s="90">
        <v>0</v>
      </c>
      <c r="E124" t="s">
        <v>23</v>
      </c>
      <c r="F124">
        <v>4096133</v>
      </c>
      <c r="G124">
        <v>3.75</v>
      </c>
      <c r="H124">
        <v>1</v>
      </c>
      <c r="I124">
        <v>3.75</v>
      </c>
      <c r="M124"/>
    </row>
    <row r="125" spans="1:13" hidden="1" x14ac:dyDescent="0.25">
      <c r="A125" t="s">
        <v>44</v>
      </c>
      <c r="B125" t="s">
        <v>65</v>
      </c>
      <c r="C125" s="2">
        <v>45740</v>
      </c>
      <c r="D125" s="90">
        <v>0</v>
      </c>
      <c r="E125" t="s">
        <v>23</v>
      </c>
      <c r="F125">
        <v>4096134</v>
      </c>
      <c r="G125">
        <v>3.75</v>
      </c>
      <c r="H125">
        <v>1</v>
      </c>
      <c r="I125">
        <v>3.75</v>
      </c>
      <c r="M125"/>
    </row>
    <row r="126" spans="1:13" hidden="1" x14ac:dyDescent="0.25">
      <c r="A126" t="s">
        <v>44</v>
      </c>
      <c r="B126" t="s">
        <v>117</v>
      </c>
      <c r="C126" s="2">
        <v>45740</v>
      </c>
      <c r="D126" s="90">
        <v>3.75</v>
      </c>
      <c r="E126" t="s">
        <v>23</v>
      </c>
      <c r="F126">
        <v>4096135</v>
      </c>
      <c r="G126">
        <v>3.75</v>
      </c>
      <c r="H126">
        <v>0</v>
      </c>
      <c r="I126">
        <v>0</v>
      </c>
      <c r="M126"/>
    </row>
    <row r="127" spans="1:13" hidden="1" x14ac:dyDescent="0.25">
      <c r="A127" t="s">
        <v>44</v>
      </c>
      <c r="B127" t="s">
        <v>18</v>
      </c>
      <c r="C127" s="2">
        <v>45740</v>
      </c>
      <c r="D127" s="90">
        <v>3.75</v>
      </c>
      <c r="E127" t="s">
        <v>20</v>
      </c>
      <c r="F127">
        <v>4096136</v>
      </c>
      <c r="G127">
        <v>3.75</v>
      </c>
      <c r="H127">
        <v>0</v>
      </c>
      <c r="I127">
        <v>0</v>
      </c>
      <c r="M127"/>
    </row>
    <row r="128" spans="1:13" hidden="1" x14ac:dyDescent="0.25">
      <c r="A128" t="s">
        <v>73</v>
      </c>
      <c r="B128" t="s">
        <v>18</v>
      </c>
      <c r="C128" s="2">
        <v>45740</v>
      </c>
      <c r="D128" s="90">
        <v>0</v>
      </c>
      <c r="E128" t="s">
        <v>23</v>
      </c>
      <c r="F128">
        <v>4096137</v>
      </c>
      <c r="G128">
        <v>0</v>
      </c>
      <c r="H128">
        <v>0</v>
      </c>
      <c r="I128">
        <v>0</v>
      </c>
      <c r="M128"/>
    </row>
    <row r="129" spans="1:13" hidden="1" x14ac:dyDescent="0.25">
      <c r="A129" t="s">
        <v>44</v>
      </c>
      <c r="B129" t="s">
        <v>18</v>
      </c>
      <c r="C129" s="2">
        <v>45740</v>
      </c>
      <c r="D129" s="90">
        <v>3.75</v>
      </c>
      <c r="E129" t="s">
        <v>20</v>
      </c>
      <c r="F129">
        <v>4096141</v>
      </c>
      <c r="G129">
        <v>3.75</v>
      </c>
      <c r="H129">
        <v>0</v>
      </c>
      <c r="I129">
        <v>0</v>
      </c>
      <c r="M129"/>
    </row>
    <row r="130" spans="1:13" hidden="1" x14ac:dyDescent="0.25">
      <c r="A130" t="s">
        <v>44</v>
      </c>
      <c r="B130" t="s">
        <v>45</v>
      </c>
      <c r="C130" s="2">
        <v>45740</v>
      </c>
      <c r="D130" s="90">
        <v>0</v>
      </c>
      <c r="E130" t="s">
        <v>23</v>
      </c>
      <c r="F130">
        <v>4096142</v>
      </c>
      <c r="G130">
        <v>3.75</v>
      </c>
      <c r="H130">
        <v>1</v>
      </c>
      <c r="I130">
        <v>3.75</v>
      </c>
      <c r="M130"/>
    </row>
    <row r="131" spans="1:13" hidden="1" x14ac:dyDescent="0.25">
      <c r="A131" t="s">
        <v>44</v>
      </c>
      <c r="B131" t="s">
        <v>18</v>
      </c>
      <c r="C131" s="2">
        <v>45740</v>
      </c>
      <c r="D131" s="90">
        <v>3.75</v>
      </c>
      <c r="E131" t="s">
        <v>20</v>
      </c>
      <c r="F131">
        <v>4096143</v>
      </c>
      <c r="G131">
        <v>3.75</v>
      </c>
      <c r="H131">
        <v>0</v>
      </c>
      <c r="I131">
        <v>0</v>
      </c>
      <c r="M131"/>
    </row>
    <row r="132" spans="1:13" hidden="1" x14ac:dyDescent="0.25">
      <c r="A132" t="s">
        <v>44</v>
      </c>
      <c r="B132" t="s">
        <v>117</v>
      </c>
      <c r="C132" s="2">
        <v>45740</v>
      </c>
      <c r="D132" s="90">
        <v>0</v>
      </c>
      <c r="E132" t="s">
        <v>23</v>
      </c>
      <c r="F132">
        <v>4096144</v>
      </c>
      <c r="G132">
        <v>3.75</v>
      </c>
      <c r="H132">
        <v>1</v>
      </c>
      <c r="I132">
        <v>3.75</v>
      </c>
      <c r="M132"/>
    </row>
    <row r="133" spans="1:13" hidden="1" x14ac:dyDescent="0.25">
      <c r="A133" t="s">
        <v>44</v>
      </c>
      <c r="B133" t="s">
        <v>136</v>
      </c>
      <c r="C133" s="2">
        <v>45740</v>
      </c>
      <c r="D133" s="90">
        <v>3.75</v>
      </c>
      <c r="E133" t="s">
        <v>23</v>
      </c>
      <c r="F133">
        <v>4096145</v>
      </c>
      <c r="G133">
        <v>3.75</v>
      </c>
      <c r="H133">
        <v>0</v>
      </c>
      <c r="I133">
        <v>0</v>
      </c>
      <c r="M133"/>
    </row>
    <row r="134" spans="1:13" hidden="1" x14ac:dyDescent="0.25">
      <c r="A134" t="s">
        <v>44</v>
      </c>
      <c r="B134" t="s">
        <v>136</v>
      </c>
      <c r="C134" s="2">
        <v>45740</v>
      </c>
      <c r="D134" s="90">
        <v>3.75</v>
      </c>
      <c r="E134" t="s">
        <v>23</v>
      </c>
      <c r="F134">
        <v>4096146</v>
      </c>
      <c r="G134">
        <v>3.75</v>
      </c>
      <c r="H134">
        <v>0</v>
      </c>
      <c r="I134">
        <v>0</v>
      </c>
      <c r="M134"/>
    </row>
    <row r="135" spans="1:13" hidden="1" x14ac:dyDescent="0.25">
      <c r="A135" t="s">
        <v>44</v>
      </c>
      <c r="B135" t="s">
        <v>65</v>
      </c>
      <c r="C135" s="2">
        <v>45740</v>
      </c>
      <c r="D135" s="90">
        <v>0</v>
      </c>
      <c r="E135" t="s">
        <v>23</v>
      </c>
      <c r="F135">
        <v>4096147</v>
      </c>
      <c r="G135">
        <v>3.75</v>
      </c>
      <c r="H135">
        <v>1</v>
      </c>
      <c r="I135">
        <v>3.75</v>
      </c>
      <c r="M135"/>
    </row>
    <row r="136" spans="1:13" hidden="1" x14ac:dyDescent="0.25">
      <c r="A136" t="s">
        <v>44</v>
      </c>
      <c r="B136" t="s">
        <v>132</v>
      </c>
      <c r="C136" s="2">
        <v>45740</v>
      </c>
      <c r="D136" s="90">
        <v>0</v>
      </c>
      <c r="E136" t="s">
        <v>23</v>
      </c>
      <c r="F136">
        <v>4096152</v>
      </c>
      <c r="G136">
        <v>3.75</v>
      </c>
      <c r="H136">
        <v>1</v>
      </c>
      <c r="I136">
        <v>3.75</v>
      </c>
      <c r="M136"/>
    </row>
    <row r="137" spans="1:13" hidden="1" x14ac:dyDescent="0.25">
      <c r="A137" t="s">
        <v>44</v>
      </c>
      <c r="B137" t="s">
        <v>45</v>
      </c>
      <c r="C137" s="2">
        <v>45740</v>
      </c>
      <c r="D137" s="90">
        <v>3.75</v>
      </c>
      <c r="E137" t="s">
        <v>23</v>
      </c>
      <c r="F137">
        <v>4096153</v>
      </c>
      <c r="G137">
        <v>3.75</v>
      </c>
      <c r="H137">
        <v>0</v>
      </c>
      <c r="I137">
        <v>0</v>
      </c>
      <c r="M137"/>
    </row>
    <row r="138" spans="1:13" hidden="1" x14ac:dyDescent="0.25">
      <c r="A138" t="s">
        <v>44</v>
      </c>
      <c r="B138" t="s">
        <v>132</v>
      </c>
      <c r="C138" s="2">
        <v>45740</v>
      </c>
      <c r="D138" s="90">
        <v>0</v>
      </c>
      <c r="E138" t="s">
        <v>23</v>
      </c>
      <c r="F138">
        <v>4096154</v>
      </c>
      <c r="G138">
        <v>3.75</v>
      </c>
      <c r="H138">
        <v>1</v>
      </c>
      <c r="I138">
        <v>3.75</v>
      </c>
      <c r="M138"/>
    </row>
    <row r="139" spans="1:13" hidden="1" x14ac:dyDescent="0.25">
      <c r="A139" t="s">
        <v>44</v>
      </c>
      <c r="B139" t="s">
        <v>18</v>
      </c>
      <c r="C139" s="2">
        <v>45740</v>
      </c>
      <c r="D139" s="90">
        <v>0</v>
      </c>
      <c r="E139" t="s">
        <v>20</v>
      </c>
      <c r="F139">
        <v>4096155</v>
      </c>
      <c r="G139">
        <v>3.75</v>
      </c>
      <c r="H139">
        <v>1</v>
      </c>
      <c r="I139">
        <v>3.75</v>
      </c>
      <c r="M139"/>
    </row>
    <row r="140" spans="1:13" hidden="1" x14ac:dyDescent="0.25">
      <c r="A140" t="s">
        <v>73</v>
      </c>
      <c r="B140" t="s">
        <v>21</v>
      </c>
      <c r="C140" s="2">
        <v>45740</v>
      </c>
      <c r="D140" s="90">
        <v>0</v>
      </c>
      <c r="E140" t="s">
        <v>23</v>
      </c>
      <c r="F140">
        <v>4096159</v>
      </c>
      <c r="G140">
        <v>0</v>
      </c>
      <c r="H140">
        <v>0</v>
      </c>
      <c r="I140">
        <v>0</v>
      </c>
      <c r="M140"/>
    </row>
    <row r="141" spans="1:13" hidden="1" x14ac:dyDescent="0.25">
      <c r="A141" t="s">
        <v>44</v>
      </c>
      <c r="B141" t="s">
        <v>18</v>
      </c>
      <c r="C141" s="2">
        <v>45740</v>
      </c>
      <c r="D141" s="90">
        <v>0</v>
      </c>
      <c r="E141" t="s">
        <v>20</v>
      </c>
      <c r="F141">
        <v>4096173</v>
      </c>
      <c r="G141">
        <v>3.75</v>
      </c>
      <c r="H141">
        <v>1</v>
      </c>
      <c r="I141">
        <v>3.75</v>
      </c>
      <c r="M141"/>
    </row>
    <row r="142" spans="1:13" hidden="1" x14ac:dyDescent="0.25">
      <c r="A142" t="s">
        <v>44</v>
      </c>
      <c r="B142" t="s">
        <v>45</v>
      </c>
      <c r="C142" s="2">
        <v>45740</v>
      </c>
      <c r="D142" s="90">
        <v>3.75</v>
      </c>
      <c r="E142" t="s">
        <v>23</v>
      </c>
      <c r="F142">
        <v>4096174</v>
      </c>
      <c r="G142">
        <v>3.75</v>
      </c>
      <c r="H142">
        <v>0</v>
      </c>
      <c r="I142">
        <v>0</v>
      </c>
      <c r="M142"/>
    </row>
    <row r="143" spans="1:13" hidden="1" x14ac:dyDescent="0.25">
      <c r="A143" t="s">
        <v>44</v>
      </c>
      <c r="B143" t="s">
        <v>45</v>
      </c>
      <c r="C143" s="2">
        <v>45740</v>
      </c>
      <c r="D143" s="90">
        <v>3.75</v>
      </c>
      <c r="E143" t="s">
        <v>23</v>
      </c>
      <c r="F143">
        <v>4096179</v>
      </c>
      <c r="G143">
        <v>3.75</v>
      </c>
      <c r="H143">
        <v>0</v>
      </c>
      <c r="I143">
        <v>0</v>
      </c>
      <c r="M143"/>
    </row>
    <row r="144" spans="1:13" hidden="1" x14ac:dyDescent="0.25">
      <c r="A144" t="s">
        <v>44</v>
      </c>
      <c r="B144" t="s">
        <v>65</v>
      </c>
      <c r="C144" s="2">
        <v>45740</v>
      </c>
      <c r="D144" s="90">
        <v>0</v>
      </c>
      <c r="E144" t="s">
        <v>23</v>
      </c>
      <c r="F144">
        <v>4096180</v>
      </c>
      <c r="G144">
        <v>3.75</v>
      </c>
      <c r="H144">
        <v>1</v>
      </c>
      <c r="I144">
        <v>3.75</v>
      </c>
      <c r="M144"/>
    </row>
    <row r="145" spans="1:13" hidden="1" x14ac:dyDescent="0.25">
      <c r="A145" t="s">
        <v>73</v>
      </c>
      <c r="B145" t="s">
        <v>18</v>
      </c>
      <c r="C145" s="2">
        <v>45740</v>
      </c>
      <c r="D145" s="90">
        <v>0</v>
      </c>
      <c r="E145" t="s">
        <v>23</v>
      </c>
      <c r="F145">
        <v>4096185</v>
      </c>
      <c r="G145">
        <v>0</v>
      </c>
      <c r="H145">
        <v>0</v>
      </c>
      <c r="I145">
        <v>0</v>
      </c>
      <c r="M145"/>
    </row>
    <row r="146" spans="1:13" hidden="1" x14ac:dyDescent="0.25">
      <c r="A146" t="s">
        <v>73</v>
      </c>
      <c r="B146" t="s">
        <v>139</v>
      </c>
      <c r="C146" s="2">
        <v>45740</v>
      </c>
      <c r="D146" s="90">
        <v>0</v>
      </c>
      <c r="E146" t="s">
        <v>37</v>
      </c>
      <c r="F146">
        <v>4096188</v>
      </c>
      <c r="G146">
        <v>0</v>
      </c>
      <c r="H146">
        <v>0</v>
      </c>
      <c r="I146">
        <v>0</v>
      </c>
      <c r="M146"/>
    </row>
    <row r="147" spans="1:13" hidden="1" x14ac:dyDescent="0.25">
      <c r="A147" t="s">
        <v>73</v>
      </c>
      <c r="B147" t="s">
        <v>21</v>
      </c>
      <c r="C147" s="2">
        <v>45740</v>
      </c>
      <c r="D147" s="90">
        <v>0</v>
      </c>
      <c r="E147" t="s">
        <v>23</v>
      </c>
      <c r="F147">
        <v>4096190</v>
      </c>
      <c r="G147">
        <v>0</v>
      </c>
      <c r="H147">
        <v>0</v>
      </c>
      <c r="I147">
        <v>0</v>
      </c>
      <c r="M147"/>
    </row>
    <row r="148" spans="1:13" hidden="1" x14ac:dyDescent="0.25">
      <c r="A148" t="s">
        <v>75</v>
      </c>
      <c r="B148" t="s">
        <v>142</v>
      </c>
      <c r="C148" s="2">
        <v>45740</v>
      </c>
      <c r="D148" s="90">
        <v>0</v>
      </c>
      <c r="E148" t="s">
        <v>23</v>
      </c>
      <c r="F148">
        <v>4096205</v>
      </c>
      <c r="G148">
        <v>0</v>
      </c>
      <c r="H148">
        <v>0</v>
      </c>
      <c r="I148">
        <v>0</v>
      </c>
      <c r="M148"/>
    </row>
    <row r="149" spans="1:13" hidden="1" x14ac:dyDescent="0.25">
      <c r="A149" t="s">
        <v>75</v>
      </c>
      <c r="B149" t="s">
        <v>137</v>
      </c>
      <c r="C149" s="2">
        <v>45740</v>
      </c>
      <c r="D149" s="90">
        <v>0</v>
      </c>
      <c r="E149" t="s">
        <v>23</v>
      </c>
      <c r="F149">
        <v>4096206</v>
      </c>
      <c r="G149">
        <v>0</v>
      </c>
      <c r="H149">
        <v>0</v>
      </c>
      <c r="I149">
        <v>0</v>
      </c>
      <c r="M149"/>
    </row>
    <row r="150" spans="1:13" hidden="1" x14ac:dyDescent="0.25">
      <c r="A150" t="s">
        <v>73</v>
      </c>
      <c r="B150" t="s">
        <v>18</v>
      </c>
      <c r="C150" s="2">
        <v>45740</v>
      </c>
      <c r="D150" s="90">
        <v>0</v>
      </c>
      <c r="E150" t="s">
        <v>23</v>
      </c>
      <c r="F150">
        <v>4096213</v>
      </c>
      <c r="G150">
        <v>0</v>
      </c>
      <c r="H150">
        <v>0</v>
      </c>
      <c r="I150">
        <v>0</v>
      </c>
      <c r="M150"/>
    </row>
    <row r="151" spans="1:13" hidden="1" x14ac:dyDescent="0.25">
      <c r="A151" t="s">
        <v>73</v>
      </c>
      <c r="B151" t="s">
        <v>136</v>
      </c>
      <c r="C151" s="2">
        <v>45740</v>
      </c>
      <c r="D151" s="90">
        <v>0</v>
      </c>
      <c r="E151" t="s">
        <v>37</v>
      </c>
      <c r="F151">
        <v>4096214</v>
      </c>
      <c r="G151">
        <v>0</v>
      </c>
      <c r="H151">
        <v>0</v>
      </c>
      <c r="I151">
        <v>0</v>
      </c>
      <c r="M151"/>
    </row>
    <row r="152" spans="1:13" hidden="1" x14ac:dyDescent="0.25">
      <c r="A152" t="s">
        <v>73</v>
      </c>
      <c r="B152" t="s">
        <v>140</v>
      </c>
      <c r="C152" s="2">
        <v>45740</v>
      </c>
      <c r="D152" s="90">
        <v>0</v>
      </c>
      <c r="E152" t="s">
        <v>37</v>
      </c>
      <c r="F152">
        <v>4096221</v>
      </c>
      <c r="G152">
        <v>0</v>
      </c>
      <c r="H152">
        <v>0</v>
      </c>
      <c r="I152">
        <v>0</v>
      </c>
      <c r="M152"/>
    </row>
    <row r="153" spans="1:13" hidden="1" x14ac:dyDescent="0.25">
      <c r="A153" t="s">
        <v>73</v>
      </c>
      <c r="B153" t="s">
        <v>21</v>
      </c>
      <c r="C153" s="2">
        <v>45740</v>
      </c>
      <c r="D153" s="90">
        <v>0</v>
      </c>
      <c r="E153" t="s">
        <v>23</v>
      </c>
      <c r="F153">
        <v>4096222</v>
      </c>
      <c r="G153">
        <v>0</v>
      </c>
      <c r="H153">
        <v>0</v>
      </c>
      <c r="I153">
        <v>0</v>
      </c>
      <c r="M153"/>
    </row>
    <row r="154" spans="1:13" hidden="1" x14ac:dyDescent="0.25">
      <c r="A154" t="s">
        <v>73</v>
      </c>
      <c r="B154" t="s">
        <v>18</v>
      </c>
      <c r="C154" s="2">
        <v>45740</v>
      </c>
      <c r="D154" s="90">
        <v>5</v>
      </c>
      <c r="E154" t="s">
        <v>20</v>
      </c>
      <c r="F154">
        <v>4096230</v>
      </c>
      <c r="G154">
        <v>5</v>
      </c>
      <c r="H154">
        <v>0</v>
      </c>
      <c r="I154">
        <v>0</v>
      </c>
      <c r="M154"/>
    </row>
    <row r="155" spans="1:13" hidden="1" x14ac:dyDescent="0.25">
      <c r="A155" t="s">
        <v>75</v>
      </c>
      <c r="B155" t="s">
        <v>137</v>
      </c>
      <c r="C155" s="2">
        <v>45740</v>
      </c>
      <c r="D155" s="90">
        <v>5</v>
      </c>
      <c r="E155" t="s">
        <v>23</v>
      </c>
      <c r="F155">
        <v>4096256</v>
      </c>
      <c r="G155">
        <v>5</v>
      </c>
      <c r="H155">
        <v>0</v>
      </c>
      <c r="I155">
        <v>0</v>
      </c>
      <c r="M155"/>
    </row>
    <row r="156" spans="1:13" hidden="1" x14ac:dyDescent="0.25">
      <c r="A156" t="s">
        <v>75</v>
      </c>
      <c r="B156" t="s">
        <v>18</v>
      </c>
      <c r="C156" s="2">
        <v>45740</v>
      </c>
      <c r="D156" s="90">
        <v>0</v>
      </c>
      <c r="E156" t="s">
        <v>23</v>
      </c>
      <c r="F156">
        <v>4096257</v>
      </c>
      <c r="G156">
        <v>0</v>
      </c>
      <c r="H156">
        <v>0</v>
      </c>
      <c r="I156">
        <v>0</v>
      </c>
      <c r="M156"/>
    </row>
    <row r="157" spans="1:13" hidden="1" x14ac:dyDescent="0.25">
      <c r="A157" t="s">
        <v>44</v>
      </c>
      <c r="B157" t="s">
        <v>45</v>
      </c>
      <c r="C157" s="2">
        <v>45740</v>
      </c>
      <c r="D157" s="90">
        <v>3.75</v>
      </c>
      <c r="E157" t="s">
        <v>23</v>
      </c>
      <c r="F157">
        <v>4096263</v>
      </c>
      <c r="G157">
        <v>3.75</v>
      </c>
      <c r="H157">
        <v>0</v>
      </c>
      <c r="I157">
        <v>0</v>
      </c>
      <c r="M157"/>
    </row>
    <row r="158" spans="1:13" hidden="1" x14ac:dyDescent="0.25">
      <c r="A158" t="s">
        <v>44</v>
      </c>
      <c r="B158" t="s">
        <v>65</v>
      </c>
      <c r="C158" s="2">
        <v>45740</v>
      </c>
      <c r="D158" s="90">
        <v>0</v>
      </c>
      <c r="E158" t="s">
        <v>23</v>
      </c>
      <c r="F158">
        <v>4096265</v>
      </c>
      <c r="G158">
        <v>3.75</v>
      </c>
      <c r="H158">
        <v>1</v>
      </c>
      <c r="I158">
        <v>3.75</v>
      </c>
      <c r="M158"/>
    </row>
    <row r="159" spans="1:13" hidden="1" x14ac:dyDescent="0.25">
      <c r="A159" t="s">
        <v>44</v>
      </c>
      <c r="B159" t="s">
        <v>117</v>
      </c>
      <c r="C159" s="2">
        <v>45740</v>
      </c>
      <c r="D159" s="90">
        <v>0</v>
      </c>
      <c r="E159" t="s">
        <v>23</v>
      </c>
      <c r="F159">
        <v>4096272</v>
      </c>
      <c r="G159">
        <v>3.75</v>
      </c>
      <c r="H159">
        <v>1</v>
      </c>
      <c r="I159">
        <v>3.75</v>
      </c>
      <c r="M159"/>
    </row>
    <row r="160" spans="1:13" hidden="1" x14ac:dyDescent="0.25">
      <c r="A160" t="s">
        <v>44</v>
      </c>
      <c r="B160" t="s">
        <v>45</v>
      </c>
      <c r="C160" s="2">
        <v>45740</v>
      </c>
      <c r="D160" s="90">
        <v>3.75</v>
      </c>
      <c r="E160" t="s">
        <v>23</v>
      </c>
      <c r="F160">
        <v>4096273</v>
      </c>
      <c r="G160">
        <v>3.75</v>
      </c>
      <c r="H160">
        <v>0</v>
      </c>
      <c r="I160">
        <v>0</v>
      </c>
      <c r="M160"/>
    </row>
    <row r="161" spans="1:13" hidden="1" x14ac:dyDescent="0.25">
      <c r="A161" t="s">
        <v>73</v>
      </c>
      <c r="B161" t="s">
        <v>136</v>
      </c>
      <c r="C161" s="2">
        <v>45740</v>
      </c>
      <c r="D161" s="90">
        <v>5</v>
      </c>
      <c r="E161" t="s">
        <v>37</v>
      </c>
      <c r="F161">
        <v>4096310</v>
      </c>
      <c r="G161">
        <v>5</v>
      </c>
      <c r="H161">
        <v>0</v>
      </c>
      <c r="I161">
        <v>0</v>
      </c>
      <c r="M161"/>
    </row>
    <row r="162" spans="1:13" hidden="1" x14ac:dyDescent="0.25">
      <c r="A162" t="s">
        <v>44</v>
      </c>
      <c r="B162" t="s">
        <v>65</v>
      </c>
      <c r="C162" s="2">
        <v>45740</v>
      </c>
      <c r="D162" s="90">
        <v>3.75</v>
      </c>
      <c r="E162" t="s">
        <v>23</v>
      </c>
      <c r="F162">
        <v>4096326</v>
      </c>
      <c r="G162">
        <v>3.75</v>
      </c>
      <c r="H162">
        <v>0</v>
      </c>
      <c r="I162">
        <v>0</v>
      </c>
      <c r="M162"/>
    </row>
    <row r="163" spans="1:13" hidden="1" x14ac:dyDescent="0.25">
      <c r="A163" t="s">
        <v>75</v>
      </c>
      <c r="B163" t="s">
        <v>143</v>
      </c>
      <c r="C163" s="2">
        <v>45740</v>
      </c>
      <c r="D163" s="90">
        <v>5</v>
      </c>
      <c r="E163" t="s">
        <v>37</v>
      </c>
      <c r="F163">
        <v>4096360</v>
      </c>
      <c r="G163">
        <v>5</v>
      </c>
      <c r="H163">
        <v>0</v>
      </c>
      <c r="I163">
        <v>0</v>
      </c>
      <c r="M163"/>
    </row>
    <row r="164" spans="1:13" hidden="1" x14ac:dyDescent="0.25">
      <c r="A164" t="s">
        <v>73</v>
      </c>
      <c r="B164" t="s">
        <v>18</v>
      </c>
      <c r="C164" s="2">
        <v>45740</v>
      </c>
      <c r="D164" s="90">
        <v>5</v>
      </c>
      <c r="E164" t="s">
        <v>23</v>
      </c>
      <c r="F164">
        <v>4096367</v>
      </c>
      <c r="G164">
        <v>5</v>
      </c>
      <c r="H164">
        <v>0</v>
      </c>
      <c r="I164">
        <v>0</v>
      </c>
      <c r="M164"/>
    </row>
    <row r="165" spans="1:13" hidden="1" x14ac:dyDescent="0.25">
      <c r="A165" t="s">
        <v>73</v>
      </c>
      <c r="B165" t="s">
        <v>136</v>
      </c>
      <c r="C165" s="2">
        <v>45740</v>
      </c>
      <c r="D165" s="90">
        <v>5</v>
      </c>
      <c r="E165" t="s">
        <v>37</v>
      </c>
      <c r="F165">
        <v>4096384</v>
      </c>
      <c r="G165">
        <v>5</v>
      </c>
      <c r="H165">
        <v>0</v>
      </c>
      <c r="I165">
        <v>0</v>
      </c>
      <c r="M165"/>
    </row>
    <row r="166" spans="1:13" hidden="1" x14ac:dyDescent="0.25">
      <c r="A166" t="s">
        <v>75</v>
      </c>
      <c r="B166" t="s">
        <v>18</v>
      </c>
      <c r="C166" s="2">
        <v>45740</v>
      </c>
      <c r="D166" s="90">
        <v>3.75</v>
      </c>
      <c r="E166" t="s">
        <v>23</v>
      </c>
      <c r="F166">
        <v>4096435</v>
      </c>
      <c r="G166">
        <v>3.75</v>
      </c>
      <c r="H166">
        <v>0</v>
      </c>
      <c r="I166">
        <v>0</v>
      </c>
      <c r="M166"/>
    </row>
    <row r="167" spans="1:13" hidden="1" x14ac:dyDescent="0.25">
      <c r="A167" t="s">
        <v>75</v>
      </c>
      <c r="B167" t="s">
        <v>136</v>
      </c>
      <c r="C167" s="2">
        <v>45740</v>
      </c>
      <c r="D167" s="90">
        <v>5</v>
      </c>
      <c r="E167" t="s">
        <v>23</v>
      </c>
      <c r="F167">
        <v>4096436</v>
      </c>
      <c r="G167">
        <v>5</v>
      </c>
      <c r="H167">
        <v>0</v>
      </c>
      <c r="I167">
        <v>0</v>
      </c>
      <c r="M167"/>
    </row>
    <row r="168" spans="1:13" hidden="1" x14ac:dyDescent="0.25">
      <c r="A168" t="s">
        <v>44</v>
      </c>
      <c r="B168" t="s">
        <v>136</v>
      </c>
      <c r="C168" s="2">
        <v>45741</v>
      </c>
      <c r="D168" s="90">
        <v>0</v>
      </c>
      <c r="E168" t="s">
        <v>23</v>
      </c>
      <c r="F168">
        <v>4096490</v>
      </c>
      <c r="G168">
        <v>3.75</v>
      </c>
      <c r="H168">
        <v>1</v>
      </c>
      <c r="I168">
        <v>3.75</v>
      </c>
      <c r="M168"/>
    </row>
    <row r="169" spans="1:13" hidden="1" x14ac:dyDescent="0.25">
      <c r="A169" t="s">
        <v>44</v>
      </c>
      <c r="B169" t="s">
        <v>117</v>
      </c>
      <c r="C169" s="2">
        <v>45741</v>
      </c>
      <c r="D169" s="90">
        <v>3.75</v>
      </c>
      <c r="E169" t="s">
        <v>23</v>
      </c>
      <c r="F169">
        <v>4096491</v>
      </c>
      <c r="G169">
        <v>3.75</v>
      </c>
      <c r="H169">
        <v>0</v>
      </c>
      <c r="I169">
        <v>0</v>
      </c>
      <c r="M169"/>
    </row>
    <row r="170" spans="1:13" hidden="1" x14ac:dyDescent="0.25">
      <c r="A170" t="s">
        <v>44</v>
      </c>
      <c r="B170" t="s">
        <v>18</v>
      </c>
      <c r="C170" s="2">
        <v>45741</v>
      </c>
      <c r="D170" s="90">
        <v>0</v>
      </c>
      <c r="E170" t="s">
        <v>20</v>
      </c>
      <c r="F170">
        <v>4096492</v>
      </c>
      <c r="G170">
        <v>3.75</v>
      </c>
      <c r="H170">
        <v>1</v>
      </c>
      <c r="I170">
        <v>3.75</v>
      </c>
      <c r="M170"/>
    </row>
    <row r="171" spans="1:13" hidden="1" x14ac:dyDescent="0.25">
      <c r="A171" t="s">
        <v>44</v>
      </c>
      <c r="B171" t="s">
        <v>136</v>
      </c>
      <c r="C171" s="2">
        <v>45741</v>
      </c>
      <c r="D171" s="90">
        <v>0</v>
      </c>
      <c r="E171" t="s">
        <v>23</v>
      </c>
      <c r="F171">
        <v>4096493</v>
      </c>
      <c r="G171">
        <v>3.75</v>
      </c>
      <c r="H171">
        <v>1</v>
      </c>
      <c r="I171">
        <v>3.75</v>
      </c>
      <c r="M171"/>
    </row>
    <row r="172" spans="1:13" hidden="1" x14ac:dyDescent="0.25">
      <c r="A172" t="s">
        <v>44</v>
      </c>
      <c r="B172" t="s">
        <v>45</v>
      </c>
      <c r="C172" s="2">
        <v>45741</v>
      </c>
      <c r="D172" s="90">
        <v>0</v>
      </c>
      <c r="E172" t="s">
        <v>23</v>
      </c>
      <c r="F172">
        <v>4096494</v>
      </c>
      <c r="G172">
        <v>3.75</v>
      </c>
      <c r="H172">
        <v>1</v>
      </c>
      <c r="I172">
        <v>3.75</v>
      </c>
      <c r="M172"/>
    </row>
    <row r="173" spans="1:13" hidden="1" x14ac:dyDescent="0.25">
      <c r="A173" t="s">
        <v>75</v>
      </c>
      <c r="B173" t="s">
        <v>138</v>
      </c>
      <c r="C173" s="2">
        <v>45741</v>
      </c>
      <c r="D173" s="90">
        <v>0</v>
      </c>
      <c r="E173" t="s">
        <v>37</v>
      </c>
      <c r="F173">
        <v>4096495</v>
      </c>
      <c r="G173">
        <v>0</v>
      </c>
      <c r="H173">
        <v>1</v>
      </c>
      <c r="I173">
        <v>0</v>
      </c>
      <c r="M173"/>
    </row>
    <row r="174" spans="1:13" hidden="1" x14ac:dyDescent="0.25">
      <c r="A174" t="s">
        <v>73</v>
      </c>
      <c r="B174" t="s">
        <v>18</v>
      </c>
      <c r="C174" s="2">
        <v>45741</v>
      </c>
      <c r="D174" s="90">
        <v>0</v>
      </c>
      <c r="E174" t="s">
        <v>23</v>
      </c>
      <c r="F174">
        <v>4096510</v>
      </c>
      <c r="G174">
        <v>0</v>
      </c>
      <c r="H174">
        <v>0</v>
      </c>
      <c r="I174">
        <v>0</v>
      </c>
      <c r="M174"/>
    </row>
    <row r="175" spans="1:13" hidden="1" x14ac:dyDescent="0.25">
      <c r="A175" t="s">
        <v>73</v>
      </c>
      <c r="B175" t="s">
        <v>136</v>
      </c>
      <c r="C175" s="2">
        <v>45741</v>
      </c>
      <c r="D175" s="90">
        <v>0</v>
      </c>
      <c r="E175" t="s">
        <v>23</v>
      </c>
      <c r="F175">
        <v>4096514</v>
      </c>
      <c r="G175">
        <v>0</v>
      </c>
      <c r="H175">
        <v>0</v>
      </c>
      <c r="I175">
        <v>0</v>
      </c>
      <c r="M175"/>
    </row>
    <row r="176" spans="1:13" hidden="1" x14ac:dyDescent="0.25">
      <c r="A176" t="s">
        <v>75</v>
      </c>
      <c r="B176" t="s">
        <v>18</v>
      </c>
      <c r="C176" s="2">
        <v>45741</v>
      </c>
      <c r="D176" s="90">
        <v>0</v>
      </c>
      <c r="E176" t="s">
        <v>23</v>
      </c>
      <c r="F176">
        <v>4096523</v>
      </c>
      <c r="G176">
        <v>0</v>
      </c>
      <c r="H176">
        <v>0</v>
      </c>
      <c r="I176">
        <v>0</v>
      </c>
      <c r="M176"/>
    </row>
    <row r="177" spans="1:13" hidden="1" x14ac:dyDescent="0.25">
      <c r="A177" t="s">
        <v>75</v>
      </c>
      <c r="B177" t="s">
        <v>18</v>
      </c>
      <c r="C177" s="2">
        <v>45741</v>
      </c>
      <c r="D177" s="90">
        <v>0</v>
      </c>
      <c r="E177" t="s">
        <v>23</v>
      </c>
      <c r="F177">
        <v>4096524</v>
      </c>
      <c r="G177">
        <v>0</v>
      </c>
      <c r="H177">
        <v>0</v>
      </c>
      <c r="I177">
        <v>0</v>
      </c>
      <c r="M177"/>
    </row>
    <row r="178" spans="1:13" hidden="1" x14ac:dyDescent="0.25">
      <c r="A178" t="s">
        <v>44</v>
      </c>
      <c r="B178" t="s">
        <v>132</v>
      </c>
      <c r="C178" s="2">
        <v>45741</v>
      </c>
      <c r="D178" s="90">
        <v>0</v>
      </c>
      <c r="E178" t="s">
        <v>23</v>
      </c>
      <c r="F178">
        <v>4096540</v>
      </c>
      <c r="G178">
        <v>3.75</v>
      </c>
      <c r="H178">
        <v>1</v>
      </c>
      <c r="I178">
        <v>3.75</v>
      </c>
      <c r="M178"/>
    </row>
    <row r="179" spans="1:13" hidden="1" x14ac:dyDescent="0.25">
      <c r="A179" t="s">
        <v>73</v>
      </c>
      <c r="B179" t="s">
        <v>136</v>
      </c>
      <c r="C179" s="2">
        <v>45741</v>
      </c>
      <c r="D179" s="90">
        <v>0</v>
      </c>
      <c r="E179" t="s">
        <v>23</v>
      </c>
      <c r="F179">
        <v>4096548</v>
      </c>
      <c r="G179">
        <v>0</v>
      </c>
      <c r="H179">
        <v>0</v>
      </c>
      <c r="I179">
        <v>0</v>
      </c>
      <c r="M179"/>
    </row>
    <row r="180" spans="1:13" hidden="1" x14ac:dyDescent="0.25">
      <c r="A180" t="s">
        <v>75</v>
      </c>
      <c r="B180" t="s">
        <v>18</v>
      </c>
      <c r="C180" s="2">
        <v>45741</v>
      </c>
      <c r="D180" s="90">
        <v>0</v>
      </c>
      <c r="E180" t="s">
        <v>23</v>
      </c>
      <c r="F180">
        <v>4096551</v>
      </c>
      <c r="G180">
        <v>0</v>
      </c>
      <c r="H180">
        <v>0</v>
      </c>
      <c r="I180">
        <v>0</v>
      </c>
      <c r="M180"/>
    </row>
    <row r="181" spans="1:13" hidden="1" x14ac:dyDescent="0.25">
      <c r="A181" t="s">
        <v>44</v>
      </c>
      <c r="B181" t="s">
        <v>136</v>
      </c>
      <c r="C181" s="2">
        <v>45741</v>
      </c>
      <c r="D181" s="90">
        <v>0</v>
      </c>
      <c r="E181" t="s">
        <v>23</v>
      </c>
      <c r="F181">
        <v>4096553</v>
      </c>
      <c r="G181">
        <v>3.75</v>
      </c>
      <c r="H181">
        <v>1</v>
      </c>
      <c r="I181">
        <v>3.75</v>
      </c>
      <c r="M181"/>
    </row>
    <row r="182" spans="1:13" hidden="1" x14ac:dyDescent="0.25">
      <c r="A182" t="s">
        <v>75</v>
      </c>
      <c r="B182" t="s">
        <v>137</v>
      </c>
      <c r="C182" s="2">
        <v>45741</v>
      </c>
      <c r="D182" s="90">
        <v>0</v>
      </c>
      <c r="E182" t="s">
        <v>23</v>
      </c>
      <c r="F182">
        <v>4096555</v>
      </c>
      <c r="G182">
        <v>0</v>
      </c>
      <c r="H182">
        <v>0</v>
      </c>
      <c r="I182">
        <v>0</v>
      </c>
      <c r="M182"/>
    </row>
    <row r="183" spans="1:13" hidden="1" x14ac:dyDescent="0.25">
      <c r="A183" t="s">
        <v>75</v>
      </c>
      <c r="B183" t="s">
        <v>18</v>
      </c>
      <c r="C183" s="2">
        <v>45741</v>
      </c>
      <c r="D183" s="90">
        <v>0</v>
      </c>
      <c r="E183" t="s">
        <v>23</v>
      </c>
      <c r="F183">
        <v>4096556</v>
      </c>
      <c r="G183">
        <v>0</v>
      </c>
      <c r="H183">
        <v>0</v>
      </c>
      <c r="I183">
        <v>0</v>
      </c>
      <c r="M183"/>
    </row>
    <row r="184" spans="1:13" hidden="1" x14ac:dyDescent="0.25">
      <c r="A184" t="s">
        <v>73</v>
      </c>
      <c r="B184" t="s">
        <v>136</v>
      </c>
      <c r="C184" s="2">
        <v>45741</v>
      </c>
      <c r="D184" s="90">
        <v>0</v>
      </c>
      <c r="E184" t="s">
        <v>37</v>
      </c>
      <c r="F184">
        <v>4096563</v>
      </c>
      <c r="G184">
        <v>0</v>
      </c>
      <c r="H184">
        <v>0</v>
      </c>
      <c r="I184">
        <v>0</v>
      </c>
      <c r="M184"/>
    </row>
    <row r="185" spans="1:13" hidden="1" x14ac:dyDescent="0.25">
      <c r="A185" t="s">
        <v>73</v>
      </c>
      <c r="B185" t="s">
        <v>143</v>
      </c>
      <c r="C185" s="2">
        <v>45741</v>
      </c>
      <c r="D185" s="90">
        <v>0</v>
      </c>
      <c r="E185" t="s">
        <v>37</v>
      </c>
      <c r="F185">
        <v>4096567</v>
      </c>
      <c r="G185">
        <v>0</v>
      </c>
      <c r="H185">
        <v>0</v>
      </c>
      <c r="I185">
        <v>0</v>
      </c>
      <c r="M185"/>
    </row>
    <row r="186" spans="1:13" hidden="1" x14ac:dyDescent="0.25">
      <c r="A186" t="s">
        <v>73</v>
      </c>
      <c r="B186" t="s">
        <v>21</v>
      </c>
      <c r="C186" s="2">
        <v>45741</v>
      </c>
      <c r="D186" s="90">
        <v>0</v>
      </c>
      <c r="E186" t="s">
        <v>23</v>
      </c>
      <c r="F186">
        <v>4096577</v>
      </c>
      <c r="G186">
        <v>0</v>
      </c>
      <c r="H186">
        <v>0</v>
      </c>
      <c r="I186">
        <v>0</v>
      </c>
      <c r="M186"/>
    </row>
    <row r="187" spans="1:13" hidden="1" x14ac:dyDescent="0.25">
      <c r="A187" t="s">
        <v>44</v>
      </c>
      <c r="B187" t="s">
        <v>136</v>
      </c>
      <c r="C187" s="2">
        <v>45741</v>
      </c>
      <c r="D187" s="90">
        <v>0</v>
      </c>
      <c r="E187" t="s">
        <v>23</v>
      </c>
      <c r="F187">
        <v>4096578</v>
      </c>
      <c r="G187">
        <v>3.75</v>
      </c>
      <c r="H187">
        <v>1</v>
      </c>
      <c r="I187">
        <v>3.75</v>
      </c>
      <c r="M187"/>
    </row>
    <row r="188" spans="1:13" hidden="1" x14ac:dyDescent="0.25">
      <c r="A188" t="s">
        <v>44</v>
      </c>
      <c r="B188" t="s">
        <v>136</v>
      </c>
      <c r="C188" s="2">
        <v>45741</v>
      </c>
      <c r="D188" s="90">
        <v>0</v>
      </c>
      <c r="E188" t="s">
        <v>23</v>
      </c>
      <c r="F188">
        <v>4096579</v>
      </c>
      <c r="G188">
        <v>3.75</v>
      </c>
      <c r="H188">
        <v>1</v>
      </c>
      <c r="I188">
        <v>3.75</v>
      </c>
      <c r="M188"/>
    </row>
    <row r="189" spans="1:13" hidden="1" x14ac:dyDescent="0.25">
      <c r="A189" t="s">
        <v>44</v>
      </c>
      <c r="B189" t="s">
        <v>136</v>
      </c>
      <c r="C189" s="2">
        <v>45741</v>
      </c>
      <c r="D189" s="90">
        <v>0</v>
      </c>
      <c r="E189" t="s">
        <v>23</v>
      </c>
      <c r="F189">
        <v>4096580</v>
      </c>
      <c r="G189">
        <v>3.75</v>
      </c>
      <c r="H189">
        <v>1</v>
      </c>
      <c r="I189">
        <v>3.75</v>
      </c>
      <c r="M189"/>
    </row>
    <row r="190" spans="1:13" hidden="1" x14ac:dyDescent="0.25">
      <c r="A190" t="s">
        <v>44</v>
      </c>
      <c r="B190" t="s">
        <v>136</v>
      </c>
      <c r="C190" s="2">
        <v>45741</v>
      </c>
      <c r="D190" s="90">
        <v>0</v>
      </c>
      <c r="E190" t="s">
        <v>23</v>
      </c>
      <c r="F190">
        <v>4096581</v>
      </c>
      <c r="G190">
        <v>3.75</v>
      </c>
      <c r="H190">
        <v>1</v>
      </c>
      <c r="I190">
        <v>3.75</v>
      </c>
      <c r="M190"/>
    </row>
    <row r="191" spans="1:13" hidden="1" x14ac:dyDescent="0.25">
      <c r="A191" t="s">
        <v>73</v>
      </c>
      <c r="B191" t="s">
        <v>139</v>
      </c>
      <c r="C191" s="2">
        <v>45741</v>
      </c>
      <c r="D191" s="90">
        <v>0</v>
      </c>
      <c r="E191" t="s">
        <v>37</v>
      </c>
      <c r="F191">
        <v>4096585</v>
      </c>
      <c r="G191">
        <v>0</v>
      </c>
      <c r="H191">
        <v>0</v>
      </c>
      <c r="I191">
        <v>0</v>
      </c>
      <c r="M191"/>
    </row>
    <row r="192" spans="1:13" hidden="1" x14ac:dyDescent="0.25">
      <c r="A192" t="s">
        <v>44</v>
      </c>
      <c r="B192" t="s">
        <v>45</v>
      </c>
      <c r="C192" s="2">
        <v>45741</v>
      </c>
      <c r="D192" s="90">
        <v>0</v>
      </c>
      <c r="E192" t="s">
        <v>23</v>
      </c>
      <c r="F192">
        <v>4096589</v>
      </c>
      <c r="G192">
        <v>3.75</v>
      </c>
      <c r="H192">
        <v>1</v>
      </c>
      <c r="I192">
        <v>3.75</v>
      </c>
      <c r="M192"/>
    </row>
    <row r="193" spans="1:13" hidden="1" x14ac:dyDescent="0.25">
      <c r="A193" t="s">
        <v>73</v>
      </c>
      <c r="B193" t="s">
        <v>138</v>
      </c>
      <c r="C193" s="2">
        <v>45741</v>
      </c>
      <c r="D193" s="90">
        <v>0</v>
      </c>
      <c r="E193" t="s">
        <v>37</v>
      </c>
      <c r="F193">
        <v>4096608</v>
      </c>
      <c r="G193">
        <v>0</v>
      </c>
      <c r="H193">
        <v>0</v>
      </c>
      <c r="I193">
        <v>0</v>
      </c>
      <c r="M193"/>
    </row>
    <row r="194" spans="1:13" hidden="1" x14ac:dyDescent="0.25">
      <c r="A194" t="s">
        <v>73</v>
      </c>
      <c r="B194" t="s">
        <v>21</v>
      </c>
      <c r="C194" s="2">
        <v>45741</v>
      </c>
      <c r="D194" s="90">
        <v>0</v>
      </c>
      <c r="E194" t="s">
        <v>23</v>
      </c>
      <c r="F194">
        <v>4096617</v>
      </c>
      <c r="G194">
        <v>0</v>
      </c>
      <c r="H194">
        <v>0</v>
      </c>
      <c r="I194">
        <v>0</v>
      </c>
      <c r="M194"/>
    </row>
    <row r="195" spans="1:13" hidden="1" x14ac:dyDescent="0.25">
      <c r="A195" t="s">
        <v>75</v>
      </c>
      <c r="B195" t="s">
        <v>18</v>
      </c>
      <c r="C195" s="2">
        <v>45741</v>
      </c>
      <c r="D195" s="90">
        <v>5.5</v>
      </c>
      <c r="E195" t="s">
        <v>23</v>
      </c>
      <c r="F195">
        <v>4096626</v>
      </c>
      <c r="G195">
        <v>5.5</v>
      </c>
      <c r="H195">
        <v>0</v>
      </c>
      <c r="I195">
        <v>0</v>
      </c>
      <c r="M195"/>
    </row>
    <row r="196" spans="1:13" hidden="1" x14ac:dyDescent="0.25">
      <c r="A196" t="s">
        <v>75</v>
      </c>
      <c r="B196" t="s">
        <v>18</v>
      </c>
      <c r="C196" s="2">
        <v>45741</v>
      </c>
      <c r="D196" s="90">
        <v>0</v>
      </c>
      <c r="E196" t="s">
        <v>23</v>
      </c>
      <c r="F196">
        <v>4096627</v>
      </c>
      <c r="G196">
        <v>0</v>
      </c>
      <c r="H196">
        <v>0</v>
      </c>
      <c r="I196">
        <v>0</v>
      </c>
      <c r="M196"/>
    </row>
    <row r="197" spans="1:13" hidden="1" x14ac:dyDescent="0.25">
      <c r="A197" t="s">
        <v>44</v>
      </c>
      <c r="B197" t="s">
        <v>117</v>
      </c>
      <c r="C197" s="2">
        <v>45741</v>
      </c>
      <c r="D197" s="90">
        <v>3.75</v>
      </c>
      <c r="E197" t="s">
        <v>23</v>
      </c>
      <c r="F197">
        <v>4096629</v>
      </c>
      <c r="G197">
        <v>3.75</v>
      </c>
      <c r="H197">
        <v>0</v>
      </c>
      <c r="I197">
        <v>0</v>
      </c>
      <c r="M197"/>
    </row>
    <row r="198" spans="1:13" hidden="1" x14ac:dyDescent="0.25">
      <c r="A198" t="s">
        <v>44</v>
      </c>
      <c r="B198" t="s">
        <v>136</v>
      </c>
      <c r="C198" s="2">
        <v>45741</v>
      </c>
      <c r="D198" s="90">
        <v>0</v>
      </c>
      <c r="E198" t="s">
        <v>23</v>
      </c>
      <c r="F198">
        <v>4096631</v>
      </c>
      <c r="G198">
        <v>3.75</v>
      </c>
      <c r="H198">
        <v>1</v>
      </c>
      <c r="I198">
        <v>3.75</v>
      </c>
      <c r="M198"/>
    </row>
    <row r="199" spans="1:13" hidden="1" x14ac:dyDescent="0.25">
      <c r="A199" t="s">
        <v>44</v>
      </c>
      <c r="B199" t="s">
        <v>136</v>
      </c>
      <c r="C199" s="2">
        <v>45741</v>
      </c>
      <c r="D199" s="90">
        <v>0</v>
      </c>
      <c r="E199" t="s">
        <v>23</v>
      </c>
      <c r="F199">
        <v>4096635</v>
      </c>
      <c r="G199">
        <v>3.75</v>
      </c>
      <c r="H199">
        <v>1</v>
      </c>
      <c r="I199">
        <v>3.75</v>
      </c>
      <c r="M199"/>
    </row>
    <row r="200" spans="1:13" hidden="1" x14ac:dyDescent="0.25">
      <c r="A200" t="s">
        <v>44</v>
      </c>
      <c r="B200" t="s">
        <v>18</v>
      </c>
      <c r="C200" s="2">
        <v>45741</v>
      </c>
      <c r="D200" s="90">
        <v>3.75</v>
      </c>
      <c r="E200" t="s">
        <v>20</v>
      </c>
      <c r="F200">
        <v>4096641</v>
      </c>
      <c r="G200">
        <v>3.75</v>
      </c>
      <c r="H200">
        <v>0</v>
      </c>
      <c r="I200">
        <v>0</v>
      </c>
      <c r="M200"/>
    </row>
    <row r="201" spans="1:13" hidden="1" x14ac:dyDescent="0.25">
      <c r="A201" t="s">
        <v>44</v>
      </c>
      <c r="B201" t="s">
        <v>136</v>
      </c>
      <c r="C201" s="2">
        <v>45741</v>
      </c>
      <c r="D201" s="90">
        <v>0</v>
      </c>
      <c r="E201" t="s">
        <v>23</v>
      </c>
      <c r="F201">
        <v>4096642</v>
      </c>
      <c r="G201">
        <v>3.75</v>
      </c>
      <c r="H201">
        <v>1</v>
      </c>
      <c r="I201">
        <v>3.75</v>
      </c>
      <c r="M201"/>
    </row>
    <row r="202" spans="1:13" hidden="1" x14ac:dyDescent="0.25">
      <c r="A202" t="s">
        <v>75</v>
      </c>
      <c r="B202" t="s">
        <v>141</v>
      </c>
      <c r="C202" s="2">
        <v>45741</v>
      </c>
      <c r="D202" s="90">
        <v>0</v>
      </c>
      <c r="E202" t="s">
        <v>23</v>
      </c>
      <c r="F202">
        <v>4096645</v>
      </c>
      <c r="G202">
        <v>0</v>
      </c>
      <c r="H202">
        <v>0</v>
      </c>
      <c r="I202">
        <v>0</v>
      </c>
      <c r="M202"/>
    </row>
    <row r="203" spans="1:13" hidden="1" x14ac:dyDescent="0.25">
      <c r="A203" t="s">
        <v>44</v>
      </c>
      <c r="B203" t="s">
        <v>45</v>
      </c>
      <c r="C203" s="2">
        <v>45741</v>
      </c>
      <c r="D203" s="90">
        <v>0</v>
      </c>
      <c r="E203" t="s">
        <v>23</v>
      </c>
      <c r="F203">
        <v>4096655</v>
      </c>
      <c r="G203">
        <v>3.75</v>
      </c>
      <c r="H203">
        <v>1</v>
      </c>
      <c r="I203">
        <v>3.75</v>
      </c>
      <c r="M203"/>
    </row>
    <row r="204" spans="1:13" hidden="1" x14ac:dyDescent="0.25">
      <c r="A204" t="s">
        <v>44</v>
      </c>
      <c r="B204" t="s">
        <v>45</v>
      </c>
      <c r="C204" s="2">
        <v>45741</v>
      </c>
      <c r="D204" s="90">
        <v>0</v>
      </c>
      <c r="E204" t="s">
        <v>23</v>
      </c>
      <c r="F204">
        <v>4096656</v>
      </c>
      <c r="G204">
        <v>3.75</v>
      </c>
      <c r="H204">
        <v>1</v>
      </c>
      <c r="I204">
        <v>3.75</v>
      </c>
      <c r="M204"/>
    </row>
    <row r="205" spans="1:13" hidden="1" x14ac:dyDescent="0.25">
      <c r="A205" t="s">
        <v>75</v>
      </c>
      <c r="B205" t="s">
        <v>137</v>
      </c>
      <c r="C205" s="2">
        <v>45741</v>
      </c>
      <c r="D205" s="90">
        <v>0</v>
      </c>
      <c r="E205" t="s">
        <v>23</v>
      </c>
      <c r="F205">
        <v>4096659</v>
      </c>
      <c r="G205">
        <v>0</v>
      </c>
      <c r="H205">
        <v>0</v>
      </c>
      <c r="I205">
        <v>0</v>
      </c>
      <c r="M205"/>
    </row>
    <row r="206" spans="1:13" hidden="1" x14ac:dyDescent="0.25">
      <c r="A206" t="s">
        <v>75</v>
      </c>
      <c r="B206" t="s">
        <v>18</v>
      </c>
      <c r="C206" s="2">
        <v>45741</v>
      </c>
      <c r="D206" s="90">
        <v>0</v>
      </c>
      <c r="E206" t="s">
        <v>23</v>
      </c>
      <c r="F206">
        <v>4096660</v>
      </c>
      <c r="G206">
        <v>0</v>
      </c>
      <c r="H206">
        <v>0</v>
      </c>
      <c r="I206">
        <v>0</v>
      </c>
      <c r="M206"/>
    </row>
    <row r="207" spans="1:13" hidden="1" x14ac:dyDescent="0.25">
      <c r="A207" t="s">
        <v>73</v>
      </c>
      <c r="B207" t="s">
        <v>139</v>
      </c>
      <c r="C207" s="2">
        <v>45741</v>
      </c>
      <c r="D207" s="90">
        <v>0</v>
      </c>
      <c r="E207" t="s">
        <v>37</v>
      </c>
      <c r="F207">
        <v>4096662</v>
      </c>
      <c r="G207">
        <v>0</v>
      </c>
      <c r="H207">
        <v>0</v>
      </c>
      <c r="I207">
        <v>0</v>
      </c>
      <c r="M207"/>
    </row>
    <row r="208" spans="1:13" hidden="1" x14ac:dyDescent="0.25">
      <c r="A208" t="s">
        <v>73</v>
      </c>
      <c r="B208" t="s">
        <v>136</v>
      </c>
      <c r="C208" s="2">
        <v>45741</v>
      </c>
      <c r="D208" s="90">
        <v>0</v>
      </c>
      <c r="E208" t="s">
        <v>23</v>
      </c>
      <c r="F208">
        <v>4096665</v>
      </c>
      <c r="G208">
        <v>0</v>
      </c>
      <c r="H208">
        <v>0</v>
      </c>
      <c r="I208">
        <v>0</v>
      </c>
      <c r="M208"/>
    </row>
    <row r="209" spans="1:13" hidden="1" x14ac:dyDescent="0.25">
      <c r="A209" t="s">
        <v>73</v>
      </c>
      <c r="B209" t="s">
        <v>136</v>
      </c>
      <c r="C209" s="2">
        <v>45741</v>
      </c>
      <c r="D209" s="90">
        <v>0</v>
      </c>
      <c r="E209" t="s">
        <v>37</v>
      </c>
      <c r="F209">
        <v>4096666</v>
      </c>
      <c r="G209">
        <v>0</v>
      </c>
      <c r="H209">
        <v>0</v>
      </c>
      <c r="I209">
        <v>0</v>
      </c>
      <c r="M209"/>
    </row>
    <row r="210" spans="1:13" hidden="1" x14ac:dyDescent="0.25">
      <c r="A210" t="s">
        <v>75</v>
      </c>
      <c r="B210" t="s">
        <v>143</v>
      </c>
      <c r="C210" s="2">
        <v>45741</v>
      </c>
      <c r="D210" s="90">
        <v>5</v>
      </c>
      <c r="E210" t="s">
        <v>37</v>
      </c>
      <c r="F210">
        <v>4096668</v>
      </c>
      <c r="G210">
        <v>5</v>
      </c>
      <c r="H210">
        <v>0</v>
      </c>
      <c r="I210">
        <v>0</v>
      </c>
      <c r="M210"/>
    </row>
    <row r="211" spans="1:13" hidden="1" x14ac:dyDescent="0.25">
      <c r="A211" t="s">
        <v>73</v>
      </c>
      <c r="B211" t="s">
        <v>139</v>
      </c>
      <c r="C211" s="2">
        <v>45741</v>
      </c>
      <c r="D211" s="90">
        <v>0</v>
      </c>
      <c r="E211" t="s">
        <v>37</v>
      </c>
      <c r="F211">
        <v>4096670</v>
      </c>
      <c r="G211">
        <v>0</v>
      </c>
      <c r="H211">
        <v>0</v>
      </c>
      <c r="I211">
        <v>0</v>
      </c>
      <c r="M211"/>
    </row>
    <row r="212" spans="1:13" hidden="1" x14ac:dyDescent="0.25">
      <c r="A212" t="s">
        <v>73</v>
      </c>
      <c r="B212" t="s">
        <v>143</v>
      </c>
      <c r="C212" s="2">
        <v>45741</v>
      </c>
      <c r="D212" s="90">
        <v>0</v>
      </c>
      <c r="E212" t="s">
        <v>37</v>
      </c>
      <c r="F212">
        <v>4096671</v>
      </c>
      <c r="G212">
        <v>0</v>
      </c>
      <c r="H212">
        <v>0</v>
      </c>
      <c r="I212">
        <v>0</v>
      </c>
      <c r="M212"/>
    </row>
    <row r="213" spans="1:13" hidden="1" x14ac:dyDescent="0.25">
      <c r="A213" t="s">
        <v>73</v>
      </c>
      <c r="B213" t="s">
        <v>142</v>
      </c>
      <c r="C213" s="2">
        <v>45741</v>
      </c>
      <c r="D213" s="90">
        <v>0</v>
      </c>
      <c r="E213" t="s">
        <v>23</v>
      </c>
      <c r="F213">
        <v>4096672</v>
      </c>
      <c r="G213">
        <v>0</v>
      </c>
      <c r="H213">
        <v>0</v>
      </c>
      <c r="I213">
        <v>0</v>
      </c>
      <c r="M213"/>
    </row>
    <row r="214" spans="1:13" hidden="1" x14ac:dyDescent="0.25">
      <c r="A214" t="s">
        <v>73</v>
      </c>
      <c r="B214" t="s">
        <v>135</v>
      </c>
      <c r="C214" s="2">
        <v>45741</v>
      </c>
      <c r="D214" s="90">
        <v>0</v>
      </c>
      <c r="E214" t="s">
        <v>23</v>
      </c>
      <c r="F214">
        <v>4096673</v>
      </c>
      <c r="G214">
        <v>0</v>
      </c>
      <c r="H214">
        <v>0</v>
      </c>
      <c r="I214">
        <v>0</v>
      </c>
      <c r="M214"/>
    </row>
    <row r="215" spans="1:13" hidden="1" x14ac:dyDescent="0.25">
      <c r="A215" t="s">
        <v>73</v>
      </c>
      <c r="B215" t="s">
        <v>136</v>
      </c>
      <c r="C215" s="2">
        <v>45741</v>
      </c>
      <c r="D215" s="90">
        <v>0</v>
      </c>
      <c r="E215" t="s">
        <v>37</v>
      </c>
      <c r="F215">
        <v>4096682</v>
      </c>
      <c r="G215">
        <v>0</v>
      </c>
      <c r="H215">
        <v>0</v>
      </c>
      <c r="I215">
        <v>0</v>
      </c>
      <c r="M215"/>
    </row>
    <row r="216" spans="1:13" hidden="1" x14ac:dyDescent="0.25">
      <c r="A216" t="s">
        <v>73</v>
      </c>
      <c r="B216" t="s">
        <v>135</v>
      </c>
      <c r="C216" s="2">
        <v>45741</v>
      </c>
      <c r="D216" s="90">
        <v>0</v>
      </c>
      <c r="E216" t="s">
        <v>23</v>
      </c>
      <c r="F216">
        <v>4096683</v>
      </c>
      <c r="G216">
        <v>0</v>
      </c>
      <c r="H216">
        <v>0</v>
      </c>
      <c r="I216">
        <v>0</v>
      </c>
      <c r="M216"/>
    </row>
    <row r="217" spans="1:13" hidden="1" x14ac:dyDescent="0.25">
      <c r="A217" t="s">
        <v>73</v>
      </c>
      <c r="B217" t="s">
        <v>138</v>
      </c>
      <c r="C217" s="2">
        <v>45741</v>
      </c>
      <c r="D217" s="90">
        <v>0</v>
      </c>
      <c r="E217" t="s">
        <v>37</v>
      </c>
      <c r="F217">
        <v>4096698</v>
      </c>
      <c r="G217">
        <v>0</v>
      </c>
      <c r="H217">
        <v>0</v>
      </c>
      <c r="I217">
        <v>0</v>
      </c>
      <c r="M217"/>
    </row>
    <row r="218" spans="1:13" hidden="1" x14ac:dyDescent="0.25">
      <c r="A218" t="s">
        <v>44</v>
      </c>
      <c r="B218" t="s">
        <v>18</v>
      </c>
      <c r="C218" s="2">
        <v>45741</v>
      </c>
      <c r="D218" s="90">
        <v>3.75</v>
      </c>
      <c r="E218" t="s">
        <v>20</v>
      </c>
      <c r="F218">
        <v>4096722</v>
      </c>
      <c r="G218">
        <v>3.75</v>
      </c>
      <c r="H218">
        <v>0</v>
      </c>
      <c r="I218">
        <v>0</v>
      </c>
      <c r="M218"/>
    </row>
    <row r="219" spans="1:13" hidden="1" x14ac:dyDescent="0.25">
      <c r="A219" t="s">
        <v>44</v>
      </c>
      <c r="B219" t="s">
        <v>136</v>
      </c>
      <c r="C219" s="2">
        <v>45741</v>
      </c>
      <c r="D219" s="90">
        <v>0</v>
      </c>
      <c r="E219" t="s">
        <v>23</v>
      </c>
      <c r="F219">
        <v>4096723</v>
      </c>
      <c r="G219">
        <v>3.75</v>
      </c>
      <c r="H219">
        <v>1</v>
      </c>
      <c r="I219">
        <v>3.75</v>
      </c>
      <c r="M219"/>
    </row>
    <row r="220" spans="1:13" hidden="1" x14ac:dyDescent="0.25">
      <c r="A220" t="s">
        <v>73</v>
      </c>
      <c r="B220" t="s">
        <v>135</v>
      </c>
      <c r="C220" s="2">
        <v>45741</v>
      </c>
      <c r="D220" s="90">
        <v>0</v>
      </c>
      <c r="E220" t="s">
        <v>23</v>
      </c>
      <c r="F220">
        <v>4096724</v>
      </c>
      <c r="G220">
        <v>0</v>
      </c>
      <c r="H220">
        <v>0</v>
      </c>
      <c r="I220">
        <v>0</v>
      </c>
      <c r="M220"/>
    </row>
    <row r="221" spans="1:13" hidden="1" x14ac:dyDescent="0.25">
      <c r="A221" t="s">
        <v>73</v>
      </c>
      <c r="B221" t="s">
        <v>139</v>
      </c>
      <c r="C221" s="2">
        <v>45741</v>
      </c>
      <c r="D221" s="90">
        <v>0</v>
      </c>
      <c r="E221" t="s">
        <v>37</v>
      </c>
      <c r="F221">
        <v>4096733</v>
      </c>
      <c r="G221">
        <v>0</v>
      </c>
      <c r="H221">
        <v>0</v>
      </c>
      <c r="I221">
        <v>0</v>
      </c>
      <c r="M221"/>
    </row>
    <row r="222" spans="1:13" hidden="1" x14ac:dyDescent="0.25">
      <c r="A222" t="s">
        <v>44</v>
      </c>
      <c r="B222" t="s">
        <v>132</v>
      </c>
      <c r="C222" s="2">
        <v>45741</v>
      </c>
      <c r="D222" s="90">
        <v>0</v>
      </c>
      <c r="E222" t="s">
        <v>23</v>
      </c>
      <c r="F222">
        <v>4096734</v>
      </c>
      <c r="G222">
        <v>3.75</v>
      </c>
      <c r="H222">
        <v>1</v>
      </c>
      <c r="I222">
        <v>3.75</v>
      </c>
      <c r="M222"/>
    </row>
    <row r="223" spans="1:13" hidden="1" x14ac:dyDescent="0.25">
      <c r="A223" t="s">
        <v>44</v>
      </c>
      <c r="B223" t="s">
        <v>132</v>
      </c>
      <c r="C223" s="2">
        <v>45741</v>
      </c>
      <c r="D223" s="90">
        <v>0</v>
      </c>
      <c r="E223" t="s">
        <v>23</v>
      </c>
      <c r="F223">
        <v>4096735</v>
      </c>
      <c r="G223">
        <v>3.75</v>
      </c>
      <c r="H223">
        <v>1</v>
      </c>
      <c r="I223">
        <v>3.75</v>
      </c>
      <c r="M223"/>
    </row>
    <row r="224" spans="1:13" hidden="1" x14ac:dyDescent="0.25">
      <c r="A224" t="s">
        <v>44</v>
      </c>
      <c r="B224" t="s">
        <v>18</v>
      </c>
      <c r="C224" s="2">
        <v>45741</v>
      </c>
      <c r="D224" s="90">
        <v>3.75</v>
      </c>
      <c r="E224" t="s">
        <v>20</v>
      </c>
      <c r="F224">
        <v>4096736</v>
      </c>
      <c r="G224">
        <v>3.75</v>
      </c>
      <c r="H224">
        <v>0</v>
      </c>
      <c r="I224">
        <v>0</v>
      </c>
      <c r="M224"/>
    </row>
    <row r="225" spans="1:13" hidden="1" x14ac:dyDescent="0.25">
      <c r="A225" t="s">
        <v>44</v>
      </c>
      <c r="B225" t="s">
        <v>45</v>
      </c>
      <c r="C225" s="2">
        <v>45741</v>
      </c>
      <c r="D225" s="90">
        <v>0</v>
      </c>
      <c r="E225" t="s">
        <v>23</v>
      </c>
      <c r="F225">
        <v>4096739</v>
      </c>
      <c r="G225">
        <v>3.75</v>
      </c>
      <c r="H225">
        <v>1</v>
      </c>
      <c r="I225">
        <v>3.75</v>
      </c>
      <c r="M225"/>
    </row>
    <row r="226" spans="1:13" hidden="1" x14ac:dyDescent="0.25">
      <c r="A226" t="s">
        <v>44</v>
      </c>
      <c r="B226" t="s">
        <v>136</v>
      </c>
      <c r="C226" s="2">
        <v>45741</v>
      </c>
      <c r="D226" s="90">
        <v>0</v>
      </c>
      <c r="E226" t="s">
        <v>23</v>
      </c>
      <c r="F226">
        <v>4096740</v>
      </c>
      <c r="G226">
        <v>3.75</v>
      </c>
      <c r="H226">
        <v>1</v>
      </c>
      <c r="I226">
        <v>3.75</v>
      </c>
      <c r="M226"/>
    </row>
    <row r="227" spans="1:13" hidden="1" x14ac:dyDescent="0.25">
      <c r="A227" t="s">
        <v>73</v>
      </c>
      <c r="B227" t="s">
        <v>65</v>
      </c>
      <c r="C227" s="2">
        <v>45741</v>
      </c>
      <c r="D227" s="90">
        <v>0</v>
      </c>
      <c r="E227" t="s">
        <v>23</v>
      </c>
      <c r="F227">
        <v>4096741</v>
      </c>
      <c r="G227">
        <v>0</v>
      </c>
      <c r="H227">
        <v>0</v>
      </c>
      <c r="I227">
        <v>0</v>
      </c>
      <c r="M227"/>
    </row>
    <row r="228" spans="1:13" hidden="1" x14ac:dyDescent="0.25">
      <c r="A228" t="s">
        <v>73</v>
      </c>
      <c r="B228" t="s">
        <v>141</v>
      </c>
      <c r="C228" s="2">
        <v>45741</v>
      </c>
      <c r="D228" s="90">
        <v>5</v>
      </c>
      <c r="E228" t="s">
        <v>23</v>
      </c>
      <c r="F228">
        <v>4096743</v>
      </c>
      <c r="G228">
        <v>5</v>
      </c>
      <c r="H228">
        <v>0</v>
      </c>
      <c r="I228">
        <v>0</v>
      </c>
      <c r="M228"/>
    </row>
    <row r="229" spans="1:13" hidden="1" x14ac:dyDescent="0.25">
      <c r="A229" t="s">
        <v>73</v>
      </c>
      <c r="B229" t="s">
        <v>136</v>
      </c>
      <c r="C229" s="2">
        <v>45741</v>
      </c>
      <c r="D229" s="90">
        <v>0</v>
      </c>
      <c r="E229" t="s">
        <v>23</v>
      </c>
      <c r="F229">
        <v>4096748</v>
      </c>
      <c r="G229">
        <v>0</v>
      </c>
      <c r="H229">
        <v>0</v>
      </c>
      <c r="I229">
        <v>0</v>
      </c>
      <c r="M229"/>
    </row>
    <row r="230" spans="1:13" hidden="1" x14ac:dyDescent="0.25">
      <c r="A230" t="s">
        <v>73</v>
      </c>
      <c r="B230" t="s">
        <v>136</v>
      </c>
      <c r="C230" s="2">
        <v>45741</v>
      </c>
      <c r="D230" s="90">
        <v>0</v>
      </c>
      <c r="E230" t="s">
        <v>37</v>
      </c>
      <c r="F230">
        <v>4096749</v>
      </c>
      <c r="G230">
        <v>0</v>
      </c>
      <c r="H230">
        <v>0</v>
      </c>
      <c r="I230">
        <v>0</v>
      </c>
      <c r="M230"/>
    </row>
    <row r="231" spans="1:13" hidden="1" x14ac:dyDescent="0.25">
      <c r="A231" t="s">
        <v>73</v>
      </c>
      <c r="B231" t="s">
        <v>136</v>
      </c>
      <c r="C231" s="2">
        <v>45741</v>
      </c>
      <c r="D231" s="90">
        <v>5</v>
      </c>
      <c r="E231" t="s">
        <v>23</v>
      </c>
      <c r="F231">
        <v>4096753</v>
      </c>
      <c r="G231">
        <v>5</v>
      </c>
      <c r="H231">
        <v>0</v>
      </c>
      <c r="I231">
        <v>0</v>
      </c>
      <c r="M231"/>
    </row>
    <row r="232" spans="1:13" hidden="1" x14ac:dyDescent="0.25">
      <c r="A232" t="s">
        <v>73</v>
      </c>
      <c r="B232" t="s">
        <v>65</v>
      </c>
      <c r="C232" s="2">
        <v>45741</v>
      </c>
      <c r="D232" s="90">
        <v>5</v>
      </c>
      <c r="E232" t="s">
        <v>23</v>
      </c>
      <c r="F232">
        <v>4096754</v>
      </c>
      <c r="G232">
        <v>5</v>
      </c>
      <c r="H232">
        <v>0</v>
      </c>
      <c r="I232">
        <v>0</v>
      </c>
      <c r="M232"/>
    </row>
    <row r="233" spans="1:13" hidden="1" x14ac:dyDescent="0.25">
      <c r="A233" t="s">
        <v>73</v>
      </c>
      <c r="B233" t="s">
        <v>141</v>
      </c>
      <c r="C233" s="2">
        <v>45741</v>
      </c>
      <c r="D233" s="90">
        <v>0</v>
      </c>
      <c r="E233" t="s">
        <v>23</v>
      </c>
      <c r="F233">
        <v>4096756</v>
      </c>
      <c r="G233">
        <v>0</v>
      </c>
      <c r="H233">
        <v>0</v>
      </c>
      <c r="I233">
        <v>0</v>
      </c>
      <c r="M233"/>
    </row>
    <row r="234" spans="1:13" hidden="1" x14ac:dyDescent="0.25">
      <c r="A234" t="s">
        <v>73</v>
      </c>
      <c r="B234" t="s">
        <v>136</v>
      </c>
      <c r="C234" s="2">
        <v>45741</v>
      </c>
      <c r="D234" s="90">
        <v>0</v>
      </c>
      <c r="E234" t="s">
        <v>37</v>
      </c>
      <c r="F234">
        <v>4096757</v>
      </c>
      <c r="G234">
        <v>0</v>
      </c>
      <c r="H234">
        <v>0</v>
      </c>
      <c r="I234">
        <v>0</v>
      </c>
      <c r="M234"/>
    </row>
    <row r="235" spans="1:13" hidden="1" x14ac:dyDescent="0.25">
      <c r="A235" t="s">
        <v>75</v>
      </c>
      <c r="B235" t="s">
        <v>137</v>
      </c>
      <c r="C235" s="2">
        <v>45741</v>
      </c>
      <c r="D235" s="90">
        <v>0</v>
      </c>
      <c r="E235" t="s">
        <v>23</v>
      </c>
      <c r="F235">
        <v>4096758</v>
      </c>
      <c r="G235">
        <v>0</v>
      </c>
      <c r="H235">
        <v>0</v>
      </c>
      <c r="I235">
        <v>0</v>
      </c>
      <c r="M235"/>
    </row>
    <row r="236" spans="1:13" hidden="1" x14ac:dyDescent="0.25">
      <c r="A236" t="s">
        <v>75</v>
      </c>
      <c r="B236" t="s">
        <v>18</v>
      </c>
      <c r="C236" s="2">
        <v>45741</v>
      </c>
      <c r="D236" s="90">
        <v>0</v>
      </c>
      <c r="E236" t="s">
        <v>23</v>
      </c>
      <c r="F236">
        <v>4096759</v>
      </c>
      <c r="G236">
        <v>0</v>
      </c>
      <c r="H236">
        <v>0</v>
      </c>
      <c r="I236">
        <v>0</v>
      </c>
      <c r="M236"/>
    </row>
    <row r="237" spans="1:13" hidden="1" x14ac:dyDescent="0.25">
      <c r="A237" t="s">
        <v>44</v>
      </c>
      <c r="B237" t="s">
        <v>132</v>
      </c>
      <c r="C237" s="2">
        <v>45741</v>
      </c>
      <c r="D237" s="90">
        <v>0</v>
      </c>
      <c r="E237" t="s">
        <v>23</v>
      </c>
      <c r="F237">
        <v>4096760</v>
      </c>
      <c r="G237">
        <v>3.75</v>
      </c>
      <c r="H237">
        <v>1</v>
      </c>
      <c r="I237">
        <v>3.75</v>
      </c>
      <c r="M237"/>
    </row>
    <row r="238" spans="1:13" hidden="1" x14ac:dyDescent="0.25">
      <c r="A238" t="s">
        <v>44</v>
      </c>
      <c r="B238" t="s">
        <v>117</v>
      </c>
      <c r="C238" s="2">
        <v>45741</v>
      </c>
      <c r="D238" s="90">
        <v>3.75</v>
      </c>
      <c r="E238" t="s">
        <v>23</v>
      </c>
      <c r="F238">
        <v>4096761</v>
      </c>
      <c r="G238">
        <v>3.75</v>
      </c>
      <c r="H238">
        <v>0</v>
      </c>
      <c r="I238">
        <v>0</v>
      </c>
      <c r="M238"/>
    </row>
    <row r="239" spans="1:13" hidden="1" x14ac:dyDescent="0.25">
      <c r="A239" t="s">
        <v>44</v>
      </c>
      <c r="B239" t="s">
        <v>132</v>
      </c>
      <c r="C239" s="2">
        <v>45741</v>
      </c>
      <c r="D239" s="90">
        <v>3.75</v>
      </c>
      <c r="E239" t="s">
        <v>23</v>
      </c>
      <c r="F239">
        <v>4096765</v>
      </c>
      <c r="G239">
        <v>3.75</v>
      </c>
      <c r="H239">
        <v>0</v>
      </c>
      <c r="I239">
        <v>0</v>
      </c>
      <c r="M239"/>
    </row>
    <row r="240" spans="1:13" hidden="1" x14ac:dyDescent="0.25">
      <c r="A240" t="s">
        <v>75</v>
      </c>
      <c r="B240" t="s">
        <v>142</v>
      </c>
      <c r="C240" s="2">
        <v>45741</v>
      </c>
      <c r="D240" s="90">
        <v>0</v>
      </c>
      <c r="E240" t="s">
        <v>23</v>
      </c>
      <c r="F240">
        <v>4096766</v>
      </c>
      <c r="G240">
        <v>0</v>
      </c>
      <c r="H240">
        <v>0</v>
      </c>
      <c r="I240">
        <v>0</v>
      </c>
      <c r="M240"/>
    </row>
    <row r="241" spans="1:13" hidden="1" x14ac:dyDescent="0.25">
      <c r="A241" t="s">
        <v>75</v>
      </c>
      <c r="B241" t="s">
        <v>139</v>
      </c>
      <c r="C241" s="2">
        <v>45741</v>
      </c>
      <c r="D241" s="90">
        <v>0</v>
      </c>
      <c r="E241" t="s">
        <v>37</v>
      </c>
      <c r="F241">
        <v>4096767</v>
      </c>
      <c r="G241">
        <v>0</v>
      </c>
      <c r="H241">
        <v>0</v>
      </c>
      <c r="I241">
        <v>0</v>
      </c>
      <c r="M241"/>
    </row>
    <row r="242" spans="1:13" hidden="1" x14ac:dyDescent="0.25">
      <c r="A242" t="s">
        <v>44</v>
      </c>
      <c r="B242" t="s">
        <v>117</v>
      </c>
      <c r="C242" s="2">
        <v>45741</v>
      </c>
      <c r="D242" s="90">
        <v>3.75</v>
      </c>
      <c r="E242" t="s">
        <v>23</v>
      </c>
      <c r="F242">
        <v>4096768</v>
      </c>
      <c r="G242">
        <v>3.75</v>
      </c>
      <c r="H242">
        <v>0</v>
      </c>
      <c r="I242">
        <v>0</v>
      </c>
      <c r="M242"/>
    </row>
    <row r="243" spans="1:13" hidden="1" x14ac:dyDescent="0.25">
      <c r="A243" t="s">
        <v>44</v>
      </c>
      <c r="B243" t="s">
        <v>132</v>
      </c>
      <c r="C243" s="2">
        <v>45741</v>
      </c>
      <c r="D243" s="90">
        <v>0</v>
      </c>
      <c r="E243" t="s">
        <v>23</v>
      </c>
      <c r="F243">
        <v>4096769</v>
      </c>
      <c r="G243">
        <v>3.75</v>
      </c>
      <c r="H243">
        <v>1</v>
      </c>
      <c r="I243">
        <v>3.75</v>
      </c>
      <c r="M243"/>
    </row>
    <row r="244" spans="1:13" hidden="1" x14ac:dyDescent="0.25">
      <c r="A244" t="s">
        <v>44</v>
      </c>
      <c r="B244" t="s">
        <v>132</v>
      </c>
      <c r="C244" s="2">
        <v>45741</v>
      </c>
      <c r="D244" s="90">
        <v>0</v>
      </c>
      <c r="E244" t="s">
        <v>23</v>
      </c>
      <c r="F244">
        <v>4096773</v>
      </c>
      <c r="G244">
        <v>0</v>
      </c>
      <c r="H244">
        <v>0</v>
      </c>
      <c r="I244">
        <v>0</v>
      </c>
      <c r="M244"/>
    </row>
    <row r="245" spans="1:13" hidden="1" x14ac:dyDescent="0.25">
      <c r="A245" t="s">
        <v>75</v>
      </c>
      <c r="B245" t="s">
        <v>18</v>
      </c>
      <c r="C245" s="2">
        <v>45741</v>
      </c>
      <c r="D245" s="90">
        <v>0</v>
      </c>
      <c r="E245" t="s">
        <v>23</v>
      </c>
      <c r="F245">
        <v>4096774</v>
      </c>
      <c r="G245">
        <v>5.5</v>
      </c>
      <c r="H245">
        <v>1</v>
      </c>
      <c r="I245">
        <v>5.5</v>
      </c>
      <c r="M245"/>
    </row>
    <row r="246" spans="1:13" hidden="1" x14ac:dyDescent="0.25">
      <c r="A246" t="s">
        <v>75</v>
      </c>
      <c r="B246" t="s">
        <v>18</v>
      </c>
      <c r="C246" s="2">
        <v>45741</v>
      </c>
      <c r="D246" s="90">
        <v>0</v>
      </c>
      <c r="E246" t="s">
        <v>23</v>
      </c>
      <c r="F246">
        <v>4096781</v>
      </c>
      <c r="G246">
        <v>0</v>
      </c>
      <c r="H246">
        <v>0</v>
      </c>
      <c r="I246">
        <v>0</v>
      </c>
      <c r="M246"/>
    </row>
    <row r="247" spans="1:13" hidden="1" x14ac:dyDescent="0.25">
      <c r="A247" t="s">
        <v>75</v>
      </c>
      <c r="B247" t="s">
        <v>141</v>
      </c>
      <c r="C247" s="2">
        <v>45741</v>
      </c>
      <c r="D247" s="90">
        <v>0</v>
      </c>
      <c r="E247" t="s">
        <v>23</v>
      </c>
      <c r="F247">
        <v>4096782</v>
      </c>
      <c r="G247">
        <v>0</v>
      </c>
      <c r="H247">
        <v>0</v>
      </c>
      <c r="I247">
        <v>0</v>
      </c>
      <c r="M247"/>
    </row>
    <row r="248" spans="1:13" hidden="1" x14ac:dyDescent="0.25">
      <c r="A248" t="s">
        <v>75</v>
      </c>
      <c r="B248" t="s">
        <v>18</v>
      </c>
      <c r="C248" s="2">
        <v>45741</v>
      </c>
      <c r="D248" s="90">
        <v>0</v>
      </c>
      <c r="E248" t="s">
        <v>23</v>
      </c>
      <c r="F248">
        <v>4096783</v>
      </c>
      <c r="G248">
        <v>0</v>
      </c>
      <c r="H248">
        <v>0</v>
      </c>
      <c r="I248">
        <v>0</v>
      </c>
      <c r="M248"/>
    </row>
    <row r="249" spans="1:13" hidden="1" x14ac:dyDescent="0.25">
      <c r="A249" t="s">
        <v>75</v>
      </c>
      <c r="B249" t="s">
        <v>139</v>
      </c>
      <c r="C249" s="2">
        <v>45741</v>
      </c>
      <c r="D249" s="90">
        <v>0</v>
      </c>
      <c r="E249" t="s">
        <v>37</v>
      </c>
      <c r="F249">
        <v>4096784</v>
      </c>
      <c r="G249">
        <v>0</v>
      </c>
      <c r="H249">
        <v>0</v>
      </c>
      <c r="I249">
        <v>0</v>
      </c>
      <c r="M249"/>
    </row>
    <row r="250" spans="1:13" hidden="1" x14ac:dyDescent="0.25">
      <c r="A250" t="s">
        <v>73</v>
      </c>
      <c r="B250" t="s">
        <v>137</v>
      </c>
      <c r="C250" s="2">
        <v>45741</v>
      </c>
      <c r="D250" s="90">
        <v>0</v>
      </c>
      <c r="E250" t="s">
        <v>23</v>
      </c>
      <c r="F250">
        <v>4096787</v>
      </c>
      <c r="G250">
        <v>0</v>
      </c>
      <c r="H250">
        <v>0</v>
      </c>
      <c r="I250">
        <v>0</v>
      </c>
      <c r="M250"/>
    </row>
    <row r="251" spans="1:13" hidden="1" x14ac:dyDescent="0.25">
      <c r="A251" t="s">
        <v>73</v>
      </c>
      <c r="B251" t="s">
        <v>136</v>
      </c>
      <c r="C251" s="2">
        <v>45741</v>
      </c>
      <c r="D251" s="90">
        <v>0</v>
      </c>
      <c r="E251" t="s">
        <v>23</v>
      </c>
      <c r="F251">
        <v>4096788</v>
      </c>
      <c r="G251">
        <v>0</v>
      </c>
      <c r="H251">
        <v>0</v>
      </c>
      <c r="I251">
        <v>0</v>
      </c>
      <c r="M251"/>
    </row>
    <row r="252" spans="1:13" hidden="1" x14ac:dyDescent="0.25">
      <c r="A252" t="s">
        <v>73</v>
      </c>
      <c r="B252" t="s">
        <v>136</v>
      </c>
      <c r="C252" s="2">
        <v>45741</v>
      </c>
      <c r="D252" s="90">
        <v>0</v>
      </c>
      <c r="E252" t="s">
        <v>23</v>
      </c>
      <c r="F252">
        <v>4096798</v>
      </c>
      <c r="G252">
        <v>0</v>
      </c>
      <c r="H252">
        <v>0</v>
      </c>
      <c r="I252">
        <v>0</v>
      </c>
      <c r="M252"/>
    </row>
    <row r="253" spans="1:13" hidden="1" x14ac:dyDescent="0.25">
      <c r="A253" t="s">
        <v>73</v>
      </c>
      <c r="B253" t="s">
        <v>138</v>
      </c>
      <c r="C253" s="2">
        <v>45741</v>
      </c>
      <c r="D253" s="90">
        <v>0</v>
      </c>
      <c r="E253" t="s">
        <v>37</v>
      </c>
      <c r="F253">
        <v>4096800</v>
      </c>
      <c r="G253">
        <v>0</v>
      </c>
      <c r="H253">
        <v>0</v>
      </c>
      <c r="I253">
        <v>0</v>
      </c>
      <c r="M253"/>
    </row>
    <row r="254" spans="1:13" hidden="1" x14ac:dyDescent="0.25">
      <c r="A254" t="s">
        <v>73</v>
      </c>
      <c r="B254" t="s">
        <v>18</v>
      </c>
      <c r="C254" s="2">
        <v>45741</v>
      </c>
      <c r="D254" s="90">
        <v>5</v>
      </c>
      <c r="E254" t="s">
        <v>23</v>
      </c>
      <c r="F254">
        <v>4096806</v>
      </c>
      <c r="G254">
        <v>5</v>
      </c>
      <c r="H254">
        <v>0</v>
      </c>
      <c r="I254">
        <v>0</v>
      </c>
      <c r="M254"/>
    </row>
    <row r="255" spans="1:13" hidden="1" x14ac:dyDescent="0.25">
      <c r="A255" t="s">
        <v>75</v>
      </c>
      <c r="B255" t="s">
        <v>21</v>
      </c>
      <c r="C255" s="2">
        <v>45741</v>
      </c>
      <c r="D255" s="90">
        <v>0</v>
      </c>
      <c r="E255" t="s">
        <v>23</v>
      </c>
      <c r="F255">
        <v>4096808</v>
      </c>
      <c r="G255">
        <v>0</v>
      </c>
      <c r="H255">
        <v>0</v>
      </c>
      <c r="I255">
        <v>0</v>
      </c>
      <c r="M255"/>
    </row>
    <row r="256" spans="1:13" hidden="1" x14ac:dyDescent="0.25">
      <c r="A256" t="s">
        <v>75</v>
      </c>
      <c r="B256" t="s">
        <v>141</v>
      </c>
      <c r="C256" s="2">
        <v>45741</v>
      </c>
      <c r="D256" s="90">
        <v>0</v>
      </c>
      <c r="E256" t="s">
        <v>23</v>
      </c>
      <c r="F256">
        <v>4096809</v>
      </c>
      <c r="G256">
        <v>0</v>
      </c>
      <c r="H256">
        <v>0</v>
      </c>
      <c r="I256">
        <v>0</v>
      </c>
      <c r="M256"/>
    </row>
    <row r="257" spans="1:13" hidden="1" x14ac:dyDescent="0.25">
      <c r="A257" t="s">
        <v>44</v>
      </c>
      <c r="B257" t="s">
        <v>45</v>
      </c>
      <c r="C257" s="2">
        <v>45741</v>
      </c>
      <c r="D257" s="90">
        <v>0</v>
      </c>
      <c r="E257" t="s">
        <v>23</v>
      </c>
      <c r="F257">
        <v>4096812</v>
      </c>
      <c r="G257">
        <v>3.75</v>
      </c>
      <c r="H257">
        <v>1</v>
      </c>
      <c r="I257">
        <v>3.75</v>
      </c>
      <c r="M257"/>
    </row>
    <row r="258" spans="1:13" hidden="1" x14ac:dyDescent="0.25">
      <c r="A258" t="s">
        <v>75</v>
      </c>
      <c r="B258" t="s">
        <v>18</v>
      </c>
      <c r="C258" s="2">
        <v>45741</v>
      </c>
      <c r="D258" s="90">
        <v>0</v>
      </c>
      <c r="E258" t="s">
        <v>23</v>
      </c>
      <c r="F258">
        <v>4096819</v>
      </c>
      <c r="G258">
        <v>0</v>
      </c>
      <c r="H258">
        <v>0</v>
      </c>
      <c r="I258">
        <v>0</v>
      </c>
      <c r="M258"/>
    </row>
    <row r="259" spans="1:13" hidden="1" x14ac:dyDescent="0.25">
      <c r="A259" t="s">
        <v>75</v>
      </c>
      <c r="B259" t="s">
        <v>141</v>
      </c>
      <c r="C259" s="2">
        <v>45741</v>
      </c>
      <c r="D259" s="90">
        <v>0</v>
      </c>
      <c r="E259" t="s">
        <v>23</v>
      </c>
      <c r="F259">
        <v>4096820</v>
      </c>
      <c r="G259">
        <v>0</v>
      </c>
      <c r="H259">
        <v>0</v>
      </c>
      <c r="I259">
        <v>0</v>
      </c>
      <c r="M259"/>
    </row>
    <row r="260" spans="1:13" hidden="1" x14ac:dyDescent="0.25">
      <c r="A260" t="s">
        <v>44</v>
      </c>
      <c r="B260" t="s">
        <v>45</v>
      </c>
      <c r="C260" s="2">
        <v>45741</v>
      </c>
      <c r="D260" s="90">
        <v>0</v>
      </c>
      <c r="E260" t="s">
        <v>23</v>
      </c>
      <c r="F260">
        <v>4096823</v>
      </c>
      <c r="G260">
        <v>3.75</v>
      </c>
      <c r="H260">
        <v>1</v>
      </c>
      <c r="I260">
        <v>3.75</v>
      </c>
      <c r="M260"/>
    </row>
    <row r="261" spans="1:13" hidden="1" x14ac:dyDescent="0.25">
      <c r="A261" t="s">
        <v>44</v>
      </c>
      <c r="B261" t="s">
        <v>45</v>
      </c>
      <c r="C261" s="2">
        <v>45741</v>
      </c>
      <c r="D261" s="90">
        <v>0</v>
      </c>
      <c r="E261" t="s">
        <v>23</v>
      </c>
      <c r="F261">
        <v>4096826</v>
      </c>
      <c r="G261">
        <v>3.75</v>
      </c>
      <c r="H261">
        <v>1</v>
      </c>
      <c r="I261">
        <v>3.75</v>
      </c>
      <c r="M261"/>
    </row>
    <row r="262" spans="1:13" hidden="1" x14ac:dyDescent="0.25">
      <c r="A262" t="s">
        <v>44</v>
      </c>
      <c r="B262" t="s">
        <v>18</v>
      </c>
      <c r="C262" s="2">
        <v>45741</v>
      </c>
      <c r="D262" s="90">
        <v>0</v>
      </c>
      <c r="E262" t="s">
        <v>20</v>
      </c>
      <c r="F262">
        <v>4096827</v>
      </c>
      <c r="G262">
        <v>3.75</v>
      </c>
      <c r="H262">
        <v>1</v>
      </c>
      <c r="I262">
        <v>3.75</v>
      </c>
      <c r="M262"/>
    </row>
    <row r="263" spans="1:13" hidden="1" x14ac:dyDescent="0.25">
      <c r="A263" t="s">
        <v>44</v>
      </c>
      <c r="B263" t="s">
        <v>45</v>
      </c>
      <c r="C263" s="2">
        <v>45741</v>
      </c>
      <c r="D263" s="90">
        <v>0</v>
      </c>
      <c r="E263" t="s">
        <v>23</v>
      </c>
      <c r="F263">
        <v>4096828</v>
      </c>
      <c r="G263">
        <v>3.75</v>
      </c>
      <c r="H263">
        <v>1</v>
      </c>
      <c r="I263">
        <v>3.75</v>
      </c>
      <c r="M263"/>
    </row>
    <row r="264" spans="1:13" hidden="1" x14ac:dyDescent="0.25">
      <c r="A264" t="s">
        <v>73</v>
      </c>
      <c r="B264" t="s">
        <v>136</v>
      </c>
      <c r="C264" s="2">
        <v>45741</v>
      </c>
      <c r="D264" s="90">
        <v>0</v>
      </c>
      <c r="E264" t="s">
        <v>23</v>
      </c>
      <c r="F264">
        <v>4096835</v>
      </c>
      <c r="G264">
        <v>0</v>
      </c>
      <c r="H264">
        <v>0</v>
      </c>
      <c r="I264">
        <v>0</v>
      </c>
      <c r="M264"/>
    </row>
    <row r="265" spans="1:13" hidden="1" x14ac:dyDescent="0.25">
      <c r="A265" t="s">
        <v>73</v>
      </c>
      <c r="B265" t="s">
        <v>143</v>
      </c>
      <c r="C265" s="2">
        <v>45741</v>
      </c>
      <c r="D265" s="90">
        <v>0</v>
      </c>
      <c r="E265" t="s">
        <v>37</v>
      </c>
      <c r="F265">
        <v>4096838</v>
      </c>
      <c r="G265">
        <v>0</v>
      </c>
      <c r="H265">
        <v>0</v>
      </c>
      <c r="I265">
        <v>0</v>
      </c>
      <c r="M265"/>
    </row>
    <row r="266" spans="1:13" hidden="1" x14ac:dyDescent="0.25">
      <c r="A266" t="s">
        <v>44</v>
      </c>
      <c r="B266" t="s">
        <v>45</v>
      </c>
      <c r="C266" s="2">
        <v>45741</v>
      </c>
      <c r="D266" s="90">
        <v>0</v>
      </c>
      <c r="E266" t="s">
        <v>23</v>
      </c>
      <c r="F266">
        <v>4096842</v>
      </c>
      <c r="G266">
        <v>3.75</v>
      </c>
      <c r="H266">
        <v>1</v>
      </c>
      <c r="I266">
        <v>3.75</v>
      </c>
      <c r="M266"/>
    </row>
    <row r="267" spans="1:13" hidden="1" x14ac:dyDescent="0.25">
      <c r="A267" t="s">
        <v>75</v>
      </c>
      <c r="B267" t="s">
        <v>18</v>
      </c>
      <c r="C267" s="2">
        <v>45741</v>
      </c>
      <c r="D267" s="90">
        <v>5.5</v>
      </c>
      <c r="E267" t="s">
        <v>20</v>
      </c>
      <c r="F267">
        <v>4096843</v>
      </c>
      <c r="G267">
        <v>5.5</v>
      </c>
      <c r="H267">
        <v>0</v>
      </c>
      <c r="I267">
        <v>0</v>
      </c>
      <c r="M267"/>
    </row>
    <row r="268" spans="1:13" hidden="1" x14ac:dyDescent="0.25">
      <c r="A268" t="s">
        <v>75</v>
      </c>
      <c r="B268" t="s">
        <v>18</v>
      </c>
      <c r="C268" s="2">
        <v>45741</v>
      </c>
      <c r="D268" s="90">
        <v>5</v>
      </c>
      <c r="E268" t="s">
        <v>20</v>
      </c>
      <c r="F268">
        <v>4096844</v>
      </c>
      <c r="G268">
        <v>5</v>
      </c>
      <c r="H268">
        <v>0</v>
      </c>
      <c r="I268">
        <v>0</v>
      </c>
      <c r="M268"/>
    </row>
    <row r="269" spans="1:13" hidden="1" x14ac:dyDescent="0.25">
      <c r="A269" t="s">
        <v>44</v>
      </c>
      <c r="B269" t="s">
        <v>45</v>
      </c>
      <c r="C269" s="2">
        <v>45741</v>
      </c>
      <c r="D269" s="90">
        <v>0</v>
      </c>
      <c r="E269" t="s">
        <v>23</v>
      </c>
      <c r="F269">
        <v>4096849</v>
      </c>
      <c r="G269">
        <v>3.75</v>
      </c>
      <c r="H269">
        <v>1</v>
      </c>
      <c r="I269">
        <v>3.75</v>
      </c>
      <c r="M269"/>
    </row>
    <row r="270" spans="1:13" hidden="1" x14ac:dyDescent="0.25">
      <c r="A270" t="s">
        <v>44</v>
      </c>
      <c r="B270" t="s">
        <v>136</v>
      </c>
      <c r="C270" s="2">
        <v>45741</v>
      </c>
      <c r="D270" s="90">
        <v>0</v>
      </c>
      <c r="E270" t="s">
        <v>23</v>
      </c>
      <c r="F270">
        <v>4096850</v>
      </c>
      <c r="G270">
        <v>3.75</v>
      </c>
      <c r="H270">
        <v>1</v>
      </c>
      <c r="I270">
        <v>3.75</v>
      </c>
      <c r="M270"/>
    </row>
    <row r="271" spans="1:13" hidden="1" x14ac:dyDescent="0.25">
      <c r="A271" t="s">
        <v>73</v>
      </c>
      <c r="B271" t="s">
        <v>65</v>
      </c>
      <c r="C271" s="2">
        <v>45741</v>
      </c>
      <c r="D271" s="90">
        <v>5</v>
      </c>
      <c r="E271" t="s">
        <v>23</v>
      </c>
      <c r="F271">
        <v>4096851</v>
      </c>
      <c r="G271">
        <v>5</v>
      </c>
      <c r="H271">
        <v>0</v>
      </c>
      <c r="I271">
        <v>0</v>
      </c>
      <c r="M271"/>
    </row>
    <row r="272" spans="1:13" hidden="1" x14ac:dyDescent="0.25">
      <c r="A272" t="s">
        <v>44</v>
      </c>
      <c r="B272" t="s">
        <v>45</v>
      </c>
      <c r="C272" s="2">
        <v>45741</v>
      </c>
      <c r="D272" s="90">
        <v>0</v>
      </c>
      <c r="E272" t="s">
        <v>23</v>
      </c>
      <c r="F272">
        <v>4096852</v>
      </c>
      <c r="G272">
        <v>3.75</v>
      </c>
      <c r="H272">
        <v>1</v>
      </c>
      <c r="I272">
        <v>3.75</v>
      </c>
      <c r="M272"/>
    </row>
    <row r="273" spans="1:13" hidden="1" x14ac:dyDescent="0.25">
      <c r="A273" t="s">
        <v>44</v>
      </c>
      <c r="B273" t="s">
        <v>18</v>
      </c>
      <c r="C273" s="2">
        <v>45741</v>
      </c>
      <c r="D273" s="90">
        <v>3.75</v>
      </c>
      <c r="E273" t="s">
        <v>20</v>
      </c>
      <c r="F273">
        <v>4096853</v>
      </c>
      <c r="G273">
        <v>3.75</v>
      </c>
      <c r="H273">
        <v>0</v>
      </c>
      <c r="I273">
        <v>0</v>
      </c>
      <c r="M273"/>
    </row>
    <row r="274" spans="1:13" hidden="1" x14ac:dyDescent="0.25">
      <c r="A274" t="s">
        <v>73</v>
      </c>
      <c r="B274" t="s">
        <v>137</v>
      </c>
      <c r="C274" s="2">
        <v>45741</v>
      </c>
      <c r="D274" s="90">
        <v>0</v>
      </c>
      <c r="E274" t="s">
        <v>23</v>
      </c>
      <c r="F274">
        <v>4096855</v>
      </c>
      <c r="G274">
        <v>0</v>
      </c>
      <c r="H274">
        <v>0</v>
      </c>
      <c r="I274">
        <v>0</v>
      </c>
      <c r="M274"/>
    </row>
    <row r="275" spans="1:13" hidden="1" x14ac:dyDescent="0.25">
      <c r="A275" t="s">
        <v>75</v>
      </c>
      <c r="B275" t="s">
        <v>21</v>
      </c>
      <c r="C275" s="2">
        <v>45741</v>
      </c>
      <c r="D275" s="90">
        <v>5</v>
      </c>
      <c r="E275" t="s">
        <v>23</v>
      </c>
      <c r="F275">
        <v>4096856</v>
      </c>
      <c r="G275">
        <v>5</v>
      </c>
      <c r="H275">
        <v>0</v>
      </c>
      <c r="I275">
        <v>0</v>
      </c>
      <c r="M275"/>
    </row>
    <row r="276" spans="1:13" hidden="1" x14ac:dyDescent="0.25">
      <c r="A276" t="s">
        <v>75</v>
      </c>
      <c r="B276" t="s">
        <v>18</v>
      </c>
      <c r="C276" s="2">
        <v>45741</v>
      </c>
      <c r="D276" s="90">
        <v>0</v>
      </c>
      <c r="E276" t="s">
        <v>23</v>
      </c>
      <c r="F276">
        <v>4096857</v>
      </c>
      <c r="G276">
        <v>5.5</v>
      </c>
      <c r="H276">
        <v>1</v>
      </c>
      <c r="I276">
        <v>5.5</v>
      </c>
      <c r="M276"/>
    </row>
    <row r="277" spans="1:13" hidden="1" x14ac:dyDescent="0.25">
      <c r="A277" t="s">
        <v>73</v>
      </c>
      <c r="B277" t="s">
        <v>139</v>
      </c>
      <c r="C277" s="2">
        <v>45741</v>
      </c>
      <c r="D277" s="90">
        <v>0</v>
      </c>
      <c r="E277" t="s">
        <v>37</v>
      </c>
      <c r="F277">
        <v>4096858</v>
      </c>
      <c r="G277">
        <v>0</v>
      </c>
      <c r="H277">
        <v>0</v>
      </c>
      <c r="I277">
        <v>0</v>
      </c>
      <c r="M277"/>
    </row>
    <row r="278" spans="1:13" hidden="1" x14ac:dyDescent="0.25">
      <c r="A278" t="s">
        <v>73</v>
      </c>
      <c r="B278" t="s">
        <v>142</v>
      </c>
      <c r="C278" s="2">
        <v>45741</v>
      </c>
      <c r="D278" s="90">
        <v>0</v>
      </c>
      <c r="E278" t="s">
        <v>23</v>
      </c>
      <c r="F278">
        <v>4096862</v>
      </c>
      <c r="G278">
        <v>0</v>
      </c>
      <c r="H278">
        <v>0</v>
      </c>
      <c r="I278">
        <v>0</v>
      </c>
      <c r="M278"/>
    </row>
    <row r="279" spans="1:13" hidden="1" x14ac:dyDescent="0.25">
      <c r="A279" t="s">
        <v>73</v>
      </c>
      <c r="B279" t="s">
        <v>137</v>
      </c>
      <c r="C279" s="2">
        <v>45741</v>
      </c>
      <c r="D279" s="90">
        <v>0</v>
      </c>
      <c r="E279" t="s">
        <v>23</v>
      </c>
      <c r="F279">
        <v>4096863</v>
      </c>
      <c r="G279">
        <v>0</v>
      </c>
      <c r="H279">
        <v>0</v>
      </c>
      <c r="I279">
        <v>0</v>
      </c>
      <c r="M279"/>
    </row>
    <row r="280" spans="1:13" hidden="1" x14ac:dyDescent="0.25">
      <c r="A280" t="s">
        <v>73</v>
      </c>
      <c r="B280" t="s">
        <v>138</v>
      </c>
      <c r="C280" s="2">
        <v>45741</v>
      </c>
      <c r="D280" s="90">
        <v>5</v>
      </c>
      <c r="E280" t="s">
        <v>37</v>
      </c>
      <c r="F280">
        <v>4096867</v>
      </c>
      <c r="G280">
        <v>5</v>
      </c>
      <c r="H280">
        <v>0</v>
      </c>
      <c r="I280">
        <v>0</v>
      </c>
      <c r="M280"/>
    </row>
    <row r="281" spans="1:13" hidden="1" x14ac:dyDescent="0.25">
      <c r="A281" t="s">
        <v>73</v>
      </c>
      <c r="B281" t="s">
        <v>136</v>
      </c>
      <c r="C281" s="2">
        <v>45741</v>
      </c>
      <c r="D281" s="90">
        <v>0</v>
      </c>
      <c r="E281" t="s">
        <v>23</v>
      </c>
      <c r="F281">
        <v>4096873</v>
      </c>
      <c r="G281">
        <v>0</v>
      </c>
      <c r="H281">
        <v>0</v>
      </c>
      <c r="I281">
        <v>0</v>
      </c>
      <c r="M281"/>
    </row>
    <row r="282" spans="1:13" hidden="1" x14ac:dyDescent="0.25">
      <c r="A282" t="s">
        <v>44</v>
      </c>
      <c r="B282" t="s">
        <v>18</v>
      </c>
      <c r="C282" s="2">
        <v>45741</v>
      </c>
      <c r="D282" s="90">
        <v>0</v>
      </c>
      <c r="E282" t="s">
        <v>20</v>
      </c>
      <c r="F282">
        <v>4096874</v>
      </c>
      <c r="G282">
        <v>3.75</v>
      </c>
      <c r="H282">
        <v>1</v>
      </c>
      <c r="I282">
        <v>3.75</v>
      </c>
      <c r="M282"/>
    </row>
    <row r="283" spans="1:13" hidden="1" x14ac:dyDescent="0.25">
      <c r="A283" t="s">
        <v>75</v>
      </c>
      <c r="B283" t="s">
        <v>18</v>
      </c>
      <c r="C283" s="2">
        <v>45741</v>
      </c>
      <c r="D283" s="90">
        <v>0</v>
      </c>
      <c r="E283" t="s">
        <v>23</v>
      </c>
      <c r="F283">
        <v>4096877</v>
      </c>
      <c r="G283">
        <v>0</v>
      </c>
      <c r="H283">
        <v>0</v>
      </c>
      <c r="I283">
        <v>0</v>
      </c>
      <c r="M283"/>
    </row>
    <row r="284" spans="1:13" hidden="1" x14ac:dyDescent="0.25">
      <c r="A284" t="s">
        <v>75</v>
      </c>
      <c r="B284" t="s">
        <v>65</v>
      </c>
      <c r="C284" s="2">
        <v>45741</v>
      </c>
      <c r="D284" s="90">
        <v>0</v>
      </c>
      <c r="E284" t="s">
        <v>23</v>
      </c>
      <c r="F284">
        <v>4096878</v>
      </c>
      <c r="G284">
        <v>0</v>
      </c>
      <c r="H284">
        <v>0</v>
      </c>
      <c r="I284">
        <v>0</v>
      </c>
      <c r="M284"/>
    </row>
    <row r="285" spans="1:13" hidden="1" x14ac:dyDescent="0.25">
      <c r="A285" t="s">
        <v>44</v>
      </c>
      <c r="B285" t="s">
        <v>45</v>
      </c>
      <c r="C285" s="2">
        <v>45741</v>
      </c>
      <c r="D285" s="90">
        <v>0</v>
      </c>
      <c r="E285" t="s">
        <v>23</v>
      </c>
      <c r="F285">
        <v>4096881</v>
      </c>
      <c r="G285">
        <v>3.75</v>
      </c>
      <c r="H285">
        <v>1</v>
      </c>
      <c r="I285">
        <v>3.75</v>
      </c>
      <c r="M285"/>
    </row>
    <row r="286" spans="1:13" hidden="1" x14ac:dyDescent="0.25">
      <c r="A286" t="s">
        <v>44</v>
      </c>
      <c r="B286" t="s">
        <v>18</v>
      </c>
      <c r="C286" s="2">
        <v>45741</v>
      </c>
      <c r="D286" s="90">
        <v>0</v>
      </c>
      <c r="E286" t="s">
        <v>20</v>
      </c>
      <c r="F286">
        <v>4096882</v>
      </c>
      <c r="G286">
        <v>3.75</v>
      </c>
      <c r="H286">
        <v>1</v>
      </c>
      <c r="I286">
        <v>3.75</v>
      </c>
      <c r="M286"/>
    </row>
    <row r="287" spans="1:13" hidden="1" x14ac:dyDescent="0.25">
      <c r="A287" t="s">
        <v>73</v>
      </c>
      <c r="B287" t="s">
        <v>65</v>
      </c>
      <c r="C287" s="2">
        <v>45741</v>
      </c>
      <c r="D287" s="90">
        <v>5</v>
      </c>
      <c r="E287" t="s">
        <v>23</v>
      </c>
      <c r="F287">
        <v>4096883</v>
      </c>
      <c r="G287">
        <v>5</v>
      </c>
      <c r="H287">
        <v>0</v>
      </c>
      <c r="I287">
        <v>0</v>
      </c>
      <c r="M287"/>
    </row>
    <row r="288" spans="1:13" hidden="1" x14ac:dyDescent="0.25">
      <c r="A288" t="s">
        <v>73</v>
      </c>
      <c r="B288" t="s">
        <v>141</v>
      </c>
      <c r="C288" s="2">
        <v>45741</v>
      </c>
      <c r="D288" s="90">
        <v>5</v>
      </c>
      <c r="E288" t="s">
        <v>23</v>
      </c>
      <c r="F288">
        <v>4096884</v>
      </c>
      <c r="G288">
        <v>5</v>
      </c>
      <c r="H288">
        <v>0</v>
      </c>
      <c r="I288">
        <v>0</v>
      </c>
      <c r="M288"/>
    </row>
    <row r="289" spans="1:13" hidden="1" x14ac:dyDescent="0.25">
      <c r="A289" t="s">
        <v>44</v>
      </c>
      <c r="B289" t="s">
        <v>45</v>
      </c>
      <c r="C289" s="2">
        <v>45741</v>
      </c>
      <c r="D289" s="90">
        <v>0</v>
      </c>
      <c r="E289" t="s">
        <v>23</v>
      </c>
      <c r="F289">
        <v>4096885</v>
      </c>
      <c r="G289">
        <v>3.75</v>
      </c>
      <c r="H289">
        <v>1</v>
      </c>
      <c r="I289">
        <v>3.75</v>
      </c>
      <c r="M289"/>
    </row>
    <row r="290" spans="1:13" hidden="1" x14ac:dyDescent="0.25">
      <c r="A290" t="s">
        <v>73</v>
      </c>
      <c r="B290" t="s">
        <v>18</v>
      </c>
      <c r="C290" s="2">
        <v>45741</v>
      </c>
      <c r="D290" s="90">
        <v>5</v>
      </c>
      <c r="E290" t="s">
        <v>23</v>
      </c>
      <c r="F290">
        <v>4096892</v>
      </c>
      <c r="G290">
        <v>5</v>
      </c>
      <c r="H290">
        <v>0</v>
      </c>
      <c r="I290">
        <v>0</v>
      </c>
      <c r="M290"/>
    </row>
    <row r="291" spans="1:13" hidden="1" x14ac:dyDescent="0.25">
      <c r="A291" t="s">
        <v>73</v>
      </c>
      <c r="B291" t="s">
        <v>138</v>
      </c>
      <c r="C291" s="2">
        <v>45741</v>
      </c>
      <c r="D291" s="90">
        <v>5</v>
      </c>
      <c r="E291" t="s">
        <v>37</v>
      </c>
      <c r="F291">
        <v>4096893</v>
      </c>
      <c r="G291">
        <v>5</v>
      </c>
      <c r="H291">
        <v>0</v>
      </c>
      <c r="I291">
        <v>0</v>
      </c>
      <c r="M291"/>
    </row>
    <row r="292" spans="1:13" hidden="1" x14ac:dyDescent="0.25">
      <c r="A292" t="s">
        <v>73</v>
      </c>
      <c r="B292" t="s">
        <v>18</v>
      </c>
      <c r="C292" s="2">
        <v>45741</v>
      </c>
      <c r="D292" s="90">
        <v>5</v>
      </c>
      <c r="E292" t="s">
        <v>23</v>
      </c>
      <c r="F292">
        <v>4096894</v>
      </c>
      <c r="G292">
        <v>5</v>
      </c>
      <c r="H292">
        <v>0</v>
      </c>
      <c r="I292">
        <v>0</v>
      </c>
      <c r="M292"/>
    </row>
    <row r="293" spans="1:13" hidden="1" x14ac:dyDescent="0.25">
      <c r="A293" t="s">
        <v>73</v>
      </c>
      <c r="B293" t="s">
        <v>136</v>
      </c>
      <c r="C293" s="2">
        <v>45741</v>
      </c>
      <c r="D293" s="90">
        <v>0</v>
      </c>
      <c r="E293" t="s">
        <v>23</v>
      </c>
      <c r="F293">
        <v>4096897</v>
      </c>
      <c r="G293">
        <v>0</v>
      </c>
      <c r="H293">
        <v>0</v>
      </c>
      <c r="I293">
        <v>0</v>
      </c>
      <c r="M293"/>
    </row>
    <row r="294" spans="1:13" hidden="1" x14ac:dyDescent="0.25">
      <c r="A294" t="s">
        <v>73</v>
      </c>
      <c r="B294" t="s">
        <v>18</v>
      </c>
      <c r="C294" s="2">
        <v>45741</v>
      </c>
      <c r="D294" s="90">
        <v>0</v>
      </c>
      <c r="E294" t="s">
        <v>23</v>
      </c>
      <c r="F294">
        <v>4096899</v>
      </c>
      <c r="G294">
        <v>0</v>
      </c>
      <c r="H294">
        <v>0</v>
      </c>
      <c r="I294">
        <v>0</v>
      </c>
      <c r="M294"/>
    </row>
    <row r="295" spans="1:13" hidden="1" x14ac:dyDescent="0.25">
      <c r="A295" t="s">
        <v>73</v>
      </c>
      <c r="B295" t="s">
        <v>142</v>
      </c>
      <c r="C295" s="2">
        <v>45741</v>
      </c>
      <c r="D295" s="90">
        <v>0</v>
      </c>
      <c r="E295" t="s">
        <v>23</v>
      </c>
      <c r="F295">
        <v>4096906</v>
      </c>
      <c r="G295">
        <v>0</v>
      </c>
      <c r="H295">
        <v>0</v>
      </c>
      <c r="I295">
        <v>0</v>
      </c>
      <c r="M295"/>
    </row>
    <row r="296" spans="1:13" hidden="1" x14ac:dyDescent="0.25">
      <c r="A296" t="s">
        <v>73</v>
      </c>
      <c r="B296" t="s">
        <v>137</v>
      </c>
      <c r="C296" s="2">
        <v>45741</v>
      </c>
      <c r="D296" s="90">
        <v>0</v>
      </c>
      <c r="E296" t="s">
        <v>23</v>
      </c>
      <c r="F296">
        <v>4096907</v>
      </c>
      <c r="G296">
        <v>0</v>
      </c>
      <c r="H296">
        <v>0</v>
      </c>
      <c r="I296">
        <v>0</v>
      </c>
      <c r="M296"/>
    </row>
    <row r="297" spans="1:13" hidden="1" x14ac:dyDescent="0.25">
      <c r="A297" t="s">
        <v>73</v>
      </c>
      <c r="B297" t="s">
        <v>18</v>
      </c>
      <c r="C297" s="2">
        <v>45741</v>
      </c>
      <c r="D297" s="90">
        <v>0</v>
      </c>
      <c r="E297" t="s">
        <v>23</v>
      </c>
      <c r="F297">
        <v>4096909</v>
      </c>
      <c r="G297">
        <v>0</v>
      </c>
      <c r="H297">
        <v>0</v>
      </c>
      <c r="I297">
        <v>0</v>
      </c>
      <c r="M297"/>
    </row>
    <row r="298" spans="1:13" hidden="1" x14ac:dyDescent="0.25">
      <c r="A298" t="s">
        <v>75</v>
      </c>
      <c r="B298" t="s">
        <v>21</v>
      </c>
      <c r="C298" s="2">
        <v>45741</v>
      </c>
      <c r="D298" s="90">
        <v>0</v>
      </c>
      <c r="E298" t="s">
        <v>23</v>
      </c>
      <c r="F298">
        <v>4096916</v>
      </c>
      <c r="G298">
        <v>0</v>
      </c>
      <c r="H298">
        <v>0</v>
      </c>
      <c r="I298">
        <v>0</v>
      </c>
      <c r="M298"/>
    </row>
    <row r="299" spans="1:13" hidden="1" x14ac:dyDescent="0.25">
      <c r="A299" t="s">
        <v>75</v>
      </c>
      <c r="B299" t="s">
        <v>142</v>
      </c>
      <c r="C299" s="2">
        <v>45741</v>
      </c>
      <c r="D299" s="90">
        <v>0</v>
      </c>
      <c r="E299" t="s">
        <v>23</v>
      </c>
      <c r="F299">
        <v>4096917</v>
      </c>
      <c r="G299">
        <v>0</v>
      </c>
      <c r="H299">
        <v>0</v>
      </c>
      <c r="I299">
        <v>0</v>
      </c>
      <c r="M299"/>
    </row>
    <row r="300" spans="1:13" hidden="1" x14ac:dyDescent="0.25">
      <c r="A300" t="s">
        <v>73</v>
      </c>
      <c r="B300" t="s">
        <v>65</v>
      </c>
      <c r="C300" s="2">
        <v>45741</v>
      </c>
      <c r="D300" s="90">
        <v>0</v>
      </c>
      <c r="E300" t="s">
        <v>23</v>
      </c>
      <c r="F300">
        <v>4096923</v>
      </c>
      <c r="G300">
        <v>0</v>
      </c>
      <c r="H300">
        <v>0</v>
      </c>
      <c r="I300">
        <v>0</v>
      </c>
      <c r="M300"/>
    </row>
    <row r="301" spans="1:13" hidden="1" x14ac:dyDescent="0.25">
      <c r="A301" t="s">
        <v>75</v>
      </c>
      <c r="B301" t="s">
        <v>18</v>
      </c>
      <c r="C301" s="2">
        <v>45741</v>
      </c>
      <c r="D301" s="90">
        <v>0</v>
      </c>
      <c r="E301" t="s">
        <v>23</v>
      </c>
      <c r="F301">
        <v>4096928</v>
      </c>
      <c r="G301">
        <v>0</v>
      </c>
      <c r="H301">
        <v>0</v>
      </c>
      <c r="I301">
        <v>0</v>
      </c>
      <c r="M301"/>
    </row>
    <row r="302" spans="1:13" hidden="1" x14ac:dyDescent="0.25">
      <c r="A302" t="s">
        <v>73</v>
      </c>
      <c r="B302" t="s">
        <v>21</v>
      </c>
      <c r="C302" s="2">
        <v>45741</v>
      </c>
      <c r="D302" s="90">
        <v>5</v>
      </c>
      <c r="E302" t="s">
        <v>23</v>
      </c>
      <c r="F302">
        <v>4096932</v>
      </c>
      <c r="G302">
        <v>5</v>
      </c>
      <c r="H302">
        <v>0</v>
      </c>
      <c r="I302">
        <v>0</v>
      </c>
      <c r="M302"/>
    </row>
    <row r="303" spans="1:13" hidden="1" x14ac:dyDescent="0.25">
      <c r="A303" t="s">
        <v>75</v>
      </c>
      <c r="B303" t="s">
        <v>21</v>
      </c>
      <c r="C303" s="2">
        <v>45741</v>
      </c>
      <c r="D303" s="90">
        <v>0</v>
      </c>
      <c r="E303" t="s">
        <v>23</v>
      </c>
      <c r="F303">
        <v>4096937</v>
      </c>
      <c r="G303">
        <v>0</v>
      </c>
      <c r="H303">
        <v>0</v>
      </c>
      <c r="I303">
        <v>0</v>
      </c>
      <c r="M303"/>
    </row>
    <row r="304" spans="1:13" hidden="1" x14ac:dyDescent="0.25">
      <c r="A304" t="s">
        <v>75</v>
      </c>
      <c r="B304" t="s">
        <v>142</v>
      </c>
      <c r="C304" s="2">
        <v>45741</v>
      </c>
      <c r="D304" s="90">
        <v>0</v>
      </c>
      <c r="E304" t="s">
        <v>23</v>
      </c>
      <c r="F304">
        <v>4096938</v>
      </c>
      <c r="G304">
        <v>0</v>
      </c>
      <c r="H304">
        <v>0</v>
      </c>
      <c r="I304">
        <v>0</v>
      </c>
      <c r="M304"/>
    </row>
    <row r="305" spans="1:13" hidden="1" x14ac:dyDescent="0.25">
      <c r="A305" t="s">
        <v>73</v>
      </c>
      <c r="B305" t="s">
        <v>18</v>
      </c>
      <c r="C305" s="2">
        <v>45741</v>
      </c>
      <c r="D305" s="90">
        <v>0</v>
      </c>
      <c r="E305" t="s">
        <v>23</v>
      </c>
      <c r="F305">
        <v>4096944</v>
      </c>
      <c r="G305">
        <v>0</v>
      </c>
      <c r="H305">
        <v>0</v>
      </c>
      <c r="I305">
        <v>0</v>
      </c>
      <c r="M305"/>
    </row>
    <row r="306" spans="1:13" hidden="1" x14ac:dyDescent="0.25">
      <c r="A306" t="s">
        <v>73</v>
      </c>
      <c r="B306" t="s">
        <v>136</v>
      </c>
      <c r="C306" s="2">
        <v>45741</v>
      </c>
      <c r="D306" s="90">
        <v>0</v>
      </c>
      <c r="E306" t="s">
        <v>23</v>
      </c>
      <c r="F306">
        <v>4096945</v>
      </c>
      <c r="G306">
        <v>0</v>
      </c>
      <c r="H306">
        <v>0</v>
      </c>
      <c r="I306">
        <v>0</v>
      </c>
      <c r="M306"/>
    </row>
    <row r="307" spans="1:13" hidden="1" x14ac:dyDescent="0.25">
      <c r="A307" t="s">
        <v>73</v>
      </c>
      <c r="B307" t="s">
        <v>136</v>
      </c>
      <c r="C307" s="2">
        <v>45741</v>
      </c>
      <c r="D307" s="90">
        <v>0</v>
      </c>
      <c r="E307" t="s">
        <v>23</v>
      </c>
      <c r="F307">
        <v>4096948</v>
      </c>
      <c r="G307">
        <v>0</v>
      </c>
      <c r="H307">
        <v>0</v>
      </c>
      <c r="I307">
        <v>0</v>
      </c>
      <c r="M307"/>
    </row>
    <row r="308" spans="1:13" hidden="1" x14ac:dyDescent="0.25">
      <c r="A308" t="s">
        <v>73</v>
      </c>
      <c r="B308" t="s">
        <v>136</v>
      </c>
      <c r="C308" s="2">
        <v>45741</v>
      </c>
      <c r="D308" s="90">
        <v>0</v>
      </c>
      <c r="E308" t="s">
        <v>23</v>
      </c>
      <c r="F308">
        <v>4096949</v>
      </c>
      <c r="G308">
        <v>0</v>
      </c>
      <c r="H308">
        <v>0</v>
      </c>
      <c r="I308">
        <v>0</v>
      </c>
      <c r="M308"/>
    </row>
    <row r="309" spans="1:13" hidden="1" x14ac:dyDescent="0.25">
      <c r="A309" t="s">
        <v>44</v>
      </c>
      <c r="B309" t="s">
        <v>18</v>
      </c>
      <c r="C309" s="2">
        <v>45741</v>
      </c>
      <c r="D309" s="90">
        <v>3.75</v>
      </c>
      <c r="E309" t="s">
        <v>20</v>
      </c>
      <c r="F309">
        <v>4096951</v>
      </c>
      <c r="G309">
        <v>3.75</v>
      </c>
      <c r="H309">
        <v>0</v>
      </c>
      <c r="I309">
        <v>0</v>
      </c>
      <c r="M309"/>
    </row>
    <row r="310" spans="1:13" hidden="1" x14ac:dyDescent="0.25">
      <c r="A310" t="s">
        <v>44</v>
      </c>
      <c r="B310" t="s">
        <v>136</v>
      </c>
      <c r="C310" s="2">
        <v>45741</v>
      </c>
      <c r="D310" s="90">
        <v>0</v>
      </c>
      <c r="E310" t="s">
        <v>23</v>
      </c>
      <c r="F310">
        <v>4096953</v>
      </c>
      <c r="G310">
        <v>3.75</v>
      </c>
      <c r="H310">
        <v>1</v>
      </c>
      <c r="I310">
        <v>3.75</v>
      </c>
      <c r="M310"/>
    </row>
    <row r="311" spans="1:13" hidden="1" x14ac:dyDescent="0.25">
      <c r="A311" t="s">
        <v>44</v>
      </c>
      <c r="B311" t="s">
        <v>132</v>
      </c>
      <c r="C311" s="2">
        <v>45741</v>
      </c>
      <c r="D311" s="90">
        <v>0</v>
      </c>
      <c r="E311" t="s">
        <v>23</v>
      </c>
      <c r="F311">
        <v>4096954</v>
      </c>
      <c r="G311">
        <v>3.75</v>
      </c>
      <c r="H311">
        <v>1</v>
      </c>
      <c r="I311">
        <v>3.75</v>
      </c>
      <c r="M311"/>
    </row>
    <row r="312" spans="1:13" hidden="1" x14ac:dyDescent="0.25">
      <c r="A312" t="s">
        <v>44</v>
      </c>
      <c r="B312" t="s">
        <v>117</v>
      </c>
      <c r="C312" s="2">
        <v>45741</v>
      </c>
      <c r="D312" s="90">
        <v>3.75</v>
      </c>
      <c r="E312" t="s">
        <v>23</v>
      </c>
      <c r="F312">
        <v>4096955</v>
      </c>
      <c r="G312">
        <v>3.75</v>
      </c>
      <c r="H312">
        <v>0</v>
      </c>
      <c r="I312">
        <v>0</v>
      </c>
      <c r="M312"/>
    </row>
    <row r="313" spans="1:13" hidden="1" x14ac:dyDescent="0.25">
      <c r="A313" t="s">
        <v>44</v>
      </c>
      <c r="B313" t="s">
        <v>45</v>
      </c>
      <c r="C313" s="2">
        <v>45741</v>
      </c>
      <c r="D313" s="90">
        <v>0</v>
      </c>
      <c r="E313" t="s">
        <v>23</v>
      </c>
      <c r="F313">
        <v>4096956</v>
      </c>
      <c r="G313">
        <v>3.75</v>
      </c>
      <c r="H313">
        <v>1</v>
      </c>
      <c r="I313">
        <v>3.75</v>
      </c>
      <c r="M313"/>
    </row>
    <row r="314" spans="1:13" hidden="1" x14ac:dyDescent="0.25">
      <c r="A314" t="s">
        <v>75</v>
      </c>
      <c r="B314" t="s">
        <v>141</v>
      </c>
      <c r="C314" s="2">
        <v>45741</v>
      </c>
      <c r="D314" s="90">
        <v>0</v>
      </c>
      <c r="E314" t="s">
        <v>23</v>
      </c>
      <c r="F314">
        <v>4096966</v>
      </c>
      <c r="G314">
        <v>5.5</v>
      </c>
      <c r="H314">
        <v>1</v>
      </c>
      <c r="I314">
        <v>5.5</v>
      </c>
      <c r="M314"/>
    </row>
    <row r="315" spans="1:13" hidden="1" x14ac:dyDescent="0.25">
      <c r="A315" t="s">
        <v>75</v>
      </c>
      <c r="B315" t="s">
        <v>18</v>
      </c>
      <c r="C315" s="2">
        <v>45741</v>
      </c>
      <c r="D315" s="90">
        <v>5</v>
      </c>
      <c r="E315" t="s">
        <v>20</v>
      </c>
      <c r="F315">
        <v>4096967</v>
      </c>
      <c r="G315">
        <v>5</v>
      </c>
      <c r="H315">
        <v>0</v>
      </c>
      <c r="I315">
        <v>0</v>
      </c>
      <c r="M315"/>
    </row>
    <row r="316" spans="1:13" hidden="1" x14ac:dyDescent="0.25">
      <c r="A316" t="s">
        <v>73</v>
      </c>
      <c r="B316" t="s">
        <v>18</v>
      </c>
      <c r="C316" s="2">
        <v>45740</v>
      </c>
      <c r="D316" s="90">
        <v>5</v>
      </c>
      <c r="E316" t="s">
        <v>23</v>
      </c>
      <c r="F316">
        <v>4096983</v>
      </c>
      <c r="G316">
        <v>5</v>
      </c>
      <c r="H316">
        <v>0</v>
      </c>
      <c r="I316">
        <v>0</v>
      </c>
      <c r="M316"/>
    </row>
    <row r="317" spans="1:13" hidden="1" x14ac:dyDescent="0.25">
      <c r="A317" t="s">
        <v>75</v>
      </c>
      <c r="B317" t="s">
        <v>143</v>
      </c>
      <c r="C317" s="2">
        <v>45740</v>
      </c>
      <c r="D317" s="90">
        <v>5.5</v>
      </c>
      <c r="E317" t="s">
        <v>37</v>
      </c>
      <c r="F317">
        <v>4096990</v>
      </c>
      <c r="G317">
        <v>5.5</v>
      </c>
      <c r="H317">
        <v>0</v>
      </c>
      <c r="I317">
        <v>0</v>
      </c>
      <c r="M317"/>
    </row>
    <row r="318" spans="1:13" hidden="1" x14ac:dyDescent="0.25">
      <c r="A318" t="s">
        <v>75</v>
      </c>
      <c r="B318" t="s">
        <v>143</v>
      </c>
      <c r="C318" s="2">
        <v>45740</v>
      </c>
      <c r="D318" s="90">
        <v>5</v>
      </c>
      <c r="E318" t="s">
        <v>37</v>
      </c>
      <c r="F318">
        <v>4096993</v>
      </c>
      <c r="G318">
        <v>5</v>
      </c>
      <c r="H318">
        <v>0</v>
      </c>
      <c r="I318">
        <v>0</v>
      </c>
      <c r="M318"/>
    </row>
    <row r="319" spans="1:13" hidden="1" x14ac:dyDescent="0.25">
      <c r="A319" t="s">
        <v>75</v>
      </c>
      <c r="B319" t="s">
        <v>136</v>
      </c>
      <c r="C319" s="2">
        <v>45742</v>
      </c>
      <c r="D319" s="90">
        <v>0</v>
      </c>
      <c r="E319" t="s">
        <v>23</v>
      </c>
      <c r="F319">
        <v>4097039</v>
      </c>
      <c r="G319">
        <v>0</v>
      </c>
      <c r="H319">
        <v>0</v>
      </c>
      <c r="I319">
        <v>0</v>
      </c>
      <c r="M319"/>
    </row>
    <row r="320" spans="1:13" hidden="1" x14ac:dyDescent="0.25">
      <c r="A320" t="s">
        <v>75</v>
      </c>
      <c r="B320" t="s">
        <v>18</v>
      </c>
      <c r="C320" s="2">
        <v>45741</v>
      </c>
      <c r="D320" s="90">
        <v>3</v>
      </c>
      <c r="E320" t="s">
        <v>23</v>
      </c>
      <c r="F320">
        <v>4097040</v>
      </c>
      <c r="G320">
        <v>3</v>
      </c>
      <c r="H320">
        <v>0</v>
      </c>
      <c r="I320">
        <v>0</v>
      </c>
      <c r="M320"/>
    </row>
    <row r="321" spans="1:13" hidden="1" x14ac:dyDescent="0.25">
      <c r="A321" t="s">
        <v>75</v>
      </c>
      <c r="B321" t="s">
        <v>135</v>
      </c>
      <c r="C321" s="2">
        <v>45741</v>
      </c>
      <c r="D321" s="90">
        <v>5</v>
      </c>
      <c r="E321" t="s">
        <v>23</v>
      </c>
      <c r="F321">
        <v>4097041</v>
      </c>
      <c r="G321">
        <v>5</v>
      </c>
      <c r="H321">
        <v>0</v>
      </c>
      <c r="I321">
        <v>0</v>
      </c>
      <c r="M321"/>
    </row>
    <row r="322" spans="1:13" hidden="1" x14ac:dyDescent="0.25">
      <c r="A322" t="s">
        <v>75</v>
      </c>
      <c r="B322" t="s">
        <v>18</v>
      </c>
      <c r="C322" s="2">
        <v>45741</v>
      </c>
      <c r="D322" s="90">
        <v>5.5</v>
      </c>
      <c r="E322" t="s">
        <v>20</v>
      </c>
      <c r="F322">
        <v>4097044</v>
      </c>
      <c r="G322">
        <v>5.5</v>
      </c>
      <c r="H322">
        <v>0</v>
      </c>
      <c r="I322">
        <v>0</v>
      </c>
      <c r="M322"/>
    </row>
    <row r="323" spans="1:13" hidden="1" x14ac:dyDescent="0.25">
      <c r="A323" t="s">
        <v>75</v>
      </c>
      <c r="B323" t="s">
        <v>21</v>
      </c>
      <c r="C323" s="2">
        <v>45741</v>
      </c>
      <c r="D323" s="90">
        <v>5.5</v>
      </c>
      <c r="E323" t="s">
        <v>23</v>
      </c>
      <c r="F323">
        <v>4097045</v>
      </c>
      <c r="G323">
        <v>5.5</v>
      </c>
      <c r="H323">
        <v>0</v>
      </c>
      <c r="I323">
        <v>0</v>
      </c>
      <c r="M323"/>
    </row>
    <row r="324" spans="1:13" hidden="1" x14ac:dyDescent="0.25">
      <c r="A324" t="s">
        <v>44</v>
      </c>
      <c r="B324" t="s">
        <v>132</v>
      </c>
      <c r="C324" s="2">
        <v>45740</v>
      </c>
      <c r="D324" s="90">
        <v>0</v>
      </c>
      <c r="E324" t="s">
        <v>23</v>
      </c>
      <c r="F324">
        <v>4097056</v>
      </c>
      <c r="G324">
        <v>3.75</v>
      </c>
      <c r="H324">
        <v>1</v>
      </c>
      <c r="I324">
        <v>3.75</v>
      </c>
      <c r="M324"/>
    </row>
    <row r="325" spans="1:13" hidden="1" x14ac:dyDescent="0.25">
      <c r="A325" t="s">
        <v>44</v>
      </c>
      <c r="B325" t="s">
        <v>136</v>
      </c>
      <c r="C325" s="2">
        <v>45740</v>
      </c>
      <c r="D325" s="90">
        <v>0</v>
      </c>
      <c r="E325" t="s">
        <v>23</v>
      </c>
      <c r="F325">
        <v>4097057</v>
      </c>
      <c r="G325">
        <v>3.75</v>
      </c>
      <c r="H325">
        <v>1</v>
      </c>
      <c r="I325">
        <v>3.75</v>
      </c>
      <c r="M325"/>
    </row>
    <row r="326" spans="1:13" hidden="1" x14ac:dyDescent="0.25">
      <c r="A326" t="s">
        <v>75</v>
      </c>
      <c r="B326" t="s">
        <v>136</v>
      </c>
      <c r="C326" s="2">
        <v>45740</v>
      </c>
      <c r="D326" s="90">
        <v>5</v>
      </c>
      <c r="E326" t="s">
        <v>23</v>
      </c>
      <c r="F326">
        <v>4097060</v>
      </c>
      <c r="G326">
        <v>5</v>
      </c>
      <c r="H326">
        <v>0</v>
      </c>
      <c r="I326">
        <v>0</v>
      </c>
      <c r="M326"/>
    </row>
    <row r="327" spans="1:13" hidden="1" x14ac:dyDescent="0.25">
      <c r="A327" t="s">
        <v>75</v>
      </c>
      <c r="B327" t="s">
        <v>18</v>
      </c>
      <c r="C327" s="2">
        <v>45741</v>
      </c>
      <c r="D327" s="90">
        <v>0</v>
      </c>
      <c r="E327" t="s">
        <v>23</v>
      </c>
      <c r="F327">
        <v>4097076</v>
      </c>
      <c r="G327">
        <v>5.5</v>
      </c>
      <c r="H327">
        <v>1</v>
      </c>
      <c r="I327">
        <v>5.5</v>
      </c>
      <c r="M327"/>
    </row>
    <row r="328" spans="1:13" hidden="1" x14ac:dyDescent="0.25">
      <c r="A328" t="s">
        <v>44</v>
      </c>
      <c r="B328" t="s">
        <v>132</v>
      </c>
      <c r="C328" s="2">
        <v>45741</v>
      </c>
      <c r="D328" s="90">
        <v>7.5</v>
      </c>
      <c r="E328" t="s">
        <v>23</v>
      </c>
      <c r="F328">
        <v>4097091</v>
      </c>
      <c r="G328">
        <v>7.5</v>
      </c>
      <c r="H328">
        <v>0</v>
      </c>
      <c r="I328">
        <v>0</v>
      </c>
      <c r="M328"/>
    </row>
    <row r="329" spans="1:13" hidden="1" x14ac:dyDescent="0.25">
      <c r="A329" t="s">
        <v>44</v>
      </c>
      <c r="B329" t="s">
        <v>132</v>
      </c>
      <c r="C329" s="2">
        <v>45740</v>
      </c>
      <c r="D329" s="90">
        <v>0</v>
      </c>
      <c r="E329" t="s">
        <v>23</v>
      </c>
      <c r="F329">
        <v>4097102</v>
      </c>
      <c r="G329">
        <v>3.75</v>
      </c>
      <c r="H329">
        <v>1</v>
      </c>
      <c r="I329">
        <v>3.75</v>
      </c>
      <c r="M329"/>
    </row>
    <row r="330" spans="1:13" hidden="1" x14ac:dyDescent="0.25">
      <c r="A330" t="s">
        <v>44</v>
      </c>
      <c r="B330" t="s">
        <v>18</v>
      </c>
      <c r="C330" s="2">
        <v>45740</v>
      </c>
      <c r="D330" s="90">
        <v>0</v>
      </c>
      <c r="E330" t="s">
        <v>20</v>
      </c>
      <c r="F330">
        <v>4097105</v>
      </c>
      <c r="G330">
        <v>3.75</v>
      </c>
      <c r="H330">
        <v>1</v>
      </c>
      <c r="I330">
        <v>3.75</v>
      </c>
      <c r="M330"/>
    </row>
    <row r="331" spans="1:13" hidden="1" x14ac:dyDescent="0.25">
      <c r="A331" t="s">
        <v>44</v>
      </c>
      <c r="B331" t="s">
        <v>18</v>
      </c>
      <c r="C331" s="2">
        <v>45741</v>
      </c>
      <c r="D331" s="90">
        <v>3.75</v>
      </c>
      <c r="E331" t="s">
        <v>20</v>
      </c>
      <c r="F331">
        <v>4097125</v>
      </c>
      <c r="G331">
        <v>3.75</v>
      </c>
      <c r="H331">
        <v>0</v>
      </c>
      <c r="I331">
        <v>0</v>
      </c>
      <c r="M331"/>
    </row>
    <row r="332" spans="1:13" hidden="1" x14ac:dyDescent="0.25">
      <c r="A332" t="s">
        <v>44</v>
      </c>
      <c r="B332" t="s">
        <v>18</v>
      </c>
      <c r="C332" s="2">
        <v>45741</v>
      </c>
      <c r="D332" s="90">
        <v>0</v>
      </c>
      <c r="E332" t="s">
        <v>20</v>
      </c>
      <c r="F332">
        <v>4097126</v>
      </c>
      <c r="G332">
        <v>0</v>
      </c>
      <c r="H332">
        <v>0</v>
      </c>
      <c r="I332">
        <v>0</v>
      </c>
      <c r="M332"/>
    </row>
    <row r="333" spans="1:13" hidden="1" x14ac:dyDescent="0.25">
      <c r="A333" t="s">
        <v>44</v>
      </c>
      <c r="B333" t="s">
        <v>117</v>
      </c>
      <c r="C333" s="2">
        <v>45740</v>
      </c>
      <c r="D333" s="90">
        <v>0</v>
      </c>
      <c r="E333" t="s">
        <v>23</v>
      </c>
      <c r="F333">
        <v>4097238</v>
      </c>
      <c r="G333">
        <v>3.75</v>
      </c>
      <c r="H333">
        <v>1</v>
      </c>
      <c r="I333">
        <v>3.75</v>
      </c>
      <c r="M333"/>
    </row>
    <row r="334" spans="1:13" hidden="1" x14ac:dyDescent="0.25">
      <c r="A334" t="s">
        <v>44</v>
      </c>
      <c r="B334" t="s">
        <v>45</v>
      </c>
      <c r="C334" s="2">
        <v>45740</v>
      </c>
      <c r="D334" s="90">
        <v>0</v>
      </c>
      <c r="E334" t="s">
        <v>23</v>
      </c>
      <c r="F334">
        <v>4097239</v>
      </c>
      <c r="G334">
        <v>3.75</v>
      </c>
      <c r="H334">
        <v>1</v>
      </c>
      <c r="I334">
        <v>3.75</v>
      </c>
      <c r="M334"/>
    </row>
    <row r="335" spans="1:13" hidden="1" x14ac:dyDescent="0.25">
      <c r="A335" t="s">
        <v>73</v>
      </c>
      <c r="B335" t="s">
        <v>18</v>
      </c>
      <c r="C335" s="2">
        <v>45742</v>
      </c>
      <c r="D335" s="90">
        <v>5</v>
      </c>
      <c r="E335" t="s">
        <v>23</v>
      </c>
      <c r="F335">
        <v>4097243</v>
      </c>
      <c r="G335">
        <v>5</v>
      </c>
      <c r="H335">
        <v>0</v>
      </c>
      <c r="I335">
        <v>0</v>
      </c>
      <c r="M335"/>
    </row>
    <row r="336" spans="1:13" hidden="1" x14ac:dyDescent="0.25">
      <c r="A336" t="s">
        <v>73</v>
      </c>
      <c r="B336" t="s">
        <v>18</v>
      </c>
      <c r="C336" s="2">
        <v>45742</v>
      </c>
      <c r="D336" s="90">
        <v>5</v>
      </c>
      <c r="E336" t="s">
        <v>23</v>
      </c>
      <c r="F336">
        <v>4097245</v>
      </c>
      <c r="G336">
        <v>5</v>
      </c>
      <c r="H336">
        <v>0</v>
      </c>
      <c r="I336">
        <v>0</v>
      </c>
      <c r="M336"/>
    </row>
    <row r="337" spans="1:13" hidden="1" x14ac:dyDescent="0.25">
      <c r="A337" t="s">
        <v>44</v>
      </c>
      <c r="B337" t="s">
        <v>136</v>
      </c>
      <c r="C337" s="2">
        <v>45742</v>
      </c>
      <c r="D337" s="90">
        <v>0</v>
      </c>
      <c r="E337" t="s">
        <v>23</v>
      </c>
      <c r="F337">
        <v>4097246</v>
      </c>
      <c r="G337">
        <v>3.75</v>
      </c>
      <c r="H337">
        <v>1</v>
      </c>
      <c r="I337">
        <v>3.75</v>
      </c>
      <c r="M337"/>
    </row>
    <row r="338" spans="1:13" hidden="1" x14ac:dyDescent="0.25">
      <c r="A338" t="s">
        <v>44</v>
      </c>
      <c r="B338" t="s">
        <v>132</v>
      </c>
      <c r="C338" s="2">
        <v>45742</v>
      </c>
      <c r="D338" s="90">
        <v>0</v>
      </c>
      <c r="E338" t="s">
        <v>23</v>
      </c>
      <c r="F338">
        <v>4097247</v>
      </c>
      <c r="G338">
        <v>3.75</v>
      </c>
      <c r="H338">
        <v>1</v>
      </c>
      <c r="I338">
        <v>3.75</v>
      </c>
      <c r="M338"/>
    </row>
    <row r="339" spans="1:13" hidden="1" x14ac:dyDescent="0.25">
      <c r="A339" t="s">
        <v>44</v>
      </c>
      <c r="B339" t="s">
        <v>45</v>
      </c>
      <c r="C339" s="2">
        <v>45742</v>
      </c>
      <c r="D339" s="90">
        <v>0</v>
      </c>
      <c r="E339" t="s">
        <v>23</v>
      </c>
      <c r="F339">
        <v>4097250</v>
      </c>
      <c r="G339">
        <v>3.75</v>
      </c>
      <c r="H339">
        <v>1</v>
      </c>
      <c r="I339">
        <v>3.75</v>
      </c>
      <c r="M339"/>
    </row>
    <row r="340" spans="1:13" hidden="1" x14ac:dyDescent="0.25">
      <c r="A340" t="s">
        <v>44</v>
      </c>
      <c r="B340" t="s">
        <v>136</v>
      </c>
      <c r="C340" s="2">
        <v>45742</v>
      </c>
      <c r="D340" s="90">
        <v>0</v>
      </c>
      <c r="E340" t="s">
        <v>23</v>
      </c>
      <c r="F340">
        <v>4097251</v>
      </c>
      <c r="G340">
        <v>3.75</v>
      </c>
      <c r="H340">
        <v>1</v>
      </c>
      <c r="I340">
        <v>3.75</v>
      </c>
      <c r="M340"/>
    </row>
    <row r="341" spans="1:13" hidden="1" x14ac:dyDescent="0.25">
      <c r="A341" t="s">
        <v>73</v>
      </c>
      <c r="B341" t="s">
        <v>142</v>
      </c>
      <c r="C341" s="2">
        <v>45742</v>
      </c>
      <c r="D341" s="90">
        <v>5</v>
      </c>
      <c r="E341" t="s">
        <v>23</v>
      </c>
      <c r="F341">
        <v>4097253</v>
      </c>
      <c r="G341">
        <v>5</v>
      </c>
      <c r="H341">
        <v>0</v>
      </c>
      <c r="I341">
        <v>0</v>
      </c>
      <c r="M341"/>
    </row>
    <row r="342" spans="1:13" hidden="1" x14ac:dyDescent="0.25">
      <c r="A342" t="s">
        <v>44</v>
      </c>
      <c r="B342" t="s">
        <v>136</v>
      </c>
      <c r="C342" s="2">
        <v>45742</v>
      </c>
      <c r="D342" s="90">
        <v>0</v>
      </c>
      <c r="E342" t="s">
        <v>23</v>
      </c>
      <c r="F342">
        <v>4097254</v>
      </c>
      <c r="G342">
        <v>3.75</v>
      </c>
      <c r="H342">
        <v>1</v>
      </c>
      <c r="I342">
        <v>3.75</v>
      </c>
      <c r="M342"/>
    </row>
    <row r="343" spans="1:13" hidden="1" x14ac:dyDescent="0.25">
      <c r="A343" t="s">
        <v>75</v>
      </c>
      <c r="B343" t="s">
        <v>133</v>
      </c>
      <c r="C343" s="2">
        <v>45742</v>
      </c>
      <c r="D343" s="90">
        <v>0</v>
      </c>
      <c r="E343" t="s">
        <v>23</v>
      </c>
      <c r="F343">
        <v>4097283</v>
      </c>
      <c r="G343">
        <v>0</v>
      </c>
      <c r="H343">
        <v>0</v>
      </c>
      <c r="I343">
        <v>0</v>
      </c>
      <c r="M343"/>
    </row>
    <row r="344" spans="1:13" hidden="1" x14ac:dyDescent="0.25">
      <c r="A344" t="s">
        <v>75</v>
      </c>
      <c r="B344" t="s">
        <v>137</v>
      </c>
      <c r="C344" s="2">
        <v>45742</v>
      </c>
      <c r="D344" s="90">
        <v>0</v>
      </c>
      <c r="E344" t="s">
        <v>23</v>
      </c>
      <c r="F344">
        <v>4097284</v>
      </c>
      <c r="G344">
        <v>0</v>
      </c>
      <c r="H344">
        <v>0</v>
      </c>
      <c r="I344">
        <v>0</v>
      </c>
      <c r="M344"/>
    </row>
    <row r="345" spans="1:13" hidden="1" x14ac:dyDescent="0.25">
      <c r="A345" t="s">
        <v>73</v>
      </c>
      <c r="B345" t="s">
        <v>138</v>
      </c>
      <c r="C345" s="2">
        <v>45742</v>
      </c>
      <c r="D345" s="90">
        <v>0</v>
      </c>
      <c r="E345" t="s">
        <v>37</v>
      </c>
      <c r="F345">
        <v>4097295</v>
      </c>
      <c r="G345">
        <v>0</v>
      </c>
      <c r="H345">
        <v>0</v>
      </c>
      <c r="I345">
        <v>0</v>
      </c>
      <c r="M345"/>
    </row>
    <row r="346" spans="1:13" hidden="1" x14ac:dyDescent="0.25">
      <c r="A346" t="s">
        <v>73</v>
      </c>
      <c r="B346" t="s">
        <v>143</v>
      </c>
      <c r="C346" s="2">
        <v>45742</v>
      </c>
      <c r="D346" s="90">
        <v>0</v>
      </c>
      <c r="E346" t="s">
        <v>37</v>
      </c>
      <c r="F346">
        <v>4097296</v>
      </c>
      <c r="G346">
        <v>0</v>
      </c>
      <c r="H346">
        <v>0</v>
      </c>
      <c r="I346">
        <v>0</v>
      </c>
      <c r="M346"/>
    </row>
    <row r="347" spans="1:13" hidden="1" x14ac:dyDescent="0.25">
      <c r="A347" t="s">
        <v>75</v>
      </c>
      <c r="B347" t="s">
        <v>141</v>
      </c>
      <c r="C347" s="2">
        <v>45742</v>
      </c>
      <c r="D347" s="90">
        <v>0</v>
      </c>
      <c r="E347" t="s">
        <v>23</v>
      </c>
      <c r="F347">
        <v>4097308</v>
      </c>
      <c r="G347">
        <v>0</v>
      </c>
      <c r="H347">
        <v>0</v>
      </c>
      <c r="I347">
        <v>0</v>
      </c>
      <c r="M347"/>
    </row>
    <row r="348" spans="1:13" hidden="1" x14ac:dyDescent="0.25">
      <c r="A348" t="s">
        <v>44</v>
      </c>
      <c r="B348" t="s">
        <v>136</v>
      </c>
      <c r="C348" s="2">
        <v>45742</v>
      </c>
      <c r="D348" s="90">
        <v>0</v>
      </c>
      <c r="E348" t="s">
        <v>23</v>
      </c>
      <c r="F348">
        <v>4097309</v>
      </c>
      <c r="G348">
        <v>3.75</v>
      </c>
      <c r="H348">
        <v>1</v>
      </c>
      <c r="I348">
        <v>3.75</v>
      </c>
      <c r="M348"/>
    </row>
    <row r="349" spans="1:13" hidden="1" x14ac:dyDescent="0.25">
      <c r="A349" t="s">
        <v>44</v>
      </c>
      <c r="B349" t="s">
        <v>136</v>
      </c>
      <c r="C349" s="2">
        <v>45742</v>
      </c>
      <c r="D349" s="90">
        <v>0</v>
      </c>
      <c r="E349" t="s">
        <v>23</v>
      </c>
      <c r="F349">
        <v>4097310</v>
      </c>
      <c r="G349">
        <v>3.75</v>
      </c>
      <c r="H349">
        <v>1</v>
      </c>
      <c r="I349">
        <v>3.75</v>
      </c>
      <c r="M349"/>
    </row>
    <row r="350" spans="1:13" hidden="1" x14ac:dyDescent="0.25">
      <c r="A350" t="s">
        <v>75</v>
      </c>
      <c r="B350" t="s">
        <v>139</v>
      </c>
      <c r="C350" s="2">
        <v>45742</v>
      </c>
      <c r="D350" s="90">
        <v>0</v>
      </c>
      <c r="E350" t="s">
        <v>37</v>
      </c>
      <c r="F350">
        <v>4097311</v>
      </c>
      <c r="G350">
        <v>0</v>
      </c>
      <c r="H350">
        <v>0</v>
      </c>
      <c r="I350">
        <v>0</v>
      </c>
      <c r="M350"/>
    </row>
    <row r="351" spans="1:13" hidden="1" x14ac:dyDescent="0.25">
      <c r="A351" t="s">
        <v>75</v>
      </c>
      <c r="B351" t="s">
        <v>18</v>
      </c>
      <c r="C351" s="2">
        <v>45742</v>
      </c>
      <c r="D351" s="90">
        <v>0</v>
      </c>
      <c r="E351" t="s">
        <v>23</v>
      </c>
      <c r="F351">
        <v>4097312</v>
      </c>
      <c r="G351">
        <v>0</v>
      </c>
      <c r="H351">
        <v>0</v>
      </c>
      <c r="I351">
        <v>0</v>
      </c>
      <c r="M351"/>
    </row>
    <row r="352" spans="1:13" hidden="1" x14ac:dyDescent="0.25">
      <c r="A352" t="s">
        <v>73</v>
      </c>
      <c r="B352" t="s">
        <v>18</v>
      </c>
      <c r="C352" s="2">
        <v>45742</v>
      </c>
      <c r="D352" s="90">
        <v>0</v>
      </c>
      <c r="E352" t="s">
        <v>23</v>
      </c>
      <c r="F352">
        <v>4097317</v>
      </c>
      <c r="G352">
        <v>0</v>
      </c>
      <c r="H352">
        <v>0</v>
      </c>
      <c r="I352">
        <v>0</v>
      </c>
      <c r="M352"/>
    </row>
    <row r="353" spans="1:13" hidden="1" x14ac:dyDescent="0.25">
      <c r="A353" t="s">
        <v>73</v>
      </c>
      <c r="B353" t="s">
        <v>143</v>
      </c>
      <c r="C353" s="2">
        <v>45742</v>
      </c>
      <c r="D353" s="90">
        <v>0</v>
      </c>
      <c r="E353" t="s">
        <v>37</v>
      </c>
      <c r="F353">
        <v>4097318</v>
      </c>
      <c r="G353">
        <v>0</v>
      </c>
      <c r="H353">
        <v>0</v>
      </c>
      <c r="I353">
        <v>0</v>
      </c>
      <c r="M353"/>
    </row>
    <row r="354" spans="1:13" hidden="1" x14ac:dyDescent="0.25">
      <c r="A354" t="s">
        <v>44</v>
      </c>
      <c r="B354" t="s">
        <v>117</v>
      </c>
      <c r="C354" s="2">
        <v>45742</v>
      </c>
      <c r="D354" s="90">
        <v>0</v>
      </c>
      <c r="E354" t="s">
        <v>23</v>
      </c>
      <c r="F354">
        <v>4097327</v>
      </c>
      <c r="G354">
        <v>3.75</v>
      </c>
      <c r="H354">
        <v>1</v>
      </c>
      <c r="I354">
        <v>3.75</v>
      </c>
      <c r="M354"/>
    </row>
    <row r="355" spans="1:13" hidden="1" x14ac:dyDescent="0.25">
      <c r="A355" t="s">
        <v>73</v>
      </c>
      <c r="B355" t="s">
        <v>142</v>
      </c>
      <c r="C355" s="2">
        <v>45742</v>
      </c>
      <c r="D355" s="90">
        <v>0</v>
      </c>
      <c r="E355" t="s">
        <v>23</v>
      </c>
      <c r="F355">
        <v>4097333</v>
      </c>
      <c r="G355">
        <v>0</v>
      </c>
      <c r="H355">
        <v>0</v>
      </c>
      <c r="I355">
        <v>0</v>
      </c>
      <c r="M355"/>
    </row>
    <row r="356" spans="1:13" hidden="1" x14ac:dyDescent="0.25">
      <c r="A356" t="s">
        <v>73</v>
      </c>
      <c r="B356" t="s">
        <v>143</v>
      </c>
      <c r="C356" s="2">
        <v>45742</v>
      </c>
      <c r="D356" s="90">
        <v>0</v>
      </c>
      <c r="E356" t="s">
        <v>37</v>
      </c>
      <c r="F356">
        <v>4097334</v>
      </c>
      <c r="G356">
        <v>0</v>
      </c>
      <c r="H356">
        <v>0</v>
      </c>
      <c r="I356">
        <v>0</v>
      </c>
      <c r="M356"/>
    </row>
    <row r="357" spans="1:13" hidden="1" x14ac:dyDescent="0.25">
      <c r="A357" t="s">
        <v>44</v>
      </c>
      <c r="B357" t="s">
        <v>136</v>
      </c>
      <c r="C357" s="2">
        <v>45742</v>
      </c>
      <c r="D357" s="90">
        <v>0</v>
      </c>
      <c r="E357" t="s">
        <v>23</v>
      </c>
      <c r="F357">
        <v>4097335</v>
      </c>
      <c r="G357">
        <v>3.75</v>
      </c>
      <c r="H357">
        <v>1</v>
      </c>
      <c r="I357">
        <v>3.75</v>
      </c>
      <c r="M357"/>
    </row>
    <row r="358" spans="1:13" hidden="1" x14ac:dyDescent="0.25">
      <c r="A358" t="s">
        <v>44</v>
      </c>
      <c r="B358" t="s">
        <v>136</v>
      </c>
      <c r="C358" s="2">
        <v>45742</v>
      </c>
      <c r="D358" s="90">
        <v>0</v>
      </c>
      <c r="E358" t="s">
        <v>23</v>
      </c>
      <c r="F358">
        <v>4097336</v>
      </c>
      <c r="G358">
        <v>3.75</v>
      </c>
      <c r="H358">
        <v>1</v>
      </c>
      <c r="I358">
        <v>3.75</v>
      </c>
      <c r="M358"/>
    </row>
    <row r="359" spans="1:13" hidden="1" x14ac:dyDescent="0.25">
      <c r="A359" t="s">
        <v>44</v>
      </c>
      <c r="B359" t="s">
        <v>136</v>
      </c>
      <c r="C359" s="2">
        <v>45742</v>
      </c>
      <c r="D359" s="90">
        <v>0</v>
      </c>
      <c r="E359" t="s">
        <v>23</v>
      </c>
      <c r="F359">
        <v>4097337</v>
      </c>
      <c r="G359">
        <v>3.75</v>
      </c>
      <c r="H359">
        <v>1</v>
      </c>
      <c r="I359">
        <v>3.75</v>
      </c>
      <c r="M359"/>
    </row>
    <row r="360" spans="1:13" hidden="1" x14ac:dyDescent="0.25">
      <c r="A360" t="s">
        <v>44</v>
      </c>
      <c r="B360" t="s">
        <v>136</v>
      </c>
      <c r="C360" s="2">
        <v>45742</v>
      </c>
      <c r="D360" s="90">
        <v>0</v>
      </c>
      <c r="E360" t="s">
        <v>23</v>
      </c>
      <c r="F360">
        <v>4097338</v>
      </c>
      <c r="G360">
        <v>3.75</v>
      </c>
      <c r="H360">
        <v>1</v>
      </c>
      <c r="I360">
        <v>3.75</v>
      </c>
      <c r="M360"/>
    </row>
    <row r="361" spans="1:13" hidden="1" x14ac:dyDescent="0.25">
      <c r="A361" t="s">
        <v>73</v>
      </c>
      <c r="B361" t="s">
        <v>18</v>
      </c>
      <c r="C361" s="2">
        <v>45742</v>
      </c>
      <c r="D361" s="90">
        <v>5</v>
      </c>
      <c r="E361" t="s">
        <v>23</v>
      </c>
      <c r="F361">
        <v>4097343</v>
      </c>
      <c r="G361">
        <v>5</v>
      </c>
      <c r="H361">
        <v>0</v>
      </c>
      <c r="I361">
        <v>0</v>
      </c>
      <c r="M361"/>
    </row>
    <row r="362" spans="1:13" hidden="1" x14ac:dyDescent="0.25">
      <c r="A362" t="s">
        <v>73</v>
      </c>
      <c r="B362" t="s">
        <v>21</v>
      </c>
      <c r="C362" s="2">
        <v>45742</v>
      </c>
      <c r="D362" s="90">
        <v>5</v>
      </c>
      <c r="E362" t="s">
        <v>23</v>
      </c>
      <c r="F362">
        <v>4097344</v>
      </c>
      <c r="G362">
        <v>5</v>
      </c>
      <c r="H362">
        <v>0</v>
      </c>
      <c r="I362">
        <v>0</v>
      </c>
      <c r="M362"/>
    </row>
    <row r="363" spans="1:13" hidden="1" x14ac:dyDescent="0.25">
      <c r="A363" t="s">
        <v>44</v>
      </c>
      <c r="B363" t="s">
        <v>45</v>
      </c>
      <c r="C363" s="2">
        <v>45742</v>
      </c>
      <c r="D363" s="90">
        <v>0</v>
      </c>
      <c r="E363" t="s">
        <v>23</v>
      </c>
      <c r="F363">
        <v>4097347</v>
      </c>
      <c r="G363">
        <v>3.75</v>
      </c>
      <c r="H363">
        <v>1</v>
      </c>
      <c r="I363">
        <v>3.75</v>
      </c>
      <c r="M363"/>
    </row>
    <row r="364" spans="1:13" hidden="1" x14ac:dyDescent="0.25">
      <c r="A364" t="s">
        <v>73</v>
      </c>
      <c r="B364" t="s">
        <v>21</v>
      </c>
      <c r="C364" s="2">
        <v>45742</v>
      </c>
      <c r="D364" s="90">
        <v>0</v>
      </c>
      <c r="E364" t="s">
        <v>23</v>
      </c>
      <c r="F364">
        <v>4097358</v>
      </c>
      <c r="G364">
        <v>0</v>
      </c>
      <c r="H364">
        <v>0</v>
      </c>
      <c r="I364">
        <v>0</v>
      </c>
      <c r="M364"/>
    </row>
    <row r="365" spans="1:13" hidden="1" x14ac:dyDescent="0.25">
      <c r="A365" t="s">
        <v>73</v>
      </c>
      <c r="B365" t="s">
        <v>21</v>
      </c>
      <c r="C365" s="2">
        <v>45742</v>
      </c>
      <c r="D365" s="90">
        <v>0</v>
      </c>
      <c r="E365" t="s">
        <v>23</v>
      </c>
      <c r="F365">
        <v>4097359</v>
      </c>
      <c r="G365">
        <v>0</v>
      </c>
      <c r="H365">
        <v>0</v>
      </c>
      <c r="I365">
        <v>0</v>
      </c>
      <c r="M365"/>
    </row>
    <row r="366" spans="1:13" hidden="1" x14ac:dyDescent="0.25">
      <c r="A366" t="s">
        <v>75</v>
      </c>
      <c r="B366" t="s">
        <v>141</v>
      </c>
      <c r="C366" s="2">
        <v>45742</v>
      </c>
      <c r="D366" s="90">
        <v>5.5</v>
      </c>
      <c r="E366" t="s">
        <v>23</v>
      </c>
      <c r="F366">
        <v>4097386</v>
      </c>
      <c r="G366">
        <v>5.5</v>
      </c>
      <c r="H366">
        <v>0</v>
      </c>
      <c r="I366">
        <v>0</v>
      </c>
      <c r="M366"/>
    </row>
    <row r="367" spans="1:13" hidden="1" x14ac:dyDescent="0.25">
      <c r="A367" t="s">
        <v>75</v>
      </c>
      <c r="B367" t="s">
        <v>18</v>
      </c>
      <c r="C367" s="2">
        <v>45742</v>
      </c>
      <c r="D367" s="90">
        <v>0</v>
      </c>
      <c r="E367" t="s">
        <v>20</v>
      </c>
      <c r="F367">
        <v>4097387</v>
      </c>
      <c r="G367">
        <v>0</v>
      </c>
      <c r="H367">
        <v>0</v>
      </c>
      <c r="I367">
        <v>0</v>
      </c>
      <c r="M367"/>
    </row>
    <row r="368" spans="1:13" hidden="1" x14ac:dyDescent="0.25">
      <c r="A368" t="s">
        <v>75</v>
      </c>
      <c r="B368" t="s">
        <v>133</v>
      </c>
      <c r="C368" s="2">
        <v>45742</v>
      </c>
      <c r="D368" s="90">
        <v>0</v>
      </c>
      <c r="E368" t="s">
        <v>23</v>
      </c>
      <c r="F368">
        <v>4097389</v>
      </c>
      <c r="G368">
        <v>0</v>
      </c>
      <c r="H368">
        <v>0</v>
      </c>
      <c r="I368">
        <v>0</v>
      </c>
      <c r="M368"/>
    </row>
    <row r="369" spans="1:13" hidden="1" x14ac:dyDescent="0.25">
      <c r="A369" t="s">
        <v>44</v>
      </c>
      <c r="B369" t="s">
        <v>136</v>
      </c>
      <c r="C369" s="2">
        <v>45742</v>
      </c>
      <c r="D369" s="90">
        <v>0</v>
      </c>
      <c r="E369" t="s">
        <v>23</v>
      </c>
      <c r="F369">
        <v>4097391</v>
      </c>
      <c r="G369">
        <v>3.75</v>
      </c>
      <c r="H369">
        <v>1</v>
      </c>
      <c r="I369">
        <v>3.75</v>
      </c>
      <c r="M369"/>
    </row>
    <row r="370" spans="1:13" hidden="1" x14ac:dyDescent="0.25">
      <c r="A370" t="s">
        <v>44</v>
      </c>
      <c r="B370" t="s">
        <v>136</v>
      </c>
      <c r="C370" s="2">
        <v>45742</v>
      </c>
      <c r="D370" s="90">
        <v>0</v>
      </c>
      <c r="E370" t="s">
        <v>23</v>
      </c>
      <c r="F370">
        <v>4097392</v>
      </c>
      <c r="G370">
        <v>3.75</v>
      </c>
      <c r="H370">
        <v>1</v>
      </c>
      <c r="I370">
        <v>3.75</v>
      </c>
      <c r="M370"/>
    </row>
    <row r="371" spans="1:13" hidden="1" x14ac:dyDescent="0.25">
      <c r="A371" t="s">
        <v>44</v>
      </c>
      <c r="B371" t="s">
        <v>136</v>
      </c>
      <c r="C371" s="2">
        <v>45742</v>
      </c>
      <c r="D371" s="90">
        <v>0</v>
      </c>
      <c r="E371" t="s">
        <v>23</v>
      </c>
      <c r="F371">
        <v>4097393</v>
      </c>
      <c r="G371">
        <v>3.75</v>
      </c>
      <c r="H371">
        <v>1</v>
      </c>
      <c r="I371">
        <v>3.75</v>
      </c>
      <c r="M371"/>
    </row>
    <row r="372" spans="1:13" hidden="1" x14ac:dyDescent="0.25">
      <c r="A372" t="s">
        <v>75</v>
      </c>
      <c r="B372" t="s">
        <v>65</v>
      </c>
      <c r="C372" s="2">
        <v>45742</v>
      </c>
      <c r="D372" s="90">
        <v>5</v>
      </c>
      <c r="E372" t="s">
        <v>23</v>
      </c>
      <c r="F372">
        <v>4097396</v>
      </c>
      <c r="G372">
        <v>5</v>
      </c>
      <c r="H372">
        <v>0</v>
      </c>
      <c r="I372">
        <v>0</v>
      </c>
      <c r="M372"/>
    </row>
    <row r="373" spans="1:13" hidden="1" x14ac:dyDescent="0.25">
      <c r="A373" t="s">
        <v>44</v>
      </c>
      <c r="B373" t="s">
        <v>117</v>
      </c>
      <c r="C373" s="2">
        <v>45742</v>
      </c>
      <c r="D373" s="90">
        <v>3.75</v>
      </c>
      <c r="E373" t="s">
        <v>23</v>
      </c>
      <c r="F373">
        <v>4097400</v>
      </c>
      <c r="G373">
        <v>3.75</v>
      </c>
      <c r="H373">
        <v>0</v>
      </c>
      <c r="I373">
        <v>0</v>
      </c>
      <c r="M373"/>
    </row>
    <row r="374" spans="1:13" hidden="1" x14ac:dyDescent="0.25">
      <c r="A374" t="s">
        <v>44</v>
      </c>
      <c r="B374" t="s">
        <v>18</v>
      </c>
      <c r="C374" s="2">
        <v>45742</v>
      </c>
      <c r="D374" s="90">
        <v>0</v>
      </c>
      <c r="E374" t="s">
        <v>20</v>
      </c>
      <c r="F374">
        <v>4097401</v>
      </c>
      <c r="G374">
        <v>3.75</v>
      </c>
      <c r="H374">
        <v>1</v>
      </c>
      <c r="I374">
        <v>3.75</v>
      </c>
      <c r="M374"/>
    </row>
    <row r="375" spans="1:13" hidden="1" x14ac:dyDescent="0.25">
      <c r="A375" t="s">
        <v>44</v>
      </c>
      <c r="B375" t="s">
        <v>18</v>
      </c>
      <c r="C375" s="2">
        <v>45742</v>
      </c>
      <c r="D375" s="90">
        <v>0</v>
      </c>
      <c r="E375" t="s">
        <v>20</v>
      </c>
      <c r="F375">
        <v>4097407</v>
      </c>
      <c r="G375">
        <v>3.75</v>
      </c>
      <c r="H375">
        <v>1</v>
      </c>
      <c r="I375">
        <v>3.75</v>
      </c>
      <c r="M375"/>
    </row>
    <row r="376" spans="1:13" hidden="1" x14ac:dyDescent="0.25">
      <c r="A376" t="s">
        <v>44</v>
      </c>
      <c r="B376" t="s">
        <v>136</v>
      </c>
      <c r="C376" s="2">
        <v>45742</v>
      </c>
      <c r="D376" s="90">
        <v>0</v>
      </c>
      <c r="E376" t="s">
        <v>23</v>
      </c>
      <c r="F376">
        <v>4097408</v>
      </c>
      <c r="G376">
        <v>3.75</v>
      </c>
      <c r="H376">
        <v>1</v>
      </c>
      <c r="I376">
        <v>3.75</v>
      </c>
      <c r="M376"/>
    </row>
    <row r="377" spans="1:13" hidden="1" x14ac:dyDescent="0.25">
      <c r="A377" t="s">
        <v>75</v>
      </c>
      <c r="B377" t="s">
        <v>139</v>
      </c>
      <c r="C377" s="2">
        <v>45742</v>
      </c>
      <c r="D377" s="90">
        <v>0</v>
      </c>
      <c r="E377" t="s">
        <v>37</v>
      </c>
      <c r="F377">
        <v>4097419</v>
      </c>
      <c r="G377">
        <v>0</v>
      </c>
      <c r="H377">
        <v>0</v>
      </c>
      <c r="I377">
        <v>0</v>
      </c>
      <c r="M377"/>
    </row>
    <row r="378" spans="1:13" hidden="1" x14ac:dyDescent="0.25">
      <c r="A378" t="s">
        <v>75</v>
      </c>
      <c r="B378" t="s">
        <v>18</v>
      </c>
      <c r="C378" s="2">
        <v>45742</v>
      </c>
      <c r="D378" s="90">
        <v>0</v>
      </c>
      <c r="E378" t="s">
        <v>23</v>
      </c>
      <c r="F378">
        <v>4097420</v>
      </c>
      <c r="G378">
        <v>0</v>
      </c>
      <c r="H378">
        <v>0</v>
      </c>
      <c r="I378">
        <v>0</v>
      </c>
      <c r="M378"/>
    </row>
    <row r="379" spans="1:13" hidden="1" x14ac:dyDescent="0.25">
      <c r="A379" t="s">
        <v>73</v>
      </c>
      <c r="B379" t="s">
        <v>18</v>
      </c>
      <c r="C379" s="2">
        <v>45742</v>
      </c>
      <c r="D379" s="90">
        <v>5</v>
      </c>
      <c r="E379" t="s">
        <v>23</v>
      </c>
      <c r="F379">
        <v>4097424</v>
      </c>
      <c r="G379">
        <v>5</v>
      </c>
      <c r="H379">
        <v>0</v>
      </c>
      <c r="I379">
        <v>0</v>
      </c>
      <c r="M379"/>
    </row>
    <row r="380" spans="1:13" hidden="1" x14ac:dyDescent="0.25">
      <c r="A380" t="s">
        <v>44</v>
      </c>
      <c r="B380" t="s">
        <v>136</v>
      </c>
      <c r="C380" s="2">
        <v>45742</v>
      </c>
      <c r="D380" s="90">
        <v>0</v>
      </c>
      <c r="E380" t="s">
        <v>23</v>
      </c>
      <c r="F380">
        <v>4097427</v>
      </c>
      <c r="G380">
        <v>3.75</v>
      </c>
      <c r="H380">
        <v>1</v>
      </c>
      <c r="I380">
        <v>3.75</v>
      </c>
      <c r="M380"/>
    </row>
    <row r="381" spans="1:13" hidden="1" x14ac:dyDescent="0.25">
      <c r="A381" t="s">
        <v>44</v>
      </c>
      <c r="B381" t="s">
        <v>18</v>
      </c>
      <c r="C381" s="2">
        <v>45742</v>
      </c>
      <c r="D381" s="90">
        <v>0</v>
      </c>
      <c r="E381" t="s">
        <v>20</v>
      </c>
      <c r="F381">
        <v>4097428</v>
      </c>
      <c r="G381">
        <v>3.75</v>
      </c>
      <c r="H381">
        <v>1</v>
      </c>
      <c r="I381">
        <v>3.75</v>
      </c>
      <c r="M381"/>
    </row>
    <row r="382" spans="1:13" hidden="1" x14ac:dyDescent="0.25">
      <c r="A382" t="s">
        <v>73</v>
      </c>
      <c r="B382" t="s">
        <v>18</v>
      </c>
      <c r="C382" s="2">
        <v>45742</v>
      </c>
      <c r="D382" s="90">
        <v>0</v>
      </c>
      <c r="E382" t="s">
        <v>23</v>
      </c>
      <c r="F382">
        <v>4097429</v>
      </c>
      <c r="G382">
        <v>0</v>
      </c>
      <c r="H382">
        <v>0</v>
      </c>
      <c r="I382">
        <v>0</v>
      </c>
      <c r="M382"/>
    </row>
    <row r="383" spans="1:13" hidden="1" x14ac:dyDescent="0.25">
      <c r="A383" t="s">
        <v>73</v>
      </c>
      <c r="B383" t="s">
        <v>136</v>
      </c>
      <c r="C383" s="2">
        <v>45742</v>
      </c>
      <c r="D383" s="90">
        <v>0</v>
      </c>
      <c r="E383" t="s">
        <v>37</v>
      </c>
      <c r="F383">
        <v>4097430</v>
      </c>
      <c r="G383">
        <v>0</v>
      </c>
      <c r="H383">
        <v>0</v>
      </c>
      <c r="I383">
        <v>0</v>
      </c>
      <c r="M383"/>
    </row>
    <row r="384" spans="1:13" hidden="1" x14ac:dyDescent="0.25">
      <c r="A384" t="s">
        <v>75</v>
      </c>
      <c r="B384" t="s">
        <v>136</v>
      </c>
      <c r="C384" s="2">
        <v>45742</v>
      </c>
      <c r="D384" s="90">
        <v>5</v>
      </c>
      <c r="E384" t="s">
        <v>23</v>
      </c>
      <c r="F384">
        <v>4097431</v>
      </c>
      <c r="G384">
        <v>5</v>
      </c>
      <c r="H384">
        <v>0</v>
      </c>
      <c r="I384">
        <v>0</v>
      </c>
      <c r="M384"/>
    </row>
    <row r="385" spans="1:13" hidden="1" x14ac:dyDescent="0.25">
      <c r="A385" t="s">
        <v>75</v>
      </c>
      <c r="B385" t="s">
        <v>136</v>
      </c>
      <c r="C385" s="2">
        <v>45742</v>
      </c>
      <c r="D385" s="90">
        <v>5</v>
      </c>
      <c r="E385" t="s">
        <v>23</v>
      </c>
      <c r="F385">
        <v>4097434</v>
      </c>
      <c r="G385">
        <v>5</v>
      </c>
      <c r="H385">
        <v>0</v>
      </c>
      <c r="I385">
        <v>0</v>
      </c>
      <c r="M385"/>
    </row>
    <row r="386" spans="1:13" hidden="1" x14ac:dyDescent="0.25">
      <c r="A386" t="s">
        <v>73</v>
      </c>
      <c r="B386" t="s">
        <v>142</v>
      </c>
      <c r="C386" s="2">
        <v>45742</v>
      </c>
      <c r="D386" s="90">
        <v>0</v>
      </c>
      <c r="E386" t="s">
        <v>23</v>
      </c>
      <c r="F386">
        <v>4097436</v>
      </c>
      <c r="G386">
        <v>0</v>
      </c>
      <c r="H386">
        <v>0</v>
      </c>
      <c r="I386">
        <v>0</v>
      </c>
      <c r="M386"/>
    </row>
    <row r="387" spans="1:13" hidden="1" x14ac:dyDescent="0.25">
      <c r="A387" t="s">
        <v>73</v>
      </c>
      <c r="B387" t="s">
        <v>136</v>
      </c>
      <c r="C387" s="2">
        <v>45742</v>
      </c>
      <c r="D387" s="90">
        <v>0</v>
      </c>
      <c r="E387" t="s">
        <v>23</v>
      </c>
      <c r="F387">
        <v>4097437</v>
      </c>
      <c r="G387">
        <v>0</v>
      </c>
      <c r="H387">
        <v>0</v>
      </c>
      <c r="I387">
        <v>0</v>
      </c>
      <c r="M387"/>
    </row>
    <row r="388" spans="1:13" hidden="1" x14ac:dyDescent="0.25">
      <c r="A388" t="s">
        <v>44</v>
      </c>
      <c r="B388" t="s">
        <v>132</v>
      </c>
      <c r="C388" s="2">
        <v>45742</v>
      </c>
      <c r="D388" s="90">
        <v>0</v>
      </c>
      <c r="E388" t="s">
        <v>23</v>
      </c>
      <c r="F388">
        <v>4097440</v>
      </c>
      <c r="G388">
        <v>3.75</v>
      </c>
      <c r="H388">
        <v>1</v>
      </c>
      <c r="I388">
        <v>3.75</v>
      </c>
      <c r="M388"/>
    </row>
    <row r="389" spans="1:13" hidden="1" x14ac:dyDescent="0.25">
      <c r="A389" t="s">
        <v>44</v>
      </c>
      <c r="B389" t="s">
        <v>18</v>
      </c>
      <c r="C389" s="2">
        <v>45742</v>
      </c>
      <c r="D389" s="90">
        <v>0</v>
      </c>
      <c r="E389" t="s">
        <v>20</v>
      </c>
      <c r="F389">
        <v>4097441</v>
      </c>
      <c r="G389">
        <v>3.75</v>
      </c>
      <c r="H389">
        <v>1</v>
      </c>
      <c r="I389">
        <v>3.75</v>
      </c>
      <c r="M389"/>
    </row>
    <row r="390" spans="1:13" hidden="1" x14ac:dyDescent="0.25">
      <c r="A390" t="s">
        <v>73</v>
      </c>
      <c r="B390" t="s">
        <v>138</v>
      </c>
      <c r="C390" s="2">
        <v>45742</v>
      </c>
      <c r="D390" s="90">
        <v>0</v>
      </c>
      <c r="E390" t="s">
        <v>37</v>
      </c>
      <c r="F390">
        <v>4097450</v>
      </c>
      <c r="G390">
        <v>0</v>
      </c>
      <c r="H390">
        <v>0</v>
      </c>
      <c r="I390">
        <v>0</v>
      </c>
      <c r="M390"/>
    </row>
    <row r="391" spans="1:13" hidden="1" x14ac:dyDescent="0.25">
      <c r="A391" t="s">
        <v>73</v>
      </c>
      <c r="B391" t="s">
        <v>21</v>
      </c>
      <c r="C391" s="2">
        <v>45742</v>
      </c>
      <c r="D391" s="90">
        <v>0</v>
      </c>
      <c r="E391" t="s">
        <v>23</v>
      </c>
      <c r="F391">
        <v>4097451</v>
      </c>
      <c r="G391">
        <v>0</v>
      </c>
      <c r="H391">
        <v>0</v>
      </c>
      <c r="I391">
        <v>0</v>
      </c>
      <c r="M391"/>
    </row>
    <row r="392" spans="1:13" hidden="1" x14ac:dyDescent="0.25">
      <c r="A392" t="s">
        <v>73</v>
      </c>
      <c r="B392" t="s">
        <v>141</v>
      </c>
      <c r="C392" s="2">
        <v>45742</v>
      </c>
      <c r="D392" s="90">
        <v>0</v>
      </c>
      <c r="E392" t="s">
        <v>23</v>
      </c>
      <c r="F392">
        <v>4097466</v>
      </c>
      <c r="G392">
        <v>0</v>
      </c>
      <c r="H392">
        <v>0</v>
      </c>
      <c r="I392">
        <v>0</v>
      </c>
      <c r="M392"/>
    </row>
    <row r="393" spans="1:13" hidden="1" x14ac:dyDescent="0.25">
      <c r="A393" t="s">
        <v>73</v>
      </c>
      <c r="B393" t="s">
        <v>141</v>
      </c>
      <c r="C393" s="2">
        <v>45742</v>
      </c>
      <c r="D393" s="90">
        <v>0</v>
      </c>
      <c r="E393" t="s">
        <v>23</v>
      </c>
      <c r="F393">
        <v>4097467</v>
      </c>
      <c r="G393">
        <v>0</v>
      </c>
      <c r="H393">
        <v>0</v>
      </c>
      <c r="I393">
        <v>0</v>
      </c>
      <c r="M393"/>
    </row>
    <row r="394" spans="1:13" hidden="1" x14ac:dyDescent="0.25">
      <c r="A394" t="s">
        <v>73</v>
      </c>
      <c r="B394" t="s">
        <v>143</v>
      </c>
      <c r="C394" s="2">
        <v>45742</v>
      </c>
      <c r="D394" s="90">
        <v>0</v>
      </c>
      <c r="E394" t="s">
        <v>37</v>
      </c>
      <c r="F394">
        <v>4097473</v>
      </c>
      <c r="G394">
        <v>0</v>
      </c>
      <c r="H394">
        <v>0</v>
      </c>
      <c r="I394">
        <v>0</v>
      </c>
      <c r="M394"/>
    </row>
    <row r="395" spans="1:13" hidden="1" x14ac:dyDescent="0.25">
      <c r="A395" t="s">
        <v>73</v>
      </c>
      <c r="B395" t="s">
        <v>21</v>
      </c>
      <c r="C395" s="2">
        <v>45742</v>
      </c>
      <c r="D395" s="90">
        <v>5</v>
      </c>
      <c r="E395" t="s">
        <v>23</v>
      </c>
      <c r="F395">
        <v>4097482</v>
      </c>
      <c r="G395">
        <v>5</v>
      </c>
      <c r="H395">
        <v>0</v>
      </c>
      <c r="I395">
        <v>0</v>
      </c>
      <c r="M395"/>
    </row>
    <row r="396" spans="1:13" hidden="1" x14ac:dyDescent="0.25">
      <c r="A396" t="s">
        <v>44</v>
      </c>
      <c r="B396" t="s">
        <v>117</v>
      </c>
      <c r="C396" s="2">
        <v>45742</v>
      </c>
      <c r="D396" s="90">
        <v>0</v>
      </c>
      <c r="E396" t="s">
        <v>23</v>
      </c>
      <c r="F396">
        <v>4097488</v>
      </c>
      <c r="G396">
        <v>3.75</v>
      </c>
      <c r="H396">
        <v>1</v>
      </c>
      <c r="I396">
        <v>3.75</v>
      </c>
      <c r="M396"/>
    </row>
    <row r="397" spans="1:13" hidden="1" x14ac:dyDescent="0.25">
      <c r="A397" t="s">
        <v>44</v>
      </c>
      <c r="B397" t="s">
        <v>18</v>
      </c>
      <c r="C397" s="2">
        <v>45742</v>
      </c>
      <c r="D397" s="90">
        <v>0</v>
      </c>
      <c r="E397" t="s">
        <v>20</v>
      </c>
      <c r="F397">
        <v>4097489</v>
      </c>
      <c r="G397">
        <v>3.75</v>
      </c>
      <c r="H397">
        <v>1</v>
      </c>
      <c r="I397">
        <v>3.75</v>
      </c>
      <c r="M397"/>
    </row>
    <row r="398" spans="1:13" hidden="1" x14ac:dyDescent="0.25">
      <c r="A398" t="s">
        <v>44</v>
      </c>
      <c r="B398" t="s">
        <v>132</v>
      </c>
      <c r="C398" s="2">
        <v>45742</v>
      </c>
      <c r="D398" s="90">
        <v>3.75</v>
      </c>
      <c r="E398" t="s">
        <v>23</v>
      </c>
      <c r="F398">
        <v>4097490</v>
      </c>
      <c r="G398">
        <v>3.75</v>
      </c>
      <c r="H398">
        <v>0</v>
      </c>
      <c r="I398">
        <v>0</v>
      </c>
      <c r="M398"/>
    </row>
    <row r="399" spans="1:13" hidden="1" x14ac:dyDescent="0.25">
      <c r="A399" t="s">
        <v>44</v>
      </c>
      <c r="B399" t="s">
        <v>65</v>
      </c>
      <c r="C399" s="2">
        <v>45742</v>
      </c>
      <c r="D399" s="90">
        <v>0</v>
      </c>
      <c r="E399" t="s">
        <v>23</v>
      </c>
      <c r="F399">
        <v>4097491</v>
      </c>
      <c r="G399">
        <v>3.75</v>
      </c>
      <c r="H399">
        <v>1</v>
      </c>
      <c r="I399">
        <v>3.75</v>
      </c>
      <c r="M399"/>
    </row>
    <row r="400" spans="1:13" hidden="1" x14ac:dyDescent="0.25">
      <c r="A400" t="s">
        <v>44</v>
      </c>
      <c r="B400" t="s">
        <v>65</v>
      </c>
      <c r="C400" s="2">
        <v>45742</v>
      </c>
      <c r="D400" s="90">
        <v>0</v>
      </c>
      <c r="E400" t="s">
        <v>23</v>
      </c>
      <c r="F400">
        <v>4097494</v>
      </c>
      <c r="G400">
        <v>3.75</v>
      </c>
      <c r="H400">
        <v>1</v>
      </c>
      <c r="I400">
        <v>3.75</v>
      </c>
      <c r="M400"/>
    </row>
    <row r="401" spans="1:13" hidden="1" x14ac:dyDescent="0.25">
      <c r="A401" t="s">
        <v>44</v>
      </c>
      <c r="B401" t="s">
        <v>65</v>
      </c>
      <c r="C401" s="2">
        <v>45742</v>
      </c>
      <c r="D401" s="90">
        <v>0</v>
      </c>
      <c r="E401" t="s">
        <v>23</v>
      </c>
      <c r="F401">
        <v>4097499</v>
      </c>
      <c r="G401">
        <v>3.75</v>
      </c>
      <c r="H401">
        <v>1</v>
      </c>
      <c r="I401">
        <v>3.75</v>
      </c>
      <c r="M401"/>
    </row>
    <row r="402" spans="1:13" hidden="1" x14ac:dyDescent="0.25">
      <c r="A402" t="s">
        <v>73</v>
      </c>
      <c r="B402" t="s">
        <v>18</v>
      </c>
      <c r="C402" s="2">
        <v>45742</v>
      </c>
      <c r="D402" s="90">
        <v>0</v>
      </c>
      <c r="E402" t="s">
        <v>23</v>
      </c>
      <c r="F402">
        <v>4097504</v>
      </c>
      <c r="G402">
        <v>0</v>
      </c>
      <c r="H402">
        <v>0</v>
      </c>
      <c r="I402">
        <v>0</v>
      </c>
      <c r="M402"/>
    </row>
    <row r="403" spans="1:13" hidden="1" x14ac:dyDescent="0.25">
      <c r="A403" t="s">
        <v>73</v>
      </c>
      <c r="B403" t="s">
        <v>18</v>
      </c>
      <c r="C403" s="2">
        <v>45742</v>
      </c>
      <c r="D403" s="90">
        <v>0</v>
      </c>
      <c r="E403" t="s">
        <v>20</v>
      </c>
      <c r="F403">
        <v>4097505</v>
      </c>
      <c r="G403">
        <v>0</v>
      </c>
      <c r="H403">
        <v>0</v>
      </c>
      <c r="I403">
        <v>0</v>
      </c>
      <c r="M403"/>
    </row>
    <row r="404" spans="1:13" hidden="1" x14ac:dyDescent="0.25">
      <c r="A404" t="s">
        <v>73</v>
      </c>
      <c r="B404" t="s">
        <v>18</v>
      </c>
      <c r="C404" s="2">
        <v>45742</v>
      </c>
      <c r="D404" s="90">
        <v>5</v>
      </c>
      <c r="E404" t="s">
        <v>23</v>
      </c>
      <c r="F404">
        <v>4097506</v>
      </c>
      <c r="G404">
        <v>5</v>
      </c>
      <c r="H404">
        <v>0</v>
      </c>
      <c r="I404">
        <v>0</v>
      </c>
      <c r="M404"/>
    </row>
    <row r="405" spans="1:13" hidden="1" x14ac:dyDescent="0.25">
      <c r="A405" t="s">
        <v>73</v>
      </c>
      <c r="B405" t="s">
        <v>136</v>
      </c>
      <c r="C405" s="2">
        <v>45742</v>
      </c>
      <c r="D405" s="90">
        <v>5</v>
      </c>
      <c r="E405" t="s">
        <v>37</v>
      </c>
      <c r="F405">
        <v>4097507</v>
      </c>
      <c r="G405">
        <v>5</v>
      </c>
      <c r="H405">
        <v>0</v>
      </c>
      <c r="I405">
        <v>0</v>
      </c>
      <c r="M405"/>
    </row>
    <row r="406" spans="1:13" hidden="1" x14ac:dyDescent="0.25">
      <c r="A406" t="s">
        <v>73</v>
      </c>
      <c r="B406" t="s">
        <v>18</v>
      </c>
      <c r="C406" s="2">
        <v>45742</v>
      </c>
      <c r="D406" s="90">
        <v>0</v>
      </c>
      <c r="E406" t="s">
        <v>23</v>
      </c>
      <c r="F406">
        <v>4097509</v>
      </c>
      <c r="G406">
        <v>0</v>
      </c>
      <c r="H406">
        <v>0</v>
      </c>
      <c r="I406">
        <v>0</v>
      </c>
      <c r="M406"/>
    </row>
    <row r="407" spans="1:13" hidden="1" x14ac:dyDescent="0.25">
      <c r="A407" t="s">
        <v>73</v>
      </c>
      <c r="B407" t="s">
        <v>18</v>
      </c>
      <c r="C407" s="2">
        <v>45742</v>
      </c>
      <c r="D407" s="90">
        <v>0</v>
      </c>
      <c r="E407" t="s">
        <v>20</v>
      </c>
      <c r="F407">
        <v>4097511</v>
      </c>
      <c r="G407">
        <v>5</v>
      </c>
      <c r="H407">
        <v>1</v>
      </c>
      <c r="I407">
        <v>5</v>
      </c>
      <c r="M407"/>
    </row>
    <row r="408" spans="1:13" hidden="1" x14ac:dyDescent="0.25">
      <c r="A408" t="s">
        <v>44</v>
      </c>
      <c r="B408" t="s">
        <v>132</v>
      </c>
      <c r="C408" s="2">
        <v>45742</v>
      </c>
      <c r="D408" s="90">
        <v>3.75</v>
      </c>
      <c r="E408" t="s">
        <v>23</v>
      </c>
      <c r="F408">
        <v>4097513</v>
      </c>
      <c r="G408">
        <v>3.75</v>
      </c>
      <c r="H408">
        <v>0</v>
      </c>
      <c r="I408">
        <v>0</v>
      </c>
      <c r="M408"/>
    </row>
    <row r="409" spans="1:13" hidden="1" x14ac:dyDescent="0.25">
      <c r="A409" t="s">
        <v>73</v>
      </c>
      <c r="B409" t="s">
        <v>142</v>
      </c>
      <c r="C409" s="2">
        <v>45742</v>
      </c>
      <c r="D409" s="90">
        <v>0</v>
      </c>
      <c r="E409" t="s">
        <v>23</v>
      </c>
      <c r="F409">
        <v>4097515</v>
      </c>
      <c r="G409">
        <v>0</v>
      </c>
      <c r="H409">
        <v>0</v>
      </c>
      <c r="I409">
        <v>0</v>
      </c>
      <c r="M409"/>
    </row>
    <row r="410" spans="1:13" hidden="1" x14ac:dyDescent="0.25">
      <c r="A410" t="s">
        <v>73</v>
      </c>
      <c r="B410" t="s">
        <v>133</v>
      </c>
      <c r="C410" s="2">
        <v>45742</v>
      </c>
      <c r="D410" s="90">
        <v>0</v>
      </c>
      <c r="E410" t="s">
        <v>23</v>
      </c>
      <c r="F410">
        <v>4097517</v>
      </c>
      <c r="G410">
        <v>0</v>
      </c>
      <c r="H410">
        <v>0</v>
      </c>
      <c r="I410">
        <v>0</v>
      </c>
      <c r="M410"/>
    </row>
    <row r="411" spans="1:13" hidden="1" x14ac:dyDescent="0.25">
      <c r="A411" t="s">
        <v>73</v>
      </c>
      <c r="B411" t="s">
        <v>137</v>
      </c>
      <c r="C411" s="2">
        <v>45742</v>
      </c>
      <c r="D411" s="90">
        <v>0</v>
      </c>
      <c r="E411" t="s">
        <v>23</v>
      </c>
      <c r="F411">
        <v>4097518</v>
      </c>
      <c r="G411">
        <v>0</v>
      </c>
      <c r="H411">
        <v>0</v>
      </c>
      <c r="I411">
        <v>0</v>
      </c>
      <c r="M411"/>
    </row>
    <row r="412" spans="1:13" hidden="1" x14ac:dyDescent="0.25">
      <c r="A412" t="s">
        <v>73</v>
      </c>
      <c r="B412" t="s">
        <v>18</v>
      </c>
      <c r="C412" s="2">
        <v>45742</v>
      </c>
      <c r="D412" s="90">
        <v>0</v>
      </c>
      <c r="E412" t="s">
        <v>23</v>
      </c>
      <c r="F412">
        <v>4097519</v>
      </c>
      <c r="G412">
        <v>0</v>
      </c>
      <c r="H412">
        <v>0</v>
      </c>
      <c r="I412">
        <v>0</v>
      </c>
      <c r="M412"/>
    </row>
    <row r="413" spans="1:13" hidden="1" x14ac:dyDescent="0.25">
      <c r="A413" t="s">
        <v>73</v>
      </c>
      <c r="B413" t="s">
        <v>136</v>
      </c>
      <c r="C413" s="2">
        <v>45742</v>
      </c>
      <c r="D413" s="90">
        <v>0</v>
      </c>
      <c r="E413" t="s">
        <v>37</v>
      </c>
      <c r="F413">
        <v>4097520</v>
      </c>
      <c r="G413">
        <v>0</v>
      </c>
      <c r="H413">
        <v>0</v>
      </c>
      <c r="I413">
        <v>0</v>
      </c>
      <c r="M413"/>
    </row>
    <row r="414" spans="1:13" hidden="1" x14ac:dyDescent="0.25">
      <c r="A414" t="s">
        <v>44</v>
      </c>
      <c r="B414" t="s">
        <v>117</v>
      </c>
      <c r="C414" s="2">
        <v>45742</v>
      </c>
      <c r="D414" s="90">
        <v>0</v>
      </c>
      <c r="E414" t="s">
        <v>23</v>
      </c>
      <c r="F414">
        <v>4097521</v>
      </c>
      <c r="G414">
        <v>3.75</v>
      </c>
      <c r="H414">
        <v>1</v>
      </c>
      <c r="I414">
        <v>3.75</v>
      </c>
      <c r="M414"/>
    </row>
    <row r="415" spans="1:13" hidden="1" x14ac:dyDescent="0.25">
      <c r="A415" t="s">
        <v>44</v>
      </c>
      <c r="B415" t="s">
        <v>132</v>
      </c>
      <c r="C415" s="2">
        <v>45742</v>
      </c>
      <c r="D415" s="90">
        <v>3.75</v>
      </c>
      <c r="E415" t="s">
        <v>23</v>
      </c>
      <c r="F415">
        <v>4097522</v>
      </c>
      <c r="G415">
        <v>3.75</v>
      </c>
      <c r="H415">
        <v>0</v>
      </c>
      <c r="I415">
        <v>0</v>
      </c>
      <c r="M415"/>
    </row>
    <row r="416" spans="1:13" hidden="1" x14ac:dyDescent="0.25">
      <c r="A416" t="s">
        <v>73</v>
      </c>
      <c r="B416" t="s">
        <v>18</v>
      </c>
      <c r="C416" s="2">
        <v>45742</v>
      </c>
      <c r="D416" s="90">
        <v>5</v>
      </c>
      <c r="E416" t="s">
        <v>23</v>
      </c>
      <c r="F416">
        <v>4097523</v>
      </c>
      <c r="G416">
        <v>5</v>
      </c>
      <c r="H416">
        <v>0</v>
      </c>
      <c r="I416">
        <v>0</v>
      </c>
      <c r="M416"/>
    </row>
    <row r="417" spans="1:13" hidden="1" x14ac:dyDescent="0.25">
      <c r="A417" t="s">
        <v>73</v>
      </c>
      <c r="B417" t="s">
        <v>136</v>
      </c>
      <c r="C417" s="2">
        <v>45742</v>
      </c>
      <c r="D417" s="90">
        <v>5</v>
      </c>
      <c r="E417" t="s">
        <v>37</v>
      </c>
      <c r="F417">
        <v>4097524</v>
      </c>
      <c r="G417">
        <v>5</v>
      </c>
      <c r="H417">
        <v>0</v>
      </c>
      <c r="I417">
        <v>0</v>
      </c>
      <c r="M417"/>
    </row>
    <row r="418" spans="1:13" hidden="1" x14ac:dyDescent="0.25">
      <c r="A418" t="s">
        <v>73</v>
      </c>
      <c r="B418" t="s">
        <v>136</v>
      </c>
      <c r="C418" s="2">
        <v>45742</v>
      </c>
      <c r="D418" s="90">
        <v>0</v>
      </c>
      <c r="E418" t="s">
        <v>23</v>
      </c>
      <c r="F418">
        <v>4097526</v>
      </c>
      <c r="G418">
        <v>0</v>
      </c>
      <c r="H418">
        <v>0</v>
      </c>
      <c r="I418">
        <v>0</v>
      </c>
      <c r="M418"/>
    </row>
    <row r="419" spans="1:13" hidden="1" x14ac:dyDescent="0.25">
      <c r="A419" t="s">
        <v>44</v>
      </c>
      <c r="B419" t="s">
        <v>18</v>
      </c>
      <c r="C419" s="2">
        <v>45742</v>
      </c>
      <c r="D419" s="90">
        <v>0</v>
      </c>
      <c r="E419" t="s">
        <v>20</v>
      </c>
      <c r="F419">
        <v>4097531</v>
      </c>
      <c r="G419">
        <v>3.75</v>
      </c>
      <c r="H419">
        <v>1</v>
      </c>
      <c r="I419">
        <v>3.75</v>
      </c>
      <c r="M419"/>
    </row>
    <row r="420" spans="1:13" hidden="1" x14ac:dyDescent="0.25">
      <c r="A420" t="s">
        <v>44</v>
      </c>
      <c r="B420" t="s">
        <v>117</v>
      </c>
      <c r="C420" s="2">
        <v>45742</v>
      </c>
      <c r="D420" s="90">
        <v>0</v>
      </c>
      <c r="E420" t="s">
        <v>23</v>
      </c>
      <c r="F420">
        <v>4097532</v>
      </c>
      <c r="G420">
        <v>3.75</v>
      </c>
      <c r="H420">
        <v>1</v>
      </c>
      <c r="I420">
        <v>3.75</v>
      </c>
      <c r="M420"/>
    </row>
    <row r="421" spans="1:13" hidden="1" x14ac:dyDescent="0.25">
      <c r="A421" t="s">
        <v>44</v>
      </c>
      <c r="B421" t="s">
        <v>45</v>
      </c>
      <c r="C421" s="2">
        <v>45742</v>
      </c>
      <c r="D421" s="90">
        <v>0</v>
      </c>
      <c r="E421" t="s">
        <v>23</v>
      </c>
      <c r="F421">
        <v>4097535</v>
      </c>
      <c r="G421">
        <v>3.75</v>
      </c>
      <c r="H421">
        <v>1</v>
      </c>
      <c r="I421">
        <v>3.75</v>
      </c>
      <c r="M421"/>
    </row>
    <row r="422" spans="1:13" hidden="1" x14ac:dyDescent="0.25">
      <c r="A422" t="s">
        <v>44</v>
      </c>
      <c r="B422" t="s">
        <v>132</v>
      </c>
      <c r="C422" s="2">
        <v>45742</v>
      </c>
      <c r="D422" s="90">
        <v>3.75</v>
      </c>
      <c r="E422" t="s">
        <v>23</v>
      </c>
      <c r="F422">
        <v>4097536</v>
      </c>
      <c r="G422">
        <v>3.75</v>
      </c>
      <c r="H422">
        <v>0</v>
      </c>
      <c r="I422">
        <v>0</v>
      </c>
      <c r="M422"/>
    </row>
    <row r="423" spans="1:13" hidden="1" x14ac:dyDescent="0.25">
      <c r="A423" t="s">
        <v>75</v>
      </c>
      <c r="B423" t="s">
        <v>18</v>
      </c>
      <c r="C423" s="2">
        <v>45742</v>
      </c>
      <c r="D423" s="90">
        <v>0</v>
      </c>
      <c r="E423" t="s">
        <v>23</v>
      </c>
      <c r="F423">
        <v>4097537</v>
      </c>
      <c r="G423">
        <v>0</v>
      </c>
      <c r="H423">
        <v>0</v>
      </c>
      <c r="I423">
        <v>0</v>
      </c>
      <c r="M423"/>
    </row>
    <row r="424" spans="1:13" hidden="1" x14ac:dyDescent="0.25">
      <c r="A424" t="s">
        <v>75</v>
      </c>
      <c r="B424" t="s">
        <v>138</v>
      </c>
      <c r="C424" s="2">
        <v>45742</v>
      </c>
      <c r="D424" s="90">
        <v>0</v>
      </c>
      <c r="E424" t="s">
        <v>37</v>
      </c>
      <c r="F424">
        <v>4097538</v>
      </c>
      <c r="G424">
        <v>0</v>
      </c>
      <c r="H424">
        <v>0</v>
      </c>
      <c r="I424">
        <v>0</v>
      </c>
      <c r="M424"/>
    </row>
    <row r="425" spans="1:13" hidden="1" x14ac:dyDescent="0.25">
      <c r="A425" t="s">
        <v>44</v>
      </c>
      <c r="B425" t="s">
        <v>18</v>
      </c>
      <c r="C425" s="2">
        <v>45742</v>
      </c>
      <c r="D425" s="90">
        <v>0</v>
      </c>
      <c r="E425" t="s">
        <v>20</v>
      </c>
      <c r="F425">
        <v>4097539</v>
      </c>
      <c r="G425">
        <v>3.75</v>
      </c>
      <c r="H425">
        <v>1</v>
      </c>
      <c r="I425">
        <v>3.75</v>
      </c>
      <c r="M425"/>
    </row>
    <row r="426" spans="1:13" hidden="1" x14ac:dyDescent="0.25">
      <c r="A426" t="s">
        <v>44</v>
      </c>
      <c r="B426" t="s">
        <v>117</v>
      </c>
      <c r="C426" s="2">
        <v>45742</v>
      </c>
      <c r="D426" s="90">
        <v>0</v>
      </c>
      <c r="E426" t="s">
        <v>23</v>
      </c>
      <c r="F426">
        <v>4097540</v>
      </c>
      <c r="G426">
        <v>3.75</v>
      </c>
      <c r="H426">
        <v>1</v>
      </c>
      <c r="I426">
        <v>3.75</v>
      </c>
      <c r="M426"/>
    </row>
    <row r="427" spans="1:13" hidden="1" x14ac:dyDescent="0.25">
      <c r="A427" t="s">
        <v>44</v>
      </c>
      <c r="B427" t="s">
        <v>117</v>
      </c>
      <c r="C427" s="2">
        <v>45742</v>
      </c>
      <c r="D427" s="90">
        <v>0</v>
      </c>
      <c r="E427" t="s">
        <v>23</v>
      </c>
      <c r="F427">
        <v>4097544</v>
      </c>
      <c r="G427">
        <v>3.75</v>
      </c>
      <c r="H427">
        <v>1</v>
      </c>
      <c r="I427">
        <v>3.75</v>
      </c>
      <c r="M427"/>
    </row>
    <row r="428" spans="1:13" hidden="1" x14ac:dyDescent="0.25">
      <c r="A428" t="s">
        <v>44</v>
      </c>
      <c r="B428" t="s">
        <v>132</v>
      </c>
      <c r="C428" s="2">
        <v>45742</v>
      </c>
      <c r="D428" s="90">
        <v>0</v>
      </c>
      <c r="E428" t="s">
        <v>23</v>
      </c>
      <c r="F428">
        <v>4097546</v>
      </c>
      <c r="G428">
        <v>3.75</v>
      </c>
      <c r="H428">
        <v>1</v>
      </c>
      <c r="I428">
        <v>3.75</v>
      </c>
      <c r="M428"/>
    </row>
    <row r="429" spans="1:13" hidden="1" x14ac:dyDescent="0.25">
      <c r="A429" t="s">
        <v>75</v>
      </c>
      <c r="B429" t="s">
        <v>143</v>
      </c>
      <c r="C429" s="2">
        <v>45742</v>
      </c>
      <c r="D429" s="90">
        <v>5</v>
      </c>
      <c r="E429" t="s">
        <v>37</v>
      </c>
      <c r="F429">
        <v>4097548</v>
      </c>
      <c r="G429">
        <v>5</v>
      </c>
      <c r="H429">
        <v>0</v>
      </c>
      <c r="I429">
        <v>0</v>
      </c>
      <c r="M429"/>
    </row>
    <row r="430" spans="1:13" hidden="1" x14ac:dyDescent="0.25">
      <c r="A430" t="s">
        <v>75</v>
      </c>
      <c r="B430" t="s">
        <v>137</v>
      </c>
      <c r="C430" s="2">
        <v>45742</v>
      </c>
      <c r="D430" s="90">
        <v>0</v>
      </c>
      <c r="E430" t="s">
        <v>23</v>
      </c>
      <c r="F430">
        <v>4097551</v>
      </c>
      <c r="G430">
        <v>0</v>
      </c>
      <c r="H430">
        <v>0</v>
      </c>
      <c r="I430">
        <v>0</v>
      </c>
      <c r="M430"/>
    </row>
    <row r="431" spans="1:13" hidden="1" x14ac:dyDescent="0.25">
      <c r="A431" t="s">
        <v>75</v>
      </c>
      <c r="B431" t="s">
        <v>138</v>
      </c>
      <c r="C431" s="2">
        <v>45742</v>
      </c>
      <c r="D431" s="90">
        <v>5.5</v>
      </c>
      <c r="E431" t="s">
        <v>37</v>
      </c>
      <c r="F431">
        <v>4097553</v>
      </c>
      <c r="G431">
        <v>5.5</v>
      </c>
      <c r="H431">
        <v>0</v>
      </c>
      <c r="I431">
        <v>0</v>
      </c>
      <c r="M431"/>
    </row>
    <row r="432" spans="1:13" hidden="1" x14ac:dyDescent="0.25">
      <c r="A432" t="s">
        <v>75</v>
      </c>
      <c r="B432" t="s">
        <v>136</v>
      </c>
      <c r="C432" s="2">
        <v>45742</v>
      </c>
      <c r="D432" s="90">
        <v>0</v>
      </c>
      <c r="E432" t="s">
        <v>23</v>
      </c>
      <c r="F432">
        <v>4097554</v>
      </c>
      <c r="G432">
        <v>0</v>
      </c>
      <c r="H432">
        <v>0</v>
      </c>
      <c r="I432">
        <v>0</v>
      </c>
      <c r="M432"/>
    </row>
    <row r="433" spans="1:13" hidden="1" x14ac:dyDescent="0.25">
      <c r="A433" t="s">
        <v>75</v>
      </c>
      <c r="B433" t="s">
        <v>136</v>
      </c>
      <c r="C433" s="2">
        <v>45742</v>
      </c>
      <c r="D433" s="90">
        <v>0</v>
      </c>
      <c r="E433" t="s">
        <v>37</v>
      </c>
      <c r="F433">
        <v>4097555</v>
      </c>
      <c r="G433">
        <v>0</v>
      </c>
      <c r="H433">
        <v>0</v>
      </c>
      <c r="I433">
        <v>0</v>
      </c>
      <c r="M433"/>
    </row>
    <row r="434" spans="1:13" hidden="1" x14ac:dyDescent="0.25">
      <c r="A434" t="s">
        <v>75</v>
      </c>
      <c r="B434" t="s">
        <v>136</v>
      </c>
      <c r="C434" s="2">
        <v>45742</v>
      </c>
      <c r="D434" s="90">
        <v>0</v>
      </c>
      <c r="E434" t="s">
        <v>23</v>
      </c>
      <c r="F434">
        <v>4097556</v>
      </c>
      <c r="G434">
        <v>0</v>
      </c>
      <c r="H434">
        <v>0</v>
      </c>
      <c r="I434">
        <v>0</v>
      </c>
      <c r="M434"/>
    </row>
    <row r="435" spans="1:13" hidden="1" x14ac:dyDescent="0.25">
      <c r="A435" t="s">
        <v>73</v>
      </c>
      <c r="B435" t="s">
        <v>18</v>
      </c>
      <c r="C435" s="2">
        <v>45742</v>
      </c>
      <c r="D435" s="90">
        <v>0</v>
      </c>
      <c r="E435" t="s">
        <v>23</v>
      </c>
      <c r="F435">
        <v>4097557</v>
      </c>
      <c r="G435">
        <v>0</v>
      </c>
      <c r="H435">
        <v>0</v>
      </c>
      <c r="I435">
        <v>0</v>
      </c>
      <c r="M435"/>
    </row>
    <row r="436" spans="1:13" hidden="1" x14ac:dyDescent="0.25">
      <c r="A436" t="s">
        <v>73</v>
      </c>
      <c r="B436" t="s">
        <v>141</v>
      </c>
      <c r="C436" s="2">
        <v>45742</v>
      </c>
      <c r="D436" s="90">
        <v>0</v>
      </c>
      <c r="E436" t="s">
        <v>23</v>
      </c>
      <c r="F436">
        <v>4097558</v>
      </c>
      <c r="G436">
        <v>0</v>
      </c>
      <c r="H436">
        <v>0</v>
      </c>
      <c r="I436">
        <v>0</v>
      </c>
      <c r="M436"/>
    </row>
    <row r="437" spans="1:13" hidden="1" x14ac:dyDescent="0.25">
      <c r="A437" t="s">
        <v>44</v>
      </c>
      <c r="B437" t="s">
        <v>18</v>
      </c>
      <c r="C437" s="2">
        <v>45742</v>
      </c>
      <c r="D437" s="90">
        <v>0</v>
      </c>
      <c r="E437" t="s">
        <v>20</v>
      </c>
      <c r="F437">
        <v>4097559</v>
      </c>
      <c r="G437">
        <v>3.75</v>
      </c>
      <c r="H437">
        <v>1</v>
      </c>
      <c r="I437">
        <v>3.75</v>
      </c>
      <c r="M437"/>
    </row>
    <row r="438" spans="1:13" hidden="1" x14ac:dyDescent="0.25">
      <c r="A438" t="s">
        <v>44</v>
      </c>
      <c r="B438" t="s">
        <v>18</v>
      </c>
      <c r="C438" s="2">
        <v>45742</v>
      </c>
      <c r="D438" s="90">
        <v>0</v>
      </c>
      <c r="E438" t="s">
        <v>20</v>
      </c>
      <c r="F438">
        <v>4097560</v>
      </c>
      <c r="G438">
        <v>3.75</v>
      </c>
      <c r="H438">
        <v>1</v>
      </c>
      <c r="I438">
        <v>3.75</v>
      </c>
      <c r="M438"/>
    </row>
    <row r="439" spans="1:13" hidden="1" x14ac:dyDescent="0.25">
      <c r="A439" t="s">
        <v>73</v>
      </c>
      <c r="B439" t="s">
        <v>142</v>
      </c>
      <c r="C439" s="2">
        <v>45742</v>
      </c>
      <c r="D439" s="90">
        <v>0</v>
      </c>
      <c r="E439" t="s">
        <v>23</v>
      </c>
      <c r="F439">
        <v>4097561</v>
      </c>
      <c r="G439">
        <v>0</v>
      </c>
      <c r="H439">
        <v>0</v>
      </c>
      <c r="I439">
        <v>0</v>
      </c>
      <c r="M439"/>
    </row>
    <row r="440" spans="1:13" hidden="1" x14ac:dyDescent="0.25">
      <c r="A440" t="s">
        <v>73</v>
      </c>
      <c r="B440" t="s">
        <v>137</v>
      </c>
      <c r="C440" s="2">
        <v>45742</v>
      </c>
      <c r="D440" s="90">
        <v>0</v>
      </c>
      <c r="E440" t="s">
        <v>23</v>
      </c>
      <c r="F440">
        <v>4097562</v>
      </c>
      <c r="G440">
        <v>0</v>
      </c>
      <c r="H440">
        <v>0</v>
      </c>
      <c r="I440">
        <v>0</v>
      </c>
      <c r="M440"/>
    </row>
    <row r="441" spans="1:13" hidden="1" x14ac:dyDescent="0.25">
      <c r="A441" t="s">
        <v>73</v>
      </c>
      <c r="B441" t="s">
        <v>18</v>
      </c>
      <c r="C441" s="2">
        <v>45742</v>
      </c>
      <c r="D441" s="90">
        <v>5</v>
      </c>
      <c r="E441" t="s">
        <v>23</v>
      </c>
      <c r="F441">
        <v>4097582</v>
      </c>
      <c r="G441">
        <v>5</v>
      </c>
      <c r="H441">
        <v>0</v>
      </c>
      <c r="I441">
        <v>0</v>
      </c>
      <c r="M441"/>
    </row>
    <row r="442" spans="1:13" hidden="1" x14ac:dyDescent="0.25">
      <c r="A442" t="s">
        <v>75</v>
      </c>
      <c r="B442" t="s">
        <v>136</v>
      </c>
      <c r="C442" s="2">
        <v>45742</v>
      </c>
      <c r="D442" s="90">
        <v>0</v>
      </c>
      <c r="E442" t="s">
        <v>23</v>
      </c>
      <c r="F442">
        <v>4097585</v>
      </c>
      <c r="G442">
        <v>0</v>
      </c>
      <c r="H442">
        <v>0</v>
      </c>
      <c r="I442">
        <v>0</v>
      </c>
      <c r="M442"/>
    </row>
    <row r="443" spans="1:13" hidden="1" x14ac:dyDescent="0.25">
      <c r="A443" t="s">
        <v>44</v>
      </c>
      <c r="B443" t="s">
        <v>132</v>
      </c>
      <c r="C443" s="2">
        <v>45742</v>
      </c>
      <c r="D443" s="90">
        <v>3.75</v>
      </c>
      <c r="E443" t="s">
        <v>23</v>
      </c>
      <c r="F443">
        <v>4097586</v>
      </c>
      <c r="G443">
        <v>3.75</v>
      </c>
      <c r="H443">
        <v>0</v>
      </c>
      <c r="I443">
        <v>0</v>
      </c>
      <c r="M443"/>
    </row>
    <row r="444" spans="1:13" hidden="1" x14ac:dyDescent="0.25">
      <c r="A444" t="s">
        <v>44</v>
      </c>
      <c r="B444" t="s">
        <v>136</v>
      </c>
      <c r="C444" s="2">
        <v>45742</v>
      </c>
      <c r="D444" s="90">
        <v>0</v>
      </c>
      <c r="E444" t="s">
        <v>23</v>
      </c>
      <c r="F444">
        <v>4097588</v>
      </c>
      <c r="G444">
        <v>3.75</v>
      </c>
      <c r="H444">
        <v>1</v>
      </c>
      <c r="I444">
        <v>3.75</v>
      </c>
      <c r="M444"/>
    </row>
    <row r="445" spans="1:13" hidden="1" x14ac:dyDescent="0.25">
      <c r="A445" t="s">
        <v>44</v>
      </c>
      <c r="B445" t="s">
        <v>45</v>
      </c>
      <c r="C445" s="2">
        <v>45742</v>
      </c>
      <c r="D445" s="90">
        <v>0</v>
      </c>
      <c r="E445" t="s">
        <v>23</v>
      </c>
      <c r="F445">
        <v>4097589</v>
      </c>
      <c r="G445">
        <v>3.75</v>
      </c>
      <c r="H445">
        <v>1</v>
      </c>
      <c r="I445">
        <v>3.75</v>
      </c>
      <c r="M445"/>
    </row>
    <row r="446" spans="1:13" hidden="1" x14ac:dyDescent="0.25">
      <c r="A446" t="s">
        <v>44</v>
      </c>
      <c r="B446" t="s">
        <v>45</v>
      </c>
      <c r="C446" s="2">
        <v>45742</v>
      </c>
      <c r="D446" s="90">
        <v>0</v>
      </c>
      <c r="E446" t="s">
        <v>23</v>
      </c>
      <c r="F446">
        <v>4097594</v>
      </c>
      <c r="G446">
        <v>3.75</v>
      </c>
      <c r="H446">
        <v>1</v>
      </c>
      <c r="I446">
        <v>3.75</v>
      </c>
      <c r="M446"/>
    </row>
    <row r="447" spans="1:13" hidden="1" x14ac:dyDescent="0.25">
      <c r="A447" t="s">
        <v>44</v>
      </c>
      <c r="B447" t="s">
        <v>18</v>
      </c>
      <c r="C447" s="2">
        <v>45742</v>
      </c>
      <c r="D447" s="90">
        <v>0</v>
      </c>
      <c r="E447" t="s">
        <v>20</v>
      </c>
      <c r="F447">
        <v>4097599</v>
      </c>
      <c r="G447">
        <v>3.75</v>
      </c>
      <c r="H447">
        <v>1</v>
      </c>
      <c r="I447">
        <v>3.75</v>
      </c>
      <c r="M447"/>
    </row>
    <row r="448" spans="1:13" hidden="1" x14ac:dyDescent="0.25">
      <c r="A448" t="s">
        <v>44</v>
      </c>
      <c r="B448" t="s">
        <v>45</v>
      </c>
      <c r="C448" s="2">
        <v>45742</v>
      </c>
      <c r="D448" s="90">
        <v>0</v>
      </c>
      <c r="E448" t="s">
        <v>23</v>
      </c>
      <c r="F448">
        <v>4097600</v>
      </c>
      <c r="G448">
        <v>3.75</v>
      </c>
      <c r="H448">
        <v>1</v>
      </c>
      <c r="I448">
        <v>3.75</v>
      </c>
      <c r="M448"/>
    </row>
    <row r="449" spans="1:13" hidden="1" x14ac:dyDescent="0.25">
      <c r="A449" t="s">
        <v>73</v>
      </c>
      <c r="B449" t="s">
        <v>142</v>
      </c>
      <c r="C449" s="2">
        <v>45742</v>
      </c>
      <c r="D449" s="90">
        <v>5</v>
      </c>
      <c r="E449" t="s">
        <v>23</v>
      </c>
      <c r="F449">
        <v>4097604</v>
      </c>
      <c r="G449">
        <v>5</v>
      </c>
      <c r="H449">
        <v>0</v>
      </c>
      <c r="I449">
        <v>0</v>
      </c>
      <c r="M449"/>
    </row>
    <row r="450" spans="1:13" hidden="1" x14ac:dyDescent="0.25">
      <c r="A450" t="s">
        <v>73</v>
      </c>
      <c r="B450" t="s">
        <v>136</v>
      </c>
      <c r="C450" s="2">
        <v>45742</v>
      </c>
      <c r="D450" s="90">
        <v>5</v>
      </c>
      <c r="E450" t="s">
        <v>37</v>
      </c>
      <c r="F450">
        <v>4097605</v>
      </c>
      <c r="G450">
        <v>5</v>
      </c>
      <c r="H450">
        <v>0</v>
      </c>
      <c r="I450">
        <v>0</v>
      </c>
      <c r="M450"/>
    </row>
    <row r="451" spans="1:13" hidden="1" x14ac:dyDescent="0.25">
      <c r="A451" t="s">
        <v>44</v>
      </c>
      <c r="B451" t="s">
        <v>18</v>
      </c>
      <c r="C451" s="2">
        <v>45742</v>
      </c>
      <c r="D451" s="90">
        <v>0</v>
      </c>
      <c r="E451" t="s">
        <v>20</v>
      </c>
      <c r="F451">
        <v>4097606</v>
      </c>
      <c r="G451">
        <v>3.75</v>
      </c>
      <c r="H451">
        <v>1</v>
      </c>
      <c r="I451">
        <v>3.75</v>
      </c>
      <c r="M451"/>
    </row>
    <row r="452" spans="1:13" hidden="1" x14ac:dyDescent="0.25">
      <c r="A452" t="s">
        <v>73</v>
      </c>
      <c r="B452" t="s">
        <v>21</v>
      </c>
      <c r="C452" s="2">
        <v>45742</v>
      </c>
      <c r="D452" s="90">
        <v>0</v>
      </c>
      <c r="E452" t="s">
        <v>23</v>
      </c>
      <c r="F452">
        <v>4097607</v>
      </c>
      <c r="G452">
        <v>0</v>
      </c>
      <c r="H452">
        <v>0</v>
      </c>
      <c r="I452">
        <v>0</v>
      </c>
      <c r="M452"/>
    </row>
    <row r="453" spans="1:13" hidden="1" x14ac:dyDescent="0.25">
      <c r="A453" t="s">
        <v>73</v>
      </c>
      <c r="B453" t="s">
        <v>136</v>
      </c>
      <c r="C453" s="2">
        <v>45742</v>
      </c>
      <c r="D453" s="90">
        <v>0</v>
      </c>
      <c r="E453" t="s">
        <v>23</v>
      </c>
      <c r="F453">
        <v>4097610</v>
      </c>
      <c r="G453">
        <v>0</v>
      </c>
      <c r="H453">
        <v>0</v>
      </c>
      <c r="I453">
        <v>0</v>
      </c>
      <c r="M453"/>
    </row>
    <row r="454" spans="1:13" hidden="1" x14ac:dyDescent="0.25">
      <c r="A454" t="s">
        <v>44</v>
      </c>
      <c r="B454" t="s">
        <v>45</v>
      </c>
      <c r="C454" s="2">
        <v>45742</v>
      </c>
      <c r="D454" s="90">
        <v>0</v>
      </c>
      <c r="E454" t="s">
        <v>23</v>
      </c>
      <c r="F454">
        <v>4097612</v>
      </c>
      <c r="G454">
        <v>3.75</v>
      </c>
      <c r="H454">
        <v>1</v>
      </c>
      <c r="I454">
        <v>3.75</v>
      </c>
      <c r="M454"/>
    </row>
    <row r="455" spans="1:13" hidden="1" x14ac:dyDescent="0.25">
      <c r="A455" t="s">
        <v>44</v>
      </c>
      <c r="B455" t="s">
        <v>18</v>
      </c>
      <c r="C455" s="2">
        <v>45742</v>
      </c>
      <c r="D455" s="90">
        <v>0</v>
      </c>
      <c r="E455" t="s">
        <v>20</v>
      </c>
      <c r="F455">
        <v>4097613</v>
      </c>
      <c r="G455">
        <v>3.75</v>
      </c>
      <c r="H455">
        <v>1</v>
      </c>
      <c r="I455">
        <v>3.75</v>
      </c>
      <c r="M455"/>
    </row>
    <row r="456" spans="1:13" hidden="1" x14ac:dyDescent="0.25">
      <c r="A456" t="s">
        <v>44</v>
      </c>
      <c r="B456" t="s">
        <v>45</v>
      </c>
      <c r="C456" s="2">
        <v>45742</v>
      </c>
      <c r="D456" s="90">
        <v>0</v>
      </c>
      <c r="E456" t="s">
        <v>23</v>
      </c>
      <c r="F456">
        <v>4097617</v>
      </c>
      <c r="G456">
        <v>3.75</v>
      </c>
      <c r="H456">
        <v>1</v>
      </c>
      <c r="I456">
        <v>3.75</v>
      </c>
      <c r="M456"/>
    </row>
    <row r="457" spans="1:13" hidden="1" x14ac:dyDescent="0.25">
      <c r="A457" t="s">
        <v>44</v>
      </c>
      <c r="B457" t="s">
        <v>45</v>
      </c>
      <c r="C457" s="2">
        <v>45742</v>
      </c>
      <c r="D457" s="90">
        <v>0</v>
      </c>
      <c r="E457" t="s">
        <v>23</v>
      </c>
      <c r="F457">
        <v>4097618</v>
      </c>
      <c r="G457">
        <v>3.75</v>
      </c>
      <c r="H457">
        <v>1</v>
      </c>
      <c r="I457">
        <v>3.75</v>
      </c>
      <c r="M457"/>
    </row>
    <row r="458" spans="1:13" hidden="1" x14ac:dyDescent="0.25">
      <c r="A458" t="s">
        <v>44</v>
      </c>
      <c r="B458" t="s">
        <v>65</v>
      </c>
      <c r="C458" s="2">
        <v>45742</v>
      </c>
      <c r="D458" s="90">
        <v>3.75</v>
      </c>
      <c r="E458" t="s">
        <v>23</v>
      </c>
      <c r="F458">
        <v>4097619</v>
      </c>
      <c r="G458">
        <v>3.75</v>
      </c>
      <c r="H458">
        <v>0</v>
      </c>
      <c r="I458">
        <v>0</v>
      </c>
      <c r="M458"/>
    </row>
    <row r="459" spans="1:13" hidden="1" x14ac:dyDescent="0.25">
      <c r="A459" t="s">
        <v>44</v>
      </c>
      <c r="B459" t="s">
        <v>117</v>
      </c>
      <c r="C459" s="2">
        <v>45742</v>
      </c>
      <c r="D459" s="90">
        <v>0</v>
      </c>
      <c r="E459" t="s">
        <v>23</v>
      </c>
      <c r="F459">
        <v>4097620</v>
      </c>
      <c r="G459">
        <v>3.75</v>
      </c>
      <c r="H459">
        <v>1</v>
      </c>
      <c r="I459">
        <v>3.75</v>
      </c>
      <c r="M459"/>
    </row>
    <row r="460" spans="1:13" hidden="1" x14ac:dyDescent="0.25">
      <c r="A460" t="s">
        <v>44</v>
      </c>
      <c r="B460" t="s">
        <v>45</v>
      </c>
      <c r="C460" s="2">
        <v>45742</v>
      </c>
      <c r="D460" s="90">
        <v>0</v>
      </c>
      <c r="E460" t="s">
        <v>23</v>
      </c>
      <c r="F460">
        <v>4097621</v>
      </c>
      <c r="G460">
        <v>3.75</v>
      </c>
      <c r="H460">
        <v>1</v>
      </c>
      <c r="I460">
        <v>3.75</v>
      </c>
      <c r="M460"/>
    </row>
    <row r="461" spans="1:13" hidden="1" x14ac:dyDescent="0.25">
      <c r="A461" t="s">
        <v>44</v>
      </c>
      <c r="B461" t="s">
        <v>136</v>
      </c>
      <c r="C461" s="2">
        <v>45742</v>
      </c>
      <c r="D461" s="90">
        <v>0</v>
      </c>
      <c r="E461" t="s">
        <v>23</v>
      </c>
      <c r="F461">
        <v>4097622</v>
      </c>
      <c r="G461">
        <v>3.75</v>
      </c>
      <c r="H461">
        <v>1</v>
      </c>
      <c r="I461">
        <v>3.75</v>
      </c>
      <c r="M461"/>
    </row>
    <row r="462" spans="1:13" hidden="1" x14ac:dyDescent="0.25">
      <c r="A462" t="s">
        <v>44</v>
      </c>
      <c r="B462" t="s">
        <v>65</v>
      </c>
      <c r="C462" s="2">
        <v>45742</v>
      </c>
      <c r="D462" s="90">
        <v>0</v>
      </c>
      <c r="E462" t="s">
        <v>23</v>
      </c>
      <c r="F462">
        <v>4097627</v>
      </c>
      <c r="G462">
        <v>3.75</v>
      </c>
      <c r="H462">
        <v>1</v>
      </c>
      <c r="I462">
        <v>3.75</v>
      </c>
      <c r="M462"/>
    </row>
    <row r="463" spans="1:13" hidden="1" x14ac:dyDescent="0.25">
      <c r="A463" t="s">
        <v>44</v>
      </c>
      <c r="B463" t="s">
        <v>18</v>
      </c>
      <c r="C463" s="2">
        <v>45742</v>
      </c>
      <c r="D463" s="90">
        <v>0</v>
      </c>
      <c r="E463" t="s">
        <v>20</v>
      </c>
      <c r="F463">
        <v>4097628</v>
      </c>
      <c r="G463">
        <v>3.75</v>
      </c>
      <c r="H463">
        <v>1</v>
      </c>
      <c r="I463">
        <v>3.75</v>
      </c>
      <c r="M463"/>
    </row>
    <row r="464" spans="1:13" hidden="1" x14ac:dyDescent="0.25">
      <c r="A464" t="s">
        <v>73</v>
      </c>
      <c r="B464" t="s">
        <v>141</v>
      </c>
      <c r="C464" s="2">
        <v>45742</v>
      </c>
      <c r="D464" s="90">
        <v>0</v>
      </c>
      <c r="E464" t="s">
        <v>23</v>
      </c>
      <c r="F464">
        <v>4097632</v>
      </c>
      <c r="G464">
        <v>0</v>
      </c>
      <c r="H464">
        <v>0</v>
      </c>
      <c r="I464">
        <v>0</v>
      </c>
      <c r="M464"/>
    </row>
    <row r="465" spans="1:13" hidden="1" x14ac:dyDescent="0.25">
      <c r="A465" t="s">
        <v>75</v>
      </c>
      <c r="B465" t="s">
        <v>141</v>
      </c>
      <c r="C465" s="2">
        <v>45742</v>
      </c>
      <c r="D465" s="90">
        <v>0</v>
      </c>
      <c r="E465" t="s">
        <v>23</v>
      </c>
      <c r="F465">
        <v>4097639</v>
      </c>
      <c r="G465">
        <v>0</v>
      </c>
      <c r="H465">
        <v>0</v>
      </c>
      <c r="I465">
        <v>0</v>
      </c>
      <c r="M465"/>
    </row>
    <row r="466" spans="1:13" hidden="1" x14ac:dyDescent="0.25">
      <c r="A466" t="s">
        <v>73</v>
      </c>
      <c r="B466" t="s">
        <v>18</v>
      </c>
      <c r="C466" s="2">
        <v>45742</v>
      </c>
      <c r="D466" s="90">
        <v>0</v>
      </c>
      <c r="E466" t="s">
        <v>20</v>
      </c>
      <c r="F466">
        <v>4097641</v>
      </c>
      <c r="G466">
        <v>0</v>
      </c>
      <c r="H466">
        <v>0</v>
      </c>
      <c r="I466">
        <v>0</v>
      </c>
      <c r="M466"/>
    </row>
    <row r="467" spans="1:13" hidden="1" x14ac:dyDescent="0.25">
      <c r="A467" t="s">
        <v>44</v>
      </c>
      <c r="B467" t="s">
        <v>18</v>
      </c>
      <c r="C467" s="2">
        <v>45742</v>
      </c>
      <c r="D467" s="90">
        <v>0</v>
      </c>
      <c r="E467" t="s">
        <v>20</v>
      </c>
      <c r="F467">
        <v>4097646</v>
      </c>
      <c r="G467">
        <v>3.75</v>
      </c>
      <c r="H467">
        <v>1</v>
      </c>
      <c r="I467">
        <v>3.75</v>
      </c>
      <c r="M467"/>
    </row>
    <row r="468" spans="1:13" hidden="1" x14ac:dyDescent="0.25">
      <c r="A468" t="s">
        <v>44</v>
      </c>
      <c r="B468" t="s">
        <v>45</v>
      </c>
      <c r="C468" s="2">
        <v>45742</v>
      </c>
      <c r="D468" s="90">
        <v>0</v>
      </c>
      <c r="E468" t="s">
        <v>23</v>
      </c>
      <c r="F468">
        <v>4097647</v>
      </c>
      <c r="G468">
        <v>3.75</v>
      </c>
      <c r="H468">
        <v>1</v>
      </c>
      <c r="I468">
        <v>3.75</v>
      </c>
      <c r="M468"/>
    </row>
    <row r="469" spans="1:13" hidden="1" x14ac:dyDescent="0.25">
      <c r="A469" t="s">
        <v>44</v>
      </c>
      <c r="B469" t="s">
        <v>117</v>
      </c>
      <c r="C469" s="2">
        <v>45742</v>
      </c>
      <c r="D469" s="90">
        <v>0</v>
      </c>
      <c r="E469" t="s">
        <v>23</v>
      </c>
      <c r="F469">
        <v>4097648</v>
      </c>
      <c r="G469">
        <v>3.75</v>
      </c>
      <c r="H469">
        <v>1</v>
      </c>
      <c r="I469">
        <v>3.75</v>
      </c>
      <c r="M469"/>
    </row>
    <row r="470" spans="1:13" hidden="1" x14ac:dyDescent="0.25">
      <c r="A470" t="s">
        <v>44</v>
      </c>
      <c r="B470" t="s">
        <v>45</v>
      </c>
      <c r="C470" s="2">
        <v>45742</v>
      </c>
      <c r="D470" s="90">
        <v>0</v>
      </c>
      <c r="E470" t="s">
        <v>23</v>
      </c>
      <c r="F470">
        <v>4097649</v>
      </c>
      <c r="G470">
        <v>3.75</v>
      </c>
      <c r="H470">
        <v>1</v>
      </c>
      <c r="I470">
        <v>3.75</v>
      </c>
      <c r="M470"/>
    </row>
    <row r="471" spans="1:13" hidden="1" x14ac:dyDescent="0.25">
      <c r="A471" t="s">
        <v>44</v>
      </c>
      <c r="B471" t="s">
        <v>45</v>
      </c>
      <c r="C471" s="2">
        <v>45742</v>
      </c>
      <c r="D471" s="90">
        <v>0</v>
      </c>
      <c r="E471" t="s">
        <v>23</v>
      </c>
      <c r="F471">
        <v>4097654</v>
      </c>
      <c r="G471">
        <v>3.75</v>
      </c>
      <c r="H471">
        <v>1</v>
      </c>
      <c r="I471">
        <v>3.75</v>
      </c>
      <c r="M471"/>
    </row>
    <row r="472" spans="1:13" hidden="1" x14ac:dyDescent="0.25">
      <c r="A472" t="s">
        <v>44</v>
      </c>
      <c r="B472" t="s">
        <v>132</v>
      </c>
      <c r="C472" s="2">
        <v>45742</v>
      </c>
      <c r="D472" s="90">
        <v>0</v>
      </c>
      <c r="E472" t="s">
        <v>23</v>
      </c>
      <c r="F472">
        <v>4097655</v>
      </c>
      <c r="G472">
        <v>3.75</v>
      </c>
      <c r="H472">
        <v>1</v>
      </c>
      <c r="I472">
        <v>3.75</v>
      </c>
      <c r="M472"/>
    </row>
    <row r="473" spans="1:13" hidden="1" x14ac:dyDescent="0.25">
      <c r="A473" t="s">
        <v>73</v>
      </c>
      <c r="B473" t="s">
        <v>136</v>
      </c>
      <c r="C473" s="2">
        <v>45742</v>
      </c>
      <c r="D473" s="90">
        <v>0</v>
      </c>
      <c r="E473" t="s">
        <v>23</v>
      </c>
      <c r="F473">
        <v>4097656</v>
      </c>
      <c r="G473">
        <v>0</v>
      </c>
      <c r="H473">
        <v>0</v>
      </c>
      <c r="I473">
        <v>0</v>
      </c>
      <c r="M473"/>
    </row>
    <row r="474" spans="1:13" hidden="1" x14ac:dyDescent="0.25">
      <c r="A474" t="s">
        <v>73</v>
      </c>
      <c r="B474" t="s">
        <v>137</v>
      </c>
      <c r="C474" s="2">
        <v>45742</v>
      </c>
      <c r="D474" s="90">
        <v>0</v>
      </c>
      <c r="E474" t="s">
        <v>23</v>
      </c>
      <c r="F474">
        <v>4097657</v>
      </c>
      <c r="G474">
        <v>0</v>
      </c>
      <c r="H474">
        <v>0</v>
      </c>
      <c r="I474">
        <v>0</v>
      </c>
      <c r="M474"/>
    </row>
    <row r="475" spans="1:13" hidden="1" x14ac:dyDescent="0.25">
      <c r="A475" t="s">
        <v>73</v>
      </c>
      <c r="B475" t="s">
        <v>18</v>
      </c>
      <c r="C475" s="2">
        <v>45742</v>
      </c>
      <c r="D475" s="90">
        <v>0</v>
      </c>
      <c r="E475" t="s">
        <v>23</v>
      </c>
      <c r="F475">
        <v>4097660</v>
      </c>
      <c r="G475">
        <v>0</v>
      </c>
      <c r="H475">
        <v>0</v>
      </c>
      <c r="I475">
        <v>0</v>
      </c>
      <c r="M475"/>
    </row>
    <row r="476" spans="1:13" hidden="1" x14ac:dyDescent="0.25">
      <c r="A476" t="s">
        <v>73</v>
      </c>
      <c r="B476" t="s">
        <v>18</v>
      </c>
      <c r="C476" s="2">
        <v>45742</v>
      </c>
      <c r="D476" s="90">
        <v>0</v>
      </c>
      <c r="E476" t="s">
        <v>23</v>
      </c>
      <c r="F476">
        <v>4097661</v>
      </c>
      <c r="G476">
        <v>0</v>
      </c>
      <c r="H476">
        <v>0</v>
      </c>
      <c r="I476">
        <v>0</v>
      </c>
      <c r="M476"/>
    </row>
    <row r="477" spans="1:13" hidden="1" x14ac:dyDescent="0.25">
      <c r="A477" t="s">
        <v>73</v>
      </c>
      <c r="B477" t="s">
        <v>139</v>
      </c>
      <c r="C477" s="2">
        <v>45742</v>
      </c>
      <c r="D477" s="90">
        <v>0</v>
      </c>
      <c r="E477" t="s">
        <v>37</v>
      </c>
      <c r="F477">
        <v>4097665</v>
      </c>
      <c r="G477">
        <v>0</v>
      </c>
      <c r="H477">
        <v>0</v>
      </c>
      <c r="I477">
        <v>0</v>
      </c>
      <c r="M477"/>
    </row>
    <row r="478" spans="1:13" hidden="1" x14ac:dyDescent="0.25">
      <c r="A478" t="s">
        <v>73</v>
      </c>
      <c r="B478" t="s">
        <v>141</v>
      </c>
      <c r="C478" s="2">
        <v>45742</v>
      </c>
      <c r="D478" s="90">
        <v>0</v>
      </c>
      <c r="E478" t="s">
        <v>23</v>
      </c>
      <c r="F478">
        <v>4097669</v>
      </c>
      <c r="G478">
        <v>0</v>
      </c>
      <c r="H478">
        <v>0</v>
      </c>
      <c r="I478">
        <v>0</v>
      </c>
      <c r="M478"/>
    </row>
    <row r="479" spans="1:13" hidden="1" x14ac:dyDescent="0.25">
      <c r="A479" t="s">
        <v>73</v>
      </c>
      <c r="B479" t="s">
        <v>18</v>
      </c>
      <c r="C479" s="2">
        <v>45742</v>
      </c>
      <c r="D479" s="90">
        <v>0</v>
      </c>
      <c r="E479" t="s">
        <v>23</v>
      </c>
      <c r="F479">
        <v>4097677</v>
      </c>
      <c r="G479">
        <v>0</v>
      </c>
      <c r="H479">
        <v>0</v>
      </c>
      <c r="I479">
        <v>0</v>
      </c>
      <c r="M479"/>
    </row>
    <row r="480" spans="1:13" hidden="1" x14ac:dyDescent="0.25">
      <c r="A480" t="s">
        <v>73</v>
      </c>
      <c r="B480" t="s">
        <v>21</v>
      </c>
      <c r="C480" s="2">
        <v>45742</v>
      </c>
      <c r="D480" s="90">
        <v>5</v>
      </c>
      <c r="E480" t="s">
        <v>23</v>
      </c>
      <c r="F480">
        <v>4097681</v>
      </c>
      <c r="G480">
        <v>5</v>
      </c>
      <c r="H480">
        <v>0</v>
      </c>
      <c r="I480">
        <v>0</v>
      </c>
      <c r="M480"/>
    </row>
    <row r="481" spans="1:13" hidden="1" x14ac:dyDescent="0.25">
      <c r="A481" t="s">
        <v>75</v>
      </c>
      <c r="B481" t="s">
        <v>141</v>
      </c>
      <c r="C481" s="2">
        <v>45742</v>
      </c>
      <c r="D481" s="90">
        <v>0</v>
      </c>
      <c r="E481" t="s">
        <v>23</v>
      </c>
      <c r="F481">
        <v>4097682</v>
      </c>
      <c r="G481">
        <v>0</v>
      </c>
      <c r="H481">
        <v>0</v>
      </c>
      <c r="I481">
        <v>0</v>
      </c>
      <c r="M481"/>
    </row>
    <row r="482" spans="1:13" hidden="1" x14ac:dyDescent="0.25">
      <c r="A482" t="s">
        <v>75</v>
      </c>
      <c r="B482" t="s">
        <v>133</v>
      </c>
      <c r="C482" s="2">
        <v>45742</v>
      </c>
      <c r="D482" s="90">
        <v>0</v>
      </c>
      <c r="E482" t="s">
        <v>23</v>
      </c>
      <c r="F482">
        <v>4097683</v>
      </c>
      <c r="G482">
        <v>0</v>
      </c>
      <c r="H482">
        <v>0</v>
      </c>
      <c r="I482">
        <v>0</v>
      </c>
      <c r="M482"/>
    </row>
    <row r="483" spans="1:13" hidden="1" x14ac:dyDescent="0.25">
      <c r="A483" t="s">
        <v>73</v>
      </c>
      <c r="B483" t="s">
        <v>139</v>
      </c>
      <c r="C483" s="2">
        <v>45742</v>
      </c>
      <c r="D483" s="90">
        <v>0</v>
      </c>
      <c r="E483" t="s">
        <v>37</v>
      </c>
      <c r="F483">
        <v>4097691</v>
      </c>
      <c r="G483">
        <v>0</v>
      </c>
      <c r="H483">
        <v>0</v>
      </c>
      <c r="I483">
        <v>0</v>
      </c>
      <c r="M483"/>
    </row>
    <row r="484" spans="1:13" hidden="1" x14ac:dyDescent="0.25">
      <c r="A484" t="s">
        <v>73</v>
      </c>
      <c r="B484" t="s">
        <v>139</v>
      </c>
      <c r="C484" s="2">
        <v>45742</v>
      </c>
      <c r="D484" s="90">
        <v>0</v>
      </c>
      <c r="E484" t="s">
        <v>37</v>
      </c>
      <c r="F484">
        <v>4097695</v>
      </c>
      <c r="G484">
        <v>0</v>
      </c>
      <c r="H484">
        <v>0</v>
      </c>
      <c r="I484">
        <v>0</v>
      </c>
      <c r="M484"/>
    </row>
    <row r="485" spans="1:13" hidden="1" x14ac:dyDescent="0.25">
      <c r="A485" t="s">
        <v>44</v>
      </c>
      <c r="B485" t="s">
        <v>132</v>
      </c>
      <c r="C485" s="2">
        <v>45742</v>
      </c>
      <c r="D485" s="90">
        <v>0</v>
      </c>
      <c r="E485" t="s">
        <v>23</v>
      </c>
      <c r="F485">
        <v>4097696</v>
      </c>
      <c r="G485">
        <v>3.75</v>
      </c>
      <c r="H485">
        <v>1</v>
      </c>
      <c r="I485">
        <v>3.75</v>
      </c>
      <c r="M485"/>
    </row>
    <row r="486" spans="1:13" hidden="1" x14ac:dyDescent="0.25">
      <c r="A486" t="s">
        <v>44</v>
      </c>
      <c r="B486" t="s">
        <v>18</v>
      </c>
      <c r="C486" s="2">
        <v>45742</v>
      </c>
      <c r="D486" s="90">
        <v>0</v>
      </c>
      <c r="E486" t="s">
        <v>20</v>
      </c>
      <c r="F486">
        <v>4097697</v>
      </c>
      <c r="G486">
        <v>3.75</v>
      </c>
      <c r="H486">
        <v>1</v>
      </c>
      <c r="I486">
        <v>3.75</v>
      </c>
      <c r="M486"/>
    </row>
    <row r="487" spans="1:13" hidden="1" x14ac:dyDescent="0.25">
      <c r="A487" t="s">
        <v>73</v>
      </c>
      <c r="B487" t="s">
        <v>138</v>
      </c>
      <c r="C487" s="2">
        <v>45742</v>
      </c>
      <c r="D487" s="90">
        <v>0</v>
      </c>
      <c r="E487" t="s">
        <v>37</v>
      </c>
      <c r="F487">
        <v>4097698</v>
      </c>
      <c r="G487">
        <v>0</v>
      </c>
      <c r="H487">
        <v>0</v>
      </c>
      <c r="I487">
        <v>0</v>
      </c>
      <c r="M487"/>
    </row>
    <row r="488" spans="1:13" hidden="1" x14ac:dyDescent="0.25">
      <c r="A488" t="s">
        <v>73</v>
      </c>
      <c r="B488" t="s">
        <v>133</v>
      </c>
      <c r="C488" s="2">
        <v>45742</v>
      </c>
      <c r="D488" s="90">
        <v>0</v>
      </c>
      <c r="E488" t="s">
        <v>23</v>
      </c>
      <c r="F488">
        <v>4097699</v>
      </c>
      <c r="G488">
        <v>0</v>
      </c>
      <c r="H488">
        <v>0</v>
      </c>
      <c r="I488">
        <v>0</v>
      </c>
      <c r="M488"/>
    </row>
    <row r="489" spans="1:13" hidden="1" x14ac:dyDescent="0.25">
      <c r="A489" t="s">
        <v>73</v>
      </c>
      <c r="B489" t="s">
        <v>136</v>
      </c>
      <c r="C489" s="2">
        <v>45742</v>
      </c>
      <c r="D489" s="90">
        <v>0</v>
      </c>
      <c r="E489" t="s">
        <v>23</v>
      </c>
      <c r="F489">
        <v>4097705</v>
      </c>
      <c r="G489">
        <v>0</v>
      </c>
      <c r="H489">
        <v>0</v>
      </c>
      <c r="I489">
        <v>0</v>
      </c>
      <c r="M489"/>
    </row>
    <row r="490" spans="1:13" hidden="1" x14ac:dyDescent="0.25">
      <c r="A490" t="s">
        <v>73</v>
      </c>
      <c r="B490" t="s">
        <v>139</v>
      </c>
      <c r="C490" s="2">
        <v>45742</v>
      </c>
      <c r="D490" s="90">
        <v>0</v>
      </c>
      <c r="E490" t="s">
        <v>37</v>
      </c>
      <c r="F490">
        <v>4097707</v>
      </c>
      <c r="G490">
        <v>0</v>
      </c>
      <c r="H490">
        <v>0</v>
      </c>
      <c r="I490">
        <v>0</v>
      </c>
      <c r="M490"/>
    </row>
    <row r="491" spans="1:13" hidden="1" x14ac:dyDescent="0.25">
      <c r="A491" t="s">
        <v>44</v>
      </c>
      <c r="B491" t="s">
        <v>132</v>
      </c>
      <c r="C491" s="2">
        <v>45742</v>
      </c>
      <c r="D491" s="90">
        <v>5</v>
      </c>
      <c r="E491" t="s">
        <v>23</v>
      </c>
      <c r="F491">
        <v>4097711</v>
      </c>
      <c r="G491">
        <v>5</v>
      </c>
      <c r="H491">
        <v>0</v>
      </c>
      <c r="I491">
        <v>0</v>
      </c>
      <c r="M491"/>
    </row>
    <row r="492" spans="1:13" hidden="1" x14ac:dyDescent="0.25">
      <c r="A492" t="s">
        <v>44</v>
      </c>
      <c r="B492" t="s">
        <v>18</v>
      </c>
      <c r="C492" s="2">
        <v>45740</v>
      </c>
      <c r="D492" s="90">
        <v>0</v>
      </c>
      <c r="E492" t="s">
        <v>20</v>
      </c>
      <c r="F492">
        <v>4097712</v>
      </c>
      <c r="G492">
        <v>3.75</v>
      </c>
      <c r="H492">
        <v>1</v>
      </c>
      <c r="I492">
        <v>3.75</v>
      </c>
      <c r="M492"/>
    </row>
    <row r="493" spans="1:13" hidden="1" x14ac:dyDescent="0.25">
      <c r="A493" t="s">
        <v>44</v>
      </c>
      <c r="B493" t="s">
        <v>117</v>
      </c>
      <c r="C493" s="2">
        <v>45740</v>
      </c>
      <c r="D493" s="90">
        <v>0</v>
      </c>
      <c r="E493" t="s">
        <v>23</v>
      </c>
      <c r="F493">
        <v>4097713</v>
      </c>
      <c r="G493">
        <v>3.75</v>
      </c>
      <c r="H493">
        <v>1</v>
      </c>
      <c r="I493">
        <v>3.75</v>
      </c>
      <c r="M493"/>
    </row>
    <row r="494" spans="1:13" hidden="1" x14ac:dyDescent="0.25">
      <c r="A494" t="s">
        <v>44</v>
      </c>
      <c r="B494" t="s">
        <v>117</v>
      </c>
      <c r="C494" s="2">
        <v>45741</v>
      </c>
      <c r="D494" s="90">
        <v>0</v>
      </c>
      <c r="E494" t="s">
        <v>23</v>
      </c>
      <c r="F494">
        <v>4097714</v>
      </c>
      <c r="G494">
        <v>3.75</v>
      </c>
      <c r="H494">
        <v>1</v>
      </c>
      <c r="I494">
        <v>3.75</v>
      </c>
      <c r="M494"/>
    </row>
    <row r="495" spans="1:13" hidden="1" x14ac:dyDescent="0.25">
      <c r="A495" t="s">
        <v>44</v>
      </c>
      <c r="B495" t="s">
        <v>18</v>
      </c>
      <c r="C495" s="2">
        <v>45741</v>
      </c>
      <c r="D495" s="90">
        <v>0</v>
      </c>
      <c r="E495" t="s">
        <v>20</v>
      </c>
      <c r="F495">
        <v>4097715</v>
      </c>
      <c r="G495">
        <v>3.75</v>
      </c>
      <c r="H495">
        <v>1</v>
      </c>
      <c r="I495">
        <v>3.75</v>
      </c>
      <c r="M495"/>
    </row>
    <row r="496" spans="1:13" hidden="1" x14ac:dyDescent="0.25">
      <c r="A496" t="s">
        <v>44</v>
      </c>
      <c r="B496" t="s">
        <v>18</v>
      </c>
      <c r="C496" s="2">
        <v>45740</v>
      </c>
      <c r="D496" s="90">
        <v>0</v>
      </c>
      <c r="E496" t="s">
        <v>20</v>
      </c>
      <c r="F496">
        <v>4097736</v>
      </c>
      <c r="G496">
        <v>3.75</v>
      </c>
      <c r="H496">
        <v>1</v>
      </c>
      <c r="I496">
        <v>3.75</v>
      </c>
      <c r="M496"/>
    </row>
    <row r="497" spans="1:13" hidden="1" x14ac:dyDescent="0.25">
      <c r="A497" t="s">
        <v>44</v>
      </c>
      <c r="B497" t="s">
        <v>117</v>
      </c>
      <c r="C497" s="2">
        <v>45740</v>
      </c>
      <c r="D497" s="90">
        <v>0</v>
      </c>
      <c r="E497" t="s">
        <v>23</v>
      </c>
      <c r="F497">
        <v>4097737</v>
      </c>
      <c r="G497">
        <v>3.75</v>
      </c>
      <c r="H497">
        <v>1</v>
      </c>
      <c r="I497">
        <v>3.75</v>
      </c>
      <c r="M497"/>
    </row>
    <row r="498" spans="1:13" hidden="1" x14ac:dyDescent="0.25">
      <c r="A498" t="s">
        <v>44</v>
      </c>
      <c r="B498" t="s">
        <v>18</v>
      </c>
      <c r="C498" s="2">
        <v>45742</v>
      </c>
      <c r="D498" s="90">
        <v>0</v>
      </c>
      <c r="E498" t="s">
        <v>20</v>
      </c>
      <c r="F498">
        <v>4097739</v>
      </c>
      <c r="G498">
        <v>3.75</v>
      </c>
      <c r="H498">
        <v>1</v>
      </c>
      <c r="I498">
        <v>3.75</v>
      </c>
      <c r="M498"/>
    </row>
    <row r="499" spans="1:13" hidden="1" x14ac:dyDescent="0.25">
      <c r="A499" t="s">
        <v>75</v>
      </c>
      <c r="B499" t="s">
        <v>136</v>
      </c>
      <c r="C499" s="2">
        <v>45746</v>
      </c>
      <c r="D499" s="90">
        <v>0</v>
      </c>
      <c r="E499" t="s">
        <v>23</v>
      </c>
      <c r="F499">
        <v>4097751</v>
      </c>
      <c r="G499">
        <v>0</v>
      </c>
      <c r="H499">
        <v>0</v>
      </c>
      <c r="I499">
        <v>0</v>
      </c>
      <c r="M499"/>
    </row>
    <row r="500" spans="1:13" hidden="1" x14ac:dyDescent="0.25">
      <c r="A500" t="s">
        <v>73</v>
      </c>
      <c r="B500" t="s">
        <v>18</v>
      </c>
      <c r="C500" s="2">
        <v>45740</v>
      </c>
      <c r="D500" s="90">
        <v>5</v>
      </c>
      <c r="E500" t="s">
        <v>23</v>
      </c>
      <c r="F500">
        <v>4097759</v>
      </c>
      <c r="G500">
        <v>5</v>
      </c>
      <c r="H500">
        <v>0</v>
      </c>
      <c r="I500">
        <v>0</v>
      </c>
      <c r="M500"/>
    </row>
    <row r="501" spans="1:13" hidden="1" x14ac:dyDescent="0.25">
      <c r="A501" t="s">
        <v>75</v>
      </c>
      <c r="B501" t="s">
        <v>136</v>
      </c>
      <c r="C501" s="2">
        <v>45742</v>
      </c>
      <c r="D501" s="90">
        <v>0</v>
      </c>
      <c r="E501" t="s">
        <v>23</v>
      </c>
      <c r="F501">
        <v>4097763</v>
      </c>
      <c r="G501">
        <v>0</v>
      </c>
      <c r="H501">
        <v>0</v>
      </c>
      <c r="I501">
        <v>0</v>
      </c>
      <c r="M501"/>
    </row>
    <row r="502" spans="1:13" hidden="1" x14ac:dyDescent="0.25">
      <c r="A502" t="s">
        <v>44</v>
      </c>
      <c r="B502" t="s">
        <v>117</v>
      </c>
      <c r="C502" s="2">
        <v>45741</v>
      </c>
      <c r="D502" s="90">
        <v>0</v>
      </c>
      <c r="E502" t="s">
        <v>23</v>
      </c>
      <c r="F502">
        <v>4097778</v>
      </c>
      <c r="G502">
        <v>3.75</v>
      </c>
      <c r="H502">
        <v>1</v>
      </c>
      <c r="I502">
        <v>3.75</v>
      </c>
      <c r="M502"/>
    </row>
    <row r="503" spans="1:13" hidden="1" x14ac:dyDescent="0.25">
      <c r="A503" t="s">
        <v>44</v>
      </c>
      <c r="B503" t="s">
        <v>117</v>
      </c>
      <c r="C503" s="2">
        <v>45741</v>
      </c>
      <c r="D503" s="90">
        <v>0</v>
      </c>
      <c r="E503" t="s">
        <v>23</v>
      </c>
      <c r="F503">
        <v>4097782</v>
      </c>
      <c r="G503">
        <v>3.75</v>
      </c>
      <c r="H503">
        <v>1</v>
      </c>
      <c r="I503">
        <v>3.75</v>
      </c>
      <c r="M503"/>
    </row>
    <row r="504" spans="1:13" hidden="1" x14ac:dyDescent="0.25">
      <c r="A504" t="s">
        <v>75</v>
      </c>
      <c r="B504" t="s">
        <v>21</v>
      </c>
      <c r="C504" s="2">
        <v>45740</v>
      </c>
      <c r="D504" s="90">
        <v>5.5</v>
      </c>
      <c r="E504" t="s">
        <v>23</v>
      </c>
      <c r="F504">
        <v>4097791</v>
      </c>
      <c r="G504">
        <v>5.5</v>
      </c>
      <c r="H504">
        <v>0</v>
      </c>
      <c r="I504">
        <v>0</v>
      </c>
      <c r="M504"/>
    </row>
    <row r="505" spans="1:13" hidden="1" x14ac:dyDescent="0.25">
      <c r="A505" t="s">
        <v>75</v>
      </c>
      <c r="B505" t="s">
        <v>21</v>
      </c>
      <c r="C505" s="2">
        <v>45741</v>
      </c>
      <c r="D505" s="90">
        <v>5.5</v>
      </c>
      <c r="E505" t="s">
        <v>23</v>
      </c>
      <c r="F505">
        <v>4097792</v>
      </c>
      <c r="G505">
        <v>5.5</v>
      </c>
      <c r="H505">
        <v>0</v>
      </c>
      <c r="I505">
        <v>0</v>
      </c>
      <c r="M505"/>
    </row>
    <row r="506" spans="1:13" hidden="1" x14ac:dyDescent="0.25">
      <c r="A506" t="s">
        <v>75</v>
      </c>
      <c r="B506" t="s">
        <v>21</v>
      </c>
      <c r="C506" s="2">
        <v>45742</v>
      </c>
      <c r="D506" s="90">
        <v>5.5</v>
      </c>
      <c r="E506" t="s">
        <v>23</v>
      </c>
      <c r="F506">
        <v>4097793</v>
      </c>
      <c r="G506">
        <v>5.5</v>
      </c>
      <c r="H506">
        <v>0</v>
      </c>
      <c r="I506">
        <v>0</v>
      </c>
      <c r="M506"/>
    </row>
    <row r="507" spans="1:13" hidden="1" x14ac:dyDescent="0.25">
      <c r="A507" t="s">
        <v>75</v>
      </c>
      <c r="B507" t="s">
        <v>139</v>
      </c>
      <c r="C507" s="2">
        <v>45742</v>
      </c>
      <c r="D507" s="90">
        <v>0</v>
      </c>
      <c r="E507" t="s">
        <v>37</v>
      </c>
      <c r="F507">
        <v>4097794</v>
      </c>
      <c r="G507">
        <v>0</v>
      </c>
      <c r="H507">
        <v>0</v>
      </c>
      <c r="I507">
        <v>0</v>
      </c>
      <c r="M507"/>
    </row>
    <row r="508" spans="1:13" hidden="1" x14ac:dyDescent="0.25">
      <c r="A508" t="s">
        <v>75</v>
      </c>
      <c r="B508" t="s">
        <v>18</v>
      </c>
      <c r="C508" s="2">
        <v>45741</v>
      </c>
      <c r="D508" s="90">
        <v>5.5</v>
      </c>
      <c r="E508" t="s">
        <v>23</v>
      </c>
      <c r="F508">
        <v>4097805</v>
      </c>
      <c r="G508">
        <v>5.5</v>
      </c>
      <c r="H508">
        <v>0</v>
      </c>
      <c r="I508">
        <v>0</v>
      </c>
      <c r="M508"/>
    </row>
    <row r="509" spans="1:13" hidden="1" x14ac:dyDescent="0.25">
      <c r="A509" t="s">
        <v>75</v>
      </c>
      <c r="B509" t="s">
        <v>135</v>
      </c>
      <c r="C509" s="2">
        <v>45741</v>
      </c>
      <c r="D509" s="90">
        <v>5.5</v>
      </c>
      <c r="E509" t="s">
        <v>23</v>
      </c>
      <c r="F509">
        <v>4097809</v>
      </c>
      <c r="G509">
        <v>5.5</v>
      </c>
      <c r="H509">
        <v>0</v>
      </c>
      <c r="I509">
        <v>0</v>
      </c>
      <c r="M509"/>
    </row>
    <row r="510" spans="1:13" hidden="1" x14ac:dyDescent="0.25">
      <c r="A510" t="s">
        <v>75</v>
      </c>
      <c r="B510" t="s">
        <v>139</v>
      </c>
      <c r="C510" s="2">
        <v>45741</v>
      </c>
      <c r="D510" s="90">
        <v>0</v>
      </c>
      <c r="E510" t="s">
        <v>37</v>
      </c>
      <c r="F510">
        <v>4097812</v>
      </c>
      <c r="G510">
        <v>0</v>
      </c>
      <c r="H510">
        <v>0</v>
      </c>
      <c r="I510">
        <v>0</v>
      </c>
      <c r="M510"/>
    </row>
    <row r="511" spans="1:13" hidden="1" x14ac:dyDescent="0.25">
      <c r="A511" t="s">
        <v>75</v>
      </c>
      <c r="B511" t="s">
        <v>143</v>
      </c>
      <c r="C511" s="2">
        <v>45741</v>
      </c>
      <c r="D511" s="90">
        <v>5.5</v>
      </c>
      <c r="E511" t="s">
        <v>37</v>
      </c>
      <c r="F511">
        <v>4097813</v>
      </c>
      <c r="G511">
        <v>5.5</v>
      </c>
      <c r="H511">
        <v>0</v>
      </c>
      <c r="I511">
        <v>0</v>
      </c>
      <c r="M511"/>
    </row>
    <row r="512" spans="1:13" hidden="1" x14ac:dyDescent="0.25">
      <c r="A512" t="s">
        <v>73</v>
      </c>
      <c r="B512" t="s">
        <v>141</v>
      </c>
      <c r="C512" s="2">
        <v>45742</v>
      </c>
      <c r="D512" s="90">
        <v>5</v>
      </c>
      <c r="E512" t="s">
        <v>23</v>
      </c>
      <c r="F512">
        <v>4097858</v>
      </c>
      <c r="G512">
        <v>5</v>
      </c>
      <c r="H512">
        <v>0</v>
      </c>
      <c r="I512">
        <v>0</v>
      </c>
      <c r="M512"/>
    </row>
    <row r="513" spans="1:13" hidden="1" x14ac:dyDescent="0.25">
      <c r="A513" t="s">
        <v>75</v>
      </c>
      <c r="B513" t="s">
        <v>138</v>
      </c>
      <c r="C513" s="2">
        <v>45741</v>
      </c>
      <c r="D513" s="90">
        <v>0</v>
      </c>
      <c r="E513" t="s">
        <v>37</v>
      </c>
      <c r="F513">
        <v>4097865</v>
      </c>
      <c r="G513">
        <v>0</v>
      </c>
      <c r="H513">
        <v>1</v>
      </c>
      <c r="I513">
        <v>0</v>
      </c>
      <c r="M513"/>
    </row>
    <row r="514" spans="1:13" hidden="1" x14ac:dyDescent="0.25">
      <c r="A514" t="s">
        <v>44</v>
      </c>
      <c r="B514" t="s">
        <v>132</v>
      </c>
      <c r="C514" s="2">
        <v>45741</v>
      </c>
      <c r="D514" s="90">
        <v>0</v>
      </c>
      <c r="E514" t="s">
        <v>23</v>
      </c>
      <c r="F514">
        <v>4097866</v>
      </c>
      <c r="G514">
        <v>3.75</v>
      </c>
      <c r="H514">
        <v>1</v>
      </c>
      <c r="I514">
        <v>3.75</v>
      </c>
      <c r="M514"/>
    </row>
    <row r="515" spans="1:13" hidden="1" x14ac:dyDescent="0.25">
      <c r="A515" t="s">
        <v>44</v>
      </c>
      <c r="B515" t="s">
        <v>18</v>
      </c>
      <c r="C515" s="2">
        <v>45741</v>
      </c>
      <c r="D515" s="90">
        <v>0</v>
      </c>
      <c r="E515" t="s">
        <v>20</v>
      </c>
      <c r="F515">
        <v>4097875</v>
      </c>
      <c r="G515">
        <v>3.75</v>
      </c>
      <c r="H515">
        <v>1</v>
      </c>
      <c r="I515">
        <v>3.75</v>
      </c>
      <c r="M515"/>
    </row>
    <row r="516" spans="1:13" hidden="1" x14ac:dyDescent="0.25">
      <c r="A516" t="s">
        <v>44</v>
      </c>
      <c r="B516" t="s">
        <v>18</v>
      </c>
      <c r="C516" s="2">
        <v>45741</v>
      </c>
      <c r="D516" s="90">
        <v>0</v>
      </c>
      <c r="E516" t="s">
        <v>20</v>
      </c>
      <c r="F516">
        <v>4097876</v>
      </c>
      <c r="G516">
        <v>3.75</v>
      </c>
      <c r="H516">
        <v>1</v>
      </c>
      <c r="I516">
        <v>3.75</v>
      </c>
      <c r="M516"/>
    </row>
    <row r="517" spans="1:13" hidden="1" x14ac:dyDescent="0.25">
      <c r="A517" t="s">
        <v>75</v>
      </c>
      <c r="B517" t="s">
        <v>18</v>
      </c>
      <c r="C517" s="2">
        <v>45741</v>
      </c>
      <c r="D517" s="90">
        <v>0</v>
      </c>
      <c r="E517" t="s">
        <v>23</v>
      </c>
      <c r="F517">
        <v>4097898</v>
      </c>
      <c r="G517">
        <v>5</v>
      </c>
      <c r="H517">
        <v>1</v>
      </c>
      <c r="I517">
        <v>5</v>
      </c>
      <c r="M517"/>
    </row>
    <row r="518" spans="1:13" hidden="1" x14ac:dyDescent="0.25">
      <c r="A518" t="s">
        <v>75</v>
      </c>
      <c r="B518" t="s">
        <v>143</v>
      </c>
      <c r="C518" s="2">
        <v>45741</v>
      </c>
      <c r="D518" s="90">
        <v>0</v>
      </c>
      <c r="E518" t="s">
        <v>37</v>
      </c>
      <c r="F518">
        <v>4097899</v>
      </c>
      <c r="G518">
        <v>5.5</v>
      </c>
      <c r="H518">
        <v>1</v>
      </c>
      <c r="I518">
        <v>5.5</v>
      </c>
      <c r="M518"/>
    </row>
    <row r="519" spans="1:13" hidden="1" x14ac:dyDescent="0.25">
      <c r="A519" t="s">
        <v>75</v>
      </c>
      <c r="B519" t="s">
        <v>18</v>
      </c>
      <c r="C519" s="2">
        <v>45741</v>
      </c>
      <c r="D519" s="90">
        <v>5.5</v>
      </c>
      <c r="E519" t="s">
        <v>23</v>
      </c>
      <c r="F519">
        <v>4097906</v>
      </c>
      <c r="G519">
        <v>5.5</v>
      </c>
      <c r="H519">
        <v>0</v>
      </c>
      <c r="I519">
        <v>0</v>
      </c>
      <c r="M519"/>
    </row>
    <row r="520" spans="1:13" hidden="1" x14ac:dyDescent="0.25">
      <c r="A520" t="s">
        <v>75</v>
      </c>
      <c r="B520" t="s">
        <v>18</v>
      </c>
      <c r="C520" s="2">
        <v>45741</v>
      </c>
      <c r="D520" s="90">
        <v>5</v>
      </c>
      <c r="E520" t="s">
        <v>23</v>
      </c>
      <c r="F520">
        <v>4097907</v>
      </c>
      <c r="G520">
        <v>5</v>
      </c>
      <c r="H520">
        <v>0</v>
      </c>
      <c r="I520">
        <v>0</v>
      </c>
      <c r="M520"/>
    </row>
    <row r="521" spans="1:13" hidden="1" x14ac:dyDescent="0.25">
      <c r="A521" t="s">
        <v>73</v>
      </c>
      <c r="B521" t="s">
        <v>136</v>
      </c>
      <c r="C521" s="2">
        <v>45741</v>
      </c>
      <c r="D521" s="90">
        <v>0</v>
      </c>
      <c r="E521" t="s">
        <v>37</v>
      </c>
      <c r="F521">
        <v>4097923</v>
      </c>
      <c r="G521">
        <v>0</v>
      </c>
      <c r="H521">
        <v>0</v>
      </c>
      <c r="I521">
        <v>0</v>
      </c>
      <c r="M521"/>
    </row>
    <row r="522" spans="1:13" hidden="1" x14ac:dyDescent="0.25">
      <c r="A522" t="s">
        <v>73</v>
      </c>
      <c r="B522" t="s">
        <v>136</v>
      </c>
      <c r="C522" s="2">
        <v>45741</v>
      </c>
      <c r="D522" s="90">
        <v>0</v>
      </c>
      <c r="E522" t="s">
        <v>37</v>
      </c>
      <c r="F522">
        <v>4097924</v>
      </c>
      <c r="G522">
        <v>0</v>
      </c>
      <c r="H522">
        <v>0</v>
      </c>
      <c r="I522">
        <v>0</v>
      </c>
      <c r="M522"/>
    </row>
    <row r="523" spans="1:13" hidden="1" x14ac:dyDescent="0.25">
      <c r="A523" t="s">
        <v>44</v>
      </c>
      <c r="B523" t="s">
        <v>45</v>
      </c>
      <c r="C523" s="2">
        <v>45742</v>
      </c>
      <c r="D523" s="90">
        <v>0</v>
      </c>
      <c r="E523" t="s">
        <v>23</v>
      </c>
      <c r="F523">
        <v>4097954</v>
      </c>
      <c r="G523">
        <v>3.75</v>
      </c>
      <c r="H523">
        <v>1</v>
      </c>
      <c r="I523">
        <v>3.75</v>
      </c>
      <c r="M523"/>
    </row>
    <row r="524" spans="1:13" hidden="1" x14ac:dyDescent="0.25">
      <c r="A524" t="s">
        <v>44</v>
      </c>
      <c r="B524" t="s">
        <v>18</v>
      </c>
      <c r="C524" s="2">
        <v>45742</v>
      </c>
      <c r="D524" s="90">
        <v>0</v>
      </c>
      <c r="E524" t="s">
        <v>20</v>
      </c>
      <c r="F524">
        <v>4097959</v>
      </c>
      <c r="G524">
        <v>3.75</v>
      </c>
      <c r="H524">
        <v>1</v>
      </c>
      <c r="I524">
        <v>3.75</v>
      </c>
      <c r="M524"/>
    </row>
    <row r="525" spans="1:13" hidden="1" x14ac:dyDescent="0.25">
      <c r="A525" t="s">
        <v>44</v>
      </c>
      <c r="B525" t="s">
        <v>18</v>
      </c>
      <c r="C525" s="2">
        <v>45743</v>
      </c>
      <c r="D525" s="90">
        <v>0</v>
      </c>
      <c r="E525" t="s">
        <v>20</v>
      </c>
      <c r="F525">
        <v>4097973</v>
      </c>
      <c r="G525">
        <v>3.75</v>
      </c>
      <c r="H525">
        <v>1</v>
      </c>
      <c r="I525">
        <v>3.75</v>
      </c>
      <c r="M525"/>
    </row>
    <row r="526" spans="1:13" hidden="1" x14ac:dyDescent="0.25">
      <c r="A526" t="s">
        <v>44</v>
      </c>
      <c r="B526" t="s">
        <v>45</v>
      </c>
      <c r="C526" s="2">
        <v>45743</v>
      </c>
      <c r="D526" s="90">
        <v>0</v>
      </c>
      <c r="E526" t="s">
        <v>23</v>
      </c>
      <c r="F526">
        <v>4097974</v>
      </c>
      <c r="G526">
        <v>3.75</v>
      </c>
      <c r="H526">
        <v>1</v>
      </c>
      <c r="I526">
        <v>3.75</v>
      </c>
      <c r="M526"/>
    </row>
    <row r="527" spans="1:13" hidden="1" x14ac:dyDescent="0.25">
      <c r="A527" t="s">
        <v>44</v>
      </c>
      <c r="B527" t="s">
        <v>18</v>
      </c>
      <c r="C527" s="2">
        <v>45743</v>
      </c>
      <c r="D527" s="90">
        <v>0</v>
      </c>
      <c r="E527" t="s">
        <v>20</v>
      </c>
      <c r="F527">
        <v>4097975</v>
      </c>
      <c r="G527">
        <v>3.75</v>
      </c>
      <c r="H527">
        <v>1</v>
      </c>
      <c r="I527">
        <v>3.75</v>
      </c>
      <c r="M527"/>
    </row>
    <row r="528" spans="1:13" hidden="1" x14ac:dyDescent="0.25">
      <c r="A528" t="s">
        <v>44</v>
      </c>
      <c r="B528" t="s">
        <v>117</v>
      </c>
      <c r="C528" s="2">
        <v>45743</v>
      </c>
      <c r="D528" s="90">
        <v>0</v>
      </c>
      <c r="E528" t="s">
        <v>23</v>
      </c>
      <c r="F528">
        <v>4097976</v>
      </c>
      <c r="G528">
        <v>3.75</v>
      </c>
      <c r="H528">
        <v>1</v>
      </c>
      <c r="I528">
        <v>3.75</v>
      </c>
      <c r="M528"/>
    </row>
    <row r="529" spans="1:13" hidden="1" x14ac:dyDescent="0.25">
      <c r="A529" t="s">
        <v>75</v>
      </c>
      <c r="B529" t="s">
        <v>18</v>
      </c>
      <c r="C529" s="2">
        <v>45743</v>
      </c>
      <c r="D529" s="90">
        <v>0</v>
      </c>
      <c r="E529" t="s">
        <v>23</v>
      </c>
      <c r="F529">
        <v>4098005</v>
      </c>
      <c r="G529">
        <v>0</v>
      </c>
      <c r="H529">
        <v>0</v>
      </c>
      <c r="I529">
        <v>0</v>
      </c>
      <c r="M529"/>
    </row>
    <row r="530" spans="1:13" hidden="1" x14ac:dyDescent="0.25">
      <c r="A530" t="s">
        <v>75</v>
      </c>
      <c r="B530" t="s">
        <v>18</v>
      </c>
      <c r="C530" s="2">
        <v>45743</v>
      </c>
      <c r="D530" s="90">
        <v>0</v>
      </c>
      <c r="E530" t="s">
        <v>23</v>
      </c>
      <c r="F530">
        <v>4098006</v>
      </c>
      <c r="G530">
        <v>0</v>
      </c>
      <c r="H530">
        <v>0</v>
      </c>
      <c r="I530">
        <v>0</v>
      </c>
      <c r="M530"/>
    </row>
    <row r="531" spans="1:13" hidden="1" x14ac:dyDescent="0.25">
      <c r="A531" t="s">
        <v>44</v>
      </c>
      <c r="B531" t="s">
        <v>18</v>
      </c>
      <c r="C531" s="2">
        <v>45743</v>
      </c>
      <c r="D531" s="90">
        <v>0</v>
      </c>
      <c r="E531" t="s">
        <v>20</v>
      </c>
      <c r="F531">
        <v>4098022</v>
      </c>
      <c r="G531">
        <v>3.75</v>
      </c>
      <c r="H531">
        <v>1</v>
      </c>
      <c r="I531">
        <v>3.75</v>
      </c>
      <c r="M531"/>
    </row>
    <row r="532" spans="1:13" hidden="1" x14ac:dyDescent="0.25">
      <c r="A532" t="s">
        <v>75</v>
      </c>
      <c r="B532" t="s">
        <v>141</v>
      </c>
      <c r="C532" s="2">
        <v>45743</v>
      </c>
      <c r="D532" s="90">
        <v>0</v>
      </c>
      <c r="E532" t="s">
        <v>23</v>
      </c>
      <c r="F532">
        <v>4098032</v>
      </c>
      <c r="G532">
        <v>0</v>
      </c>
      <c r="H532">
        <v>0</v>
      </c>
      <c r="I532">
        <v>0</v>
      </c>
      <c r="M532"/>
    </row>
    <row r="533" spans="1:13" hidden="1" x14ac:dyDescent="0.25">
      <c r="A533" t="s">
        <v>44</v>
      </c>
      <c r="B533" t="s">
        <v>136</v>
      </c>
      <c r="C533" s="2">
        <v>45743</v>
      </c>
      <c r="D533" s="90">
        <v>0</v>
      </c>
      <c r="E533" t="s">
        <v>23</v>
      </c>
      <c r="F533">
        <v>4098034</v>
      </c>
      <c r="G533">
        <v>3.75</v>
      </c>
      <c r="H533">
        <v>1</v>
      </c>
      <c r="I533">
        <v>3.75</v>
      </c>
      <c r="M533"/>
    </row>
    <row r="534" spans="1:13" hidden="1" x14ac:dyDescent="0.25">
      <c r="A534" t="s">
        <v>44</v>
      </c>
      <c r="B534" t="s">
        <v>136</v>
      </c>
      <c r="C534" s="2">
        <v>45743</v>
      </c>
      <c r="D534" s="90">
        <v>0</v>
      </c>
      <c r="E534" t="s">
        <v>23</v>
      </c>
      <c r="F534">
        <v>4098035</v>
      </c>
      <c r="G534">
        <v>3.75</v>
      </c>
      <c r="H534">
        <v>1</v>
      </c>
      <c r="I534">
        <v>3.75</v>
      </c>
      <c r="M534"/>
    </row>
    <row r="535" spans="1:13" hidden="1" x14ac:dyDescent="0.25">
      <c r="A535" t="s">
        <v>75</v>
      </c>
      <c r="B535" t="s">
        <v>139</v>
      </c>
      <c r="C535" s="2">
        <v>45743</v>
      </c>
      <c r="D535" s="90">
        <v>0</v>
      </c>
      <c r="E535" t="s">
        <v>37</v>
      </c>
      <c r="F535">
        <v>4098036</v>
      </c>
      <c r="G535">
        <v>0</v>
      </c>
      <c r="H535">
        <v>0</v>
      </c>
      <c r="I535">
        <v>0</v>
      </c>
      <c r="M535"/>
    </row>
    <row r="536" spans="1:13" hidden="1" x14ac:dyDescent="0.25">
      <c r="A536" t="s">
        <v>75</v>
      </c>
      <c r="B536" t="s">
        <v>140</v>
      </c>
      <c r="C536" s="2">
        <v>45743</v>
      </c>
      <c r="D536" s="90">
        <v>0</v>
      </c>
      <c r="E536" t="s">
        <v>37</v>
      </c>
      <c r="F536">
        <v>4098037</v>
      </c>
      <c r="G536">
        <v>0</v>
      </c>
      <c r="H536">
        <v>0</v>
      </c>
      <c r="I536">
        <v>0</v>
      </c>
      <c r="M536"/>
    </row>
    <row r="537" spans="1:13" hidden="1" x14ac:dyDescent="0.25">
      <c r="A537" t="s">
        <v>73</v>
      </c>
      <c r="B537" t="s">
        <v>21</v>
      </c>
      <c r="C537" s="2">
        <v>45743</v>
      </c>
      <c r="D537" s="90">
        <v>0</v>
      </c>
      <c r="E537" t="s">
        <v>23</v>
      </c>
      <c r="F537">
        <v>4098041</v>
      </c>
      <c r="G537">
        <v>0</v>
      </c>
      <c r="H537">
        <v>0</v>
      </c>
      <c r="I537">
        <v>0</v>
      </c>
      <c r="M537"/>
    </row>
    <row r="538" spans="1:13" hidden="1" x14ac:dyDescent="0.25">
      <c r="A538" t="s">
        <v>73</v>
      </c>
      <c r="B538" t="s">
        <v>142</v>
      </c>
      <c r="C538" s="2">
        <v>45743</v>
      </c>
      <c r="D538" s="90">
        <v>0</v>
      </c>
      <c r="E538" t="s">
        <v>23</v>
      </c>
      <c r="F538">
        <v>4098054</v>
      </c>
      <c r="G538">
        <v>0</v>
      </c>
      <c r="H538">
        <v>0</v>
      </c>
      <c r="I538">
        <v>0</v>
      </c>
      <c r="M538"/>
    </row>
    <row r="539" spans="1:13" hidden="1" x14ac:dyDescent="0.25">
      <c r="A539" t="s">
        <v>73</v>
      </c>
      <c r="B539" t="s">
        <v>138</v>
      </c>
      <c r="C539" s="2">
        <v>45743</v>
      </c>
      <c r="D539" s="90">
        <v>0</v>
      </c>
      <c r="E539" t="s">
        <v>37</v>
      </c>
      <c r="F539">
        <v>4098059</v>
      </c>
      <c r="G539">
        <v>0</v>
      </c>
      <c r="H539">
        <v>0</v>
      </c>
      <c r="I539">
        <v>0</v>
      </c>
      <c r="M539"/>
    </row>
    <row r="540" spans="1:13" hidden="1" x14ac:dyDescent="0.25">
      <c r="A540" t="s">
        <v>73</v>
      </c>
      <c r="B540" t="s">
        <v>136</v>
      </c>
      <c r="C540" s="2">
        <v>45743</v>
      </c>
      <c r="D540" s="90">
        <v>0</v>
      </c>
      <c r="E540" t="s">
        <v>23</v>
      </c>
      <c r="F540">
        <v>4098060</v>
      </c>
      <c r="G540">
        <v>0</v>
      </c>
      <c r="H540">
        <v>0</v>
      </c>
      <c r="I540">
        <v>0</v>
      </c>
      <c r="M540"/>
    </row>
    <row r="541" spans="1:13" hidden="1" x14ac:dyDescent="0.25">
      <c r="A541" t="s">
        <v>44</v>
      </c>
      <c r="B541" t="s">
        <v>136</v>
      </c>
      <c r="C541" s="2">
        <v>45743</v>
      </c>
      <c r="D541" s="90">
        <v>0</v>
      </c>
      <c r="E541" t="s">
        <v>23</v>
      </c>
      <c r="F541">
        <v>4098061</v>
      </c>
      <c r="G541">
        <v>3.75</v>
      </c>
      <c r="H541">
        <v>1</v>
      </c>
      <c r="I541">
        <v>3.75</v>
      </c>
      <c r="M541"/>
    </row>
    <row r="542" spans="1:13" hidden="1" x14ac:dyDescent="0.25">
      <c r="A542" t="s">
        <v>44</v>
      </c>
      <c r="B542" t="s">
        <v>136</v>
      </c>
      <c r="C542" s="2">
        <v>45743</v>
      </c>
      <c r="D542" s="90">
        <v>0</v>
      </c>
      <c r="E542" t="s">
        <v>23</v>
      </c>
      <c r="F542">
        <v>4098062</v>
      </c>
      <c r="G542">
        <v>3.75</v>
      </c>
      <c r="H542">
        <v>1</v>
      </c>
      <c r="I542">
        <v>3.75</v>
      </c>
      <c r="M542"/>
    </row>
    <row r="543" spans="1:13" hidden="1" x14ac:dyDescent="0.25">
      <c r="A543" t="s">
        <v>44</v>
      </c>
      <c r="B543" t="s">
        <v>136</v>
      </c>
      <c r="C543" s="2">
        <v>45743</v>
      </c>
      <c r="D543" s="90">
        <v>0</v>
      </c>
      <c r="E543" t="s">
        <v>23</v>
      </c>
      <c r="F543">
        <v>4098063</v>
      </c>
      <c r="G543">
        <v>3.75</v>
      </c>
      <c r="H543">
        <v>1</v>
      </c>
      <c r="I543">
        <v>3.75</v>
      </c>
      <c r="M543"/>
    </row>
    <row r="544" spans="1:13" hidden="1" x14ac:dyDescent="0.25">
      <c r="A544" t="s">
        <v>44</v>
      </c>
      <c r="B544" t="s">
        <v>136</v>
      </c>
      <c r="C544" s="2">
        <v>45743</v>
      </c>
      <c r="D544" s="90">
        <v>0</v>
      </c>
      <c r="E544" t="s">
        <v>23</v>
      </c>
      <c r="F544">
        <v>4098064</v>
      </c>
      <c r="G544">
        <v>3.75</v>
      </c>
      <c r="H544">
        <v>1</v>
      </c>
      <c r="I544">
        <v>3.75</v>
      </c>
      <c r="M544"/>
    </row>
    <row r="545" spans="1:13" hidden="1" x14ac:dyDescent="0.25">
      <c r="A545" t="s">
        <v>73</v>
      </c>
      <c r="B545" t="s">
        <v>65</v>
      </c>
      <c r="C545" s="2">
        <v>45743</v>
      </c>
      <c r="D545" s="90">
        <v>0</v>
      </c>
      <c r="E545" t="s">
        <v>23</v>
      </c>
      <c r="F545">
        <v>4098065</v>
      </c>
      <c r="G545">
        <v>0</v>
      </c>
      <c r="H545">
        <v>0</v>
      </c>
      <c r="I545">
        <v>0</v>
      </c>
      <c r="M545"/>
    </row>
    <row r="546" spans="1:13" hidden="1" x14ac:dyDescent="0.25">
      <c r="A546" t="s">
        <v>44</v>
      </c>
      <c r="B546" t="s">
        <v>136</v>
      </c>
      <c r="C546" s="2">
        <v>45743</v>
      </c>
      <c r="D546" s="90">
        <v>0</v>
      </c>
      <c r="E546" t="s">
        <v>23</v>
      </c>
      <c r="F546">
        <v>4098071</v>
      </c>
      <c r="G546">
        <v>3.75</v>
      </c>
      <c r="H546">
        <v>1</v>
      </c>
      <c r="I546">
        <v>3.75</v>
      </c>
      <c r="M546"/>
    </row>
    <row r="547" spans="1:13" hidden="1" x14ac:dyDescent="0.25">
      <c r="A547" t="s">
        <v>73</v>
      </c>
      <c r="B547" t="s">
        <v>21</v>
      </c>
      <c r="C547" s="2">
        <v>45743</v>
      </c>
      <c r="D547" s="90">
        <v>0</v>
      </c>
      <c r="E547" t="s">
        <v>23</v>
      </c>
      <c r="F547">
        <v>4098081</v>
      </c>
      <c r="G547">
        <v>0</v>
      </c>
      <c r="H547">
        <v>0</v>
      </c>
      <c r="I547">
        <v>0</v>
      </c>
      <c r="M547"/>
    </row>
    <row r="548" spans="1:13" hidden="1" x14ac:dyDescent="0.25">
      <c r="A548" t="s">
        <v>73</v>
      </c>
      <c r="B548" t="s">
        <v>136</v>
      </c>
      <c r="C548" s="2">
        <v>45743</v>
      </c>
      <c r="D548" s="90">
        <v>0</v>
      </c>
      <c r="E548" t="s">
        <v>37</v>
      </c>
      <c r="F548">
        <v>4098082</v>
      </c>
      <c r="G548">
        <v>0</v>
      </c>
      <c r="H548">
        <v>0</v>
      </c>
      <c r="I548">
        <v>0</v>
      </c>
      <c r="M548"/>
    </row>
    <row r="549" spans="1:13" hidden="1" x14ac:dyDescent="0.25">
      <c r="A549" t="s">
        <v>73</v>
      </c>
      <c r="B549" t="s">
        <v>138</v>
      </c>
      <c r="C549" s="2">
        <v>45743</v>
      </c>
      <c r="D549" s="90">
        <v>0</v>
      </c>
      <c r="E549" t="s">
        <v>37</v>
      </c>
      <c r="F549">
        <v>4098095</v>
      </c>
      <c r="G549">
        <v>0</v>
      </c>
      <c r="H549">
        <v>0</v>
      </c>
      <c r="I549">
        <v>0</v>
      </c>
      <c r="M549"/>
    </row>
    <row r="550" spans="1:13" hidden="1" x14ac:dyDescent="0.25">
      <c r="A550" t="s">
        <v>44</v>
      </c>
      <c r="B550" t="s">
        <v>136</v>
      </c>
      <c r="C550" s="2">
        <v>45743</v>
      </c>
      <c r="D550" s="90">
        <v>0</v>
      </c>
      <c r="E550" t="s">
        <v>23</v>
      </c>
      <c r="F550">
        <v>4098109</v>
      </c>
      <c r="G550">
        <v>3.75</v>
      </c>
      <c r="H550">
        <v>1</v>
      </c>
      <c r="I550">
        <v>3.75</v>
      </c>
      <c r="M550"/>
    </row>
    <row r="551" spans="1:13" hidden="1" x14ac:dyDescent="0.25">
      <c r="A551" t="s">
        <v>44</v>
      </c>
      <c r="B551" t="s">
        <v>136</v>
      </c>
      <c r="C551" s="2">
        <v>45743</v>
      </c>
      <c r="D551" s="90">
        <v>0</v>
      </c>
      <c r="E551" t="s">
        <v>23</v>
      </c>
      <c r="F551">
        <v>4098110</v>
      </c>
      <c r="G551">
        <v>3.75</v>
      </c>
      <c r="H551">
        <v>1</v>
      </c>
      <c r="I551">
        <v>3.75</v>
      </c>
      <c r="M551"/>
    </row>
    <row r="552" spans="1:13" hidden="1" x14ac:dyDescent="0.25">
      <c r="A552" t="s">
        <v>73</v>
      </c>
      <c r="B552" t="s">
        <v>136</v>
      </c>
      <c r="C552" s="2">
        <v>45743</v>
      </c>
      <c r="D552" s="90">
        <v>0</v>
      </c>
      <c r="E552" t="s">
        <v>37</v>
      </c>
      <c r="F552">
        <v>4098112</v>
      </c>
      <c r="G552">
        <v>0</v>
      </c>
      <c r="H552">
        <v>0</v>
      </c>
      <c r="I552">
        <v>0</v>
      </c>
      <c r="M552"/>
    </row>
    <row r="553" spans="1:13" hidden="1" x14ac:dyDescent="0.25">
      <c r="A553" t="s">
        <v>44</v>
      </c>
      <c r="B553" t="s">
        <v>136</v>
      </c>
      <c r="C553" s="2">
        <v>45743</v>
      </c>
      <c r="D553" s="90">
        <v>0</v>
      </c>
      <c r="E553" t="s">
        <v>23</v>
      </c>
      <c r="F553">
        <v>4098113</v>
      </c>
      <c r="G553">
        <v>3.75</v>
      </c>
      <c r="H553">
        <v>1</v>
      </c>
      <c r="I553">
        <v>3.75</v>
      </c>
      <c r="M553"/>
    </row>
    <row r="554" spans="1:13" hidden="1" x14ac:dyDescent="0.25">
      <c r="A554" t="s">
        <v>44</v>
      </c>
      <c r="B554" t="s">
        <v>136</v>
      </c>
      <c r="C554" s="2">
        <v>45743</v>
      </c>
      <c r="D554" s="90">
        <v>0</v>
      </c>
      <c r="E554" t="s">
        <v>23</v>
      </c>
      <c r="F554">
        <v>4098114</v>
      </c>
      <c r="G554">
        <v>3.75</v>
      </c>
      <c r="H554">
        <v>1</v>
      </c>
      <c r="I554">
        <v>3.75</v>
      </c>
      <c r="M554"/>
    </row>
    <row r="555" spans="1:13" hidden="1" x14ac:dyDescent="0.25">
      <c r="A555" t="s">
        <v>44</v>
      </c>
      <c r="B555" t="s">
        <v>136</v>
      </c>
      <c r="C555" s="2">
        <v>45743</v>
      </c>
      <c r="D555" s="90">
        <v>0</v>
      </c>
      <c r="E555" t="s">
        <v>23</v>
      </c>
      <c r="F555">
        <v>4098118</v>
      </c>
      <c r="G555">
        <v>3.75</v>
      </c>
      <c r="H555">
        <v>1</v>
      </c>
      <c r="I555">
        <v>3.75</v>
      </c>
      <c r="M555"/>
    </row>
    <row r="556" spans="1:13" hidden="1" x14ac:dyDescent="0.25">
      <c r="A556" t="s">
        <v>44</v>
      </c>
      <c r="B556" t="s">
        <v>18</v>
      </c>
      <c r="C556" s="2">
        <v>45743</v>
      </c>
      <c r="D556" s="90">
        <v>3.75</v>
      </c>
      <c r="E556" t="s">
        <v>20</v>
      </c>
      <c r="F556">
        <v>4098124</v>
      </c>
      <c r="G556">
        <v>3.75</v>
      </c>
      <c r="H556">
        <v>0</v>
      </c>
      <c r="I556">
        <v>0</v>
      </c>
      <c r="M556"/>
    </row>
    <row r="557" spans="1:13" hidden="1" x14ac:dyDescent="0.25">
      <c r="A557" t="s">
        <v>44</v>
      </c>
      <c r="B557" t="s">
        <v>136</v>
      </c>
      <c r="C557" s="2">
        <v>45743</v>
      </c>
      <c r="D557" s="90">
        <v>0</v>
      </c>
      <c r="E557" t="s">
        <v>23</v>
      </c>
      <c r="F557">
        <v>4098125</v>
      </c>
      <c r="G557">
        <v>3.75</v>
      </c>
      <c r="H557">
        <v>1</v>
      </c>
      <c r="I557">
        <v>3.75</v>
      </c>
      <c r="M557"/>
    </row>
    <row r="558" spans="1:13" hidden="1" x14ac:dyDescent="0.25">
      <c r="A558" t="s">
        <v>75</v>
      </c>
      <c r="B558" t="s">
        <v>18</v>
      </c>
      <c r="C558" s="2">
        <v>45743</v>
      </c>
      <c r="D558" s="90">
        <v>0</v>
      </c>
      <c r="E558" t="s">
        <v>23</v>
      </c>
      <c r="F558">
        <v>4098128</v>
      </c>
      <c r="G558">
        <v>0</v>
      </c>
      <c r="H558">
        <v>0</v>
      </c>
      <c r="I558">
        <v>0</v>
      </c>
      <c r="M558"/>
    </row>
    <row r="559" spans="1:13" hidden="1" x14ac:dyDescent="0.25">
      <c r="A559" t="s">
        <v>75</v>
      </c>
      <c r="B559" t="s">
        <v>139</v>
      </c>
      <c r="C559" s="2">
        <v>45743</v>
      </c>
      <c r="D559" s="90">
        <v>0</v>
      </c>
      <c r="E559" t="s">
        <v>37</v>
      </c>
      <c r="F559">
        <v>4098129</v>
      </c>
      <c r="G559">
        <v>0</v>
      </c>
      <c r="H559">
        <v>0</v>
      </c>
      <c r="I559">
        <v>0</v>
      </c>
      <c r="M559"/>
    </row>
    <row r="560" spans="1:13" hidden="1" x14ac:dyDescent="0.25">
      <c r="A560" t="s">
        <v>73</v>
      </c>
      <c r="B560" t="s">
        <v>65</v>
      </c>
      <c r="C560" s="2">
        <v>45743</v>
      </c>
      <c r="D560" s="90">
        <v>0</v>
      </c>
      <c r="E560" t="s">
        <v>23</v>
      </c>
      <c r="F560">
        <v>4098135</v>
      </c>
      <c r="G560">
        <v>0</v>
      </c>
      <c r="H560">
        <v>0</v>
      </c>
      <c r="I560">
        <v>0</v>
      </c>
      <c r="M560"/>
    </row>
    <row r="561" spans="1:13" hidden="1" x14ac:dyDescent="0.25">
      <c r="A561" t="s">
        <v>44</v>
      </c>
      <c r="B561" t="s">
        <v>45</v>
      </c>
      <c r="C561" s="2">
        <v>45743</v>
      </c>
      <c r="D561" s="90">
        <v>0</v>
      </c>
      <c r="E561" t="s">
        <v>23</v>
      </c>
      <c r="F561">
        <v>4098138</v>
      </c>
      <c r="G561">
        <v>3.75</v>
      </c>
      <c r="H561">
        <v>1</v>
      </c>
      <c r="I561">
        <v>3.75</v>
      </c>
      <c r="M561"/>
    </row>
    <row r="562" spans="1:13" hidden="1" x14ac:dyDescent="0.25">
      <c r="A562" t="s">
        <v>75</v>
      </c>
      <c r="B562" t="s">
        <v>139</v>
      </c>
      <c r="C562" s="2">
        <v>45743</v>
      </c>
      <c r="D562" s="90">
        <v>0</v>
      </c>
      <c r="E562" t="s">
        <v>37</v>
      </c>
      <c r="F562">
        <v>4098142</v>
      </c>
      <c r="G562">
        <v>0</v>
      </c>
      <c r="H562">
        <v>0</v>
      </c>
      <c r="I562">
        <v>0</v>
      </c>
      <c r="M562"/>
    </row>
    <row r="563" spans="1:13" hidden="1" x14ac:dyDescent="0.25">
      <c r="A563" t="s">
        <v>75</v>
      </c>
      <c r="B563" t="s">
        <v>140</v>
      </c>
      <c r="C563" s="2">
        <v>45743</v>
      </c>
      <c r="D563" s="90">
        <v>0</v>
      </c>
      <c r="E563" t="s">
        <v>37</v>
      </c>
      <c r="F563">
        <v>4098143</v>
      </c>
      <c r="G563">
        <v>0</v>
      </c>
      <c r="H563">
        <v>0</v>
      </c>
      <c r="I563">
        <v>0</v>
      </c>
      <c r="M563"/>
    </row>
    <row r="564" spans="1:13" hidden="1" x14ac:dyDescent="0.25">
      <c r="A564" t="s">
        <v>73</v>
      </c>
      <c r="B564" t="s">
        <v>139</v>
      </c>
      <c r="C564" s="2">
        <v>45743</v>
      </c>
      <c r="D564" s="90">
        <v>0</v>
      </c>
      <c r="E564" t="s">
        <v>37</v>
      </c>
      <c r="F564">
        <v>4098146</v>
      </c>
      <c r="G564">
        <v>0</v>
      </c>
      <c r="H564">
        <v>0</v>
      </c>
      <c r="I564">
        <v>0</v>
      </c>
      <c r="M564"/>
    </row>
    <row r="565" spans="1:13" hidden="1" x14ac:dyDescent="0.25">
      <c r="A565" t="s">
        <v>73</v>
      </c>
      <c r="B565" t="s">
        <v>18</v>
      </c>
      <c r="C565" s="2">
        <v>45743</v>
      </c>
      <c r="D565" s="90">
        <v>0</v>
      </c>
      <c r="E565" t="s">
        <v>23</v>
      </c>
      <c r="F565">
        <v>4098148</v>
      </c>
      <c r="G565">
        <v>0</v>
      </c>
      <c r="H565">
        <v>0</v>
      </c>
      <c r="I565">
        <v>0</v>
      </c>
      <c r="M565"/>
    </row>
    <row r="566" spans="1:13" hidden="1" x14ac:dyDescent="0.25">
      <c r="A566" t="s">
        <v>73</v>
      </c>
      <c r="B566" t="s">
        <v>138</v>
      </c>
      <c r="C566" s="2">
        <v>45743</v>
      </c>
      <c r="D566" s="90">
        <v>0</v>
      </c>
      <c r="E566" t="s">
        <v>37</v>
      </c>
      <c r="F566">
        <v>4098151</v>
      </c>
      <c r="G566">
        <v>0</v>
      </c>
      <c r="H566">
        <v>0</v>
      </c>
      <c r="I566">
        <v>0</v>
      </c>
      <c r="M566"/>
    </row>
    <row r="567" spans="1:13" hidden="1" x14ac:dyDescent="0.25">
      <c r="A567" t="s">
        <v>73</v>
      </c>
      <c r="B567" t="s">
        <v>138</v>
      </c>
      <c r="C567" s="2">
        <v>45743</v>
      </c>
      <c r="D567" s="90">
        <v>0</v>
      </c>
      <c r="E567" t="s">
        <v>37</v>
      </c>
      <c r="F567">
        <v>4098152</v>
      </c>
      <c r="G567">
        <v>0</v>
      </c>
      <c r="H567">
        <v>0</v>
      </c>
      <c r="I567">
        <v>0</v>
      </c>
      <c r="M567"/>
    </row>
    <row r="568" spans="1:13" hidden="1" x14ac:dyDescent="0.25">
      <c r="A568" t="s">
        <v>73</v>
      </c>
      <c r="B568" t="s">
        <v>21</v>
      </c>
      <c r="C568" s="2">
        <v>45743</v>
      </c>
      <c r="D568" s="90">
        <v>0</v>
      </c>
      <c r="E568" t="s">
        <v>23</v>
      </c>
      <c r="F568">
        <v>4098154</v>
      </c>
      <c r="G568">
        <v>0</v>
      </c>
      <c r="H568">
        <v>0</v>
      </c>
      <c r="I568">
        <v>0</v>
      </c>
      <c r="M568"/>
    </row>
    <row r="569" spans="1:13" hidden="1" x14ac:dyDescent="0.25">
      <c r="A569" t="s">
        <v>44</v>
      </c>
      <c r="B569" t="s">
        <v>117</v>
      </c>
      <c r="C569" s="2">
        <v>45743</v>
      </c>
      <c r="D569" s="90">
        <v>0</v>
      </c>
      <c r="E569" t="s">
        <v>23</v>
      </c>
      <c r="F569">
        <v>4098155</v>
      </c>
      <c r="G569">
        <v>3.75</v>
      </c>
      <c r="H569">
        <v>1</v>
      </c>
      <c r="I569">
        <v>3.75</v>
      </c>
      <c r="M569"/>
    </row>
    <row r="570" spans="1:13" hidden="1" x14ac:dyDescent="0.25">
      <c r="A570" t="s">
        <v>73</v>
      </c>
      <c r="B570" t="s">
        <v>136</v>
      </c>
      <c r="C570" s="2">
        <v>45743</v>
      </c>
      <c r="D570" s="90">
        <v>0</v>
      </c>
      <c r="E570" t="s">
        <v>37</v>
      </c>
      <c r="F570">
        <v>4098164</v>
      </c>
      <c r="G570">
        <v>0</v>
      </c>
      <c r="H570">
        <v>0</v>
      </c>
      <c r="I570">
        <v>0</v>
      </c>
      <c r="M570"/>
    </row>
    <row r="571" spans="1:13" hidden="1" x14ac:dyDescent="0.25">
      <c r="A571" t="s">
        <v>75</v>
      </c>
      <c r="B571" t="s">
        <v>136</v>
      </c>
      <c r="C571" s="2">
        <v>45743</v>
      </c>
      <c r="D571" s="90">
        <v>5.5</v>
      </c>
      <c r="E571" t="s">
        <v>23</v>
      </c>
      <c r="F571">
        <v>4098192</v>
      </c>
      <c r="G571">
        <v>5.5</v>
      </c>
      <c r="H571">
        <v>0</v>
      </c>
      <c r="I571">
        <v>0</v>
      </c>
      <c r="M571"/>
    </row>
    <row r="572" spans="1:13" hidden="1" x14ac:dyDescent="0.25">
      <c r="A572" t="s">
        <v>73</v>
      </c>
      <c r="B572" t="s">
        <v>136</v>
      </c>
      <c r="C572" s="2">
        <v>45743</v>
      </c>
      <c r="D572" s="90">
        <v>0</v>
      </c>
      <c r="E572" t="s">
        <v>37</v>
      </c>
      <c r="F572">
        <v>4098197</v>
      </c>
      <c r="G572">
        <v>0</v>
      </c>
      <c r="H572">
        <v>0</v>
      </c>
      <c r="I572">
        <v>0</v>
      </c>
      <c r="M572"/>
    </row>
    <row r="573" spans="1:13" hidden="1" x14ac:dyDescent="0.25">
      <c r="A573" t="s">
        <v>44</v>
      </c>
      <c r="B573" t="s">
        <v>117</v>
      </c>
      <c r="C573" s="2">
        <v>45743</v>
      </c>
      <c r="D573" s="90">
        <v>3.75</v>
      </c>
      <c r="E573" t="s">
        <v>23</v>
      </c>
      <c r="F573">
        <v>4098199</v>
      </c>
      <c r="G573">
        <v>3.75</v>
      </c>
      <c r="H573">
        <v>0</v>
      </c>
      <c r="I573">
        <v>0</v>
      </c>
      <c r="M573"/>
    </row>
    <row r="574" spans="1:13" hidden="1" x14ac:dyDescent="0.25">
      <c r="A574" t="s">
        <v>44</v>
      </c>
      <c r="B574" t="s">
        <v>45</v>
      </c>
      <c r="C574" s="2">
        <v>45743</v>
      </c>
      <c r="D574" s="90">
        <v>0</v>
      </c>
      <c r="E574" t="s">
        <v>23</v>
      </c>
      <c r="F574">
        <v>4098200</v>
      </c>
      <c r="G574">
        <v>3.75</v>
      </c>
      <c r="H574">
        <v>1</v>
      </c>
      <c r="I574">
        <v>3.75</v>
      </c>
      <c r="M574"/>
    </row>
    <row r="575" spans="1:13" hidden="1" x14ac:dyDescent="0.25">
      <c r="A575" t="s">
        <v>73</v>
      </c>
      <c r="B575" t="s">
        <v>21</v>
      </c>
      <c r="C575" s="2">
        <v>45743</v>
      </c>
      <c r="D575" s="90">
        <v>0</v>
      </c>
      <c r="E575" t="s">
        <v>23</v>
      </c>
      <c r="F575">
        <v>4098201</v>
      </c>
      <c r="G575">
        <v>0</v>
      </c>
      <c r="H575">
        <v>0</v>
      </c>
      <c r="I575">
        <v>0</v>
      </c>
      <c r="M575"/>
    </row>
    <row r="576" spans="1:13" hidden="1" x14ac:dyDescent="0.25">
      <c r="A576" t="s">
        <v>44</v>
      </c>
      <c r="B576" t="s">
        <v>45</v>
      </c>
      <c r="C576" s="2">
        <v>45743</v>
      </c>
      <c r="D576" s="90">
        <v>0</v>
      </c>
      <c r="E576" t="s">
        <v>23</v>
      </c>
      <c r="F576">
        <v>4098207</v>
      </c>
      <c r="G576">
        <v>3.75</v>
      </c>
      <c r="H576">
        <v>1</v>
      </c>
      <c r="I576">
        <v>3.75</v>
      </c>
      <c r="M576"/>
    </row>
    <row r="577" spans="1:13" hidden="1" x14ac:dyDescent="0.25">
      <c r="A577" t="s">
        <v>44</v>
      </c>
      <c r="B577" t="s">
        <v>132</v>
      </c>
      <c r="C577" s="2">
        <v>45743</v>
      </c>
      <c r="D577" s="90">
        <v>0</v>
      </c>
      <c r="E577" t="s">
        <v>23</v>
      </c>
      <c r="F577">
        <v>4098208</v>
      </c>
      <c r="G577">
        <v>3.75</v>
      </c>
      <c r="H577">
        <v>1</v>
      </c>
      <c r="I577">
        <v>3.75</v>
      </c>
      <c r="M577"/>
    </row>
    <row r="578" spans="1:13" hidden="1" x14ac:dyDescent="0.25">
      <c r="A578" t="s">
        <v>73</v>
      </c>
      <c r="B578" t="s">
        <v>18</v>
      </c>
      <c r="C578" s="2">
        <v>45743</v>
      </c>
      <c r="D578" s="90">
        <v>5</v>
      </c>
      <c r="E578" t="s">
        <v>23</v>
      </c>
      <c r="F578">
        <v>4098210</v>
      </c>
      <c r="G578">
        <v>5</v>
      </c>
      <c r="H578">
        <v>0</v>
      </c>
      <c r="I578">
        <v>0</v>
      </c>
      <c r="M578"/>
    </row>
    <row r="579" spans="1:13" hidden="1" x14ac:dyDescent="0.25">
      <c r="A579" t="s">
        <v>44</v>
      </c>
      <c r="B579" t="s">
        <v>132</v>
      </c>
      <c r="C579" s="2">
        <v>45743</v>
      </c>
      <c r="D579" s="90">
        <v>3.75</v>
      </c>
      <c r="E579" t="s">
        <v>23</v>
      </c>
      <c r="F579">
        <v>4098213</v>
      </c>
      <c r="G579">
        <v>3.75</v>
      </c>
      <c r="H579">
        <v>0</v>
      </c>
      <c r="I579">
        <v>0</v>
      </c>
      <c r="M579"/>
    </row>
    <row r="580" spans="1:13" hidden="1" x14ac:dyDescent="0.25">
      <c r="A580" t="s">
        <v>44</v>
      </c>
      <c r="B580" t="s">
        <v>132</v>
      </c>
      <c r="C580" s="2">
        <v>45743</v>
      </c>
      <c r="D580" s="90">
        <v>3.75</v>
      </c>
      <c r="E580" t="s">
        <v>23</v>
      </c>
      <c r="F580">
        <v>4098214</v>
      </c>
      <c r="G580">
        <v>3.75</v>
      </c>
      <c r="H580">
        <v>0</v>
      </c>
      <c r="I580">
        <v>0</v>
      </c>
      <c r="M580"/>
    </row>
    <row r="581" spans="1:13" hidden="1" x14ac:dyDescent="0.25">
      <c r="A581" t="s">
        <v>44</v>
      </c>
      <c r="B581" t="s">
        <v>18</v>
      </c>
      <c r="C581" s="2">
        <v>45743</v>
      </c>
      <c r="D581" s="90">
        <v>3.75</v>
      </c>
      <c r="E581" t="s">
        <v>20</v>
      </c>
      <c r="F581">
        <v>4098215</v>
      </c>
      <c r="G581">
        <v>3.75</v>
      </c>
      <c r="H581">
        <v>0</v>
      </c>
      <c r="I581">
        <v>0</v>
      </c>
      <c r="M581"/>
    </row>
    <row r="582" spans="1:13" hidden="1" x14ac:dyDescent="0.25">
      <c r="A582" t="s">
        <v>44</v>
      </c>
      <c r="B582" t="s">
        <v>117</v>
      </c>
      <c r="C582" s="2">
        <v>45743</v>
      </c>
      <c r="D582" s="90">
        <v>0</v>
      </c>
      <c r="E582" t="s">
        <v>23</v>
      </c>
      <c r="F582">
        <v>4098218</v>
      </c>
      <c r="G582">
        <v>3.75</v>
      </c>
      <c r="H582">
        <v>1</v>
      </c>
      <c r="I582">
        <v>3.75</v>
      </c>
      <c r="M582"/>
    </row>
    <row r="583" spans="1:13" hidden="1" x14ac:dyDescent="0.25">
      <c r="A583" t="s">
        <v>44</v>
      </c>
      <c r="B583" t="s">
        <v>45</v>
      </c>
      <c r="C583" s="2">
        <v>45743</v>
      </c>
      <c r="D583" s="90">
        <v>0</v>
      </c>
      <c r="E583" t="s">
        <v>23</v>
      </c>
      <c r="F583">
        <v>4098219</v>
      </c>
      <c r="G583">
        <v>3.75</v>
      </c>
      <c r="H583">
        <v>1</v>
      </c>
      <c r="I583">
        <v>3.75</v>
      </c>
      <c r="M583"/>
    </row>
    <row r="584" spans="1:13" hidden="1" x14ac:dyDescent="0.25">
      <c r="A584" t="s">
        <v>73</v>
      </c>
      <c r="B584" t="s">
        <v>18</v>
      </c>
      <c r="C584" s="2">
        <v>45743</v>
      </c>
      <c r="D584" s="90">
        <v>0</v>
      </c>
      <c r="E584" t="s">
        <v>23</v>
      </c>
      <c r="F584">
        <v>4098220</v>
      </c>
      <c r="G584">
        <v>0</v>
      </c>
      <c r="H584">
        <v>0</v>
      </c>
      <c r="I584">
        <v>0</v>
      </c>
      <c r="M584"/>
    </row>
    <row r="585" spans="1:13" hidden="1" x14ac:dyDescent="0.25">
      <c r="A585" t="s">
        <v>73</v>
      </c>
      <c r="B585" t="s">
        <v>65</v>
      </c>
      <c r="C585" s="2">
        <v>45743</v>
      </c>
      <c r="D585" s="90">
        <v>0</v>
      </c>
      <c r="E585" t="s">
        <v>23</v>
      </c>
      <c r="F585">
        <v>4098221</v>
      </c>
      <c r="G585">
        <v>0</v>
      </c>
      <c r="H585">
        <v>0</v>
      </c>
      <c r="I585">
        <v>0</v>
      </c>
      <c r="M585"/>
    </row>
    <row r="586" spans="1:13" hidden="1" x14ac:dyDescent="0.25">
      <c r="A586" t="s">
        <v>73</v>
      </c>
      <c r="B586" t="s">
        <v>133</v>
      </c>
      <c r="C586" s="2">
        <v>45743</v>
      </c>
      <c r="D586" s="90">
        <v>5</v>
      </c>
      <c r="E586" t="s">
        <v>23</v>
      </c>
      <c r="F586">
        <v>4098222</v>
      </c>
      <c r="G586">
        <v>5</v>
      </c>
      <c r="H586">
        <v>0</v>
      </c>
      <c r="I586">
        <v>0</v>
      </c>
      <c r="M586"/>
    </row>
    <row r="587" spans="1:13" hidden="1" x14ac:dyDescent="0.25">
      <c r="A587" t="s">
        <v>73</v>
      </c>
      <c r="B587" t="s">
        <v>65</v>
      </c>
      <c r="C587" s="2">
        <v>45743</v>
      </c>
      <c r="D587" s="90">
        <v>0</v>
      </c>
      <c r="E587" t="s">
        <v>23</v>
      </c>
      <c r="F587">
        <v>4098225</v>
      </c>
      <c r="G587">
        <v>0</v>
      </c>
      <c r="H587">
        <v>0</v>
      </c>
      <c r="I587">
        <v>0</v>
      </c>
      <c r="M587"/>
    </row>
    <row r="588" spans="1:13" hidden="1" x14ac:dyDescent="0.25">
      <c r="A588" t="s">
        <v>44</v>
      </c>
      <c r="B588" t="s">
        <v>132</v>
      </c>
      <c r="C588" s="2">
        <v>45743</v>
      </c>
      <c r="D588" s="90">
        <v>0</v>
      </c>
      <c r="E588" t="s">
        <v>23</v>
      </c>
      <c r="F588">
        <v>4098226</v>
      </c>
      <c r="G588">
        <v>3.75</v>
      </c>
      <c r="H588">
        <v>1</v>
      </c>
      <c r="I588">
        <v>3.75</v>
      </c>
      <c r="M588"/>
    </row>
    <row r="589" spans="1:13" hidden="1" x14ac:dyDescent="0.25">
      <c r="A589" t="s">
        <v>73</v>
      </c>
      <c r="B589" t="s">
        <v>18</v>
      </c>
      <c r="C589" s="2">
        <v>45743</v>
      </c>
      <c r="D589" s="90">
        <v>0</v>
      </c>
      <c r="E589" t="s">
        <v>23</v>
      </c>
      <c r="F589">
        <v>4098232</v>
      </c>
      <c r="G589">
        <v>0</v>
      </c>
      <c r="H589">
        <v>0</v>
      </c>
      <c r="I589">
        <v>0</v>
      </c>
      <c r="M589"/>
    </row>
    <row r="590" spans="1:13" hidden="1" x14ac:dyDescent="0.25">
      <c r="A590" t="s">
        <v>73</v>
      </c>
      <c r="B590" t="s">
        <v>136</v>
      </c>
      <c r="C590" s="2">
        <v>45743</v>
      </c>
      <c r="D590" s="90">
        <v>5</v>
      </c>
      <c r="E590" t="s">
        <v>23</v>
      </c>
      <c r="F590">
        <v>4098235</v>
      </c>
      <c r="G590">
        <v>5</v>
      </c>
      <c r="H590">
        <v>0</v>
      </c>
      <c r="I590">
        <v>0</v>
      </c>
      <c r="M590"/>
    </row>
    <row r="591" spans="1:13" hidden="1" x14ac:dyDescent="0.25">
      <c r="A591" t="s">
        <v>73</v>
      </c>
      <c r="B591" t="s">
        <v>143</v>
      </c>
      <c r="C591" s="2">
        <v>45743</v>
      </c>
      <c r="D591" s="90">
        <v>5</v>
      </c>
      <c r="E591" t="s">
        <v>37</v>
      </c>
      <c r="F591">
        <v>4098236</v>
      </c>
      <c r="G591">
        <v>5</v>
      </c>
      <c r="H591">
        <v>0</v>
      </c>
      <c r="I591">
        <v>0</v>
      </c>
      <c r="M591"/>
    </row>
    <row r="592" spans="1:13" hidden="1" x14ac:dyDescent="0.25">
      <c r="A592" t="s">
        <v>75</v>
      </c>
      <c r="B592" t="s">
        <v>139</v>
      </c>
      <c r="C592" s="2">
        <v>45743</v>
      </c>
      <c r="D592" s="90">
        <v>0</v>
      </c>
      <c r="E592" t="s">
        <v>37</v>
      </c>
      <c r="F592">
        <v>4098240</v>
      </c>
      <c r="G592">
        <v>0</v>
      </c>
      <c r="H592">
        <v>0</v>
      </c>
      <c r="I592">
        <v>0</v>
      </c>
      <c r="M592"/>
    </row>
    <row r="593" spans="1:13" hidden="1" x14ac:dyDescent="0.25">
      <c r="A593" t="s">
        <v>75</v>
      </c>
      <c r="B593" t="s">
        <v>140</v>
      </c>
      <c r="C593" s="2">
        <v>45743</v>
      </c>
      <c r="D593" s="90">
        <v>0</v>
      </c>
      <c r="E593" t="s">
        <v>37</v>
      </c>
      <c r="F593">
        <v>4098241</v>
      </c>
      <c r="G593">
        <v>0</v>
      </c>
      <c r="H593">
        <v>0</v>
      </c>
      <c r="I593">
        <v>0</v>
      </c>
      <c r="M593"/>
    </row>
    <row r="594" spans="1:13" hidden="1" x14ac:dyDescent="0.25">
      <c r="A594" t="s">
        <v>44</v>
      </c>
      <c r="B594" t="s">
        <v>132</v>
      </c>
      <c r="C594" s="2">
        <v>45743</v>
      </c>
      <c r="D594" s="90">
        <v>0</v>
      </c>
      <c r="E594" t="s">
        <v>23</v>
      </c>
      <c r="F594">
        <v>4098242</v>
      </c>
      <c r="G594">
        <v>3.75</v>
      </c>
      <c r="H594">
        <v>1</v>
      </c>
      <c r="I594">
        <v>3.75</v>
      </c>
      <c r="M594"/>
    </row>
    <row r="595" spans="1:13" hidden="1" x14ac:dyDescent="0.25">
      <c r="A595" t="s">
        <v>44</v>
      </c>
      <c r="B595" t="s">
        <v>45</v>
      </c>
      <c r="C595" s="2">
        <v>45743</v>
      </c>
      <c r="D595" s="90">
        <v>0</v>
      </c>
      <c r="E595" t="s">
        <v>23</v>
      </c>
      <c r="F595">
        <v>4098243</v>
      </c>
      <c r="G595">
        <v>3.75</v>
      </c>
      <c r="H595">
        <v>1</v>
      </c>
      <c r="I595">
        <v>3.75</v>
      </c>
      <c r="M595"/>
    </row>
    <row r="596" spans="1:13" hidden="1" x14ac:dyDescent="0.25">
      <c r="A596" t="s">
        <v>44</v>
      </c>
      <c r="B596" t="s">
        <v>18</v>
      </c>
      <c r="C596" s="2">
        <v>45743</v>
      </c>
      <c r="D596" s="90">
        <v>0</v>
      </c>
      <c r="E596" t="s">
        <v>20</v>
      </c>
      <c r="F596">
        <v>4098248</v>
      </c>
      <c r="G596">
        <v>3.75</v>
      </c>
      <c r="H596">
        <v>1</v>
      </c>
      <c r="I596">
        <v>3.75</v>
      </c>
      <c r="M596"/>
    </row>
    <row r="597" spans="1:13" hidden="1" x14ac:dyDescent="0.25">
      <c r="A597" t="s">
        <v>44</v>
      </c>
      <c r="B597" t="s">
        <v>136</v>
      </c>
      <c r="C597" s="2">
        <v>45743</v>
      </c>
      <c r="D597" s="90">
        <v>0</v>
      </c>
      <c r="E597" t="s">
        <v>23</v>
      </c>
      <c r="F597">
        <v>4098249</v>
      </c>
      <c r="G597">
        <v>3.75</v>
      </c>
      <c r="H597">
        <v>1</v>
      </c>
      <c r="I597">
        <v>3.75</v>
      </c>
      <c r="M597"/>
    </row>
    <row r="598" spans="1:13" hidden="1" x14ac:dyDescent="0.25">
      <c r="A598" t="s">
        <v>75</v>
      </c>
      <c r="B598" t="s">
        <v>141</v>
      </c>
      <c r="C598" s="2">
        <v>45743</v>
      </c>
      <c r="D598" s="90">
        <v>0</v>
      </c>
      <c r="E598" t="s">
        <v>23</v>
      </c>
      <c r="F598">
        <v>4098250</v>
      </c>
      <c r="G598">
        <v>0</v>
      </c>
      <c r="H598">
        <v>0</v>
      </c>
      <c r="I598">
        <v>0</v>
      </c>
      <c r="M598"/>
    </row>
    <row r="599" spans="1:13" hidden="1" x14ac:dyDescent="0.25">
      <c r="A599" t="s">
        <v>75</v>
      </c>
      <c r="B599" t="s">
        <v>141</v>
      </c>
      <c r="C599" s="2">
        <v>45743</v>
      </c>
      <c r="D599" s="90">
        <v>0</v>
      </c>
      <c r="E599" t="s">
        <v>23</v>
      </c>
      <c r="F599">
        <v>4098251</v>
      </c>
      <c r="G599">
        <v>0</v>
      </c>
      <c r="H599">
        <v>0</v>
      </c>
      <c r="I599">
        <v>0</v>
      </c>
      <c r="M599"/>
    </row>
    <row r="600" spans="1:13" hidden="1" x14ac:dyDescent="0.25">
      <c r="A600" t="s">
        <v>44</v>
      </c>
      <c r="B600" t="s">
        <v>45</v>
      </c>
      <c r="C600" s="2">
        <v>45743</v>
      </c>
      <c r="D600" s="90">
        <v>0</v>
      </c>
      <c r="E600" t="s">
        <v>23</v>
      </c>
      <c r="F600">
        <v>4098252</v>
      </c>
      <c r="G600">
        <v>3.75</v>
      </c>
      <c r="H600">
        <v>1</v>
      </c>
      <c r="I600">
        <v>3.75</v>
      </c>
      <c r="M600"/>
    </row>
    <row r="601" spans="1:13" hidden="1" x14ac:dyDescent="0.25">
      <c r="A601" t="s">
        <v>44</v>
      </c>
      <c r="B601" t="s">
        <v>136</v>
      </c>
      <c r="C601" s="2">
        <v>45743</v>
      </c>
      <c r="D601" s="90">
        <v>0</v>
      </c>
      <c r="E601" t="s">
        <v>23</v>
      </c>
      <c r="F601">
        <v>4098256</v>
      </c>
      <c r="G601">
        <v>0</v>
      </c>
      <c r="H601">
        <v>0</v>
      </c>
      <c r="I601">
        <v>0</v>
      </c>
      <c r="M601"/>
    </row>
    <row r="602" spans="1:13" hidden="1" x14ac:dyDescent="0.25">
      <c r="A602" t="s">
        <v>44</v>
      </c>
      <c r="B602" t="s">
        <v>136</v>
      </c>
      <c r="C602" s="2">
        <v>45743</v>
      </c>
      <c r="D602" s="90">
        <v>0</v>
      </c>
      <c r="E602" t="s">
        <v>23</v>
      </c>
      <c r="F602">
        <v>4098257</v>
      </c>
      <c r="G602">
        <v>0</v>
      </c>
      <c r="H602">
        <v>0</v>
      </c>
      <c r="I602">
        <v>0</v>
      </c>
      <c r="M602"/>
    </row>
    <row r="603" spans="1:13" hidden="1" x14ac:dyDescent="0.25">
      <c r="A603" t="s">
        <v>75</v>
      </c>
      <c r="B603" t="s">
        <v>133</v>
      </c>
      <c r="C603" s="2">
        <v>45743</v>
      </c>
      <c r="D603" s="90">
        <v>5.5</v>
      </c>
      <c r="E603" t="s">
        <v>23</v>
      </c>
      <c r="F603">
        <v>4098258</v>
      </c>
      <c r="G603">
        <v>5.5</v>
      </c>
      <c r="H603">
        <v>0</v>
      </c>
      <c r="I603">
        <v>0</v>
      </c>
      <c r="M603"/>
    </row>
    <row r="604" spans="1:13" hidden="1" x14ac:dyDescent="0.25">
      <c r="A604" t="s">
        <v>75</v>
      </c>
      <c r="B604" t="s">
        <v>18</v>
      </c>
      <c r="C604" s="2">
        <v>45743</v>
      </c>
      <c r="D604" s="90">
        <v>0</v>
      </c>
      <c r="E604" t="s">
        <v>23</v>
      </c>
      <c r="F604">
        <v>4098259</v>
      </c>
      <c r="G604">
        <v>5</v>
      </c>
      <c r="H604">
        <v>1</v>
      </c>
      <c r="I604">
        <v>5</v>
      </c>
      <c r="M604"/>
    </row>
    <row r="605" spans="1:13" hidden="1" x14ac:dyDescent="0.25">
      <c r="A605" t="s">
        <v>75</v>
      </c>
      <c r="B605" t="s">
        <v>18</v>
      </c>
      <c r="C605" s="2">
        <v>45743</v>
      </c>
      <c r="D605" s="90">
        <v>0</v>
      </c>
      <c r="E605" t="s">
        <v>23</v>
      </c>
      <c r="F605">
        <v>4098262</v>
      </c>
      <c r="G605">
        <v>0</v>
      </c>
      <c r="H605">
        <v>0</v>
      </c>
      <c r="I605">
        <v>0</v>
      </c>
      <c r="M605"/>
    </row>
    <row r="606" spans="1:13" hidden="1" x14ac:dyDescent="0.25">
      <c r="A606" t="s">
        <v>75</v>
      </c>
      <c r="B606" t="s">
        <v>18</v>
      </c>
      <c r="C606" s="2">
        <v>45743</v>
      </c>
      <c r="D606" s="90">
        <v>0</v>
      </c>
      <c r="E606" t="s">
        <v>20</v>
      </c>
      <c r="F606">
        <v>4098263</v>
      </c>
      <c r="G606">
        <v>0</v>
      </c>
      <c r="H606">
        <v>0</v>
      </c>
      <c r="I606">
        <v>0</v>
      </c>
      <c r="M606"/>
    </row>
    <row r="607" spans="1:13" hidden="1" x14ac:dyDescent="0.25">
      <c r="A607" t="s">
        <v>75</v>
      </c>
      <c r="B607" t="s">
        <v>141</v>
      </c>
      <c r="C607" s="2">
        <v>45743</v>
      </c>
      <c r="D607" s="90">
        <v>5.5</v>
      </c>
      <c r="E607" t="s">
        <v>23</v>
      </c>
      <c r="F607">
        <v>4098264</v>
      </c>
      <c r="G607">
        <v>5.5</v>
      </c>
      <c r="H607">
        <v>0</v>
      </c>
      <c r="I607">
        <v>0</v>
      </c>
      <c r="M607"/>
    </row>
    <row r="608" spans="1:13" hidden="1" x14ac:dyDescent="0.25">
      <c r="A608" t="s">
        <v>75</v>
      </c>
      <c r="B608" t="s">
        <v>142</v>
      </c>
      <c r="C608" s="2">
        <v>45743</v>
      </c>
      <c r="D608" s="90">
        <v>0</v>
      </c>
      <c r="E608" t="s">
        <v>23</v>
      </c>
      <c r="F608">
        <v>4098265</v>
      </c>
      <c r="G608">
        <v>0</v>
      </c>
      <c r="H608">
        <v>0</v>
      </c>
      <c r="I608">
        <v>0</v>
      </c>
      <c r="M608"/>
    </row>
    <row r="609" spans="1:13" hidden="1" x14ac:dyDescent="0.25">
      <c r="A609" t="s">
        <v>75</v>
      </c>
      <c r="B609" t="s">
        <v>18</v>
      </c>
      <c r="C609" s="2">
        <v>45743</v>
      </c>
      <c r="D609" s="90">
        <v>0</v>
      </c>
      <c r="E609" t="s">
        <v>23</v>
      </c>
      <c r="F609">
        <v>4098266</v>
      </c>
      <c r="G609">
        <v>0</v>
      </c>
      <c r="H609">
        <v>0</v>
      </c>
      <c r="I609">
        <v>0</v>
      </c>
      <c r="M609"/>
    </row>
    <row r="610" spans="1:13" hidden="1" x14ac:dyDescent="0.25">
      <c r="A610" t="s">
        <v>75</v>
      </c>
      <c r="B610" t="s">
        <v>142</v>
      </c>
      <c r="C610" s="2">
        <v>45743</v>
      </c>
      <c r="D610" s="90">
        <v>0</v>
      </c>
      <c r="E610" t="s">
        <v>23</v>
      </c>
      <c r="F610">
        <v>4098267</v>
      </c>
      <c r="G610">
        <v>0</v>
      </c>
      <c r="H610">
        <v>0</v>
      </c>
      <c r="I610">
        <v>0</v>
      </c>
      <c r="M610"/>
    </row>
    <row r="611" spans="1:13" hidden="1" x14ac:dyDescent="0.25">
      <c r="A611" t="s">
        <v>73</v>
      </c>
      <c r="B611" t="s">
        <v>18</v>
      </c>
      <c r="C611" s="2">
        <v>45743</v>
      </c>
      <c r="D611" s="90">
        <v>0</v>
      </c>
      <c r="E611" t="s">
        <v>23</v>
      </c>
      <c r="F611">
        <v>4098269</v>
      </c>
      <c r="G611">
        <v>0</v>
      </c>
      <c r="H611">
        <v>0</v>
      </c>
      <c r="I611">
        <v>0</v>
      </c>
      <c r="M611"/>
    </row>
    <row r="612" spans="1:13" hidden="1" x14ac:dyDescent="0.25">
      <c r="A612" t="s">
        <v>73</v>
      </c>
      <c r="B612" t="s">
        <v>141</v>
      </c>
      <c r="C612" s="2">
        <v>45743</v>
      </c>
      <c r="D612" s="90">
        <v>0</v>
      </c>
      <c r="E612" t="s">
        <v>23</v>
      </c>
      <c r="F612">
        <v>4098270</v>
      </c>
      <c r="G612">
        <v>0</v>
      </c>
      <c r="H612">
        <v>0</v>
      </c>
      <c r="I612">
        <v>0</v>
      </c>
      <c r="M612"/>
    </row>
    <row r="613" spans="1:13" hidden="1" x14ac:dyDescent="0.25">
      <c r="A613" t="s">
        <v>73</v>
      </c>
      <c r="B613" t="s">
        <v>65</v>
      </c>
      <c r="C613" s="2">
        <v>45743</v>
      </c>
      <c r="D613" s="90">
        <v>0</v>
      </c>
      <c r="E613" t="s">
        <v>23</v>
      </c>
      <c r="F613">
        <v>4098271</v>
      </c>
      <c r="G613">
        <v>0</v>
      </c>
      <c r="H613">
        <v>0</v>
      </c>
      <c r="I613">
        <v>0</v>
      </c>
      <c r="M613"/>
    </row>
    <row r="614" spans="1:13" hidden="1" x14ac:dyDescent="0.25">
      <c r="A614" t="s">
        <v>75</v>
      </c>
      <c r="B614" t="s">
        <v>18</v>
      </c>
      <c r="C614" s="2">
        <v>45743</v>
      </c>
      <c r="D614" s="90">
        <v>0</v>
      </c>
      <c r="E614" t="s">
        <v>23</v>
      </c>
      <c r="F614">
        <v>4098291</v>
      </c>
      <c r="G614">
        <v>0</v>
      </c>
      <c r="H614">
        <v>0</v>
      </c>
      <c r="I614">
        <v>0</v>
      </c>
      <c r="M614"/>
    </row>
    <row r="615" spans="1:13" hidden="1" x14ac:dyDescent="0.25">
      <c r="A615" t="s">
        <v>44</v>
      </c>
      <c r="B615" t="s">
        <v>136</v>
      </c>
      <c r="C615" s="2">
        <v>45743</v>
      </c>
      <c r="D615" s="90">
        <v>0</v>
      </c>
      <c r="E615" t="s">
        <v>23</v>
      </c>
      <c r="F615">
        <v>4098296</v>
      </c>
      <c r="G615">
        <v>3.75</v>
      </c>
      <c r="H615">
        <v>1</v>
      </c>
      <c r="I615">
        <v>3.75</v>
      </c>
      <c r="M615"/>
    </row>
    <row r="616" spans="1:13" hidden="1" x14ac:dyDescent="0.25">
      <c r="A616" t="s">
        <v>44</v>
      </c>
      <c r="B616" t="s">
        <v>117</v>
      </c>
      <c r="C616" s="2">
        <v>45743</v>
      </c>
      <c r="D616" s="90">
        <v>0</v>
      </c>
      <c r="E616" t="s">
        <v>23</v>
      </c>
      <c r="F616">
        <v>4098297</v>
      </c>
      <c r="G616">
        <v>3.75</v>
      </c>
      <c r="H616">
        <v>1</v>
      </c>
      <c r="I616">
        <v>3.75</v>
      </c>
      <c r="M616"/>
    </row>
    <row r="617" spans="1:13" hidden="1" x14ac:dyDescent="0.25">
      <c r="A617" t="s">
        <v>44</v>
      </c>
      <c r="B617" t="s">
        <v>45</v>
      </c>
      <c r="C617" s="2">
        <v>45743</v>
      </c>
      <c r="D617" s="90">
        <v>0</v>
      </c>
      <c r="E617" t="s">
        <v>23</v>
      </c>
      <c r="F617">
        <v>4098300</v>
      </c>
      <c r="G617">
        <v>3.75</v>
      </c>
      <c r="H617">
        <v>1</v>
      </c>
      <c r="I617">
        <v>3.75</v>
      </c>
      <c r="M617"/>
    </row>
    <row r="618" spans="1:13" hidden="1" x14ac:dyDescent="0.25">
      <c r="A618" t="s">
        <v>44</v>
      </c>
      <c r="B618" t="s">
        <v>45</v>
      </c>
      <c r="C618" s="2">
        <v>45743</v>
      </c>
      <c r="D618" s="90">
        <v>0</v>
      </c>
      <c r="E618" t="s">
        <v>23</v>
      </c>
      <c r="F618">
        <v>4098301</v>
      </c>
      <c r="G618">
        <v>3.75</v>
      </c>
      <c r="H618">
        <v>1</v>
      </c>
      <c r="I618">
        <v>3.75</v>
      </c>
      <c r="M618"/>
    </row>
    <row r="619" spans="1:13" hidden="1" x14ac:dyDescent="0.25">
      <c r="A619" t="s">
        <v>44</v>
      </c>
      <c r="B619" t="s">
        <v>45</v>
      </c>
      <c r="C619" s="2">
        <v>45743</v>
      </c>
      <c r="D619" s="90">
        <v>0</v>
      </c>
      <c r="E619" t="s">
        <v>23</v>
      </c>
      <c r="F619">
        <v>4098309</v>
      </c>
      <c r="G619">
        <v>3.75</v>
      </c>
      <c r="H619">
        <v>1</v>
      </c>
      <c r="I619">
        <v>3.75</v>
      </c>
      <c r="M619"/>
    </row>
    <row r="620" spans="1:13" hidden="1" x14ac:dyDescent="0.25">
      <c r="A620" t="s">
        <v>75</v>
      </c>
      <c r="B620" t="s">
        <v>143</v>
      </c>
      <c r="C620" s="2">
        <v>45743</v>
      </c>
      <c r="D620" s="90">
        <v>5</v>
      </c>
      <c r="E620" t="s">
        <v>37</v>
      </c>
      <c r="F620">
        <v>4098312</v>
      </c>
      <c r="G620">
        <v>5</v>
      </c>
      <c r="H620">
        <v>0</v>
      </c>
      <c r="I620">
        <v>0</v>
      </c>
      <c r="M620"/>
    </row>
    <row r="621" spans="1:13" hidden="1" x14ac:dyDescent="0.25">
      <c r="A621" t="s">
        <v>44</v>
      </c>
      <c r="B621" t="s">
        <v>45</v>
      </c>
      <c r="C621" s="2">
        <v>45743</v>
      </c>
      <c r="D621" s="90">
        <v>0</v>
      </c>
      <c r="E621" t="s">
        <v>23</v>
      </c>
      <c r="F621">
        <v>4098313</v>
      </c>
      <c r="G621">
        <v>3.75</v>
      </c>
      <c r="H621">
        <v>1</v>
      </c>
      <c r="I621">
        <v>3.75</v>
      </c>
      <c r="M621"/>
    </row>
    <row r="622" spans="1:13" hidden="1" x14ac:dyDescent="0.25">
      <c r="A622" t="s">
        <v>44</v>
      </c>
      <c r="B622" t="s">
        <v>45</v>
      </c>
      <c r="C622" s="2">
        <v>45743</v>
      </c>
      <c r="D622" s="90">
        <v>0</v>
      </c>
      <c r="E622" t="s">
        <v>23</v>
      </c>
      <c r="F622">
        <v>4098314</v>
      </c>
      <c r="G622">
        <v>3.75</v>
      </c>
      <c r="H622">
        <v>1</v>
      </c>
      <c r="I622">
        <v>3.75</v>
      </c>
      <c r="M622"/>
    </row>
    <row r="623" spans="1:13" hidden="1" x14ac:dyDescent="0.25">
      <c r="A623" t="s">
        <v>44</v>
      </c>
      <c r="B623" t="s">
        <v>45</v>
      </c>
      <c r="C623" s="2">
        <v>45743</v>
      </c>
      <c r="D623" s="90">
        <v>0</v>
      </c>
      <c r="E623" t="s">
        <v>23</v>
      </c>
      <c r="F623">
        <v>4098315</v>
      </c>
      <c r="G623">
        <v>3.75</v>
      </c>
      <c r="H623">
        <v>1</v>
      </c>
      <c r="I623">
        <v>3.75</v>
      </c>
      <c r="M623"/>
    </row>
    <row r="624" spans="1:13" hidden="1" x14ac:dyDescent="0.25">
      <c r="A624" t="s">
        <v>73</v>
      </c>
      <c r="B624" t="s">
        <v>21</v>
      </c>
      <c r="C624" s="2">
        <v>45743</v>
      </c>
      <c r="D624" s="90">
        <v>0</v>
      </c>
      <c r="E624" t="s">
        <v>23</v>
      </c>
      <c r="F624">
        <v>4098321</v>
      </c>
      <c r="G624">
        <v>0</v>
      </c>
      <c r="H624">
        <v>0</v>
      </c>
      <c r="I624">
        <v>0</v>
      </c>
      <c r="M624"/>
    </row>
    <row r="625" spans="1:13" hidden="1" x14ac:dyDescent="0.25">
      <c r="A625" t="s">
        <v>73</v>
      </c>
      <c r="B625" t="s">
        <v>21</v>
      </c>
      <c r="C625" s="2">
        <v>45743</v>
      </c>
      <c r="D625" s="90">
        <v>0</v>
      </c>
      <c r="E625" t="s">
        <v>23</v>
      </c>
      <c r="F625">
        <v>4098322</v>
      </c>
      <c r="G625">
        <v>0</v>
      </c>
      <c r="H625">
        <v>0</v>
      </c>
      <c r="I625">
        <v>0</v>
      </c>
      <c r="M625"/>
    </row>
    <row r="626" spans="1:13" hidden="1" x14ac:dyDescent="0.25">
      <c r="A626" t="s">
        <v>44</v>
      </c>
      <c r="B626" t="s">
        <v>45</v>
      </c>
      <c r="C626" s="2">
        <v>45743</v>
      </c>
      <c r="D626" s="90">
        <v>0</v>
      </c>
      <c r="E626" t="s">
        <v>23</v>
      </c>
      <c r="F626">
        <v>4098327</v>
      </c>
      <c r="G626">
        <v>3.75</v>
      </c>
      <c r="H626">
        <v>1</v>
      </c>
      <c r="I626">
        <v>3.75</v>
      </c>
      <c r="M626"/>
    </row>
    <row r="627" spans="1:13" hidden="1" x14ac:dyDescent="0.25">
      <c r="A627" t="s">
        <v>44</v>
      </c>
      <c r="B627" t="s">
        <v>45</v>
      </c>
      <c r="C627" s="2">
        <v>45743</v>
      </c>
      <c r="D627" s="90">
        <v>0</v>
      </c>
      <c r="E627" t="s">
        <v>23</v>
      </c>
      <c r="F627">
        <v>4098328</v>
      </c>
      <c r="G627">
        <v>3.75</v>
      </c>
      <c r="H627">
        <v>1</v>
      </c>
      <c r="I627">
        <v>3.75</v>
      </c>
      <c r="M627"/>
    </row>
    <row r="628" spans="1:13" hidden="1" x14ac:dyDescent="0.25">
      <c r="A628" t="s">
        <v>75</v>
      </c>
      <c r="B628" t="s">
        <v>18</v>
      </c>
      <c r="C628" s="2">
        <v>45743</v>
      </c>
      <c r="D628" s="90">
        <v>5.5</v>
      </c>
      <c r="E628" t="s">
        <v>20</v>
      </c>
      <c r="F628">
        <v>4098329</v>
      </c>
      <c r="G628">
        <v>5.5</v>
      </c>
      <c r="H628">
        <v>0</v>
      </c>
      <c r="I628">
        <v>0</v>
      </c>
      <c r="M628"/>
    </row>
    <row r="629" spans="1:13" hidden="1" x14ac:dyDescent="0.25">
      <c r="A629" t="s">
        <v>44</v>
      </c>
      <c r="B629" t="s">
        <v>18</v>
      </c>
      <c r="C629" s="2">
        <v>45743</v>
      </c>
      <c r="D629" s="90">
        <v>0</v>
      </c>
      <c r="E629" t="s">
        <v>20</v>
      </c>
      <c r="F629">
        <v>4098336</v>
      </c>
      <c r="G629">
        <v>3.75</v>
      </c>
      <c r="H629">
        <v>1</v>
      </c>
      <c r="I629">
        <v>3.75</v>
      </c>
      <c r="M629"/>
    </row>
    <row r="630" spans="1:13" hidden="1" x14ac:dyDescent="0.25">
      <c r="A630" t="s">
        <v>44</v>
      </c>
      <c r="B630" t="s">
        <v>132</v>
      </c>
      <c r="C630" s="2">
        <v>45743</v>
      </c>
      <c r="D630" s="90">
        <v>3.75</v>
      </c>
      <c r="E630" t="s">
        <v>23</v>
      </c>
      <c r="F630">
        <v>4098338</v>
      </c>
      <c r="G630">
        <v>3.75</v>
      </c>
      <c r="H630">
        <v>0</v>
      </c>
      <c r="I630">
        <v>0</v>
      </c>
      <c r="M630"/>
    </row>
    <row r="631" spans="1:13" hidden="1" x14ac:dyDescent="0.25">
      <c r="A631" t="s">
        <v>44</v>
      </c>
      <c r="B631" t="s">
        <v>45</v>
      </c>
      <c r="C631" s="2">
        <v>45743</v>
      </c>
      <c r="D631" s="90">
        <v>0</v>
      </c>
      <c r="E631" t="s">
        <v>23</v>
      </c>
      <c r="F631">
        <v>4098339</v>
      </c>
      <c r="G631">
        <v>3.75</v>
      </c>
      <c r="H631">
        <v>1</v>
      </c>
      <c r="I631">
        <v>3.75</v>
      </c>
      <c r="M631"/>
    </row>
    <row r="632" spans="1:13" hidden="1" x14ac:dyDescent="0.25">
      <c r="A632" t="s">
        <v>73</v>
      </c>
      <c r="B632" t="s">
        <v>18</v>
      </c>
      <c r="C632" s="2">
        <v>45743</v>
      </c>
      <c r="D632" s="90">
        <v>5</v>
      </c>
      <c r="E632" t="s">
        <v>20</v>
      </c>
      <c r="F632">
        <v>4098341</v>
      </c>
      <c r="G632">
        <v>5</v>
      </c>
      <c r="H632">
        <v>0</v>
      </c>
      <c r="I632">
        <v>0</v>
      </c>
      <c r="M632"/>
    </row>
    <row r="633" spans="1:13" hidden="1" x14ac:dyDescent="0.25">
      <c r="A633" t="s">
        <v>73</v>
      </c>
      <c r="B633" t="s">
        <v>139</v>
      </c>
      <c r="C633" s="2">
        <v>45743</v>
      </c>
      <c r="D633" s="90">
        <v>0</v>
      </c>
      <c r="E633" t="s">
        <v>37</v>
      </c>
      <c r="F633">
        <v>4098347</v>
      </c>
      <c r="G633">
        <v>0</v>
      </c>
      <c r="H633">
        <v>0</v>
      </c>
      <c r="I633">
        <v>0</v>
      </c>
      <c r="M633"/>
    </row>
    <row r="634" spans="1:13" hidden="1" x14ac:dyDescent="0.25">
      <c r="A634" t="s">
        <v>73</v>
      </c>
      <c r="B634" t="s">
        <v>18</v>
      </c>
      <c r="C634" s="2">
        <v>45743</v>
      </c>
      <c r="D634" s="90">
        <v>5</v>
      </c>
      <c r="E634" t="s">
        <v>23</v>
      </c>
      <c r="F634">
        <v>4098351</v>
      </c>
      <c r="G634">
        <v>5</v>
      </c>
      <c r="H634">
        <v>0</v>
      </c>
      <c r="I634">
        <v>0</v>
      </c>
      <c r="M634"/>
    </row>
    <row r="635" spans="1:13" hidden="1" x14ac:dyDescent="0.25">
      <c r="A635" t="s">
        <v>75</v>
      </c>
      <c r="B635" t="s">
        <v>140</v>
      </c>
      <c r="C635" s="2">
        <v>45743</v>
      </c>
      <c r="D635" s="90">
        <v>0</v>
      </c>
      <c r="E635" t="s">
        <v>23</v>
      </c>
      <c r="F635">
        <v>4098362</v>
      </c>
      <c r="G635">
        <v>5.5</v>
      </c>
      <c r="H635">
        <v>1</v>
      </c>
      <c r="I635">
        <v>5.5</v>
      </c>
      <c r="M635"/>
    </row>
    <row r="636" spans="1:13" hidden="1" x14ac:dyDescent="0.25">
      <c r="A636" t="s">
        <v>44</v>
      </c>
      <c r="B636" t="s">
        <v>45</v>
      </c>
      <c r="C636" s="2">
        <v>45743</v>
      </c>
      <c r="D636" s="90">
        <v>0</v>
      </c>
      <c r="E636" t="s">
        <v>23</v>
      </c>
      <c r="F636">
        <v>4098366</v>
      </c>
      <c r="G636">
        <v>3.75</v>
      </c>
      <c r="H636">
        <v>1</v>
      </c>
      <c r="I636">
        <v>3.75</v>
      </c>
      <c r="M636"/>
    </row>
    <row r="637" spans="1:13" hidden="1" x14ac:dyDescent="0.25">
      <c r="A637" t="s">
        <v>44</v>
      </c>
      <c r="B637" t="s">
        <v>45</v>
      </c>
      <c r="C637" s="2">
        <v>45743</v>
      </c>
      <c r="D637" s="90">
        <v>0</v>
      </c>
      <c r="E637" t="s">
        <v>23</v>
      </c>
      <c r="F637">
        <v>4098367</v>
      </c>
      <c r="G637">
        <v>3.75</v>
      </c>
      <c r="H637">
        <v>1</v>
      </c>
      <c r="I637">
        <v>3.75</v>
      </c>
      <c r="M637"/>
    </row>
    <row r="638" spans="1:13" hidden="1" x14ac:dyDescent="0.25">
      <c r="A638" t="s">
        <v>73</v>
      </c>
      <c r="B638" t="s">
        <v>141</v>
      </c>
      <c r="C638" s="2">
        <v>45743</v>
      </c>
      <c r="D638" s="90">
        <v>5</v>
      </c>
      <c r="E638" t="s">
        <v>23</v>
      </c>
      <c r="F638">
        <v>4098368</v>
      </c>
      <c r="G638">
        <v>5</v>
      </c>
      <c r="H638">
        <v>0</v>
      </c>
      <c r="I638">
        <v>0</v>
      </c>
      <c r="M638"/>
    </row>
    <row r="639" spans="1:13" hidden="1" x14ac:dyDescent="0.25">
      <c r="A639" t="s">
        <v>73</v>
      </c>
      <c r="B639" t="s">
        <v>142</v>
      </c>
      <c r="C639" s="2">
        <v>45743</v>
      </c>
      <c r="D639" s="90">
        <v>5</v>
      </c>
      <c r="E639" t="s">
        <v>23</v>
      </c>
      <c r="F639">
        <v>4098369</v>
      </c>
      <c r="G639">
        <v>5</v>
      </c>
      <c r="H639">
        <v>0</v>
      </c>
      <c r="I639">
        <v>0</v>
      </c>
      <c r="M639"/>
    </row>
    <row r="640" spans="1:13" hidden="1" x14ac:dyDescent="0.25">
      <c r="A640" t="s">
        <v>44</v>
      </c>
      <c r="B640" t="s">
        <v>117</v>
      </c>
      <c r="C640" s="2">
        <v>45743</v>
      </c>
      <c r="D640" s="90">
        <v>0</v>
      </c>
      <c r="E640" t="s">
        <v>23</v>
      </c>
      <c r="F640">
        <v>4098370</v>
      </c>
      <c r="G640">
        <v>3.75</v>
      </c>
      <c r="H640">
        <v>1</v>
      </c>
      <c r="I640">
        <v>3.75</v>
      </c>
      <c r="M640"/>
    </row>
    <row r="641" spans="1:13" hidden="1" x14ac:dyDescent="0.25">
      <c r="A641" t="s">
        <v>44</v>
      </c>
      <c r="B641" t="s">
        <v>45</v>
      </c>
      <c r="C641" s="2">
        <v>45743</v>
      </c>
      <c r="D641" s="90">
        <v>0</v>
      </c>
      <c r="E641" t="s">
        <v>23</v>
      </c>
      <c r="F641">
        <v>4098371</v>
      </c>
      <c r="G641">
        <v>3.75</v>
      </c>
      <c r="H641">
        <v>1</v>
      </c>
      <c r="I641">
        <v>3.75</v>
      </c>
      <c r="M641"/>
    </row>
    <row r="642" spans="1:13" hidden="1" x14ac:dyDescent="0.25">
      <c r="A642" t="s">
        <v>44</v>
      </c>
      <c r="B642" t="s">
        <v>132</v>
      </c>
      <c r="C642" s="2">
        <v>45743</v>
      </c>
      <c r="D642" s="90">
        <v>3.75</v>
      </c>
      <c r="E642" t="s">
        <v>23</v>
      </c>
      <c r="F642">
        <v>4098374</v>
      </c>
      <c r="G642">
        <v>3.75</v>
      </c>
      <c r="H642">
        <v>0</v>
      </c>
      <c r="I642">
        <v>0</v>
      </c>
      <c r="M642"/>
    </row>
    <row r="643" spans="1:13" hidden="1" x14ac:dyDescent="0.25">
      <c r="A643" t="s">
        <v>73</v>
      </c>
      <c r="B643" t="s">
        <v>138</v>
      </c>
      <c r="C643" s="2">
        <v>45743</v>
      </c>
      <c r="D643" s="90">
        <v>5</v>
      </c>
      <c r="E643" t="s">
        <v>37</v>
      </c>
      <c r="F643">
        <v>4098377</v>
      </c>
      <c r="G643">
        <v>5</v>
      </c>
      <c r="H643">
        <v>0</v>
      </c>
      <c r="I643">
        <v>0</v>
      </c>
      <c r="M643"/>
    </row>
    <row r="644" spans="1:13" hidden="1" x14ac:dyDescent="0.25">
      <c r="A644" t="s">
        <v>73</v>
      </c>
      <c r="B644" t="s">
        <v>18</v>
      </c>
      <c r="C644" s="2">
        <v>45743</v>
      </c>
      <c r="D644" s="90">
        <v>0</v>
      </c>
      <c r="E644" t="s">
        <v>23</v>
      </c>
      <c r="F644">
        <v>4098382</v>
      </c>
      <c r="G644">
        <v>0</v>
      </c>
      <c r="H644">
        <v>0</v>
      </c>
      <c r="I644">
        <v>0</v>
      </c>
      <c r="M644"/>
    </row>
    <row r="645" spans="1:13" hidden="1" x14ac:dyDescent="0.25">
      <c r="A645" t="s">
        <v>73</v>
      </c>
      <c r="B645" t="s">
        <v>136</v>
      </c>
      <c r="C645" s="2">
        <v>45743</v>
      </c>
      <c r="D645" s="90">
        <v>0</v>
      </c>
      <c r="E645" t="s">
        <v>37</v>
      </c>
      <c r="F645">
        <v>4098385</v>
      </c>
      <c r="G645">
        <v>0</v>
      </c>
      <c r="H645">
        <v>0</v>
      </c>
      <c r="I645">
        <v>0</v>
      </c>
      <c r="M645"/>
    </row>
    <row r="646" spans="1:13" hidden="1" x14ac:dyDescent="0.25">
      <c r="A646" t="s">
        <v>73</v>
      </c>
      <c r="B646" t="s">
        <v>18</v>
      </c>
      <c r="C646" s="2">
        <v>45743</v>
      </c>
      <c r="D646" s="90">
        <v>0</v>
      </c>
      <c r="E646" t="s">
        <v>23</v>
      </c>
      <c r="F646">
        <v>4098393</v>
      </c>
      <c r="G646">
        <v>0</v>
      </c>
      <c r="H646">
        <v>0</v>
      </c>
      <c r="I646">
        <v>0</v>
      </c>
      <c r="M646"/>
    </row>
    <row r="647" spans="1:13" hidden="1" x14ac:dyDescent="0.25">
      <c r="A647" t="s">
        <v>73</v>
      </c>
      <c r="B647" t="s">
        <v>133</v>
      </c>
      <c r="C647" s="2">
        <v>45743</v>
      </c>
      <c r="D647" s="90">
        <v>5</v>
      </c>
      <c r="E647" t="s">
        <v>23</v>
      </c>
      <c r="F647">
        <v>4098399</v>
      </c>
      <c r="G647">
        <v>5</v>
      </c>
      <c r="H647">
        <v>0</v>
      </c>
      <c r="I647">
        <v>0</v>
      </c>
      <c r="M647"/>
    </row>
    <row r="648" spans="1:13" hidden="1" x14ac:dyDescent="0.25">
      <c r="A648" t="s">
        <v>75</v>
      </c>
      <c r="B648" t="s">
        <v>136</v>
      </c>
      <c r="C648" s="2">
        <v>45743</v>
      </c>
      <c r="D648" s="90">
        <v>5</v>
      </c>
      <c r="E648" t="s">
        <v>23</v>
      </c>
      <c r="F648">
        <v>4098416</v>
      </c>
      <c r="G648">
        <v>5</v>
      </c>
      <c r="H648">
        <v>0</v>
      </c>
      <c r="I648">
        <v>0</v>
      </c>
      <c r="M648"/>
    </row>
    <row r="649" spans="1:13" hidden="1" x14ac:dyDescent="0.25">
      <c r="A649" t="s">
        <v>75</v>
      </c>
      <c r="B649" t="s">
        <v>18</v>
      </c>
      <c r="C649" s="2">
        <v>45743</v>
      </c>
      <c r="D649" s="90">
        <v>3.75</v>
      </c>
      <c r="E649" t="s">
        <v>23</v>
      </c>
      <c r="F649">
        <v>4098417</v>
      </c>
      <c r="G649">
        <v>3.75</v>
      </c>
      <c r="H649">
        <v>0</v>
      </c>
      <c r="I649">
        <v>0</v>
      </c>
      <c r="M649"/>
    </row>
    <row r="650" spans="1:13" hidden="1" x14ac:dyDescent="0.25">
      <c r="A650" t="s">
        <v>73</v>
      </c>
      <c r="B650" t="s">
        <v>142</v>
      </c>
      <c r="C650" s="2">
        <v>45743</v>
      </c>
      <c r="D650" s="90">
        <v>5</v>
      </c>
      <c r="E650" t="s">
        <v>23</v>
      </c>
      <c r="F650">
        <v>4098419</v>
      </c>
      <c r="G650">
        <v>5</v>
      </c>
      <c r="H650">
        <v>0</v>
      </c>
      <c r="I650">
        <v>0</v>
      </c>
      <c r="M650"/>
    </row>
    <row r="651" spans="1:13" hidden="1" x14ac:dyDescent="0.25">
      <c r="A651" t="s">
        <v>73</v>
      </c>
      <c r="B651" t="s">
        <v>136</v>
      </c>
      <c r="C651" s="2">
        <v>45743</v>
      </c>
      <c r="D651" s="90">
        <v>0</v>
      </c>
      <c r="E651" t="s">
        <v>23</v>
      </c>
      <c r="F651">
        <v>4098422</v>
      </c>
      <c r="G651">
        <v>0</v>
      </c>
      <c r="H651">
        <v>0</v>
      </c>
      <c r="I651">
        <v>0</v>
      </c>
      <c r="M651"/>
    </row>
    <row r="652" spans="1:13" hidden="1" x14ac:dyDescent="0.25">
      <c r="A652" t="s">
        <v>73</v>
      </c>
      <c r="B652" t="s">
        <v>139</v>
      </c>
      <c r="C652" s="2">
        <v>45743</v>
      </c>
      <c r="D652" s="90">
        <v>0</v>
      </c>
      <c r="E652" t="s">
        <v>37</v>
      </c>
      <c r="F652">
        <v>4098423</v>
      </c>
      <c r="G652">
        <v>0</v>
      </c>
      <c r="H652">
        <v>0</v>
      </c>
      <c r="I652">
        <v>0</v>
      </c>
      <c r="M652"/>
    </row>
    <row r="653" spans="1:13" hidden="1" x14ac:dyDescent="0.25">
      <c r="A653" t="s">
        <v>75</v>
      </c>
      <c r="B653" t="s">
        <v>18</v>
      </c>
      <c r="C653" s="2">
        <v>45743</v>
      </c>
      <c r="D653" s="90">
        <v>0</v>
      </c>
      <c r="E653" t="s">
        <v>23</v>
      </c>
      <c r="F653">
        <v>4098425</v>
      </c>
      <c r="G653">
        <v>0</v>
      </c>
      <c r="H653">
        <v>0</v>
      </c>
      <c r="I653">
        <v>0</v>
      </c>
      <c r="M653"/>
    </row>
    <row r="654" spans="1:13" hidden="1" x14ac:dyDescent="0.25">
      <c r="A654" t="s">
        <v>73</v>
      </c>
      <c r="B654" t="s">
        <v>18</v>
      </c>
      <c r="C654" s="2">
        <v>45743</v>
      </c>
      <c r="D654" s="90">
        <v>0</v>
      </c>
      <c r="E654" t="s">
        <v>23</v>
      </c>
      <c r="F654">
        <v>4098428</v>
      </c>
      <c r="G654">
        <v>0</v>
      </c>
      <c r="H654">
        <v>0</v>
      </c>
      <c r="I654">
        <v>0</v>
      </c>
      <c r="M654"/>
    </row>
    <row r="655" spans="1:13" hidden="1" x14ac:dyDescent="0.25">
      <c r="A655" t="s">
        <v>73</v>
      </c>
      <c r="B655" t="s">
        <v>18</v>
      </c>
      <c r="C655" s="2">
        <v>45743</v>
      </c>
      <c r="D655" s="90">
        <v>0</v>
      </c>
      <c r="E655" t="s">
        <v>23</v>
      </c>
      <c r="F655">
        <v>4098429</v>
      </c>
      <c r="G655">
        <v>0</v>
      </c>
      <c r="H655">
        <v>0</v>
      </c>
      <c r="I655">
        <v>0</v>
      </c>
      <c r="M655"/>
    </row>
    <row r="656" spans="1:13" hidden="1" x14ac:dyDescent="0.25">
      <c r="A656" t="s">
        <v>73</v>
      </c>
      <c r="B656" t="s">
        <v>18</v>
      </c>
      <c r="C656" s="2">
        <v>45743</v>
      </c>
      <c r="D656" s="90">
        <v>0</v>
      </c>
      <c r="E656" t="s">
        <v>23</v>
      </c>
      <c r="F656">
        <v>4098437</v>
      </c>
      <c r="G656">
        <v>0</v>
      </c>
      <c r="H656">
        <v>0</v>
      </c>
      <c r="I656">
        <v>0</v>
      </c>
      <c r="M656"/>
    </row>
    <row r="657" spans="1:13" hidden="1" x14ac:dyDescent="0.25">
      <c r="A657" t="s">
        <v>44</v>
      </c>
      <c r="B657" t="s">
        <v>18</v>
      </c>
      <c r="C657" s="2">
        <v>45743</v>
      </c>
      <c r="D657" s="90">
        <v>0</v>
      </c>
      <c r="E657" t="s">
        <v>20</v>
      </c>
      <c r="F657">
        <v>4098438</v>
      </c>
      <c r="G657">
        <v>3.75</v>
      </c>
      <c r="H657">
        <v>1</v>
      </c>
      <c r="I657">
        <v>3.75</v>
      </c>
      <c r="M657"/>
    </row>
    <row r="658" spans="1:13" hidden="1" x14ac:dyDescent="0.25">
      <c r="A658" t="s">
        <v>44</v>
      </c>
      <c r="B658" t="s">
        <v>18</v>
      </c>
      <c r="C658" s="2">
        <v>45743</v>
      </c>
      <c r="D658" s="90">
        <v>0</v>
      </c>
      <c r="E658" t="s">
        <v>20</v>
      </c>
      <c r="F658">
        <v>4098439</v>
      </c>
      <c r="G658">
        <v>3.75</v>
      </c>
      <c r="H658">
        <v>1</v>
      </c>
      <c r="I658">
        <v>3.75</v>
      </c>
      <c r="M658"/>
    </row>
    <row r="659" spans="1:13" hidden="1" x14ac:dyDescent="0.25">
      <c r="A659" t="s">
        <v>44</v>
      </c>
      <c r="B659" t="s">
        <v>18</v>
      </c>
      <c r="C659" s="2">
        <v>45743</v>
      </c>
      <c r="D659" s="90">
        <v>0</v>
      </c>
      <c r="E659" t="s">
        <v>20</v>
      </c>
      <c r="F659">
        <v>4098440</v>
      </c>
      <c r="G659">
        <v>3.75</v>
      </c>
      <c r="H659">
        <v>1</v>
      </c>
      <c r="I659">
        <v>3.75</v>
      </c>
      <c r="M659"/>
    </row>
    <row r="660" spans="1:13" hidden="1" x14ac:dyDescent="0.25">
      <c r="A660" t="s">
        <v>44</v>
      </c>
      <c r="B660" t="s">
        <v>18</v>
      </c>
      <c r="C660" s="2">
        <v>45743</v>
      </c>
      <c r="D660" s="90">
        <v>0</v>
      </c>
      <c r="E660" t="s">
        <v>20</v>
      </c>
      <c r="F660">
        <v>4098441</v>
      </c>
      <c r="G660">
        <v>3.75</v>
      </c>
      <c r="H660">
        <v>1</v>
      </c>
      <c r="I660">
        <v>3.75</v>
      </c>
      <c r="M660"/>
    </row>
    <row r="661" spans="1:13" hidden="1" x14ac:dyDescent="0.25">
      <c r="A661" t="s">
        <v>73</v>
      </c>
      <c r="B661" t="s">
        <v>136</v>
      </c>
      <c r="C661" s="2">
        <v>45742</v>
      </c>
      <c r="D661" s="90">
        <v>0</v>
      </c>
      <c r="E661" t="s">
        <v>23</v>
      </c>
      <c r="F661">
        <v>4098446</v>
      </c>
      <c r="G661">
        <v>0</v>
      </c>
      <c r="H661">
        <v>0</v>
      </c>
      <c r="I661">
        <v>0</v>
      </c>
      <c r="M661"/>
    </row>
    <row r="662" spans="1:13" hidden="1" x14ac:dyDescent="0.25">
      <c r="A662" t="s">
        <v>75</v>
      </c>
      <c r="B662" t="s">
        <v>136</v>
      </c>
      <c r="C662" s="2">
        <v>45740</v>
      </c>
      <c r="D662" s="90">
        <v>3</v>
      </c>
      <c r="E662" t="s">
        <v>23</v>
      </c>
      <c r="F662">
        <v>4098447</v>
      </c>
      <c r="G662">
        <v>3</v>
      </c>
      <c r="H662">
        <v>0</v>
      </c>
      <c r="I662">
        <v>0</v>
      </c>
      <c r="M662"/>
    </row>
    <row r="663" spans="1:13" hidden="1" x14ac:dyDescent="0.25">
      <c r="A663" t="s">
        <v>75</v>
      </c>
      <c r="B663" t="s">
        <v>21</v>
      </c>
      <c r="C663" s="2">
        <v>45740</v>
      </c>
      <c r="D663" s="90">
        <v>3</v>
      </c>
      <c r="E663" t="s">
        <v>23</v>
      </c>
      <c r="F663">
        <v>4098448</v>
      </c>
      <c r="G663">
        <v>3</v>
      </c>
      <c r="H663">
        <v>0</v>
      </c>
      <c r="I663">
        <v>0</v>
      </c>
      <c r="M663"/>
    </row>
    <row r="664" spans="1:13" hidden="1" x14ac:dyDescent="0.25">
      <c r="A664" t="s">
        <v>44</v>
      </c>
      <c r="B664" t="s">
        <v>117</v>
      </c>
      <c r="C664" s="2">
        <v>45740</v>
      </c>
      <c r="D664" s="90">
        <v>0</v>
      </c>
      <c r="E664" t="s">
        <v>23</v>
      </c>
      <c r="F664">
        <v>4098451</v>
      </c>
      <c r="G664">
        <v>3.75</v>
      </c>
      <c r="H664">
        <v>1</v>
      </c>
      <c r="I664">
        <v>3.75</v>
      </c>
      <c r="M664"/>
    </row>
    <row r="665" spans="1:13" hidden="1" x14ac:dyDescent="0.25">
      <c r="A665" t="s">
        <v>44</v>
      </c>
      <c r="B665" t="s">
        <v>117</v>
      </c>
      <c r="C665" s="2">
        <v>45740</v>
      </c>
      <c r="D665" s="90">
        <v>0</v>
      </c>
      <c r="E665" t="s">
        <v>23</v>
      </c>
      <c r="F665">
        <v>4098452</v>
      </c>
      <c r="G665">
        <v>3.75</v>
      </c>
      <c r="H665">
        <v>1</v>
      </c>
      <c r="I665">
        <v>3.75</v>
      </c>
      <c r="M665"/>
    </row>
    <row r="666" spans="1:13" hidden="1" x14ac:dyDescent="0.25">
      <c r="A666" t="s">
        <v>75</v>
      </c>
      <c r="B666" t="s">
        <v>140</v>
      </c>
      <c r="C666" s="2">
        <v>45740</v>
      </c>
      <c r="D666" s="90">
        <v>5</v>
      </c>
      <c r="E666" t="s">
        <v>37</v>
      </c>
      <c r="F666">
        <v>4098453</v>
      </c>
      <c r="G666">
        <v>5</v>
      </c>
      <c r="H666">
        <v>0</v>
      </c>
      <c r="I666">
        <v>0</v>
      </c>
      <c r="M666"/>
    </row>
    <row r="667" spans="1:13" hidden="1" x14ac:dyDescent="0.25">
      <c r="A667" t="s">
        <v>75</v>
      </c>
      <c r="B667" t="s">
        <v>140</v>
      </c>
      <c r="C667" s="2">
        <v>45740</v>
      </c>
      <c r="D667" s="90">
        <v>3.75</v>
      </c>
      <c r="E667" t="s">
        <v>37</v>
      </c>
      <c r="F667">
        <v>4098454</v>
      </c>
      <c r="G667">
        <v>3.75</v>
      </c>
      <c r="H667">
        <v>0</v>
      </c>
      <c r="I667">
        <v>0</v>
      </c>
      <c r="M667"/>
    </row>
    <row r="668" spans="1:13" hidden="1" x14ac:dyDescent="0.25">
      <c r="A668" t="s">
        <v>44</v>
      </c>
      <c r="B668" t="s">
        <v>117</v>
      </c>
      <c r="C668" s="2">
        <v>45741</v>
      </c>
      <c r="D668" s="90">
        <v>0</v>
      </c>
      <c r="E668" t="s">
        <v>23</v>
      </c>
      <c r="F668">
        <v>4098455</v>
      </c>
      <c r="G668">
        <v>3.75</v>
      </c>
      <c r="H668">
        <v>1</v>
      </c>
      <c r="I668">
        <v>3.75</v>
      </c>
      <c r="M668"/>
    </row>
    <row r="669" spans="1:13" hidden="1" x14ac:dyDescent="0.25">
      <c r="A669" t="s">
        <v>44</v>
      </c>
      <c r="B669" t="s">
        <v>117</v>
      </c>
      <c r="C669" s="2">
        <v>45741</v>
      </c>
      <c r="D669" s="90">
        <v>0</v>
      </c>
      <c r="E669" t="s">
        <v>23</v>
      </c>
      <c r="F669">
        <v>4098456</v>
      </c>
      <c r="G669">
        <v>3.75</v>
      </c>
      <c r="H669">
        <v>1</v>
      </c>
      <c r="I669">
        <v>3.75</v>
      </c>
      <c r="M669"/>
    </row>
    <row r="670" spans="1:13" hidden="1" x14ac:dyDescent="0.25">
      <c r="A670" t="s">
        <v>44</v>
      </c>
      <c r="B670" t="s">
        <v>45</v>
      </c>
      <c r="C670" s="2">
        <v>45740</v>
      </c>
      <c r="D670" s="90">
        <v>3.75</v>
      </c>
      <c r="E670" t="s">
        <v>23</v>
      </c>
      <c r="F670">
        <v>4098471</v>
      </c>
      <c r="G670">
        <v>3.75</v>
      </c>
      <c r="H670">
        <v>0</v>
      </c>
      <c r="I670">
        <v>0</v>
      </c>
      <c r="M670"/>
    </row>
    <row r="671" spans="1:13" hidden="1" x14ac:dyDescent="0.25">
      <c r="A671" t="s">
        <v>44</v>
      </c>
      <c r="B671" t="s">
        <v>132</v>
      </c>
      <c r="C671" s="2">
        <v>45740</v>
      </c>
      <c r="D671" s="90">
        <v>0</v>
      </c>
      <c r="E671" t="s">
        <v>23</v>
      </c>
      <c r="F671">
        <v>4098472</v>
      </c>
      <c r="G671">
        <v>3.75</v>
      </c>
      <c r="H671">
        <v>1</v>
      </c>
      <c r="I671">
        <v>3.75</v>
      </c>
      <c r="M671"/>
    </row>
    <row r="672" spans="1:13" hidden="1" x14ac:dyDescent="0.25">
      <c r="A672" t="s">
        <v>75</v>
      </c>
      <c r="B672" t="s">
        <v>137</v>
      </c>
      <c r="C672" s="2">
        <v>45742</v>
      </c>
      <c r="D672" s="90">
        <v>5.5</v>
      </c>
      <c r="E672" t="s">
        <v>23</v>
      </c>
      <c r="F672">
        <v>4098485</v>
      </c>
      <c r="G672">
        <v>5.5</v>
      </c>
      <c r="H672">
        <v>0</v>
      </c>
      <c r="I672">
        <v>0</v>
      </c>
      <c r="M672"/>
    </row>
    <row r="673" spans="1:13" hidden="1" x14ac:dyDescent="0.25">
      <c r="A673" t="s">
        <v>75</v>
      </c>
      <c r="B673" t="s">
        <v>136</v>
      </c>
      <c r="C673" s="2">
        <v>45742</v>
      </c>
      <c r="D673" s="90">
        <v>5</v>
      </c>
      <c r="E673" t="s">
        <v>23</v>
      </c>
      <c r="F673">
        <v>4098488</v>
      </c>
      <c r="G673">
        <v>5</v>
      </c>
      <c r="H673">
        <v>0</v>
      </c>
      <c r="I673">
        <v>0</v>
      </c>
      <c r="M673"/>
    </row>
    <row r="674" spans="1:13" hidden="1" x14ac:dyDescent="0.25">
      <c r="A674" t="s">
        <v>73</v>
      </c>
      <c r="B674" t="s">
        <v>137</v>
      </c>
      <c r="C674" s="2">
        <v>45740</v>
      </c>
      <c r="D674" s="90">
        <v>5</v>
      </c>
      <c r="E674" t="s">
        <v>23</v>
      </c>
      <c r="F674">
        <v>4098493</v>
      </c>
      <c r="G674">
        <v>5</v>
      </c>
      <c r="H674">
        <v>0</v>
      </c>
      <c r="I674">
        <v>0</v>
      </c>
      <c r="M674"/>
    </row>
    <row r="675" spans="1:13" hidden="1" x14ac:dyDescent="0.25">
      <c r="A675" t="s">
        <v>75</v>
      </c>
      <c r="B675" t="s">
        <v>136</v>
      </c>
      <c r="C675" s="2">
        <v>45743</v>
      </c>
      <c r="D675" s="90">
        <v>3.75</v>
      </c>
      <c r="E675" t="s">
        <v>23</v>
      </c>
      <c r="F675">
        <v>4098517</v>
      </c>
      <c r="G675">
        <v>3.75</v>
      </c>
      <c r="H675">
        <v>0</v>
      </c>
      <c r="I675">
        <v>0</v>
      </c>
      <c r="M675"/>
    </row>
    <row r="676" spans="1:13" hidden="1" x14ac:dyDescent="0.25">
      <c r="A676" t="s">
        <v>75</v>
      </c>
      <c r="B676" t="s">
        <v>136</v>
      </c>
      <c r="C676" s="2">
        <v>45743</v>
      </c>
      <c r="D676" s="90">
        <v>5</v>
      </c>
      <c r="E676" t="s">
        <v>23</v>
      </c>
      <c r="F676">
        <v>4098518</v>
      </c>
      <c r="G676">
        <v>5</v>
      </c>
      <c r="H676">
        <v>0</v>
      </c>
      <c r="I676">
        <v>0</v>
      </c>
      <c r="M676"/>
    </row>
    <row r="677" spans="1:13" hidden="1" x14ac:dyDescent="0.25">
      <c r="A677" t="s">
        <v>73</v>
      </c>
      <c r="B677" t="s">
        <v>18</v>
      </c>
      <c r="C677" s="2">
        <v>45740</v>
      </c>
      <c r="D677" s="90">
        <v>0</v>
      </c>
      <c r="E677" t="s">
        <v>23</v>
      </c>
      <c r="F677">
        <v>4098522</v>
      </c>
      <c r="G677">
        <v>0</v>
      </c>
      <c r="H677">
        <v>0</v>
      </c>
      <c r="I677">
        <v>0</v>
      </c>
      <c r="M677"/>
    </row>
    <row r="678" spans="1:13" hidden="1" x14ac:dyDescent="0.25">
      <c r="A678" t="s">
        <v>73</v>
      </c>
      <c r="B678" t="s">
        <v>136</v>
      </c>
      <c r="C678" s="2">
        <v>45740</v>
      </c>
      <c r="D678" s="90">
        <v>0</v>
      </c>
      <c r="E678" t="s">
        <v>37</v>
      </c>
      <c r="F678">
        <v>4098526</v>
      </c>
      <c r="G678">
        <v>0</v>
      </c>
      <c r="H678">
        <v>0</v>
      </c>
      <c r="I678">
        <v>0</v>
      </c>
      <c r="M678"/>
    </row>
    <row r="679" spans="1:13" hidden="1" x14ac:dyDescent="0.25">
      <c r="A679" t="s">
        <v>44</v>
      </c>
      <c r="B679" t="s">
        <v>18</v>
      </c>
      <c r="C679" s="2">
        <v>45743</v>
      </c>
      <c r="D679" s="90">
        <v>0</v>
      </c>
      <c r="E679" t="s">
        <v>20</v>
      </c>
      <c r="F679">
        <v>4098531</v>
      </c>
      <c r="G679">
        <v>3.75</v>
      </c>
      <c r="H679">
        <v>1</v>
      </c>
      <c r="I679">
        <v>3.75</v>
      </c>
      <c r="M679"/>
    </row>
    <row r="680" spans="1:13" hidden="1" x14ac:dyDescent="0.25">
      <c r="A680" t="s">
        <v>44</v>
      </c>
      <c r="B680" t="s">
        <v>18</v>
      </c>
      <c r="C680" s="2">
        <v>45743</v>
      </c>
      <c r="D680" s="90">
        <v>0</v>
      </c>
      <c r="E680" t="s">
        <v>20</v>
      </c>
      <c r="F680">
        <v>4098532</v>
      </c>
      <c r="G680">
        <v>3.75</v>
      </c>
      <c r="H680">
        <v>1</v>
      </c>
      <c r="I680">
        <v>3.75</v>
      </c>
      <c r="M680"/>
    </row>
    <row r="681" spans="1:13" hidden="1" x14ac:dyDescent="0.25">
      <c r="A681" t="s">
        <v>44</v>
      </c>
      <c r="B681" t="s">
        <v>18</v>
      </c>
      <c r="C681" s="2">
        <v>45740</v>
      </c>
      <c r="D681" s="90">
        <v>0</v>
      </c>
      <c r="E681" t="s">
        <v>20</v>
      </c>
      <c r="F681">
        <v>4098533</v>
      </c>
      <c r="G681">
        <v>3.75</v>
      </c>
      <c r="H681">
        <v>1</v>
      </c>
      <c r="I681">
        <v>3.75</v>
      </c>
      <c r="M681"/>
    </row>
    <row r="682" spans="1:13" hidden="1" x14ac:dyDescent="0.25">
      <c r="A682" t="s">
        <v>44</v>
      </c>
      <c r="B682" t="s">
        <v>65</v>
      </c>
      <c r="C682" s="2">
        <v>45742</v>
      </c>
      <c r="D682" s="90">
        <v>0</v>
      </c>
      <c r="E682" t="s">
        <v>23</v>
      </c>
      <c r="F682">
        <v>4098534</v>
      </c>
      <c r="G682">
        <v>3.75</v>
      </c>
      <c r="H682">
        <v>1</v>
      </c>
      <c r="I682">
        <v>3.75</v>
      </c>
      <c r="M682"/>
    </row>
    <row r="683" spans="1:13" hidden="1" x14ac:dyDescent="0.25">
      <c r="A683" t="s">
        <v>44</v>
      </c>
      <c r="B683" t="s">
        <v>45</v>
      </c>
      <c r="C683" s="2">
        <v>45740</v>
      </c>
      <c r="D683" s="90">
        <v>3.75</v>
      </c>
      <c r="E683" t="s">
        <v>23</v>
      </c>
      <c r="F683">
        <v>4098535</v>
      </c>
      <c r="G683">
        <v>3.75</v>
      </c>
      <c r="H683">
        <v>0</v>
      </c>
      <c r="I683">
        <v>0</v>
      </c>
      <c r="M683"/>
    </row>
    <row r="684" spans="1:13" hidden="1" x14ac:dyDescent="0.25">
      <c r="A684" t="s">
        <v>44</v>
      </c>
      <c r="B684" t="s">
        <v>65</v>
      </c>
      <c r="C684" s="2">
        <v>45742</v>
      </c>
      <c r="D684" s="90">
        <v>0</v>
      </c>
      <c r="E684" t="s">
        <v>23</v>
      </c>
      <c r="F684">
        <v>4098536</v>
      </c>
      <c r="G684">
        <v>3.75</v>
      </c>
      <c r="H684">
        <v>1</v>
      </c>
      <c r="I684">
        <v>3.75</v>
      </c>
      <c r="M684"/>
    </row>
    <row r="685" spans="1:13" hidden="1" x14ac:dyDescent="0.25">
      <c r="A685" t="s">
        <v>73</v>
      </c>
      <c r="B685" t="s">
        <v>143</v>
      </c>
      <c r="C685" s="2">
        <v>45740</v>
      </c>
      <c r="D685" s="90">
        <v>0</v>
      </c>
      <c r="E685" t="s">
        <v>37</v>
      </c>
      <c r="F685">
        <v>4098548</v>
      </c>
      <c r="G685">
        <v>0</v>
      </c>
      <c r="H685">
        <v>0</v>
      </c>
      <c r="I685">
        <v>0</v>
      </c>
      <c r="M685"/>
    </row>
    <row r="686" spans="1:13" hidden="1" x14ac:dyDescent="0.25">
      <c r="A686" t="s">
        <v>73</v>
      </c>
      <c r="B686" t="s">
        <v>21</v>
      </c>
      <c r="C686" s="2">
        <v>45741</v>
      </c>
      <c r="D686" s="90">
        <v>5</v>
      </c>
      <c r="E686" t="s">
        <v>23</v>
      </c>
      <c r="F686">
        <v>4098569</v>
      </c>
      <c r="G686">
        <v>5</v>
      </c>
      <c r="H686">
        <v>0</v>
      </c>
      <c r="I686">
        <v>0</v>
      </c>
      <c r="M686"/>
    </row>
    <row r="687" spans="1:13" hidden="1" x14ac:dyDescent="0.25">
      <c r="A687" t="s">
        <v>75</v>
      </c>
      <c r="B687" t="s">
        <v>18</v>
      </c>
      <c r="C687" s="2">
        <v>45740</v>
      </c>
      <c r="D687" s="90">
        <v>5.5</v>
      </c>
      <c r="E687" t="s">
        <v>23</v>
      </c>
      <c r="F687">
        <v>4098579</v>
      </c>
      <c r="G687">
        <v>5.5</v>
      </c>
      <c r="H687">
        <v>0</v>
      </c>
      <c r="I687">
        <v>0</v>
      </c>
      <c r="M687"/>
    </row>
    <row r="688" spans="1:13" hidden="1" x14ac:dyDescent="0.25">
      <c r="A688" t="s">
        <v>73</v>
      </c>
      <c r="B688" t="s">
        <v>18</v>
      </c>
      <c r="C688" s="2">
        <v>45740</v>
      </c>
      <c r="D688" s="90">
        <v>5</v>
      </c>
      <c r="E688" t="s">
        <v>23</v>
      </c>
      <c r="F688">
        <v>4098581</v>
      </c>
      <c r="G688">
        <v>5</v>
      </c>
      <c r="H688">
        <v>0</v>
      </c>
      <c r="I688">
        <v>0</v>
      </c>
      <c r="M688"/>
    </row>
    <row r="689" spans="1:13" hidden="1" x14ac:dyDescent="0.25">
      <c r="A689" t="s">
        <v>75</v>
      </c>
      <c r="B689" t="s">
        <v>21</v>
      </c>
      <c r="C689" s="2">
        <v>45740</v>
      </c>
      <c r="D689" s="90">
        <v>5.5</v>
      </c>
      <c r="E689" t="s">
        <v>23</v>
      </c>
      <c r="F689">
        <v>4098595</v>
      </c>
      <c r="G689">
        <v>5.5</v>
      </c>
      <c r="H689">
        <v>0</v>
      </c>
      <c r="I689">
        <v>0</v>
      </c>
      <c r="M689"/>
    </row>
    <row r="690" spans="1:13" hidden="1" x14ac:dyDescent="0.25">
      <c r="A690" t="s">
        <v>75</v>
      </c>
      <c r="B690" t="s">
        <v>133</v>
      </c>
      <c r="C690" s="2">
        <v>45744</v>
      </c>
      <c r="D690" s="90">
        <v>5.5</v>
      </c>
      <c r="E690" t="s">
        <v>23</v>
      </c>
      <c r="F690">
        <v>4098597</v>
      </c>
      <c r="G690">
        <v>5.5</v>
      </c>
      <c r="H690">
        <v>0</v>
      </c>
      <c r="I690">
        <v>0</v>
      </c>
      <c r="M690"/>
    </row>
    <row r="691" spans="1:13" hidden="1" x14ac:dyDescent="0.25">
      <c r="A691" t="s">
        <v>44</v>
      </c>
      <c r="B691" t="s">
        <v>132</v>
      </c>
      <c r="C691" s="2">
        <v>45740</v>
      </c>
      <c r="D691" s="90">
        <v>0</v>
      </c>
      <c r="E691" t="s">
        <v>23</v>
      </c>
      <c r="F691">
        <v>4098599</v>
      </c>
      <c r="G691">
        <v>3.75</v>
      </c>
      <c r="H691">
        <v>1</v>
      </c>
      <c r="I691">
        <v>3.75</v>
      </c>
      <c r="M691"/>
    </row>
    <row r="692" spans="1:13" hidden="1" x14ac:dyDescent="0.25">
      <c r="A692" t="s">
        <v>75</v>
      </c>
      <c r="B692" t="s">
        <v>21</v>
      </c>
      <c r="C692" s="2">
        <v>45744</v>
      </c>
      <c r="D692" s="90">
        <v>0</v>
      </c>
      <c r="E692" t="s">
        <v>23</v>
      </c>
      <c r="F692">
        <v>4098601</v>
      </c>
      <c r="G692">
        <v>0</v>
      </c>
      <c r="H692">
        <v>0</v>
      </c>
      <c r="I692">
        <v>0</v>
      </c>
      <c r="M692"/>
    </row>
    <row r="693" spans="1:13" hidden="1" x14ac:dyDescent="0.25">
      <c r="A693" t="s">
        <v>44</v>
      </c>
      <c r="B693" t="s">
        <v>45</v>
      </c>
      <c r="C693" s="2">
        <v>45740</v>
      </c>
      <c r="D693" s="90">
        <v>3.75</v>
      </c>
      <c r="E693" t="s">
        <v>23</v>
      </c>
      <c r="F693">
        <v>4098602</v>
      </c>
      <c r="G693">
        <v>3.75</v>
      </c>
      <c r="H693">
        <v>0</v>
      </c>
      <c r="I693">
        <v>0</v>
      </c>
      <c r="M693"/>
    </row>
    <row r="694" spans="1:13" hidden="1" x14ac:dyDescent="0.25">
      <c r="A694" t="s">
        <v>75</v>
      </c>
      <c r="B694" t="s">
        <v>21</v>
      </c>
      <c r="C694" s="2">
        <v>45741</v>
      </c>
      <c r="D694" s="90">
        <v>5.5</v>
      </c>
      <c r="E694" t="s">
        <v>23</v>
      </c>
      <c r="F694">
        <v>4098603</v>
      </c>
      <c r="G694">
        <v>5.5</v>
      </c>
      <c r="H694">
        <v>0</v>
      </c>
      <c r="I694">
        <v>0</v>
      </c>
      <c r="M694"/>
    </row>
    <row r="695" spans="1:13" hidden="1" x14ac:dyDescent="0.25">
      <c r="A695" t="s">
        <v>75</v>
      </c>
      <c r="B695" t="s">
        <v>133</v>
      </c>
      <c r="C695" s="2">
        <v>45743</v>
      </c>
      <c r="D695" s="90">
        <v>5.5</v>
      </c>
      <c r="E695" t="s">
        <v>23</v>
      </c>
      <c r="F695">
        <v>4098604</v>
      </c>
      <c r="G695">
        <v>5.5</v>
      </c>
      <c r="H695">
        <v>0</v>
      </c>
      <c r="I695">
        <v>0</v>
      </c>
      <c r="M695"/>
    </row>
    <row r="696" spans="1:13" hidden="1" x14ac:dyDescent="0.25">
      <c r="A696" t="s">
        <v>75</v>
      </c>
      <c r="B696" t="s">
        <v>18</v>
      </c>
      <c r="C696" s="2">
        <v>45741</v>
      </c>
      <c r="D696" s="90">
        <v>0</v>
      </c>
      <c r="E696" t="s">
        <v>23</v>
      </c>
      <c r="F696">
        <v>4098605</v>
      </c>
      <c r="G696">
        <v>0</v>
      </c>
      <c r="H696">
        <v>0</v>
      </c>
      <c r="I696">
        <v>0</v>
      </c>
      <c r="M696"/>
    </row>
    <row r="697" spans="1:13" hidden="1" x14ac:dyDescent="0.25">
      <c r="A697" t="s">
        <v>75</v>
      </c>
      <c r="B697" t="s">
        <v>141</v>
      </c>
      <c r="C697" s="2">
        <v>45743</v>
      </c>
      <c r="D697" s="90">
        <v>0</v>
      </c>
      <c r="E697" t="s">
        <v>23</v>
      </c>
      <c r="F697">
        <v>4098606</v>
      </c>
      <c r="G697">
        <v>0</v>
      </c>
      <c r="H697">
        <v>0</v>
      </c>
      <c r="I697">
        <v>0</v>
      </c>
      <c r="M697"/>
    </row>
    <row r="698" spans="1:13" hidden="1" x14ac:dyDescent="0.25">
      <c r="A698" t="s">
        <v>73</v>
      </c>
      <c r="B698" t="s">
        <v>136</v>
      </c>
      <c r="C698" s="2">
        <v>45740</v>
      </c>
      <c r="D698" s="90">
        <v>5</v>
      </c>
      <c r="E698" t="s">
        <v>37</v>
      </c>
      <c r="F698">
        <v>4098618</v>
      </c>
      <c r="G698">
        <v>5</v>
      </c>
      <c r="H698">
        <v>0</v>
      </c>
      <c r="I698">
        <v>0</v>
      </c>
      <c r="M698"/>
    </row>
    <row r="699" spans="1:13" hidden="1" x14ac:dyDescent="0.25">
      <c r="A699" t="s">
        <v>73</v>
      </c>
      <c r="B699" t="s">
        <v>136</v>
      </c>
      <c r="C699" s="2">
        <v>45741</v>
      </c>
      <c r="D699" s="90">
        <v>5</v>
      </c>
      <c r="E699" t="s">
        <v>37</v>
      </c>
      <c r="F699">
        <v>4098619</v>
      </c>
      <c r="G699">
        <v>5</v>
      </c>
      <c r="H699">
        <v>0</v>
      </c>
      <c r="I699">
        <v>0</v>
      </c>
      <c r="M699"/>
    </row>
    <row r="700" spans="1:13" hidden="1" x14ac:dyDescent="0.25">
      <c r="A700" t="s">
        <v>73</v>
      </c>
      <c r="B700" t="s">
        <v>136</v>
      </c>
      <c r="C700" s="2">
        <v>45742</v>
      </c>
      <c r="D700" s="90">
        <v>5</v>
      </c>
      <c r="E700" t="s">
        <v>37</v>
      </c>
      <c r="F700">
        <v>4098620</v>
      </c>
      <c r="G700">
        <v>5</v>
      </c>
      <c r="H700">
        <v>0</v>
      </c>
      <c r="I700">
        <v>0</v>
      </c>
      <c r="M700"/>
    </row>
    <row r="701" spans="1:13" hidden="1" x14ac:dyDescent="0.25">
      <c r="A701" t="s">
        <v>73</v>
      </c>
      <c r="B701" t="s">
        <v>136</v>
      </c>
      <c r="C701" s="2">
        <v>45743</v>
      </c>
      <c r="D701" s="90">
        <v>5</v>
      </c>
      <c r="E701" t="s">
        <v>37</v>
      </c>
      <c r="F701">
        <v>4098621</v>
      </c>
      <c r="G701">
        <v>5</v>
      </c>
      <c r="H701">
        <v>0</v>
      </c>
      <c r="I701">
        <v>0</v>
      </c>
      <c r="M701"/>
    </row>
    <row r="702" spans="1:13" hidden="1" x14ac:dyDescent="0.25">
      <c r="A702" t="s">
        <v>44</v>
      </c>
      <c r="B702" t="s">
        <v>132</v>
      </c>
      <c r="C702" s="2">
        <v>45740</v>
      </c>
      <c r="D702" s="90">
        <v>0</v>
      </c>
      <c r="E702" t="s">
        <v>23</v>
      </c>
      <c r="F702">
        <v>4098635</v>
      </c>
      <c r="G702">
        <v>3.75</v>
      </c>
      <c r="H702">
        <v>1</v>
      </c>
      <c r="I702">
        <v>3.75</v>
      </c>
      <c r="M702"/>
    </row>
    <row r="703" spans="1:13" hidden="1" x14ac:dyDescent="0.25">
      <c r="A703" t="s">
        <v>75</v>
      </c>
      <c r="B703" t="s">
        <v>136</v>
      </c>
      <c r="C703" s="2">
        <v>45740</v>
      </c>
      <c r="D703" s="90">
        <v>5.5</v>
      </c>
      <c r="E703" t="s">
        <v>23</v>
      </c>
      <c r="F703">
        <v>4098637</v>
      </c>
      <c r="G703">
        <v>5.5</v>
      </c>
      <c r="H703">
        <v>0</v>
      </c>
      <c r="I703">
        <v>0</v>
      </c>
      <c r="M703"/>
    </row>
    <row r="704" spans="1:13" hidden="1" x14ac:dyDescent="0.25">
      <c r="A704" t="s">
        <v>44</v>
      </c>
      <c r="B704" t="s">
        <v>117</v>
      </c>
      <c r="C704" s="2">
        <v>45740</v>
      </c>
      <c r="D704" s="90">
        <v>0</v>
      </c>
      <c r="E704" t="s">
        <v>23</v>
      </c>
      <c r="F704">
        <v>4098639</v>
      </c>
      <c r="G704">
        <v>3.75</v>
      </c>
      <c r="H704">
        <v>1</v>
      </c>
      <c r="I704">
        <v>3.75</v>
      </c>
      <c r="M704"/>
    </row>
    <row r="705" spans="1:13" hidden="1" x14ac:dyDescent="0.25">
      <c r="A705" t="s">
        <v>75</v>
      </c>
      <c r="B705" t="s">
        <v>136</v>
      </c>
      <c r="C705" s="2">
        <v>45740</v>
      </c>
      <c r="D705" s="90">
        <v>5</v>
      </c>
      <c r="E705" t="s">
        <v>23</v>
      </c>
      <c r="F705">
        <v>4098643</v>
      </c>
      <c r="G705">
        <v>5</v>
      </c>
      <c r="H705">
        <v>0</v>
      </c>
      <c r="I705">
        <v>0</v>
      </c>
      <c r="M705"/>
    </row>
    <row r="706" spans="1:13" hidden="1" x14ac:dyDescent="0.25">
      <c r="A706" t="s">
        <v>73</v>
      </c>
      <c r="B706" t="s">
        <v>136</v>
      </c>
      <c r="C706" s="2">
        <v>45740</v>
      </c>
      <c r="D706" s="90">
        <v>5</v>
      </c>
      <c r="E706" t="s">
        <v>37</v>
      </c>
      <c r="F706">
        <v>4098656</v>
      </c>
      <c r="G706">
        <v>5</v>
      </c>
      <c r="H706">
        <v>0</v>
      </c>
      <c r="I706">
        <v>0</v>
      </c>
      <c r="M706"/>
    </row>
    <row r="707" spans="1:13" hidden="1" x14ac:dyDescent="0.25">
      <c r="A707" t="s">
        <v>73</v>
      </c>
      <c r="B707" t="s">
        <v>136</v>
      </c>
      <c r="C707" s="2">
        <v>45743</v>
      </c>
      <c r="D707" s="90">
        <v>0</v>
      </c>
      <c r="E707" t="s">
        <v>23</v>
      </c>
      <c r="F707">
        <v>4098664</v>
      </c>
      <c r="G707">
        <v>0</v>
      </c>
      <c r="H707">
        <v>0</v>
      </c>
      <c r="I707">
        <v>0</v>
      </c>
      <c r="M707"/>
    </row>
    <row r="708" spans="1:13" hidden="1" x14ac:dyDescent="0.25">
      <c r="A708" t="s">
        <v>73</v>
      </c>
      <c r="B708" t="s">
        <v>18</v>
      </c>
      <c r="C708" s="2">
        <v>45741</v>
      </c>
      <c r="D708" s="90">
        <v>5</v>
      </c>
      <c r="E708" t="s">
        <v>23</v>
      </c>
      <c r="F708">
        <v>4098669</v>
      </c>
      <c r="G708">
        <v>5</v>
      </c>
      <c r="H708">
        <v>0</v>
      </c>
      <c r="I708">
        <v>0</v>
      </c>
      <c r="M708"/>
    </row>
    <row r="709" spans="1:13" hidden="1" x14ac:dyDescent="0.25">
      <c r="A709" t="s">
        <v>73</v>
      </c>
      <c r="B709" t="s">
        <v>18</v>
      </c>
      <c r="C709" s="2">
        <v>45741</v>
      </c>
      <c r="D709" s="90">
        <v>0</v>
      </c>
      <c r="E709" t="s">
        <v>23</v>
      </c>
      <c r="F709">
        <v>4098670</v>
      </c>
      <c r="G709">
        <v>5</v>
      </c>
      <c r="H709">
        <v>1</v>
      </c>
      <c r="I709">
        <v>5</v>
      </c>
      <c r="M709"/>
    </row>
    <row r="710" spans="1:13" hidden="1" x14ac:dyDescent="0.25">
      <c r="A710" t="s">
        <v>73</v>
      </c>
      <c r="B710" t="s">
        <v>143</v>
      </c>
      <c r="C710" s="2">
        <v>45744</v>
      </c>
      <c r="D710" s="90">
        <v>0</v>
      </c>
      <c r="E710" t="s">
        <v>37</v>
      </c>
      <c r="F710">
        <v>4098687</v>
      </c>
      <c r="G710">
        <v>0</v>
      </c>
      <c r="H710">
        <v>0</v>
      </c>
      <c r="I710">
        <v>0</v>
      </c>
      <c r="M710"/>
    </row>
    <row r="711" spans="1:13" hidden="1" x14ac:dyDescent="0.25">
      <c r="A711" t="s">
        <v>73</v>
      </c>
      <c r="B711" t="s">
        <v>136</v>
      </c>
      <c r="C711" s="2">
        <v>45744</v>
      </c>
      <c r="D711" s="90">
        <v>5</v>
      </c>
      <c r="E711" t="s">
        <v>23</v>
      </c>
      <c r="F711">
        <v>4098691</v>
      </c>
      <c r="G711">
        <v>5</v>
      </c>
      <c r="H711">
        <v>0</v>
      </c>
      <c r="I711">
        <v>0</v>
      </c>
      <c r="M711"/>
    </row>
    <row r="712" spans="1:13" hidden="1" x14ac:dyDescent="0.25">
      <c r="A712" t="s">
        <v>44</v>
      </c>
      <c r="B712" t="s">
        <v>136</v>
      </c>
      <c r="C712" s="2">
        <v>45744</v>
      </c>
      <c r="D712" s="90">
        <v>0</v>
      </c>
      <c r="E712" t="s">
        <v>23</v>
      </c>
      <c r="F712">
        <v>4098692</v>
      </c>
      <c r="G712">
        <v>3.75</v>
      </c>
      <c r="H712">
        <v>1</v>
      </c>
      <c r="I712">
        <v>3.75</v>
      </c>
      <c r="M712"/>
    </row>
    <row r="713" spans="1:13" hidden="1" x14ac:dyDescent="0.25">
      <c r="A713" t="s">
        <v>44</v>
      </c>
      <c r="B713" t="s">
        <v>18</v>
      </c>
      <c r="C713" s="2">
        <v>45744</v>
      </c>
      <c r="D713" s="90">
        <v>0</v>
      </c>
      <c r="E713" t="s">
        <v>20</v>
      </c>
      <c r="F713">
        <v>4098693</v>
      </c>
      <c r="G713">
        <v>3.75</v>
      </c>
      <c r="H713">
        <v>1</v>
      </c>
      <c r="I713">
        <v>3.75</v>
      </c>
      <c r="M713"/>
    </row>
    <row r="714" spans="1:13" hidden="1" x14ac:dyDescent="0.25">
      <c r="A714" t="s">
        <v>44</v>
      </c>
      <c r="B714" t="s">
        <v>45</v>
      </c>
      <c r="C714" s="2">
        <v>45744</v>
      </c>
      <c r="D714" s="90">
        <v>0</v>
      </c>
      <c r="E714" t="s">
        <v>23</v>
      </c>
      <c r="F714">
        <v>4098694</v>
      </c>
      <c r="G714">
        <v>3.75</v>
      </c>
      <c r="H714">
        <v>1</v>
      </c>
      <c r="I714">
        <v>3.75</v>
      </c>
      <c r="M714"/>
    </row>
    <row r="715" spans="1:13" hidden="1" x14ac:dyDescent="0.25">
      <c r="A715" t="s">
        <v>44</v>
      </c>
      <c r="B715" t="s">
        <v>45</v>
      </c>
      <c r="C715" s="2">
        <v>45744</v>
      </c>
      <c r="D715" s="90">
        <v>0</v>
      </c>
      <c r="E715" t="s">
        <v>23</v>
      </c>
      <c r="F715">
        <v>4098695</v>
      </c>
      <c r="G715">
        <v>3.75</v>
      </c>
      <c r="H715">
        <v>1</v>
      </c>
      <c r="I715">
        <v>3.75</v>
      </c>
      <c r="M715"/>
    </row>
    <row r="716" spans="1:13" hidden="1" x14ac:dyDescent="0.25">
      <c r="A716" t="s">
        <v>73</v>
      </c>
      <c r="B716" t="s">
        <v>142</v>
      </c>
      <c r="C716" s="2">
        <v>45744</v>
      </c>
      <c r="D716" s="90">
        <v>5</v>
      </c>
      <c r="E716" t="s">
        <v>23</v>
      </c>
      <c r="F716">
        <v>4098697</v>
      </c>
      <c r="G716">
        <v>5</v>
      </c>
      <c r="H716">
        <v>0</v>
      </c>
      <c r="I716">
        <v>0</v>
      </c>
      <c r="M716"/>
    </row>
    <row r="717" spans="1:13" hidden="1" x14ac:dyDescent="0.25">
      <c r="A717" t="s">
        <v>44</v>
      </c>
      <c r="B717" t="s">
        <v>21</v>
      </c>
      <c r="C717" s="2">
        <v>45744</v>
      </c>
      <c r="D717" s="90">
        <v>3.75</v>
      </c>
      <c r="E717" t="s">
        <v>23</v>
      </c>
      <c r="F717">
        <v>4098698</v>
      </c>
      <c r="G717">
        <v>3.75</v>
      </c>
      <c r="H717">
        <v>0</v>
      </c>
      <c r="I717">
        <v>0</v>
      </c>
      <c r="M717"/>
    </row>
    <row r="718" spans="1:13" hidden="1" x14ac:dyDescent="0.25">
      <c r="A718" t="s">
        <v>44</v>
      </c>
      <c r="B718" t="s">
        <v>136</v>
      </c>
      <c r="C718" s="2">
        <v>45744</v>
      </c>
      <c r="D718" s="90">
        <v>0</v>
      </c>
      <c r="E718" t="s">
        <v>23</v>
      </c>
      <c r="F718">
        <v>4098699</v>
      </c>
      <c r="G718">
        <v>3.75</v>
      </c>
      <c r="H718">
        <v>1</v>
      </c>
      <c r="I718">
        <v>3.75</v>
      </c>
      <c r="M718"/>
    </row>
    <row r="719" spans="1:13" hidden="1" x14ac:dyDescent="0.25">
      <c r="A719" t="s">
        <v>73</v>
      </c>
      <c r="B719" t="s">
        <v>136</v>
      </c>
      <c r="C719" s="2">
        <v>45744</v>
      </c>
      <c r="D719" s="90">
        <v>0</v>
      </c>
      <c r="E719" t="s">
        <v>23</v>
      </c>
      <c r="F719">
        <v>4098704</v>
      </c>
      <c r="G719">
        <v>0</v>
      </c>
      <c r="H719">
        <v>0</v>
      </c>
      <c r="I719">
        <v>0</v>
      </c>
      <c r="M719"/>
    </row>
    <row r="720" spans="1:13" hidden="1" x14ac:dyDescent="0.25">
      <c r="A720" t="s">
        <v>73</v>
      </c>
      <c r="B720" t="s">
        <v>136</v>
      </c>
      <c r="C720" s="2">
        <v>45744</v>
      </c>
      <c r="D720" s="90">
        <v>0</v>
      </c>
      <c r="E720" t="s">
        <v>23</v>
      </c>
      <c r="F720">
        <v>4098705</v>
      </c>
      <c r="G720">
        <v>0</v>
      </c>
      <c r="H720">
        <v>0</v>
      </c>
      <c r="I720">
        <v>0</v>
      </c>
      <c r="M720"/>
    </row>
    <row r="721" spans="1:13" hidden="1" x14ac:dyDescent="0.25">
      <c r="A721" t="s">
        <v>75</v>
      </c>
      <c r="B721" t="s">
        <v>18</v>
      </c>
      <c r="C721" s="2">
        <v>45744</v>
      </c>
      <c r="D721" s="90">
        <v>0</v>
      </c>
      <c r="E721" t="s">
        <v>23</v>
      </c>
      <c r="F721">
        <v>4098727</v>
      </c>
      <c r="G721">
        <v>0</v>
      </c>
      <c r="H721">
        <v>0</v>
      </c>
      <c r="I721">
        <v>0</v>
      </c>
      <c r="M721"/>
    </row>
    <row r="722" spans="1:13" hidden="1" x14ac:dyDescent="0.25">
      <c r="A722" t="s">
        <v>75</v>
      </c>
      <c r="B722" t="s">
        <v>137</v>
      </c>
      <c r="C722" s="2">
        <v>45744</v>
      </c>
      <c r="D722" s="90">
        <v>0</v>
      </c>
      <c r="E722" t="s">
        <v>23</v>
      </c>
      <c r="F722">
        <v>4098728</v>
      </c>
      <c r="G722">
        <v>0</v>
      </c>
      <c r="H722">
        <v>0</v>
      </c>
      <c r="I722">
        <v>0</v>
      </c>
      <c r="M722"/>
    </row>
    <row r="723" spans="1:13" hidden="1" x14ac:dyDescent="0.25">
      <c r="A723" t="s">
        <v>73</v>
      </c>
      <c r="B723" t="s">
        <v>18</v>
      </c>
      <c r="C723" s="2">
        <v>45744</v>
      </c>
      <c r="D723" s="90">
        <v>0</v>
      </c>
      <c r="E723" t="s">
        <v>23</v>
      </c>
      <c r="F723">
        <v>4098729</v>
      </c>
      <c r="G723">
        <v>0</v>
      </c>
      <c r="H723">
        <v>0</v>
      </c>
      <c r="I723">
        <v>0</v>
      </c>
      <c r="M723"/>
    </row>
    <row r="724" spans="1:13" hidden="1" x14ac:dyDescent="0.25">
      <c r="A724" t="s">
        <v>73</v>
      </c>
      <c r="B724" t="s">
        <v>18</v>
      </c>
      <c r="C724" s="2">
        <v>45744</v>
      </c>
      <c r="D724" s="90">
        <v>0</v>
      </c>
      <c r="E724" t="s">
        <v>23</v>
      </c>
      <c r="F724">
        <v>4098736</v>
      </c>
      <c r="G724">
        <v>0</v>
      </c>
      <c r="H724">
        <v>0</v>
      </c>
      <c r="I724">
        <v>0</v>
      </c>
      <c r="M724"/>
    </row>
    <row r="725" spans="1:13" hidden="1" x14ac:dyDescent="0.25">
      <c r="A725" t="s">
        <v>44</v>
      </c>
      <c r="B725" t="s">
        <v>65</v>
      </c>
      <c r="C725" s="2">
        <v>45744</v>
      </c>
      <c r="D725" s="90">
        <v>0</v>
      </c>
      <c r="E725" t="s">
        <v>23</v>
      </c>
      <c r="F725">
        <v>4098743</v>
      </c>
      <c r="G725">
        <v>3.75</v>
      </c>
      <c r="H725">
        <v>1</v>
      </c>
      <c r="I725">
        <v>3.75</v>
      </c>
      <c r="M725"/>
    </row>
    <row r="726" spans="1:13" hidden="1" x14ac:dyDescent="0.25">
      <c r="A726" t="s">
        <v>75</v>
      </c>
      <c r="B726" t="s">
        <v>141</v>
      </c>
      <c r="C726" s="2">
        <v>45744</v>
      </c>
      <c r="D726" s="90">
        <v>0</v>
      </c>
      <c r="E726" t="s">
        <v>23</v>
      </c>
      <c r="F726">
        <v>4098753</v>
      </c>
      <c r="G726">
        <v>0</v>
      </c>
      <c r="H726">
        <v>0</v>
      </c>
      <c r="I726">
        <v>0</v>
      </c>
      <c r="M726"/>
    </row>
    <row r="727" spans="1:13" hidden="1" x14ac:dyDescent="0.25">
      <c r="A727" t="s">
        <v>75</v>
      </c>
      <c r="B727" t="s">
        <v>133</v>
      </c>
      <c r="C727" s="2">
        <v>45744</v>
      </c>
      <c r="D727" s="90">
        <v>0</v>
      </c>
      <c r="E727" t="s">
        <v>23</v>
      </c>
      <c r="F727">
        <v>4098754</v>
      </c>
      <c r="G727">
        <v>0</v>
      </c>
      <c r="H727">
        <v>0</v>
      </c>
      <c r="I727">
        <v>0</v>
      </c>
      <c r="M727"/>
    </row>
    <row r="728" spans="1:13" hidden="1" x14ac:dyDescent="0.25">
      <c r="A728" t="s">
        <v>44</v>
      </c>
      <c r="B728" t="s">
        <v>136</v>
      </c>
      <c r="C728" s="2">
        <v>45744</v>
      </c>
      <c r="D728" s="90">
        <v>0</v>
      </c>
      <c r="E728" t="s">
        <v>23</v>
      </c>
      <c r="F728">
        <v>4098755</v>
      </c>
      <c r="G728">
        <v>3.75</v>
      </c>
      <c r="H728">
        <v>1</v>
      </c>
      <c r="I728">
        <v>3.75</v>
      </c>
      <c r="M728"/>
    </row>
    <row r="729" spans="1:13" hidden="1" x14ac:dyDescent="0.25">
      <c r="A729" t="s">
        <v>44</v>
      </c>
      <c r="B729" t="s">
        <v>136</v>
      </c>
      <c r="C729" s="2">
        <v>45744</v>
      </c>
      <c r="D729" s="90">
        <v>0</v>
      </c>
      <c r="E729" t="s">
        <v>23</v>
      </c>
      <c r="F729">
        <v>4098756</v>
      </c>
      <c r="G729">
        <v>3.75</v>
      </c>
      <c r="H729">
        <v>1</v>
      </c>
      <c r="I729">
        <v>3.75</v>
      </c>
      <c r="M729"/>
    </row>
    <row r="730" spans="1:13" hidden="1" x14ac:dyDescent="0.25">
      <c r="A730" t="s">
        <v>75</v>
      </c>
      <c r="B730" t="s">
        <v>139</v>
      </c>
      <c r="C730" s="2">
        <v>45744</v>
      </c>
      <c r="D730" s="90">
        <v>0</v>
      </c>
      <c r="E730" t="s">
        <v>37</v>
      </c>
      <c r="F730">
        <v>4098757</v>
      </c>
      <c r="G730">
        <v>0</v>
      </c>
      <c r="H730">
        <v>0</v>
      </c>
      <c r="I730">
        <v>0</v>
      </c>
      <c r="M730"/>
    </row>
    <row r="731" spans="1:13" hidden="1" x14ac:dyDescent="0.25">
      <c r="A731" t="s">
        <v>75</v>
      </c>
      <c r="B731" t="s">
        <v>18</v>
      </c>
      <c r="C731" s="2">
        <v>45744</v>
      </c>
      <c r="D731" s="90">
        <v>0</v>
      </c>
      <c r="E731" t="s">
        <v>23</v>
      </c>
      <c r="F731">
        <v>4098758</v>
      </c>
      <c r="G731">
        <v>0</v>
      </c>
      <c r="H731">
        <v>0</v>
      </c>
      <c r="I731">
        <v>0</v>
      </c>
      <c r="M731"/>
    </row>
    <row r="732" spans="1:13" hidden="1" x14ac:dyDescent="0.25">
      <c r="A732" t="s">
        <v>73</v>
      </c>
      <c r="B732" t="s">
        <v>133</v>
      </c>
      <c r="C732" s="2">
        <v>45744</v>
      </c>
      <c r="D732" s="90">
        <v>0</v>
      </c>
      <c r="E732" t="s">
        <v>23</v>
      </c>
      <c r="F732">
        <v>4098764</v>
      </c>
      <c r="G732">
        <v>0</v>
      </c>
      <c r="H732">
        <v>0</v>
      </c>
      <c r="I732">
        <v>0</v>
      </c>
      <c r="M732"/>
    </row>
    <row r="733" spans="1:13" hidden="1" x14ac:dyDescent="0.25">
      <c r="A733" t="s">
        <v>73</v>
      </c>
      <c r="B733" t="s">
        <v>143</v>
      </c>
      <c r="C733" s="2">
        <v>45744</v>
      </c>
      <c r="D733" s="90">
        <v>0</v>
      </c>
      <c r="E733" t="s">
        <v>37</v>
      </c>
      <c r="F733">
        <v>4098765</v>
      </c>
      <c r="G733">
        <v>0</v>
      </c>
      <c r="H733">
        <v>0</v>
      </c>
      <c r="I733">
        <v>0</v>
      </c>
      <c r="M733"/>
    </row>
    <row r="734" spans="1:13" hidden="1" x14ac:dyDescent="0.25">
      <c r="A734" t="s">
        <v>73</v>
      </c>
      <c r="B734" t="s">
        <v>137</v>
      </c>
      <c r="C734" s="2">
        <v>45744</v>
      </c>
      <c r="D734" s="90">
        <v>0</v>
      </c>
      <c r="E734" t="s">
        <v>23</v>
      </c>
      <c r="F734">
        <v>4098773</v>
      </c>
      <c r="G734">
        <v>0</v>
      </c>
      <c r="H734">
        <v>0</v>
      </c>
      <c r="I734">
        <v>0</v>
      </c>
      <c r="M734"/>
    </row>
    <row r="735" spans="1:13" hidden="1" x14ac:dyDescent="0.25">
      <c r="A735" t="s">
        <v>44</v>
      </c>
      <c r="B735" t="s">
        <v>117</v>
      </c>
      <c r="C735" s="2">
        <v>45744</v>
      </c>
      <c r="D735" s="90">
        <v>3.75</v>
      </c>
      <c r="E735" t="s">
        <v>23</v>
      </c>
      <c r="F735">
        <v>4098774</v>
      </c>
      <c r="G735">
        <v>3.75</v>
      </c>
      <c r="H735">
        <v>0</v>
      </c>
      <c r="I735">
        <v>0</v>
      </c>
      <c r="M735"/>
    </row>
    <row r="736" spans="1:13" hidden="1" x14ac:dyDescent="0.25">
      <c r="A736" t="s">
        <v>44</v>
      </c>
      <c r="B736" t="s">
        <v>18</v>
      </c>
      <c r="C736" s="2">
        <v>45744</v>
      </c>
      <c r="D736" s="90">
        <v>0</v>
      </c>
      <c r="E736" t="s">
        <v>20</v>
      </c>
      <c r="F736">
        <v>4098775</v>
      </c>
      <c r="G736">
        <v>3.75</v>
      </c>
      <c r="H736">
        <v>1</v>
      </c>
      <c r="I736">
        <v>3.75</v>
      </c>
      <c r="M736"/>
    </row>
    <row r="737" spans="1:13" hidden="1" x14ac:dyDescent="0.25">
      <c r="A737" t="s">
        <v>73</v>
      </c>
      <c r="B737" t="s">
        <v>142</v>
      </c>
      <c r="C737" s="2">
        <v>45744</v>
      </c>
      <c r="D737" s="90">
        <v>0</v>
      </c>
      <c r="E737" t="s">
        <v>23</v>
      </c>
      <c r="F737">
        <v>4098778</v>
      </c>
      <c r="G737">
        <v>0</v>
      </c>
      <c r="H737">
        <v>0</v>
      </c>
      <c r="I737">
        <v>0</v>
      </c>
      <c r="M737"/>
    </row>
    <row r="738" spans="1:13" hidden="1" x14ac:dyDescent="0.25">
      <c r="A738" t="s">
        <v>73</v>
      </c>
      <c r="B738" t="s">
        <v>136</v>
      </c>
      <c r="C738" s="2">
        <v>45744</v>
      </c>
      <c r="D738" s="90">
        <v>0</v>
      </c>
      <c r="E738" t="s">
        <v>23</v>
      </c>
      <c r="F738">
        <v>4098779</v>
      </c>
      <c r="G738">
        <v>0</v>
      </c>
      <c r="H738">
        <v>0</v>
      </c>
      <c r="I738">
        <v>0</v>
      </c>
      <c r="M738"/>
    </row>
    <row r="739" spans="1:13" hidden="1" x14ac:dyDescent="0.25">
      <c r="A739" t="s">
        <v>44</v>
      </c>
      <c r="B739" t="s">
        <v>136</v>
      </c>
      <c r="C739" s="2">
        <v>45744</v>
      </c>
      <c r="D739" s="90">
        <v>0</v>
      </c>
      <c r="E739" t="s">
        <v>23</v>
      </c>
      <c r="F739">
        <v>4098780</v>
      </c>
      <c r="G739">
        <v>3.75</v>
      </c>
      <c r="H739">
        <v>1</v>
      </c>
      <c r="I739">
        <v>3.75</v>
      </c>
      <c r="M739"/>
    </row>
    <row r="740" spans="1:13" hidden="1" x14ac:dyDescent="0.25">
      <c r="A740" t="s">
        <v>44</v>
      </c>
      <c r="B740" t="s">
        <v>136</v>
      </c>
      <c r="C740" s="2">
        <v>45744</v>
      </c>
      <c r="D740" s="90">
        <v>0</v>
      </c>
      <c r="E740" t="s">
        <v>23</v>
      </c>
      <c r="F740">
        <v>4098781</v>
      </c>
      <c r="G740">
        <v>3.75</v>
      </c>
      <c r="H740">
        <v>1</v>
      </c>
      <c r="I740">
        <v>3.75</v>
      </c>
      <c r="M740"/>
    </row>
    <row r="741" spans="1:13" hidden="1" x14ac:dyDescent="0.25">
      <c r="A741" t="s">
        <v>44</v>
      </c>
      <c r="B741" t="s">
        <v>136</v>
      </c>
      <c r="C741" s="2">
        <v>45744</v>
      </c>
      <c r="D741" s="90">
        <v>0</v>
      </c>
      <c r="E741" t="s">
        <v>23</v>
      </c>
      <c r="F741">
        <v>4098782</v>
      </c>
      <c r="G741">
        <v>3.75</v>
      </c>
      <c r="H741">
        <v>1</v>
      </c>
      <c r="I741">
        <v>3.75</v>
      </c>
      <c r="M741"/>
    </row>
    <row r="742" spans="1:13" hidden="1" x14ac:dyDescent="0.25">
      <c r="A742" t="s">
        <v>44</v>
      </c>
      <c r="B742" t="s">
        <v>136</v>
      </c>
      <c r="C742" s="2">
        <v>45744</v>
      </c>
      <c r="D742" s="90">
        <v>0</v>
      </c>
      <c r="E742" t="s">
        <v>23</v>
      </c>
      <c r="F742">
        <v>4098783</v>
      </c>
      <c r="G742">
        <v>3.75</v>
      </c>
      <c r="H742">
        <v>1</v>
      </c>
      <c r="I742">
        <v>3.75</v>
      </c>
      <c r="M742"/>
    </row>
    <row r="743" spans="1:13" hidden="1" x14ac:dyDescent="0.25">
      <c r="A743" t="s">
        <v>73</v>
      </c>
      <c r="B743" t="s">
        <v>18</v>
      </c>
      <c r="C743" s="2">
        <v>45744</v>
      </c>
      <c r="D743" s="90">
        <v>0</v>
      </c>
      <c r="E743" t="s">
        <v>23</v>
      </c>
      <c r="F743">
        <v>4098784</v>
      </c>
      <c r="G743">
        <v>0</v>
      </c>
      <c r="H743">
        <v>0</v>
      </c>
      <c r="I743">
        <v>0</v>
      </c>
      <c r="M743"/>
    </row>
    <row r="744" spans="1:13" hidden="1" x14ac:dyDescent="0.25">
      <c r="A744" t="s">
        <v>73</v>
      </c>
      <c r="B744" t="s">
        <v>18</v>
      </c>
      <c r="C744" s="2">
        <v>45744</v>
      </c>
      <c r="D744" s="90">
        <v>5</v>
      </c>
      <c r="E744" t="s">
        <v>23</v>
      </c>
      <c r="F744">
        <v>4098789</v>
      </c>
      <c r="G744">
        <v>5</v>
      </c>
      <c r="H744">
        <v>0</v>
      </c>
      <c r="I744">
        <v>0</v>
      </c>
      <c r="M744"/>
    </row>
    <row r="745" spans="1:13" hidden="1" x14ac:dyDescent="0.25">
      <c r="A745" t="s">
        <v>73</v>
      </c>
      <c r="B745" t="s">
        <v>18</v>
      </c>
      <c r="C745" s="2">
        <v>45744</v>
      </c>
      <c r="D745" s="90">
        <v>5</v>
      </c>
      <c r="E745" t="s">
        <v>23</v>
      </c>
      <c r="F745">
        <v>4098796</v>
      </c>
      <c r="G745">
        <v>5</v>
      </c>
      <c r="H745">
        <v>0</v>
      </c>
      <c r="I745">
        <v>0</v>
      </c>
      <c r="M745"/>
    </row>
    <row r="746" spans="1:13" hidden="1" x14ac:dyDescent="0.25">
      <c r="A746" t="s">
        <v>44</v>
      </c>
      <c r="B746" t="s">
        <v>65</v>
      </c>
      <c r="C746" s="2">
        <v>45744</v>
      </c>
      <c r="D746" s="90">
        <v>0</v>
      </c>
      <c r="E746" t="s">
        <v>23</v>
      </c>
      <c r="F746">
        <v>4098800</v>
      </c>
      <c r="G746">
        <v>3.75</v>
      </c>
      <c r="H746">
        <v>1</v>
      </c>
      <c r="I746">
        <v>3.75</v>
      </c>
      <c r="M746"/>
    </row>
    <row r="747" spans="1:13" hidden="1" x14ac:dyDescent="0.25">
      <c r="A747" t="s">
        <v>73</v>
      </c>
      <c r="B747" t="s">
        <v>18</v>
      </c>
      <c r="C747" s="2">
        <v>45744</v>
      </c>
      <c r="D747" s="90">
        <v>0</v>
      </c>
      <c r="E747" t="s">
        <v>23</v>
      </c>
      <c r="F747">
        <v>4098805</v>
      </c>
      <c r="G747">
        <v>0</v>
      </c>
      <c r="H747">
        <v>0</v>
      </c>
      <c r="I747">
        <v>0</v>
      </c>
      <c r="M747"/>
    </row>
    <row r="748" spans="1:13" hidden="1" x14ac:dyDescent="0.25">
      <c r="A748" t="s">
        <v>73</v>
      </c>
      <c r="B748" t="s">
        <v>142</v>
      </c>
      <c r="C748" s="2">
        <v>45744</v>
      </c>
      <c r="D748" s="90">
        <v>0</v>
      </c>
      <c r="E748" t="s">
        <v>23</v>
      </c>
      <c r="F748">
        <v>4098819</v>
      </c>
      <c r="G748">
        <v>0</v>
      </c>
      <c r="H748">
        <v>0</v>
      </c>
      <c r="I748">
        <v>0</v>
      </c>
      <c r="M748"/>
    </row>
    <row r="749" spans="1:13" hidden="1" x14ac:dyDescent="0.25">
      <c r="A749" t="s">
        <v>75</v>
      </c>
      <c r="B749" t="s">
        <v>141</v>
      </c>
      <c r="C749" s="2">
        <v>45744</v>
      </c>
      <c r="D749" s="90">
        <v>5.5</v>
      </c>
      <c r="E749" t="s">
        <v>23</v>
      </c>
      <c r="F749">
        <v>4098829</v>
      </c>
      <c r="G749">
        <v>5.5</v>
      </c>
      <c r="H749">
        <v>0</v>
      </c>
      <c r="I749">
        <v>0</v>
      </c>
      <c r="M749"/>
    </row>
    <row r="750" spans="1:13" hidden="1" x14ac:dyDescent="0.25">
      <c r="A750" t="s">
        <v>75</v>
      </c>
      <c r="B750" t="s">
        <v>137</v>
      </c>
      <c r="C750" s="2">
        <v>45744</v>
      </c>
      <c r="D750" s="90">
        <v>0</v>
      </c>
      <c r="E750" t="s">
        <v>23</v>
      </c>
      <c r="F750">
        <v>4098830</v>
      </c>
      <c r="G750">
        <v>0</v>
      </c>
      <c r="H750">
        <v>0</v>
      </c>
      <c r="I750">
        <v>0</v>
      </c>
      <c r="M750"/>
    </row>
    <row r="751" spans="1:13" hidden="1" x14ac:dyDescent="0.25">
      <c r="A751" t="s">
        <v>75</v>
      </c>
      <c r="B751" t="s">
        <v>141</v>
      </c>
      <c r="C751" s="2">
        <v>45744</v>
      </c>
      <c r="D751" s="90">
        <v>5.5</v>
      </c>
      <c r="E751" t="s">
        <v>23</v>
      </c>
      <c r="F751">
        <v>4098831</v>
      </c>
      <c r="G751">
        <v>5.5</v>
      </c>
      <c r="H751">
        <v>0</v>
      </c>
      <c r="I751">
        <v>0</v>
      </c>
      <c r="M751"/>
    </row>
    <row r="752" spans="1:13" hidden="1" x14ac:dyDescent="0.25">
      <c r="A752" t="s">
        <v>75</v>
      </c>
      <c r="B752" t="s">
        <v>133</v>
      </c>
      <c r="C752" s="2">
        <v>45744</v>
      </c>
      <c r="D752" s="90">
        <v>0</v>
      </c>
      <c r="E752" t="s">
        <v>23</v>
      </c>
      <c r="F752">
        <v>4098832</v>
      </c>
      <c r="G752">
        <v>0</v>
      </c>
      <c r="H752">
        <v>0</v>
      </c>
      <c r="I752">
        <v>0</v>
      </c>
      <c r="M752"/>
    </row>
    <row r="753" spans="1:13" hidden="1" x14ac:dyDescent="0.25">
      <c r="A753" t="s">
        <v>44</v>
      </c>
      <c r="B753" t="s">
        <v>136</v>
      </c>
      <c r="C753" s="2">
        <v>45744</v>
      </c>
      <c r="D753" s="90">
        <v>0</v>
      </c>
      <c r="E753" t="s">
        <v>23</v>
      </c>
      <c r="F753">
        <v>4098833</v>
      </c>
      <c r="G753">
        <v>3.75</v>
      </c>
      <c r="H753">
        <v>1</v>
      </c>
      <c r="I753">
        <v>3.75</v>
      </c>
      <c r="M753"/>
    </row>
    <row r="754" spans="1:13" hidden="1" x14ac:dyDescent="0.25">
      <c r="A754" t="s">
        <v>44</v>
      </c>
      <c r="B754" t="s">
        <v>136</v>
      </c>
      <c r="C754" s="2">
        <v>45744</v>
      </c>
      <c r="D754" s="90">
        <v>0</v>
      </c>
      <c r="E754" t="s">
        <v>23</v>
      </c>
      <c r="F754">
        <v>4098834</v>
      </c>
      <c r="G754">
        <v>3.75</v>
      </c>
      <c r="H754">
        <v>1</v>
      </c>
      <c r="I754">
        <v>3.75</v>
      </c>
      <c r="M754"/>
    </row>
    <row r="755" spans="1:13" hidden="1" x14ac:dyDescent="0.25">
      <c r="A755" t="s">
        <v>44</v>
      </c>
      <c r="B755" t="s">
        <v>136</v>
      </c>
      <c r="C755" s="2">
        <v>45744</v>
      </c>
      <c r="D755" s="90">
        <v>0</v>
      </c>
      <c r="E755" t="s">
        <v>23</v>
      </c>
      <c r="F755">
        <v>4098835</v>
      </c>
      <c r="G755">
        <v>3.75</v>
      </c>
      <c r="H755">
        <v>1</v>
      </c>
      <c r="I755">
        <v>3.75</v>
      </c>
      <c r="M755"/>
    </row>
    <row r="756" spans="1:13" hidden="1" x14ac:dyDescent="0.25">
      <c r="A756" t="s">
        <v>44</v>
      </c>
      <c r="B756" t="s">
        <v>136</v>
      </c>
      <c r="C756" s="2">
        <v>45744</v>
      </c>
      <c r="D756" s="90">
        <v>0</v>
      </c>
      <c r="E756" t="s">
        <v>23</v>
      </c>
      <c r="F756">
        <v>4098836</v>
      </c>
      <c r="G756">
        <v>3.75</v>
      </c>
      <c r="H756">
        <v>1</v>
      </c>
      <c r="I756">
        <v>3.75</v>
      </c>
      <c r="M756"/>
    </row>
    <row r="757" spans="1:13" hidden="1" x14ac:dyDescent="0.25">
      <c r="A757" t="s">
        <v>75</v>
      </c>
      <c r="B757" t="s">
        <v>136</v>
      </c>
      <c r="C757" s="2">
        <v>45744</v>
      </c>
      <c r="D757" s="90">
        <v>5</v>
      </c>
      <c r="E757" t="s">
        <v>23</v>
      </c>
      <c r="F757">
        <v>4098839</v>
      </c>
      <c r="G757">
        <v>5</v>
      </c>
      <c r="H757">
        <v>0</v>
      </c>
      <c r="I757">
        <v>0</v>
      </c>
      <c r="M757"/>
    </row>
    <row r="758" spans="1:13" hidden="1" x14ac:dyDescent="0.25">
      <c r="A758" t="s">
        <v>75</v>
      </c>
      <c r="B758" t="s">
        <v>142</v>
      </c>
      <c r="C758" s="2">
        <v>45744</v>
      </c>
      <c r="D758" s="90">
        <v>3.75</v>
      </c>
      <c r="E758" t="s">
        <v>23</v>
      </c>
      <c r="F758">
        <v>4098840</v>
      </c>
      <c r="G758">
        <v>3.75</v>
      </c>
      <c r="H758">
        <v>0</v>
      </c>
      <c r="I758">
        <v>0</v>
      </c>
      <c r="M758"/>
    </row>
    <row r="759" spans="1:13" hidden="1" x14ac:dyDescent="0.25">
      <c r="A759" t="s">
        <v>44</v>
      </c>
      <c r="B759" t="s">
        <v>136</v>
      </c>
      <c r="C759" s="2">
        <v>45744</v>
      </c>
      <c r="D759" s="90">
        <v>0</v>
      </c>
      <c r="E759" t="s">
        <v>23</v>
      </c>
      <c r="F759">
        <v>4098842</v>
      </c>
      <c r="G759">
        <v>3.75</v>
      </c>
      <c r="H759">
        <v>1</v>
      </c>
      <c r="I759">
        <v>3.75</v>
      </c>
      <c r="M759"/>
    </row>
    <row r="760" spans="1:13" hidden="1" x14ac:dyDescent="0.25">
      <c r="A760" t="s">
        <v>44</v>
      </c>
      <c r="B760" t="s">
        <v>117</v>
      </c>
      <c r="C760" s="2">
        <v>45744</v>
      </c>
      <c r="D760" s="90">
        <v>3.75</v>
      </c>
      <c r="E760" t="s">
        <v>23</v>
      </c>
      <c r="F760">
        <v>4098843</v>
      </c>
      <c r="G760">
        <v>3.75</v>
      </c>
      <c r="H760">
        <v>0</v>
      </c>
      <c r="I760">
        <v>0</v>
      </c>
      <c r="M760"/>
    </row>
    <row r="761" spans="1:13" hidden="1" x14ac:dyDescent="0.25">
      <c r="A761" t="s">
        <v>44</v>
      </c>
      <c r="B761" t="s">
        <v>65</v>
      </c>
      <c r="C761" s="2">
        <v>45744</v>
      </c>
      <c r="D761" s="90">
        <v>0</v>
      </c>
      <c r="E761" t="s">
        <v>23</v>
      </c>
      <c r="F761">
        <v>4098844</v>
      </c>
      <c r="G761">
        <v>3.75</v>
      </c>
      <c r="H761">
        <v>1</v>
      </c>
      <c r="I761">
        <v>3.75</v>
      </c>
      <c r="M761"/>
    </row>
    <row r="762" spans="1:13" hidden="1" x14ac:dyDescent="0.25">
      <c r="A762" t="s">
        <v>44</v>
      </c>
      <c r="B762" t="s">
        <v>136</v>
      </c>
      <c r="C762" s="2">
        <v>45744</v>
      </c>
      <c r="D762" s="90">
        <v>0</v>
      </c>
      <c r="E762" t="s">
        <v>23</v>
      </c>
      <c r="F762">
        <v>4098850</v>
      </c>
      <c r="G762">
        <v>3.75</v>
      </c>
      <c r="H762">
        <v>1</v>
      </c>
      <c r="I762">
        <v>3.75</v>
      </c>
      <c r="M762"/>
    </row>
    <row r="763" spans="1:13" hidden="1" x14ac:dyDescent="0.25">
      <c r="A763" t="s">
        <v>75</v>
      </c>
      <c r="B763" t="s">
        <v>139</v>
      </c>
      <c r="C763" s="2">
        <v>45744</v>
      </c>
      <c r="D763" s="90">
        <v>0</v>
      </c>
      <c r="E763" t="s">
        <v>37</v>
      </c>
      <c r="F763">
        <v>4098862</v>
      </c>
      <c r="G763">
        <v>0</v>
      </c>
      <c r="H763">
        <v>0</v>
      </c>
      <c r="I763">
        <v>0</v>
      </c>
      <c r="M763"/>
    </row>
    <row r="764" spans="1:13" hidden="1" x14ac:dyDescent="0.25">
      <c r="A764" t="s">
        <v>44</v>
      </c>
      <c r="B764" t="s">
        <v>136</v>
      </c>
      <c r="C764" s="2">
        <v>45744</v>
      </c>
      <c r="D764" s="90">
        <v>0</v>
      </c>
      <c r="E764" t="s">
        <v>23</v>
      </c>
      <c r="F764">
        <v>4098870</v>
      </c>
      <c r="G764">
        <v>3.75</v>
      </c>
      <c r="H764">
        <v>1</v>
      </c>
      <c r="I764">
        <v>3.75</v>
      </c>
      <c r="M764"/>
    </row>
    <row r="765" spans="1:13" hidden="1" x14ac:dyDescent="0.25">
      <c r="A765" t="s">
        <v>73</v>
      </c>
      <c r="B765" t="s">
        <v>18</v>
      </c>
      <c r="C765" s="2">
        <v>45744</v>
      </c>
      <c r="D765" s="90">
        <v>0</v>
      </c>
      <c r="E765" t="s">
        <v>23</v>
      </c>
      <c r="F765">
        <v>4098872</v>
      </c>
      <c r="G765">
        <v>0</v>
      </c>
      <c r="H765">
        <v>0</v>
      </c>
      <c r="I765">
        <v>0</v>
      </c>
      <c r="M765"/>
    </row>
    <row r="766" spans="1:13" hidden="1" x14ac:dyDescent="0.25">
      <c r="A766" t="s">
        <v>75</v>
      </c>
      <c r="B766" t="s">
        <v>136</v>
      </c>
      <c r="C766" s="2">
        <v>45744</v>
      </c>
      <c r="D766" s="90">
        <v>5</v>
      </c>
      <c r="E766" t="s">
        <v>23</v>
      </c>
      <c r="F766">
        <v>4098874</v>
      </c>
      <c r="G766">
        <v>5</v>
      </c>
      <c r="H766">
        <v>0</v>
      </c>
      <c r="I766">
        <v>0</v>
      </c>
      <c r="M766"/>
    </row>
    <row r="767" spans="1:13" hidden="1" x14ac:dyDescent="0.25">
      <c r="A767" t="s">
        <v>75</v>
      </c>
      <c r="B767" t="s">
        <v>138</v>
      </c>
      <c r="C767" s="2">
        <v>45744</v>
      </c>
      <c r="D767" s="90">
        <v>5</v>
      </c>
      <c r="E767" t="s">
        <v>37</v>
      </c>
      <c r="F767">
        <v>4098877</v>
      </c>
      <c r="G767">
        <v>5</v>
      </c>
      <c r="H767">
        <v>0</v>
      </c>
      <c r="I767">
        <v>0</v>
      </c>
      <c r="M767"/>
    </row>
    <row r="768" spans="1:13" hidden="1" x14ac:dyDescent="0.25">
      <c r="A768" t="s">
        <v>73</v>
      </c>
      <c r="B768" t="s">
        <v>142</v>
      </c>
      <c r="C768" s="2">
        <v>45744</v>
      </c>
      <c r="D768" s="90">
        <v>0</v>
      </c>
      <c r="E768" t="s">
        <v>23</v>
      </c>
      <c r="F768">
        <v>4098879</v>
      </c>
      <c r="G768">
        <v>0</v>
      </c>
      <c r="H768">
        <v>0</v>
      </c>
      <c r="I768">
        <v>0</v>
      </c>
      <c r="M768"/>
    </row>
    <row r="769" spans="1:13" hidden="1" x14ac:dyDescent="0.25">
      <c r="A769" t="s">
        <v>73</v>
      </c>
      <c r="B769" t="s">
        <v>136</v>
      </c>
      <c r="C769" s="2">
        <v>45744</v>
      </c>
      <c r="D769" s="90">
        <v>0</v>
      </c>
      <c r="E769" t="s">
        <v>23</v>
      </c>
      <c r="F769">
        <v>4098880</v>
      </c>
      <c r="G769">
        <v>0</v>
      </c>
      <c r="H769">
        <v>0</v>
      </c>
      <c r="I769">
        <v>0</v>
      </c>
      <c r="M769"/>
    </row>
    <row r="770" spans="1:13" hidden="1" x14ac:dyDescent="0.25">
      <c r="A770" t="s">
        <v>73</v>
      </c>
      <c r="B770" t="s">
        <v>141</v>
      </c>
      <c r="C770" s="2">
        <v>45744</v>
      </c>
      <c r="D770" s="90">
        <v>0</v>
      </c>
      <c r="E770" t="s">
        <v>23</v>
      </c>
      <c r="F770">
        <v>4098882</v>
      </c>
      <c r="G770">
        <v>0</v>
      </c>
      <c r="H770">
        <v>0</v>
      </c>
      <c r="I770">
        <v>0</v>
      </c>
      <c r="M770"/>
    </row>
    <row r="771" spans="1:13" hidden="1" x14ac:dyDescent="0.25">
      <c r="A771" t="s">
        <v>44</v>
      </c>
      <c r="B771" t="s">
        <v>21</v>
      </c>
      <c r="C771" s="2">
        <v>45744</v>
      </c>
      <c r="D771" s="90">
        <v>3.75</v>
      </c>
      <c r="E771" t="s">
        <v>23</v>
      </c>
      <c r="F771">
        <v>4098883</v>
      </c>
      <c r="G771">
        <v>3.75</v>
      </c>
      <c r="H771">
        <v>0</v>
      </c>
      <c r="I771">
        <v>0</v>
      </c>
      <c r="M771"/>
    </row>
    <row r="772" spans="1:13" hidden="1" x14ac:dyDescent="0.25">
      <c r="A772" t="s">
        <v>44</v>
      </c>
      <c r="B772" t="s">
        <v>18</v>
      </c>
      <c r="C772" s="2">
        <v>45744</v>
      </c>
      <c r="D772" s="90">
        <v>0</v>
      </c>
      <c r="E772" t="s">
        <v>20</v>
      </c>
      <c r="F772">
        <v>4098884</v>
      </c>
      <c r="G772">
        <v>3.75</v>
      </c>
      <c r="H772">
        <v>1</v>
      </c>
      <c r="I772">
        <v>3.75</v>
      </c>
      <c r="M772"/>
    </row>
    <row r="773" spans="1:13" hidden="1" x14ac:dyDescent="0.25">
      <c r="A773" t="s">
        <v>73</v>
      </c>
      <c r="B773" t="s">
        <v>18</v>
      </c>
      <c r="C773" s="2">
        <v>45744</v>
      </c>
      <c r="D773" s="90">
        <v>0</v>
      </c>
      <c r="E773" t="s">
        <v>23</v>
      </c>
      <c r="F773">
        <v>4098907</v>
      </c>
      <c r="G773">
        <v>0</v>
      </c>
      <c r="H773">
        <v>0</v>
      </c>
      <c r="I773">
        <v>0</v>
      </c>
      <c r="M773"/>
    </row>
    <row r="774" spans="1:13" hidden="1" x14ac:dyDescent="0.25">
      <c r="A774" t="s">
        <v>73</v>
      </c>
      <c r="B774" t="s">
        <v>141</v>
      </c>
      <c r="C774" s="2">
        <v>45744</v>
      </c>
      <c r="D774" s="90">
        <v>0</v>
      </c>
      <c r="E774" t="s">
        <v>23</v>
      </c>
      <c r="F774">
        <v>4098908</v>
      </c>
      <c r="G774">
        <v>0</v>
      </c>
      <c r="H774">
        <v>0</v>
      </c>
      <c r="I774">
        <v>0</v>
      </c>
      <c r="M774"/>
    </row>
    <row r="775" spans="1:13" hidden="1" x14ac:dyDescent="0.25">
      <c r="A775" t="s">
        <v>73</v>
      </c>
      <c r="B775" t="s">
        <v>139</v>
      </c>
      <c r="C775" s="2">
        <v>45744</v>
      </c>
      <c r="D775" s="90">
        <v>5</v>
      </c>
      <c r="E775" t="s">
        <v>37</v>
      </c>
      <c r="F775">
        <v>4098916</v>
      </c>
      <c r="G775">
        <v>5</v>
      </c>
      <c r="H775">
        <v>0</v>
      </c>
      <c r="I775">
        <v>0</v>
      </c>
      <c r="M775"/>
    </row>
    <row r="776" spans="1:13" hidden="1" x14ac:dyDescent="0.25">
      <c r="A776" t="s">
        <v>73</v>
      </c>
      <c r="B776" t="s">
        <v>139</v>
      </c>
      <c r="C776" s="2">
        <v>45744</v>
      </c>
      <c r="D776" s="90">
        <v>5</v>
      </c>
      <c r="E776" t="s">
        <v>37</v>
      </c>
      <c r="F776">
        <v>4098917</v>
      </c>
      <c r="G776">
        <v>5</v>
      </c>
      <c r="H776">
        <v>0</v>
      </c>
      <c r="I776">
        <v>0</v>
      </c>
      <c r="M776"/>
    </row>
    <row r="777" spans="1:13" hidden="1" x14ac:dyDescent="0.25">
      <c r="A777" t="s">
        <v>73</v>
      </c>
      <c r="B777" t="s">
        <v>136</v>
      </c>
      <c r="C777" s="2">
        <v>45744</v>
      </c>
      <c r="D777" s="90">
        <v>5</v>
      </c>
      <c r="E777" t="s">
        <v>37</v>
      </c>
      <c r="F777">
        <v>4098921</v>
      </c>
      <c r="G777">
        <v>5</v>
      </c>
      <c r="H777">
        <v>0</v>
      </c>
      <c r="I777">
        <v>0</v>
      </c>
      <c r="M777"/>
    </row>
    <row r="778" spans="1:13" hidden="1" x14ac:dyDescent="0.25">
      <c r="A778" t="s">
        <v>73</v>
      </c>
      <c r="B778" t="s">
        <v>18</v>
      </c>
      <c r="C778" s="2">
        <v>45744</v>
      </c>
      <c r="D778" s="90">
        <v>5</v>
      </c>
      <c r="E778" t="s">
        <v>23</v>
      </c>
      <c r="F778">
        <v>4098927</v>
      </c>
      <c r="G778">
        <v>5</v>
      </c>
      <c r="H778">
        <v>0</v>
      </c>
      <c r="I778">
        <v>0</v>
      </c>
      <c r="M778"/>
    </row>
    <row r="779" spans="1:13" hidden="1" x14ac:dyDescent="0.25">
      <c r="A779" t="s">
        <v>44</v>
      </c>
      <c r="B779" t="s">
        <v>117</v>
      </c>
      <c r="C779" s="2">
        <v>45744</v>
      </c>
      <c r="D779" s="90">
        <v>0</v>
      </c>
      <c r="E779" t="s">
        <v>23</v>
      </c>
      <c r="F779">
        <v>4098928</v>
      </c>
      <c r="G779">
        <v>3.75</v>
      </c>
      <c r="H779">
        <v>1</v>
      </c>
      <c r="I779">
        <v>3.75</v>
      </c>
      <c r="M779"/>
    </row>
    <row r="780" spans="1:13" hidden="1" x14ac:dyDescent="0.25">
      <c r="A780" t="s">
        <v>44</v>
      </c>
      <c r="B780" t="s">
        <v>117</v>
      </c>
      <c r="C780" s="2">
        <v>45744</v>
      </c>
      <c r="D780" s="90">
        <v>0</v>
      </c>
      <c r="E780" t="s">
        <v>23</v>
      </c>
      <c r="F780">
        <v>4098929</v>
      </c>
      <c r="G780">
        <v>3.75</v>
      </c>
      <c r="H780">
        <v>1</v>
      </c>
      <c r="I780">
        <v>3.75</v>
      </c>
      <c r="M780"/>
    </row>
    <row r="781" spans="1:13" hidden="1" x14ac:dyDescent="0.25">
      <c r="A781" t="s">
        <v>73</v>
      </c>
      <c r="B781" t="s">
        <v>141</v>
      </c>
      <c r="C781" s="2">
        <v>45744</v>
      </c>
      <c r="D781" s="90">
        <v>0</v>
      </c>
      <c r="E781" t="s">
        <v>23</v>
      </c>
      <c r="F781">
        <v>4098930</v>
      </c>
      <c r="G781">
        <v>0</v>
      </c>
      <c r="H781">
        <v>0</v>
      </c>
      <c r="I781">
        <v>0</v>
      </c>
      <c r="M781"/>
    </row>
    <row r="782" spans="1:13" hidden="1" x14ac:dyDescent="0.25">
      <c r="A782" t="s">
        <v>44</v>
      </c>
      <c r="B782" t="s">
        <v>21</v>
      </c>
      <c r="C782" s="2">
        <v>45744</v>
      </c>
      <c r="D782" s="90">
        <v>3.75</v>
      </c>
      <c r="E782" t="s">
        <v>23</v>
      </c>
      <c r="F782">
        <v>4098936</v>
      </c>
      <c r="G782">
        <v>3.75</v>
      </c>
      <c r="H782">
        <v>0</v>
      </c>
      <c r="I782">
        <v>0</v>
      </c>
      <c r="M782"/>
    </row>
    <row r="783" spans="1:13" hidden="1" x14ac:dyDescent="0.25">
      <c r="A783" t="s">
        <v>44</v>
      </c>
      <c r="B783" t="s">
        <v>117</v>
      </c>
      <c r="C783" s="2">
        <v>45744</v>
      </c>
      <c r="D783" s="90">
        <v>0</v>
      </c>
      <c r="E783" t="s">
        <v>23</v>
      </c>
      <c r="F783">
        <v>4098937</v>
      </c>
      <c r="G783">
        <v>3.75</v>
      </c>
      <c r="H783">
        <v>1</v>
      </c>
      <c r="I783">
        <v>3.75</v>
      </c>
      <c r="M783"/>
    </row>
    <row r="784" spans="1:13" hidden="1" x14ac:dyDescent="0.25">
      <c r="A784" t="s">
        <v>73</v>
      </c>
      <c r="B784" t="s">
        <v>18</v>
      </c>
      <c r="C784" s="2">
        <v>45744</v>
      </c>
      <c r="D784" s="90">
        <v>5</v>
      </c>
      <c r="E784" t="s">
        <v>23</v>
      </c>
      <c r="F784">
        <v>4098938</v>
      </c>
      <c r="G784">
        <v>5</v>
      </c>
      <c r="H784">
        <v>0</v>
      </c>
      <c r="I784">
        <v>0</v>
      </c>
      <c r="M784"/>
    </row>
    <row r="785" spans="1:13" hidden="1" x14ac:dyDescent="0.25">
      <c r="A785" t="s">
        <v>44</v>
      </c>
      <c r="B785" t="s">
        <v>45</v>
      </c>
      <c r="C785" s="2">
        <v>45744</v>
      </c>
      <c r="D785" s="90">
        <v>0</v>
      </c>
      <c r="E785" t="s">
        <v>23</v>
      </c>
      <c r="F785">
        <v>4098945</v>
      </c>
      <c r="G785">
        <v>3.75</v>
      </c>
      <c r="H785">
        <v>1</v>
      </c>
      <c r="I785">
        <v>3.75</v>
      </c>
      <c r="M785"/>
    </row>
    <row r="786" spans="1:13" hidden="1" x14ac:dyDescent="0.25">
      <c r="A786" t="s">
        <v>44</v>
      </c>
      <c r="B786" t="s">
        <v>136</v>
      </c>
      <c r="C786" s="2">
        <v>45744</v>
      </c>
      <c r="D786" s="90">
        <v>0</v>
      </c>
      <c r="E786" t="s">
        <v>23</v>
      </c>
      <c r="F786">
        <v>4098946</v>
      </c>
      <c r="G786">
        <v>3.75</v>
      </c>
      <c r="H786">
        <v>1</v>
      </c>
      <c r="I786">
        <v>3.75</v>
      </c>
      <c r="M786"/>
    </row>
    <row r="787" spans="1:13" hidden="1" x14ac:dyDescent="0.25">
      <c r="A787" t="s">
        <v>73</v>
      </c>
      <c r="B787" t="s">
        <v>133</v>
      </c>
      <c r="C787" s="2">
        <v>45744</v>
      </c>
      <c r="D787" s="90">
        <v>0</v>
      </c>
      <c r="E787" t="s">
        <v>23</v>
      </c>
      <c r="F787">
        <v>4098947</v>
      </c>
      <c r="G787">
        <v>0</v>
      </c>
      <c r="H787">
        <v>0</v>
      </c>
      <c r="I787">
        <v>0</v>
      </c>
      <c r="M787"/>
    </row>
    <row r="788" spans="1:13" hidden="1" x14ac:dyDescent="0.25">
      <c r="A788" t="s">
        <v>73</v>
      </c>
      <c r="B788" t="s">
        <v>133</v>
      </c>
      <c r="C788" s="2">
        <v>45744</v>
      </c>
      <c r="D788" s="90">
        <v>0</v>
      </c>
      <c r="E788" t="s">
        <v>23</v>
      </c>
      <c r="F788">
        <v>4098948</v>
      </c>
      <c r="G788">
        <v>0</v>
      </c>
      <c r="H788">
        <v>0</v>
      </c>
      <c r="I788">
        <v>0</v>
      </c>
      <c r="M788"/>
    </row>
    <row r="789" spans="1:13" hidden="1" x14ac:dyDescent="0.25">
      <c r="A789" t="s">
        <v>73</v>
      </c>
      <c r="B789" t="s">
        <v>18</v>
      </c>
      <c r="C789" s="2">
        <v>45744</v>
      </c>
      <c r="D789" s="90">
        <v>5</v>
      </c>
      <c r="E789" t="s">
        <v>23</v>
      </c>
      <c r="F789">
        <v>4098950</v>
      </c>
      <c r="G789">
        <v>5</v>
      </c>
      <c r="H789">
        <v>0</v>
      </c>
      <c r="I789">
        <v>0</v>
      </c>
      <c r="M789"/>
    </row>
    <row r="790" spans="1:13" hidden="1" x14ac:dyDescent="0.25">
      <c r="A790" t="s">
        <v>73</v>
      </c>
      <c r="B790" t="s">
        <v>136</v>
      </c>
      <c r="C790" s="2">
        <v>45744</v>
      </c>
      <c r="D790" s="90">
        <v>0</v>
      </c>
      <c r="E790" t="s">
        <v>23</v>
      </c>
      <c r="F790">
        <v>4098957</v>
      </c>
      <c r="G790">
        <v>0</v>
      </c>
      <c r="H790">
        <v>0</v>
      </c>
      <c r="I790">
        <v>0</v>
      </c>
      <c r="M790"/>
    </row>
    <row r="791" spans="1:13" hidden="1" x14ac:dyDescent="0.25">
      <c r="A791" t="s">
        <v>73</v>
      </c>
      <c r="B791" t="s">
        <v>139</v>
      </c>
      <c r="C791" s="2">
        <v>45744</v>
      </c>
      <c r="D791" s="90">
        <v>0</v>
      </c>
      <c r="E791" t="s">
        <v>37</v>
      </c>
      <c r="F791">
        <v>4098958</v>
      </c>
      <c r="G791">
        <v>0</v>
      </c>
      <c r="H791">
        <v>0</v>
      </c>
      <c r="I791">
        <v>0</v>
      </c>
      <c r="M791"/>
    </row>
    <row r="792" spans="1:13" hidden="1" x14ac:dyDescent="0.25">
      <c r="A792" t="s">
        <v>73</v>
      </c>
      <c r="B792" t="s">
        <v>18</v>
      </c>
      <c r="C792" s="2">
        <v>45744</v>
      </c>
      <c r="D792" s="90">
        <v>0</v>
      </c>
      <c r="E792" t="s">
        <v>23</v>
      </c>
      <c r="F792">
        <v>4098962</v>
      </c>
      <c r="G792">
        <v>0</v>
      </c>
      <c r="H792">
        <v>0</v>
      </c>
      <c r="I792">
        <v>0</v>
      </c>
      <c r="M792"/>
    </row>
    <row r="793" spans="1:13" hidden="1" x14ac:dyDescent="0.25">
      <c r="A793" t="s">
        <v>73</v>
      </c>
      <c r="B793" t="s">
        <v>136</v>
      </c>
      <c r="C793" s="2">
        <v>45744</v>
      </c>
      <c r="D793" s="90">
        <v>5</v>
      </c>
      <c r="E793" t="s">
        <v>23</v>
      </c>
      <c r="F793">
        <v>4098966</v>
      </c>
      <c r="G793">
        <v>5</v>
      </c>
      <c r="H793">
        <v>0</v>
      </c>
      <c r="I793">
        <v>0</v>
      </c>
      <c r="M793"/>
    </row>
    <row r="794" spans="1:13" hidden="1" x14ac:dyDescent="0.25">
      <c r="A794" t="s">
        <v>73</v>
      </c>
      <c r="B794" t="s">
        <v>142</v>
      </c>
      <c r="C794" s="2">
        <v>45744</v>
      </c>
      <c r="D794" s="90">
        <v>5</v>
      </c>
      <c r="E794" t="s">
        <v>23</v>
      </c>
      <c r="F794">
        <v>4098967</v>
      </c>
      <c r="G794">
        <v>5</v>
      </c>
      <c r="H794">
        <v>0</v>
      </c>
      <c r="I794">
        <v>0</v>
      </c>
      <c r="M794"/>
    </row>
    <row r="795" spans="1:13" hidden="1" x14ac:dyDescent="0.25">
      <c r="A795" t="s">
        <v>44</v>
      </c>
      <c r="B795" t="s">
        <v>117</v>
      </c>
      <c r="C795" s="2">
        <v>45744</v>
      </c>
      <c r="D795" s="90">
        <v>0</v>
      </c>
      <c r="E795" t="s">
        <v>23</v>
      </c>
      <c r="F795">
        <v>4098973</v>
      </c>
      <c r="G795">
        <v>3.75</v>
      </c>
      <c r="H795">
        <v>1</v>
      </c>
      <c r="I795">
        <v>3.75</v>
      </c>
      <c r="M795"/>
    </row>
    <row r="796" spans="1:13" hidden="1" x14ac:dyDescent="0.25">
      <c r="A796" t="s">
        <v>44</v>
      </c>
      <c r="B796" t="s">
        <v>21</v>
      </c>
      <c r="C796" s="2">
        <v>45744</v>
      </c>
      <c r="D796" s="90">
        <v>3.75</v>
      </c>
      <c r="E796" t="s">
        <v>23</v>
      </c>
      <c r="F796">
        <v>4098974</v>
      </c>
      <c r="G796">
        <v>3.75</v>
      </c>
      <c r="H796">
        <v>0</v>
      </c>
      <c r="I796">
        <v>0</v>
      </c>
      <c r="M796"/>
    </row>
    <row r="797" spans="1:13" hidden="1" x14ac:dyDescent="0.25">
      <c r="A797" t="s">
        <v>73</v>
      </c>
      <c r="B797" t="s">
        <v>18</v>
      </c>
      <c r="C797" s="2">
        <v>45744</v>
      </c>
      <c r="D797" s="90">
        <v>0</v>
      </c>
      <c r="E797" t="s">
        <v>23</v>
      </c>
      <c r="F797">
        <v>4098975</v>
      </c>
      <c r="G797">
        <v>0</v>
      </c>
      <c r="H797">
        <v>0</v>
      </c>
      <c r="I797">
        <v>0</v>
      </c>
      <c r="M797"/>
    </row>
    <row r="798" spans="1:13" hidden="1" x14ac:dyDescent="0.25">
      <c r="A798" t="s">
        <v>44</v>
      </c>
      <c r="B798" t="s">
        <v>136</v>
      </c>
      <c r="C798" s="2">
        <v>45744</v>
      </c>
      <c r="D798" s="90">
        <v>0</v>
      </c>
      <c r="E798" t="s">
        <v>23</v>
      </c>
      <c r="F798">
        <v>4098979</v>
      </c>
      <c r="G798">
        <v>3.75</v>
      </c>
      <c r="H798">
        <v>1</v>
      </c>
      <c r="I798">
        <v>3.75</v>
      </c>
      <c r="M798"/>
    </row>
    <row r="799" spans="1:13" hidden="1" x14ac:dyDescent="0.25">
      <c r="A799" t="s">
        <v>44</v>
      </c>
      <c r="B799" t="s">
        <v>65</v>
      </c>
      <c r="C799" s="2">
        <v>45744</v>
      </c>
      <c r="D799" s="90">
        <v>0</v>
      </c>
      <c r="E799" t="s">
        <v>23</v>
      </c>
      <c r="F799">
        <v>4098980</v>
      </c>
      <c r="G799">
        <v>3.75</v>
      </c>
      <c r="H799">
        <v>1</v>
      </c>
      <c r="I799">
        <v>3.75</v>
      </c>
      <c r="M799"/>
    </row>
    <row r="800" spans="1:13" hidden="1" x14ac:dyDescent="0.25">
      <c r="A800" t="s">
        <v>44</v>
      </c>
      <c r="B800" t="s">
        <v>45</v>
      </c>
      <c r="C800" s="2">
        <v>45744</v>
      </c>
      <c r="D800" s="90">
        <v>0</v>
      </c>
      <c r="E800" t="s">
        <v>23</v>
      </c>
      <c r="F800">
        <v>4098983</v>
      </c>
      <c r="G800">
        <v>3.75</v>
      </c>
      <c r="H800">
        <v>1</v>
      </c>
      <c r="I800">
        <v>3.75</v>
      </c>
      <c r="M800"/>
    </row>
    <row r="801" spans="1:13" hidden="1" x14ac:dyDescent="0.25">
      <c r="A801" t="s">
        <v>44</v>
      </c>
      <c r="B801" t="s">
        <v>117</v>
      </c>
      <c r="C801" s="2">
        <v>45744</v>
      </c>
      <c r="D801" s="90">
        <v>0</v>
      </c>
      <c r="E801" t="s">
        <v>23</v>
      </c>
      <c r="F801">
        <v>4098984</v>
      </c>
      <c r="G801">
        <v>3.75</v>
      </c>
      <c r="H801">
        <v>1</v>
      </c>
      <c r="I801">
        <v>3.75</v>
      </c>
      <c r="M801"/>
    </row>
    <row r="802" spans="1:13" hidden="1" x14ac:dyDescent="0.25">
      <c r="A802" t="s">
        <v>44</v>
      </c>
      <c r="B802" t="s">
        <v>136</v>
      </c>
      <c r="C802" s="2">
        <v>45744</v>
      </c>
      <c r="D802" s="90">
        <v>0</v>
      </c>
      <c r="E802" t="s">
        <v>23</v>
      </c>
      <c r="F802">
        <v>4098987</v>
      </c>
      <c r="G802">
        <v>0</v>
      </c>
      <c r="H802">
        <v>0</v>
      </c>
      <c r="I802">
        <v>0</v>
      </c>
      <c r="M802"/>
    </row>
    <row r="803" spans="1:13" hidden="1" x14ac:dyDescent="0.25">
      <c r="A803" t="s">
        <v>44</v>
      </c>
      <c r="B803" t="s">
        <v>136</v>
      </c>
      <c r="C803" s="2">
        <v>45744</v>
      </c>
      <c r="D803" s="90">
        <v>0</v>
      </c>
      <c r="E803" t="s">
        <v>23</v>
      </c>
      <c r="F803">
        <v>4098988</v>
      </c>
      <c r="G803">
        <v>0</v>
      </c>
      <c r="H803">
        <v>0</v>
      </c>
      <c r="I803">
        <v>0</v>
      </c>
      <c r="M803"/>
    </row>
    <row r="804" spans="1:13" hidden="1" x14ac:dyDescent="0.25">
      <c r="A804" t="s">
        <v>75</v>
      </c>
      <c r="B804" t="s">
        <v>137</v>
      </c>
      <c r="C804" s="2">
        <v>45744</v>
      </c>
      <c r="D804" s="90">
        <v>0</v>
      </c>
      <c r="E804" t="s">
        <v>23</v>
      </c>
      <c r="F804">
        <v>4098991</v>
      </c>
      <c r="G804">
        <v>0</v>
      </c>
      <c r="H804">
        <v>0</v>
      </c>
      <c r="I804">
        <v>0</v>
      </c>
      <c r="M804"/>
    </row>
    <row r="805" spans="1:13" hidden="1" x14ac:dyDescent="0.25">
      <c r="A805" t="s">
        <v>75</v>
      </c>
      <c r="B805" t="s">
        <v>18</v>
      </c>
      <c r="C805" s="2">
        <v>45744</v>
      </c>
      <c r="D805" s="90">
        <v>0</v>
      </c>
      <c r="E805" t="s">
        <v>23</v>
      </c>
      <c r="F805">
        <v>4098992</v>
      </c>
      <c r="G805">
        <v>0</v>
      </c>
      <c r="H805">
        <v>0</v>
      </c>
      <c r="I805">
        <v>0</v>
      </c>
      <c r="M805"/>
    </row>
    <row r="806" spans="1:13" hidden="1" x14ac:dyDescent="0.25">
      <c r="A806" t="s">
        <v>75</v>
      </c>
      <c r="B806" t="s">
        <v>133</v>
      </c>
      <c r="C806" s="2">
        <v>45744</v>
      </c>
      <c r="D806" s="90">
        <v>5.5</v>
      </c>
      <c r="E806" t="s">
        <v>23</v>
      </c>
      <c r="F806">
        <v>4098993</v>
      </c>
      <c r="G806">
        <v>5.5</v>
      </c>
      <c r="H806">
        <v>0</v>
      </c>
      <c r="I806">
        <v>0</v>
      </c>
      <c r="M806"/>
    </row>
    <row r="807" spans="1:13" hidden="1" x14ac:dyDescent="0.25">
      <c r="A807" t="s">
        <v>75</v>
      </c>
      <c r="B807" t="s">
        <v>138</v>
      </c>
      <c r="C807" s="2">
        <v>45744</v>
      </c>
      <c r="D807" s="90">
        <v>0</v>
      </c>
      <c r="E807" t="s">
        <v>37</v>
      </c>
      <c r="F807">
        <v>4098994</v>
      </c>
      <c r="G807">
        <v>0</v>
      </c>
      <c r="H807">
        <v>0</v>
      </c>
      <c r="I807">
        <v>0</v>
      </c>
      <c r="M807"/>
    </row>
    <row r="808" spans="1:13" hidden="1" x14ac:dyDescent="0.25">
      <c r="A808" t="s">
        <v>75</v>
      </c>
      <c r="B808" t="s">
        <v>142</v>
      </c>
      <c r="C808" s="2">
        <v>45744</v>
      </c>
      <c r="D808" s="90">
        <v>0</v>
      </c>
      <c r="E808" t="s">
        <v>23</v>
      </c>
      <c r="F808">
        <v>4098995</v>
      </c>
      <c r="G808">
        <v>0</v>
      </c>
      <c r="H808">
        <v>0</v>
      </c>
      <c r="I808">
        <v>0</v>
      </c>
      <c r="M808"/>
    </row>
    <row r="809" spans="1:13" hidden="1" x14ac:dyDescent="0.25">
      <c r="A809" t="s">
        <v>73</v>
      </c>
      <c r="B809" t="s">
        <v>137</v>
      </c>
      <c r="C809" s="2">
        <v>45744</v>
      </c>
      <c r="D809" s="90">
        <v>0</v>
      </c>
      <c r="E809" t="s">
        <v>23</v>
      </c>
      <c r="F809">
        <v>4098998</v>
      </c>
      <c r="G809">
        <v>0</v>
      </c>
      <c r="H809">
        <v>0</v>
      </c>
      <c r="I809">
        <v>0</v>
      </c>
      <c r="M809"/>
    </row>
    <row r="810" spans="1:13" hidden="1" x14ac:dyDescent="0.25">
      <c r="A810" t="s">
        <v>44</v>
      </c>
      <c r="B810" t="s">
        <v>18</v>
      </c>
      <c r="C810" s="2">
        <v>45744</v>
      </c>
      <c r="D810" s="90">
        <v>0</v>
      </c>
      <c r="E810" t="s">
        <v>20</v>
      </c>
      <c r="F810">
        <v>4099000</v>
      </c>
      <c r="G810">
        <v>3.75</v>
      </c>
      <c r="H810">
        <v>1</v>
      </c>
      <c r="I810">
        <v>3.75</v>
      </c>
      <c r="M810"/>
    </row>
    <row r="811" spans="1:13" hidden="1" x14ac:dyDescent="0.25">
      <c r="A811" t="s">
        <v>44</v>
      </c>
      <c r="B811" t="s">
        <v>18</v>
      </c>
      <c r="C811" s="2">
        <v>45744</v>
      </c>
      <c r="D811" s="90">
        <v>0</v>
      </c>
      <c r="E811" t="s">
        <v>20</v>
      </c>
      <c r="F811">
        <v>4099001</v>
      </c>
      <c r="G811">
        <v>3.75</v>
      </c>
      <c r="H811">
        <v>1</v>
      </c>
      <c r="I811">
        <v>3.75</v>
      </c>
      <c r="M811"/>
    </row>
    <row r="812" spans="1:13" hidden="1" x14ac:dyDescent="0.25">
      <c r="A812" t="s">
        <v>73</v>
      </c>
      <c r="B812" t="s">
        <v>21</v>
      </c>
      <c r="C812" s="2">
        <v>45744</v>
      </c>
      <c r="D812" s="90">
        <v>0</v>
      </c>
      <c r="E812" t="s">
        <v>23</v>
      </c>
      <c r="F812">
        <v>4099002</v>
      </c>
      <c r="G812">
        <v>0</v>
      </c>
      <c r="H812">
        <v>0</v>
      </c>
      <c r="I812">
        <v>0</v>
      </c>
      <c r="M812"/>
    </row>
    <row r="813" spans="1:13" hidden="1" x14ac:dyDescent="0.25">
      <c r="A813" t="s">
        <v>73</v>
      </c>
      <c r="B813" t="s">
        <v>18</v>
      </c>
      <c r="C813" s="2">
        <v>45744</v>
      </c>
      <c r="D813" s="90">
        <v>0</v>
      </c>
      <c r="E813" t="s">
        <v>23</v>
      </c>
      <c r="F813">
        <v>4099003</v>
      </c>
      <c r="G813">
        <v>0</v>
      </c>
      <c r="H813">
        <v>0</v>
      </c>
      <c r="I813">
        <v>0</v>
      </c>
      <c r="M813"/>
    </row>
    <row r="814" spans="1:13" hidden="1" x14ac:dyDescent="0.25">
      <c r="A814" t="s">
        <v>44</v>
      </c>
      <c r="B814" t="s">
        <v>117</v>
      </c>
      <c r="C814" s="2">
        <v>45744</v>
      </c>
      <c r="D814" s="90">
        <v>0</v>
      </c>
      <c r="E814" t="s">
        <v>23</v>
      </c>
      <c r="F814">
        <v>4099025</v>
      </c>
      <c r="G814">
        <v>3.75</v>
      </c>
      <c r="H814">
        <v>1</v>
      </c>
      <c r="I814">
        <v>3.75</v>
      </c>
      <c r="M814"/>
    </row>
    <row r="815" spans="1:13" hidden="1" x14ac:dyDescent="0.25">
      <c r="A815" t="s">
        <v>44</v>
      </c>
      <c r="B815" t="s">
        <v>136</v>
      </c>
      <c r="C815" s="2">
        <v>45744</v>
      </c>
      <c r="D815" s="90">
        <v>0</v>
      </c>
      <c r="E815" t="s">
        <v>23</v>
      </c>
      <c r="F815">
        <v>4099027</v>
      </c>
      <c r="G815">
        <v>3.75</v>
      </c>
      <c r="H815">
        <v>1</v>
      </c>
      <c r="I815">
        <v>3.75</v>
      </c>
      <c r="M815"/>
    </row>
    <row r="816" spans="1:13" hidden="1" x14ac:dyDescent="0.25">
      <c r="A816" t="s">
        <v>44</v>
      </c>
      <c r="B816" t="s">
        <v>117</v>
      </c>
      <c r="C816" s="2">
        <v>45744</v>
      </c>
      <c r="D816" s="90">
        <v>0</v>
      </c>
      <c r="E816" t="s">
        <v>23</v>
      </c>
      <c r="F816">
        <v>4099028</v>
      </c>
      <c r="G816">
        <v>3.75</v>
      </c>
      <c r="H816">
        <v>1</v>
      </c>
      <c r="I816">
        <v>3.75</v>
      </c>
      <c r="M816"/>
    </row>
    <row r="817" spans="1:13" hidden="1" x14ac:dyDescent="0.25">
      <c r="A817" t="s">
        <v>73</v>
      </c>
      <c r="B817" t="s">
        <v>139</v>
      </c>
      <c r="C817" s="2">
        <v>45744</v>
      </c>
      <c r="D817" s="90">
        <v>0</v>
      </c>
      <c r="E817" t="s">
        <v>37</v>
      </c>
      <c r="F817">
        <v>4099032</v>
      </c>
      <c r="G817">
        <v>0</v>
      </c>
      <c r="H817">
        <v>0</v>
      </c>
      <c r="I817">
        <v>0</v>
      </c>
      <c r="M817"/>
    </row>
    <row r="818" spans="1:13" hidden="1" x14ac:dyDescent="0.25">
      <c r="A818" t="s">
        <v>44</v>
      </c>
      <c r="B818" t="s">
        <v>45</v>
      </c>
      <c r="C818" s="2">
        <v>45744</v>
      </c>
      <c r="D818" s="90">
        <v>0</v>
      </c>
      <c r="E818" t="s">
        <v>23</v>
      </c>
      <c r="F818">
        <v>4099040</v>
      </c>
      <c r="G818">
        <v>3.75</v>
      </c>
      <c r="H818">
        <v>1</v>
      </c>
      <c r="I818">
        <v>3.75</v>
      </c>
      <c r="M818"/>
    </row>
    <row r="819" spans="1:13" hidden="1" x14ac:dyDescent="0.25">
      <c r="A819" t="s">
        <v>44</v>
      </c>
      <c r="B819" t="s">
        <v>45</v>
      </c>
      <c r="C819" s="2">
        <v>45744</v>
      </c>
      <c r="D819" s="90">
        <v>0</v>
      </c>
      <c r="E819" t="s">
        <v>23</v>
      </c>
      <c r="F819">
        <v>4099041</v>
      </c>
      <c r="G819">
        <v>3.75</v>
      </c>
      <c r="H819">
        <v>1</v>
      </c>
      <c r="I819">
        <v>3.75</v>
      </c>
      <c r="M819"/>
    </row>
    <row r="820" spans="1:13" hidden="1" x14ac:dyDescent="0.25">
      <c r="A820" t="s">
        <v>44</v>
      </c>
      <c r="B820" t="s">
        <v>65</v>
      </c>
      <c r="C820" s="2">
        <v>45744</v>
      </c>
      <c r="D820" s="90">
        <v>0</v>
      </c>
      <c r="E820" t="s">
        <v>23</v>
      </c>
      <c r="F820">
        <v>4099043</v>
      </c>
      <c r="G820">
        <v>3.75</v>
      </c>
      <c r="H820">
        <v>1</v>
      </c>
      <c r="I820">
        <v>3.75</v>
      </c>
      <c r="M820"/>
    </row>
    <row r="821" spans="1:13" hidden="1" x14ac:dyDescent="0.25">
      <c r="A821" t="s">
        <v>73</v>
      </c>
      <c r="B821" t="s">
        <v>142</v>
      </c>
      <c r="C821" s="2">
        <v>45744</v>
      </c>
      <c r="D821" s="90">
        <v>5</v>
      </c>
      <c r="E821" t="s">
        <v>23</v>
      </c>
      <c r="F821">
        <v>4099046</v>
      </c>
      <c r="G821">
        <v>5</v>
      </c>
      <c r="H821">
        <v>0</v>
      </c>
      <c r="I821">
        <v>0</v>
      </c>
      <c r="M821"/>
    </row>
    <row r="822" spans="1:13" hidden="1" x14ac:dyDescent="0.25">
      <c r="A822" t="s">
        <v>44</v>
      </c>
      <c r="B822" t="s">
        <v>65</v>
      </c>
      <c r="C822" s="2">
        <v>45744</v>
      </c>
      <c r="D822" s="90">
        <v>0</v>
      </c>
      <c r="E822" t="s">
        <v>23</v>
      </c>
      <c r="F822">
        <v>4099050</v>
      </c>
      <c r="G822">
        <v>3.75</v>
      </c>
      <c r="H822">
        <v>1</v>
      </c>
      <c r="I822">
        <v>3.75</v>
      </c>
      <c r="M822"/>
    </row>
    <row r="823" spans="1:13" hidden="1" x14ac:dyDescent="0.25">
      <c r="A823" t="s">
        <v>44</v>
      </c>
      <c r="B823" t="s">
        <v>18</v>
      </c>
      <c r="C823" s="2">
        <v>45744</v>
      </c>
      <c r="D823" s="90">
        <v>0</v>
      </c>
      <c r="E823" t="s">
        <v>20</v>
      </c>
      <c r="F823">
        <v>4099051</v>
      </c>
      <c r="G823">
        <v>3.75</v>
      </c>
      <c r="H823">
        <v>1</v>
      </c>
      <c r="I823">
        <v>3.75</v>
      </c>
      <c r="M823"/>
    </row>
    <row r="824" spans="1:13" hidden="1" x14ac:dyDescent="0.25">
      <c r="A824" t="s">
        <v>44</v>
      </c>
      <c r="B824" t="s">
        <v>45</v>
      </c>
      <c r="C824" s="2">
        <v>45744</v>
      </c>
      <c r="D824" s="90">
        <v>0</v>
      </c>
      <c r="E824" t="s">
        <v>23</v>
      </c>
      <c r="F824">
        <v>4099055</v>
      </c>
      <c r="G824">
        <v>3.75</v>
      </c>
      <c r="H824">
        <v>1</v>
      </c>
      <c r="I824">
        <v>3.75</v>
      </c>
      <c r="M824"/>
    </row>
    <row r="825" spans="1:13" hidden="1" x14ac:dyDescent="0.25">
      <c r="A825" t="s">
        <v>44</v>
      </c>
      <c r="B825" t="s">
        <v>45</v>
      </c>
      <c r="C825" s="2">
        <v>45744</v>
      </c>
      <c r="D825" s="90">
        <v>0</v>
      </c>
      <c r="E825" t="s">
        <v>23</v>
      </c>
      <c r="F825">
        <v>4099056</v>
      </c>
      <c r="G825">
        <v>3.75</v>
      </c>
      <c r="H825">
        <v>1</v>
      </c>
      <c r="I825">
        <v>3.75</v>
      </c>
      <c r="M825"/>
    </row>
    <row r="826" spans="1:13" hidden="1" x14ac:dyDescent="0.25">
      <c r="A826" t="s">
        <v>44</v>
      </c>
      <c r="B826" t="s">
        <v>65</v>
      </c>
      <c r="C826" s="2">
        <v>45744</v>
      </c>
      <c r="D826" s="90">
        <v>3.75</v>
      </c>
      <c r="E826" t="s">
        <v>23</v>
      </c>
      <c r="F826">
        <v>4099057</v>
      </c>
      <c r="G826">
        <v>3.75</v>
      </c>
      <c r="H826">
        <v>0</v>
      </c>
      <c r="I826">
        <v>0</v>
      </c>
      <c r="M826"/>
    </row>
    <row r="827" spans="1:13" hidden="1" x14ac:dyDescent="0.25">
      <c r="A827" t="s">
        <v>44</v>
      </c>
      <c r="B827" t="s">
        <v>117</v>
      </c>
      <c r="C827" s="2">
        <v>45744</v>
      </c>
      <c r="D827" s="90">
        <v>0</v>
      </c>
      <c r="E827" t="s">
        <v>23</v>
      </c>
      <c r="F827">
        <v>4099058</v>
      </c>
      <c r="G827">
        <v>3.75</v>
      </c>
      <c r="H827">
        <v>1</v>
      </c>
      <c r="I827">
        <v>3.75</v>
      </c>
      <c r="M827"/>
    </row>
    <row r="828" spans="1:13" hidden="1" x14ac:dyDescent="0.25">
      <c r="A828" t="s">
        <v>44</v>
      </c>
      <c r="B828" t="s">
        <v>45</v>
      </c>
      <c r="C828" s="2">
        <v>45744</v>
      </c>
      <c r="D828" s="90">
        <v>0</v>
      </c>
      <c r="E828" t="s">
        <v>23</v>
      </c>
      <c r="F828">
        <v>4099059</v>
      </c>
      <c r="G828">
        <v>3.75</v>
      </c>
      <c r="H828">
        <v>1</v>
      </c>
      <c r="I828">
        <v>3.75</v>
      </c>
      <c r="M828"/>
    </row>
    <row r="829" spans="1:13" hidden="1" x14ac:dyDescent="0.25">
      <c r="A829" t="s">
        <v>44</v>
      </c>
      <c r="B829" t="s">
        <v>136</v>
      </c>
      <c r="C829" s="2">
        <v>45744</v>
      </c>
      <c r="D829" s="90">
        <v>0</v>
      </c>
      <c r="E829" t="s">
        <v>23</v>
      </c>
      <c r="F829">
        <v>4099060</v>
      </c>
      <c r="G829">
        <v>3.75</v>
      </c>
      <c r="H829">
        <v>1</v>
      </c>
      <c r="I829">
        <v>3.75</v>
      </c>
      <c r="M829"/>
    </row>
    <row r="830" spans="1:13" hidden="1" x14ac:dyDescent="0.25">
      <c r="A830" t="s">
        <v>44</v>
      </c>
      <c r="B830" t="s">
        <v>45</v>
      </c>
      <c r="C830" s="2">
        <v>45744</v>
      </c>
      <c r="D830" s="90">
        <v>0</v>
      </c>
      <c r="E830" t="s">
        <v>23</v>
      </c>
      <c r="F830">
        <v>4099063</v>
      </c>
      <c r="G830">
        <v>3.75</v>
      </c>
      <c r="H830">
        <v>1</v>
      </c>
      <c r="I830">
        <v>3.75</v>
      </c>
      <c r="M830"/>
    </row>
    <row r="831" spans="1:13" hidden="1" x14ac:dyDescent="0.25">
      <c r="A831" t="s">
        <v>44</v>
      </c>
      <c r="B831" t="s">
        <v>136</v>
      </c>
      <c r="C831" s="2">
        <v>45744</v>
      </c>
      <c r="D831" s="90">
        <v>0</v>
      </c>
      <c r="E831" t="s">
        <v>23</v>
      </c>
      <c r="F831">
        <v>4099064</v>
      </c>
      <c r="G831">
        <v>3.75</v>
      </c>
      <c r="H831">
        <v>1</v>
      </c>
      <c r="I831">
        <v>3.75</v>
      </c>
      <c r="M831"/>
    </row>
    <row r="832" spans="1:13" hidden="1" x14ac:dyDescent="0.25">
      <c r="A832" t="s">
        <v>44</v>
      </c>
      <c r="B832" t="s">
        <v>45</v>
      </c>
      <c r="C832" s="2">
        <v>45744</v>
      </c>
      <c r="D832" s="90">
        <v>0</v>
      </c>
      <c r="E832" t="s">
        <v>23</v>
      </c>
      <c r="F832">
        <v>4099066</v>
      </c>
      <c r="G832">
        <v>3.75</v>
      </c>
      <c r="H832">
        <v>1</v>
      </c>
      <c r="I832">
        <v>3.75</v>
      </c>
      <c r="M832"/>
    </row>
    <row r="833" spans="1:13" hidden="1" x14ac:dyDescent="0.25">
      <c r="A833" t="s">
        <v>44</v>
      </c>
      <c r="B833" t="s">
        <v>65</v>
      </c>
      <c r="C833" s="2">
        <v>45744</v>
      </c>
      <c r="D833" s="90">
        <v>0</v>
      </c>
      <c r="E833" t="s">
        <v>23</v>
      </c>
      <c r="F833">
        <v>4099067</v>
      </c>
      <c r="G833">
        <v>3.75</v>
      </c>
      <c r="H833">
        <v>1</v>
      </c>
      <c r="I833">
        <v>3.75</v>
      </c>
      <c r="M833"/>
    </row>
    <row r="834" spans="1:13" hidden="1" x14ac:dyDescent="0.25">
      <c r="A834" t="s">
        <v>44</v>
      </c>
      <c r="B834" t="s">
        <v>45</v>
      </c>
      <c r="C834" s="2">
        <v>45744</v>
      </c>
      <c r="D834" s="90">
        <v>0</v>
      </c>
      <c r="E834" t="s">
        <v>23</v>
      </c>
      <c r="F834">
        <v>4099068</v>
      </c>
      <c r="G834">
        <v>3.75</v>
      </c>
      <c r="H834">
        <v>1</v>
      </c>
      <c r="I834">
        <v>3.75</v>
      </c>
      <c r="M834"/>
    </row>
    <row r="835" spans="1:13" hidden="1" x14ac:dyDescent="0.25">
      <c r="A835" t="s">
        <v>73</v>
      </c>
      <c r="B835" t="s">
        <v>140</v>
      </c>
      <c r="C835" s="2">
        <v>45744</v>
      </c>
      <c r="D835" s="90">
        <v>0</v>
      </c>
      <c r="E835" t="s">
        <v>23</v>
      </c>
      <c r="F835">
        <v>4099074</v>
      </c>
      <c r="G835">
        <v>0</v>
      </c>
      <c r="H835">
        <v>0</v>
      </c>
      <c r="I835">
        <v>0</v>
      </c>
      <c r="M835"/>
    </row>
    <row r="836" spans="1:13" hidden="1" x14ac:dyDescent="0.25">
      <c r="A836" t="s">
        <v>44</v>
      </c>
      <c r="B836" t="s">
        <v>65</v>
      </c>
      <c r="C836" s="2">
        <v>45744</v>
      </c>
      <c r="D836" s="90">
        <v>0</v>
      </c>
      <c r="E836" t="s">
        <v>23</v>
      </c>
      <c r="F836">
        <v>4099082</v>
      </c>
      <c r="G836">
        <v>3.75</v>
      </c>
      <c r="H836">
        <v>1</v>
      </c>
      <c r="I836">
        <v>3.75</v>
      </c>
      <c r="M836"/>
    </row>
    <row r="837" spans="1:13" hidden="1" x14ac:dyDescent="0.25">
      <c r="A837" t="s">
        <v>73</v>
      </c>
      <c r="B837" t="s">
        <v>137</v>
      </c>
      <c r="C837" s="2">
        <v>45744</v>
      </c>
      <c r="D837" s="90">
        <v>0</v>
      </c>
      <c r="E837" t="s">
        <v>23</v>
      </c>
      <c r="F837">
        <v>4099083</v>
      </c>
      <c r="G837">
        <v>0</v>
      </c>
      <c r="H837">
        <v>0</v>
      </c>
      <c r="I837">
        <v>0</v>
      </c>
      <c r="M837"/>
    </row>
    <row r="838" spans="1:13" hidden="1" x14ac:dyDescent="0.25">
      <c r="A838" t="s">
        <v>73</v>
      </c>
      <c r="B838" t="s">
        <v>139</v>
      </c>
      <c r="C838" s="2">
        <v>45744</v>
      </c>
      <c r="D838" s="90">
        <v>0</v>
      </c>
      <c r="E838" t="s">
        <v>37</v>
      </c>
      <c r="F838">
        <v>4099084</v>
      </c>
      <c r="G838">
        <v>0</v>
      </c>
      <c r="H838">
        <v>0</v>
      </c>
      <c r="I838">
        <v>0</v>
      </c>
      <c r="M838"/>
    </row>
    <row r="839" spans="1:13" hidden="1" x14ac:dyDescent="0.25">
      <c r="A839" t="s">
        <v>75</v>
      </c>
      <c r="B839" t="s">
        <v>137</v>
      </c>
      <c r="C839" s="2">
        <v>45744</v>
      </c>
      <c r="D839" s="90">
        <v>0</v>
      </c>
      <c r="E839" t="s">
        <v>23</v>
      </c>
      <c r="F839">
        <v>4099086</v>
      </c>
      <c r="G839">
        <v>5.5</v>
      </c>
      <c r="H839">
        <v>1</v>
      </c>
      <c r="I839">
        <v>5.5</v>
      </c>
      <c r="M839"/>
    </row>
    <row r="840" spans="1:13" hidden="1" x14ac:dyDescent="0.25">
      <c r="A840" t="s">
        <v>75</v>
      </c>
      <c r="B840" t="s">
        <v>141</v>
      </c>
      <c r="C840" s="2">
        <v>45744</v>
      </c>
      <c r="D840" s="90">
        <v>0</v>
      </c>
      <c r="E840" t="s">
        <v>23</v>
      </c>
      <c r="F840">
        <v>4099087</v>
      </c>
      <c r="G840">
        <v>5</v>
      </c>
      <c r="H840">
        <v>1</v>
      </c>
      <c r="I840">
        <v>5</v>
      </c>
      <c r="M840"/>
    </row>
    <row r="841" spans="1:13" hidden="1" x14ac:dyDescent="0.25">
      <c r="A841" t="s">
        <v>44</v>
      </c>
      <c r="B841" t="s">
        <v>21</v>
      </c>
      <c r="C841" s="2">
        <v>45744</v>
      </c>
      <c r="D841" s="90">
        <v>3.75</v>
      </c>
      <c r="E841" t="s">
        <v>23</v>
      </c>
      <c r="F841">
        <v>4099090</v>
      </c>
      <c r="G841">
        <v>3.75</v>
      </c>
      <c r="H841">
        <v>0</v>
      </c>
      <c r="I841">
        <v>0</v>
      </c>
      <c r="M841"/>
    </row>
    <row r="842" spans="1:13" hidden="1" x14ac:dyDescent="0.25">
      <c r="A842" t="s">
        <v>44</v>
      </c>
      <c r="B842" t="s">
        <v>45</v>
      </c>
      <c r="C842" s="2">
        <v>45744</v>
      </c>
      <c r="D842" s="90">
        <v>0</v>
      </c>
      <c r="E842" t="s">
        <v>23</v>
      </c>
      <c r="F842">
        <v>4099091</v>
      </c>
      <c r="G842">
        <v>3.75</v>
      </c>
      <c r="H842">
        <v>1</v>
      </c>
      <c r="I842">
        <v>3.75</v>
      </c>
      <c r="M842"/>
    </row>
    <row r="843" spans="1:13" hidden="1" x14ac:dyDescent="0.25">
      <c r="A843" t="s">
        <v>44</v>
      </c>
      <c r="B843" t="s">
        <v>18</v>
      </c>
      <c r="C843" s="2">
        <v>45744</v>
      </c>
      <c r="D843" s="90">
        <v>3.75</v>
      </c>
      <c r="E843" t="s">
        <v>20</v>
      </c>
      <c r="F843">
        <v>4099094</v>
      </c>
      <c r="G843">
        <v>3.75</v>
      </c>
      <c r="H843">
        <v>0</v>
      </c>
      <c r="I843">
        <v>0</v>
      </c>
      <c r="M843"/>
    </row>
    <row r="844" spans="1:13" hidden="1" x14ac:dyDescent="0.25">
      <c r="A844" t="s">
        <v>44</v>
      </c>
      <c r="B844" t="s">
        <v>136</v>
      </c>
      <c r="C844" s="2">
        <v>45744</v>
      </c>
      <c r="D844" s="90">
        <v>0</v>
      </c>
      <c r="E844" t="s">
        <v>23</v>
      </c>
      <c r="F844">
        <v>4099095</v>
      </c>
      <c r="G844">
        <v>3.75</v>
      </c>
      <c r="H844">
        <v>1</v>
      </c>
      <c r="I844">
        <v>3.75</v>
      </c>
      <c r="M844"/>
    </row>
    <row r="845" spans="1:13" hidden="1" x14ac:dyDescent="0.25">
      <c r="A845" t="s">
        <v>73</v>
      </c>
      <c r="B845" t="s">
        <v>18</v>
      </c>
      <c r="C845" s="2">
        <v>45744</v>
      </c>
      <c r="D845" s="90">
        <v>5</v>
      </c>
      <c r="E845" t="s">
        <v>23</v>
      </c>
      <c r="F845">
        <v>4099100</v>
      </c>
      <c r="G845">
        <v>5</v>
      </c>
      <c r="H845">
        <v>0</v>
      </c>
      <c r="I845">
        <v>0</v>
      </c>
      <c r="M845"/>
    </row>
    <row r="846" spans="1:13" hidden="1" x14ac:dyDescent="0.25">
      <c r="A846" t="s">
        <v>73</v>
      </c>
      <c r="B846" t="s">
        <v>143</v>
      </c>
      <c r="C846" s="2">
        <v>45744</v>
      </c>
      <c r="D846" s="90">
        <v>5</v>
      </c>
      <c r="E846" t="s">
        <v>37</v>
      </c>
      <c r="F846">
        <v>4099101</v>
      </c>
      <c r="G846">
        <v>5</v>
      </c>
      <c r="H846">
        <v>0</v>
      </c>
      <c r="I846">
        <v>0</v>
      </c>
      <c r="M846"/>
    </row>
    <row r="847" spans="1:13" hidden="1" x14ac:dyDescent="0.25">
      <c r="A847" t="s">
        <v>73</v>
      </c>
      <c r="B847" t="s">
        <v>18</v>
      </c>
      <c r="C847" s="2">
        <v>45744</v>
      </c>
      <c r="D847" s="90">
        <v>0</v>
      </c>
      <c r="E847" t="s">
        <v>23</v>
      </c>
      <c r="F847">
        <v>4099102</v>
      </c>
      <c r="G847">
        <v>0</v>
      </c>
      <c r="H847">
        <v>0</v>
      </c>
      <c r="I847">
        <v>0</v>
      </c>
      <c r="M847"/>
    </row>
    <row r="848" spans="1:13" hidden="1" x14ac:dyDescent="0.25">
      <c r="A848" t="s">
        <v>73</v>
      </c>
      <c r="B848" t="s">
        <v>139</v>
      </c>
      <c r="C848" s="2">
        <v>45744</v>
      </c>
      <c r="D848" s="90">
        <v>0</v>
      </c>
      <c r="E848" t="s">
        <v>37</v>
      </c>
      <c r="F848">
        <v>4099105</v>
      </c>
      <c r="G848">
        <v>0</v>
      </c>
      <c r="H848">
        <v>0</v>
      </c>
      <c r="I848">
        <v>0</v>
      </c>
      <c r="M848"/>
    </row>
    <row r="849" spans="1:13" hidden="1" x14ac:dyDescent="0.25">
      <c r="A849" t="s">
        <v>73</v>
      </c>
      <c r="B849" t="s">
        <v>21</v>
      </c>
      <c r="C849" s="2">
        <v>45744</v>
      </c>
      <c r="D849" s="90">
        <v>0</v>
      </c>
      <c r="E849" t="s">
        <v>23</v>
      </c>
      <c r="F849">
        <v>4099107</v>
      </c>
      <c r="G849">
        <v>0</v>
      </c>
      <c r="H849">
        <v>0</v>
      </c>
      <c r="I849">
        <v>0</v>
      </c>
      <c r="M849"/>
    </row>
    <row r="850" spans="1:13" hidden="1" x14ac:dyDescent="0.25">
      <c r="A850" t="s">
        <v>73</v>
      </c>
      <c r="B850" t="s">
        <v>18</v>
      </c>
      <c r="C850" s="2">
        <v>45744</v>
      </c>
      <c r="D850" s="90">
        <v>0</v>
      </c>
      <c r="E850" t="s">
        <v>23</v>
      </c>
      <c r="F850">
        <v>4099115</v>
      </c>
      <c r="G850">
        <v>0</v>
      </c>
      <c r="H850">
        <v>0</v>
      </c>
      <c r="I850">
        <v>0</v>
      </c>
      <c r="M850"/>
    </row>
    <row r="851" spans="1:13" hidden="1" x14ac:dyDescent="0.25">
      <c r="A851" t="s">
        <v>73</v>
      </c>
      <c r="B851" t="s">
        <v>18</v>
      </c>
      <c r="C851" s="2">
        <v>45744</v>
      </c>
      <c r="D851" s="90">
        <v>5</v>
      </c>
      <c r="E851" t="s">
        <v>23</v>
      </c>
      <c r="F851">
        <v>4099118</v>
      </c>
      <c r="G851">
        <v>5</v>
      </c>
      <c r="H851">
        <v>0</v>
      </c>
      <c r="I851">
        <v>0</v>
      </c>
      <c r="M851"/>
    </row>
    <row r="852" spans="1:13" hidden="1" x14ac:dyDescent="0.25">
      <c r="A852" t="s">
        <v>73</v>
      </c>
      <c r="B852" t="s">
        <v>21</v>
      </c>
      <c r="C852" s="2">
        <v>45744</v>
      </c>
      <c r="D852" s="90">
        <v>5</v>
      </c>
      <c r="E852" t="s">
        <v>23</v>
      </c>
      <c r="F852">
        <v>4099119</v>
      </c>
      <c r="G852">
        <v>5</v>
      </c>
      <c r="H852">
        <v>0</v>
      </c>
      <c r="I852">
        <v>0</v>
      </c>
      <c r="M852"/>
    </row>
    <row r="853" spans="1:13" hidden="1" x14ac:dyDescent="0.25">
      <c r="A853" t="s">
        <v>75</v>
      </c>
      <c r="B853" t="s">
        <v>18</v>
      </c>
      <c r="C853" s="2">
        <v>45744</v>
      </c>
      <c r="D853" s="90">
        <v>0</v>
      </c>
      <c r="E853" t="s">
        <v>23</v>
      </c>
      <c r="F853">
        <v>4099120</v>
      </c>
      <c r="G853">
        <v>0</v>
      </c>
      <c r="H853">
        <v>0</v>
      </c>
      <c r="I853">
        <v>0</v>
      </c>
      <c r="M853"/>
    </row>
    <row r="854" spans="1:13" hidden="1" x14ac:dyDescent="0.25">
      <c r="A854" t="s">
        <v>75</v>
      </c>
      <c r="B854" t="s">
        <v>138</v>
      </c>
      <c r="C854" s="2">
        <v>45744</v>
      </c>
      <c r="D854" s="90">
        <v>0</v>
      </c>
      <c r="E854" t="s">
        <v>37</v>
      </c>
      <c r="F854">
        <v>4099121</v>
      </c>
      <c r="G854">
        <v>0</v>
      </c>
      <c r="H854">
        <v>0</v>
      </c>
      <c r="I854">
        <v>0</v>
      </c>
      <c r="M854"/>
    </row>
    <row r="855" spans="1:13" hidden="1" x14ac:dyDescent="0.25">
      <c r="A855" t="s">
        <v>73</v>
      </c>
      <c r="B855" t="s">
        <v>133</v>
      </c>
      <c r="C855" s="2">
        <v>45744</v>
      </c>
      <c r="D855" s="90">
        <v>0</v>
      </c>
      <c r="E855" t="s">
        <v>23</v>
      </c>
      <c r="F855">
        <v>4099128</v>
      </c>
      <c r="G855">
        <v>0</v>
      </c>
      <c r="H855">
        <v>0</v>
      </c>
      <c r="I855">
        <v>0</v>
      </c>
      <c r="M855"/>
    </row>
    <row r="856" spans="1:13" hidden="1" x14ac:dyDescent="0.25">
      <c r="A856" t="s">
        <v>73</v>
      </c>
      <c r="B856" t="s">
        <v>140</v>
      </c>
      <c r="C856" s="2">
        <v>45744</v>
      </c>
      <c r="D856" s="90">
        <v>0</v>
      </c>
      <c r="E856" t="s">
        <v>23</v>
      </c>
      <c r="F856">
        <v>4099129</v>
      </c>
      <c r="G856">
        <v>0</v>
      </c>
      <c r="H856">
        <v>0</v>
      </c>
      <c r="I856">
        <v>0</v>
      </c>
      <c r="M856"/>
    </row>
    <row r="857" spans="1:13" hidden="1" x14ac:dyDescent="0.25">
      <c r="A857" t="s">
        <v>44</v>
      </c>
      <c r="B857" t="s">
        <v>18</v>
      </c>
      <c r="C857" s="2">
        <v>45744</v>
      </c>
      <c r="D857" s="90">
        <v>3.75</v>
      </c>
      <c r="E857" t="s">
        <v>20</v>
      </c>
      <c r="F857">
        <v>4099135</v>
      </c>
      <c r="G857">
        <v>3.75</v>
      </c>
      <c r="H857">
        <v>0</v>
      </c>
      <c r="I857">
        <v>0</v>
      </c>
      <c r="M857"/>
    </row>
    <row r="858" spans="1:13" hidden="1" x14ac:dyDescent="0.25">
      <c r="A858" t="s">
        <v>44</v>
      </c>
      <c r="B858" t="s">
        <v>18</v>
      </c>
      <c r="C858" s="2">
        <v>45744</v>
      </c>
      <c r="D858" s="90">
        <v>3.75</v>
      </c>
      <c r="E858" t="s">
        <v>20</v>
      </c>
      <c r="F858">
        <v>4099136</v>
      </c>
      <c r="G858">
        <v>3.75</v>
      </c>
      <c r="H858">
        <v>0</v>
      </c>
      <c r="I858">
        <v>0</v>
      </c>
      <c r="M858"/>
    </row>
    <row r="859" spans="1:13" hidden="1" x14ac:dyDescent="0.25">
      <c r="A859" t="s">
        <v>73</v>
      </c>
      <c r="B859" t="s">
        <v>138</v>
      </c>
      <c r="C859" s="2">
        <v>45744</v>
      </c>
      <c r="D859" s="90">
        <v>0</v>
      </c>
      <c r="E859" t="s">
        <v>37</v>
      </c>
      <c r="F859">
        <v>4099137</v>
      </c>
      <c r="G859">
        <v>0</v>
      </c>
      <c r="H859">
        <v>0</v>
      </c>
      <c r="I859">
        <v>0</v>
      </c>
      <c r="M859"/>
    </row>
    <row r="860" spans="1:13" hidden="1" x14ac:dyDescent="0.25">
      <c r="A860" t="s">
        <v>73</v>
      </c>
      <c r="B860" t="s">
        <v>18</v>
      </c>
      <c r="C860" s="2">
        <v>45744</v>
      </c>
      <c r="D860" s="90">
        <v>0</v>
      </c>
      <c r="E860" t="s">
        <v>23</v>
      </c>
      <c r="F860">
        <v>4099138</v>
      </c>
      <c r="G860">
        <v>0</v>
      </c>
      <c r="H860">
        <v>0</v>
      </c>
      <c r="I860">
        <v>0</v>
      </c>
      <c r="M860"/>
    </row>
    <row r="861" spans="1:13" hidden="1" x14ac:dyDescent="0.25">
      <c r="A861" t="s">
        <v>73</v>
      </c>
      <c r="B861" t="s">
        <v>18</v>
      </c>
      <c r="C861" s="2">
        <v>45744</v>
      </c>
      <c r="D861" s="90">
        <v>0</v>
      </c>
      <c r="E861" t="s">
        <v>23</v>
      </c>
      <c r="F861">
        <v>4099143</v>
      </c>
      <c r="G861">
        <v>0</v>
      </c>
      <c r="H861">
        <v>0</v>
      </c>
      <c r="I861">
        <v>0</v>
      </c>
      <c r="M861"/>
    </row>
    <row r="862" spans="1:13" hidden="1" x14ac:dyDescent="0.25">
      <c r="A862" t="s">
        <v>73</v>
      </c>
      <c r="B862" t="s">
        <v>139</v>
      </c>
      <c r="C862" s="2">
        <v>45744</v>
      </c>
      <c r="D862" s="90">
        <v>0</v>
      </c>
      <c r="E862" t="s">
        <v>37</v>
      </c>
      <c r="F862">
        <v>4099144</v>
      </c>
      <c r="G862">
        <v>0</v>
      </c>
      <c r="H862">
        <v>0</v>
      </c>
      <c r="I862">
        <v>0</v>
      </c>
      <c r="M862"/>
    </row>
    <row r="863" spans="1:13" hidden="1" x14ac:dyDescent="0.25">
      <c r="A863" t="s">
        <v>75</v>
      </c>
      <c r="B863" t="s">
        <v>139</v>
      </c>
      <c r="C863" s="2">
        <v>45741</v>
      </c>
      <c r="D863" s="90">
        <v>0</v>
      </c>
      <c r="E863" t="s">
        <v>37</v>
      </c>
      <c r="F863">
        <v>4099153</v>
      </c>
      <c r="G863">
        <v>5</v>
      </c>
      <c r="H863">
        <v>1</v>
      </c>
      <c r="I863">
        <v>5</v>
      </c>
      <c r="M863"/>
    </row>
    <row r="864" spans="1:13" hidden="1" x14ac:dyDescent="0.25">
      <c r="A864" t="s">
        <v>75</v>
      </c>
      <c r="B864" t="s">
        <v>136</v>
      </c>
      <c r="C864" s="2">
        <v>45741</v>
      </c>
      <c r="D864" s="90">
        <v>0</v>
      </c>
      <c r="E864" t="s">
        <v>23</v>
      </c>
      <c r="F864">
        <v>4099154</v>
      </c>
      <c r="G864">
        <v>5.5</v>
      </c>
      <c r="H864">
        <v>1</v>
      </c>
      <c r="I864">
        <v>5.5</v>
      </c>
      <c r="M864"/>
    </row>
    <row r="865" spans="1:13" hidden="1" x14ac:dyDescent="0.25">
      <c r="A865" t="s">
        <v>75</v>
      </c>
      <c r="B865" t="s">
        <v>141</v>
      </c>
      <c r="C865" s="2">
        <v>45744</v>
      </c>
      <c r="D865" s="90">
        <v>0</v>
      </c>
      <c r="E865" t="s">
        <v>23</v>
      </c>
      <c r="F865">
        <v>4099156</v>
      </c>
      <c r="G865">
        <v>5.5</v>
      </c>
      <c r="H865">
        <v>1</v>
      </c>
      <c r="I865">
        <v>5.5</v>
      </c>
      <c r="M865"/>
    </row>
    <row r="866" spans="1:13" hidden="1" x14ac:dyDescent="0.25">
      <c r="A866" t="s">
        <v>75</v>
      </c>
      <c r="B866" t="s">
        <v>141</v>
      </c>
      <c r="C866" s="2">
        <v>45744</v>
      </c>
      <c r="D866" s="90">
        <v>5.5</v>
      </c>
      <c r="E866" t="s">
        <v>23</v>
      </c>
      <c r="F866">
        <v>4099158</v>
      </c>
      <c r="G866">
        <v>5.5</v>
      </c>
      <c r="H866">
        <v>0</v>
      </c>
      <c r="I866">
        <v>0</v>
      </c>
      <c r="M866"/>
    </row>
    <row r="867" spans="1:13" hidden="1" x14ac:dyDescent="0.25">
      <c r="A867" t="s">
        <v>44</v>
      </c>
      <c r="B867" t="s">
        <v>117</v>
      </c>
      <c r="C867" s="2">
        <v>45744</v>
      </c>
      <c r="D867" s="90">
        <v>3.75</v>
      </c>
      <c r="E867" t="s">
        <v>23</v>
      </c>
      <c r="F867">
        <v>4099161</v>
      </c>
      <c r="G867">
        <v>3.75</v>
      </c>
      <c r="H867">
        <v>0</v>
      </c>
      <c r="I867">
        <v>0</v>
      </c>
      <c r="M867"/>
    </row>
    <row r="868" spans="1:13" hidden="1" x14ac:dyDescent="0.25">
      <c r="A868" t="s">
        <v>44</v>
      </c>
      <c r="B868" t="s">
        <v>65</v>
      </c>
      <c r="C868" s="2">
        <v>45744</v>
      </c>
      <c r="D868" s="90">
        <v>0</v>
      </c>
      <c r="E868" t="s">
        <v>23</v>
      </c>
      <c r="F868">
        <v>4099162</v>
      </c>
      <c r="G868">
        <v>3.75</v>
      </c>
      <c r="H868">
        <v>1</v>
      </c>
      <c r="I868">
        <v>3.75</v>
      </c>
      <c r="M868"/>
    </row>
    <row r="869" spans="1:13" hidden="1" x14ac:dyDescent="0.25">
      <c r="A869" t="s">
        <v>75</v>
      </c>
      <c r="B869" t="s">
        <v>140</v>
      </c>
      <c r="C869" s="2">
        <v>45740</v>
      </c>
      <c r="D869" s="90">
        <v>0</v>
      </c>
      <c r="E869" t="s">
        <v>37</v>
      </c>
      <c r="F869">
        <v>4099163</v>
      </c>
      <c r="G869">
        <v>5.5</v>
      </c>
      <c r="H869">
        <v>1</v>
      </c>
      <c r="I869">
        <v>5.5</v>
      </c>
      <c r="M869"/>
    </row>
    <row r="870" spans="1:13" hidden="1" x14ac:dyDescent="0.25">
      <c r="A870" t="s">
        <v>73</v>
      </c>
      <c r="B870" t="s">
        <v>136</v>
      </c>
      <c r="C870" s="2">
        <v>45740</v>
      </c>
      <c r="D870" s="90">
        <v>5</v>
      </c>
      <c r="E870" t="s">
        <v>23</v>
      </c>
      <c r="F870">
        <v>4099165</v>
      </c>
      <c r="G870">
        <v>5</v>
      </c>
      <c r="H870">
        <v>0</v>
      </c>
      <c r="I870">
        <v>0</v>
      </c>
      <c r="M870"/>
    </row>
    <row r="871" spans="1:13" hidden="1" x14ac:dyDescent="0.25">
      <c r="A871" t="s">
        <v>73</v>
      </c>
      <c r="B871" t="s">
        <v>21</v>
      </c>
      <c r="C871" s="2">
        <v>45742</v>
      </c>
      <c r="D871" s="90">
        <v>5</v>
      </c>
      <c r="E871" t="s">
        <v>23</v>
      </c>
      <c r="F871">
        <v>4099167</v>
      </c>
      <c r="G871">
        <v>5</v>
      </c>
      <c r="H871">
        <v>0</v>
      </c>
      <c r="I871">
        <v>0</v>
      </c>
      <c r="M871"/>
    </row>
    <row r="872" spans="1:13" hidden="1" x14ac:dyDescent="0.25">
      <c r="A872" t="s">
        <v>73</v>
      </c>
      <c r="B872" t="s">
        <v>21</v>
      </c>
      <c r="C872" s="2">
        <v>45741</v>
      </c>
      <c r="D872" s="90">
        <v>0</v>
      </c>
      <c r="E872" t="s">
        <v>23</v>
      </c>
      <c r="F872">
        <v>4099169</v>
      </c>
      <c r="G872">
        <v>0</v>
      </c>
      <c r="H872">
        <v>0</v>
      </c>
      <c r="I872">
        <v>0</v>
      </c>
      <c r="M872"/>
    </row>
    <row r="873" spans="1:13" hidden="1" x14ac:dyDescent="0.25">
      <c r="A873" t="s">
        <v>73</v>
      </c>
      <c r="B873" t="s">
        <v>18</v>
      </c>
      <c r="C873" s="2">
        <v>45740</v>
      </c>
      <c r="D873" s="90">
        <v>0</v>
      </c>
      <c r="E873" t="s">
        <v>23</v>
      </c>
      <c r="F873">
        <v>4099174</v>
      </c>
      <c r="G873">
        <v>0</v>
      </c>
      <c r="H873">
        <v>0</v>
      </c>
      <c r="I873">
        <v>0</v>
      </c>
      <c r="M873"/>
    </row>
    <row r="874" spans="1:13" hidden="1" x14ac:dyDescent="0.25">
      <c r="A874" t="s">
        <v>44</v>
      </c>
      <c r="B874" t="s">
        <v>18</v>
      </c>
      <c r="C874" s="2">
        <v>45744</v>
      </c>
      <c r="D874" s="90">
        <v>3.75</v>
      </c>
      <c r="E874" t="s">
        <v>20</v>
      </c>
      <c r="F874">
        <v>4099175</v>
      </c>
      <c r="G874">
        <v>3.75</v>
      </c>
      <c r="H874">
        <v>0</v>
      </c>
      <c r="I874">
        <v>0</v>
      </c>
      <c r="M874"/>
    </row>
    <row r="875" spans="1:13" hidden="1" x14ac:dyDescent="0.25">
      <c r="A875" t="s">
        <v>44</v>
      </c>
      <c r="B875" t="s">
        <v>65</v>
      </c>
      <c r="C875" s="2">
        <v>45744</v>
      </c>
      <c r="D875" s="90">
        <v>0</v>
      </c>
      <c r="E875" t="s">
        <v>23</v>
      </c>
      <c r="F875">
        <v>4099176</v>
      </c>
      <c r="G875">
        <v>0</v>
      </c>
      <c r="H875">
        <v>0</v>
      </c>
      <c r="I875">
        <v>0</v>
      </c>
      <c r="M875"/>
    </row>
    <row r="876" spans="1:13" hidden="1" x14ac:dyDescent="0.25">
      <c r="A876" t="s">
        <v>75</v>
      </c>
      <c r="B876" t="s">
        <v>18</v>
      </c>
      <c r="C876" s="2">
        <v>45741</v>
      </c>
      <c r="D876" s="90">
        <v>0</v>
      </c>
      <c r="E876" t="s">
        <v>23</v>
      </c>
      <c r="F876">
        <v>4099179</v>
      </c>
      <c r="G876">
        <v>0</v>
      </c>
      <c r="H876">
        <v>0</v>
      </c>
      <c r="I876">
        <v>0</v>
      </c>
      <c r="M876"/>
    </row>
    <row r="877" spans="1:13" hidden="1" x14ac:dyDescent="0.25">
      <c r="A877" t="s">
        <v>75</v>
      </c>
      <c r="B877" t="s">
        <v>18</v>
      </c>
      <c r="C877" s="2">
        <v>45743</v>
      </c>
      <c r="D877" s="90">
        <v>0</v>
      </c>
      <c r="E877" t="s">
        <v>23</v>
      </c>
      <c r="F877">
        <v>4099180</v>
      </c>
      <c r="G877">
        <v>0</v>
      </c>
      <c r="H877">
        <v>0</v>
      </c>
      <c r="I877">
        <v>0</v>
      </c>
      <c r="M877"/>
    </row>
    <row r="878" spans="1:13" hidden="1" x14ac:dyDescent="0.25">
      <c r="A878" t="s">
        <v>75</v>
      </c>
      <c r="B878" t="s">
        <v>141</v>
      </c>
      <c r="C878" s="2">
        <v>45741</v>
      </c>
      <c r="D878" s="90">
        <v>0</v>
      </c>
      <c r="E878" t="s">
        <v>23</v>
      </c>
      <c r="F878">
        <v>4099181</v>
      </c>
      <c r="G878">
        <v>0</v>
      </c>
      <c r="H878">
        <v>0</v>
      </c>
      <c r="I878">
        <v>0</v>
      </c>
      <c r="M878"/>
    </row>
    <row r="879" spans="1:13" hidden="1" x14ac:dyDescent="0.25">
      <c r="A879" t="s">
        <v>75</v>
      </c>
      <c r="B879" t="s">
        <v>136</v>
      </c>
      <c r="C879" s="2">
        <v>45740</v>
      </c>
      <c r="D879" s="90">
        <v>5</v>
      </c>
      <c r="E879" t="s">
        <v>23</v>
      </c>
      <c r="F879">
        <v>4099183</v>
      </c>
      <c r="G879">
        <v>5</v>
      </c>
      <c r="H879">
        <v>0</v>
      </c>
      <c r="I879">
        <v>0</v>
      </c>
      <c r="M879"/>
    </row>
    <row r="880" spans="1:13" hidden="1" x14ac:dyDescent="0.25">
      <c r="A880" t="s">
        <v>75</v>
      </c>
      <c r="B880" t="s">
        <v>18</v>
      </c>
      <c r="C880" s="2">
        <v>45740</v>
      </c>
      <c r="D880" s="90">
        <v>5</v>
      </c>
      <c r="E880" t="s">
        <v>23</v>
      </c>
      <c r="F880">
        <v>4099184</v>
      </c>
      <c r="G880">
        <v>5</v>
      </c>
      <c r="H880">
        <v>0</v>
      </c>
      <c r="I880">
        <v>0</v>
      </c>
      <c r="M880"/>
    </row>
    <row r="881" spans="1:13" hidden="1" x14ac:dyDescent="0.25">
      <c r="A881" t="s">
        <v>75</v>
      </c>
      <c r="B881" t="s">
        <v>137</v>
      </c>
      <c r="C881" s="2">
        <v>45741</v>
      </c>
      <c r="D881" s="90">
        <v>5.5</v>
      </c>
      <c r="E881" t="s">
        <v>23</v>
      </c>
      <c r="F881">
        <v>4099185</v>
      </c>
      <c r="G881">
        <v>5.5</v>
      </c>
      <c r="H881">
        <v>0</v>
      </c>
      <c r="I881">
        <v>0</v>
      </c>
      <c r="M881"/>
    </row>
    <row r="882" spans="1:13" hidden="1" x14ac:dyDescent="0.25">
      <c r="A882" t="s">
        <v>75</v>
      </c>
      <c r="B882" t="s">
        <v>137</v>
      </c>
      <c r="C882" s="2">
        <v>45741</v>
      </c>
      <c r="D882" s="90">
        <v>5</v>
      </c>
      <c r="E882" t="s">
        <v>23</v>
      </c>
      <c r="F882">
        <v>4099186</v>
      </c>
      <c r="G882">
        <v>5</v>
      </c>
      <c r="H882">
        <v>0</v>
      </c>
      <c r="I882">
        <v>0</v>
      </c>
      <c r="M882"/>
    </row>
    <row r="883" spans="1:13" hidden="1" x14ac:dyDescent="0.25">
      <c r="A883" t="s">
        <v>75</v>
      </c>
      <c r="B883" t="s">
        <v>21</v>
      </c>
      <c r="C883" s="2">
        <v>45740</v>
      </c>
      <c r="D883" s="90">
        <v>5</v>
      </c>
      <c r="E883" t="s">
        <v>23</v>
      </c>
      <c r="F883">
        <v>4099190</v>
      </c>
      <c r="G883">
        <v>5</v>
      </c>
      <c r="H883">
        <v>0</v>
      </c>
      <c r="I883">
        <v>0</v>
      </c>
      <c r="M883"/>
    </row>
    <row r="884" spans="1:13" hidden="1" x14ac:dyDescent="0.25">
      <c r="A884" t="s">
        <v>75</v>
      </c>
      <c r="B884" t="s">
        <v>21</v>
      </c>
      <c r="C884" s="2">
        <v>45741</v>
      </c>
      <c r="D884" s="90">
        <v>5</v>
      </c>
      <c r="E884" t="s">
        <v>23</v>
      </c>
      <c r="F884">
        <v>4099191</v>
      </c>
      <c r="G884">
        <v>5</v>
      </c>
      <c r="H884">
        <v>0</v>
      </c>
      <c r="I884">
        <v>0</v>
      </c>
      <c r="M884"/>
    </row>
    <row r="885" spans="1:13" hidden="1" x14ac:dyDescent="0.25">
      <c r="A885" t="s">
        <v>75</v>
      </c>
      <c r="B885" t="s">
        <v>21</v>
      </c>
      <c r="C885" s="2">
        <v>45742</v>
      </c>
      <c r="D885" s="90">
        <v>5</v>
      </c>
      <c r="E885" t="s">
        <v>23</v>
      </c>
      <c r="F885">
        <v>4099192</v>
      </c>
      <c r="G885">
        <v>5</v>
      </c>
      <c r="H885">
        <v>0</v>
      </c>
      <c r="I885">
        <v>0</v>
      </c>
      <c r="M885"/>
    </row>
    <row r="886" spans="1:13" hidden="1" x14ac:dyDescent="0.25">
      <c r="A886" t="s">
        <v>75</v>
      </c>
      <c r="B886" t="s">
        <v>133</v>
      </c>
      <c r="C886" s="2">
        <v>45743</v>
      </c>
      <c r="D886" s="90">
        <v>5</v>
      </c>
      <c r="E886" t="s">
        <v>23</v>
      </c>
      <c r="F886">
        <v>4099193</v>
      </c>
      <c r="G886">
        <v>5</v>
      </c>
      <c r="H886">
        <v>0</v>
      </c>
      <c r="I886">
        <v>0</v>
      </c>
      <c r="M886"/>
    </row>
    <row r="887" spans="1:13" hidden="1" x14ac:dyDescent="0.25">
      <c r="A887" t="s">
        <v>75</v>
      </c>
      <c r="B887" t="s">
        <v>133</v>
      </c>
      <c r="C887" s="2">
        <v>45744</v>
      </c>
      <c r="D887" s="90">
        <v>5</v>
      </c>
      <c r="E887" t="s">
        <v>23</v>
      </c>
      <c r="F887">
        <v>4099194</v>
      </c>
      <c r="G887">
        <v>5</v>
      </c>
      <c r="H887">
        <v>0</v>
      </c>
      <c r="I887">
        <v>0</v>
      </c>
      <c r="M887"/>
    </row>
    <row r="888" spans="1:13" hidden="1" x14ac:dyDescent="0.25">
      <c r="A888" t="s">
        <v>75</v>
      </c>
      <c r="B888" t="s">
        <v>136</v>
      </c>
      <c r="C888" s="2">
        <v>45741</v>
      </c>
      <c r="D888" s="90">
        <v>0</v>
      </c>
      <c r="E888" t="s">
        <v>37</v>
      </c>
      <c r="F888">
        <v>4099196</v>
      </c>
      <c r="G888">
        <v>0</v>
      </c>
      <c r="H888">
        <v>0</v>
      </c>
      <c r="I888">
        <v>0</v>
      </c>
      <c r="M888"/>
    </row>
    <row r="889" spans="1:13" hidden="1" x14ac:dyDescent="0.25">
      <c r="A889" t="s">
        <v>75</v>
      </c>
      <c r="B889" t="s">
        <v>21</v>
      </c>
      <c r="C889" s="2">
        <v>45744</v>
      </c>
      <c r="D889" s="90">
        <v>0</v>
      </c>
      <c r="E889" t="s">
        <v>23</v>
      </c>
      <c r="F889">
        <v>4099199</v>
      </c>
      <c r="G889">
        <v>0</v>
      </c>
      <c r="H889">
        <v>0</v>
      </c>
      <c r="I889">
        <v>0</v>
      </c>
      <c r="M889"/>
    </row>
    <row r="890" spans="1:13" hidden="1" x14ac:dyDescent="0.25">
      <c r="A890" t="s">
        <v>73</v>
      </c>
      <c r="B890" t="s">
        <v>142</v>
      </c>
      <c r="C890" s="2">
        <v>45742</v>
      </c>
      <c r="D890" s="90">
        <v>5</v>
      </c>
      <c r="E890" t="s">
        <v>23</v>
      </c>
      <c r="F890">
        <v>4099202</v>
      </c>
      <c r="G890">
        <v>5</v>
      </c>
      <c r="H890">
        <v>0</v>
      </c>
      <c r="I890">
        <v>0</v>
      </c>
      <c r="M890"/>
    </row>
    <row r="891" spans="1:13" hidden="1" x14ac:dyDescent="0.25">
      <c r="A891" t="s">
        <v>44</v>
      </c>
      <c r="B891" t="s">
        <v>117</v>
      </c>
      <c r="C891" s="2">
        <v>45742</v>
      </c>
      <c r="D891" s="90">
        <v>0</v>
      </c>
      <c r="E891" t="s">
        <v>23</v>
      </c>
      <c r="F891">
        <v>4099203</v>
      </c>
      <c r="G891">
        <v>3.75</v>
      </c>
      <c r="H891">
        <v>1</v>
      </c>
      <c r="I891">
        <v>3.75</v>
      </c>
      <c r="M891"/>
    </row>
    <row r="892" spans="1:13" hidden="1" x14ac:dyDescent="0.25">
      <c r="A892" t="s">
        <v>44</v>
      </c>
      <c r="B892" t="s">
        <v>117</v>
      </c>
      <c r="C892" s="2">
        <v>45744</v>
      </c>
      <c r="D892" s="90">
        <v>3.75</v>
      </c>
      <c r="E892" t="s">
        <v>23</v>
      </c>
      <c r="F892">
        <v>4099204</v>
      </c>
      <c r="G892">
        <v>3.75</v>
      </c>
      <c r="H892">
        <v>0</v>
      </c>
      <c r="I892">
        <v>0</v>
      </c>
      <c r="M892"/>
    </row>
    <row r="893" spans="1:13" hidden="1" x14ac:dyDescent="0.25">
      <c r="A893" t="s">
        <v>44</v>
      </c>
      <c r="B893" t="s">
        <v>117</v>
      </c>
      <c r="C893" s="2">
        <v>45740</v>
      </c>
      <c r="D893" s="90">
        <v>0</v>
      </c>
      <c r="E893" t="s">
        <v>23</v>
      </c>
      <c r="F893">
        <v>4099205</v>
      </c>
      <c r="G893">
        <v>3.75</v>
      </c>
      <c r="H893">
        <v>1</v>
      </c>
      <c r="I893">
        <v>3.75</v>
      </c>
      <c r="M893"/>
    </row>
    <row r="894" spans="1:13" hidden="1" x14ac:dyDescent="0.25">
      <c r="A894" t="s">
        <v>44</v>
      </c>
      <c r="B894" t="s">
        <v>18</v>
      </c>
      <c r="C894" s="2">
        <v>45744</v>
      </c>
      <c r="D894" s="90">
        <v>0</v>
      </c>
      <c r="E894" t="s">
        <v>20</v>
      </c>
      <c r="F894">
        <v>4099207</v>
      </c>
      <c r="G894">
        <v>3.75</v>
      </c>
      <c r="H894">
        <v>1</v>
      </c>
      <c r="I894">
        <v>3.75</v>
      </c>
      <c r="M894"/>
    </row>
    <row r="895" spans="1:13" hidden="1" x14ac:dyDescent="0.25">
      <c r="A895" t="s">
        <v>44</v>
      </c>
      <c r="B895" t="s">
        <v>18</v>
      </c>
      <c r="C895" s="2">
        <v>45740</v>
      </c>
      <c r="D895" s="90">
        <v>0</v>
      </c>
      <c r="E895" t="s">
        <v>20</v>
      </c>
      <c r="F895">
        <v>4099208</v>
      </c>
      <c r="G895">
        <v>3.75</v>
      </c>
      <c r="H895">
        <v>1</v>
      </c>
      <c r="I895">
        <v>3.75</v>
      </c>
      <c r="M895"/>
    </row>
    <row r="896" spans="1:13" hidden="1" x14ac:dyDescent="0.25">
      <c r="A896" t="s">
        <v>73</v>
      </c>
      <c r="B896" t="s">
        <v>133</v>
      </c>
      <c r="C896" s="2">
        <v>45742</v>
      </c>
      <c r="D896" s="90">
        <v>0</v>
      </c>
      <c r="E896" t="s">
        <v>23</v>
      </c>
      <c r="F896">
        <v>4099215</v>
      </c>
      <c r="G896">
        <v>0</v>
      </c>
      <c r="H896">
        <v>0</v>
      </c>
      <c r="I896">
        <v>0</v>
      </c>
      <c r="M896"/>
    </row>
    <row r="897" spans="1:13" hidden="1" x14ac:dyDescent="0.25">
      <c r="A897" t="s">
        <v>73</v>
      </c>
      <c r="B897" t="s">
        <v>18</v>
      </c>
      <c r="C897" s="2">
        <v>45744</v>
      </c>
      <c r="D897" s="90">
        <v>0</v>
      </c>
      <c r="E897" t="s">
        <v>23</v>
      </c>
      <c r="F897">
        <v>4099217</v>
      </c>
      <c r="G897">
        <v>0</v>
      </c>
      <c r="H897">
        <v>0</v>
      </c>
      <c r="I897">
        <v>0</v>
      </c>
      <c r="M897"/>
    </row>
    <row r="898" spans="1:13" hidden="1" x14ac:dyDescent="0.25">
      <c r="A898" t="s">
        <v>73</v>
      </c>
      <c r="B898" t="s">
        <v>136</v>
      </c>
      <c r="C898" s="2">
        <v>45740</v>
      </c>
      <c r="D898" s="90">
        <v>0</v>
      </c>
      <c r="E898" t="s">
        <v>23</v>
      </c>
      <c r="F898">
        <v>4099236</v>
      </c>
      <c r="G898">
        <v>0</v>
      </c>
      <c r="H898">
        <v>0</v>
      </c>
      <c r="I898">
        <v>0</v>
      </c>
      <c r="M898"/>
    </row>
    <row r="899" spans="1:13" hidden="1" x14ac:dyDescent="0.25">
      <c r="A899" t="s">
        <v>73</v>
      </c>
      <c r="B899" t="s">
        <v>136</v>
      </c>
      <c r="C899" s="2">
        <v>45742</v>
      </c>
      <c r="D899" s="90">
        <v>0</v>
      </c>
      <c r="E899" t="s">
        <v>23</v>
      </c>
      <c r="F899">
        <v>4099237</v>
      </c>
      <c r="G899">
        <v>0</v>
      </c>
      <c r="H899">
        <v>0</v>
      </c>
      <c r="I899">
        <v>0</v>
      </c>
      <c r="M899"/>
    </row>
    <row r="900" spans="1:13" hidden="1" x14ac:dyDescent="0.25">
      <c r="A900" t="s">
        <v>73</v>
      </c>
      <c r="B900" t="s">
        <v>136</v>
      </c>
      <c r="C900" s="2">
        <v>45744</v>
      </c>
      <c r="D900" s="90">
        <v>0</v>
      </c>
      <c r="E900" t="s">
        <v>23</v>
      </c>
      <c r="F900">
        <v>4099238</v>
      </c>
      <c r="G900">
        <v>0</v>
      </c>
      <c r="H900">
        <v>0</v>
      </c>
      <c r="I900">
        <v>0</v>
      </c>
      <c r="M900"/>
    </row>
    <row r="901" spans="1:13" hidden="1" x14ac:dyDescent="0.25">
      <c r="A901" t="s">
        <v>73</v>
      </c>
      <c r="B901" t="s">
        <v>18</v>
      </c>
      <c r="C901" s="2">
        <v>45740</v>
      </c>
      <c r="D901" s="90">
        <v>0</v>
      </c>
      <c r="E901" t="s">
        <v>23</v>
      </c>
      <c r="F901">
        <v>4099239</v>
      </c>
      <c r="G901">
        <v>0</v>
      </c>
      <c r="H901">
        <v>0</v>
      </c>
      <c r="I901">
        <v>0</v>
      </c>
      <c r="M901"/>
    </row>
    <row r="902" spans="1:13" hidden="1" x14ac:dyDescent="0.25">
      <c r="A902" t="s">
        <v>73</v>
      </c>
      <c r="B902" t="s">
        <v>18</v>
      </c>
      <c r="C902" s="2">
        <v>45744</v>
      </c>
      <c r="D902" s="90">
        <v>0</v>
      </c>
      <c r="E902" t="s">
        <v>23</v>
      </c>
      <c r="F902">
        <v>4099247</v>
      </c>
      <c r="G902">
        <v>0</v>
      </c>
      <c r="H902">
        <v>0</v>
      </c>
      <c r="I902">
        <v>0</v>
      </c>
      <c r="M902"/>
    </row>
    <row r="903" spans="1:13" hidden="1" x14ac:dyDescent="0.25">
      <c r="A903" t="s">
        <v>44</v>
      </c>
      <c r="B903" t="s">
        <v>45</v>
      </c>
      <c r="C903" s="2">
        <v>45744</v>
      </c>
      <c r="D903" s="90">
        <v>0</v>
      </c>
      <c r="E903" t="s">
        <v>23</v>
      </c>
      <c r="F903">
        <v>4099255</v>
      </c>
      <c r="G903">
        <v>3.75</v>
      </c>
      <c r="H903">
        <v>1</v>
      </c>
      <c r="I903">
        <v>3.75</v>
      </c>
      <c r="M903"/>
    </row>
    <row r="904" spans="1:13" hidden="1" x14ac:dyDescent="0.25">
      <c r="A904" t="s">
        <v>44</v>
      </c>
      <c r="B904" t="s">
        <v>65</v>
      </c>
      <c r="C904" s="2">
        <v>45744</v>
      </c>
      <c r="D904" s="90">
        <v>0</v>
      </c>
      <c r="E904" t="s">
        <v>23</v>
      </c>
      <c r="F904">
        <v>4099260</v>
      </c>
      <c r="G904">
        <v>3.75</v>
      </c>
      <c r="H904">
        <v>1</v>
      </c>
      <c r="I904">
        <v>3.75</v>
      </c>
      <c r="M904"/>
    </row>
    <row r="905" spans="1:13" hidden="1" x14ac:dyDescent="0.25">
      <c r="A905" t="s">
        <v>75</v>
      </c>
      <c r="B905" t="s">
        <v>18</v>
      </c>
      <c r="C905" s="2">
        <v>45740</v>
      </c>
      <c r="D905" s="90">
        <v>0</v>
      </c>
      <c r="E905" t="s">
        <v>23</v>
      </c>
      <c r="F905">
        <v>4099272</v>
      </c>
      <c r="G905">
        <v>0</v>
      </c>
      <c r="H905">
        <v>0</v>
      </c>
      <c r="I905">
        <v>0</v>
      </c>
      <c r="M905"/>
    </row>
    <row r="906" spans="1:13" hidden="1" x14ac:dyDescent="0.25">
      <c r="A906" t="s">
        <v>44</v>
      </c>
      <c r="B906" t="s">
        <v>45</v>
      </c>
      <c r="C906" s="2">
        <v>45740</v>
      </c>
      <c r="D906" s="90">
        <v>0</v>
      </c>
      <c r="E906" t="s">
        <v>23</v>
      </c>
      <c r="F906">
        <v>4099275</v>
      </c>
      <c r="G906">
        <v>3.75</v>
      </c>
      <c r="H906">
        <v>1</v>
      </c>
      <c r="I906">
        <v>3.75</v>
      </c>
      <c r="M906"/>
    </row>
    <row r="907" spans="1:13" hidden="1" x14ac:dyDescent="0.25">
      <c r="A907" t="s">
        <v>44</v>
      </c>
      <c r="B907" t="s">
        <v>65</v>
      </c>
      <c r="C907" s="2">
        <v>45742</v>
      </c>
      <c r="D907" s="90">
        <v>0</v>
      </c>
      <c r="E907" t="s">
        <v>23</v>
      </c>
      <c r="F907">
        <v>4099276</v>
      </c>
      <c r="G907">
        <v>3.75</v>
      </c>
      <c r="H907">
        <v>1</v>
      </c>
      <c r="I907">
        <v>3.75</v>
      </c>
      <c r="M907"/>
    </row>
    <row r="908" spans="1:13" hidden="1" x14ac:dyDescent="0.25">
      <c r="A908" t="s">
        <v>44</v>
      </c>
      <c r="B908" t="s">
        <v>18</v>
      </c>
      <c r="C908" s="2">
        <v>45744</v>
      </c>
      <c r="D908" s="90">
        <v>3.75</v>
      </c>
      <c r="E908" t="s">
        <v>20</v>
      </c>
      <c r="F908">
        <v>4099277</v>
      </c>
      <c r="G908">
        <v>3.75</v>
      </c>
      <c r="H908">
        <v>0</v>
      </c>
      <c r="I908">
        <v>0</v>
      </c>
      <c r="M908"/>
    </row>
    <row r="909" spans="1:13" hidden="1" x14ac:dyDescent="0.25">
      <c r="A909" t="s">
        <v>44</v>
      </c>
      <c r="B909" t="s">
        <v>18</v>
      </c>
      <c r="C909" s="2">
        <v>45740</v>
      </c>
      <c r="D909" s="90">
        <v>0</v>
      </c>
      <c r="E909" t="s">
        <v>20</v>
      </c>
      <c r="F909">
        <v>4099278</v>
      </c>
      <c r="G909">
        <v>3.75</v>
      </c>
      <c r="H909">
        <v>1</v>
      </c>
      <c r="I909">
        <v>3.75</v>
      </c>
      <c r="M909"/>
    </row>
    <row r="910" spans="1:13" hidden="1" x14ac:dyDescent="0.25">
      <c r="A910" t="s">
        <v>44</v>
      </c>
      <c r="B910" t="s">
        <v>18</v>
      </c>
      <c r="C910" s="2">
        <v>45742</v>
      </c>
      <c r="D910" s="90">
        <v>0</v>
      </c>
      <c r="E910" t="s">
        <v>20</v>
      </c>
      <c r="F910">
        <v>4099279</v>
      </c>
      <c r="G910">
        <v>3.75</v>
      </c>
      <c r="H910">
        <v>1</v>
      </c>
      <c r="I910">
        <v>3.75</v>
      </c>
      <c r="M910"/>
    </row>
    <row r="911" spans="1:13" hidden="1" x14ac:dyDescent="0.25">
      <c r="A911" t="s">
        <v>44</v>
      </c>
      <c r="B911" t="s">
        <v>18</v>
      </c>
      <c r="C911" s="2">
        <v>45744</v>
      </c>
      <c r="D911" s="90">
        <v>0</v>
      </c>
      <c r="E911" t="s">
        <v>20</v>
      </c>
      <c r="F911">
        <v>4099280</v>
      </c>
      <c r="G911">
        <v>3.75</v>
      </c>
      <c r="H911">
        <v>1</v>
      </c>
      <c r="I911">
        <v>3.75</v>
      </c>
      <c r="M911"/>
    </row>
    <row r="912" spans="1:13" hidden="1" x14ac:dyDescent="0.25">
      <c r="A912" t="s">
        <v>73</v>
      </c>
      <c r="B912" t="s">
        <v>137</v>
      </c>
      <c r="C912" s="2">
        <v>45741</v>
      </c>
      <c r="D912" s="90">
        <v>5</v>
      </c>
      <c r="E912" t="s">
        <v>23</v>
      </c>
      <c r="F912">
        <v>4099287</v>
      </c>
      <c r="G912">
        <v>5</v>
      </c>
      <c r="H912">
        <v>0</v>
      </c>
      <c r="I912">
        <v>0</v>
      </c>
      <c r="M912"/>
    </row>
    <row r="913" spans="1:13" hidden="1" x14ac:dyDescent="0.25">
      <c r="A913" t="s">
        <v>73</v>
      </c>
      <c r="B913" t="s">
        <v>136</v>
      </c>
      <c r="C913" s="2">
        <v>45740</v>
      </c>
      <c r="D913" s="90">
        <v>5</v>
      </c>
      <c r="E913" t="s">
        <v>37</v>
      </c>
      <c r="F913">
        <v>4099300</v>
      </c>
      <c r="G913">
        <v>5</v>
      </c>
      <c r="H913">
        <v>0</v>
      </c>
      <c r="I913">
        <v>0</v>
      </c>
      <c r="M913"/>
    </row>
    <row r="914" spans="1:13" hidden="1" x14ac:dyDescent="0.25">
      <c r="A914" t="s">
        <v>44</v>
      </c>
      <c r="B914" t="s">
        <v>117</v>
      </c>
      <c r="C914" s="2">
        <v>45741</v>
      </c>
      <c r="D914" s="90">
        <v>0</v>
      </c>
      <c r="E914" t="s">
        <v>23</v>
      </c>
      <c r="F914">
        <v>4099301</v>
      </c>
      <c r="G914">
        <v>3.75</v>
      </c>
      <c r="H914">
        <v>1</v>
      </c>
      <c r="I914">
        <v>3.75</v>
      </c>
      <c r="M914"/>
    </row>
    <row r="915" spans="1:13" hidden="1" x14ac:dyDescent="0.25">
      <c r="A915" t="s">
        <v>44</v>
      </c>
      <c r="B915" t="s">
        <v>18</v>
      </c>
      <c r="C915" s="2">
        <v>45741</v>
      </c>
      <c r="D915" s="90">
        <v>0</v>
      </c>
      <c r="E915" t="s">
        <v>20</v>
      </c>
      <c r="F915">
        <v>4099302</v>
      </c>
      <c r="G915">
        <v>3.75</v>
      </c>
      <c r="H915">
        <v>1</v>
      </c>
      <c r="I915">
        <v>3.75</v>
      </c>
      <c r="M915"/>
    </row>
    <row r="916" spans="1:13" hidden="1" x14ac:dyDescent="0.25">
      <c r="A916" t="s">
        <v>75</v>
      </c>
      <c r="B916" t="s">
        <v>18</v>
      </c>
      <c r="C916" s="2">
        <v>45742</v>
      </c>
      <c r="D916" s="90">
        <v>5</v>
      </c>
      <c r="E916" t="s">
        <v>23</v>
      </c>
      <c r="F916">
        <v>4099309</v>
      </c>
      <c r="G916">
        <v>5</v>
      </c>
      <c r="H916">
        <v>0</v>
      </c>
      <c r="I916">
        <v>0</v>
      </c>
      <c r="M916"/>
    </row>
    <row r="917" spans="1:13" hidden="1" x14ac:dyDescent="0.25">
      <c r="A917" t="s">
        <v>75</v>
      </c>
      <c r="B917" t="s">
        <v>136</v>
      </c>
      <c r="C917" s="2">
        <v>45743</v>
      </c>
      <c r="D917" s="90">
        <v>5</v>
      </c>
      <c r="E917" t="s">
        <v>23</v>
      </c>
      <c r="F917">
        <v>4099310</v>
      </c>
      <c r="G917">
        <v>5</v>
      </c>
      <c r="H917">
        <v>0</v>
      </c>
      <c r="I917">
        <v>0</v>
      </c>
      <c r="M917"/>
    </row>
    <row r="918" spans="1:13" hidden="1" x14ac:dyDescent="0.25">
      <c r="A918" t="s">
        <v>75</v>
      </c>
      <c r="B918" t="s">
        <v>18</v>
      </c>
      <c r="C918" s="2">
        <v>45744</v>
      </c>
      <c r="D918" s="90">
        <v>5</v>
      </c>
      <c r="E918" t="s">
        <v>23</v>
      </c>
      <c r="F918">
        <v>4099311</v>
      </c>
      <c r="G918">
        <v>5</v>
      </c>
      <c r="H918">
        <v>0</v>
      </c>
      <c r="I918">
        <v>0</v>
      </c>
      <c r="M918"/>
    </row>
    <row r="919" spans="1:13" hidden="1" x14ac:dyDescent="0.25">
      <c r="A919" t="s">
        <v>75</v>
      </c>
      <c r="B919" t="s">
        <v>18</v>
      </c>
      <c r="C919" s="2">
        <v>45741</v>
      </c>
      <c r="D919" s="90">
        <v>3.75</v>
      </c>
      <c r="E919" t="s">
        <v>23</v>
      </c>
      <c r="F919">
        <v>4099313</v>
      </c>
      <c r="G919">
        <v>3.75</v>
      </c>
      <c r="H919">
        <v>0</v>
      </c>
      <c r="I919">
        <v>0</v>
      </c>
      <c r="M919"/>
    </row>
    <row r="920" spans="1:13" hidden="1" x14ac:dyDescent="0.25">
      <c r="A920" t="s">
        <v>75</v>
      </c>
      <c r="B920" t="s">
        <v>18</v>
      </c>
      <c r="C920" s="2">
        <v>45742</v>
      </c>
      <c r="D920" s="90">
        <v>3.75</v>
      </c>
      <c r="E920" t="s">
        <v>23</v>
      </c>
      <c r="F920">
        <v>4099314</v>
      </c>
      <c r="G920">
        <v>3.75</v>
      </c>
      <c r="H920">
        <v>0</v>
      </c>
      <c r="I920">
        <v>0</v>
      </c>
      <c r="M920"/>
    </row>
    <row r="921" spans="1:13" hidden="1" x14ac:dyDescent="0.25">
      <c r="A921" t="s">
        <v>75</v>
      </c>
      <c r="B921" t="s">
        <v>136</v>
      </c>
      <c r="C921" s="2">
        <v>45743</v>
      </c>
      <c r="D921" s="90">
        <v>3.75</v>
      </c>
      <c r="E921" t="s">
        <v>23</v>
      </c>
      <c r="F921">
        <v>4099315</v>
      </c>
      <c r="G921">
        <v>3.75</v>
      </c>
      <c r="H921">
        <v>0</v>
      </c>
      <c r="I921">
        <v>0</v>
      </c>
      <c r="M921"/>
    </row>
    <row r="922" spans="1:13" hidden="1" x14ac:dyDescent="0.25">
      <c r="A922" t="s">
        <v>75</v>
      </c>
      <c r="B922" t="s">
        <v>142</v>
      </c>
      <c r="C922" s="2">
        <v>45744</v>
      </c>
      <c r="D922" s="90">
        <v>3.75</v>
      </c>
      <c r="E922" t="s">
        <v>23</v>
      </c>
      <c r="F922">
        <v>4099316</v>
      </c>
      <c r="G922">
        <v>3.75</v>
      </c>
      <c r="H922">
        <v>0</v>
      </c>
      <c r="I922">
        <v>0</v>
      </c>
      <c r="M922"/>
    </row>
    <row r="923" spans="1:13" hidden="1" x14ac:dyDescent="0.25">
      <c r="A923" t="s">
        <v>75</v>
      </c>
      <c r="B923" t="s">
        <v>141</v>
      </c>
      <c r="C923" s="2">
        <v>45741</v>
      </c>
      <c r="D923" s="90">
        <v>0</v>
      </c>
      <c r="E923" t="s">
        <v>23</v>
      </c>
      <c r="F923">
        <v>4099337</v>
      </c>
      <c r="G923">
        <v>0</v>
      </c>
      <c r="H923">
        <v>0</v>
      </c>
      <c r="I923">
        <v>0</v>
      </c>
      <c r="M923"/>
    </row>
    <row r="924" spans="1:13" hidden="1" x14ac:dyDescent="0.25">
      <c r="A924" t="s">
        <v>75</v>
      </c>
      <c r="B924" t="s">
        <v>21</v>
      </c>
      <c r="C924" s="2">
        <v>45741</v>
      </c>
      <c r="D924" s="90">
        <v>0</v>
      </c>
      <c r="E924" t="s">
        <v>23</v>
      </c>
      <c r="F924">
        <v>4099338</v>
      </c>
      <c r="G924">
        <v>0</v>
      </c>
      <c r="H924">
        <v>0</v>
      </c>
      <c r="I924">
        <v>0</v>
      </c>
      <c r="M924"/>
    </row>
    <row r="925" spans="1:13" hidden="1" x14ac:dyDescent="0.25">
      <c r="A925" t="s">
        <v>73</v>
      </c>
      <c r="B925" t="s">
        <v>18</v>
      </c>
      <c r="C925" s="2">
        <v>45741</v>
      </c>
      <c r="D925" s="90">
        <v>0</v>
      </c>
      <c r="E925" t="s">
        <v>23</v>
      </c>
      <c r="F925">
        <v>4099342</v>
      </c>
      <c r="G925">
        <v>0</v>
      </c>
      <c r="H925">
        <v>0</v>
      </c>
      <c r="I925">
        <v>0</v>
      </c>
      <c r="M925"/>
    </row>
    <row r="926" spans="1:13" hidden="1" x14ac:dyDescent="0.25">
      <c r="A926" t="s">
        <v>73</v>
      </c>
      <c r="B926" t="s">
        <v>142</v>
      </c>
      <c r="C926" s="2">
        <v>45743</v>
      </c>
      <c r="D926" s="90">
        <v>0</v>
      </c>
      <c r="E926" t="s">
        <v>23</v>
      </c>
      <c r="F926">
        <v>4099344</v>
      </c>
      <c r="G926">
        <v>0</v>
      </c>
      <c r="H926">
        <v>0</v>
      </c>
      <c r="I926">
        <v>0</v>
      </c>
      <c r="M926"/>
    </row>
    <row r="927" spans="1:13" hidden="1" x14ac:dyDescent="0.25">
      <c r="A927" t="s">
        <v>73</v>
      </c>
      <c r="B927" t="s">
        <v>21</v>
      </c>
      <c r="C927" s="2">
        <v>45741</v>
      </c>
      <c r="D927" s="90">
        <v>0</v>
      </c>
      <c r="E927" t="s">
        <v>23</v>
      </c>
      <c r="F927">
        <v>4099347</v>
      </c>
      <c r="G927">
        <v>0</v>
      </c>
      <c r="H927">
        <v>0</v>
      </c>
      <c r="I927">
        <v>0</v>
      </c>
      <c r="M927"/>
    </row>
    <row r="928" spans="1:13" hidden="1" x14ac:dyDescent="0.25">
      <c r="A928" t="s">
        <v>75</v>
      </c>
      <c r="B928" t="s">
        <v>142</v>
      </c>
      <c r="C928" s="2">
        <v>45740</v>
      </c>
      <c r="D928" s="90">
        <v>3.75</v>
      </c>
      <c r="E928" t="s">
        <v>23</v>
      </c>
      <c r="F928">
        <v>4099351</v>
      </c>
      <c r="G928">
        <v>3.75</v>
      </c>
      <c r="H928">
        <v>0</v>
      </c>
      <c r="I928">
        <v>0</v>
      </c>
      <c r="M928"/>
    </row>
    <row r="929" spans="1:13" hidden="1" x14ac:dyDescent="0.25">
      <c r="A929" t="s">
        <v>75</v>
      </c>
      <c r="B929" t="s">
        <v>141</v>
      </c>
      <c r="C929" s="2">
        <v>45741</v>
      </c>
      <c r="D929" s="90">
        <v>5.5</v>
      </c>
      <c r="E929" t="s">
        <v>23</v>
      </c>
      <c r="F929">
        <v>4099354</v>
      </c>
      <c r="G929">
        <v>5.5</v>
      </c>
      <c r="H929">
        <v>0</v>
      </c>
      <c r="I929">
        <v>0</v>
      </c>
      <c r="M929"/>
    </row>
    <row r="930" spans="1:13" hidden="1" x14ac:dyDescent="0.25">
      <c r="A930" t="s">
        <v>75</v>
      </c>
      <c r="B930" t="s">
        <v>18</v>
      </c>
      <c r="C930" s="2">
        <v>45741</v>
      </c>
      <c r="D930" s="90">
        <v>5</v>
      </c>
      <c r="E930" t="s">
        <v>23</v>
      </c>
      <c r="F930">
        <v>4099355</v>
      </c>
      <c r="G930">
        <v>5</v>
      </c>
      <c r="H930">
        <v>0</v>
      </c>
      <c r="I930">
        <v>0</v>
      </c>
      <c r="M930"/>
    </row>
    <row r="931" spans="1:13" hidden="1" x14ac:dyDescent="0.25">
      <c r="A931" t="s">
        <v>73</v>
      </c>
      <c r="B931" t="s">
        <v>143</v>
      </c>
      <c r="C931" s="2">
        <v>45742</v>
      </c>
      <c r="D931" s="90">
        <v>5</v>
      </c>
      <c r="E931" t="s">
        <v>37</v>
      </c>
      <c r="F931">
        <v>4099361</v>
      </c>
      <c r="G931">
        <v>5</v>
      </c>
      <c r="H931">
        <v>0</v>
      </c>
      <c r="I931">
        <v>0</v>
      </c>
      <c r="M931"/>
    </row>
    <row r="932" spans="1:13" hidden="1" x14ac:dyDescent="0.25">
      <c r="A932" t="s">
        <v>73</v>
      </c>
      <c r="B932" t="s">
        <v>138</v>
      </c>
      <c r="C932" s="2">
        <v>45744</v>
      </c>
      <c r="D932" s="90">
        <v>5</v>
      </c>
      <c r="E932" t="s">
        <v>37</v>
      </c>
      <c r="F932">
        <v>4099362</v>
      </c>
      <c r="G932">
        <v>5</v>
      </c>
      <c r="H932">
        <v>0</v>
      </c>
      <c r="I932">
        <v>0</v>
      </c>
      <c r="M932"/>
    </row>
    <row r="933" spans="1:13" hidden="1" x14ac:dyDescent="0.25">
      <c r="A933" t="s">
        <v>73</v>
      </c>
      <c r="B933" t="s">
        <v>18</v>
      </c>
      <c r="C933" s="2">
        <v>45740</v>
      </c>
      <c r="D933" s="90">
        <v>5</v>
      </c>
      <c r="E933" t="s">
        <v>20</v>
      </c>
      <c r="F933">
        <v>4099363</v>
      </c>
      <c r="G933">
        <v>5</v>
      </c>
      <c r="H933">
        <v>0</v>
      </c>
      <c r="I933">
        <v>0</v>
      </c>
      <c r="M933"/>
    </row>
    <row r="934" spans="1:13" hidden="1" x14ac:dyDescent="0.25">
      <c r="A934" t="s">
        <v>73</v>
      </c>
      <c r="B934" t="s">
        <v>143</v>
      </c>
      <c r="C934" s="2">
        <v>45744</v>
      </c>
      <c r="D934" s="90">
        <v>5</v>
      </c>
      <c r="E934" t="s">
        <v>37</v>
      </c>
      <c r="F934">
        <v>4099365</v>
      </c>
      <c r="G934">
        <v>5</v>
      </c>
      <c r="H934">
        <v>0</v>
      </c>
      <c r="I934">
        <v>0</v>
      </c>
      <c r="M934"/>
    </row>
    <row r="935" spans="1:13" hidden="1" x14ac:dyDescent="0.25">
      <c r="A935" t="s">
        <v>73</v>
      </c>
      <c r="B935" t="s">
        <v>136</v>
      </c>
      <c r="C935" s="2">
        <v>45740</v>
      </c>
      <c r="D935" s="90">
        <v>5</v>
      </c>
      <c r="E935" t="s">
        <v>37</v>
      </c>
      <c r="F935">
        <v>4099368</v>
      </c>
      <c r="G935">
        <v>5</v>
      </c>
      <c r="H935">
        <v>0</v>
      </c>
      <c r="I935">
        <v>0</v>
      </c>
      <c r="M935"/>
    </row>
    <row r="936" spans="1:13" hidden="1" x14ac:dyDescent="0.25">
      <c r="A936" t="s">
        <v>73</v>
      </c>
      <c r="B936" t="s">
        <v>21</v>
      </c>
      <c r="C936" s="2">
        <v>45741</v>
      </c>
      <c r="D936" s="90">
        <v>5</v>
      </c>
      <c r="E936" t="s">
        <v>23</v>
      </c>
      <c r="F936">
        <v>4099369</v>
      </c>
      <c r="G936">
        <v>5</v>
      </c>
      <c r="H936">
        <v>0</v>
      </c>
      <c r="I936">
        <v>0</v>
      </c>
      <c r="M936"/>
    </row>
    <row r="937" spans="1:13" hidden="1" x14ac:dyDescent="0.25">
      <c r="A937" t="s">
        <v>73</v>
      </c>
      <c r="B937" t="s">
        <v>136</v>
      </c>
      <c r="C937" s="2">
        <v>45742</v>
      </c>
      <c r="D937" s="90">
        <v>5</v>
      </c>
      <c r="E937" t="s">
        <v>37</v>
      </c>
      <c r="F937">
        <v>4099370</v>
      </c>
      <c r="G937">
        <v>5</v>
      </c>
      <c r="H937">
        <v>0</v>
      </c>
      <c r="I937">
        <v>0</v>
      </c>
      <c r="M937"/>
    </row>
    <row r="938" spans="1:13" hidden="1" x14ac:dyDescent="0.25">
      <c r="A938" t="s">
        <v>73</v>
      </c>
      <c r="B938" t="s">
        <v>136</v>
      </c>
      <c r="C938" s="2">
        <v>45744</v>
      </c>
      <c r="D938" s="90">
        <v>5</v>
      </c>
      <c r="E938" t="s">
        <v>37</v>
      </c>
      <c r="F938">
        <v>4099372</v>
      </c>
      <c r="G938">
        <v>5</v>
      </c>
      <c r="H938">
        <v>0</v>
      </c>
      <c r="I938">
        <v>0</v>
      </c>
      <c r="M938"/>
    </row>
    <row r="939" spans="1:13" hidden="1" x14ac:dyDescent="0.25">
      <c r="A939" t="s">
        <v>73</v>
      </c>
      <c r="B939" t="s">
        <v>133</v>
      </c>
      <c r="C939" s="2">
        <v>45743</v>
      </c>
      <c r="D939" s="90">
        <v>5</v>
      </c>
      <c r="E939" t="s">
        <v>23</v>
      </c>
      <c r="F939">
        <v>4099376</v>
      </c>
      <c r="G939">
        <v>5</v>
      </c>
      <c r="H939">
        <v>0</v>
      </c>
      <c r="I939">
        <v>0</v>
      </c>
      <c r="M939"/>
    </row>
    <row r="940" spans="1:13" hidden="1" x14ac:dyDescent="0.25">
      <c r="A940" t="s">
        <v>73</v>
      </c>
      <c r="B940" t="s">
        <v>136</v>
      </c>
      <c r="C940" s="2">
        <v>45740</v>
      </c>
      <c r="D940" s="90">
        <v>0</v>
      </c>
      <c r="E940" t="s">
        <v>23</v>
      </c>
      <c r="F940">
        <v>4099378</v>
      </c>
      <c r="G940">
        <v>0</v>
      </c>
      <c r="H940">
        <v>0</v>
      </c>
      <c r="I940">
        <v>0</v>
      </c>
      <c r="M940"/>
    </row>
    <row r="941" spans="1:13" hidden="1" x14ac:dyDescent="0.25">
      <c r="A941" t="s">
        <v>73</v>
      </c>
      <c r="B941" t="s">
        <v>136</v>
      </c>
      <c r="C941" s="2">
        <v>45743</v>
      </c>
      <c r="D941" s="90">
        <v>0</v>
      </c>
      <c r="E941" t="s">
        <v>37</v>
      </c>
      <c r="F941">
        <v>4099381</v>
      </c>
      <c r="G941">
        <v>0</v>
      </c>
      <c r="H941">
        <v>0</v>
      </c>
      <c r="I941">
        <v>0</v>
      </c>
      <c r="M941"/>
    </row>
    <row r="942" spans="1:13" hidden="1" x14ac:dyDescent="0.25">
      <c r="A942" t="s">
        <v>73</v>
      </c>
      <c r="B942" t="s">
        <v>138</v>
      </c>
      <c r="C942" s="2">
        <v>45744</v>
      </c>
      <c r="D942" s="90">
        <v>0</v>
      </c>
      <c r="E942" t="s">
        <v>37</v>
      </c>
      <c r="F942">
        <v>4099382</v>
      </c>
      <c r="G942">
        <v>0</v>
      </c>
      <c r="H942">
        <v>0</v>
      </c>
      <c r="I942">
        <v>0</v>
      </c>
      <c r="M942"/>
    </row>
    <row r="943" spans="1:13" hidden="1" x14ac:dyDescent="0.25">
      <c r="A943" t="s">
        <v>44</v>
      </c>
      <c r="B943" t="s">
        <v>65</v>
      </c>
      <c r="C943" s="2">
        <v>45744</v>
      </c>
      <c r="D943" s="90">
        <v>0</v>
      </c>
      <c r="E943" t="s">
        <v>23</v>
      </c>
      <c r="F943">
        <v>4099399</v>
      </c>
      <c r="G943">
        <v>3.75</v>
      </c>
      <c r="H943">
        <v>1</v>
      </c>
      <c r="I943">
        <v>3.75</v>
      </c>
      <c r="M943"/>
    </row>
    <row r="944" spans="1:13" hidden="1" x14ac:dyDescent="0.25">
      <c r="A944" t="s">
        <v>44</v>
      </c>
      <c r="B944" t="s">
        <v>18</v>
      </c>
      <c r="C944" s="2">
        <v>45744</v>
      </c>
      <c r="D944" s="90">
        <v>0</v>
      </c>
      <c r="E944" t="s">
        <v>20</v>
      </c>
      <c r="F944">
        <v>4099400</v>
      </c>
      <c r="G944">
        <v>3.75</v>
      </c>
      <c r="H944">
        <v>1</v>
      </c>
      <c r="I944">
        <v>3.75</v>
      </c>
      <c r="M944"/>
    </row>
    <row r="945" spans="1:13" hidden="1" x14ac:dyDescent="0.25">
      <c r="A945" t="s">
        <v>73</v>
      </c>
      <c r="B945" t="s">
        <v>18</v>
      </c>
      <c r="C945" s="2">
        <v>45744</v>
      </c>
      <c r="D945" s="90">
        <v>5</v>
      </c>
      <c r="E945" t="s">
        <v>23</v>
      </c>
      <c r="F945">
        <v>4099403</v>
      </c>
      <c r="G945">
        <v>5</v>
      </c>
      <c r="H945">
        <v>0</v>
      </c>
      <c r="I945">
        <v>0</v>
      </c>
      <c r="M945"/>
    </row>
    <row r="946" spans="1:13" hidden="1" x14ac:dyDescent="0.25">
      <c r="A946" t="s">
        <v>73</v>
      </c>
      <c r="B946" t="s">
        <v>136</v>
      </c>
      <c r="C946" s="2">
        <v>45741</v>
      </c>
      <c r="D946" s="90">
        <v>5</v>
      </c>
      <c r="E946" t="s">
        <v>23</v>
      </c>
      <c r="F946">
        <v>4099404</v>
      </c>
      <c r="G946">
        <v>5</v>
      </c>
      <c r="H946">
        <v>0</v>
      </c>
      <c r="I946">
        <v>0</v>
      </c>
      <c r="M946"/>
    </row>
    <row r="947" spans="1:13" hidden="1" x14ac:dyDescent="0.25">
      <c r="A947" t="s">
        <v>73</v>
      </c>
      <c r="B947" t="s">
        <v>138</v>
      </c>
      <c r="C947" s="2">
        <v>45742</v>
      </c>
      <c r="D947" s="90">
        <v>5</v>
      </c>
      <c r="E947" t="s">
        <v>37</v>
      </c>
      <c r="F947">
        <v>4099405</v>
      </c>
      <c r="G947">
        <v>5</v>
      </c>
      <c r="H947">
        <v>0</v>
      </c>
      <c r="I947">
        <v>0</v>
      </c>
      <c r="M947"/>
    </row>
    <row r="948" spans="1:13" hidden="1" x14ac:dyDescent="0.25">
      <c r="A948" t="s">
        <v>73</v>
      </c>
      <c r="B948" t="s">
        <v>133</v>
      </c>
      <c r="C948" s="2">
        <v>45743</v>
      </c>
      <c r="D948" s="90">
        <v>5</v>
      </c>
      <c r="E948" t="s">
        <v>23</v>
      </c>
      <c r="F948">
        <v>4099406</v>
      </c>
      <c r="G948">
        <v>5</v>
      </c>
      <c r="H948">
        <v>0</v>
      </c>
      <c r="I948">
        <v>0</v>
      </c>
      <c r="M948"/>
    </row>
    <row r="949" spans="1:13" hidden="1" x14ac:dyDescent="0.25">
      <c r="A949" t="s">
        <v>73</v>
      </c>
      <c r="B949" t="s">
        <v>136</v>
      </c>
      <c r="C949" s="2">
        <v>45741</v>
      </c>
      <c r="D949" s="90">
        <v>5</v>
      </c>
      <c r="E949" t="s">
        <v>23</v>
      </c>
      <c r="F949">
        <v>4099410</v>
      </c>
      <c r="G949">
        <v>5</v>
      </c>
      <c r="H949">
        <v>0</v>
      </c>
      <c r="I949">
        <v>0</v>
      </c>
      <c r="M949"/>
    </row>
    <row r="950" spans="1:13" hidden="1" x14ac:dyDescent="0.25">
      <c r="A950" t="s">
        <v>73</v>
      </c>
      <c r="B950" t="s">
        <v>138</v>
      </c>
      <c r="C950" s="2">
        <v>45742</v>
      </c>
      <c r="D950" s="90">
        <v>5</v>
      </c>
      <c r="E950" t="s">
        <v>37</v>
      </c>
      <c r="F950">
        <v>4099411</v>
      </c>
      <c r="G950">
        <v>5</v>
      </c>
      <c r="H950">
        <v>0</v>
      </c>
      <c r="I950">
        <v>0</v>
      </c>
      <c r="M950"/>
    </row>
    <row r="951" spans="1:13" hidden="1" x14ac:dyDescent="0.25">
      <c r="A951" t="s">
        <v>73</v>
      </c>
      <c r="B951" t="s">
        <v>21</v>
      </c>
      <c r="C951" s="2">
        <v>45743</v>
      </c>
      <c r="D951" s="90">
        <v>5</v>
      </c>
      <c r="E951" t="s">
        <v>23</v>
      </c>
      <c r="F951">
        <v>4099412</v>
      </c>
      <c r="G951">
        <v>5</v>
      </c>
      <c r="H951">
        <v>0</v>
      </c>
      <c r="I951">
        <v>0</v>
      </c>
      <c r="M951"/>
    </row>
    <row r="952" spans="1:13" hidden="1" x14ac:dyDescent="0.25">
      <c r="A952" t="s">
        <v>73</v>
      </c>
      <c r="B952" t="s">
        <v>141</v>
      </c>
      <c r="C952" s="2">
        <v>45741</v>
      </c>
      <c r="D952" s="90">
        <v>0</v>
      </c>
      <c r="E952" t="s">
        <v>23</v>
      </c>
      <c r="F952">
        <v>4099453</v>
      </c>
      <c r="G952">
        <v>0</v>
      </c>
      <c r="H952">
        <v>0</v>
      </c>
      <c r="I952">
        <v>0</v>
      </c>
      <c r="M952"/>
    </row>
    <row r="953" spans="1:13" hidden="1" x14ac:dyDescent="0.25">
      <c r="A953" t="s">
        <v>75</v>
      </c>
      <c r="B953" t="s">
        <v>18</v>
      </c>
      <c r="C953" s="2">
        <v>45741</v>
      </c>
      <c r="D953" s="90">
        <v>3.75</v>
      </c>
      <c r="E953" t="s">
        <v>23</v>
      </c>
      <c r="F953">
        <v>4099463</v>
      </c>
      <c r="G953">
        <v>3.75</v>
      </c>
      <c r="H953">
        <v>0</v>
      </c>
      <c r="I953">
        <v>0</v>
      </c>
      <c r="M953"/>
    </row>
    <row r="954" spans="1:13" hidden="1" x14ac:dyDescent="0.25">
      <c r="A954" t="s">
        <v>75</v>
      </c>
      <c r="B954" t="s">
        <v>138</v>
      </c>
      <c r="C954" s="2">
        <v>45741</v>
      </c>
      <c r="D954" s="90">
        <v>5</v>
      </c>
      <c r="E954" t="s">
        <v>37</v>
      </c>
      <c r="F954">
        <v>4099464</v>
      </c>
      <c r="G954">
        <v>5</v>
      </c>
      <c r="H954">
        <v>0</v>
      </c>
      <c r="I954">
        <v>0</v>
      </c>
      <c r="M954"/>
    </row>
    <row r="955" spans="1:13" hidden="1" x14ac:dyDescent="0.25">
      <c r="A955" t="s">
        <v>44</v>
      </c>
      <c r="B955" t="s">
        <v>65</v>
      </c>
      <c r="C955" s="2">
        <v>45742</v>
      </c>
      <c r="D955" s="90">
        <v>0</v>
      </c>
      <c r="E955" t="s">
        <v>23</v>
      </c>
      <c r="F955">
        <v>4099465</v>
      </c>
      <c r="G955">
        <v>3.75</v>
      </c>
      <c r="H955">
        <v>1</v>
      </c>
      <c r="I955">
        <v>3.75</v>
      </c>
      <c r="M955"/>
    </row>
    <row r="956" spans="1:13" hidden="1" x14ac:dyDescent="0.25">
      <c r="A956" t="s">
        <v>73</v>
      </c>
      <c r="B956" t="s">
        <v>18</v>
      </c>
      <c r="C956" s="2">
        <v>45744</v>
      </c>
      <c r="D956" s="90">
        <v>5</v>
      </c>
      <c r="E956" t="s">
        <v>23</v>
      </c>
      <c r="F956">
        <v>4099467</v>
      </c>
      <c r="G956">
        <v>5</v>
      </c>
      <c r="H956">
        <v>0</v>
      </c>
      <c r="I956">
        <v>0</v>
      </c>
      <c r="M956"/>
    </row>
    <row r="957" spans="1:13" hidden="1" x14ac:dyDescent="0.25">
      <c r="A957" t="s">
        <v>44</v>
      </c>
      <c r="B957" t="s">
        <v>117</v>
      </c>
      <c r="C957" s="2">
        <v>45742</v>
      </c>
      <c r="D957" s="90">
        <v>0</v>
      </c>
      <c r="E957" t="s">
        <v>23</v>
      </c>
      <c r="F957">
        <v>4099468</v>
      </c>
      <c r="G957">
        <v>3.75</v>
      </c>
      <c r="H957">
        <v>1</v>
      </c>
      <c r="I957">
        <v>3.75</v>
      </c>
      <c r="M957"/>
    </row>
    <row r="958" spans="1:13" hidden="1" x14ac:dyDescent="0.25">
      <c r="A958" t="s">
        <v>73</v>
      </c>
      <c r="B958" t="s">
        <v>138</v>
      </c>
      <c r="C958" s="2">
        <v>45744</v>
      </c>
      <c r="D958" s="90">
        <v>5</v>
      </c>
      <c r="E958" t="s">
        <v>37</v>
      </c>
      <c r="F958">
        <v>4099470</v>
      </c>
      <c r="G958">
        <v>5</v>
      </c>
      <c r="H958">
        <v>0</v>
      </c>
      <c r="I958">
        <v>0</v>
      </c>
      <c r="M958"/>
    </row>
    <row r="959" spans="1:13" hidden="1" x14ac:dyDescent="0.25">
      <c r="A959" t="s">
        <v>75</v>
      </c>
      <c r="B959" t="s">
        <v>136</v>
      </c>
      <c r="C959" s="2">
        <v>45740</v>
      </c>
      <c r="D959" s="90">
        <v>5</v>
      </c>
      <c r="E959" t="s">
        <v>23</v>
      </c>
      <c r="F959">
        <v>4099472</v>
      </c>
      <c r="G959">
        <v>5</v>
      </c>
      <c r="H959">
        <v>0</v>
      </c>
      <c r="I959">
        <v>0</v>
      </c>
      <c r="M959"/>
    </row>
    <row r="960" spans="1:13" hidden="1" x14ac:dyDescent="0.25">
      <c r="A960" t="s">
        <v>75</v>
      </c>
      <c r="B960" t="s">
        <v>136</v>
      </c>
      <c r="C960" s="2">
        <v>45740</v>
      </c>
      <c r="D960" s="90">
        <v>3.75</v>
      </c>
      <c r="E960" t="s">
        <v>37</v>
      </c>
      <c r="F960">
        <v>4099473</v>
      </c>
      <c r="G960">
        <v>3.75</v>
      </c>
      <c r="H960">
        <v>0</v>
      </c>
      <c r="I960">
        <v>0</v>
      </c>
      <c r="M960"/>
    </row>
    <row r="961" spans="1:13" hidden="1" x14ac:dyDescent="0.25">
      <c r="A961" t="s">
        <v>73</v>
      </c>
      <c r="B961" t="s">
        <v>136</v>
      </c>
      <c r="C961" s="2">
        <v>45744</v>
      </c>
      <c r="D961" s="90">
        <v>5</v>
      </c>
      <c r="E961" t="s">
        <v>37</v>
      </c>
      <c r="F961">
        <v>4099482</v>
      </c>
      <c r="G961">
        <v>5</v>
      </c>
      <c r="H961">
        <v>0</v>
      </c>
      <c r="I961">
        <v>0</v>
      </c>
      <c r="M961"/>
    </row>
    <row r="962" spans="1:13" hidden="1" x14ac:dyDescent="0.25">
      <c r="A962" t="s">
        <v>75</v>
      </c>
      <c r="B962" t="s">
        <v>136</v>
      </c>
      <c r="C962" s="2">
        <v>45741</v>
      </c>
      <c r="D962" s="90">
        <v>10</v>
      </c>
      <c r="E962" t="s">
        <v>37</v>
      </c>
      <c r="F962">
        <v>4099498</v>
      </c>
      <c r="G962">
        <v>10</v>
      </c>
      <c r="H962">
        <v>0</v>
      </c>
      <c r="I962">
        <v>0</v>
      </c>
      <c r="M962"/>
    </row>
    <row r="963" spans="1:13" hidden="1" x14ac:dyDescent="0.25">
      <c r="A963" t="s">
        <v>44</v>
      </c>
      <c r="B963" t="s">
        <v>65</v>
      </c>
      <c r="C963" s="2">
        <v>45745</v>
      </c>
      <c r="D963" s="90">
        <v>0</v>
      </c>
      <c r="E963" t="s">
        <v>23</v>
      </c>
      <c r="F963">
        <v>4099505</v>
      </c>
      <c r="G963">
        <v>3.75</v>
      </c>
      <c r="H963">
        <v>1</v>
      </c>
      <c r="I963">
        <v>3.75</v>
      </c>
      <c r="M963"/>
    </row>
    <row r="964" spans="1:13" hidden="1" x14ac:dyDescent="0.25">
      <c r="A964" t="s">
        <v>44</v>
      </c>
      <c r="B964" t="s">
        <v>18</v>
      </c>
      <c r="C964" s="2">
        <v>45745</v>
      </c>
      <c r="D964" s="90">
        <v>0</v>
      </c>
      <c r="E964" t="s">
        <v>23</v>
      </c>
      <c r="F964">
        <v>4099506</v>
      </c>
      <c r="G964">
        <v>3.75</v>
      </c>
      <c r="H964">
        <v>1</v>
      </c>
      <c r="I964">
        <v>3.75</v>
      </c>
      <c r="M964"/>
    </row>
    <row r="965" spans="1:13" hidden="1" x14ac:dyDescent="0.25">
      <c r="A965" t="s">
        <v>73</v>
      </c>
      <c r="B965" t="s">
        <v>140</v>
      </c>
      <c r="C965" s="2">
        <v>45745</v>
      </c>
      <c r="D965" s="90">
        <v>0</v>
      </c>
      <c r="E965" t="s">
        <v>37</v>
      </c>
      <c r="F965">
        <v>4099513</v>
      </c>
      <c r="G965">
        <v>0</v>
      </c>
      <c r="H965">
        <v>0</v>
      </c>
      <c r="I965">
        <v>0</v>
      </c>
      <c r="M965"/>
    </row>
    <row r="966" spans="1:13" hidden="1" x14ac:dyDescent="0.25">
      <c r="A966" t="s">
        <v>73</v>
      </c>
      <c r="B966" t="s">
        <v>138</v>
      </c>
      <c r="C966" s="2">
        <v>45745</v>
      </c>
      <c r="D966" s="90">
        <v>5</v>
      </c>
      <c r="E966" t="s">
        <v>37</v>
      </c>
      <c r="F966">
        <v>4099515</v>
      </c>
      <c r="G966">
        <v>5</v>
      </c>
      <c r="H966">
        <v>0</v>
      </c>
      <c r="I966">
        <v>0</v>
      </c>
      <c r="M966"/>
    </row>
    <row r="967" spans="1:13" hidden="1" x14ac:dyDescent="0.25">
      <c r="A967" t="s">
        <v>44</v>
      </c>
      <c r="B967" t="s">
        <v>18</v>
      </c>
      <c r="C967" s="2">
        <v>45745</v>
      </c>
      <c r="D967" s="90">
        <v>0</v>
      </c>
      <c r="E967" t="s">
        <v>20</v>
      </c>
      <c r="F967">
        <v>4099516</v>
      </c>
      <c r="G967">
        <v>3.75</v>
      </c>
      <c r="H967">
        <v>1</v>
      </c>
      <c r="I967">
        <v>3.75</v>
      </c>
      <c r="M967"/>
    </row>
    <row r="968" spans="1:13" hidden="1" x14ac:dyDescent="0.25">
      <c r="A968" t="s">
        <v>44</v>
      </c>
      <c r="B968" t="s">
        <v>18</v>
      </c>
      <c r="C968" s="2">
        <v>45745</v>
      </c>
      <c r="D968" s="90">
        <v>3.75</v>
      </c>
      <c r="E968" t="s">
        <v>20</v>
      </c>
      <c r="F968">
        <v>4099517</v>
      </c>
      <c r="G968">
        <v>3.75</v>
      </c>
      <c r="H968">
        <v>0</v>
      </c>
      <c r="I968">
        <v>0</v>
      </c>
      <c r="M968"/>
    </row>
    <row r="969" spans="1:13" hidden="1" x14ac:dyDescent="0.25">
      <c r="A969" t="s">
        <v>73</v>
      </c>
      <c r="B969" t="s">
        <v>135</v>
      </c>
      <c r="C969" s="2">
        <v>45745</v>
      </c>
      <c r="D969" s="90">
        <v>0</v>
      </c>
      <c r="E969" t="s">
        <v>23</v>
      </c>
      <c r="F969">
        <v>4099519</v>
      </c>
      <c r="G969">
        <v>0</v>
      </c>
      <c r="H969">
        <v>0</v>
      </c>
      <c r="I969">
        <v>0</v>
      </c>
      <c r="M969"/>
    </row>
    <row r="970" spans="1:13" hidden="1" x14ac:dyDescent="0.25">
      <c r="A970" t="s">
        <v>73</v>
      </c>
      <c r="B970" t="s">
        <v>135</v>
      </c>
      <c r="C970" s="2">
        <v>45745</v>
      </c>
      <c r="D970" s="90">
        <v>0</v>
      </c>
      <c r="E970" t="s">
        <v>23</v>
      </c>
      <c r="F970">
        <v>4099520</v>
      </c>
      <c r="G970">
        <v>0</v>
      </c>
      <c r="H970">
        <v>0</v>
      </c>
      <c r="I970">
        <v>0</v>
      </c>
      <c r="M970"/>
    </row>
    <row r="971" spans="1:13" hidden="1" x14ac:dyDescent="0.25">
      <c r="A971" t="s">
        <v>75</v>
      </c>
      <c r="B971" t="s">
        <v>136</v>
      </c>
      <c r="C971" s="2">
        <v>45745</v>
      </c>
      <c r="D971" s="90">
        <v>3.75</v>
      </c>
      <c r="E971" t="s">
        <v>37</v>
      </c>
      <c r="F971">
        <v>4099521</v>
      </c>
      <c r="G971">
        <v>3.75</v>
      </c>
      <c r="H971">
        <v>0</v>
      </c>
      <c r="I971">
        <v>0</v>
      </c>
      <c r="M971"/>
    </row>
    <row r="972" spans="1:13" hidden="1" x14ac:dyDescent="0.25">
      <c r="A972" t="s">
        <v>75</v>
      </c>
      <c r="B972" t="s">
        <v>140</v>
      </c>
      <c r="C972" s="2">
        <v>45745</v>
      </c>
      <c r="D972" s="90">
        <v>0</v>
      </c>
      <c r="E972" t="s">
        <v>23</v>
      </c>
      <c r="F972">
        <v>4099522</v>
      </c>
      <c r="G972">
        <v>5.5</v>
      </c>
      <c r="H972">
        <v>1</v>
      </c>
      <c r="I972">
        <v>5.5</v>
      </c>
      <c r="M972"/>
    </row>
    <row r="973" spans="1:13" hidden="1" x14ac:dyDescent="0.25">
      <c r="A973" t="s">
        <v>75</v>
      </c>
      <c r="B973" t="s">
        <v>141</v>
      </c>
      <c r="C973" s="2">
        <v>45745</v>
      </c>
      <c r="D973" s="90">
        <v>0</v>
      </c>
      <c r="E973" t="s">
        <v>23</v>
      </c>
      <c r="F973">
        <v>4099523</v>
      </c>
      <c r="G973">
        <v>5</v>
      </c>
      <c r="H973">
        <v>1</v>
      </c>
      <c r="I973">
        <v>5</v>
      </c>
      <c r="M973"/>
    </row>
    <row r="974" spans="1:13" hidden="1" x14ac:dyDescent="0.25">
      <c r="A974" t="s">
        <v>73</v>
      </c>
      <c r="B974" t="s">
        <v>18</v>
      </c>
      <c r="C974" s="2">
        <v>45745</v>
      </c>
      <c r="D974" s="90">
        <v>5</v>
      </c>
      <c r="E974" t="s">
        <v>23</v>
      </c>
      <c r="F974">
        <v>4099524</v>
      </c>
      <c r="G974">
        <v>5</v>
      </c>
      <c r="H974">
        <v>0</v>
      </c>
      <c r="I974">
        <v>0</v>
      </c>
      <c r="M974"/>
    </row>
    <row r="975" spans="1:13" hidden="1" x14ac:dyDescent="0.25">
      <c r="A975" t="s">
        <v>73</v>
      </c>
      <c r="B975" t="s">
        <v>136</v>
      </c>
      <c r="C975" s="2">
        <v>45745</v>
      </c>
      <c r="D975" s="90">
        <v>5</v>
      </c>
      <c r="E975" t="s">
        <v>23</v>
      </c>
      <c r="F975">
        <v>4099525</v>
      </c>
      <c r="G975">
        <v>5</v>
      </c>
      <c r="H975">
        <v>0</v>
      </c>
      <c r="I975">
        <v>0</v>
      </c>
      <c r="M975"/>
    </row>
    <row r="976" spans="1:13" hidden="1" x14ac:dyDescent="0.25">
      <c r="A976" t="s">
        <v>73</v>
      </c>
      <c r="B976" t="s">
        <v>140</v>
      </c>
      <c r="C976" s="2">
        <v>45745</v>
      </c>
      <c r="D976" s="90">
        <v>0</v>
      </c>
      <c r="E976" t="s">
        <v>37</v>
      </c>
      <c r="F976">
        <v>4099531</v>
      </c>
      <c r="G976">
        <v>0</v>
      </c>
      <c r="H976">
        <v>0</v>
      </c>
      <c r="I976">
        <v>0</v>
      </c>
      <c r="M976"/>
    </row>
    <row r="977" spans="1:13" hidden="1" x14ac:dyDescent="0.25">
      <c r="A977" t="s">
        <v>73</v>
      </c>
      <c r="B977" t="s">
        <v>136</v>
      </c>
      <c r="C977" s="2">
        <v>45745</v>
      </c>
      <c r="D977" s="90">
        <v>5</v>
      </c>
      <c r="E977" t="s">
        <v>37</v>
      </c>
      <c r="F977">
        <v>4099534</v>
      </c>
      <c r="G977">
        <v>5</v>
      </c>
      <c r="H977">
        <v>0</v>
      </c>
      <c r="I977">
        <v>0</v>
      </c>
      <c r="M977"/>
    </row>
    <row r="978" spans="1:13" hidden="1" x14ac:dyDescent="0.25">
      <c r="A978" t="s">
        <v>44</v>
      </c>
      <c r="B978" t="s">
        <v>18</v>
      </c>
      <c r="C978" s="2">
        <v>45745</v>
      </c>
      <c r="D978" s="90">
        <v>0</v>
      </c>
      <c r="E978" t="s">
        <v>20</v>
      </c>
      <c r="F978">
        <v>4099535</v>
      </c>
      <c r="G978">
        <v>3.75</v>
      </c>
      <c r="H978">
        <v>1</v>
      </c>
      <c r="I978">
        <v>3.75</v>
      </c>
      <c r="M978"/>
    </row>
    <row r="979" spans="1:13" hidden="1" x14ac:dyDescent="0.25">
      <c r="A979" t="s">
        <v>44</v>
      </c>
      <c r="B979" t="s">
        <v>18</v>
      </c>
      <c r="C979" s="2">
        <v>45745</v>
      </c>
      <c r="D979" s="90">
        <v>3.75</v>
      </c>
      <c r="E979" t="s">
        <v>20</v>
      </c>
      <c r="F979">
        <v>4099536</v>
      </c>
      <c r="G979">
        <v>3.75</v>
      </c>
      <c r="H979">
        <v>0</v>
      </c>
      <c r="I979">
        <v>0</v>
      </c>
      <c r="M979"/>
    </row>
    <row r="980" spans="1:13" hidden="1" x14ac:dyDescent="0.25">
      <c r="A980" t="s">
        <v>73</v>
      </c>
      <c r="B980" t="s">
        <v>18</v>
      </c>
      <c r="C980" s="2">
        <v>45745</v>
      </c>
      <c r="D980" s="90">
        <v>5</v>
      </c>
      <c r="E980" t="s">
        <v>23</v>
      </c>
      <c r="F980">
        <v>4099539</v>
      </c>
      <c r="G980">
        <v>5</v>
      </c>
      <c r="H980">
        <v>0</v>
      </c>
      <c r="I980">
        <v>0</v>
      </c>
      <c r="M980"/>
    </row>
    <row r="981" spans="1:13" hidden="1" x14ac:dyDescent="0.25">
      <c r="A981" t="s">
        <v>73</v>
      </c>
      <c r="B981" t="s">
        <v>18</v>
      </c>
      <c r="C981" s="2">
        <v>45745</v>
      </c>
      <c r="D981" s="90">
        <v>5</v>
      </c>
      <c r="E981" t="s">
        <v>23</v>
      </c>
      <c r="F981">
        <v>4099540</v>
      </c>
      <c r="G981">
        <v>5</v>
      </c>
      <c r="H981">
        <v>0</v>
      </c>
      <c r="I981">
        <v>0</v>
      </c>
      <c r="M981"/>
    </row>
    <row r="982" spans="1:13" hidden="1" x14ac:dyDescent="0.25">
      <c r="A982" t="s">
        <v>73</v>
      </c>
      <c r="B982" t="s">
        <v>18</v>
      </c>
      <c r="C982" s="2">
        <v>45745</v>
      </c>
      <c r="D982" s="90">
        <v>5</v>
      </c>
      <c r="E982" t="s">
        <v>23</v>
      </c>
      <c r="F982">
        <v>4099541</v>
      </c>
      <c r="G982">
        <v>5</v>
      </c>
      <c r="H982">
        <v>0</v>
      </c>
      <c r="I982">
        <v>0</v>
      </c>
      <c r="M982"/>
    </row>
    <row r="983" spans="1:13" hidden="1" x14ac:dyDescent="0.25">
      <c r="A983" t="s">
        <v>73</v>
      </c>
      <c r="B983" t="s">
        <v>133</v>
      </c>
      <c r="C983" s="2">
        <v>45745</v>
      </c>
      <c r="D983" s="90">
        <v>5</v>
      </c>
      <c r="E983" t="s">
        <v>23</v>
      </c>
      <c r="F983">
        <v>4099542</v>
      </c>
      <c r="G983">
        <v>5</v>
      </c>
      <c r="H983">
        <v>0</v>
      </c>
      <c r="I983">
        <v>0</v>
      </c>
      <c r="M983"/>
    </row>
    <row r="984" spans="1:13" hidden="1" x14ac:dyDescent="0.25">
      <c r="A984" t="s">
        <v>73</v>
      </c>
      <c r="B984" t="s">
        <v>138</v>
      </c>
      <c r="C984" s="2">
        <v>45745</v>
      </c>
      <c r="D984" s="90">
        <v>5</v>
      </c>
      <c r="E984" t="s">
        <v>37</v>
      </c>
      <c r="F984">
        <v>4099550</v>
      </c>
      <c r="G984">
        <v>5</v>
      </c>
      <c r="H984">
        <v>0</v>
      </c>
      <c r="I984">
        <v>0</v>
      </c>
      <c r="M984"/>
    </row>
    <row r="985" spans="1:13" hidden="1" x14ac:dyDescent="0.25">
      <c r="A985" t="s">
        <v>73</v>
      </c>
      <c r="B985" t="s">
        <v>136</v>
      </c>
      <c r="C985" s="2">
        <v>45745</v>
      </c>
      <c r="D985" s="90">
        <v>5</v>
      </c>
      <c r="E985" t="s">
        <v>37</v>
      </c>
      <c r="F985">
        <v>4099551</v>
      </c>
      <c r="G985">
        <v>5</v>
      </c>
      <c r="H985">
        <v>0</v>
      </c>
      <c r="I985">
        <v>0</v>
      </c>
      <c r="M985"/>
    </row>
    <row r="986" spans="1:13" hidden="1" x14ac:dyDescent="0.25">
      <c r="A986" t="s">
        <v>75</v>
      </c>
      <c r="B986" t="s">
        <v>65</v>
      </c>
      <c r="C986" s="2">
        <v>45745</v>
      </c>
      <c r="D986" s="90">
        <v>5</v>
      </c>
      <c r="E986" t="s">
        <v>23</v>
      </c>
      <c r="F986">
        <v>4099556</v>
      </c>
      <c r="G986">
        <v>5</v>
      </c>
      <c r="H986">
        <v>0</v>
      </c>
      <c r="I986">
        <v>0</v>
      </c>
      <c r="M986"/>
    </row>
    <row r="987" spans="1:13" hidden="1" x14ac:dyDescent="0.25">
      <c r="A987" t="s">
        <v>75</v>
      </c>
      <c r="B987" t="s">
        <v>18</v>
      </c>
      <c r="C987" s="2">
        <v>45745</v>
      </c>
      <c r="D987" s="90">
        <v>3.75</v>
      </c>
      <c r="E987" t="s">
        <v>23</v>
      </c>
      <c r="F987">
        <v>4099557</v>
      </c>
      <c r="G987">
        <v>3.75</v>
      </c>
      <c r="H987">
        <v>0</v>
      </c>
      <c r="I987">
        <v>0</v>
      </c>
      <c r="M987"/>
    </row>
    <row r="988" spans="1:13" hidden="1" x14ac:dyDescent="0.25">
      <c r="A988" t="s">
        <v>44</v>
      </c>
      <c r="B988" t="s">
        <v>136</v>
      </c>
      <c r="C988" s="2">
        <v>45745</v>
      </c>
      <c r="D988" s="90">
        <v>3.75</v>
      </c>
      <c r="E988" t="s">
        <v>23</v>
      </c>
      <c r="F988">
        <v>4099564</v>
      </c>
      <c r="G988">
        <v>3.75</v>
      </c>
      <c r="H988">
        <v>0</v>
      </c>
      <c r="I988">
        <v>0</v>
      </c>
      <c r="M988"/>
    </row>
    <row r="989" spans="1:13" hidden="1" x14ac:dyDescent="0.25">
      <c r="A989" t="s">
        <v>44</v>
      </c>
      <c r="B989" t="s">
        <v>65</v>
      </c>
      <c r="C989" s="2">
        <v>45745</v>
      </c>
      <c r="D989" s="90">
        <v>0</v>
      </c>
      <c r="E989" t="s">
        <v>23</v>
      </c>
      <c r="F989">
        <v>4099565</v>
      </c>
      <c r="G989">
        <v>3.75</v>
      </c>
      <c r="H989">
        <v>1</v>
      </c>
      <c r="I989">
        <v>3.75</v>
      </c>
      <c r="M989"/>
    </row>
    <row r="990" spans="1:13" hidden="1" x14ac:dyDescent="0.25">
      <c r="A990" t="s">
        <v>73</v>
      </c>
      <c r="B990" t="s">
        <v>141</v>
      </c>
      <c r="C990" s="2">
        <v>45741</v>
      </c>
      <c r="D990" s="90">
        <v>5</v>
      </c>
      <c r="E990" t="s">
        <v>23</v>
      </c>
      <c r="F990">
        <v>4099572</v>
      </c>
      <c r="G990">
        <v>5</v>
      </c>
      <c r="H990">
        <v>0</v>
      </c>
      <c r="I990">
        <v>0</v>
      </c>
      <c r="M990"/>
    </row>
    <row r="991" spans="1:13" hidden="1" x14ac:dyDescent="0.25">
      <c r="A991" t="s">
        <v>75</v>
      </c>
      <c r="B991" t="s">
        <v>18</v>
      </c>
      <c r="C991" s="2">
        <v>45741</v>
      </c>
      <c r="D991" s="90">
        <v>3</v>
      </c>
      <c r="E991" t="s">
        <v>23</v>
      </c>
      <c r="F991">
        <v>4099578</v>
      </c>
      <c r="G991">
        <v>3</v>
      </c>
      <c r="H991">
        <v>0</v>
      </c>
      <c r="I991">
        <v>0</v>
      </c>
      <c r="M991"/>
    </row>
    <row r="992" spans="1:13" hidden="1" x14ac:dyDescent="0.25">
      <c r="A992" t="s">
        <v>73</v>
      </c>
      <c r="B992" t="s">
        <v>18</v>
      </c>
      <c r="C992" s="2">
        <v>45745</v>
      </c>
      <c r="D992" s="90">
        <v>5</v>
      </c>
      <c r="E992" t="s">
        <v>23</v>
      </c>
      <c r="F992">
        <v>4099580</v>
      </c>
      <c r="G992">
        <v>5</v>
      </c>
      <c r="H992">
        <v>0</v>
      </c>
      <c r="I992">
        <v>0</v>
      </c>
      <c r="M992"/>
    </row>
    <row r="993" spans="1:13" hidden="1" x14ac:dyDescent="0.25">
      <c r="A993" t="s">
        <v>73</v>
      </c>
      <c r="B993" t="s">
        <v>18</v>
      </c>
      <c r="C993" s="2">
        <v>45745</v>
      </c>
      <c r="D993" s="90">
        <v>5</v>
      </c>
      <c r="E993" t="s">
        <v>23</v>
      </c>
      <c r="F993">
        <v>4099581</v>
      </c>
      <c r="G993">
        <v>5</v>
      </c>
      <c r="H993">
        <v>0</v>
      </c>
      <c r="I993">
        <v>0</v>
      </c>
      <c r="M993"/>
    </row>
    <row r="994" spans="1:13" hidden="1" x14ac:dyDescent="0.25">
      <c r="A994" t="s">
        <v>73</v>
      </c>
      <c r="B994" t="s">
        <v>65</v>
      </c>
      <c r="C994" s="2">
        <v>45741</v>
      </c>
      <c r="D994" s="90">
        <v>0</v>
      </c>
      <c r="E994" t="s">
        <v>23</v>
      </c>
      <c r="F994">
        <v>4099583</v>
      </c>
      <c r="G994">
        <v>0</v>
      </c>
      <c r="H994">
        <v>0</v>
      </c>
      <c r="I994">
        <v>0</v>
      </c>
      <c r="M994"/>
    </row>
    <row r="995" spans="1:13" hidden="1" x14ac:dyDescent="0.25">
      <c r="A995" t="s">
        <v>75</v>
      </c>
      <c r="B995" t="s">
        <v>138</v>
      </c>
      <c r="C995" s="2">
        <v>45741</v>
      </c>
      <c r="D995" s="90">
        <v>0</v>
      </c>
      <c r="E995" t="s">
        <v>37</v>
      </c>
      <c r="F995">
        <v>4099584</v>
      </c>
      <c r="G995">
        <v>0</v>
      </c>
      <c r="H995">
        <v>0</v>
      </c>
      <c r="I995">
        <v>0</v>
      </c>
      <c r="M995"/>
    </row>
    <row r="996" spans="1:13" hidden="1" x14ac:dyDescent="0.25">
      <c r="A996" t="s">
        <v>75</v>
      </c>
      <c r="B996" t="s">
        <v>18</v>
      </c>
      <c r="C996" s="2">
        <v>45741</v>
      </c>
      <c r="D996" s="90">
        <v>0</v>
      </c>
      <c r="E996" t="s">
        <v>23</v>
      </c>
      <c r="F996">
        <v>4099585</v>
      </c>
      <c r="G996">
        <v>0</v>
      </c>
      <c r="H996">
        <v>0</v>
      </c>
      <c r="I996">
        <v>0</v>
      </c>
      <c r="M996"/>
    </row>
    <row r="997" spans="1:13" hidden="1" x14ac:dyDescent="0.25">
      <c r="A997" t="s">
        <v>73</v>
      </c>
      <c r="B997" t="s">
        <v>136</v>
      </c>
      <c r="C997" s="2">
        <v>45741</v>
      </c>
      <c r="D997" s="90">
        <v>5</v>
      </c>
      <c r="E997" t="s">
        <v>23</v>
      </c>
      <c r="F997">
        <v>4099591</v>
      </c>
      <c r="G997">
        <v>5</v>
      </c>
      <c r="H997">
        <v>0</v>
      </c>
      <c r="I997">
        <v>0</v>
      </c>
      <c r="M997"/>
    </row>
    <row r="998" spans="1:13" hidden="1" x14ac:dyDescent="0.25">
      <c r="A998" t="s">
        <v>73</v>
      </c>
      <c r="B998" t="s">
        <v>142</v>
      </c>
      <c r="C998" s="2">
        <v>45743</v>
      </c>
      <c r="D998" s="90">
        <v>5</v>
      </c>
      <c r="E998" t="s">
        <v>23</v>
      </c>
      <c r="F998">
        <v>4099592</v>
      </c>
      <c r="G998">
        <v>5</v>
      </c>
      <c r="H998">
        <v>0</v>
      </c>
      <c r="I998">
        <v>0</v>
      </c>
      <c r="M998"/>
    </row>
    <row r="999" spans="1:13" hidden="1" x14ac:dyDescent="0.25">
      <c r="A999" t="s">
        <v>73</v>
      </c>
      <c r="B999" t="s">
        <v>18</v>
      </c>
      <c r="C999" s="2">
        <v>45745</v>
      </c>
      <c r="D999" s="90">
        <v>5</v>
      </c>
      <c r="E999" t="s">
        <v>23</v>
      </c>
      <c r="F999">
        <v>4099593</v>
      </c>
      <c r="G999">
        <v>5</v>
      </c>
      <c r="H999">
        <v>0</v>
      </c>
      <c r="I999">
        <v>0</v>
      </c>
      <c r="M999"/>
    </row>
    <row r="1000" spans="1:13" hidden="1" x14ac:dyDescent="0.25">
      <c r="A1000" t="s">
        <v>75</v>
      </c>
      <c r="B1000" t="s">
        <v>138</v>
      </c>
      <c r="C1000" s="2">
        <v>45740</v>
      </c>
      <c r="D1000" s="90">
        <v>5</v>
      </c>
      <c r="E1000" t="s">
        <v>37</v>
      </c>
      <c r="F1000">
        <v>4099601</v>
      </c>
      <c r="G1000">
        <v>5</v>
      </c>
      <c r="H1000">
        <v>0</v>
      </c>
      <c r="I1000">
        <v>0</v>
      </c>
      <c r="M1000"/>
    </row>
    <row r="1001" spans="1:13" hidden="1" x14ac:dyDescent="0.25">
      <c r="A1001" t="s">
        <v>75</v>
      </c>
      <c r="B1001" t="s">
        <v>136</v>
      </c>
      <c r="C1001" s="2">
        <v>45741</v>
      </c>
      <c r="D1001" s="90">
        <v>5</v>
      </c>
      <c r="E1001" t="s">
        <v>23</v>
      </c>
      <c r="F1001">
        <v>4099602</v>
      </c>
      <c r="G1001">
        <v>5</v>
      </c>
      <c r="H1001">
        <v>0</v>
      </c>
      <c r="I1001">
        <v>0</v>
      </c>
      <c r="M1001"/>
    </row>
    <row r="1002" spans="1:13" hidden="1" x14ac:dyDescent="0.25">
      <c r="A1002" t="s">
        <v>75</v>
      </c>
      <c r="B1002" t="s">
        <v>133</v>
      </c>
      <c r="C1002" s="2">
        <v>45742</v>
      </c>
      <c r="D1002" s="90">
        <v>5</v>
      </c>
      <c r="E1002" t="s">
        <v>23</v>
      </c>
      <c r="F1002">
        <v>4099603</v>
      </c>
      <c r="G1002">
        <v>5</v>
      </c>
      <c r="H1002">
        <v>0</v>
      </c>
      <c r="I1002">
        <v>0</v>
      </c>
      <c r="M1002"/>
    </row>
    <row r="1003" spans="1:13" hidden="1" x14ac:dyDescent="0.25">
      <c r="A1003" t="s">
        <v>75</v>
      </c>
      <c r="B1003" t="s">
        <v>18</v>
      </c>
      <c r="C1003" s="2">
        <v>45740</v>
      </c>
      <c r="D1003" s="90">
        <v>5</v>
      </c>
      <c r="E1003" t="s">
        <v>23</v>
      </c>
      <c r="F1003">
        <v>4099604</v>
      </c>
      <c r="G1003">
        <v>5</v>
      </c>
      <c r="H1003">
        <v>0</v>
      </c>
      <c r="I1003">
        <v>0</v>
      </c>
      <c r="M1003"/>
    </row>
    <row r="1004" spans="1:13" hidden="1" x14ac:dyDescent="0.25">
      <c r="A1004" t="s">
        <v>75</v>
      </c>
      <c r="B1004" t="s">
        <v>18</v>
      </c>
      <c r="C1004" s="2">
        <v>45741</v>
      </c>
      <c r="D1004" s="90">
        <v>5</v>
      </c>
      <c r="E1004" t="s">
        <v>23</v>
      </c>
      <c r="F1004">
        <v>4099605</v>
      </c>
      <c r="G1004">
        <v>5</v>
      </c>
      <c r="H1004">
        <v>0</v>
      </c>
      <c r="I1004">
        <v>0</v>
      </c>
      <c r="M1004"/>
    </row>
    <row r="1005" spans="1:13" hidden="1" x14ac:dyDescent="0.25">
      <c r="A1005" t="s">
        <v>75</v>
      </c>
      <c r="B1005" t="s">
        <v>18</v>
      </c>
      <c r="C1005" s="2">
        <v>45742</v>
      </c>
      <c r="D1005" s="90">
        <v>5</v>
      </c>
      <c r="E1005" t="s">
        <v>23</v>
      </c>
      <c r="F1005">
        <v>4099606</v>
      </c>
      <c r="G1005">
        <v>5</v>
      </c>
      <c r="H1005">
        <v>0</v>
      </c>
      <c r="I1005">
        <v>0</v>
      </c>
      <c r="M1005"/>
    </row>
    <row r="1006" spans="1:13" hidden="1" x14ac:dyDescent="0.25">
      <c r="A1006" t="s">
        <v>73</v>
      </c>
      <c r="B1006" t="s">
        <v>139</v>
      </c>
      <c r="C1006" s="2">
        <v>45743</v>
      </c>
      <c r="D1006" s="90">
        <v>5</v>
      </c>
      <c r="E1006" t="s">
        <v>37</v>
      </c>
      <c r="F1006">
        <v>4099607</v>
      </c>
      <c r="G1006">
        <v>5</v>
      </c>
      <c r="H1006">
        <v>0</v>
      </c>
      <c r="I1006">
        <v>0</v>
      </c>
      <c r="M1006"/>
    </row>
    <row r="1007" spans="1:13" hidden="1" x14ac:dyDescent="0.25">
      <c r="A1007" t="s">
        <v>73</v>
      </c>
      <c r="B1007" t="s">
        <v>139</v>
      </c>
      <c r="C1007" s="2">
        <v>45743</v>
      </c>
      <c r="D1007" s="90">
        <v>5</v>
      </c>
      <c r="E1007" t="s">
        <v>37</v>
      </c>
      <c r="F1007">
        <v>4099608</v>
      </c>
      <c r="G1007">
        <v>5</v>
      </c>
      <c r="H1007">
        <v>0</v>
      </c>
      <c r="I1007">
        <v>0</v>
      </c>
      <c r="M1007"/>
    </row>
    <row r="1008" spans="1:13" hidden="1" x14ac:dyDescent="0.25">
      <c r="A1008" t="s">
        <v>75</v>
      </c>
      <c r="B1008" t="s">
        <v>18</v>
      </c>
      <c r="C1008" s="2">
        <v>45740</v>
      </c>
      <c r="D1008" s="90">
        <v>5.5</v>
      </c>
      <c r="E1008" t="s">
        <v>23</v>
      </c>
      <c r="F1008">
        <v>4099611</v>
      </c>
      <c r="G1008">
        <v>5.5</v>
      </c>
      <c r="H1008">
        <v>0</v>
      </c>
      <c r="I1008">
        <v>0</v>
      </c>
      <c r="M1008"/>
    </row>
    <row r="1009" spans="1:13" hidden="1" x14ac:dyDescent="0.25">
      <c r="A1009" t="s">
        <v>75</v>
      </c>
      <c r="B1009" t="s">
        <v>138</v>
      </c>
      <c r="C1009" s="2">
        <v>45740</v>
      </c>
      <c r="D1009" s="90">
        <v>5</v>
      </c>
      <c r="E1009" t="s">
        <v>37</v>
      </c>
      <c r="F1009">
        <v>4099612</v>
      </c>
      <c r="G1009">
        <v>5</v>
      </c>
      <c r="H1009">
        <v>0</v>
      </c>
      <c r="I1009">
        <v>0</v>
      </c>
      <c r="M1009"/>
    </row>
    <row r="1010" spans="1:13" hidden="1" x14ac:dyDescent="0.25">
      <c r="A1010" t="s">
        <v>73</v>
      </c>
      <c r="B1010" t="s">
        <v>138</v>
      </c>
      <c r="C1010" s="2">
        <v>45741</v>
      </c>
      <c r="D1010" s="90">
        <v>0</v>
      </c>
      <c r="E1010" t="s">
        <v>37</v>
      </c>
      <c r="F1010">
        <v>4099613</v>
      </c>
      <c r="G1010">
        <v>0</v>
      </c>
      <c r="H1010">
        <v>0</v>
      </c>
      <c r="I1010">
        <v>0</v>
      </c>
      <c r="M1010"/>
    </row>
    <row r="1011" spans="1:13" hidden="1" x14ac:dyDescent="0.25">
      <c r="A1011" t="s">
        <v>73</v>
      </c>
      <c r="B1011" t="s">
        <v>136</v>
      </c>
      <c r="C1011" s="2">
        <v>45743</v>
      </c>
      <c r="D1011" s="90">
        <v>0</v>
      </c>
      <c r="E1011" t="s">
        <v>23</v>
      </c>
      <c r="F1011">
        <v>4099615</v>
      </c>
      <c r="G1011">
        <v>0</v>
      </c>
      <c r="H1011">
        <v>0</v>
      </c>
      <c r="I1011">
        <v>0</v>
      </c>
      <c r="M1011"/>
    </row>
    <row r="1012" spans="1:13" hidden="1" x14ac:dyDescent="0.25">
      <c r="A1012" t="s">
        <v>73</v>
      </c>
      <c r="B1012" t="s">
        <v>136</v>
      </c>
      <c r="C1012" s="2">
        <v>45741</v>
      </c>
      <c r="D1012" s="90">
        <v>0</v>
      </c>
      <c r="E1012" t="s">
        <v>37</v>
      </c>
      <c r="F1012">
        <v>4099618</v>
      </c>
      <c r="G1012">
        <v>0</v>
      </c>
      <c r="H1012">
        <v>0</v>
      </c>
      <c r="I1012">
        <v>0</v>
      </c>
      <c r="M1012"/>
    </row>
    <row r="1013" spans="1:13" hidden="1" x14ac:dyDescent="0.25">
      <c r="A1013" t="s">
        <v>73</v>
      </c>
      <c r="B1013" t="s">
        <v>143</v>
      </c>
      <c r="C1013" s="2">
        <v>45743</v>
      </c>
      <c r="D1013" s="90">
        <v>0</v>
      </c>
      <c r="E1013" t="s">
        <v>37</v>
      </c>
      <c r="F1013">
        <v>4099620</v>
      </c>
      <c r="G1013">
        <v>0</v>
      </c>
      <c r="H1013">
        <v>0</v>
      </c>
      <c r="I1013">
        <v>0</v>
      </c>
      <c r="M1013"/>
    </row>
    <row r="1014" spans="1:13" hidden="1" x14ac:dyDescent="0.25">
      <c r="A1014" t="s">
        <v>73</v>
      </c>
      <c r="B1014" t="s">
        <v>21</v>
      </c>
      <c r="C1014" s="2">
        <v>45744</v>
      </c>
      <c r="D1014" s="90">
        <v>0</v>
      </c>
      <c r="E1014" t="s">
        <v>23</v>
      </c>
      <c r="F1014">
        <v>4099621</v>
      </c>
      <c r="G1014">
        <v>0</v>
      </c>
      <c r="H1014">
        <v>0</v>
      </c>
      <c r="I1014">
        <v>0</v>
      </c>
      <c r="M1014"/>
    </row>
    <row r="1015" spans="1:13" hidden="1" x14ac:dyDescent="0.25">
      <c r="A1015" t="s">
        <v>73</v>
      </c>
      <c r="B1015" t="s">
        <v>18</v>
      </c>
      <c r="C1015" s="2">
        <v>45742</v>
      </c>
      <c r="D1015" s="90">
        <v>5</v>
      </c>
      <c r="E1015" t="s">
        <v>23</v>
      </c>
      <c r="F1015">
        <v>4099629</v>
      </c>
      <c r="G1015">
        <v>5</v>
      </c>
      <c r="H1015">
        <v>0</v>
      </c>
      <c r="I1015">
        <v>0</v>
      </c>
      <c r="M1015"/>
    </row>
    <row r="1016" spans="1:13" hidden="1" x14ac:dyDescent="0.25">
      <c r="A1016" t="s">
        <v>73</v>
      </c>
      <c r="B1016" t="s">
        <v>18</v>
      </c>
      <c r="C1016" s="2">
        <v>45744</v>
      </c>
      <c r="D1016" s="90">
        <v>5</v>
      </c>
      <c r="E1016" t="s">
        <v>23</v>
      </c>
      <c r="F1016">
        <v>4099630</v>
      </c>
      <c r="G1016">
        <v>5</v>
      </c>
      <c r="H1016">
        <v>0</v>
      </c>
      <c r="I1016">
        <v>0</v>
      </c>
      <c r="M1016"/>
    </row>
    <row r="1017" spans="1:13" hidden="1" x14ac:dyDescent="0.25">
      <c r="A1017" t="s">
        <v>73</v>
      </c>
      <c r="B1017" t="s">
        <v>18</v>
      </c>
      <c r="C1017" s="2">
        <v>45744</v>
      </c>
      <c r="D1017" s="90">
        <v>5</v>
      </c>
      <c r="E1017" t="s">
        <v>23</v>
      </c>
      <c r="F1017">
        <v>4099638</v>
      </c>
      <c r="G1017">
        <v>5</v>
      </c>
      <c r="H1017">
        <v>0</v>
      </c>
      <c r="I1017">
        <v>0</v>
      </c>
      <c r="M1017"/>
    </row>
    <row r="1018" spans="1:13" hidden="1" x14ac:dyDescent="0.25">
      <c r="A1018" t="s">
        <v>75</v>
      </c>
      <c r="B1018" t="s">
        <v>18</v>
      </c>
      <c r="C1018" s="2">
        <v>45740</v>
      </c>
      <c r="D1018" s="90">
        <v>5.5</v>
      </c>
      <c r="E1018" t="s">
        <v>23</v>
      </c>
      <c r="F1018">
        <v>4099653</v>
      </c>
      <c r="G1018">
        <v>5.5</v>
      </c>
      <c r="H1018">
        <v>0</v>
      </c>
      <c r="I1018">
        <v>0</v>
      </c>
      <c r="M1018"/>
    </row>
    <row r="1019" spans="1:13" hidden="1" x14ac:dyDescent="0.25">
      <c r="A1019" t="s">
        <v>44</v>
      </c>
      <c r="B1019" t="s">
        <v>45</v>
      </c>
      <c r="C1019" s="2">
        <v>45740</v>
      </c>
      <c r="D1019" s="90">
        <v>5</v>
      </c>
      <c r="E1019" t="s">
        <v>23</v>
      </c>
      <c r="F1019">
        <v>4099654</v>
      </c>
      <c r="G1019">
        <v>8.75</v>
      </c>
      <c r="H1019">
        <v>1</v>
      </c>
      <c r="I1019">
        <v>3.75</v>
      </c>
      <c r="M1019"/>
    </row>
    <row r="1020" spans="1:13" hidden="1" x14ac:dyDescent="0.25">
      <c r="A1020" t="s">
        <v>44</v>
      </c>
      <c r="B1020" t="s">
        <v>132</v>
      </c>
      <c r="C1020" s="2">
        <v>45740</v>
      </c>
      <c r="D1020" s="90">
        <v>5</v>
      </c>
      <c r="E1020" t="s">
        <v>23</v>
      </c>
      <c r="F1020">
        <v>4099655</v>
      </c>
      <c r="G1020">
        <v>8.75</v>
      </c>
      <c r="H1020">
        <v>1</v>
      </c>
      <c r="I1020">
        <v>3.75</v>
      </c>
      <c r="M1020"/>
    </row>
    <row r="1021" spans="1:13" hidden="1" x14ac:dyDescent="0.25">
      <c r="A1021" t="s">
        <v>44</v>
      </c>
      <c r="B1021" t="s">
        <v>18</v>
      </c>
      <c r="C1021" s="2">
        <v>45740</v>
      </c>
      <c r="D1021" s="90">
        <v>0</v>
      </c>
      <c r="E1021" t="s">
        <v>20</v>
      </c>
      <c r="F1021">
        <v>4099656</v>
      </c>
      <c r="G1021">
        <v>0</v>
      </c>
      <c r="H1021">
        <v>0</v>
      </c>
      <c r="I1021">
        <v>0</v>
      </c>
      <c r="M1021"/>
    </row>
    <row r="1022" spans="1:13" hidden="1" x14ac:dyDescent="0.25">
      <c r="A1022" t="s">
        <v>44</v>
      </c>
      <c r="B1022" t="s">
        <v>18</v>
      </c>
      <c r="C1022" s="2">
        <v>45740</v>
      </c>
      <c r="D1022" s="90">
        <v>0</v>
      </c>
      <c r="E1022" t="s">
        <v>20</v>
      </c>
      <c r="F1022">
        <v>4099657</v>
      </c>
      <c r="G1022">
        <v>3.75</v>
      </c>
      <c r="H1022">
        <v>1</v>
      </c>
      <c r="I1022">
        <v>3.75</v>
      </c>
      <c r="M1022"/>
    </row>
    <row r="1023" spans="1:13" hidden="1" x14ac:dyDescent="0.25">
      <c r="A1023" t="s">
        <v>44</v>
      </c>
      <c r="B1023" t="s">
        <v>132</v>
      </c>
      <c r="C1023" s="2">
        <v>45742</v>
      </c>
      <c r="D1023" s="90">
        <v>3.75</v>
      </c>
      <c r="E1023" t="s">
        <v>23</v>
      </c>
      <c r="F1023">
        <v>4099659</v>
      </c>
      <c r="G1023">
        <v>3.75</v>
      </c>
      <c r="H1023">
        <v>0</v>
      </c>
      <c r="I1023">
        <v>0</v>
      </c>
      <c r="M1023"/>
    </row>
    <row r="1024" spans="1:13" hidden="1" x14ac:dyDescent="0.25">
      <c r="A1024" t="s">
        <v>44</v>
      </c>
      <c r="B1024" t="s">
        <v>45</v>
      </c>
      <c r="C1024" s="2">
        <v>45742</v>
      </c>
      <c r="D1024" s="90">
        <v>0</v>
      </c>
      <c r="E1024" t="s">
        <v>23</v>
      </c>
      <c r="F1024">
        <v>4099660</v>
      </c>
      <c r="G1024">
        <v>3.75</v>
      </c>
      <c r="H1024">
        <v>1</v>
      </c>
      <c r="I1024">
        <v>3.75</v>
      </c>
      <c r="M1024"/>
    </row>
    <row r="1025" spans="1:13" hidden="1" x14ac:dyDescent="0.25">
      <c r="A1025" t="s">
        <v>73</v>
      </c>
      <c r="B1025" t="s">
        <v>136</v>
      </c>
      <c r="C1025" s="2">
        <v>45740</v>
      </c>
      <c r="D1025" s="90">
        <v>0</v>
      </c>
      <c r="E1025" t="s">
        <v>37</v>
      </c>
      <c r="F1025">
        <v>4099663</v>
      </c>
      <c r="G1025">
        <v>0</v>
      </c>
      <c r="H1025">
        <v>0</v>
      </c>
      <c r="I1025">
        <v>0</v>
      </c>
      <c r="M1025"/>
    </row>
    <row r="1026" spans="1:13" hidden="1" x14ac:dyDescent="0.25">
      <c r="A1026" t="s">
        <v>73</v>
      </c>
      <c r="B1026" t="s">
        <v>136</v>
      </c>
      <c r="C1026" s="2">
        <v>45740</v>
      </c>
      <c r="D1026" s="90">
        <v>0</v>
      </c>
      <c r="E1026" t="s">
        <v>23</v>
      </c>
      <c r="F1026">
        <v>4099664</v>
      </c>
      <c r="G1026">
        <v>0</v>
      </c>
      <c r="H1026">
        <v>0</v>
      </c>
      <c r="I1026">
        <v>0</v>
      </c>
      <c r="M1026"/>
    </row>
    <row r="1027" spans="1:13" hidden="1" x14ac:dyDescent="0.25">
      <c r="A1027" t="s">
        <v>73</v>
      </c>
      <c r="B1027" t="s">
        <v>65</v>
      </c>
      <c r="C1027" s="2">
        <v>45743</v>
      </c>
      <c r="D1027" s="90">
        <v>0</v>
      </c>
      <c r="E1027" t="s">
        <v>23</v>
      </c>
      <c r="F1027">
        <v>4099666</v>
      </c>
      <c r="G1027">
        <v>0</v>
      </c>
      <c r="H1027">
        <v>0</v>
      </c>
      <c r="I1027">
        <v>0</v>
      </c>
      <c r="M1027"/>
    </row>
    <row r="1028" spans="1:13" hidden="1" x14ac:dyDescent="0.25">
      <c r="A1028" t="s">
        <v>73</v>
      </c>
      <c r="B1028" t="s">
        <v>136</v>
      </c>
      <c r="C1028" s="2">
        <v>45744</v>
      </c>
      <c r="D1028" s="90">
        <v>0</v>
      </c>
      <c r="E1028" t="s">
        <v>23</v>
      </c>
      <c r="F1028">
        <v>4099667</v>
      </c>
      <c r="G1028">
        <v>0</v>
      </c>
      <c r="H1028">
        <v>0</v>
      </c>
      <c r="I1028">
        <v>0</v>
      </c>
      <c r="M1028"/>
    </row>
    <row r="1029" spans="1:13" hidden="1" x14ac:dyDescent="0.25">
      <c r="A1029" t="s">
        <v>73</v>
      </c>
      <c r="B1029" t="s">
        <v>136</v>
      </c>
      <c r="C1029" s="2">
        <v>45743</v>
      </c>
      <c r="D1029" s="90">
        <v>0</v>
      </c>
      <c r="E1029" t="s">
        <v>23</v>
      </c>
      <c r="F1029">
        <v>4099669</v>
      </c>
      <c r="G1029">
        <v>0</v>
      </c>
      <c r="H1029">
        <v>0</v>
      </c>
      <c r="I1029">
        <v>0</v>
      </c>
      <c r="M1029"/>
    </row>
    <row r="1030" spans="1:13" hidden="1" x14ac:dyDescent="0.25">
      <c r="A1030" t="s">
        <v>73</v>
      </c>
      <c r="B1030" t="s">
        <v>136</v>
      </c>
      <c r="C1030" s="2">
        <v>45740</v>
      </c>
      <c r="D1030" s="90">
        <v>0</v>
      </c>
      <c r="E1030" t="s">
        <v>37</v>
      </c>
      <c r="F1030">
        <v>4099675</v>
      </c>
      <c r="G1030">
        <v>0</v>
      </c>
      <c r="H1030">
        <v>0</v>
      </c>
      <c r="I1030">
        <v>0</v>
      </c>
      <c r="M1030"/>
    </row>
    <row r="1031" spans="1:13" hidden="1" x14ac:dyDescent="0.25">
      <c r="A1031" t="s">
        <v>73</v>
      </c>
      <c r="B1031" t="s">
        <v>21</v>
      </c>
      <c r="C1031" s="2">
        <v>45740</v>
      </c>
      <c r="D1031" s="90">
        <v>5</v>
      </c>
      <c r="E1031" t="s">
        <v>23</v>
      </c>
      <c r="F1031">
        <v>4099676</v>
      </c>
      <c r="G1031">
        <v>5</v>
      </c>
      <c r="H1031">
        <v>0</v>
      </c>
      <c r="I1031">
        <v>0</v>
      </c>
      <c r="M1031"/>
    </row>
    <row r="1032" spans="1:13" hidden="1" x14ac:dyDescent="0.25">
      <c r="A1032" t="s">
        <v>44</v>
      </c>
      <c r="B1032" t="s">
        <v>18</v>
      </c>
      <c r="C1032" s="2">
        <v>45742</v>
      </c>
      <c r="D1032" s="90">
        <v>0</v>
      </c>
      <c r="E1032" t="s">
        <v>20</v>
      </c>
      <c r="F1032">
        <v>4099679</v>
      </c>
      <c r="G1032">
        <v>3.75</v>
      </c>
      <c r="H1032">
        <v>1</v>
      </c>
      <c r="I1032">
        <v>3.75</v>
      </c>
      <c r="M1032"/>
    </row>
    <row r="1033" spans="1:13" hidden="1" x14ac:dyDescent="0.25">
      <c r="A1033" t="s">
        <v>44</v>
      </c>
      <c r="B1033" t="s">
        <v>45</v>
      </c>
      <c r="C1033" s="2">
        <v>45740</v>
      </c>
      <c r="D1033" s="90">
        <v>3.75</v>
      </c>
      <c r="E1033" t="s">
        <v>23</v>
      </c>
      <c r="F1033">
        <v>4099692</v>
      </c>
      <c r="G1033">
        <v>3.75</v>
      </c>
      <c r="H1033">
        <v>0</v>
      </c>
      <c r="I1033">
        <v>0</v>
      </c>
      <c r="M1033"/>
    </row>
    <row r="1034" spans="1:13" hidden="1" x14ac:dyDescent="0.25">
      <c r="A1034" t="s">
        <v>44</v>
      </c>
      <c r="B1034" t="s">
        <v>45</v>
      </c>
      <c r="C1034" s="2">
        <v>45740</v>
      </c>
      <c r="D1034" s="90">
        <v>3.75</v>
      </c>
      <c r="E1034" t="s">
        <v>23</v>
      </c>
      <c r="F1034">
        <v>4099693</v>
      </c>
      <c r="G1034">
        <v>3.75</v>
      </c>
      <c r="H1034">
        <v>0</v>
      </c>
      <c r="I1034">
        <v>0</v>
      </c>
      <c r="M1034"/>
    </row>
    <row r="1035" spans="1:13" hidden="1" x14ac:dyDescent="0.25">
      <c r="A1035" t="s">
        <v>75</v>
      </c>
      <c r="B1035" t="s">
        <v>18</v>
      </c>
      <c r="C1035" s="2">
        <v>45743</v>
      </c>
      <c r="D1035" s="90">
        <v>0</v>
      </c>
      <c r="E1035" t="s">
        <v>23</v>
      </c>
      <c r="F1035">
        <v>4099694</v>
      </c>
      <c r="G1035">
        <v>5.5</v>
      </c>
      <c r="H1035">
        <v>1</v>
      </c>
      <c r="I1035">
        <v>5.5</v>
      </c>
      <c r="M1035"/>
    </row>
    <row r="1036" spans="1:13" hidden="1" x14ac:dyDescent="0.25">
      <c r="A1036" t="s">
        <v>75</v>
      </c>
      <c r="B1036" t="s">
        <v>141</v>
      </c>
      <c r="C1036" s="2">
        <v>45743</v>
      </c>
      <c r="D1036" s="90">
        <v>0</v>
      </c>
      <c r="E1036" t="s">
        <v>23</v>
      </c>
      <c r="F1036">
        <v>4099695</v>
      </c>
      <c r="G1036">
        <v>5.5</v>
      </c>
      <c r="H1036">
        <v>1</v>
      </c>
      <c r="I1036">
        <v>5.5</v>
      </c>
      <c r="M1036"/>
    </row>
    <row r="1037" spans="1:13" hidden="1" x14ac:dyDescent="0.25">
      <c r="A1037" t="s">
        <v>75</v>
      </c>
      <c r="B1037" t="s">
        <v>18</v>
      </c>
      <c r="C1037" s="2">
        <v>45740</v>
      </c>
      <c r="D1037" s="90">
        <v>5.5</v>
      </c>
      <c r="E1037" t="s">
        <v>23</v>
      </c>
      <c r="F1037">
        <v>4099696</v>
      </c>
      <c r="G1037">
        <v>5.5</v>
      </c>
      <c r="H1037">
        <v>0</v>
      </c>
      <c r="I1037">
        <v>0</v>
      </c>
      <c r="M1037"/>
    </row>
    <row r="1038" spans="1:13" hidden="1" x14ac:dyDescent="0.25">
      <c r="A1038" t="s">
        <v>75</v>
      </c>
      <c r="B1038" t="s">
        <v>18</v>
      </c>
      <c r="C1038" s="2">
        <v>45740</v>
      </c>
      <c r="D1038" s="90">
        <v>0</v>
      </c>
      <c r="E1038" t="s">
        <v>20</v>
      </c>
      <c r="F1038">
        <v>4099697</v>
      </c>
      <c r="G1038">
        <v>5.5</v>
      </c>
      <c r="H1038">
        <v>1</v>
      </c>
      <c r="I1038">
        <v>5.5</v>
      </c>
      <c r="M1038"/>
    </row>
    <row r="1039" spans="1:13" hidden="1" x14ac:dyDescent="0.25">
      <c r="A1039" t="s">
        <v>73</v>
      </c>
      <c r="B1039" t="s">
        <v>136</v>
      </c>
      <c r="C1039" s="2">
        <v>45740</v>
      </c>
      <c r="D1039" s="90">
        <v>5</v>
      </c>
      <c r="E1039" t="s">
        <v>23</v>
      </c>
      <c r="F1039">
        <v>4099700</v>
      </c>
      <c r="G1039">
        <v>5</v>
      </c>
      <c r="H1039">
        <v>0</v>
      </c>
      <c r="I1039">
        <v>0</v>
      </c>
      <c r="M1039"/>
    </row>
    <row r="1040" spans="1:13" hidden="1" x14ac:dyDescent="0.25">
      <c r="A1040" t="s">
        <v>73</v>
      </c>
      <c r="B1040" t="s">
        <v>136</v>
      </c>
      <c r="C1040" s="2">
        <v>45744</v>
      </c>
      <c r="D1040" s="90">
        <v>5</v>
      </c>
      <c r="E1040" t="s">
        <v>23</v>
      </c>
      <c r="F1040">
        <v>4099701</v>
      </c>
      <c r="G1040">
        <v>5</v>
      </c>
      <c r="H1040">
        <v>0</v>
      </c>
      <c r="I1040">
        <v>0</v>
      </c>
      <c r="M1040"/>
    </row>
    <row r="1041" spans="1:13" hidden="1" x14ac:dyDescent="0.25">
      <c r="A1041" t="s">
        <v>73</v>
      </c>
      <c r="B1041" t="s">
        <v>138</v>
      </c>
      <c r="C1041" s="2">
        <v>45744</v>
      </c>
      <c r="D1041" s="90">
        <v>5</v>
      </c>
      <c r="E1041" t="s">
        <v>37</v>
      </c>
      <c r="F1041">
        <v>4099703</v>
      </c>
      <c r="G1041">
        <v>5</v>
      </c>
      <c r="H1041">
        <v>0</v>
      </c>
      <c r="I1041">
        <v>0</v>
      </c>
      <c r="M1041"/>
    </row>
    <row r="1042" spans="1:13" hidden="1" x14ac:dyDescent="0.25">
      <c r="A1042" t="s">
        <v>75</v>
      </c>
      <c r="B1042" t="s">
        <v>137</v>
      </c>
      <c r="C1042" s="2">
        <v>45741</v>
      </c>
      <c r="D1042" s="90">
        <v>0</v>
      </c>
      <c r="E1042" t="s">
        <v>23</v>
      </c>
      <c r="F1042">
        <v>4099708</v>
      </c>
      <c r="G1042">
        <v>5</v>
      </c>
      <c r="H1042">
        <v>1</v>
      </c>
      <c r="I1042">
        <v>5</v>
      </c>
      <c r="M1042"/>
    </row>
    <row r="1043" spans="1:13" hidden="1" x14ac:dyDescent="0.25">
      <c r="A1043" t="s">
        <v>75</v>
      </c>
      <c r="B1043" t="s">
        <v>137</v>
      </c>
      <c r="C1043" s="2">
        <v>45740</v>
      </c>
      <c r="D1043" s="90">
        <v>0</v>
      </c>
      <c r="E1043" t="s">
        <v>23</v>
      </c>
      <c r="F1043">
        <v>4099715</v>
      </c>
      <c r="G1043">
        <v>5.5</v>
      </c>
      <c r="H1043">
        <v>1</v>
      </c>
      <c r="I1043">
        <v>5.5</v>
      </c>
      <c r="M1043"/>
    </row>
    <row r="1044" spans="1:13" hidden="1" x14ac:dyDescent="0.25">
      <c r="A1044" t="s">
        <v>44</v>
      </c>
      <c r="B1044" t="s">
        <v>18</v>
      </c>
      <c r="C1044" s="2">
        <v>45746</v>
      </c>
      <c r="D1044" s="90">
        <v>0</v>
      </c>
      <c r="E1044" t="s">
        <v>20</v>
      </c>
      <c r="F1044">
        <v>4099731</v>
      </c>
      <c r="G1044">
        <v>3.75</v>
      </c>
      <c r="H1044">
        <v>1</v>
      </c>
      <c r="I1044">
        <v>3.75</v>
      </c>
      <c r="M1044"/>
    </row>
    <row r="1045" spans="1:13" hidden="1" x14ac:dyDescent="0.25">
      <c r="A1045" t="s">
        <v>44</v>
      </c>
      <c r="B1045" t="s">
        <v>18</v>
      </c>
      <c r="C1045" s="2">
        <v>45746</v>
      </c>
      <c r="D1045" s="90">
        <v>0</v>
      </c>
      <c r="E1045" t="s">
        <v>20</v>
      </c>
      <c r="F1045">
        <v>4099732</v>
      </c>
      <c r="G1045">
        <v>3.75</v>
      </c>
      <c r="H1045">
        <v>1</v>
      </c>
      <c r="I1045">
        <v>3.75</v>
      </c>
      <c r="M1045"/>
    </row>
    <row r="1046" spans="1:13" hidden="1" x14ac:dyDescent="0.25">
      <c r="A1046" t="s">
        <v>44</v>
      </c>
      <c r="B1046" t="s">
        <v>18</v>
      </c>
      <c r="C1046" s="2">
        <v>45746</v>
      </c>
      <c r="D1046" s="90">
        <v>0</v>
      </c>
      <c r="E1046" t="s">
        <v>20</v>
      </c>
      <c r="F1046">
        <v>4099733</v>
      </c>
      <c r="G1046">
        <v>3.75</v>
      </c>
      <c r="H1046">
        <v>1</v>
      </c>
      <c r="I1046">
        <v>3.75</v>
      </c>
      <c r="M1046"/>
    </row>
    <row r="1047" spans="1:13" hidden="1" x14ac:dyDescent="0.25">
      <c r="A1047" t="s">
        <v>44</v>
      </c>
      <c r="B1047" t="s">
        <v>18</v>
      </c>
      <c r="C1047" s="2">
        <v>45746</v>
      </c>
      <c r="D1047" s="90">
        <v>3.75</v>
      </c>
      <c r="E1047" t="s">
        <v>20</v>
      </c>
      <c r="F1047">
        <v>4099735</v>
      </c>
      <c r="G1047">
        <v>3.75</v>
      </c>
      <c r="H1047">
        <v>0</v>
      </c>
      <c r="I1047">
        <v>0</v>
      </c>
      <c r="M1047"/>
    </row>
    <row r="1048" spans="1:13" hidden="1" x14ac:dyDescent="0.25">
      <c r="A1048" t="s">
        <v>73</v>
      </c>
      <c r="B1048" t="s">
        <v>18</v>
      </c>
      <c r="C1048" s="2">
        <v>45746</v>
      </c>
      <c r="D1048" s="90">
        <v>0</v>
      </c>
      <c r="E1048" t="s">
        <v>23</v>
      </c>
      <c r="F1048">
        <v>4099737</v>
      </c>
      <c r="G1048">
        <v>0</v>
      </c>
      <c r="H1048">
        <v>0</v>
      </c>
      <c r="I1048">
        <v>0</v>
      </c>
      <c r="M1048"/>
    </row>
    <row r="1049" spans="1:13" hidden="1" x14ac:dyDescent="0.25">
      <c r="A1049" t="s">
        <v>73</v>
      </c>
      <c r="B1049" t="s">
        <v>143</v>
      </c>
      <c r="C1049" s="2">
        <v>45746</v>
      </c>
      <c r="D1049" s="90">
        <v>0</v>
      </c>
      <c r="E1049" t="s">
        <v>37</v>
      </c>
      <c r="F1049">
        <v>4099740</v>
      </c>
      <c r="G1049">
        <v>0</v>
      </c>
      <c r="H1049">
        <v>0</v>
      </c>
      <c r="I1049">
        <v>0</v>
      </c>
      <c r="M1049"/>
    </row>
    <row r="1050" spans="1:13" hidden="1" x14ac:dyDescent="0.25">
      <c r="A1050" t="s">
        <v>73</v>
      </c>
      <c r="B1050" t="s">
        <v>143</v>
      </c>
      <c r="C1050" s="2">
        <v>45746</v>
      </c>
      <c r="D1050" s="90">
        <v>0</v>
      </c>
      <c r="E1050" t="s">
        <v>37</v>
      </c>
      <c r="F1050">
        <v>4099741</v>
      </c>
      <c r="G1050">
        <v>0</v>
      </c>
      <c r="H1050">
        <v>0</v>
      </c>
      <c r="I1050">
        <v>0</v>
      </c>
      <c r="M1050"/>
    </row>
    <row r="1051" spans="1:13" hidden="1" x14ac:dyDescent="0.25">
      <c r="A1051" t="s">
        <v>75</v>
      </c>
      <c r="B1051" t="s">
        <v>143</v>
      </c>
      <c r="C1051" s="2">
        <v>45746</v>
      </c>
      <c r="D1051" s="90">
        <v>5</v>
      </c>
      <c r="E1051" t="s">
        <v>37</v>
      </c>
      <c r="F1051">
        <v>4099742</v>
      </c>
      <c r="G1051">
        <v>5</v>
      </c>
      <c r="H1051">
        <v>0</v>
      </c>
      <c r="I1051">
        <v>0</v>
      </c>
      <c r="M1051"/>
    </row>
    <row r="1052" spans="1:13" hidden="1" x14ac:dyDescent="0.25">
      <c r="A1052" t="s">
        <v>73</v>
      </c>
      <c r="B1052" t="s">
        <v>136</v>
      </c>
      <c r="C1052" s="2">
        <v>45740</v>
      </c>
      <c r="D1052" s="90">
        <v>0</v>
      </c>
      <c r="E1052" t="s">
        <v>23</v>
      </c>
      <c r="F1052">
        <v>4099750</v>
      </c>
      <c r="G1052">
        <v>0</v>
      </c>
      <c r="H1052">
        <v>0</v>
      </c>
      <c r="I1052">
        <v>0</v>
      </c>
      <c r="M1052"/>
    </row>
    <row r="1053" spans="1:13" hidden="1" x14ac:dyDescent="0.25">
      <c r="A1053" t="s">
        <v>73</v>
      </c>
      <c r="B1053" t="s">
        <v>138</v>
      </c>
      <c r="C1053" s="2">
        <v>45744</v>
      </c>
      <c r="D1053" s="90">
        <v>0</v>
      </c>
      <c r="E1053" t="s">
        <v>37</v>
      </c>
      <c r="F1053">
        <v>4099751</v>
      </c>
      <c r="G1053">
        <v>0</v>
      </c>
      <c r="H1053">
        <v>0</v>
      </c>
      <c r="I1053">
        <v>0</v>
      </c>
      <c r="M1053"/>
    </row>
    <row r="1054" spans="1:13" hidden="1" x14ac:dyDescent="0.25">
      <c r="A1054" t="s">
        <v>73</v>
      </c>
      <c r="B1054" t="s">
        <v>136</v>
      </c>
      <c r="C1054" s="2">
        <v>45741</v>
      </c>
      <c r="D1054" s="90">
        <v>0</v>
      </c>
      <c r="E1054" t="s">
        <v>23</v>
      </c>
      <c r="F1054">
        <v>4099754</v>
      </c>
      <c r="G1054">
        <v>0</v>
      </c>
      <c r="H1054">
        <v>0</v>
      </c>
      <c r="I1054">
        <v>0</v>
      </c>
      <c r="M1054"/>
    </row>
    <row r="1055" spans="1:13" hidden="1" x14ac:dyDescent="0.25">
      <c r="A1055" t="s">
        <v>44</v>
      </c>
      <c r="B1055" t="s">
        <v>132</v>
      </c>
      <c r="C1055" s="2">
        <v>45740</v>
      </c>
      <c r="D1055" s="90">
        <v>0</v>
      </c>
      <c r="E1055" t="s">
        <v>23</v>
      </c>
      <c r="F1055">
        <v>4099758</v>
      </c>
      <c r="G1055">
        <v>3.75</v>
      </c>
      <c r="H1055">
        <v>1</v>
      </c>
      <c r="I1055">
        <v>3.75</v>
      </c>
      <c r="M1055"/>
    </row>
    <row r="1056" spans="1:13" hidden="1" x14ac:dyDescent="0.25">
      <c r="A1056" t="s">
        <v>73</v>
      </c>
      <c r="B1056" t="s">
        <v>18</v>
      </c>
      <c r="C1056" s="2">
        <v>45740</v>
      </c>
      <c r="D1056" s="90">
        <v>5</v>
      </c>
      <c r="E1056" t="s">
        <v>23</v>
      </c>
      <c r="F1056">
        <v>4099759</v>
      </c>
      <c r="G1056">
        <v>5</v>
      </c>
      <c r="H1056">
        <v>0</v>
      </c>
      <c r="I1056">
        <v>0</v>
      </c>
      <c r="M1056"/>
    </row>
    <row r="1057" spans="1:13" hidden="1" x14ac:dyDescent="0.25">
      <c r="A1057" t="s">
        <v>73</v>
      </c>
      <c r="B1057" t="s">
        <v>18</v>
      </c>
      <c r="C1057" s="2">
        <v>45741</v>
      </c>
      <c r="D1057" s="90">
        <v>5</v>
      </c>
      <c r="E1057" t="s">
        <v>23</v>
      </c>
      <c r="F1057">
        <v>4099760</v>
      </c>
      <c r="G1057">
        <v>5</v>
      </c>
      <c r="H1057">
        <v>0</v>
      </c>
      <c r="I1057">
        <v>0</v>
      </c>
      <c r="M1057"/>
    </row>
    <row r="1058" spans="1:13" hidden="1" x14ac:dyDescent="0.25">
      <c r="A1058" t="s">
        <v>73</v>
      </c>
      <c r="B1058" t="s">
        <v>21</v>
      </c>
      <c r="C1058" s="2">
        <v>45740</v>
      </c>
      <c r="D1058" s="90">
        <v>5</v>
      </c>
      <c r="E1058" t="s">
        <v>23</v>
      </c>
      <c r="F1058">
        <v>4099761</v>
      </c>
      <c r="G1058">
        <v>5</v>
      </c>
      <c r="H1058">
        <v>0</v>
      </c>
      <c r="I1058">
        <v>0</v>
      </c>
      <c r="M1058"/>
    </row>
    <row r="1059" spans="1:13" hidden="1" x14ac:dyDescent="0.25">
      <c r="A1059" t="s">
        <v>73</v>
      </c>
      <c r="B1059" t="s">
        <v>21</v>
      </c>
      <c r="C1059" s="2">
        <v>45741</v>
      </c>
      <c r="D1059" s="90">
        <v>5</v>
      </c>
      <c r="E1059" t="s">
        <v>23</v>
      </c>
      <c r="F1059">
        <v>4099762</v>
      </c>
      <c r="G1059">
        <v>5</v>
      </c>
      <c r="H1059">
        <v>0</v>
      </c>
      <c r="I1059">
        <v>0</v>
      </c>
      <c r="M1059"/>
    </row>
    <row r="1060" spans="1:13" hidden="1" x14ac:dyDescent="0.25">
      <c r="A1060" t="s">
        <v>44</v>
      </c>
      <c r="B1060" t="s">
        <v>132</v>
      </c>
      <c r="C1060" s="2">
        <v>45740</v>
      </c>
      <c r="D1060" s="90">
        <v>0</v>
      </c>
      <c r="E1060" t="s">
        <v>23</v>
      </c>
      <c r="F1060">
        <v>4099763</v>
      </c>
      <c r="G1060">
        <v>3.75</v>
      </c>
      <c r="H1060">
        <v>1</v>
      </c>
      <c r="I1060">
        <v>3.75</v>
      </c>
      <c r="M1060"/>
    </row>
    <row r="1061" spans="1:13" hidden="1" x14ac:dyDescent="0.25">
      <c r="A1061" t="s">
        <v>44</v>
      </c>
      <c r="B1061" t="s">
        <v>136</v>
      </c>
      <c r="C1061" s="2">
        <v>45740</v>
      </c>
      <c r="D1061" s="90">
        <v>3.75</v>
      </c>
      <c r="E1061" t="s">
        <v>23</v>
      </c>
      <c r="F1061">
        <v>4099764</v>
      </c>
      <c r="G1061">
        <v>3.75</v>
      </c>
      <c r="H1061">
        <v>0</v>
      </c>
      <c r="I1061">
        <v>0</v>
      </c>
      <c r="M1061"/>
    </row>
    <row r="1062" spans="1:13" hidden="1" x14ac:dyDescent="0.25">
      <c r="A1062" t="s">
        <v>44</v>
      </c>
      <c r="B1062" t="s">
        <v>132</v>
      </c>
      <c r="C1062" s="2">
        <v>45740</v>
      </c>
      <c r="D1062" s="90">
        <v>0</v>
      </c>
      <c r="E1062" t="s">
        <v>23</v>
      </c>
      <c r="F1062">
        <v>4099765</v>
      </c>
      <c r="G1062">
        <v>3.75</v>
      </c>
      <c r="H1062">
        <v>1</v>
      </c>
      <c r="I1062">
        <v>3.75</v>
      </c>
      <c r="M1062"/>
    </row>
    <row r="1063" spans="1:13" hidden="1" x14ac:dyDescent="0.25">
      <c r="A1063" t="s">
        <v>44</v>
      </c>
      <c r="B1063" t="s">
        <v>132</v>
      </c>
      <c r="C1063" s="2">
        <v>45741</v>
      </c>
      <c r="D1063" s="90">
        <v>0</v>
      </c>
      <c r="E1063" t="s">
        <v>23</v>
      </c>
      <c r="F1063">
        <v>4099766</v>
      </c>
      <c r="G1063">
        <v>3.75</v>
      </c>
      <c r="H1063">
        <v>1</v>
      </c>
      <c r="I1063">
        <v>3.75</v>
      </c>
      <c r="M1063"/>
    </row>
    <row r="1064" spans="1:13" hidden="1" x14ac:dyDescent="0.25">
      <c r="A1064" t="s">
        <v>44</v>
      </c>
      <c r="B1064" t="s">
        <v>45</v>
      </c>
      <c r="C1064" s="2">
        <v>45741</v>
      </c>
      <c r="D1064" s="90">
        <v>0</v>
      </c>
      <c r="E1064" t="s">
        <v>23</v>
      </c>
      <c r="F1064">
        <v>4099767</v>
      </c>
      <c r="G1064">
        <v>3.75</v>
      </c>
      <c r="H1064">
        <v>1</v>
      </c>
      <c r="I1064">
        <v>3.75</v>
      </c>
      <c r="M1064"/>
    </row>
    <row r="1065" spans="1:13" hidden="1" x14ac:dyDescent="0.25">
      <c r="A1065" t="s">
        <v>44</v>
      </c>
      <c r="B1065" t="s">
        <v>45</v>
      </c>
      <c r="C1065" s="2">
        <v>45741</v>
      </c>
      <c r="D1065" s="90">
        <v>0</v>
      </c>
      <c r="E1065" t="s">
        <v>23</v>
      </c>
      <c r="F1065">
        <v>4099768</v>
      </c>
      <c r="G1065">
        <v>3.75</v>
      </c>
      <c r="H1065">
        <v>1</v>
      </c>
      <c r="I1065">
        <v>3.75</v>
      </c>
      <c r="M1065"/>
    </row>
    <row r="1066" spans="1:13" hidden="1" x14ac:dyDescent="0.25">
      <c r="A1066" t="s">
        <v>73</v>
      </c>
      <c r="B1066" t="s">
        <v>139</v>
      </c>
      <c r="C1066" s="2">
        <v>45743</v>
      </c>
      <c r="D1066" s="90">
        <v>5</v>
      </c>
      <c r="E1066" t="s">
        <v>37</v>
      </c>
      <c r="F1066">
        <v>4099771</v>
      </c>
      <c r="G1066">
        <v>5</v>
      </c>
      <c r="H1066">
        <v>0</v>
      </c>
      <c r="I1066">
        <v>0</v>
      </c>
      <c r="M1066"/>
    </row>
    <row r="1067" spans="1:13" hidden="1" x14ac:dyDescent="0.25">
      <c r="A1067" t="s">
        <v>73</v>
      </c>
      <c r="B1067" t="s">
        <v>136</v>
      </c>
      <c r="C1067" s="2">
        <v>45743</v>
      </c>
      <c r="D1067" s="90">
        <v>0</v>
      </c>
      <c r="E1067" t="s">
        <v>23</v>
      </c>
      <c r="F1067">
        <v>4099772</v>
      </c>
      <c r="G1067">
        <v>5</v>
      </c>
      <c r="H1067">
        <v>1</v>
      </c>
      <c r="I1067">
        <v>5</v>
      </c>
      <c r="M1067"/>
    </row>
    <row r="1068" spans="1:13" hidden="1" x14ac:dyDescent="0.25">
      <c r="A1068" t="s">
        <v>44</v>
      </c>
      <c r="B1068" t="s">
        <v>136</v>
      </c>
      <c r="C1068" s="2">
        <v>45740</v>
      </c>
      <c r="D1068" s="90">
        <v>0</v>
      </c>
      <c r="E1068" t="s">
        <v>23</v>
      </c>
      <c r="F1068">
        <v>4099773</v>
      </c>
      <c r="G1068">
        <v>3.75</v>
      </c>
      <c r="H1068">
        <v>1</v>
      </c>
      <c r="I1068">
        <v>3.75</v>
      </c>
      <c r="M1068"/>
    </row>
    <row r="1069" spans="1:13" hidden="1" x14ac:dyDescent="0.25">
      <c r="A1069" t="s">
        <v>44</v>
      </c>
      <c r="B1069" t="s">
        <v>136</v>
      </c>
      <c r="C1069" s="2">
        <v>45744</v>
      </c>
      <c r="D1069" s="90">
        <v>0</v>
      </c>
      <c r="E1069" t="s">
        <v>23</v>
      </c>
      <c r="F1069">
        <v>4099777</v>
      </c>
      <c r="G1069">
        <v>3.75</v>
      </c>
      <c r="H1069">
        <v>1</v>
      </c>
      <c r="I1069">
        <v>3.75</v>
      </c>
      <c r="M1069"/>
    </row>
    <row r="1070" spans="1:13" hidden="1" x14ac:dyDescent="0.25">
      <c r="A1070" t="s">
        <v>44</v>
      </c>
      <c r="B1070" t="s">
        <v>117</v>
      </c>
      <c r="C1070" s="2">
        <v>45741</v>
      </c>
      <c r="D1070" s="90">
        <v>0</v>
      </c>
      <c r="E1070" t="s">
        <v>23</v>
      </c>
      <c r="F1070">
        <v>4099779</v>
      </c>
      <c r="G1070">
        <v>3.75</v>
      </c>
      <c r="H1070">
        <v>1</v>
      </c>
      <c r="I1070">
        <v>3.75</v>
      </c>
      <c r="M1070"/>
    </row>
    <row r="1071" spans="1:13" hidden="1" x14ac:dyDescent="0.25">
      <c r="A1071" t="s">
        <v>44</v>
      </c>
      <c r="B1071" t="s">
        <v>18</v>
      </c>
      <c r="C1071" s="2">
        <v>45743</v>
      </c>
      <c r="D1071" s="90">
        <v>0</v>
      </c>
      <c r="E1071" t="s">
        <v>20</v>
      </c>
      <c r="F1071">
        <v>4099781</v>
      </c>
      <c r="G1071">
        <v>3.75</v>
      </c>
      <c r="H1071">
        <v>1</v>
      </c>
      <c r="I1071">
        <v>3.75</v>
      </c>
      <c r="M1071"/>
    </row>
    <row r="1072" spans="1:13" hidden="1" x14ac:dyDescent="0.25">
      <c r="A1072" t="s">
        <v>73</v>
      </c>
      <c r="B1072" t="s">
        <v>138</v>
      </c>
      <c r="C1072" s="2">
        <v>45740</v>
      </c>
      <c r="D1072" s="90">
        <v>5</v>
      </c>
      <c r="E1072" t="s">
        <v>37</v>
      </c>
      <c r="F1072">
        <v>4099788</v>
      </c>
      <c r="G1072">
        <v>5</v>
      </c>
      <c r="H1072">
        <v>0</v>
      </c>
      <c r="I1072">
        <v>0</v>
      </c>
      <c r="M1072"/>
    </row>
    <row r="1073" spans="1:13" hidden="1" x14ac:dyDescent="0.25">
      <c r="A1073" t="s">
        <v>44</v>
      </c>
      <c r="B1073" t="s">
        <v>18</v>
      </c>
      <c r="C1073" s="2">
        <v>45740</v>
      </c>
      <c r="D1073" s="90">
        <v>0</v>
      </c>
      <c r="E1073" t="s">
        <v>20</v>
      </c>
      <c r="F1073">
        <v>4099791</v>
      </c>
      <c r="G1073">
        <v>3.75</v>
      </c>
      <c r="H1073">
        <v>1</v>
      </c>
      <c r="I1073">
        <v>3.75</v>
      </c>
      <c r="M1073"/>
    </row>
    <row r="1074" spans="1:13" hidden="1" x14ac:dyDescent="0.25">
      <c r="A1074" t="s">
        <v>44</v>
      </c>
      <c r="B1074" t="s">
        <v>117</v>
      </c>
      <c r="C1074" s="2">
        <v>45740</v>
      </c>
      <c r="D1074" s="90">
        <v>0</v>
      </c>
      <c r="E1074" t="s">
        <v>23</v>
      </c>
      <c r="F1074">
        <v>4099792</v>
      </c>
      <c r="G1074">
        <v>3.75</v>
      </c>
      <c r="H1074">
        <v>1</v>
      </c>
      <c r="I1074">
        <v>3.75</v>
      </c>
      <c r="M1074"/>
    </row>
    <row r="1075" spans="1:13" hidden="1" x14ac:dyDescent="0.25">
      <c r="A1075" t="s">
        <v>44</v>
      </c>
      <c r="B1075" t="s">
        <v>117</v>
      </c>
      <c r="C1075" s="2">
        <v>45742</v>
      </c>
      <c r="D1075" s="90">
        <v>0</v>
      </c>
      <c r="E1075" t="s">
        <v>23</v>
      </c>
      <c r="F1075">
        <v>4099797</v>
      </c>
      <c r="G1075">
        <v>3.75</v>
      </c>
      <c r="H1075">
        <v>1</v>
      </c>
      <c r="I1075">
        <v>3.75</v>
      </c>
      <c r="M1075"/>
    </row>
    <row r="1076" spans="1:13" hidden="1" x14ac:dyDescent="0.25">
      <c r="A1076" t="s">
        <v>44</v>
      </c>
      <c r="B1076" t="s">
        <v>117</v>
      </c>
      <c r="C1076" s="2">
        <v>45742</v>
      </c>
      <c r="D1076" s="90">
        <v>3.75</v>
      </c>
      <c r="E1076" t="s">
        <v>23</v>
      </c>
      <c r="F1076">
        <v>4099798</v>
      </c>
      <c r="G1076">
        <v>3.75</v>
      </c>
      <c r="H1076">
        <v>0</v>
      </c>
      <c r="I1076">
        <v>0</v>
      </c>
      <c r="M1076"/>
    </row>
    <row r="1077" spans="1:13" hidden="1" x14ac:dyDescent="0.25">
      <c r="A1077" t="s">
        <v>73</v>
      </c>
      <c r="B1077" t="s">
        <v>21</v>
      </c>
      <c r="C1077" s="2">
        <v>45740</v>
      </c>
      <c r="D1077" s="90">
        <v>5</v>
      </c>
      <c r="E1077" t="s">
        <v>23</v>
      </c>
      <c r="F1077">
        <v>4099800</v>
      </c>
      <c r="G1077">
        <v>5</v>
      </c>
      <c r="H1077">
        <v>0</v>
      </c>
      <c r="I1077">
        <v>0</v>
      </c>
      <c r="M1077"/>
    </row>
    <row r="1078" spans="1:13" hidden="1" x14ac:dyDescent="0.25">
      <c r="A1078" t="s">
        <v>73</v>
      </c>
      <c r="B1078" t="s">
        <v>18</v>
      </c>
      <c r="C1078" s="2">
        <v>45746</v>
      </c>
      <c r="D1078" s="90">
        <v>5</v>
      </c>
      <c r="E1078" t="s">
        <v>23</v>
      </c>
      <c r="F1078">
        <v>4099803</v>
      </c>
      <c r="G1078">
        <v>5</v>
      </c>
      <c r="H1078">
        <v>0</v>
      </c>
      <c r="I1078">
        <v>0</v>
      </c>
      <c r="M1078"/>
    </row>
    <row r="1079" spans="1:13" hidden="1" x14ac:dyDescent="0.25">
      <c r="A1079" t="s">
        <v>75</v>
      </c>
      <c r="B1079" t="s">
        <v>21</v>
      </c>
      <c r="C1079" s="2">
        <v>45740</v>
      </c>
      <c r="D1079" s="90">
        <v>3.75</v>
      </c>
      <c r="E1079" t="s">
        <v>23</v>
      </c>
      <c r="F1079">
        <v>4099814</v>
      </c>
      <c r="G1079">
        <v>3.75</v>
      </c>
      <c r="H1079">
        <v>0</v>
      </c>
      <c r="I1079">
        <v>0</v>
      </c>
      <c r="M1079"/>
    </row>
    <row r="1080" spans="1:13" hidden="1" x14ac:dyDescent="0.25">
      <c r="A1080" t="s">
        <v>75</v>
      </c>
      <c r="B1080" t="s">
        <v>18</v>
      </c>
      <c r="C1080" s="2">
        <v>45740</v>
      </c>
      <c r="D1080" s="90">
        <v>5</v>
      </c>
      <c r="E1080" t="s">
        <v>23</v>
      </c>
      <c r="F1080">
        <v>4099815</v>
      </c>
      <c r="G1080">
        <v>5</v>
      </c>
      <c r="H1080">
        <v>0</v>
      </c>
      <c r="I1080">
        <v>0</v>
      </c>
      <c r="M1080"/>
    </row>
    <row r="1081" spans="1:13" hidden="1" x14ac:dyDescent="0.25">
      <c r="A1081" t="s">
        <v>73</v>
      </c>
      <c r="B1081" t="s">
        <v>18</v>
      </c>
      <c r="C1081" s="2">
        <v>45744</v>
      </c>
      <c r="D1081" s="90">
        <v>0</v>
      </c>
      <c r="E1081" t="s">
        <v>23</v>
      </c>
      <c r="F1081">
        <v>4099816</v>
      </c>
      <c r="G1081">
        <v>0</v>
      </c>
      <c r="H1081">
        <v>0</v>
      </c>
      <c r="I1081">
        <v>0</v>
      </c>
      <c r="M1081"/>
    </row>
    <row r="1082" spans="1:13" hidden="1" x14ac:dyDescent="0.25">
      <c r="A1082" t="s">
        <v>44</v>
      </c>
      <c r="B1082" t="s">
        <v>18</v>
      </c>
      <c r="C1082" s="2">
        <v>45742</v>
      </c>
      <c r="D1082" s="90">
        <v>0</v>
      </c>
      <c r="E1082" t="s">
        <v>20</v>
      </c>
      <c r="F1082">
        <v>4099818</v>
      </c>
      <c r="G1082">
        <v>3.75</v>
      </c>
      <c r="H1082">
        <v>1</v>
      </c>
      <c r="I1082">
        <v>3.75</v>
      </c>
      <c r="M1082"/>
    </row>
    <row r="1083" spans="1:13" hidden="1" x14ac:dyDescent="0.25">
      <c r="A1083" t="s">
        <v>44</v>
      </c>
      <c r="B1083" t="s">
        <v>65</v>
      </c>
      <c r="C1083" s="2">
        <v>45742</v>
      </c>
      <c r="D1083" s="90">
        <v>0</v>
      </c>
      <c r="E1083" t="s">
        <v>23</v>
      </c>
      <c r="F1083">
        <v>4099820</v>
      </c>
      <c r="G1083">
        <v>3.75</v>
      </c>
      <c r="H1083">
        <v>1</v>
      </c>
      <c r="I1083">
        <v>3.75</v>
      </c>
      <c r="M1083"/>
    </row>
    <row r="1084" spans="1:13" hidden="1" x14ac:dyDescent="0.25">
      <c r="A1084" t="s">
        <v>44</v>
      </c>
      <c r="B1084" t="s">
        <v>132</v>
      </c>
      <c r="C1084" s="2">
        <v>45741</v>
      </c>
      <c r="D1084" s="90">
        <v>0</v>
      </c>
      <c r="E1084" t="s">
        <v>23</v>
      </c>
      <c r="F1084">
        <v>4099821</v>
      </c>
      <c r="G1084">
        <v>3.75</v>
      </c>
      <c r="H1084">
        <v>1</v>
      </c>
      <c r="I1084">
        <v>3.75</v>
      </c>
      <c r="M1084"/>
    </row>
    <row r="1085" spans="1:13" hidden="1" x14ac:dyDescent="0.25">
      <c r="A1085" t="s">
        <v>75</v>
      </c>
      <c r="B1085" t="s">
        <v>18</v>
      </c>
      <c r="C1085" s="2">
        <v>45742</v>
      </c>
      <c r="D1085" s="90">
        <v>5</v>
      </c>
      <c r="E1085" t="s">
        <v>20</v>
      </c>
      <c r="F1085">
        <v>4099824</v>
      </c>
      <c r="G1085">
        <v>5</v>
      </c>
      <c r="H1085">
        <v>0</v>
      </c>
      <c r="I1085">
        <v>0</v>
      </c>
      <c r="M1085"/>
    </row>
    <row r="1086" spans="1:13" hidden="1" x14ac:dyDescent="0.25">
      <c r="A1086" t="s">
        <v>44</v>
      </c>
      <c r="B1086" t="s">
        <v>65</v>
      </c>
      <c r="C1086" s="2">
        <v>45742</v>
      </c>
      <c r="D1086" s="90">
        <v>3.75</v>
      </c>
      <c r="E1086" t="s">
        <v>23</v>
      </c>
      <c r="F1086">
        <v>4099826</v>
      </c>
      <c r="G1086">
        <v>3.75</v>
      </c>
      <c r="H1086">
        <v>0</v>
      </c>
      <c r="I1086">
        <v>0</v>
      </c>
      <c r="M1086"/>
    </row>
    <row r="1087" spans="1:13" hidden="1" x14ac:dyDescent="0.25">
      <c r="A1087" t="s">
        <v>44</v>
      </c>
      <c r="B1087" t="s">
        <v>45</v>
      </c>
      <c r="C1087" s="2">
        <v>45744</v>
      </c>
      <c r="D1087" s="90">
        <v>0</v>
      </c>
      <c r="E1087" t="s">
        <v>23</v>
      </c>
      <c r="F1087">
        <v>4099827</v>
      </c>
      <c r="G1087">
        <v>3.75</v>
      </c>
      <c r="H1087">
        <v>1</v>
      </c>
      <c r="I1087">
        <v>3.75</v>
      </c>
      <c r="M1087"/>
    </row>
    <row r="1088" spans="1:13" hidden="1" x14ac:dyDescent="0.25">
      <c r="A1088" t="s">
        <v>44</v>
      </c>
      <c r="B1088" t="s">
        <v>117</v>
      </c>
      <c r="C1088" s="2">
        <v>45742</v>
      </c>
      <c r="D1088" s="90">
        <v>3.75</v>
      </c>
      <c r="E1088" t="s">
        <v>23</v>
      </c>
      <c r="F1088">
        <v>4099828</v>
      </c>
      <c r="G1088">
        <v>3.75</v>
      </c>
      <c r="H1088">
        <v>0</v>
      </c>
      <c r="I1088">
        <v>0</v>
      </c>
      <c r="M1088"/>
    </row>
    <row r="1089" spans="1:13" hidden="1" x14ac:dyDescent="0.25">
      <c r="A1089" t="s">
        <v>44</v>
      </c>
      <c r="B1089" t="s">
        <v>117</v>
      </c>
      <c r="C1089" s="2">
        <v>45744</v>
      </c>
      <c r="D1089" s="90">
        <v>3.75</v>
      </c>
      <c r="E1089" t="s">
        <v>23</v>
      </c>
      <c r="F1089">
        <v>4099829</v>
      </c>
      <c r="G1089">
        <v>3.75</v>
      </c>
      <c r="H1089">
        <v>0</v>
      </c>
      <c r="I1089">
        <v>0</v>
      </c>
      <c r="M1089"/>
    </row>
    <row r="1090" spans="1:13" hidden="1" x14ac:dyDescent="0.25">
      <c r="A1090" t="s">
        <v>75</v>
      </c>
      <c r="B1090" t="s">
        <v>18</v>
      </c>
      <c r="C1090" s="2">
        <v>45741</v>
      </c>
      <c r="D1090" s="90">
        <v>5.5</v>
      </c>
      <c r="E1090" t="s">
        <v>23</v>
      </c>
      <c r="F1090">
        <v>4099830</v>
      </c>
      <c r="G1090">
        <v>5.5</v>
      </c>
      <c r="H1090">
        <v>0</v>
      </c>
      <c r="I1090">
        <v>0</v>
      </c>
      <c r="M1090"/>
    </row>
    <row r="1091" spans="1:13" hidden="1" x14ac:dyDescent="0.25">
      <c r="A1091" t="s">
        <v>75</v>
      </c>
      <c r="B1091" t="s">
        <v>140</v>
      </c>
      <c r="C1091" s="2">
        <v>45743</v>
      </c>
      <c r="D1091" s="90">
        <v>0</v>
      </c>
      <c r="E1091" t="s">
        <v>37</v>
      </c>
      <c r="F1091">
        <v>4099831</v>
      </c>
      <c r="G1091">
        <v>5.5</v>
      </c>
      <c r="H1091">
        <v>1</v>
      </c>
      <c r="I1091">
        <v>5.5</v>
      </c>
      <c r="M1091"/>
    </row>
    <row r="1092" spans="1:13" hidden="1" x14ac:dyDescent="0.25">
      <c r="A1092" t="s">
        <v>75</v>
      </c>
      <c r="B1092" t="s">
        <v>18</v>
      </c>
      <c r="C1092" s="2">
        <v>45743</v>
      </c>
      <c r="D1092" s="90">
        <v>5</v>
      </c>
      <c r="E1092" t="s">
        <v>23</v>
      </c>
      <c r="F1092">
        <v>4099833</v>
      </c>
      <c r="G1092">
        <v>5</v>
      </c>
      <c r="H1092">
        <v>0</v>
      </c>
      <c r="I1092">
        <v>0</v>
      </c>
      <c r="M1092"/>
    </row>
    <row r="1093" spans="1:13" hidden="1" x14ac:dyDescent="0.25">
      <c r="A1093" t="s">
        <v>44</v>
      </c>
      <c r="B1093" t="s">
        <v>18</v>
      </c>
      <c r="C1093" s="2">
        <v>45740</v>
      </c>
      <c r="D1093" s="90">
        <v>0</v>
      </c>
      <c r="E1093" t="s">
        <v>20</v>
      </c>
      <c r="F1093">
        <v>4099834</v>
      </c>
      <c r="G1093">
        <v>3.75</v>
      </c>
      <c r="H1093">
        <v>1</v>
      </c>
      <c r="I1093">
        <v>3.75</v>
      </c>
      <c r="M1093"/>
    </row>
    <row r="1094" spans="1:13" hidden="1" x14ac:dyDescent="0.25">
      <c r="A1094" t="s">
        <v>44</v>
      </c>
      <c r="B1094" t="s">
        <v>18</v>
      </c>
      <c r="C1094" s="2">
        <v>45740</v>
      </c>
      <c r="D1094" s="90">
        <v>0</v>
      </c>
      <c r="E1094" t="s">
        <v>20</v>
      </c>
      <c r="F1094">
        <v>4099836</v>
      </c>
      <c r="G1094">
        <v>0</v>
      </c>
      <c r="H1094">
        <v>0</v>
      </c>
      <c r="I1094">
        <v>0</v>
      </c>
      <c r="M1094"/>
    </row>
    <row r="1095" spans="1:13" hidden="1" x14ac:dyDescent="0.25">
      <c r="A1095" t="s">
        <v>44</v>
      </c>
      <c r="B1095" t="s">
        <v>18</v>
      </c>
      <c r="C1095" s="2">
        <v>45741</v>
      </c>
      <c r="D1095" s="90">
        <v>0</v>
      </c>
      <c r="E1095" t="s">
        <v>20</v>
      </c>
      <c r="F1095">
        <v>4099838</v>
      </c>
      <c r="G1095">
        <v>3.75</v>
      </c>
      <c r="H1095">
        <v>1</v>
      </c>
      <c r="I1095">
        <v>3.75</v>
      </c>
      <c r="M1095"/>
    </row>
    <row r="1096" spans="1:13" hidden="1" x14ac:dyDescent="0.25">
      <c r="A1096" t="s">
        <v>44</v>
      </c>
      <c r="B1096" t="s">
        <v>18</v>
      </c>
      <c r="C1096" s="2">
        <v>45741</v>
      </c>
      <c r="D1096" s="90">
        <v>0</v>
      </c>
      <c r="E1096" t="s">
        <v>20</v>
      </c>
      <c r="F1096">
        <v>4099839</v>
      </c>
      <c r="G1096">
        <v>0</v>
      </c>
      <c r="H1096">
        <v>0</v>
      </c>
      <c r="I1096">
        <v>0</v>
      </c>
      <c r="M1096"/>
    </row>
    <row r="1097" spans="1:13" hidden="1" x14ac:dyDescent="0.25">
      <c r="A1097" t="s">
        <v>75</v>
      </c>
      <c r="B1097" t="s">
        <v>139</v>
      </c>
      <c r="C1097" s="2">
        <v>45740</v>
      </c>
      <c r="D1097" s="90">
        <v>5.5</v>
      </c>
      <c r="E1097" t="s">
        <v>37</v>
      </c>
      <c r="F1097">
        <v>4099843</v>
      </c>
      <c r="G1097">
        <v>5.5</v>
      </c>
      <c r="H1097">
        <v>0</v>
      </c>
      <c r="I1097">
        <v>0</v>
      </c>
      <c r="M1097"/>
    </row>
    <row r="1098" spans="1:13" hidden="1" x14ac:dyDescent="0.25">
      <c r="A1098" t="s">
        <v>75</v>
      </c>
      <c r="B1098" t="s">
        <v>140</v>
      </c>
      <c r="C1098" s="2">
        <v>45743</v>
      </c>
      <c r="D1098" s="90">
        <v>5.5</v>
      </c>
      <c r="E1098" t="s">
        <v>37</v>
      </c>
      <c r="F1098">
        <v>4099844</v>
      </c>
      <c r="G1098">
        <v>5.5</v>
      </c>
      <c r="H1098">
        <v>0</v>
      </c>
      <c r="I1098">
        <v>0</v>
      </c>
      <c r="M1098"/>
    </row>
    <row r="1099" spans="1:13" hidden="1" x14ac:dyDescent="0.25">
      <c r="A1099" t="s">
        <v>75</v>
      </c>
      <c r="B1099" t="s">
        <v>18</v>
      </c>
      <c r="C1099" s="2">
        <v>45743</v>
      </c>
      <c r="D1099" s="90">
        <v>0</v>
      </c>
      <c r="E1099" t="s">
        <v>23</v>
      </c>
      <c r="F1099">
        <v>4099846</v>
      </c>
      <c r="G1099">
        <v>5.5</v>
      </c>
      <c r="H1099">
        <v>1</v>
      </c>
      <c r="I1099">
        <v>5.5</v>
      </c>
      <c r="M1099"/>
    </row>
    <row r="1100" spans="1:13" hidden="1" x14ac:dyDescent="0.25">
      <c r="A1100" t="s">
        <v>73</v>
      </c>
      <c r="B1100" t="s">
        <v>18</v>
      </c>
      <c r="C1100" s="2">
        <v>45740</v>
      </c>
      <c r="D1100" s="90">
        <v>5</v>
      </c>
      <c r="E1100" t="s">
        <v>20</v>
      </c>
      <c r="F1100">
        <v>4099852</v>
      </c>
      <c r="G1100">
        <v>5</v>
      </c>
      <c r="H1100">
        <v>0</v>
      </c>
      <c r="I1100">
        <v>0</v>
      </c>
      <c r="M1100"/>
    </row>
    <row r="1101" spans="1:13" hidden="1" x14ac:dyDescent="0.25">
      <c r="A1101" t="s">
        <v>44</v>
      </c>
      <c r="B1101" t="s">
        <v>45</v>
      </c>
      <c r="C1101" s="2">
        <v>45741</v>
      </c>
      <c r="D1101" s="90">
        <v>0</v>
      </c>
      <c r="E1101" t="s">
        <v>23</v>
      </c>
      <c r="F1101">
        <v>4099859</v>
      </c>
      <c r="G1101">
        <v>3.75</v>
      </c>
      <c r="H1101">
        <v>1</v>
      </c>
      <c r="I1101">
        <v>3.75</v>
      </c>
      <c r="M1101"/>
    </row>
    <row r="1102" spans="1:13" hidden="1" x14ac:dyDescent="0.25">
      <c r="A1102" t="s">
        <v>44</v>
      </c>
      <c r="B1102" t="s">
        <v>117</v>
      </c>
      <c r="C1102" s="2">
        <v>45743</v>
      </c>
      <c r="D1102" s="90">
        <v>0</v>
      </c>
      <c r="E1102" t="s">
        <v>23</v>
      </c>
      <c r="F1102">
        <v>4099860</v>
      </c>
      <c r="G1102">
        <v>3.75</v>
      </c>
      <c r="H1102">
        <v>1</v>
      </c>
      <c r="I1102">
        <v>3.75</v>
      </c>
      <c r="M1102"/>
    </row>
    <row r="1103" spans="1:13" hidden="1" x14ac:dyDescent="0.25">
      <c r="A1103" t="s">
        <v>73</v>
      </c>
      <c r="B1103" t="s">
        <v>65</v>
      </c>
      <c r="C1103" s="2">
        <v>45741</v>
      </c>
      <c r="D1103" s="90">
        <v>5</v>
      </c>
      <c r="E1103" t="s">
        <v>23</v>
      </c>
      <c r="F1103">
        <v>4099872</v>
      </c>
      <c r="G1103">
        <v>5</v>
      </c>
      <c r="H1103">
        <v>0</v>
      </c>
      <c r="I1103">
        <v>0</v>
      </c>
      <c r="M1103"/>
    </row>
    <row r="1104" spans="1:13" hidden="1" x14ac:dyDescent="0.25">
      <c r="A1104" t="s">
        <v>44</v>
      </c>
      <c r="B1104" t="s">
        <v>117</v>
      </c>
      <c r="C1104" s="2">
        <v>45741</v>
      </c>
      <c r="D1104" s="90">
        <v>0</v>
      </c>
      <c r="E1104" t="s">
        <v>23</v>
      </c>
      <c r="F1104">
        <v>4099873</v>
      </c>
      <c r="G1104">
        <v>3.75</v>
      </c>
      <c r="H1104">
        <v>1</v>
      </c>
      <c r="I1104">
        <v>3.75</v>
      </c>
      <c r="M1104"/>
    </row>
    <row r="1105" spans="1:13" hidden="1" x14ac:dyDescent="0.25">
      <c r="A1105" t="s">
        <v>75</v>
      </c>
      <c r="B1105" t="s">
        <v>141</v>
      </c>
      <c r="C1105" s="2">
        <v>45742</v>
      </c>
      <c r="D1105" s="90">
        <v>0</v>
      </c>
      <c r="E1105" t="s">
        <v>23</v>
      </c>
      <c r="F1105">
        <v>4099879</v>
      </c>
      <c r="G1105">
        <v>3.75</v>
      </c>
      <c r="H1105">
        <v>1</v>
      </c>
      <c r="I1105">
        <v>3.75</v>
      </c>
      <c r="M1105"/>
    </row>
    <row r="1106" spans="1:13" hidden="1" x14ac:dyDescent="0.25">
      <c r="A1106" t="s">
        <v>44</v>
      </c>
      <c r="B1106" t="s">
        <v>18</v>
      </c>
      <c r="C1106" s="2">
        <v>45746</v>
      </c>
      <c r="D1106" s="90">
        <v>0</v>
      </c>
      <c r="E1106" t="s">
        <v>20</v>
      </c>
      <c r="F1106">
        <v>4099884</v>
      </c>
      <c r="G1106">
        <v>3.75</v>
      </c>
      <c r="H1106">
        <v>1</v>
      </c>
      <c r="I1106">
        <v>3.75</v>
      </c>
      <c r="M1106"/>
    </row>
    <row r="1107" spans="1:13" hidden="1" x14ac:dyDescent="0.25">
      <c r="A1107" t="s">
        <v>44</v>
      </c>
      <c r="B1107" t="s">
        <v>133</v>
      </c>
      <c r="C1107" s="2">
        <v>45746</v>
      </c>
      <c r="D1107" s="90">
        <v>3.75</v>
      </c>
      <c r="E1107" t="s">
        <v>23</v>
      </c>
      <c r="F1107">
        <v>4099886</v>
      </c>
      <c r="G1107">
        <v>3.75</v>
      </c>
      <c r="H1107">
        <v>0</v>
      </c>
      <c r="I1107">
        <v>0</v>
      </c>
      <c r="M1107"/>
    </row>
    <row r="1108" spans="1:13" hidden="1" x14ac:dyDescent="0.25">
      <c r="A1108" t="s">
        <v>73</v>
      </c>
      <c r="B1108" t="s">
        <v>136</v>
      </c>
      <c r="C1108" s="2">
        <v>45747</v>
      </c>
      <c r="D1108" s="90">
        <v>5</v>
      </c>
      <c r="E1108" t="s">
        <v>23</v>
      </c>
      <c r="F1108">
        <v>4099892</v>
      </c>
      <c r="G1108">
        <v>5</v>
      </c>
      <c r="H1108">
        <v>0</v>
      </c>
      <c r="I1108">
        <v>0</v>
      </c>
      <c r="M1108"/>
    </row>
    <row r="1109" spans="1:13" hidden="1" x14ac:dyDescent="0.25">
      <c r="A1109" t="s">
        <v>44</v>
      </c>
      <c r="B1109" t="s">
        <v>136</v>
      </c>
      <c r="C1109" s="2">
        <v>45747</v>
      </c>
      <c r="D1109" s="90">
        <v>0</v>
      </c>
      <c r="E1109" t="s">
        <v>23</v>
      </c>
      <c r="F1109">
        <v>4099893</v>
      </c>
      <c r="G1109">
        <v>3.75</v>
      </c>
      <c r="H1109">
        <v>1</v>
      </c>
      <c r="I1109">
        <v>3.75</v>
      </c>
      <c r="M1109"/>
    </row>
    <row r="1110" spans="1:13" hidden="1" x14ac:dyDescent="0.25">
      <c r="A1110" t="s">
        <v>44</v>
      </c>
      <c r="B1110" t="s">
        <v>18</v>
      </c>
      <c r="C1110" s="2">
        <v>45747</v>
      </c>
      <c r="D1110" s="90">
        <v>0</v>
      </c>
      <c r="E1110" t="s">
        <v>20</v>
      </c>
      <c r="F1110">
        <v>4099894</v>
      </c>
      <c r="G1110">
        <v>3.75</v>
      </c>
      <c r="H1110">
        <v>1</v>
      </c>
      <c r="I1110">
        <v>3.75</v>
      </c>
      <c r="M1110"/>
    </row>
    <row r="1111" spans="1:13" hidden="1" x14ac:dyDescent="0.25">
      <c r="A1111" t="s">
        <v>44</v>
      </c>
      <c r="B1111" t="s">
        <v>18</v>
      </c>
      <c r="C1111" s="2">
        <v>45747</v>
      </c>
      <c r="D1111" s="90">
        <v>0</v>
      </c>
      <c r="E1111" t="s">
        <v>20</v>
      </c>
      <c r="F1111">
        <v>4099895</v>
      </c>
      <c r="G1111">
        <v>3.75</v>
      </c>
      <c r="H1111">
        <v>1</v>
      </c>
      <c r="I1111">
        <v>3.75</v>
      </c>
      <c r="M1111"/>
    </row>
    <row r="1112" spans="1:13" hidden="1" x14ac:dyDescent="0.25">
      <c r="A1112" t="s">
        <v>44</v>
      </c>
      <c r="B1112" t="s">
        <v>117</v>
      </c>
      <c r="C1112" s="2">
        <v>45747</v>
      </c>
      <c r="D1112" s="90">
        <v>0</v>
      </c>
      <c r="E1112" t="s">
        <v>23</v>
      </c>
      <c r="F1112">
        <v>4099896</v>
      </c>
      <c r="G1112">
        <v>3.75</v>
      </c>
      <c r="H1112">
        <v>1</v>
      </c>
      <c r="I1112">
        <v>3.75</v>
      </c>
      <c r="M1112"/>
    </row>
    <row r="1113" spans="1:13" hidden="1" x14ac:dyDescent="0.25">
      <c r="A1113" t="s">
        <v>44</v>
      </c>
      <c r="B1113" t="s">
        <v>18</v>
      </c>
      <c r="C1113" s="2">
        <v>45747</v>
      </c>
      <c r="D1113" s="90">
        <v>0</v>
      </c>
      <c r="E1113" t="s">
        <v>20</v>
      </c>
      <c r="F1113">
        <v>4099897</v>
      </c>
      <c r="G1113">
        <v>3.75</v>
      </c>
      <c r="H1113">
        <v>1</v>
      </c>
      <c r="I1113">
        <v>3.75</v>
      </c>
      <c r="M1113"/>
    </row>
    <row r="1114" spans="1:13" hidden="1" x14ac:dyDescent="0.25">
      <c r="A1114" t="s">
        <v>44</v>
      </c>
      <c r="B1114" t="s">
        <v>45</v>
      </c>
      <c r="C1114" s="2">
        <v>45747</v>
      </c>
      <c r="D1114" s="90">
        <v>0</v>
      </c>
      <c r="E1114" t="s">
        <v>23</v>
      </c>
      <c r="F1114">
        <v>4099898</v>
      </c>
      <c r="G1114">
        <v>3.75</v>
      </c>
      <c r="H1114">
        <v>1</v>
      </c>
      <c r="I1114">
        <v>3.75</v>
      </c>
      <c r="M1114"/>
    </row>
    <row r="1115" spans="1:13" hidden="1" x14ac:dyDescent="0.25">
      <c r="A1115" t="s">
        <v>44</v>
      </c>
      <c r="B1115" t="s">
        <v>136</v>
      </c>
      <c r="C1115" s="2">
        <v>45747</v>
      </c>
      <c r="D1115" s="90">
        <v>0</v>
      </c>
      <c r="E1115" t="s">
        <v>23</v>
      </c>
      <c r="F1115">
        <v>4099901</v>
      </c>
      <c r="G1115">
        <v>3.75</v>
      </c>
      <c r="H1115">
        <v>1</v>
      </c>
      <c r="I1115">
        <v>3.75</v>
      </c>
      <c r="M1115"/>
    </row>
    <row r="1116" spans="1:13" hidden="1" x14ac:dyDescent="0.25">
      <c r="A1116" t="s">
        <v>73</v>
      </c>
      <c r="B1116" t="s">
        <v>138</v>
      </c>
      <c r="C1116" s="2">
        <v>45747</v>
      </c>
      <c r="D1116" s="90">
        <v>0</v>
      </c>
      <c r="E1116" t="s">
        <v>37</v>
      </c>
      <c r="F1116">
        <v>4099908</v>
      </c>
      <c r="G1116">
        <v>0</v>
      </c>
      <c r="H1116">
        <v>0</v>
      </c>
      <c r="I1116">
        <v>0</v>
      </c>
      <c r="M1116"/>
    </row>
    <row r="1117" spans="1:13" hidden="1" x14ac:dyDescent="0.25">
      <c r="A1117" t="s">
        <v>73</v>
      </c>
      <c r="B1117" t="s">
        <v>137</v>
      </c>
      <c r="C1117" s="2">
        <v>45747</v>
      </c>
      <c r="D1117" s="90">
        <v>0</v>
      </c>
      <c r="E1117" t="s">
        <v>23</v>
      </c>
      <c r="F1117">
        <v>4099927</v>
      </c>
      <c r="G1117">
        <v>0</v>
      </c>
      <c r="H1117">
        <v>0</v>
      </c>
      <c r="I1117">
        <v>0</v>
      </c>
      <c r="M1117"/>
    </row>
    <row r="1118" spans="1:13" hidden="1" x14ac:dyDescent="0.25">
      <c r="A1118" t="s">
        <v>75</v>
      </c>
      <c r="B1118" t="s">
        <v>138</v>
      </c>
      <c r="C1118" s="2">
        <v>45747</v>
      </c>
      <c r="D1118" s="90">
        <v>0</v>
      </c>
      <c r="E1118" t="s">
        <v>37</v>
      </c>
      <c r="F1118">
        <v>4099929</v>
      </c>
      <c r="G1118">
        <v>0</v>
      </c>
      <c r="H1118">
        <v>0</v>
      </c>
      <c r="I1118">
        <v>0</v>
      </c>
      <c r="M1118"/>
    </row>
    <row r="1119" spans="1:13" hidden="1" x14ac:dyDescent="0.25">
      <c r="A1119" t="s">
        <v>75</v>
      </c>
      <c r="B1119" t="s">
        <v>137</v>
      </c>
      <c r="C1119" s="2">
        <v>45747</v>
      </c>
      <c r="D1119" s="90">
        <v>0</v>
      </c>
      <c r="E1119" t="s">
        <v>23</v>
      </c>
      <c r="F1119">
        <v>4099930</v>
      </c>
      <c r="G1119">
        <v>0</v>
      </c>
      <c r="H1119">
        <v>0</v>
      </c>
      <c r="I1119">
        <v>0</v>
      </c>
      <c r="M1119"/>
    </row>
    <row r="1120" spans="1:13" hidden="1" x14ac:dyDescent="0.25">
      <c r="A1120" t="s">
        <v>73</v>
      </c>
      <c r="B1120" t="s">
        <v>136</v>
      </c>
      <c r="C1120" s="2">
        <v>45747</v>
      </c>
      <c r="D1120" s="90">
        <v>0</v>
      </c>
      <c r="E1120" t="s">
        <v>23</v>
      </c>
      <c r="F1120">
        <v>4099939</v>
      </c>
      <c r="G1120">
        <v>0</v>
      </c>
      <c r="H1120">
        <v>0</v>
      </c>
      <c r="I1120">
        <v>0</v>
      </c>
      <c r="M1120"/>
    </row>
    <row r="1121" spans="1:13" hidden="1" x14ac:dyDescent="0.25">
      <c r="A1121" t="s">
        <v>44</v>
      </c>
      <c r="B1121" t="s">
        <v>136</v>
      </c>
      <c r="C1121" s="2">
        <v>45747</v>
      </c>
      <c r="D1121" s="90">
        <v>0</v>
      </c>
      <c r="E1121" t="s">
        <v>23</v>
      </c>
      <c r="F1121">
        <v>4099943</v>
      </c>
      <c r="G1121">
        <v>3.75</v>
      </c>
      <c r="H1121">
        <v>1</v>
      </c>
      <c r="I1121">
        <v>3.75</v>
      </c>
      <c r="M1121"/>
    </row>
    <row r="1122" spans="1:13" hidden="1" x14ac:dyDescent="0.25">
      <c r="A1122" t="s">
        <v>44</v>
      </c>
      <c r="B1122" t="s">
        <v>136</v>
      </c>
      <c r="C1122" s="2">
        <v>45747</v>
      </c>
      <c r="D1122" s="90">
        <v>0</v>
      </c>
      <c r="E1122" t="s">
        <v>23</v>
      </c>
      <c r="F1122">
        <v>4099944</v>
      </c>
      <c r="G1122">
        <v>3.75</v>
      </c>
      <c r="H1122">
        <v>1</v>
      </c>
      <c r="I1122">
        <v>3.75</v>
      </c>
      <c r="M1122"/>
    </row>
    <row r="1123" spans="1:13" hidden="1" x14ac:dyDescent="0.25">
      <c r="A1123" t="s">
        <v>73</v>
      </c>
      <c r="B1123" t="s">
        <v>21</v>
      </c>
      <c r="C1123" s="2">
        <v>45747</v>
      </c>
      <c r="D1123" s="90">
        <v>0</v>
      </c>
      <c r="E1123" t="s">
        <v>23</v>
      </c>
      <c r="F1123">
        <v>4099946</v>
      </c>
      <c r="G1123">
        <v>0</v>
      </c>
      <c r="H1123">
        <v>0</v>
      </c>
      <c r="I1123">
        <v>0</v>
      </c>
      <c r="M1123"/>
    </row>
    <row r="1124" spans="1:13" hidden="1" x14ac:dyDescent="0.25">
      <c r="A1124" t="s">
        <v>75</v>
      </c>
      <c r="B1124" t="s">
        <v>18</v>
      </c>
      <c r="C1124" s="2">
        <v>45747</v>
      </c>
      <c r="D1124" s="90">
        <v>0</v>
      </c>
      <c r="E1124" t="s">
        <v>23</v>
      </c>
      <c r="F1124">
        <v>4099955</v>
      </c>
      <c r="G1124">
        <v>0</v>
      </c>
      <c r="H1124">
        <v>0</v>
      </c>
      <c r="I1124">
        <v>0</v>
      </c>
      <c r="M1124"/>
    </row>
    <row r="1125" spans="1:13" hidden="1" x14ac:dyDescent="0.25">
      <c r="A1125" t="s">
        <v>75</v>
      </c>
      <c r="B1125" t="s">
        <v>138</v>
      </c>
      <c r="C1125" s="2">
        <v>45747</v>
      </c>
      <c r="D1125" s="90">
        <v>0</v>
      </c>
      <c r="E1125" t="s">
        <v>37</v>
      </c>
      <c r="F1125">
        <v>4099956</v>
      </c>
      <c r="G1125">
        <v>0</v>
      </c>
      <c r="H1125">
        <v>0</v>
      </c>
      <c r="I1125">
        <v>0</v>
      </c>
      <c r="M1125"/>
    </row>
    <row r="1126" spans="1:13" hidden="1" x14ac:dyDescent="0.25">
      <c r="A1126" t="s">
        <v>44</v>
      </c>
      <c r="B1126" t="s">
        <v>136</v>
      </c>
      <c r="C1126" s="2">
        <v>45747</v>
      </c>
      <c r="D1126" s="90">
        <v>0</v>
      </c>
      <c r="E1126" t="s">
        <v>23</v>
      </c>
      <c r="F1126">
        <v>4099957</v>
      </c>
      <c r="G1126">
        <v>3.75</v>
      </c>
      <c r="H1126">
        <v>1</v>
      </c>
      <c r="I1126">
        <v>3.75</v>
      </c>
      <c r="M1126"/>
    </row>
    <row r="1127" spans="1:13" hidden="1" x14ac:dyDescent="0.25">
      <c r="A1127" t="s">
        <v>44</v>
      </c>
      <c r="B1127" t="s">
        <v>136</v>
      </c>
      <c r="C1127" s="2">
        <v>45747</v>
      </c>
      <c r="D1127" s="90">
        <v>0</v>
      </c>
      <c r="E1127" t="s">
        <v>23</v>
      </c>
      <c r="F1127">
        <v>4099958</v>
      </c>
      <c r="G1127">
        <v>3.75</v>
      </c>
      <c r="H1127">
        <v>1</v>
      </c>
      <c r="I1127">
        <v>3.75</v>
      </c>
      <c r="M1127"/>
    </row>
    <row r="1128" spans="1:13" hidden="1" x14ac:dyDescent="0.25">
      <c r="A1128" t="s">
        <v>75</v>
      </c>
      <c r="B1128" t="s">
        <v>18</v>
      </c>
      <c r="C1128" s="2">
        <v>45747</v>
      </c>
      <c r="D1128" s="90">
        <v>0</v>
      </c>
      <c r="E1128" t="s">
        <v>23</v>
      </c>
      <c r="F1128">
        <v>4099959</v>
      </c>
      <c r="G1128">
        <v>0</v>
      </c>
      <c r="H1128">
        <v>0</v>
      </c>
      <c r="I1128">
        <v>0</v>
      </c>
      <c r="M1128"/>
    </row>
    <row r="1129" spans="1:13" hidden="1" x14ac:dyDescent="0.25">
      <c r="A1129" t="s">
        <v>75</v>
      </c>
      <c r="B1129" t="s">
        <v>18</v>
      </c>
      <c r="C1129" s="2">
        <v>45747</v>
      </c>
      <c r="D1129" s="90">
        <v>0</v>
      </c>
      <c r="E1129" t="s">
        <v>23</v>
      </c>
      <c r="F1129">
        <v>4099960</v>
      </c>
      <c r="G1129">
        <v>0</v>
      </c>
      <c r="H1129">
        <v>0</v>
      </c>
      <c r="I1129">
        <v>0</v>
      </c>
      <c r="M1129"/>
    </row>
    <row r="1130" spans="1:13" hidden="1" x14ac:dyDescent="0.25">
      <c r="A1130" t="s">
        <v>73</v>
      </c>
      <c r="B1130" t="s">
        <v>18</v>
      </c>
      <c r="C1130" s="2">
        <v>45747</v>
      </c>
      <c r="D1130" s="90">
        <v>0</v>
      </c>
      <c r="E1130" t="s">
        <v>20</v>
      </c>
      <c r="F1130">
        <v>4099966</v>
      </c>
      <c r="G1130">
        <v>0</v>
      </c>
      <c r="H1130">
        <v>0</v>
      </c>
      <c r="I1130">
        <v>0</v>
      </c>
      <c r="M1130"/>
    </row>
    <row r="1131" spans="1:13" hidden="1" x14ac:dyDescent="0.25">
      <c r="A1131" t="s">
        <v>73</v>
      </c>
      <c r="B1131" t="s">
        <v>136</v>
      </c>
      <c r="C1131" s="2">
        <v>45747</v>
      </c>
      <c r="D1131" s="90">
        <v>0</v>
      </c>
      <c r="E1131" t="s">
        <v>37</v>
      </c>
      <c r="F1131">
        <v>4099967</v>
      </c>
      <c r="G1131">
        <v>0</v>
      </c>
      <c r="H1131">
        <v>0</v>
      </c>
      <c r="I1131">
        <v>0</v>
      </c>
      <c r="M1131"/>
    </row>
    <row r="1132" spans="1:13" hidden="1" x14ac:dyDescent="0.25">
      <c r="A1132" t="s">
        <v>73</v>
      </c>
      <c r="B1132" t="s">
        <v>137</v>
      </c>
      <c r="C1132" s="2">
        <v>45747</v>
      </c>
      <c r="D1132" s="90">
        <v>0</v>
      </c>
      <c r="E1132" t="s">
        <v>23</v>
      </c>
      <c r="F1132">
        <v>4099975</v>
      </c>
      <c r="G1132">
        <v>0</v>
      </c>
      <c r="H1132">
        <v>0</v>
      </c>
      <c r="I1132">
        <v>0</v>
      </c>
      <c r="M1132"/>
    </row>
    <row r="1133" spans="1:13" hidden="1" x14ac:dyDescent="0.25">
      <c r="A1133" t="s">
        <v>44</v>
      </c>
      <c r="B1133" t="s">
        <v>117</v>
      </c>
      <c r="C1133" s="2">
        <v>45747</v>
      </c>
      <c r="D1133" s="90">
        <v>0</v>
      </c>
      <c r="E1133" t="s">
        <v>23</v>
      </c>
      <c r="F1133">
        <v>4099976</v>
      </c>
      <c r="G1133">
        <v>3.75</v>
      </c>
      <c r="H1133">
        <v>1</v>
      </c>
      <c r="I1133">
        <v>3.75</v>
      </c>
      <c r="M1133"/>
    </row>
    <row r="1134" spans="1:13" hidden="1" x14ac:dyDescent="0.25">
      <c r="A1134" t="s">
        <v>44</v>
      </c>
      <c r="B1134" t="s">
        <v>18</v>
      </c>
      <c r="C1134" s="2">
        <v>45747</v>
      </c>
      <c r="D1134" s="90">
        <v>3.75</v>
      </c>
      <c r="E1134" t="s">
        <v>20</v>
      </c>
      <c r="F1134">
        <v>4099977</v>
      </c>
      <c r="G1134">
        <v>3.75</v>
      </c>
      <c r="H1134">
        <v>0</v>
      </c>
      <c r="I1134">
        <v>0</v>
      </c>
      <c r="M1134"/>
    </row>
    <row r="1135" spans="1:13" hidden="1" x14ac:dyDescent="0.25">
      <c r="A1135" t="s">
        <v>73</v>
      </c>
      <c r="B1135" t="s">
        <v>136</v>
      </c>
      <c r="C1135" s="2">
        <v>45747</v>
      </c>
      <c r="D1135" s="90">
        <v>0</v>
      </c>
      <c r="E1135" t="s">
        <v>37</v>
      </c>
      <c r="F1135">
        <v>4099982</v>
      </c>
      <c r="G1135">
        <v>0</v>
      </c>
      <c r="H1135">
        <v>0</v>
      </c>
      <c r="I1135">
        <v>0</v>
      </c>
      <c r="M1135"/>
    </row>
    <row r="1136" spans="1:13" hidden="1" x14ac:dyDescent="0.25">
      <c r="A1136" t="s">
        <v>73</v>
      </c>
      <c r="B1136" t="s">
        <v>18</v>
      </c>
      <c r="C1136" s="2">
        <v>45747</v>
      </c>
      <c r="D1136" s="90">
        <v>0</v>
      </c>
      <c r="E1136" t="s">
        <v>23</v>
      </c>
      <c r="F1136">
        <v>4099983</v>
      </c>
      <c r="G1136">
        <v>0</v>
      </c>
      <c r="H1136">
        <v>0</v>
      </c>
      <c r="I1136">
        <v>0</v>
      </c>
      <c r="M1136"/>
    </row>
    <row r="1137" spans="1:13" hidden="1" x14ac:dyDescent="0.25">
      <c r="A1137" t="s">
        <v>44</v>
      </c>
      <c r="B1137" t="s">
        <v>136</v>
      </c>
      <c r="C1137" s="2">
        <v>45747</v>
      </c>
      <c r="D1137" s="90">
        <v>0</v>
      </c>
      <c r="E1137" t="s">
        <v>23</v>
      </c>
      <c r="F1137">
        <v>4099984</v>
      </c>
      <c r="G1137">
        <v>3.75</v>
      </c>
      <c r="H1137">
        <v>1</v>
      </c>
      <c r="I1137">
        <v>3.75</v>
      </c>
      <c r="M1137"/>
    </row>
    <row r="1138" spans="1:13" hidden="1" x14ac:dyDescent="0.25">
      <c r="A1138" t="s">
        <v>44</v>
      </c>
      <c r="B1138" t="s">
        <v>136</v>
      </c>
      <c r="C1138" s="2">
        <v>45747</v>
      </c>
      <c r="D1138" s="90">
        <v>0</v>
      </c>
      <c r="E1138" t="s">
        <v>23</v>
      </c>
      <c r="F1138">
        <v>4099985</v>
      </c>
      <c r="G1138">
        <v>3.75</v>
      </c>
      <c r="H1138">
        <v>1</v>
      </c>
      <c r="I1138">
        <v>3.75</v>
      </c>
      <c r="M1138"/>
    </row>
    <row r="1139" spans="1:13" hidden="1" x14ac:dyDescent="0.25">
      <c r="A1139" t="s">
        <v>44</v>
      </c>
      <c r="B1139" t="s">
        <v>136</v>
      </c>
      <c r="C1139" s="2">
        <v>45747</v>
      </c>
      <c r="D1139" s="90">
        <v>0</v>
      </c>
      <c r="E1139" t="s">
        <v>23</v>
      </c>
      <c r="F1139">
        <v>4099986</v>
      </c>
      <c r="G1139">
        <v>3.75</v>
      </c>
      <c r="H1139">
        <v>1</v>
      </c>
      <c r="I1139">
        <v>3.75</v>
      </c>
      <c r="M1139"/>
    </row>
    <row r="1140" spans="1:13" hidden="1" x14ac:dyDescent="0.25">
      <c r="A1140" t="s">
        <v>44</v>
      </c>
      <c r="B1140" t="s">
        <v>136</v>
      </c>
      <c r="C1140" s="2">
        <v>45747</v>
      </c>
      <c r="D1140" s="90">
        <v>0</v>
      </c>
      <c r="E1140" t="s">
        <v>23</v>
      </c>
      <c r="F1140">
        <v>4099987</v>
      </c>
      <c r="G1140">
        <v>3.75</v>
      </c>
      <c r="H1140">
        <v>1</v>
      </c>
      <c r="I1140">
        <v>3.75</v>
      </c>
      <c r="M1140"/>
    </row>
    <row r="1141" spans="1:13" hidden="1" x14ac:dyDescent="0.25">
      <c r="A1141" t="s">
        <v>73</v>
      </c>
      <c r="B1141" t="s">
        <v>18</v>
      </c>
      <c r="C1141" s="2">
        <v>45747</v>
      </c>
      <c r="D1141" s="90">
        <v>0</v>
      </c>
      <c r="E1141" t="s">
        <v>23</v>
      </c>
      <c r="F1141">
        <v>4099989</v>
      </c>
      <c r="G1141">
        <v>0</v>
      </c>
      <c r="H1141">
        <v>0</v>
      </c>
      <c r="I1141">
        <v>0</v>
      </c>
      <c r="M1141"/>
    </row>
    <row r="1142" spans="1:13" hidden="1" x14ac:dyDescent="0.25">
      <c r="A1142" t="s">
        <v>73</v>
      </c>
      <c r="B1142" t="s">
        <v>18</v>
      </c>
      <c r="C1142" s="2">
        <v>45747</v>
      </c>
      <c r="D1142" s="90">
        <v>5</v>
      </c>
      <c r="E1142" t="s">
        <v>23</v>
      </c>
      <c r="F1142">
        <v>4099992</v>
      </c>
      <c r="G1142">
        <v>5</v>
      </c>
      <c r="H1142">
        <v>0</v>
      </c>
      <c r="I1142">
        <v>0</v>
      </c>
      <c r="M1142"/>
    </row>
    <row r="1143" spans="1:13" hidden="1" x14ac:dyDescent="0.25">
      <c r="A1143" t="s">
        <v>73</v>
      </c>
      <c r="B1143" t="s">
        <v>136</v>
      </c>
      <c r="C1143" s="2">
        <v>45747</v>
      </c>
      <c r="D1143" s="90">
        <v>5</v>
      </c>
      <c r="E1143" t="s">
        <v>23</v>
      </c>
      <c r="F1143">
        <v>4099993</v>
      </c>
      <c r="G1143">
        <v>5</v>
      </c>
      <c r="H1143">
        <v>0</v>
      </c>
      <c r="I1143">
        <v>0</v>
      </c>
      <c r="M1143"/>
    </row>
    <row r="1144" spans="1:13" hidden="1" x14ac:dyDescent="0.25">
      <c r="A1144" t="s">
        <v>73</v>
      </c>
      <c r="B1144" t="s">
        <v>143</v>
      </c>
      <c r="C1144" s="2">
        <v>45747</v>
      </c>
      <c r="D1144" s="90">
        <v>0</v>
      </c>
      <c r="E1144" t="s">
        <v>37</v>
      </c>
      <c r="F1144">
        <v>4100007</v>
      </c>
      <c r="G1144">
        <v>0</v>
      </c>
      <c r="H1144">
        <v>0</v>
      </c>
      <c r="I1144">
        <v>0</v>
      </c>
      <c r="M1144"/>
    </row>
    <row r="1145" spans="1:13" hidden="1" x14ac:dyDescent="0.25">
      <c r="A1145" t="s">
        <v>73</v>
      </c>
      <c r="B1145" t="s">
        <v>136</v>
      </c>
      <c r="C1145" s="2">
        <v>45747</v>
      </c>
      <c r="D1145" s="90">
        <v>0</v>
      </c>
      <c r="E1145" t="s">
        <v>23</v>
      </c>
      <c r="F1145">
        <v>4100008</v>
      </c>
      <c r="G1145">
        <v>0</v>
      </c>
      <c r="H1145">
        <v>0</v>
      </c>
      <c r="I1145">
        <v>0</v>
      </c>
      <c r="M1145"/>
    </row>
    <row r="1146" spans="1:13" hidden="1" x14ac:dyDescent="0.25">
      <c r="A1146" t="s">
        <v>73</v>
      </c>
      <c r="B1146" t="s">
        <v>136</v>
      </c>
      <c r="C1146" s="2">
        <v>45747</v>
      </c>
      <c r="D1146" s="90">
        <v>0</v>
      </c>
      <c r="E1146" t="s">
        <v>37</v>
      </c>
      <c r="F1146">
        <v>4100018</v>
      </c>
      <c r="G1146">
        <v>0</v>
      </c>
      <c r="H1146">
        <v>0</v>
      </c>
      <c r="I1146">
        <v>0</v>
      </c>
      <c r="M1146"/>
    </row>
    <row r="1147" spans="1:13" hidden="1" x14ac:dyDescent="0.25">
      <c r="A1147" t="s">
        <v>75</v>
      </c>
      <c r="B1147" t="s">
        <v>140</v>
      </c>
      <c r="C1147" s="2">
        <v>45747</v>
      </c>
      <c r="D1147" s="90">
        <v>5.5</v>
      </c>
      <c r="E1147" t="s">
        <v>23</v>
      </c>
      <c r="F1147">
        <v>4100036</v>
      </c>
      <c r="G1147">
        <v>5.5</v>
      </c>
      <c r="H1147">
        <v>0</v>
      </c>
      <c r="I1147">
        <v>0</v>
      </c>
      <c r="M1147"/>
    </row>
    <row r="1148" spans="1:13" hidden="1" x14ac:dyDescent="0.25">
      <c r="A1148" t="s">
        <v>75</v>
      </c>
      <c r="B1148" t="s">
        <v>18</v>
      </c>
      <c r="C1148" s="2">
        <v>45747</v>
      </c>
      <c r="D1148" s="90">
        <v>0</v>
      </c>
      <c r="E1148" t="s">
        <v>23</v>
      </c>
      <c r="F1148">
        <v>4100037</v>
      </c>
      <c r="G1148">
        <v>0</v>
      </c>
      <c r="H1148">
        <v>0</v>
      </c>
      <c r="I1148">
        <v>0</v>
      </c>
      <c r="M1148"/>
    </row>
    <row r="1149" spans="1:13" hidden="1" x14ac:dyDescent="0.25">
      <c r="A1149" t="s">
        <v>75</v>
      </c>
      <c r="B1149" t="s">
        <v>18</v>
      </c>
      <c r="C1149" s="2">
        <v>45747</v>
      </c>
      <c r="D1149" s="90">
        <v>5.5</v>
      </c>
      <c r="E1149" t="s">
        <v>23</v>
      </c>
      <c r="F1149">
        <v>4100038</v>
      </c>
      <c r="G1149">
        <v>5.5</v>
      </c>
      <c r="H1149">
        <v>0</v>
      </c>
      <c r="I1149">
        <v>0</v>
      </c>
      <c r="M1149"/>
    </row>
    <row r="1150" spans="1:13" hidden="1" x14ac:dyDescent="0.25">
      <c r="A1150" t="s">
        <v>75</v>
      </c>
      <c r="B1150" t="s">
        <v>18</v>
      </c>
      <c r="C1150" s="2">
        <v>45747</v>
      </c>
      <c r="D1150" s="90">
        <v>0</v>
      </c>
      <c r="E1150" t="s">
        <v>23</v>
      </c>
      <c r="F1150">
        <v>4100039</v>
      </c>
      <c r="G1150">
        <v>0</v>
      </c>
      <c r="H1150">
        <v>0</v>
      </c>
      <c r="I1150">
        <v>0</v>
      </c>
      <c r="M1150"/>
    </row>
    <row r="1151" spans="1:13" hidden="1" x14ac:dyDescent="0.25">
      <c r="A1151" t="s">
        <v>44</v>
      </c>
      <c r="B1151" t="s">
        <v>136</v>
      </c>
      <c r="C1151" s="2">
        <v>45747</v>
      </c>
      <c r="D1151" s="90">
        <v>0</v>
      </c>
      <c r="E1151" t="s">
        <v>23</v>
      </c>
      <c r="F1151">
        <v>4100040</v>
      </c>
      <c r="G1151">
        <v>3.75</v>
      </c>
      <c r="H1151">
        <v>1</v>
      </c>
      <c r="I1151">
        <v>3.75</v>
      </c>
      <c r="M1151"/>
    </row>
    <row r="1152" spans="1:13" hidden="1" x14ac:dyDescent="0.25">
      <c r="A1152" t="s">
        <v>44</v>
      </c>
      <c r="B1152" t="s">
        <v>136</v>
      </c>
      <c r="C1152" s="2">
        <v>45747</v>
      </c>
      <c r="D1152" s="90">
        <v>0</v>
      </c>
      <c r="E1152" t="s">
        <v>23</v>
      </c>
      <c r="F1152">
        <v>4100041</v>
      </c>
      <c r="G1152">
        <v>3.75</v>
      </c>
      <c r="H1152">
        <v>1</v>
      </c>
      <c r="I1152">
        <v>3.75</v>
      </c>
      <c r="M1152"/>
    </row>
    <row r="1153" spans="1:13" hidden="1" x14ac:dyDescent="0.25">
      <c r="A1153" t="s">
        <v>44</v>
      </c>
      <c r="B1153" t="s">
        <v>136</v>
      </c>
      <c r="C1153" s="2">
        <v>45747</v>
      </c>
      <c r="D1153" s="90">
        <v>0</v>
      </c>
      <c r="E1153" t="s">
        <v>23</v>
      </c>
      <c r="F1153">
        <v>4100044</v>
      </c>
      <c r="G1153">
        <v>3.75</v>
      </c>
      <c r="H1153">
        <v>1</v>
      </c>
      <c r="I1153">
        <v>3.75</v>
      </c>
      <c r="M1153"/>
    </row>
    <row r="1154" spans="1:13" hidden="1" x14ac:dyDescent="0.25">
      <c r="A1154" t="s">
        <v>44</v>
      </c>
      <c r="B1154" t="s">
        <v>136</v>
      </c>
      <c r="C1154" s="2">
        <v>45747</v>
      </c>
      <c r="D1154" s="90">
        <v>0</v>
      </c>
      <c r="E1154" t="s">
        <v>23</v>
      </c>
      <c r="F1154">
        <v>4100045</v>
      </c>
      <c r="G1154">
        <v>3.75</v>
      </c>
      <c r="H1154">
        <v>1</v>
      </c>
      <c r="I1154">
        <v>3.75</v>
      </c>
      <c r="M1154"/>
    </row>
    <row r="1155" spans="1:13" hidden="1" x14ac:dyDescent="0.25">
      <c r="A1155" t="s">
        <v>75</v>
      </c>
      <c r="B1155" t="s">
        <v>142</v>
      </c>
      <c r="C1155" s="2">
        <v>45747</v>
      </c>
      <c r="D1155" s="90">
        <v>3.75</v>
      </c>
      <c r="E1155" t="s">
        <v>23</v>
      </c>
      <c r="F1155">
        <v>4100049</v>
      </c>
      <c r="G1155">
        <v>3.75</v>
      </c>
      <c r="H1155">
        <v>0</v>
      </c>
      <c r="I1155">
        <v>0</v>
      </c>
      <c r="M1155"/>
    </row>
    <row r="1156" spans="1:13" hidden="1" x14ac:dyDescent="0.25">
      <c r="A1156" t="s">
        <v>44</v>
      </c>
      <c r="B1156" t="s">
        <v>18</v>
      </c>
      <c r="C1156" s="2">
        <v>45747</v>
      </c>
      <c r="D1156" s="90">
        <v>3.75</v>
      </c>
      <c r="E1156" t="s">
        <v>20</v>
      </c>
      <c r="F1156">
        <v>4100056</v>
      </c>
      <c r="G1156">
        <v>3.75</v>
      </c>
      <c r="H1156">
        <v>0</v>
      </c>
      <c r="I1156">
        <v>0</v>
      </c>
      <c r="M1156"/>
    </row>
    <row r="1157" spans="1:13" hidden="1" x14ac:dyDescent="0.25">
      <c r="A1157" t="s">
        <v>44</v>
      </c>
      <c r="B1157" t="s">
        <v>18</v>
      </c>
      <c r="C1157" s="2">
        <v>45747</v>
      </c>
      <c r="D1157" s="90">
        <v>0</v>
      </c>
      <c r="E1157" t="s">
        <v>20</v>
      </c>
      <c r="F1157">
        <v>4100057</v>
      </c>
      <c r="G1157">
        <v>3.75</v>
      </c>
      <c r="H1157">
        <v>1</v>
      </c>
      <c r="I1157">
        <v>3.75</v>
      </c>
      <c r="M1157"/>
    </row>
    <row r="1158" spans="1:13" hidden="1" x14ac:dyDescent="0.25">
      <c r="A1158" t="s">
        <v>73</v>
      </c>
      <c r="B1158" t="s">
        <v>136</v>
      </c>
      <c r="C1158" s="2">
        <v>45747</v>
      </c>
      <c r="D1158" s="90">
        <v>0</v>
      </c>
      <c r="E1158" t="s">
        <v>23</v>
      </c>
      <c r="F1158">
        <v>4100059</v>
      </c>
      <c r="G1158">
        <v>0</v>
      </c>
      <c r="H1158">
        <v>0</v>
      </c>
      <c r="I1158">
        <v>0</v>
      </c>
      <c r="M1158"/>
    </row>
    <row r="1159" spans="1:13" hidden="1" x14ac:dyDescent="0.25">
      <c r="A1159" t="s">
        <v>75</v>
      </c>
      <c r="B1159" t="s">
        <v>137</v>
      </c>
      <c r="C1159" s="2">
        <v>45747</v>
      </c>
      <c r="D1159" s="90">
        <v>0</v>
      </c>
      <c r="E1159" t="s">
        <v>23</v>
      </c>
      <c r="F1159">
        <v>4100060</v>
      </c>
      <c r="G1159">
        <v>0</v>
      </c>
      <c r="H1159">
        <v>0</v>
      </c>
      <c r="I1159">
        <v>0</v>
      </c>
      <c r="M1159"/>
    </row>
    <row r="1160" spans="1:13" hidden="1" x14ac:dyDescent="0.25">
      <c r="A1160" t="s">
        <v>44</v>
      </c>
      <c r="B1160" t="s">
        <v>45</v>
      </c>
      <c r="C1160" s="2">
        <v>45747</v>
      </c>
      <c r="D1160" s="90">
        <v>0</v>
      </c>
      <c r="E1160" t="s">
        <v>23</v>
      </c>
      <c r="F1160">
        <v>4100068</v>
      </c>
      <c r="G1160">
        <v>3.75</v>
      </c>
      <c r="H1160">
        <v>1</v>
      </c>
      <c r="I1160">
        <v>3.75</v>
      </c>
      <c r="M1160"/>
    </row>
    <row r="1161" spans="1:13" hidden="1" x14ac:dyDescent="0.25">
      <c r="A1161" t="s">
        <v>44</v>
      </c>
      <c r="B1161" t="s">
        <v>45</v>
      </c>
      <c r="C1161" s="2">
        <v>45747</v>
      </c>
      <c r="D1161" s="90">
        <v>0</v>
      </c>
      <c r="E1161" t="s">
        <v>23</v>
      </c>
      <c r="F1161">
        <v>4100069</v>
      </c>
      <c r="G1161">
        <v>3.75</v>
      </c>
      <c r="H1161">
        <v>1</v>
      </c>
      <c r="I1161">
        <v>3.75</v>
      </c>
      <c r="M1161"/>
    </row>
    <row r="1162" spans="1:13" hidden="1" x14ac:dyDescent="0.25">
      <c r="A1162" t="s">
        <v>75</v>
      </c>
      <c r="B1162" t="s">
        <v>18</v>
      </c>
      <c r="C1162" s="2">
        <v>45747</v>
      </c>
      <c r="D1162" s="90">
        <v>0</v>
      </c>
      <c r="E1162" t="s">
        <v>23</v>
      </c>
      <c r="F1162">
        <v>4100071</v>
      </c>
      <c r="G1162">
        <v>0</v>
      </c>
      <c r="H1162">
        <v>0</v>
      </c>
      <c r="I1162">
        <v>0</v>
      </c>
      <c r="M1162"/>
    </row>
    <row r="1163" spans="1:13" hidden="1" x14ac:dyDescent="0.25">
      <c r="A1163" t="s">
        <v>75</v>
      </c>
      <c r="B1163" t="s">
        <v>18</v>
      </c>
      <c r="C1163" s="2">
        <v>45747</v>
      </c>
      <c r="D1163" s="90">
        <v>0</v>
      </c>
      <c r="E1163" t="s">
        <v>23</v>
      </c>
      <c r="F1163">
        <v>4100072</v>
      </c>
      <c r="G1163">
        <v>0</v>
      </c>
      <c r="H1163">
        <v>0</v>
      </c>
      <c r="I1163">
        <v>0</v>
      </c>
      <c r="M1163"/>
    </row>
    <row r="1164" spans="1:13" hidden="1" x14ac:dyDescent="0.25">
      <c r="A1164" t="s">
        <v>73</v>
      </c>
      <c r="B1164" t="s">
        <v>136</v>
      </c>
      <c r="C1164" s="2">
        <v>45747</v>
      </c>
      <c r="D1164" s="90">
        <v>0</v>
      </c>
      <c r="E1164" t="s">
        <v>37</v>
      </c>
      <c r="F1164">
        <v>4100077</v>
      </c>
      <c r="G1164">
        <v>0</v>
      </c>
      <c r="H1164">
        <v>0</v>
      </c>
      <c r="I1164">
        <v>0</v>
      </c>
      <c r="M1164"/>
    </row>
    <row r="1165" spans="1:13" hidden="1" x14ac:dyDescent="0.25">
      <c r="A1165" t="s">
        <v>44</v>
      </c>
      <c r="B1165" t="s">
        <v>65</v>
      </c>
      <c r="C1165" s="2">
        <v>45747</v>
      </c>
      <c r="D1165" s="90">
        <v>0</v>
      </c>
      <c r="E1165" t="s">
        <v>23</v>
      </c>
      <c r="F1165">
        <v>4100079</v>
      </c>
      <c r="G1165">
        <v>3.75</v>
      </c>
      <c r="H1165">
        <v>1</v>
      </c>
      <c r="I1165">
        <v>3.75</v>
      </c>
      <c r="M1165"/>
    </row>
    <row r="1166" spans="1:13" hidden="1" x14ac:dyDescent="0.25">
      <c r="A1166" t="s">
        <v>44</v>
      </c>
      <c r="B1166" t="s">
        <v>18</v>
      </c>
      <c r="C1166" s="2">
        <v>45747</v>
      </c>
      <c r="D1166" s="90">
        <v>3.75</v>
      </c>
      <c r="E1166" t="s">
        <v>20</v>
      </c>
      <c r="F1166">
        <v>4100080</v>
      </c>
      <c r="G1166">
        <v>3.75</v>
      </c>
      <c r="H1166">
        <v>0</v>
      </c>
      <c r="I1166">
        <v>0</v>
      </c>
      <c r="M1166"/>
    </row>
    <row r="1167" spans="1:13" hidden="1" x14ac:dyDescent="0.25">
      <c r="A1167" t="s">
        <v>73</v>
      </c>
      <c r="B1167" t="s">
        <v>18</v>
      </c>
      <c r="C1167" s="2">
        <v>45747</v>
      </c>
      <c r="D1167" s="90">
        <v>0</v>
      </c>
      <c r="E1167" t="s">
        <v>23</v>
      </c>
      <c r="F1167">
        <v>4100081</v>
      </c>
      <c r="G1167">
        <v>0</v>
      </c>
      <c r="H1167">
        <v>0</v>
      </c>
      <c r="I1167">
        <v>0</v>
      </c>
      <c r="M1167"/>
    </row>
    <row r="1168" spans="1:13" hidden="1" x14ac:dyDescent="0.25">
      <c r="A1168" t="s">
        <v>73</v>
      </c>
      <c r="B1168" t="s">
        <v>136</v>
      </c>
      <c r="C1168" s="2">
        <v>45747</v>
      </c>
      <c r="D1168" s="90">
        <v>0</v>
      </c>
      <c r="E1168" t="s">
        <v>23</v>
      </c>
      <c r="F1168">
        <v>4100082</v>
      </c>
      <c r="G1168">
        <v>0</v>
      </c>
      <c r="H1168">
        <v>0</v>
      </c>
      <c r="I1168">
        <v>0</v>
      </c>
      <c r="M1168"/>
    </row>
    <row r="1169" spans="1:13" hidden="1" x14ac:dyDescent="0.25">
      <c r="A1169" t="s">
        <v>75</v>
      </c>
      <c r="B1169" t="s">
        <v>142</v>
      </c>
      <c r="C1169" s="2">
        <v>45747</v>
      </c>
      <c r="D1169" s="90">
        <v>5</v>
      </c>
      <c r="E1169" t="s">
        <v>23</v>
      </c>
      <c r="F1169">
        <v>4100083</v>
      </c>
      <c r="G1169">
        <v>5</v>
      </c>
      <c r="H1169">
        <v>0</v>
      </c>
      <c r="I1169">
        <v>0</v>
      </c>
      <c r="M1169"/>
    </row>
    <row r="1170" spans="1:13" hidden="1" x14ac:dyDescent="0.25">
      <c r="A1170" t="s">
        <v>75</v>
      </c>
      <c r="B1170" t="s">
        <v>140</v>
      </c>
      <c r="C1170" s="2">
        <v>45747</v>
      </c>
      <c r="D1170" s="90">
        <v>5.5</v>
      </c>
      <c r="E1170" t="s">
        <v>23</v>
      </c>
      <c r="F1170">
        <v>4100084</v>
      </c>
      <c r="G1170">
        <v>5.5</v>
      </c>
      <c r="H1170">
        <v>0</v>
      </c>
      <c r="I1170">
        <v>0</v>
      </c>
      <c r="M1170"/>
    </row>
    <row r="1171" spans="1:13" hidden="1" x14ac:dyDescent="0.25">
      <c r="A1171" t="s">
        <v>75</v>
      </c>
      <c r="B1171" t="s">
        <v>138</v>
      </c>
      <c r="C1171" s="2">
        <v>45747</v>
      </c>
      <c r="D1171" s="90">
        <v>5</v>
      </c>
      <c r="E1171" t="s">
        <v>37</v>
      </c>
      <c r="F1171">
        <v>4100086</v>
      </c>
      <c r="G1171">
        <v>5</v>
      </c>
      <c r="H1171">
        <v>0</v>
      </c>
      <c r="I1171">
        <v>0</v>
      </c>
      <c r="M1171"/>
    </row>
    <row r="1172" spans="1:13" hidden="1" x14ac:dyDescent="0.25">
      <c r="A1172" t="s">
        <v>73</v>
      </c>
      <c r="B1172" t="s">
        <v>136</v>
      </c>
      <c r="C1172" s="2">
        <v>45747</v>
      </c>
      <c r="D1172" s="90">
        <v>0</v>
      </c>
      <c r="E1172" t="s">
        <v>37</v>
      </c>
      <c r="F1172">
        <v>4100088</v>
      </c>
      <c r="G1172">
        <v>0</v>
      </c>
      <c r="H1172">
        <v>0</v>
      </c>
      <c r="I1172">
        <v>0</v>
      </c>
      <c r="M1172"/>
    </row>
    <row r="1173" spans="1:13" hidden="1" x14ac:dyDescent="0.25">
      <c r="A1173" t="s">
        <v>73</v>
      </c>
      <c r="B1173" t="s">
        <v>136</v>
      </c>
      <c r="C1173" s="2">
        <v>45747</v>
      </c>
      <c r="D1173" s="90">
        <v>0</v>
      </c>
      <c r="E1173" t="s">
        <v>37</v>
      </c>
      <c r="F1173">
        <v>4100089</v>
      </c>
      <c r="G1173">
        <v>0</v>
      </c>
      <c r="H1173">
        <v>0</v>
      </c>
      <c r="I1173">
        <v>0</v>
      </c>
      <c r="M1173"/>
    </row>
    <row r="1174" spans="1:13" hidden="1" x14ac:dyDescent="0.25">
      <c r="A1174" t="s">
        <v>73</v>
      </c>
      <c r="B1174" t="s">
        <v>18</v>
      </c>
      <c r="C1174" s="2">
        <v>45747</v>
      </c>
      <c r="D1174" s="90">
        <v>0</v>
      </c>
      <c r="E1174" t="s">
        <v>23</v>
      </c>
      <c r="F1174">
        <v>4100090</v>
      </c>
      <c r="G1174">
        <v>0</v>
      </c>
      <c r="H1174">
        <v>0</v>
      </c>
      <c r="I1174">
        <v>0</v>
      </c>
      <c r="M1174"/>
    </row>
    <row r="1175" spans="1:13" hidden="1" x14ac:dyDescent="0.25">
      <c r="A1175" t="s">
        <v>73</v>
      </c>
      <c r="B1175" t="s">
        <v>136</v>
      </c>
      <c r="C1175" s="2">
        <v>45747</v>
      </c>
      <c r="D1175" s="90">
        <v>0</v>
      </c>
      <c r="E1175" t="s">
        <v>37</v>
      </c>
      <c r="F1175">
        <v>4100091</v>
      </c>
      <c r="G1175">
        <v>0</v>
      </c>
      <c r="H1175">
        <v>0</v>
      </c>
      <c r="I1175">
        <v>0</v>
      </c>
      <c r="M1175"/>
    </row>
    <row r="1176" spans="1:13" hidden="1" x14ac:dyDescent="0.25">
      <c r="A1176" t="s">
        <v>44</v>
      </c>
      <c r="B1176" t="s">
        <v>117</v>
      </c>
      <c r="C1176" s="2">
        <v>45747</v>
      </c>
      <c r="D1176" s="90">
        <v>3.75</v>
      </c>
      <c r="E1176" t="s">
        <v>23</v>
      </c>
      <c r="F1176">
        <v>4100092</v>
      </c>
      <c r="G1176">
        <v>3.75</v>
      </c>
      <c r="H1176">
        <v>0</v>
      </c>
      <c r="I1176">
        <v>0</v>
      </c>
      <c r="M1176"/>
    </row>
    <row r="1177" spans="1:13" hidden="1" x14ac:dyDescent="0.25">
      <c r="A1177" t="s">
        <v>44</v>
      </c>
      <c r="B1177" t="s">
        <v>65</v>
      </c>
      <c r="C1177" s="2">
        <v>45747</v>
      </c>
      <c r="D1177" s="90">
        <v>0</v>
      </c>
      <c r="E1177" t="s">
        <v>23</v>
      </c>
      <c r="F1177">
        <v>4100093</v>
      </c>
      <c r="G1177">
        <v>3.75</v>
      </c>
      <c r="H1177">
        <v>1</v>
      </c>
      <c r="I1177">
        <v>3.75</v>
      </c>
      <c r="M1177"/>
    </row>
    <row r="1178" spans="1:13" hidden="1" x14ac:dyDescent="0.25">
      <c r="A1178" t="s">
        <v>73</v>
      </c>
      <c r="B1178" t="s">
        <v>136</v>
      </c>
      <c r="C1178" s="2">
        <v>45747</v>
      </c>
      <c r="D1178" s="90">
        <v>0</v>
      </c>
      <c r="E1178" t="s">
        <v>23</v>
      </c>
      <c r="F1178">
        <v>4100098</v>
      </c>
      <c r="G1178">
        <v>0</v>
      </c>
      <c r="H1178">
        <v>0</v>
      </c>
      <c r="I1178">
        <v>0</v>
      </c>
      <c r="M1178"/>
    </row>
    <row r="1179" spans="1:13" hidden="1" x14ac:dyDescent="0.25">
      <c r="A1179" t="s">
        <v>73</v>
      </c>
      <c r="B1179" t="s">
        <v>18</v>
      </c>
      <c r="C1179" s="2">
        <v>45747</v>
      </c>
      <c r="D1179" s="90">
        <v>0</v>
      </c>
      <c r="E1179" t="s">
        <v>23</v>
      </c>
      <c r="F1179">
        <v>4100104</v>
      </c>
      <c r="G1179">
        <v>0</v>
      </c>
      <c r="H1179">
        <v>0</v>
      </c>
      <c r="I1179">
        <v>0</v>
      </c>
      <c r="M1179"/>
    </row>
    <row r="1180" spans="1:13" hidden="1" x14ac:dyDescent="0.25">
      <c r="A1180" t="s">
        <v>73</v>
      </c>
      <c r="B1180" t="s">
        <v>18</v>
      </c>
      <c r="C1180" s="2">
        <v>45747</v>
      </c>
      <c r="D1180" s="90">
        <v>0</v>
      </c>
      <c r="E1180" t="s">
        <v>23</v>
      </c>
      <c r="F1180">
        <v>4100106</v>
      </c>
      <c r="G1180">
        <v>0</v>
      </c>
      <c r="H1180">
        <v>0</v>
      </c>
      <c r="I1180">
        <v>0</v>
      </c>
      <c r="M1180"/>
    </row>
    <row r="1181" spans="1:13" hidden="1" x14ac:dyDescent="0.25">
      <c r="A1181" t="s">
        <v>73</v>
      </c>
      <c r="B1181" t="s">
        <v>18</v>
      </c>
      <c r="C1181" s="2">
        <v>45747</v>
      </c>
      <c r="D1181" s="90">
        <v>0</v>
      </c>
      <c r="E1181" t="s">
        <v>23</v>
      </c>
      <c r="F1181">
        <v>4100107</v>
      </c>
      <c r="G1181">
        <v>0</v>
      </c>
      <c r="H1181">
        <v>0</v>
      </c>
      <c r="I1181">
        <v>0</v>
      </c>
      <c r="M1181"/>
    </row>
    <row r="1182" spans="1:13" hidden="1" x14ac:dyDescent="0.25">
      <c r="A1182" t="s">
        <v>73</v>
      </c>
      <c r="B1182" t="s">
        <v>18</v>
      </c>
      <c r="C1182" s="2">
        <v>45747</v>
      </c>
      <c r="D1182" s="90">
        <v>0</v>
      </c>
      <c r="E1182" t="s">
        <v>23</v>
      </c>
      <c r="F1182">
        <v>4100109</v>
      </c>
      <c r="G1182">
        <v>0</v>
      </c>
      <c r="H1182">
        <v>0</v>
      </c>
      <c r="I1182">
        <v>0</v>
      </c>
      <c r="M1182"/>
    </row>
    <row r="1183" spans="1:13" hidden="1" x14ac:dyDescent="0.25">
      <c r="A1183" t="s">
        <v>73</v>
      </c>
      <c r="B1183" t="s">
        <v>136</v>
      </c>
      <c r="C1183" s="2">
        <v>45747</v>
      </c>
      <c r="D1183" s="90">
        <v>0</v>
      </c>
      <c r="E1183" t="s">
        <v>23</v>
      </c>
      <c r="F1183">
        <v>4100112</v>
      </c>
      <c r="G1183">
        <v>0</v>
      </c>
      <c r="H1183">
        <v>0</v>
      </c>
      <c r="I1183">
        <v>0</v>
      </c>
      <c r="M1183"/>
    </row>
    <row r="1184" spans="1:13" hidden="1" x14ac:dyDescent="0.25">
      <c r="A1184" t="s">
        <v>73</v>
      </c>
      <c r="B1184" t="s">
        <v>21</v>
      </c>
      <c r="C1184" s="2">
        <v>45747</v>
      </c>
      <c r="D1184" s="90">
        <v>0</v>
      </c>
      <c r="E1184" t="s">
        <v>23</v>
      </c>
      <c r="F1184">
        <v>4100113</v>
      </c>
      <c r="G1184">
        <v>0</v>
      </c>
      <c r="H1184">
        <v>0</v>
      </c>
      <c r="I1184">
        <v>0</v>
      </c>
      <c r="M1184"/>
    </row>
    <row r="1185" spans="1:13" hidden="1" x14ac:dyDescent="0.25">
      <c r="A1185" t="s">
        <v>73</v>
      </c>
      <c r="B1185" t="s">
        <v>18</v>
      </c>
      <c r="C1185" s="2">
        <v>45747</v>
      </c>
      <c r="D1185" s="90">
        <v>5</v>
      </c>
      <c r="E1185" t="s">
        <v>23</v>
      </c>
      <c r="F1185">
        <v>4100127</v>
      </c>
      <c r="G1185">
        <v>5</v>
      </c>
      <c r="H1185">
        <v>0</v>
      </c>
      <c r="I1185">
        <v>0</v>
      </c>
      <c r="M1185"/>
    </row>
    <row r="1186" spans="1:13" hidden="1" x14ac:dyDescent="0.25">
      <c r="A1186" t="s">
        <v>73</v>
      </c>
      <c r="B1186" t="s">
        <v>136</v>
      </c>
      <c r="C1186" s="2">
        <v>45747</v>
      </c>
      <c r="D1186" s="90">
        <v>5</v>
      </c>
      <c r="E1186" t="s">
        <v>37</v>
      </c>
      <c r="F1186">
        <v>4100128</v>
      </c>
      <c r="G1186">
        <v>5</v>
      </c>
      <c r="H1186">
        <v>0</v>
      </c>
      <c r="I1186">
        <v>0</v>
      </c>
      <c r="M1186"/>
    </row>
    <row r="1187" spans="1:13" hidden="1" x14ac:dyDescent="0.25">
      <c r="A1187" t="s">
        <v>44</v>
      </c>
      <c r="B1187" t="s">
        <v>117</v>
      </c>
      <c r="C1187" s="2">
        <v>45747</v>
      </c>
      <c r="D1187" s="90">
        <v>0</v>
      </c>
      <c r="E1187" t="s">
        <v>23</v>
      </c>
      <c r="F1187">
        <v>4100135</v>
      </c>
      <c r="G1187">
        <v>3.75</v>
      </c>
      <c r="H1187">
        <v>1</v>
      </c>
      <c r="I1187">
        <v>3.75</v>
      </c>
      <c r="M1187"/>
    </row>
    <row r="1188" spans="1:13" hidden="1" x14ac:dyDescent="0.25">
      <c r="A1188" t="s">
        <v>44</v>
      </c>
      <c r="B1188" t="s">
        <v>18</v>
      </c>
      <c r="C1188" s="2">
        <v>45747</v>
      </c>
      <c r="D1188" s="90">
        <v>0</v>
      </c>
      <c r="E1188" t="s">
        <v>20</v>
      </c>
      <c r="F1188">
        <v>4100137</v>
      </c>
      <c r="G1188">
        <v>3.75</v>
      </c>
      <c r="H1188">
        <v>1</v>
      </c>
      <c r="I1188">
        <v>3.75</v>
      </c>
      <c r="M1188"/>
    </row>
    <row r="1189" spans="1:13" hidden="1" x14ac:dyDescent="0.25">
      <c r="A1189" t="s">
        <v>44</v>
      </c>
      <c r="B1189" t="s">
        <v>117</v>
      </c>
      <c r="C1189" s="2">
        <v>45747</v>
      </c>
      <c r="D1189" s="90">
        <v>0</v>
      </c>
      <c r="E1189" t="s">
        <v>23</v>
      </c>
      <c r="F1189">
        <v>4100138</v>
      </c>
      <c r="G1189">
        <v>3.75</v>
      </c>
      <c r="H1189">
        <v>1</v>
      </c>
      <c r="I1189">
        <v>3.75</v>
      </c>
      <c r="M1189"/>
    </row>
    <row r="1190" spans="1:13" hidden="1" x14ac:dyDescent="0.25">
      <c r="A1190" t="s">
        <v>44</v>
      </c>
      <c r="B1190" t="s">
        <v>45</v>
      </c>
      <c r="C1190" s="2">
        <v>45747</v>
      </c>
      <c r="D1190" s="90">
        <v>0</v>
      </c>
      <c r="E1190" t="s">
        <v>23</v>
      </c>
      <c r="F1190">
        <v>4100141</v>
      </c>
      <c r="G1190">
        <v>3.75</v>
      </c>
      <c r="H1190">
        <v>1</v>
      </c>
      <c r="I1190">
        <v>3.75</v>
      </c>
      <c r="M1190"/>
    </row>
    <row r="1191" spans="1:13" hidden="1" x14ac:dyDescent="0.25">
      <c r="A1191" t="s">
        <v>44</v>
      </c>
      <c r="B1191" t="s">
        <v>65</v>
      </c>
      <c r="C1191" s="2">
        <v>45747</v>
      </c>
      <c r="D1191" s="90">
        <v>0</v>
      </c>
      <c r="E1191" t="s">
        <v>23</v>
      </c>
      <c r="F1191">
        <v>4100142</v>
      </c>
      <c r="G1191">
        <v>3.75</v>
      </c>
      <c r="H1191">
        <v>1</v>
      </c>
      <c r="I1191">
        <v>3.75</v>
      </c>
      <c r="M1191"/>
    </row>
    <row r="1192" spans="1:13" hidden="1" x14ac:dyDescent="0.25">
      <c r="A1192" t="s">
        <v>44</v>
      </c>
      <c r="B1192" t="s">
        <v>117</v>
      </c>
      <c r="C1192" s="2">
        <v>45747</v>
      </c>
      <c r="D1192" s="90">
        <v>3.75</v>
      </c>
      <c r="E1192" t="s">
        <v>23</v>
      </c>
      <c r="F1192">
        <v>4100146</v>
      </c>
      <c r="G1192">
        <v>3.75</v>
      </c>
      <c r="H1192">
        <v>0</v>
      </c>
      <c r="I1192">
        <v>0</v>
      </c>
      <c r="M1192"/>
    </row>
    <row r="1193" spans="1:13" hidden="1" x14ac:dyDescent="0.25">
      <c r="A1193" t="s">
        <v>73</v>
      </c>
      <c r="B1193" t="s">
        <v>18</v>
      </c>
      <c r="C1193" s="2">
        <v>45747</v>
      </c>
      <c r="D1193" s="90">
        <v>5</v>
      </c>
      <c r="E1193" t="s">
        <v>23</v>
      </c>
      <c r="F1193">
        <v>4100147</v>
      </c>
      <c r="G1193">
        <v>5</v>
      </c>
      <c r="H1193">
        <v>0</v>
      </c>
      <c r="I1193">
        <v>0</v>
      </c>
      <c r="M1193"/>
    </row>
    <row r="1194" spans="1:13" hidden="1" x14ac:dyDescent="0.25">
      <c r="A1194" t="s">
        <v>73</v>
      </c>
      <c r="B1194" t="s">
        <v>21</v>
      </c>
      <c r="C1194" s="2">
        <v>45747</v>
      </c>
      <c r="D1194" s="90">
        <v>5</v>
      </c>
      <c r="E1194" t="s">
        <v>23</v>
      </c>
      <c r="F1194">
        <v>4100148</v>
      </c>
      <c r="G1194">
        <v>5</v>
      </c>
      <c r="H1194">
        <v>0</v>
      </c>
      <c r="I1194">
        <v>0</v>
      </c>
      <c r="M1194"/>
    </row>
    <row r="1195" spans="1:13" hidden="1" x14ac:dyDescent="0.25">
      <c r="A1195" t="s">
        <v>44</v>
      </c>
      <c r="B1195" t="s">
        <v>136</v>
      </c>
      <c r="C1195" s="2">
        <v>45747</v>
      </c>
      <c r="D1195" s="90">
        <v>0</v>
      </c>
      <c r="E1195" t="s">
        <v>23</v>
      </c>
      <c r="F1195">
        <v>4100151</v>
      </c>
      <c r="G1195">
        <v>3.75</v>
      </c>
      <c r="H1195">
        <v>1</v>
      </c>
      <c r="I1195">
        <v>3.75</v>
      </c>
      <c r="M1195"/>
    </row>
    <row r="1196" spans="1:13" hidden="1" x14ac:dyDescent="0.25">
      <c r="A1196" t="s">
        <v>73</v>
      </c>
      <c r="B1196" t="s">
        <v>21</v>
      </c>
      <c r="C1196" s="2">
        <v>45747</v>
      </c>
      <c r="D1196" s="90">
        <v>0</v>
      </c>
      <c r="E1196" t="s">
        <v>23</v>
      </c>
      <c r="F1196">
        <v>4100153</v>
      </c>
      <c r="G1196">
        <v>0</v>
      </c>
      <c r="H1196">
        <v>0</v>
      </c>
      <c r="I1196">
        <v>0</v>
      </c>
      <c r="M1196"/>
    </row>
    <row r="1197" spans="1:13" hidden="1" x14ac:dyDescent="0.25">
      <c r="A1197" t="s">
        <v>44</v>
      </c>
      <c r="B1197" t="s">
        <v>18</v>
      </c>
      <c r="C1197" s="2">
        <v>45747</v>
      </c>
      <c r="D1197" s="90">
        <v>3.75</v>
      </c>
      <c r="E1197" t="s">
        <v>20</v>
      </c>
      <c r="F1197">
        <v>4100154</v>
      </c>
      <c r="G1197">
        <v>3.75</v>
      </c>
      <c r="H1197">
        <v>0</v>
      </c>
      <c r="I1197">
        <v>0</v>
      </c>
      <c r="M1197"/>
    </row>
    <row r="1198" spans="1:13" hidden="1" x14ac:dyDescent="0.25">
      <c r="A1198" t="s">
        <v>44</v>
      </c>
      <c r="B1198" t="s">
        <v>117</v>
      </c>
      <c r="C1198" s="2">
        <v>45747</v>
      </c>
      <c r="D1198" s="90">
        <v>3.75</v>
      </c>
      <c r="E1198" t="s">
        <v>23</v>
      </c>
      <c r="F1198">
        <v>4100155</v>
      </c>
      <c r="G1198">
        <v>3.75</v>
      </c>
      <c r="H1198">
        <v>0</v>
      </c>
      <c r="I1198">
        <v>0</v>
      </c>
      <c r="M1198"/>
    </row>
    <row r="1199" spans="1:13" hidden="1" x14ac:dyDescent="0.25">
      <c r="A1199" t="s">
        <v>73</v>
      </c>
      <c r="B1199" t="s">
        <v>18</v>
      </c>
      <c r="C1199" s="2">
        <v>45747</v>
      </c>
      <c r="D1199" s="90">
        <v>0</v>
      </c>
      <c r="E1199" t="s">
        <v>20</v>
      </c>
      <c r="F1199">
        <v>4100157</v>
      </c>
      <c r="G1199">
        <v>0</v>
      </c>
      <c r="H1199">
        <v>0</v>
      </c>
      <c r="I1199">
        <v>0</v>
      </c>
      <c r="M1199"/>
    </row>
    <row r="1200" spans="1:13" hidden="1" x14ac:dyDescent="0.25">
      <c r="A1200" t="s">
        <v>73</v>
      </c>
      <c r="B1200" t="s">
        <v>136</v>
      </c>
      <c r="C1200" s="2">
        <v>45747</v>
      </c>
      <c r="D1200" s="90">
        <v>0</v>
      </c>
      <c r="E1200" t="s">
        <v>23</v>
      </c>
      <c r="F1200">
        <v>4100159</v>
      </c>
      <c r="G1200">
        <v>0</v>
      </c>
      <c r="H1200">
        <v>0</v>
      </c>
      <c r="I1200">
        <v>0</v>
      </c>
      <c r="M1200"/>
    </row>
    <row r="1201" spans="1:13" hidden="1" x14ac:dyDescent="0.25">
      <c r="A1201" t="s">
        <v>44</v>
      </c>
      <c r="B1201" t="s">
        <v>65</v>
      </c>
      <c r="C1201" s="2">
        <v>45747</v>
      </c>
      <c r="D1201" s="90">
        <v>3.75</v>
      </c>
      <c r="E1201" t="s">
        <v>23</v>
      </c>
      <c r="F1201">
        <v>4100162</v>
      </c>
      <c r="G1201">
        <v>3.75</v>
      </c>
      <c r="H1201">
        <v>0</v>
      </c>
      <c r="I1201">
        <v>0</v>
      </c>
      <c r="M1201"/>
    </row>
    <row r="1202" spans="1:13" hidden="1" x14ac:dyDescent="0.25">
      <c r="A1202" t="s">
        <v>44</v>
      </c>
      <c r="B1202" t="s">
        <v>65</v>
      </c>
      <c r="C1202" s="2">
        <v>45747</v>
      </c>
      <c r="D1202" s="90">
        <v>3.75</v>
      </c>
      <c r="E1202" t="s">
        <v>23</v>
      </c>
      <c r="F1202">
        <v>4100163</v>
      </c>
      <c r="G1202">
        <v>3.75</v>
      </c>
      <c r="H1202">
        <v>0</v>
      </c>
      <c r="I1202">
        <v>0</v>
      </c>
      <c r="M1202"/>
    </row>
    <row r="1203" spans="1:13" hidden="1" x14ac:dyDescent="0.25">
      <c r="A1203" t="s">
        <v>73</v>
      </c>
      <c r="B1203" t="s">
        <v>18</v>
      </c>
      <c r="C1203" s="2">
        <v>45747</v>
      </c>
      <c r="D1203" s="90">
        <v>5</v>
      </c>
      <c r="E1203" t="s">
        <v>23</v>
      </c>
      <c r="F1203">
        <v>4100164</v>
      </c>
      <c r="G1203">
        <v>5</v>
      </c>
      <c r="H1203">
        <v>0</v>
      </c>
      <c r="I1203">
        <v>0</v>
      </c>
      <c r="M1203"/>
    </row>
    <row r="1204" spans="1:13" hidden="1" x14ac:dyDescent="0.25">
      <c r="A1204" t="s">
        <v>73</v>
      </c>
      <c r="B1204" t="s">
        <v>18</v>
      </c>
      <c r="C1204" s="2">
        <v>45747</v>
      </c>
      <c r="D1204" s="90">
        <v>5</v>
      </c>
      <c r="E1204" t="s">
        <v>20</v>
      </c>
      <c r="F1204">
        <v>4100165</v>
      </c>
      <c r="G1204">
        <v>5</v>
      </c>
      <c r="H1204">
        <v>0</v>
      </c>
      <c r="I1204">
        <v>0</v>
      </c>
      <c r="M1204"/>
    </row>
    <row r="1205" spans="1:13" hidden="1" x14ac:dyDescent="0.25">
      <c r="A1205" t="s">
        <v>73</v>
      </c>
      <c r="B1205" t="s">
        <v>18</v>
      </c>
      <c r="C1205" s="2">
        <v>45747</v>
      </c>
      <c r="D1205" s="90">
        <v>0</v>
      </c>
      <c r="E1205" t="s">
        <v>23</v>
      </c>
      <c r="F1205">
        <v>4100167</v>
      </c>
      <c r="G1205">
        <v>0</v>
      </c>
      <c r="H1205">
        <v>0</v>
      </c>
      <c r="I1205">
        <v>0</v>
      </c>
      <c r="M1205"/>
    </row>
    <row r="1206" spans="1:13" hidden="1" x14ac:dyDescent="0.25">
      <c r="A1206" t="s">
        <v>73</v>
      </c>
      <c r="B1206" t="s">
        <v>136</v>
      </c>
      <c r="C1206" s="2">
        <v>45747</v>
      </c>
      <c r="D1206" s="90">
        <v>0</v>
      </c>
      <c r="E1206" t="s">
        <v>37</v>
      </c>
      <c r="F1206">
        <v>4100168</v>
      </c>
      <c r="G1206">
        <v>0</v>
      </c>
      <c r="H1206">
        <v>0</v>
      </c>
      <c r="I1206">
        <v>0</v>
      </c>
      <c r="M1206"/>
    </row>
    <row r="1207" spans="1:13" hidden="1" x14ac:dyDescent="0.25">
      <c r="A1207" t="s">
        <v>73</v>
      </c>
      <c r="B1207" t="s">
        <v>136</v>
      </c>
      <c r="C1207" s="2">
        <v>45747</v>
      </c>
      <c r="D1207" s="90">
        <v>5</v>
      </c>
      <c r="E1207" t="s">
        <v>37</v>
      </c>
      <c r="F1207">
        <v>4100172</v>
      </c>
      <c r="G1207">
        <v>5</v>
      </c>
      <c r="H1207">
        <v>0</v>
      </c>
      <c r="I1207">
        <v>0</v>
      </c>
      <c r="M1207"/>
    </row>
    <row r="1208" spans="1:13" hidden="1" x14ac:dyDescent="0.25">
      <c r="A1208" t="s">
        <v>75</v>
      </c>
      <c r="B1208" t="s">
        <v>18</v>
      </c>
      <c r="C1208" s="2">
        <v>45747</v>
      </c>
      <c r="D1208" s="90">
        <v>0</v>
      </c>
      <c r="E1208" t="s">
        <v>23</v>
      </c>
      <c r="F1208">
        <v>4100176</v>
      </c>
      <c r="G1208">
        <v>0</v>
      </c>
      <c r="H1208">
        <v>0</v>
      </c>
      <c r="I1208">
        <v>0</v>
      </c>
      <c r="M1208"/>
    </row>
    <row r="1209" spans="1:13" hidden="1" x14ac:dyDescent="0.25">
      <c r="A1209" t="s">
        <v>75</v>
      </c>
      <c r="B1209" t="s">
        <v>18</v>
      </c>
      <c r="C1209" s="2">
        <v>45747</v>
      </c>
      <c r="D1209" s="90">
        <v>0</v>
      </c>
      <c r="E1209" t="s">
        <v>23</v>
      </c>
      <c r="F1209">
        <v>4100177</v>
      </c>
      <c r="G1209">
        <v>0</v>
      </c>
      <c r="H1209">
        <v>0</v>
      </c>
      <c r="I1209">
        <v>0</v>
      </c>
      <c r="M1209"/>
    </row>
    <row r="1210" spans="1:13" hidden="1" x14ac:dyDescent="0.25">
      <c r="A1210" t="s">
        <v>44</v>
      </c>
      <c r="B1210" t="s">
        <v>117</v>
      </c>
      <c r="C1210" s="2">
        <v>45747</v>
      </c>
      <c r="D1210" s="90">
        <v>0</v>
      </c>
      <c r="E1210" t="s">
        <v>23</v>
      </c>
      <c r="F1210">
        <v>4100178</v>
      </c>
      <c r="G1210">
        <v>3.75</v>
      </c>
      <c r="H1210">
        <v>1</v>
      </c>
      <c r="I1210">
        <v>3.75</v>
      </c>
      <c r="M1210"/>
    </row>
    <row r="1211" spans="1:13" hidden="1" x14ac:dyDescent="0.25">
      <c r="A1211" t="s">
        <v>44</v>
      </c>
      <c r="B1211" t="s">
        <v>45</v>
      </c>
      <c r="C1211" s="2">
        <v>45747</v>
      </c>
      <c r="D1211" s="90">
        <v>0</v>
      </c>
      <c r="E1211" t="s">
        <v>23</v>
      </c>
      <c r="F1211">
        <v>4100179</v>
      </c>
      <c r="G1211">
        <v>3.75</v>
      </c>
      <c r="H1211">
        <v>1</v>
      </c>
      <c r="I1211">
        <v>3.75</v>
      </c>
      <c r="M1211"/>
    </row>
    <row r="1212" spans="1:13" hidden="1" x14ac:dyDescent="0.25">
      <c r="A1212" t="s">
        <v>73</v>
      </c>
      <c r="B1212" t="s">
        <v>142</v>
      </c>
      <c r="C1212" s="2">
        <v>45747</v>
      </c>
      <c r="D1212" s="90">
        <v>0</v>
      </c>
      <c r="E1212" t="s">
        <v>23</v>
      </c>
      <c r="F1212">
        <v>4100181</v>
      </c>
      <c r="G1212">
        <v>0</v>
      </c>
      <c r="H1212">
        <v>0</v>
      </c>
      <c r="I1212">
        <v>0</v>
      </c>
      <c r="M1212"/>
    </row>
    <row r="1213" spans="1:13" hidden="1" x14ac:dyDescent="0.25">
      <c r="A1213" t="s">
        <v>44</v>
      </c>
      <c r="B1213" t="s">
        <v>136</v>
      </c>
      <c r="C1213" s="2">
        <v>45747</v>
      </c>
      <c r="D1213" s="90">
        <v>0</v>
      </c>
      <c r="E1213" t="s">
        <v>23</v>
      </c>
      <c r="F1213">
        <v>4100182</v>
      </c>
      <c r="G1213">
        <v>3.75</v>
      </c>
      <c r="H1213">
        <v>1</v>
      </c>
      <c r="I1213">
        <v>3.75</v>
      </c>
      <c r="M1213"/>
    </row>
    <row r="1214" spans="1:13" hidden="1" x14ac:dyDescent="0.25">
      <c r="A1214" t="s">
        <v>44</v>
      </c>
      <c r="B1214" t="s">
        <v>45</v>
      </c>
      <c r="C1214" s="2">
        <v>45747</v>
      </c>
      <c r="D1214" s="90">
        <v>0</v>
      </c>
      <c r="E1214" t="s">
        <v>23</v>
      </c>
      <c r="F1214">
        <v>4100185</v>
      </c>
      <c r="G1214">
        <v>3.75</v>
      </c>
      <c r="H1214">
        <v>1</v>
      </c>
      <c r="I1214">
        <v>3.75</v>
      </c>
      <c r="M1214"/>
    </row>
    <row r="1215" spans="1:13" hidden="1" x14ac:dyDescent="0.25">
      <c r="A1215" t="s">
        <v>44</v>
      </c>
      <c r="B1215" t="s">
        <v>117</v>
      </c>
      <c r="C1215" s="2">
        <v>45747</v>
      </c>
      <c r="D1215" s="90">
        <v>0</v>
      </c>
      <c r="E1215" t="s">
        <v>23</v>
      </c>
      <c r="F1215">
        <v>4100186</v>
      </c>
      <c r="G1215">
        <v>3.75</v>
      </c>
      <c r="H1215">
        <v>1</v>
      </c>
      <c r="I1215">
        <v>3.75</v>
      </c>
      <c r="M1215"/>
    </row>
    <row r="1216" spans="1:13" hidden="1" x14ac:dyDescent="0.25">
      <c r="A1216" t="s">
        <v>73</v>
      </c>
      <c r="B1216" t="s">
        <v>18</v>
      </c>
      <c r="C1216" s="2">
        <v>45747</v>
      </c>
      <c r="D1216" s="90">
        <v>5</v>
      </c>
      <c r="E1216" t="s">
        <v>23</v>
      </c>
      <c r="F1216">
        <v>4100191</v>
      </c>
      <c r="G1216">
        <v>5</v>
      </c>
      <c r="H1216">
        <v>0</v>
      </c>
      <c r="I1216">
        <v>0</v>
      </c>
      <c r="M1216"/>
    </row>
    <row r="1217" spans="1:13" hidden="1" x14ac:dyDescent="0.25">
      <c r="A1217" t="s">
        <v>73</v>
      </c>
      <c r="B1217" t="s">
        <v>136</v>
      </c>
      <c r="C1217" s="2">
        <v>45747</v>
      </c>
      <c r="D1217" s="90">
        <v>5</v>
      </c>
      <c r="E1217" t="s">
        <v>37</v>
      </c>
      <c r="F1217">
        <v>4100192</v>
      </c>
      <c r="G1217">
        <v>5</v>
      </c>
      <c r="H1217">
        <v>0</v>
      </c>
      <c r="I1217">
        <v>0</v>
      </c>
      <c r="M1217"/>
    </row>
    <row r="1218" spans="1:13" hidden="1" x14ac:dyDescent="0.25">
      <c r="A1218" t="s">
        <v>75</v>
      </c>
      <c r="B1218" t="s">
        <v>137</v>
      </c>
      <c r="C1218" s="2">
        <v>45747</v>
      </c>
      <c r="D1218" s="90">
        <v>0</v>
      </c>
      <c r="E1218" t="s">
        <v>23</v>
      </c>
      <c r="F1218">
        <v>4100195</v>
      </c>
      <c r="G1218">
        <v>0</v>
      </c>
      <c r="H1218">
        <v>0</v>
      </c>
      <c r="I1218">
        <v>0</v>
      </c>
      <c r="M1218"/>
    </row>
    <row r="1219" spans="1:13" hidden="1" x14ac:dyDescent="0.25">
      <c r="A1219" t="s">
        <v>75</v>
      </c>
      <c r="B1219" t="s">
        <v>18</v>
      </c>
      <c r="C1219" s="2">
        <v>45747</v>
      </c>
      <c r="D1219" s="90">
        <v>0</v>
      </c>
      <c r="E1219" t="s">
        <v>20</v>
      </c>
      <c r="F1219">
        <v>4100196</v>
      </c>
      <c r="G1219">
        <v>0</v>
      </c>
      <c r="H1219">
        <v>0</v>
      </c>
      <c r="I1219">
        <v>0</v>
      </c>
      <c r="M1219"/>
    </row>
    <row r="1220" spans="1:13" hidden="1" x14ac:dyDescent="0.25">
      <c r="A1220" t="s">
        <v>75</v>
      </c>
      <c r="B1220" t="s">
        <v>138</v>
      </c>
      <c r="C1220" s="2">
        <v>45747</v>
      </c>
      <c r="D1220" s="90">
        <v>5.5</v>
      </c>
      <c r="E1220" t="s">
        <v>37</v>
      </c>
      <c r="F1220">
        <v>4100197</v>
      </c>
      <c r="G1220">
        <v>5.5</v>
      </c>
      <c r="H1220">
        <v>0</v>
      </c>
      <c r="I1220">
        <v>0</v>
      </c>
      <c r="M1220"/>
    </row>
    <row r="1221" spans="1:13" hidden="1" x14ac:dyDescent="0.25">
      <c r="A1221" t="s">
        <v>75</v>
      </c>
      <c r="B1221" t="s">
        <v>142</v>
      </c>
      <c r="C1221" s="2">
        <v>45747</v>
      </c>
      <c r="D1221" s="90">
        <v>0</v>
      </c>
      <c r="E1221" t="s">
        <v>23</v>
      </c>
      <c r="F1221">
        <v>4100198</v>
      </c>
      <c r="G1221">
        <v>0</v>
      </c>
      <c r="H1221">
        <v>0</v>
      </c>
      <c r="I1221">
        <v>0</v>
      </c>
      <c r="M1221"/>
    </row>
    <row r="1222" spans="1:13" hidden="1" x14ac:dyDescent="0.25">
      <c r="A1222" t="s">
        <v>75</v>
      </c>
      <c r="B1222" t="s">
        <v>18</v>
      </c>
      <c r="C1222" s="2">
        <v>45747</v>
      </c>
      <c r="D1222" s="90">
        <v>0</v>
      </c>
      <c r="E1222" t="s">
        <v>23</v>
      </c>
      <c r="F1222">
        <v>4100199</v>
      </c>
      <c r="G1222">
        <v>0</v>
      </c>
      <c r="H1222">
        <v>0</v>
      </c>
      <c r="I1222">
        <v>0</v>
      </c>
      <c r="M1222"/>
    </row>
    <row r="1223" spans="1:13" hidden="1" x14ac:dyDescent="0.25">
      <c r="A1223" t="s">
        <v>73</v>
      </c>
      <c r="B1223" t="s">
        <v>137</v>
      </c>
      <c r="C1223" s="2">
        <v>45747</v>
      </c>
      <c r="D1223" s="90">
        <v>0</v>
      </c>
      <c r="E1223" t="s">
        <v>23</v>
      </c>
      <c r="F1223">
        <v>4100202</v>
      </c>
      <c r="G1223">
        <v>0</v>
      </c>
      <c r="H1223">
        <v>0</v>
      </c>
      <c r="I1223">
        <v>0</v>
      </c>
      <c r="M1223"/>
    </row>
    <row r="1224" spans="1:13" hidden="1" x14ac:dyDescent="0.25">
      <c r="A1224" t="s">
        <v>73</v>
      </c>
      <c r="B1224" t="s">
        <v>18</v>
      </c>
      <c r="C1224" s="2">
        <v>45747</v>
      </c>
      <c r="D1224" s="90">
        <v>0</v>
      </c>
      <c r="E1224" t="s">
        <v>23</v>
      </c>
      <c r="F1224">
        <v>4100203</v>
      </c>
      <c r="G1224">
        <v>0</v>
      </c>
      <c r="H1224">
        <v>0</v>
      </c>
      <c r="I1224">
        <v>0</v>
      </c>
      <c r="M1224"/>
    </row>
    <row r="1225" spans="1:13" hidden="1" x14ac:dyDescent="0.25">
      <c r="A1225" t="s">
        <v>44</v>
      </c>
      <c r="B1225" t="s">
        <v>18</v>
      </c>
      <c r="C1225" s="2">
        <v>45747</v>
      </c>
      <c r="D1225" s="90">
        <v>0</v>
      </c>
      <c r="E1225" t="s">
        <v>20</v>
      </c>
      <c r="F1225">
        <v>4100204</v>
      </c>
      <c r="G1225">
        <v>3.75</v>
      </c>
      <c r="H1225">
        <v>1</v>
      </c>
      <c r="I1225">
        <v>3.75</v>
      </c>
      <c r="M1225"/>
    </row>
    <row r="1226" spans="1:13" hidden="1" x14ac:dyDescent="0.25">
      <c r="A1226" t="s">
        <v>73</v>
      </c>
      <c r="B1226" t="s">
        <v>18</v>
      </c>
      <c r="C1226" s="2">
        <v>45747</v>
      </c>
      <c r="D1226" s="90">
        <v>0</v>
      </c>
      <c r="E1226" t="s">
        <v>23</v>
      </c>
      <c r="F1226">
        <v>4100207</v>
      </c>
      <c r="G1226">
        <v>0</v>
      </c>
      <c r="H1226">
        <v>0</v>
      </c>
      <c r="I1226">
        <v>0</v>
      </c>
      <c r="M1226"/>
    </row>
    <row r="1227" spans="1:13" hidden="1" x14ac:dyDescent="0.25">
      <c r="A1227" t="s">
        <v>73</v>
      </c>
      <c r="B1227" t="s">
        <v>18</v>
      </c>
      <c r="C1227" s="2">
        <v>45747</v>
      </c>
      <c r="D1227" s="90">
        <v>0</v>
      </c>
      <c r="E1227" t="s">
        <v>23</v>
      </c>
      <c r="F1227">
        <v>4100208</v>
      </c>
      <c r="G1227">
        <v>0</v>
      </c>
      <c r="H1227">
        <v>0</v>
      </c>
      <c r="I1227">
        <v>0</v>
      </c>
      <c r="M1227"/>
    </row>
    <row r="1228" spans="1:13" hidden="1" x14ac:dyDescent="0.25">
      <c r="A1228" t="s">
        <v>73</v>
      </c>
      <c r="B1228" t="s">
        <v>136</v>
      </c>
      <c r="C1228" s="2">
        <v>45747</v>
      </c>
      <c r="D1228" s="90">
        <v>0</v>
      </c>
      <c r="E1228" t="s">
        <v>37</v>
      </c>
      <c r="F1228">
        <v>4100209</v>
      </c>
      <c r="G1228">
        <v>0</v>
      </c>
      <c r="H1228">
        <v>0</v>
      </c>
      <c r="I1228">
        <v>0</v>
      </c>
      <c r="M1228"/>
    </row>
    <row r="1229" spans="1:13" hidden="1" x14ac:dyDescent="0.25">
      <c r="A1229" t="s">
        <v>73</v>
      </c>
      <c r="B1229" t="s">
        <v>21</v>
      </c>
      <c r="C1229" s="2">
        <v>45747</v>
      </c>
      <c r="D1229" s="90">
        <v>5</v>
      </c>
      <c r="E1229" t="s">
        <v>23</v>
      </c>
      <c r="F1229">
        <v>4100212</v>
      </c>
      <c r="G1229">
        <v>5</v>
      </c>
      <c r="H1229">
        <v>0</v>
      </c>
      <c r="I1229">
        <v>0</v>
      </c>
      <c r="M1229"/>
    </row>
    <row r="1230" spans="1:13" hidden="1" x14ac:dyDescent="0.25">
      <c r="A1230" t="s">
        <v>75</v>
      </c>
      <c r="B1230" t="s">
        <v>137</v>
      </c>
      <c r="C1230" s="2">
        <v>45747</v>
      </c>
      <c r="D1230" s="90">
        <v>5.5</v>
      </c>
      <c r="E1230" t="s">
        <v>23</v>
      </c>
      <c r="F1230">
        <v>4100227</v>
      </c>
      <c r="G1230">
        <v>5.5</v>
      </c>
      <c r="H1230">
        <v>0</v>
      </c>
      <c r="I1230">
        <v>0</v>
      </c>
      <c r="M1230"/>
    </row>
    <row r="1231" spans="1:13" hidden="1" x14ac:dyDescent="0.25">
      <c r="A1231" t="s">
        <v>75</v>
      </c>
      <c r="B1231" t="s">
        <v>143</v>
      </c>
      <c r="C1231" s="2">
        <v>45747</v>
      </c>
      <c r="D1231" s="90">
        <v>5</v>
      </c>
      <c r="E1231" t="s">
        <v>37</v>
      </c>
      <c r="F1231">
        <v>4100228</v>
      </c>
      <c r="G1231">
        <v>5</v>
      </c>
      <c r="H1231">
        <v>0</v>
      </c>
      <c r="I1231">
        <v>0</v>
      </c>
      <c r="M1231"/>
    </row>
    <row r="1232" spans="1:13" hidden="1" x14ac:dyDescent="0.25">
      <c r="A1232" t="s">
        <v>44</v>
      </c>
      <c r="B1232" t="s">
        <v>117</v>
      </c>
      <c r="C1232" s="2">
        <v>45747</v>
      </c>
      <c r="D1232" s="90">
        <v>0</v>
      </c>
      <c r="E1232" t="s">
        <v>23</v>
      </c>
      <c r="F1232">
        <v>4100231</v>
      </c>
      <c r="G1232">
        <v>3.75</v>
      </c>
      <c r="H1232">
        <v>1</v>
      </c>
      <c r="I1232">
        <v>3.75</v>
      </c>
      <c r="M1232"/>
    </row>
    <row r="1233" spans="1:13" hidden="1" x14ac:dyDescent="0.25">
      <c r="A1233" t="s">
        <v>44</v>
      </c>
      <c r="B1233" t="s">
        <v>136</v>
      </c>
      <c r="C1233" s="2">
        <v>45747</v>
      </c>
      <c r="D1233" s="90">
        <v>0</v>
      </c>
      <c r="E1233" t="s">
        <v>23</v>
      </c>
      <c r="F1233">
        <v>4100233</v>
      </c>
      <c r="G1233">
        <v>3.75</v>
      </c>
      <c r="H1233">
        <v>1</v>
      </c>
      <c r="I1233">
        <v>3.75</v>
      </c>
      <c r="M1233"/>
    </row>
    <row r="1234" spans="1:13" hidden="1" x14ac:dyDescent="0.25">
      <c r="A1234" t="s">
        <v>44</v>
      </c>
      <c r="B1234" t="s">
        <v>117</v>
      </c>
      <c r="C1234" s="2">
        <v>45747</v>
      </c>
      <c r="D1234" s="90">
        <v>0</v>
      </c>
      <c r="E1234" t="s">
        <v>23</v>
      </c>
      <c r="F1234">
        <v>4100234</v>
      </c>
      <c r="G1234">
        <v>3.75</v>
      </c>
      <c r="H1234">
        <v>1</v>
      </c>
      <c r="I1234">
        <v>3.75</v>
      </c>
      <c r="M1234"/>
    </row>
    <row r="1235" spans="1:13" hidden="1" x14ac:dyDescent="0.25">
      <c r="A1235" t="s">
        <v>73</v>
      </c>
      <c r="B1235" t="s">
        <v>136</v>
      </c>
      <c r="C1235" s="2">
        <v>45747</v>
      </c>
      <c r="D1235" s="90">
        <v>0</v>
      </c>
      <c r="E1235" t="s">
        <v>37</v>
      </c>
      <c r="F1235">
        <v>4100237</v>
      </c>
      <c r="G1235">
        <v>0</v>
      </c>
      <c r="H1235">
        <v>0</v>
      </c>
      <c r="I1235">
        <v>0</v>
      </c>
      <c r="M1235"/>
    </row>
    <row r="1236" spans="1:13" hidden="1" x14ac:dyDescent="0.25">
      <c r="A1236" t="s">
        <v>73</v>
      </c>
      <c r="B1236" t="s">
        <v>18</v>
      </c>
      <c r="C1236" s="2">
        <v>45747</v>
      </c>
      <c r="D1236" s="90">
        <v>0</v>
      </c>
      <c r="E1236" t="s">
        <v>23</v>
      </c>
      <c r="F1236">
        <v>4100238</v>
      </c>
      <c r="G1236">
        <v>0</v>
      </c>
      <c r="H1236">
        <v>0</v>
      </c>
      <c r="I1236">
        <v>0</v>
      </c>
      <c r="M1236"/>
    </row>
    <row r="1237" spans="1:13" hidden="1" x14ac:dyDescent="0.25">
      <c r="A1237" t="s">
        <v>44</v>
      </c>
      <c r="B1237" t="s">
        <v>45</v>
      </c>
      <c r="C1237" s="2">
        <v>45747</v>
      </c>
      <c r="D1237" s="90">
        <v>0</v>
      </c>
      <c r="E1237" t="s">
        <v>23</v>
      </c>
      <c r="F1237">
        <v>4100242</v>
      </c>
      <c r="G1237">
        <v>3.75</v>
      </c>
      <c r="H1237">
        <v>1</v>
      </c>
      <c r="I1237">
        <v>3.75</v>
      </c>
      <c r="M1237"/>
    </row>
    <row r="1238" spans="1:13" hidden="1" x14ac:dyDescent="0.25">
      <c r="A1238" t="s">
        <v>73</v>
      </c>
      <c r="B1238" t="s">
        <v>142</v>
      </c>
      <c r="C1238" s="2">
        <v>45747</v>
      </c>
      <c r="D1238" s="90">
        <v>0</v>
      </c>
      <c r="E1238" t="s">
        <v>23</v>
      </c>
      <c r="F1238">
        <v>4100244</v>
      </c>
      <c r="G1238">
        <v>0</v>
      </c>
      <c r="H1238">
        <v>0</v>
      </c>
      <c r="I1238">
        <v>0</v>
      </c>
      <c r="M1238"/>
    </row>
    <row r="1239" spans="1:13" hidden="1" x14ac:dyDescent="0.25">
      <c r="A1239" t="s">
        <v>73</v>
      </c>
      <c r="B1239" t="s">
        <v>21</v>
      </c>
      <c r="C1239" s="2">
        <v>45747</v>
      </c>
      <c r="D1239" s="90">
        <v>0</v>
      </c>
      <c r="E1239" t="s">
        <v>23</v>
      </c>
      <c r="F1239">
        <v>4100246</v>
      </c>
      <c r="G1239">
        <v>0</v>
      </c>
      <c r="H1239">
        <v>0</v>
      </c>
      <c r="I1239">
        <v>0</v>
      </c>
      <c r="M1239"/>
    </row>
    <row r="1240" spans="1:13" hidden="1" x14ac:dyDescent="0.25">
      <c r="A1240" t="s">
        <v>44</v>
      </c>
      <c r="B1240" t="s">
        <v>45</v>
      </c>
      <c r="C1240" s="2">
        <v>45747</v>
      </c>
      <c r="D1240" s="90">
        <v>0</v>
      </c>
      <c r="E1240" t="s">
        <v>23</v>
      </c>
      <c r="F1240">
        <v>4100247</v>
      </c>
      <c r="G1240">
        <v>3.75</v>
      </c>
      <c r="H1240">
        <v>1</v>
      </c>
      <c r="I1240">
        <v>3.75</v>
      </c>
      <c r="M1240"/>
    </row>
    <row r="1241" spans="1:13" hidden="1" x14ac:dyDescent="0.25">
      <c r="A1241" t="s">
        <v>44</v>
      </c>
      <c r="B1241" t="s">
        <v>117</v>
      </c>
      <c r="C1241" s="2">
        <v>45747</v>
      </c>
      <c r="D1241" s="90">
        <v>0</v>
      </c>
      <c r="E1241" t="s">
        <v>23</v>
      </c>
      <c r="F1241">
        <v>4100248</v>
      </c>
      <c r="G1241">
        <v>3.75</v>
      </c>
      <c r="H1241">
        <v>1</v>
      </c>
      <c r="I1241">
        <v>3.75</v>
      </c>
      <c r="M1241"/>
    </row>
    <row r="1242" spans="1:13" hidden="1" x14ac:dyDescent="0.25">
      <c r="A1242" t="s">
        <v>44</v>
      </c>
      <c r="B1242" t="s">
        <v>45</v>
      </c>
      <c r="C1242" s="2">
        <v>45747</v>
      </c>
      <c r="D1242" s="90">
        <v>0</v>
      </c>
      <c r="E1242" t="s">
        <v>23</v>
      </c>
      <c r="F1242">
        <v>4100249</v>
      </c>
      <c r="G1242">
        <v>3.75</v>
      </c>
      <c r="H1242">
        <v>1</v>
      </c>
      <c r="I1242">
        <v>3.75</v>
      </c>
      <c r="M1242"/>
    </row>
    <row r="1243" spans="1:13" hidden="1" x14ac:dyDescent="0.25">
      <c r="A1243" t="s">
        <v>73</v>
      </c>
      <c r="B1243" t="s">
        <v>142</v>
      </c>
      <c r="C1243" s="2">
        <v>45747</v>
      </c>
      <c r="D1243" s="90">
        <v>5</v>
      </c>
      <c r="E1243" t="s">
        <v>23</v>
      </c>
      <c r="F1243">
        <v>4100253</v>
      </c>
      <c r="G1243">
        <v>5</v>
      </c>
      <c r="H1243">
        <v>0</v>
      </c>
      <c r="I1243">
        <v>0</v>
      </c>
      <c r="M1243"/>
    </row>
    <row r="1244" spans="1:13" hidden="1" x14ac:dyDescent="0.25">
      <c r="A1244" t="s">
        <v>73</v>
      </c>
      <c r="B1244" t="s">
        <v>18</v>
      </c>
      <c r="C1244" s="2">
        <v>45747</v>
      </c>
      <c r="D1244" s="90">
        <v>0</v>
      </c>
      <c r="E1244" t="s">
        <v>23</v>
      </c>
      <c r="F1244">
        <v>4100258</v>
      </c>
      <c r="G1244">
        <v>0</v>
      </c>
      <c r="H1244">
        <v>0</v>
      </c>
      <c r="I1244">
        <v>0</v>
      </c>
      <c r="M1244"/>
    </row>
    <row r="1245" spans="1:13" hidden="1" x14ac:dyDescent="0.25">
      <c r="A1245" t="s">
        <v>44</v>
      </c>
      <c r="B1245" t="s">
        <v>65</v>
      </c>
      <c r="C1245" s="2">
        <v>45747</v>
      </c>
      <c r="D1245" s="90">
        <v>0</v>
      </c>
      <c r="E1245" t="s">
        <v>23</v>
      </c>
      <c r="F1245">
        <v>4100259</v>
      </c>
      <c r="G1245">
        <v>3.75</v>
      </c>
      <c r="H1245">
        <v>1</v>
      </c>
      <c r="I1245">
        <v>3.75</v>
      </c>
      <c r="M1245"/>
    </row>
    <row r="1246" spans="1:13" hidden="1" x14ac:dyDescent="0.25">
      <c r="A1246" t="s">
        <v>44</v>
      </c>
      <c r="B1246" t="s">
        <v>18</v>
      </c>
      <c r="C1246" s="2">
        <v>45747</v>
      </c>
      <c r="D1246" s="90">
        <v>0</v>
      </c>
      <c r="E1246" t="s">
        <v>20</v>
      </c>
      <c r="F1246">
        <v>4100261</v>
      </c>
      <c r="G1246">
        <v>3.75</v>
      </c>
      <c r="H1246">
        <v>1</v>
      </c>
      <c r="I1246">
        <v>3.75</v>
      </c>
      <c r="M1246"/>
    </row>
    <row r="1247" spans="1:13" hidden="1" x14ac:dyDescent="0.25">
      <c r="A1247" t="s">
        <v>44</v>
      </c>
      <c r="B1247" t="s">
        <v>117</v>
      </c>
      <c r="C1247" s="2">
        <v>45747</v>
      </c>
      <c r="D1247" s="90">
        <v>0</v>
      </c>
      <c r="E1247" t="s">
        <v>23</v>
      </c>
      <c r="F1247">
        <v>4100262</v>
      </c>
      <c r="G1247">
        <v>3.75</v>
      </c>
      <c r="H1247">
        <v>1</v>
      </c>
      <c r="I1247">
        <v>3.75</v>
      </c>
      <c r="M1247"/>
    </row>
    <row r="1248" spans="1:13" hidden="1" x14ac:dyDescent="0.25">
      <c r="A1248" t="s">
        <v>44</v>
      </c>
      <c r="B1248" t="s">
        <v>45</v>
      </c>
      <c r="C1248" s="2">
        <v>45747</v>
      </c>
      <c r="D1248" s="90">
        <v>0</v>
      </c>
      <c r="E1248" t="s">
        <v>23</v>
      </c>
      <c r="F1248">
        <v>4100267</v>
      </c>
      <c r="G1248">
        <v>3.75</v>
      </c>
      <c r="H1248">
        <v>1</v>
      </c>
      <c r="I1248">
        <v>3.75</v>
      </c>
      <c r="M1248"/>
    </row>
    <row r="1249" spans="1:13" hidden="1" x14ac:dyDescent="0.25">
      <c r="A1249" t="s">
        <v>44</v>
      </c>
      <c r="B1249" t="s">
        <v>45</v>
      </c>
      <c r="C1249" s="2">
        <v>45747</v>
      </c>
      <c r="D1249" s="90">
        <v>0</v>
      </c>
      <c r="E1249" t="s">
        <v>23</v>
      </c>
      <c r="F1249">
        <v>4100268</v>
      </c>
      <c r="G1249">
        <v>3.75</v>
      </c>
      <c r="H1249">
        <v>1</v>
      </c>
      <c r="I1249">
        <v>3.75</v>
      </c>
      <c r="M1249"/>
    </row>
    <row r="1250" spans="1:13" hidden="1" x14ac:dyDescent="0.25">
      <c r="A1250" t="s">
        <v>44</v>
      </c>
      <c r="B1250" t="s">
        <v>117</v>
      </c>
      <c r="C1250" s="2">
        <v>45747</v>
      </c>
      <c r="D1250" s="90">
        <v>0</v>
      </c>
      <c r="E1250" t="s">
        <v>23</v>
      </c>
      <c r="F1250">
        <v>4100269</v>
      </c>
      <c r="G1250">
        <v>3.75</v>
      </c>
      <c r="H1250">
        <v>1</v>
      </c>
      <c r="I1250">
        <v>3.75</v>
      </c>
      <c r="M1250"/>
    </row>
    <row r="1251" spans="1:13" hidden="1" x14ac:dyDescent="0.25">
      <c r="A1251" t="s">
        <v>44</v>
      </c>
      <c r="B1251" t="s">
        <v>117</v>
      </c>
      <c r="C1251" s="2">
        <v>45747</v>
      </c>
      <c r="D1251" s="90">
        <v>0</v>
      </c>
      <c r="E1251" t="s">
        <v>23</v>
      </c>
      <c r="F1251">
        <v>4100270</v>
      </c>
      <c r="G1251">
        <v>3.75</v>
      </c>
      <c r="H1251">
        <v>1</v>
      </c>
      <c r="I1251">
        <v>3.75</v>
      </c>
      <c r="M1251"/>
    </row>
    <row r="1252" spans="1:13" hidden="1" x14ac:dyDescent="0.25">
      <c r="A1252" t="s">
        <v>44</v>
      </c>
      <c r="B1252" t="s">
        <v>18</v>
      </c>
      <c r="C1252" s="2">
        <v>45747</v>
      </c>
      <c r="D1252" s="90">
        <v>0</v>
      </c>
      <c r="E1252" t="s">
        <v>20</v>
      </c>
      <c r="F1252">
        <v>4100271</v>
      </c>
      <c r="G1252">
        <v>3.75</v>
      </c>
      <c r="H1252">
        <v>1</v>
      </c>
      <c r="I1252">
        <v>3.75</v>
      </c>
      <c r="M1252"/>
    </row>
    <row r="1253" spans="1:13" hidden="1" x14ac:dyDescent="0.25">
      <c r="A1253" t="s">
        <v>44</v>
      </c>
      <c r="B1253" t="s">
        <v>136</v>
      </c>
      <c r="C1253" s="2">
        <v>45747</v>
      </c>
      <c r="D1253" s="90">
        <v>3.75</v>
      </c>
      <c r="E1253" t="s">
        <v>23</v>
      </c>
      <c r="F1253">
        <v>4100273</v>
      </c>
      <c r="G1253">
        <v>3.75</v>
      </c>
      <c r="H1253">
        <v>0</v>
      </c>
      <c r="I1253">
        <v>0</v>
      </c>
      <c r="M1253"/>
    </row>
    <row r="1254" spans="1:13" hidden="1" x14ac:dyDescent="0.25">
      <c r="A1254" t="s">
        <v>73</v>
      </c>
      <c r="B1254" t="s">
        <v>18</v>
      </c>
      <c r="C1254" s="2">
        <v>45747</v>
      </c>
      <c r="D1254" s="90">
        <v>5</v>
      </c>
      <c r="E1254" t="s">
        <v>20</v>
      </c>
      <c r="F1254">
        <v>4100277</v>
      </c>
      <c r="G1254">
        <v>5</v>
      </c>
      <c r="H1254">
        <v>0</v>
      </c>
      <c r="I1254">
        <v>0</v>
      </c>
      <c r="M1254"/>
    </row>
    <row r="1255" spans="1:13" hidden="1" x14ac:dyDescent="0.25">
      <c r="A1255" t="s">
        <v>44</v>
      </c>
      <c r="B1255" t="s">
        <v>18</v>
      </c>
      <c r="C1255" s="2">
        <v>45747</v>
      </c>
      <c r="D1255" s="90">
        <v>0</v>
      </c>
      <c r="E1255" t="s">
        <v>20</v>
      </c>
      <c r="F1255">
        <v>4100279</v>
      </c>
      <c r="G1255">
        <v>3.75</v>
      </c>
      <c r="H1255">
        <v>1</v>
      </c>
      <c r="I1255">
        <v>3.75</v>
      </c>
      <c r="M1255"/>
    </row>
    <row r="1256" spans="1:13" hidden="1" x14ac:dyDescent="0.25">
      <c r="A1256" t="s">
        <v>44</v>
      </c>
      <c r="B1256" t="s">
        <v>65</v>
      </c>
      <c r="C1256" s="2">
        <v>45747</v>
      </c>
      <c r="D1256" s="90">
        <v>0</v>
      </c>
      <c r="E1256" t="s">
        <v>23</v>
      </c>
      <c r="F1256">
        <v>4100280</v>
      </c>
      <c r="G1256">
        <v>3.75</v>
      </c>
      <c r="H1256">
        <v>1</v>
      </c>
      <c r="I1256">
        <v>3.75</v>
      </c>
      <c r="M1256"/>
    </row>
    <row r="1257" spans="1:13" hidden="1" x14ac:dyDescent="0.25">
      <c r="A1257" t="s">
        <v>44</v>
      </c>
      <c r="B1257" t="s">
        <v>18</v>
      </c>
      <c r="C1257" s="2">
        <v>45747</v>
      </c>
      <c r="D1257" s="90">
        <v>0</v>
      </c>
      <c r="E1257" t="s">
        <v>20</v>
      </c>
      <c r="F1257">
        <v>4100281</v>
      </c>
      <c r="G1257">
        <v>3.75</v>
      </c>
      <c r="H1257">
        <v>1</v>
      </c>
      <c r="I1257">
        <v>3.75</v>
      </c>
      <c r="M1257"/>
    </row>
    <row r="1258" spans="1:13" hidden="1" x14ac:dyDescent="0.25">
      <c r="A1258" t="s">
        <v>73</v>
      </c>
      <c r="B1258" t="s">
        <v>136</v>
      </c>
      <c r="C1258" s="2">
        <v>45747</v>
      </c>
      <c r="D1258" s="90">
        <v>0</v>
      </c>
      <c r="E1258" t="s">
        <v>37</v>
      </c>
      <c r="F1258">
        <v>4100285</v>
      </c>
      <c r="G1258">
        <v>0</v>
      </c>
      <c r="H1258">
        <v>0</v>
      </c>
      <c r="I1258">
        <v>0</v>
      </c>
      <c r="M1258"/>
    </row>
    <row r="1259" spans="1:13" hidden="1" x14ac:dyDescent="0.25">
      <c r="A1259" t="s">
        <v>73</v>
      </c>
      <c r="B1259" t="s">
        <v>18</v>
      </c>
      <c r="C1259" s="2">
        <v>45747</v>
      </c>
      <c r="D1259" s="90">
        <v>0</v>
      </c>
      <c r="E1259" t="s">
        <v>20</v>
      </c>
      <c r="F1259">
        <v>4100294</v>
      </c>
      <c r="G1259">
        <v>0</v>
      </c>
      <c r="H1259">
        <v>0</v>
      </c>
      <c r="I1259">
        <v>0</v>
      </c>
      <c r="M1259"/>
    </row>
    <row r="1260" spans="1:13" hidden="1" x14ac:dyDescent="0.25">
      <c r="A1260" t="s">
        <v>73</v>
      </c>
      <c r="B1260" t="s">
        <v>137</v>
      </c>
      <c r="C1260" s="2">
        <v>45747</v>
      </c>
      <c r="D1260" s="90">
        <v>0</v>
      </c>
      <c r="E1260" t="s">
        <v>23</v>
      </c>
      <c r="F1260">
        <v>4100295</v>
      </c>
      <c r="G1260">
        <v>0</v>
      </c>
      <c r="H1260">
        <v>0</v>
      </c>
      <c r="I1260">
        <v>0</v>
      </c>
      <c r="M1260"/>
    </row>
    <row r="1261" spans="1:13" hidden="1" x14ac:dyDescent="0.25">
      <c r="A1261" t="s">
        <v>73</v>
      </c>
      <c r="B1261" t="s">
        <v>138</v>
      </c>
      <c r="C1261" s="2">
        <v>45747</v>
      </c>
      <c r="D1261" s="90">
        <v>0</v>
      </c>
      <c r="E1261" t="s">
        <v>37</v>
      </c>
      <c r="F1261">
        <v>4100296</v>
      </c>
      <c r="G1261">
        <v>0</v>
      </c>
      <c r="H1261">
        <v>0</v>
      </c>
      <c r="I1261">
        <v>0</v>
      </c>
      <c r="M1261"/>
    </row>
    <row r="1262" spans="1:13" hidden="1" x14ac:dyDescent="0.25">
      <c r="A1262" t="s">
        <v>44</v>
      </c>
      <c r="B1262" t="s">
        <v>45</v>
      </c>
      <c r="C1262" s="2">
        <v>45747</v>
      </c>
      <c r="D1262" s="90">
        <v>0</v>
      </c>
      <c r="E1262" t="s">
        <v>23</v>
      </c>
      <c r="F1262">
        <v>4100299</v>
      </c>
      <c r="G1262">
        <v>3.75</v>
      </c>
      <c r="H1262">
        <v>1</v>
      </c>
      <c r="I1262">
        <v>3.75</v>
      </c>
      <c r="M1262"/>
    </row>
    <row r="1263" spans="1:13" hidden="1" x14ac:dyDescent="0.25">
      <c r="A1263" t="s">
        <v>44</v>
      </c>
      <c r="B1263" t="s">
        <v>45</v>
      </c>
      <c r="C1263" s="2">
        <v>45747</v>
      </c>
      <c r="D1263" s="90">
        <v>0</v>
      </c>
      <c r="E1263" t="s">
        <v>23</v>
      </c>
      <c r="F1263">
        <v>4100300</v>
      </c>
      <c r="G1263">
        <v>3.75</v>
      </c>
      <c r="H1263">
        <v>1</v>
      </c>
      <c r="I1263">
        <v>3.75</v>
      </c>
      <c r="M1263"/>
    </row>
    <row r="1264" spans="1:13" hidden="1" x14ac:dyDescent="0.25">
      <c r="A1264" t="s">
        <v>73</v>
      </c>
      <c r="B1264" t="s">
        <v>136</v>
      </c>
      <c r="C1264" s="2">
        <v>45747</v>
      </c>
      <c r="D1264" s="90">
        <v>0</v>
      </c>
      <c r="E1264" t="s">
        <v>23</v>
      </c>
      <c r="F1264">
        <v>4100303</v>
      </c>
      <c r="G1264">
        <v>0</v>
      </c>
      <c r="H1264">
        <v>0</v>
      </c>
      <c r="I1264">
        <v>0</v>
      </c>
      <c r="M1264"/>
    </row>
    <row r="1265" spans="1:13" hidden="1" x14ac:dyDescent="0.25">
      <c r="A1265" t="s">
        <v>73</v>
      </c>
      <c r="B1265" t="s">
        <v>18</v>
      </c>
      <c r="C1265" s="2">
        <v>45747</v>
      </c>
      <c r="D1265" s="90">
        <v>0</v>
      </c>
      <c r="E1265" t="s">
        <v>23</v>
      </c>
      <c r="F1265">
        <v>4100304</v>
      </c>
      <c r="G1265">
        <v>0</v>
      </c>
      <c r="H1265">
        <v>0</v>
      </c>
      <c r="I1265">
        <v>0</v>
      </c>
      <c r="M1265"/>
    </row>
    <row r="1266" spans="1:13" hidden="1" x14ac:dyDescent="0.25">
      <c r="A1266" t="s">
        <v>44</v>
      </c>
      <c r="B1266" t="s">
        <v>18</v>
      </c>
      <c r="C1266" s="2">
        <v>45747</v>
      </c>
      <c r="D1266" s="90">
        <v>0</v>
      </c>
      <c r="E1266" t="s">
        <v>20</v>
      </c>
      <c r="F1266">
        <v>4100305</v>
      </c>
      <c r="G1266">
        <v>3.75</v>
      </c>
      <c r="H1266">
        <v>1</v>
      </c>
      <c r="I1266">
        <v>3.75</v>
      </c>
      <c r="M1266"/>
    </row>
    <row r="1267" spans="1:13" hidden="1" x14ac:dyDescent="0.25">
      <c r="A1267" t="s">
        <v>44</v>
      </c>
      <c r="B1267" t="s">
        <v>117</v>
      </c>
      <c r="C1267" s="2">
        <v>45747</v>
      </c>
      <c r="D1267" s="90">
        <v>0</v>
      </c>
      <c r="E1267" t="s">
        <v>23</v>
      </c>
      <c r="F1267">
        <v>4100306</v>
      </c>
      <c r="G1267">
        <v>3.75</v>
      </c>
      <c r="H1267">
        <v>1</v>
      </c>
      <c r="I1267">
        <v>3.75</v>
      </c>
      <c r="M1267"/>
    </row>
    <row r="1268" spans="1:13" hidden="1" x14ac:dyDescent="0.25">
      <c r="A1268" t="s">
        <v>44</v>
      </c>
      <c r="B1268" t="s">
        <v>65</v>
      </c>
      <c r="C1268" s="2">
        <v>45747</v>
      </c>
      <c r="D1268" s="90">
        <v>3.75</v>
      </c>
      <c r="E1268" t="s">
        <v>23</v>
      </c>
      <c r="F1268">
        <v>4100309</v>
      </c>
      <c r="G1268">
        <v>3.75</v>
      </c>
      <c r="H1268">
        <v>0</v>
      </c>
      <c r="I1268">
        <v>0</v>
      </c>
      <c r="M1268"/>
    </row>
    <row r="1269" spans="1:13" hidden="1" x14ac:dyDescent="0.25">
      <c r="A1269" t="s">
        <v>44</v>
      </c>
      <c r="B1269" t="s">
        <v>65</v>
      </c>
      <c r="C1269" s="2">
        <v>45747</v>
      </c>
      <c r="D1269" s="90">
        <v>3.75</v>
      </c>
      <c r="E1269" t="s">
        <v>23</v>
      </c>
      <c r="F1269">
        <v>4100310</v>
      </c>
      <c r="G1269">
        <v>3.75</v>
      </c>
      <c r="H1269">
        <v>0</v>
      </c>
      <c r="I1269">
        <v>0</v>
      </c>
      <c r="M1269"/>
    </row>
    <row r="1270" spans="1:13" hidden="1" x14ac:dyDescent="0.25">
      <c r="A1270" t="s">
        <v>73</v>
      </c>
      <c r="B1270" t="s">
        <v>18</v>
      </c>
      <c r="C1270" s="2">
        <v>45747</v>
      </c>
      <c r="D1270" s="90">
        <v>0</v>
      </c>
      <c r="E1270" t="s">
        <v>23</v>
      </c>
      <c r="F1270">
        <v>4100311</v>
      </c>
      <c r="G1270">
        <v>0</v>
      </c>
      <c r="H1270">
        <v>0</v>
      </c>
      <c r="I1270">
        <v>0</v>
      </c>
      <c r="M1270"/>
    </row>
    <row r="1271" spans="1:13" hidden="1" x14ac:dyDescent="0.25">
      <c r="A1271" t="s">
        <v>73</v>
      </c>
      <c r="B1271" t="s">
        <v>136</v>
      </c>
      <c r="C1271" s="2">
        <v>45747</v>
      </c>
      <c r="D1271" s="90">
        <v>0</v>
      </c>
      <c r="E1271" t="s">
        <v>23</v>
      </c>
      <c r="F1271">
        <v>4100316</v>
      </c>
      <c r="G1271">
        <v>0</v>
      </c>
      <c r="H1271">
        <v>0</v>
      </c>
      <c r="I1271">
        <v>0</v>
      </c>
      <c r="M1271"/>
    </row>
    <row r="1272" spans="1:13" hidden="1" x14ac:dyDescent="0.25">
      <c r="A1272" t="s">
        <v>73</v>
      </c>
      <c r="B1272" t="s">
        <v>136</v>
      </c>
      <c r="C1272" s="2">
        <v>45747</v>
      </c>
      <c r="D1272" s="90">
        <v>0</v>
      </c>
      <c r="E1272" t="s">
        <v>23</v>
      </c>
      <c r="F1272">
        <v>4100320</v>
      </c>
      <c r="G1272">
        <v>0</v>
      </c>
      <c r="H1272">
        <v>0</v>
      </c>
      <c r="I1272">
        <v>0</v>
      </c>
      <c r="M1272"/>
    </row>
    <row r="1273" spans="1:13" hidden="1" x14ac:dyDescent="0.25">
      <c r="A1273" t="s">
        <v>75</v>
      </c>
      <c r="B1273" t="s">
        <v>137</v>
      </c>
      <c r="C1273" s="2">
        <v>45747</v>
      </c>
      <c r="D1273" s="90">
        <v>0</v>
      </c>
      <c r="E1273" t="s">
        <v>23</v>
      </c>
      <c r="F1273">
        <v>4100332</v>
      </c>
      <c r="G1273">
        <v>0</v>
      </c>
      <c r="H1273">
        <v>0</v>
      </c>
      <c r="I1273">
        <v>0</v>
      </c>
      <c r="M1273"/>
    </row>
    <row r="1274" spans="1:13" hidden="1" x14ac:dyDescent="0.25">
      <c r="A1274" t="s">
        <v>73</v>
      </c>
      <c r="B1274" t="s">
        <v>136</v>
      </c>
      <c r="C1274" s="2">
        <v>45747</v>
      </c>
      <c r="D1274" s="90">
        <v>0</v>
      </c>
      <c r="E1274" t="s">
        <v>23</v>
      </c>
      <c r="F1274">
        <v>4100339</v>
      </c>
      <c r="G1274">
        <v>0</v>
      </c>
      <c r="H1274">
        <v>0</v>
      </c>
      <c r="I1274">
        <v>0</v>
      </c>
      <c r="M1274"/>
    </row>
    <row r="1275" spans="1:13" hidden="1" x14ac:dyDescent="0.25">
      <c r="A1275" t="s">
        <v>73</v>
      </c>
      <c r="B1275" t="s">
        <v>21</v>
      </c>
      <c r="C1275" s="2">
        <v>45747</v>
      </c>
      <c r="D1275" s="90">
        <v>0</v>
      </c>
      <c r="E1275" t="s">
        <v>23</v>
      </c>
      <c r="F1275">
        <v>4100340</v>
      </c>
      <c r="G1275">
        <v>0</v>
      </c>
      <c r="H1275">
        <v>0</v>
      </c>
      <c r="I1275">
        <v>0</v>
      </c>
      <c r="M1275"/>
    </row>
    <row r="1276" spans="1:13" hidden="1" x14ac:dyDescent="0.25">
      <c r="A1276" t="s">
        <v>73</v>
      </c>
      <c r="B1276" t="s">
        <v>18</v>
      </c>
      <c r="C1276" s="2">
        <v>45747</v>
      </c>
      <c r="D1276" s="90">
        <v>0</v>
      </c>
      <c r="E1276" t="s">
        <v>23</v>
      </c>
      <c r="F1276">
        <v>4100344</v>
      </c>
      <c r="G1276">
        <v>0</v>
      </c>
      <c r="H1276">
        <v>0</v>
      </c>
      <c r="I1276">
        <v>0</v>
      </c>
      <c r="M1276"/>
    </row>
    <row r="1277" spans="1:13" hidden="1" x14ac:dyDescent="0.25">
      <c r="A1277" t="s">
        <v>44</v>
      </c>
      <c r="B1277" t="s">
        <v>18</v>
      </c>
      <c r="C1277" s="2">
        <v>45747</v>
      </c>
      <c r="D1277" s="90">
        <v>0</v>
      </c>
      <c r="E1277" t="s">
        <v>20</v>
      </c>
      <c r="F1277">
        <v>4100345</v>
      </c>
      <c r="G1277">
        <v>3.75</v>
      </c>
      <c r="H1277">
        <v>1</v>
      </c>
      <c r="I1277">
        <v>3.75</v>
      </c>
      <c r="M1277"/>
    </row>
    <row r="1278" spans="1:13" hidden="1" x14ac:dyDescent="0.25">
      <c r="A1278" t="s">
        <v>44</v>
      </c>
      <c r="B1278" t="s">
        <v>117</v>
      </c>
      <c r="C1278" s="2">
        <v>45747</v>
      </c>
      <c r="D1278" s="90">
        <v>0</v>
      </c>
      <c r="E1278" t="s">
        <v>23</v>
      </c>
      <c r="F1278">
        <v>4100346</v>
      </c>
      <c r="G1278">
        <v>3.75</v>
      </c>
      <c r="H1278">
        <v>1</v>
      </c>
      <c r="I1278">
        <v>3.75</v>
      </c>
      <c r="M1278"/>
    </row>
    <row r="1279" spans="1:13" hidden="1" x14ac:dyDescent="0.25">
      <c r="A1279" t="s">
        <v>73</v>
      </c>
      <c r="B1279" t="s">
        <v>137</v>
      </c>
      <c r="C1279" s="2">
        <v>45747</v>
      </c>
      <c r="D1279" s="90">
        <v>0</v>
      </c>
      <c r="E1279" t="s">
        <v>23</v>
      </c>
      <c r="F1279">
        <v>4100348</v>
      </c>
      <c r="G1279">
        <v>0</v>
      </c>
      <c r="H1279">
        <v>0</v>
      </c>
      <c r="I1279">
        <v>0</v>
      </c>
      <c r="M1279"/>
    </row>
    <row r="1280" spans="1:13" hidden="1" x14ac:dyDescent="0.25">
      <c r="A1280" t="s">
        <v>73</v>
      </c>
      <c r="B1280" t="s">
        <v>21</v>
      </c>
      <c r="C1280" s="2">
        <v>45747</v>
      </c>
      <c r="D1280" s="90">
        <v>0</v>
      </c>
      <c r="E1280" t="s">
        <v>23</v>
      </c>
      <c r="F1280">
        <v>4100352</v>
      </c>
      <c r="G1280">
        <v>0</v>
      </c>
      <c r="H1280">
        <v>0</v>
      </c>
      <c r="I1280">
        <v>0</v>
      </c>
      <c r="M1280"/>
    </row>
    <row r="1281" spans="1:13" hidden="1" x14ac:dyDescent="0.25">
      <c r="A1281" t="s">
        <v>73</v>
      </c>
      <c r="B1281" t="s">
        <v>142</v>
      </c>
      <c r="C1281" s="2">
        <v>45747</v>
      </c>
      <c r="D1281" s="90">
        <v>0</v>
      </c>
      <c r="E1281" t="s">
        <v>23</v>
      </c>
      <c r="F1281">
        <v>4100353</v>
      </c>
      <c r="G1281">
        <v>0</v>
      </c>
      <c r="H1281">
        <v>0</v>
      </c>
      <c r="I1281">
        <v>0</v>
      </c>
      <c r="M1281"/>
    </row>
    <row r="1282" spans="1:13" hidden="1" x14ac:dyDescent="0.25">
      <c r="A1282" t="s">
        <v>75</v>
      </c>
      <c r="B1282" t="s">
        <v>138</v>
      </c>
      <c r="C1282" s="2">
        <v>45741</v>
      </c>
      <c r="D1282" s="90">
        <v>0</v>
      </c>
      <c r="E1282" t="s">
        <v>37</v>
      </c>
      <c r="F1282">
        <v>4100362</v>
      </c>
      <c r="G1282">
        <v>0</v>
      </c>
      <c r="H1282">
        <v>0</v>
      </c>
      <c r="I1282">
        <v>0</v>
      </c>
      <c r="M1282"/>
    </row>
    <row r="1283" spans="1:13" hidden="1" x14ac:dyDescent="0.25">
      <c r="A1283" t="s">
        <v>75</v>
      </c>
      <c r="B1283" t="s">
        <v>143</v>
      </c>
      <c r="C1283" s="2">
        <v>45743</v>
      </c>
      <c r="D1283" s="90">
        <v>3.75</v>
      </c>
      <c r="E1283" t="s">
        <v>37</v>
      </c>
      <c r="F1283">
        <v>4100363</v>
      </c>
      <c r="G1283">
        <v>3.75</v>
      </c>
      <c r="H1283">
        <v>0</v>
      </c>
      <c r="I1283">
        <v>0</v>
      </c>
      <c r="M1283"/>
    </row>
    <row r="1284" spans="1:13" hidden="1" x14ac:dyDescent="0.25">
      <c r="A1284" t="s">
        <v>75</v>
      </c>
      <c r="B1284" t="s">
        <v>143</v>
      </c>
      <c r="C1284" s="2">
        <v>45743</v>
      </c>
      <c r="D1284" s="90">
        <v>5</v>
      </c>
      <c r="E1284" t="s">
        <v>37</v>
      </c>
      <c r="F1284">
        <v>4100366</v>
      </c>
      <c r="G1284">
        <v>5</v>
      </c>
      <c r="H1284">
        <v>0</v>
      </c>
      <c r="I1284">
        <v>0</v>
      </c>
      <c r="M1284"/>
    </row>
    <row r="1285" spans="1:13" hidden="1" x14ac:dyDescent="0.25">
      <c r="A1285" t="s">
        <v>73</v>
      </c>
      <c r="B1285" t="s">
        <v>18</v>
      </c>
      <c r="C1285" s="2">
        <v>45741</v>
      </c>
      <c r="D1285" s="90">
        <v>5</v>
      </c>
      <c r="E1285" t="s">
        <v>20</v>
      </c>
      <c r="F1285">
        <v>4100368</v>
      </c>
      <c r="G1285">
        <v>5</v>
      </c>
      <c r="H1285">
        <v>0</v>
      </c>
      <c r="I1285">
        <v>0</v>
      </c>
      <c r="M1285"/>
    </row>
    <row r="1286" spans="1:13" hidden="1" x14ac:dyDescent="0.25">
      <c r="A1286" t="s">
        <v>75</v>
      </c>
      <c r="B1286" t="s">
        <v>18</v>
      </c>
      <c r="C1286" s="2">
        <v>45741</v>
      </c>
      <c r="D1286" s="90">
        <v>5.5</v>
      </c>
      <c r="E1286" t="s">
        <v>23</v>
      </c>
      <c r="F1286">
        <v>4100377</v>
      </c>
      <c r="G1286">
        <v>5.5</v>
      </c>
      <c r="H1286">
        <v>0</v>
      </c>
      <c r="I1286">
        <v>0</v>
      </c>
      <c r="M1286"/>
    </row>
    <row r="1287" spans="1:13" hidden="1" x14ac:dyDescent="0.25">
      <c r="A1287" t="s">
        <v>75</v>
      </c>
      <c r="B1287" t="s">
        <v>141</v>
      </c>
      <c r="C1287" s="2">
        <v>45742</v>
      </c>
      <c r="D1287" s="90">
        <v>5.5</v>
      </c>
      <c r="E1287" t="s">
        <v>23</v>
      </c>
      <c r="F1287">
        <v>4100378</v>
      </c>
      <c r="G1287">
        <v>5.5</v>
      </c>
      <c r="H1287">
        <v>0</v>
      </c>
      <c r="I1287">
        <v>0</v>
      </c>
      <c r="M1287"/>
    </row>
    <row r="1288" spans="1:13" hidden="1" x14ac:dyDescent="0.25">
      <c r="A1288" t="s">
        <v>75</v>
      </c>
      <c r="B1288" t="s">
        <v>141</v>
      </c>
      <c r="C1288" s="2">
        <v>45743</v>
      </c>
      <c r="D1288" s="90">
        <v>5.5</v>
      </c>
      <c r="E1288" t="s">
        <v>23</v>
      </c>
      <c r="F1288">
        <v>4100379</v>
      </c>
      <c r="G1288">
        <v>5.5</v>
      </c>
      <c r="H1288">
        <v>0</v>
      </c>
      <c r="I1288">
        <v>0</v>
      </c>
      <c r="M1288"/>
    </row>
    <row r="1289" spans="1:13" hidden="1" x14ac:dyDescent="0.25">
      <c r="A1289" t="s">
        <v>75</v>
      </c>
      <c r="B1289" t="s">
        <v>141</v>
      </c>
      <c r="C1289" s="2">
        <v>45744</v>
      </c>
      <c r="D1289" s="90">
        <v>5.5</v>
      </c>
      <c r="E1289" t="s">
        <v>23</v>
      </c>
      <c r="F1289">
        <v>4100380</v>
      </c>
      <c r="G1289">
        <v>5.5</v>
      </c>
      <c r="H1289">
        <v>0</v>
      </c>
      <c r="I1289">
        <v>0</v>
      </c>
      <c r="M1289"/>
    </row>
    <row r="1290" spans="1:13" hidden="1" x14ac:dyDescent="0.25">
      <c r="A1290" t="s">
        <v>75</v>
      </c>
      <c r="B1290" t="s">
        <v>141</v>
      </c>
      <c r="C1290" s="2">
        <v>45744</v>
      </c>
      <c r="D1290" s="90">
        <v>5.5</v>
      </c>
      <c r="E1290" t="s">
        <v>23</v>
      </c>
      <c r="F1290">
        <v>4100381</v>
      </c>
      <c r="G1290">
        <v>5.5</v>
      </c>
      <c r="H1290">
        <v>0</v>
      </c>
      <c r="I1290">
        <v>0</v>
      </c>
      <c r="M1290"/>
    </row>
    <row r="1291" spans="1:13" hidden="1" x14ac:dyDescent="0.25">
      <c r="A1291" t="s">
        <v>75</v>
      </c>
      <c r="B1291" t="s">
        <v>142</v>
      </c>
      <c r="C1291" s="2">
        <v>45741</v>
      </c>
      <c r="D1291" s="90">
        <v>0</v>
      </c>
      <c r="E1291" t="s">
        <v>23</v>
      </c>
      <c r="F1291">
        <v>4100383</v>
      </c>
      <c r="G1291">
        <v>0</v>
      </c>
      <c r="H1291">
        <v>0</v>
      </c>
      <c r="I1291">
        <v>0</v>
      </c>
      <c r="M1291"/>
    </row>
    <row r="1292" spans="1:13" hidden="1" x14ac:dyDescent="0.25">
      <c r="A1292" t="s">
        <v>75</v>
      </c>
      <c r="B1292" t="s">
        <v>133</v>
      </c>
      <c r="C1292" s="2">
        <v>45742</v>
      </c>
      <c r="D1292" s="90">
        <v>0</v>
      </c>
      <c r="E1292" t="s">
        <v>23</v>
      </c>
      <c r="F1292">
        <v>4100384</v>
      </c>
      <c r="G1292">
        <v>0</v>
      </c>
      <c r="H1292">
        <v>0</v>
      </c>
      <c r="I1292">
        <v>0</v>
      </c>
      <c r="M1292"/>
    </row>
    <row r="1293" spans="1:13" hidden="1" x14ac:dyDescent="0.25">
      <c r="A1293" t="s">
        <v>75</v>
      </c>
      <c r="B1293" t="s">
        <v>18</v>
      </c>
      <c r="C1293" s="2">
        <v>45743</v>
      </c>
      <c r="D1293" s="90">
        <v>0</v>
      </c>
      <c r="E1293" t="s">
        <v>23</v>
      </c>
      <c r="F1293">
        <v>4100385</v>
      </c>
      <c r="G1293">
        <v>0</v>
      </c>
      <c r="H1293">
        <v>0</v>
      </c>
      <c r="I1293">
        <v>0</v>
      </c>
      <c r="M1293"/>
    </row>
    <row r="1294" spans="1:13" hidden="1" x14ac:dyDescent="0.25">
      <c r="A1294" t="s">
        <v>75</v>
      </c>
      <c r="B1294" t="s">
        <v>133</v>
      </c>
      <c r="C1294" s="2">
        <v>45744</v>
      </c>
      <c r="D1294" s="90">
        <v>0</v>
      </c>
      <c r="E1294" t="s">
        <v>23</v>
      </c>
      <c r="F1294">
        <v>4100386</v>
      </c>
      <c r="G1294">
        <v>0</v>
      </c>
      <c r="H1294">
        <v>0</v>
      </c>
      <c r="I1294">
        <v>0</v>
      </c>
      <c r="M1294"/>
    </row>
    <row r="1295" spans="1:13" hidden="1" x14ac:dyDescent="0.25">
      <c r="A1295" t="s">
        <v>44</v>
      </c>
      <c r="B1295" t="s">
        <v>132</v>
      </c>
      <c r="C1295" s="2">
        <v>45741</v>
      </c>
      <c r="D1295" s="90">
        <v>0</v>
      </c>
      <c r="E1295" t="s">
        <v>23</v>
      </c>
      <c r="F1295">
        <v>4100387</v>
      </c>
      <c r="G1295">
        <v>3.75</v>
      </c>
      <c r="H1295">
        <v>1</v>
      </c>
      <c r="I1295">
        <v>3.75</v>
      </c>
      <c r="M1295"/>
    </row>
    <row r="1296" spans="1:13" hidden="1" x14ac:dyDescent="0.25">
      <c r="A1296" t="s">
        <v>44</v>
      </c>
      <c r="B1296" t="s">
        <v>18</v>
      </c>
      <c r="C1296" s="2">
        <v>45741</v>
      </c>
      <c r="D1296" s="90">
        <v>0</v>
      </c>
      <c r="E1296" t="s">
        <v>20</v>
      </c>
      <c r="F1296">
        <v>4100388</v>
      </c>
      <c r="G1296">
        <v>0</v>
      </c>
      <c r="H1296">
        <v>0</v>
      </c>
      <c r="I1296">
        <v>0</v>
      </c>
      <c r="M1296"/>
    </row>
    <row r="1297" spans="1:13" hidden="1" x14ac:dyDescent="0.25">
      <c r="A1297" t="s">
        <v>75</v>
      </c>
      <c r="B1297" t="s">
        <v>136</v>
      </c>
      <c r="C1297" s="2">
        <v>45744</v>
      </c>
      <c r="D1297" s="90">
        <v>5.5</v>
      </c>
      <c r="E1297" t="s">
        <v>23</v>
      </c>
      <c r="F1297">
        <v>4100389</v>
      </c>
      <c r="G1297">
        <v>5.5</v>
      </c>
      <c r="H1297">
        <v>0</v>
      </c>
      <c r="I1297">
        <v>0</v>
      </c>
      <c r="M1297"/>
    </row>
    <row r="1298" spans="1:13" hidden="1" x14ac:dyDescent="0.25">
      <c r="A1298" t="s">
        <v>75</v>
      </c>
      <c r="B1298" t="s">
        <v>137</v>
      </c>
      <c r="C1298" s="2">
        <v>45744</v>
      </c>
      <c r="D1298" s="90">
        <v>5</v>
      </c>
      <c r="E1298" t="s">
        <v>23</v>
      </c>
      <c r="F1298">
        <v>4100390</v>
      </c>
      <c r="G1298">
        <v>5</v>
      </c>
      <c r="H1298">
        <v>0</v>
      </c>
      <c r="I1298">
        <v>0</v>
      </c>
      <c r="M1298"/>
    </row>
    <row r="1299" spans="1:13" hidden="1" x14ac:dyDescent="0.25">
      <c r="A1299" t="s">
        <v>73</v>
      </c>
      <c r="B1299" t="s">
        <v>21</v>
      </c>
      <c r="C1299" s="2">
        <v>45741</v>
      </c>
      <c r="D1299" s="90">
        <v>0</v>
      </c>
      <c r="E1299" t="s">
        <v>23</v>
      </c>
      <c r="F1299">
        <v>4100396</v>
      </c>
      <c r="G1299">
        <v>0</v>
      </c>
      <c r="H1299">
        <v>0</v>
      </c>
      <c r="I1299">
        <v>0</v>
      </c>
      <c r="M1299"/>
    </row>
    <row r="1300" spans="1:13" hidden="1" x14ac:dyDescent="0.25">
      <c r="A1300" t="s">
        <v>44</v>
      </c>
      <c r="B1300" t="s">
        <v>136</v>
      </c>
      <c r="C1300" s="2">
        <v>45742</v>
      </c>
      <c r="D1300" s="90">
        <v>0</v>
      </c>
      <c r="E1300" t="s">
        <v>23</v>
      </c>
      <c r="F1300">
        <v>4100401</v>
      </c>
      <c r="G1300">
        <v>3.75</v>
      </c>
      <c r="H1300">
        <v>1</v>
      </c>
      <c r="I1300">
        <v>3.75</v>
      </c>
      <c r="M1300"/>
    </row>
    <row r="1301" spans="1:13" hidden="1" x14ac:dyDescent="0.25">
      <c r="A1301" t="s">
        <v>44</v>
      </c>
      <c r="B1301" t="s">
        <v>136</v>
      </c>
      <c r="C1301" s="2">
        <v>45745</v>
      </c>
      <c r="D1301" s="90">
        <v>0</v>
      </c>
      <c r="E1301" t="s">
        <v>23</v>
      </c>
      <c r="F1301">
        <v>4100404</v>
      </c>
      <c r="G1301">
        <v>3.75</v>
      </c>
      <c r="H1301">
        <v>1</v>
      </c>
      <c r="I1301">
        <v>3.75</v>
      </c>
      <c r="M1301"/>
    </row>
    <row r="1302" spans="1:13" hidden="1" x14ac:dyDescent="0.25">
      <c r="A1302" t="s">
        <v>44</v>
      </c>
      <c r="B1302" t="s">
        <v>117</v>
      </c>
      <c r="C1302" s="2">
        <v>45747</v>
      </c>
      <c r="D1302" s="90">
        <v>0</v>
      </c>
      <c r="E1302" t="s">
        <v>23</v>
      </c>
      <c r="F1302">
        <v>4100409</v>
      </c>
      <c r="G1302">
        <v>3.75</v>
      </c>
      <c r="H1302">
        <v>1</v>
      </c>
      <c r="I1302">
        <v>3.75</v>
      </c>
      <c r="M1302"/>
    </row>
    <row r="1303" spans="1:13" hidden="1" x14ac:dyDescent="0.25">
      <c r="A1303" t="s">
        <v>44</v>
      </c>
      <c r="B1303" t="s">
        <v>45</v>
      </c>
      <c r="C1303" s="2">
        <v>45747</v>
      </c>
      <c r="D1303" s="90">
        <v>3.75</v>
      </c>
      <c r="E1303" t="s">
        <v>23</v>
      </c>
      <c r="F1303">
        <v>4100418</v>
      </c>
      <c r="G1303">
        <v>3.75</v>
      </c>
      <c r="H1303">
        <v>0</v>
      </c>
      <c r="I1303">
        <v>0</v>
      </c>
      <c r="M1303"/>
    </row>
    <row r="1304" spans="1:13" hidden="1" x14ac:dyDescent="0.25">
      <c r="A1304" t="s">
        <v>44</v>
      </c>
      <c r="B1304" t="s">
        <v>18</v>
      </c>
      <c r="C1304" s="2">
        <v>45741</v>
      </c>
      <c r="D1304" s="90">
        <v>0</v>
      </c>
      <c r="E1304" t="s">
        <v>20</v>
      </c>
      <c r="F1304">
        <v>4100422</v>
      </c>
      <c r="G1304">
        <v>3.75</v>
      </c>
      <c r="H1304">
        <v>1</v>
      </c>
      <c r="I1304">
        <v>3.75</v>
      </c>
      <c r="M1304"/>
    </row>
    <row r="1305" spans="1:13" hidden="1" x14ac:dyDescent="0.25">
      <c r="A1305" t="s">
        <v>44</v>
      </c>
      <c r="B1305" t="s">
        <v>45</v>
      </c>
      <c r="C1305" s="2">
        <v>45741</v>
      </c>
      <c r="D1305" s="90">
        <v>0</v>
      </c>
      <c r="E1305" t="s">
        <v>23</v>
      </c>
      <c r="F1305">
        <v>4100423</v>
      </c>
      <c r="G1305">
        <v>3.75</v>
      </c>
      <c r="H1305">
        <v>1</v>
      </c>
      <c r="I1305">
        <v>3.75</v>
      </c>
      <c r="M1305"/>
    </row>
    <row r="1306" spans="1:13" hidden="1" x14ac:dyDescent="0.25">
      <c r="A1306" t="s">
        <v>75</v>
      </c>
      <c r="B1306" t="s">
        <v>136</v>
      </c>
      <c r="C1306" s="2">
        <v>45741</v>
      </c>
      <c r="D1306" s="90">
        <v>3.75</v>
      </c>
      <c r="E1306" t="s">
        <v>23</v>
      </c>
      <c r="F1306">
        <v>4100424</v>
      </c>
      <c r="G1306">
        <v>3.75</v>
      </c>
      <c r="H1306">
        <v>0</v>
      </c>
      <c r="I1306">
        <v>0</v>
      </c>
      <c r="M1306"/>
    </row>
    <row r="1307" spans="1:13" hidden="1" x14ac:dyDescent="0.25">
      <c r="A1307" t="s">
        <v>75</v>
      </c>
      <c r="B1307" t="s">
        <v>136</v>
      </c>
      <c r="C1307" s="2">
        <v>45741</v>
      </c>
      <c r="D1307" s="90">
        <v>5</v>
      </c>
      <c r="E1307" t="s">
        <v>23</v>
      </c>
      <c r="F1307">
        <v>4100425</v>
      </c>
      <c r="G1307">
        <v>5</v>
      </c>
      <c r="H1307">
        <v>0</v>
      </c>
      <c r="I1307">
        <v>0</v>
      </c>
      <c r="M1307"/>
    </row>
    <row r="1308" spans="1:13" hidden="1" x14ac:dyDescent="0.25">
      <c r="A1308" t="s">
        <v>75</v>
      </c>
      <c r="B1308" t="s">
        <v>142</v>
      </c>
      <c r="C1308" s="2">
        <v>45741</v>
      </c>
      <c r="D1308" s="90">
        <v>5</v>
      </c>
      <c r="E1308" t="s">
        <v>23</v>
      </c>
      <c r="F1308">
        <v>4100427</v>
      </c>
      <c r="G1308">
        <v>5</v>
      </c>
      <c r="H1308">
        <v>0</v>
      </c>
      <c r="I1308">
        <v>0</v>
      </c>
      <c r="M1308"/>
    </row>
    <row r="1309" spans="1:13" hidden="1" x14ac:dyDescent="0.25">
      <c r="A1309" t="s">
        <v>44</v>
      </c>
      <c r="B1309" t="s">
        <v>18</v>
      </c>
      <c r="C1309" s="2">
        <v>45741</v>
      </c>
      <c r="D1309" s="90">
        <v>0</v>
      </c>
      <c r="E1309" t="s">
        <v>20</v>
      </c>
      <c r="F1309">
        <v>4100428</v>
      </c>
      <c r="G1309">
        <v>3.75</v>
      </c>
      <c r="H1309">
        <v>1</v>
      </c>
      <c r="I1309">
        <v>3.75</v>
      </c>
      <c r="M1309"/>
    </row>
    <row r="1310" spans="1:13" hidden="1" x14ac:dyDescent="0.25">
      <c r="A1310" t="s">
        <v>44</v>
      </c>
      <c r="B1310" t="s">
        <v>18</v>
      </c>
      <c r="C1310" s="2">
        <v>45741</v>
      </c>
      <c r="D1310" s="90">
        <v>0</v>
      </c>
      <c r="E1310" t="s">
        <v>20</v>
      </c>
      <c r="F1310">
        <v>4100429</v>
      </c>
      <c r="G1310">
        <v>3.75</v>
      </c>
      <c r="H1310">
        <v>1</v>
      </c>
      <c r="I1310">
        <v>3.75</v>
      </c>
      <c r="M1310"/>
    </row>
    <row r="1311" spans="1:13" hidden="1" x14ac:dyDescent="0.25">
      <c r="A1311" t="s">
        <v>73</v>
      </c>
      <c r="B1311" t="s">
        <v>137</v>
      </c>
      <c r="C1311" s="2">
        <v>45741</v>
      </c>
      <c r="D1311" s="90">
        <v>0</v>
      </c>
      <c r="E1311" t="s">
        <v>23</v>
      </c>
      <c r="F1311">
        <v>4100437</v>
      </c>
      <c r="G1311">
        <v>0</v>
      </c>
      <c r="H1311">
        <v>0</v>
      </c>
      <c r="I1311">
        <v>0</v>
      </c>
      <c r="M1311"/>
    </row>
    <row r="1312" spans="1:13" hidden="1" x14ac:dyDescent="0.25">
      <c r="A1312" t="s">
        <v>73</v>
      </c>
      <c r="B1312" t="s">
        <v>21</v>
      </c>
      <c r="C1312" s="2">
        <v>45743</v>
      </c>
      <c r="D1312" s="90">
        <v>0</v>
      </c>
      <c r="E1312" t="s">
        <v>23</v>
      </c>
      <c r="F1312">
        <v>4100442</v>
      </c>
      <c r="G1312">
        <v>0</v>
      </c>
      <c r="H1312">
        <v>0</v>
      </c>
      <c r="I1312">
        <v>0</v>
      </c>
      <c r="M1312"/>
    </row>
    <row r="1313" spans="1:13" hidden="1" x14ac:dyDescent="0.25">
      <c r="A1313" t="s">
        <v>75</v>
      </c>
      <c r="B1313" t="s">
        <v>136</v>
      </c>
      <c r="C1313" s="2">
        <v>45742</v>
      </c>
      <c r="D1313" s="90">
        <v>5.5</v>
      </c>
      <c r="E1313" t="s">
        <v>23</v>
      </c>
      <c r="F1313">
        <v>4100443</v>
      </c>
      <c r="G1313">
        <v>5.5</v>
      </c>
      <c r="H1313">
        <v>0</v>
      </c>
      <c r="I1313">
        <v>0</v>
      </c>
      <c r="M1313"/>
    </row>
    <row r="1314" spans="1:13" hidden="1" x14ac:dyDescent="0.25">
      <c r="A1314" t="s">
        <v>75</v>
      </c>
      <c r="B1314" t="s">
        <v>141</v>
      </c>
      <c r="C1314" s="2">
        <v>45744</v>
      </c>
      <c r="D1314" s="90">
        <v>5.5</v>
      </c>
      <c r="E1314" t="s">
        <v>23</v>
      </c>
      <c r="F1314">
        <v>4100444</v>
      </c>
      <c r="G1314">
        <v>5.5</v>
      </c>
      <c r="H1314">
        <v>0</v>
      </c>
      <c r="I1314">
        <v>0</v>
      </c>
      <c r="M1314"/>
    </row>
    <row r="1315" spans="1:13" hidden="1" x14ac:dyDescent="0.25">
      <c r="A1315" t="s">
        <v>75</v>
      </c>
      <c r="B1315" t="s">
        <v>18</v>
      </c>
      <c r="C1315" s="2">
        <v>45744</v>
      </c>
      <c r="D1315" s="90">
        <v>3</v>
      </c>
      <c r="E1315" t="s">
        <v>23</v>
      </c>
      <c r="F1315">
        <v>4100445</v>
      </c>
      <c r="G1315">
        <v>3</v>
      </c>
      <c r="H1315">
        <v>0</v>
      </c>
      <c r="I1315">
        <v>0</v>
      </c>
      <c r="M1315"/>
    </row>
    <row r="1316" spans="1:13" hidden="1" x14ac:dyDescent="0.25">
      <c r="A1316" t="s">
        <v>75</v>
      </c>
      <c r="B1316" t="s">
        <v>18</v>
      </c>
      <c r="C1316" s="2">
        <v>45742</v>
      </c>
      <c r="D1316" s="90">
        <v>5</v>
      </c>
      <c r="E1316" t="s">
        <v>20</v>
      </c>
      <c r="F1316">
        <v>4100446</v>
      </c>
      <c r="G1316">
        <v>5</v>
      </c>
      <c r="H1316">
        <v>0</v>
      </c>
      <c r="I1316">
        <v>0</v>
      </c>
      <c r="M1316"/>
    </row>
    <row r="1317" spans="1:13" hidden="1" x14ac:dyDescent="0.25">
      <c r="A1317" t="s">
        <v>75</v>
      </c>
      <c r="B1317" t="s">
        <v>141</v>
      </c>
      <c r="C1317" s="2">
        <v>45745</v>
      </c>
      <c r="D1317" s="90">
        <v>0</v>
      </c>
      <c r="E1317" t="s">
        <v>23</v>
      </c>
      <c r="F1317">
        <v>4100447</v>
      </c>
      <c r="G1317">
        <v>5.5</v>
      </c>
      <c r="H1317">
        <v>1</v>
      </c>
      <c r="I1317">
        <v>5.5</v>
      </c>
      <c r="M1317"/>
    </row>
    <row r="1318" spans="1:13" hidden="1" x14ac:dyDescent="0.25">
      <c r="A1318" t="s">
        <v>75</v>
      </c>
      <c r="B1318" t="s">
        <v>136</v>
      </c>
      <c r="C1318" s="2">
        <v>45741</v>
      </c>
      <c r="D1318" s="90">
        <v>0</v>
      </c>
      <c r="E1318" t="s">
        <v>23</v>
      </c>
      <c r="F1318">
        <v>4100451</v>
      </c>
      <c r="G1318">
        <v>0</v>
      </c>
      <c r="H1318">
        <v>0</v>
      </c>
      <c r="I1318">
        <v>0</v>
      </c>
      <c r="M1318"/>
    </row>
    <row r="1319" spans="1:13" hidden="1" x14ac:dyDescent="0.25">
      <c r="A1319" t="s">
        <v>73</v>
      </c>
      <c r="B1319" t="s">
        <v>139</v>
      </c>
      <c r="C1319" s="2">
        <v>45741</v>
      </c>
      <c r="D1319" s="90">
        <v>0</v>
      </c>
      <c r="E1319" t="s">
        <v>37</v>
      </c>
      <c r="F1319">
        <v>4100454</v>
      </c>
      <c r="G1319">
        <v>0</v>
      </c>
      <c r="H1319">
        <v>0</v>
      </c>
      <c r="I1319">
        <v>0</v>
      </c>
      <c r="M1319"/>
    </row>
    <row r="1320" spans="1:13" hidden="1" x14ac:dyDescent="0.25">
      <c r="A1320" t="s">
        <v>75</v>
      </c>
      <c r="B1320" t="s">
        <v>18</v>
      </c>
      <c r="C1320" s="2">
        <v>45744</v>
      </c>
      <c r="D1320" s="90">
        <v>0</v>
      </c>
      <c r="E1320" t="s">
        <v>23</v>
      </c>
      <c r="F1320">
        <v>4100455</v>
      </c>
      <c r="G1320">
        <v>0</v>
      </c>
      <c r="H1320">
        <v>0</v>
      </c>
      <c r="I1320">
        <v>0</v>
      </c>
      <c r="M1320"/>
    </row>
    <row r="1321" spans="1:13" hidden="1" x14ac:dyDescent="0.25">
      <c r="A1321" t="s">
        <v>75</v>
      </c>
      <c r="B1321" t="s">
        <v>133</v>
      </c>
      <c r="C1321" s="2">
        <v>45745</v>
      </c>
      <c r="D1321" s="90">
        <v>0</v>
      </c>
      <c r="E1321" t="s">
        <v>23</v>
      </c>
      <c r="F1321">
        <v>4100456</v>
      </c>
      <c r="G1321">
        <v>0</v>
      </c>
      <c r="H1321">
        <v>0</v>
      </c>
      <c r="I1321">
        <v>0</v>
      </c>
      <c r="M1321"/>
    </row>
    <row r="1322" spans="1:13" hidden="1" x14ac:dyDescent="0.25">
      <c r="A1322" t="s">
        <v>75</v>
      </c>
      <c r="B1322" t="s">
        <v>140</v>
      </c>
      <c r="C1322" s="2">
        <v>45747</v>
      </c>
      <c r="D1322" s="90">
        <v>0</v>
      </c>
      <c r="E1322" t="s">
        <v>23</v>
      </c>
      <c r="F1322">
        <v>4100457</v>
      </c>
      <c r="G1322">
        <v>0</v>
      </c>
      <c r="H1322">
        <v>0</v>
      </c>
      <c r="I1322">
        <v>0</v>
      </c>
      <c r="M1322"/>
    </row>
    <row r="1323" spans="1:13" hidden="1" x14ac:dyDescent="0.25">
      <c r="A1323" t="s">
        <v>75</v>
      </c>
      <c r="B1323" t="s">
        <v>138</v>
      </c>
      <c r="C1323" s="2">
        <v>45744</v>
      </c>
      <c r="D1323" s="90">
        <v>0</v>
      </c>
      <c r="E1323" t="s">
        <v>37</v>
      </c>
      <c r="F1323">
        <v>4100458</v>
      </c>
      <c r="G1323">
        <v>0</v>
      </c>
      <c r="H1323">
        <v>0</v>
      </c>
      <c r="I1323">
        <v>0</v>
      </c>
      <c r="M1323"/>
    </row>
    <row r="1324" spans="1:13" hidden="1" x14ac:dyDescent="0.25">
      <c r="A1324" t="s">
        <v>75</v>
      </c>
      <c r="B1324" t="s">
        <v>141</v>
      </c>
      <c r="C1324" s="2">
        <v>45745</v>
      </c>
      <c r="D1324" s="90">
        <v>0</v>
      </c>
      <c r="E1324" t="s">
        <v>23</v>
      </c>
      <c r="F1324">
        <v>4100459</v>
      </c>
      <c r="G1324">
        <v>0</v>
      </c>
      <c r="H1324">
        <v>0</v>
      </c>
      <c r="I1324">
        <v>0</v>
      </c>
      <c r="M1324"/>
    </row>
    <row r="1325" spans="1:13" hidden="1" x14ac:dyDescent="0.25">
      <c r="A1325" t="s">
        <v>75</v>
      </c>
      <c r="B1325" t="s">
        <v>140</v>
      </c>
      <c r="C1325" s="2">
        <v>45747</v>
      </c>
      <c r="D1325" s="90">
        <v>0</v>
      </c>
      <c r="E1325" t="s">
        <v>23</v>
      </c>
      <c r="F1325">
        <v>4100460</v>
      </c>
      <c r="G1325">
        <v>0</v>
      </c>
      <c r="H1325">
        <v>0</v>
      </c>
      <c r="I1325">
        <v>0</v>
      </c>
      <c r="M1325"/>
    </row>
    <row r="1326" spans="1:13" hidden="1" x14ac:dyDescent="0.25">
      <c r="A1326" t="s">
        <v>75</v>
      </c>
      <c r="B1326" t="s">
        <v>136</v>
      </c>
      <c r="C1326" s="2">
        <v>45743</v>
      </c>
      <c r="D1326" s="90">
        <v>0</v>
      </c>
      <c r="E1326" t="s">
        <v>23</v>
      </c>
      <c r="F1326">
        <v>4100461</v>
      </c>
      <c r="G1326">
        <v>0</v>
      </c>
      <c r="H1326">
        <v>0</v>
      </c>
      <c r="I1326">
        <v>0</v>
      </c>
      <c r="M1326"/>
    </row>
    <row r="1327" spans="1:13" hidden="1" x14ac:dyDescent="0.25">
      <c r="A1327" t="s">
        <v>75</v>
      </c>
      <c r="B1327" t="s">
        <v>18</v>
      </c>
      <c r="C1327" s="2">
        <v>45743</v>
      </c>
      <c r="D1327" s="90">
        <v>0</v>
      </c>
      <c r="E1327" t="s">
        <v>23</v>
      </c>
      <c r="F1327">
        <v>4100462</v>
      </c>
      <c r="G1327">
        <v>0</v>
      </c>
      <c r="H1327">
        <v>0</v>
      </c>
      <c r="I1327">
        <v>0</v>
      </c>
      <c r="M1327"/>
    </row>
    <row r="1328" spans="1:13" hidden="1" x14ac:dyDescent="0.25">
      <c r="A1328" t="s">
        <v>73</v>
      </c>
      <c r="B1328" t="s">
        <v>18</v>
      </c>
      <c r="C1328" s="2">
        <v>45743</v>
      </c>
      <c r="D1328" s="90">
        <v>0</v>
      </c>
      <c r="E1328" t="s">
        <v>23</v>
      </c>
      <c r="F1328">
        <v>4100465</v>
      </c>
      <c r="G1328">
        <v>0</v>
      </c>
      <c r="H1328">
        <v>0</v>
      </c>
      <c r="I1328">
        <v>0</v>
      </c>
      <c r="M1328"/>
    </row>
    <row r="1329" spans="1:13" hidden="1" x14ac:dyDescent="0.25">
      <c r="A1329" t="s">
        <v>73</v>
      </c>
      <c r="B1329" t="s">
        <v>136</v>
      </c>
      <c r="C1329" s="2">
        <v>45743</v>
      </c>
      <c r="D1329" s="90">
        <v>0</v>
      </c>
      <c r="E1329" t="s">
        <v>37</v>
      </c>
      <c r="F1329">
        <v>4100466</v>
      </c>
      <c r="G1329">
        <v>0</v>
      </c>
      <c r="H1329">
        <v>0</v>
      </c>
      <c r="I1329">
        <v>0</v>
      </c>
      <c r="M1329"/>
    </row>
    <row r="1330" spans="1:13" hidden="1" x14ac:dyDescent="0.25">
      <c r="A1330" t="s">
        <v>73</v>
      </c>
      <c r="B1330" t="s">
        <v>18</v>
      </c>
      <c r="C1330" s="2">
        <v>45744</v>
      </c>
      <c r="D1330" s="90">
        <v>0</v>
      </c>
      <c r="E1330" t="s">
        <v>23</v>
      </c>
      <c r="F1330">
        <v>4100468</v>
      </c>
      <c r="G1330">
        <v>0</v>
      </c>
      <c r="H1330">
        <v>0</v>
      </c>
      <c r="I1330">
        <v>0</v>
      </c>
      <c r="M1330"/>
    </row>
    <row r="1331" spans="1:13" hidden="1" x14ac:dyDescent="0.25">
      <c r="A1331" t="s">
        <v>73</v>
      </c>
      <c r="B1331" t="s">
        <v>18</v>
      </c>
      <c r="C1331" s="2">
        <v>45744</v>
      </c>
      <c r="D1331" s="90">
        <v>0</v>
      </c>
      <c r="E1331" t="s">
        <v>23</v>
      </c>
      <c r="F1331">
        <v>4100472</v>
      </c>
      <c r="G1331">
        <v>0</v>
      </c>
      <c r="H1331">
        <v>0</v>
      </c>
      <c r="I1331">
        <v>0</v>
      </c>
      <c r="M1331"/>
    </row>
    <row r="1332" spans="1:13" hidden="1" x14ac:dyDescent="0.25">
      <c r="A1332" t="s">
        <v>73</v>
      </c>
      <c r="B1332" t="s">
        <v>18</v>
      </c>
      <c r="C1332" s="2">
        <v>45746</v>
      </c>
      <c r="D1332" s="90">
        <v>0</v>
      </c>
      <c r="E1332" t="s">
        <v>23</v>
      </c>
      <c r="F1332">
        <v>4100476</v>
      </c>
      <c r="G1332">
        <v>0</v>
      </c>
      <c r="H1332">
        <v>0</v>
      </c>
      <c r="I1332">
        <v>0</v>
      </c>
      <c r="M1332"/>
    </row>
    <row r="1333" spans="1:13" hidden="1" x14ac:dyDescent="0.25">
      <c r="A1333" t="s">
        <v>44</v>
      </c>
      <c r="B1333" t="s">
        <v>132</v>
      </c>
      <c r="C1333" s="2">
        <v>45741</v>
      </c>
      <c r="D1333" s="90">
        <v>0</v>
      </c>
      <c r="E1333" t="s">
        <v>23</v>
      </c>
      <c r="F1333">
        <v>4100477</v>
      </c>
      <c r="G1333">
        <v>3.75</v>
      </c>
      <c r="H1333">
        <v>1</v>
      </c>
      <c r="I1333">
        <v>3.75</v>
      </c>
      <c r="M1333"/>
    </row>
    <row r="1334" spans="1:13" hidden="1" x14ac:dyDescent="0.25">
      <c r="A1334" t="s">
        <v>44</v>
      </c>
      <c r="B1334" t="s">
        <v>132</v>
      </c>
      <c r="C1334" s="2">
        <v>45741</v>
      </c>
      <c r="D1334" s="90">
        <v>0</v>
      </c>
      <c r="E1334" t="s">
        <v>23</v>
      </c>
      <c r="F1334">
        <v>4100479</v>
      </c>
      <c r="G1334">
        <v>3.75</v>
      </c>
      <c r="H1334">
        <v>1</v>
      </c>
      <c r="I1334">
        <v>3.75</v>
      </c>
      <c r="M1334"/>
    </row>
    <row r="1335" spans="1:13" hidden="1" x14ac:dyDescent="0.25">
      <c r="A1335" t="s">
        <v>73</v>
      </c>
      <c r="B1335" t="s">
        <v>136</v>
      </c>
      <c r="C1335" s="2">
        <v>45742</v>
      </c>
      <c r="D1335" s="90">
        <v>5</v>
      </c>
      <c r="E1335" t="s">
        <v>23</v>
      </c>
      <c r="F1335">
        <v>4100480</v>
      </c>
      <c r="G1335">
        <v>5</v>
      </c>
      <c r="H1335">
        <v>0</v>
      </c>
      <c r="I1335">
        <v>0</v>
      </c>
      <c r="M1335"/>
    </row>
    <row r="1336" spans="1:13" hidden="1" x14ac:dyDescent="0.25">
      <c r="A1336" t="s">
        <v>73</v>
      </c>
      <c r="B1336" t="s">
        <v>143</v>
      </c>
      <c r="C1336" s="2">
        <v>45742</v>
      </c>
      <c r="D1336" s="90">
        <v>5</v>
      </c>
      <c r="E1336" t="s">
        <v>37</v>
      </c>
      <c r="F1336">
        <v>4100482</v>
      </c>
      <c r="G1336">
        <v>5</v>
      </c>
      <c r="H1336">
        <v>0</v>
      </c>
      <c r="I1336">
        <v>0</v>
      </c>
      <c r="M1336"/>
    </row>
    <row r="1337" spans="1:13" hidden="1" x14ac:dyDescent="0.25">
      <c r="A1337" t="s">
        <v>44</v>
      </c>
      <c r="B1337" t="s">
        <v>132</v>
      </c>
      <c r="C1337" s="2">
        <v>45741</v>
      </c>
      <c r="D1337" s="90">
        <v>0</v>
      </c>
      <c r="E1337" t="s">
        <v>23</v>
      </c>
      <c r="F1337">
        <v>4100483</v>
      </c>
      <c r="G1337">
        <v>3.75</v>
      </c>
      <c r="H1337">
        <v>1</v>
      </c>
      <c r="I1337">
        <v>3.75</v>
      </c>
      <c r="M1337"/>
    </row>
    <row r="1338" spans="1:13" hidden="1" x14ac:dyDescent="0.25">
      <c r="A1338" t="s">
        <v>44</v>
      </c>
      <c r="B1338" t="s">
        <v>18</v>
      </c>
      <c r="C1338" s="2">
        <v>45741</v>
      </c>
      <c r="D1338" s="90">
        <v>0</v>
      </c>
      <c r="E1338" t="s">
        <v>20</v>
      </c>
      <c r="F1338">
        <v>4100484</v>
      </c>
      <c r="G1338">
        <v>3.75</v>
      </c>
      <c r="H1338">
        <v>1</v>
      </c>
      <c r="I1338">
        <v>3.75</v>
      </c>
      <c r="M1338"/>
    </row>
    <row r="1339" spans="1:13" hidden="1" x14ac:dyDescent="0.25">
      <c r="A1339" t="s">
        <v>44</v>
      </c>
      <c r="B1339" t="s">
        <v>18</v>
      </c>
      <c r="C1339" s="2">
        <v>45746</v>
      </c>
      <c r="D1339" s="90">
        <v>3.75</v>
      </c>
      <c r="E1339" t="s">
        <v>20</v>
      </c>
      <c r="F1339">
        <v>4100485</v>
      </c>
      <c r="G1339">
        <v>3.75</v>
      </c>
      <c r="H1339">
        <v>0</v>
      </c>
      <c r="I1339">
        <v>0</v>
      </c>
      <c r="M1339"/>
    </row>
    <row r="1340" spans="1:13" hidden="1" x14ac:dyDescent="0.25">
      <c r="A1340" t="s">
        <v>44</v>
      </c>
      <c r="B1340" t="s">
        <v>136</v>
      </c>
      <c r="C1340" s="2">
        <v>45745</v>
      </c>
      <c r="D1340" s="90">
        <v>0</v>
      </c>
      <c r="E1340" t="s">
        <v>23</v>
      </c>
      <c r="F1340">
        <v>4100490</v>
      </c>
      <c r="G1340">
        <v>3.75</v>
      </c>
      <c r="H1340">
        <v>1</v>
      </c>
      <c r="I1340">
        <v>3.75</v>
      </c>
      <c r="M1340"/>
    </row>
    <row r="1341" spans="1:13" hidden="1" x14ac:dyDescent="0.25">
      <c r="A1341" t="s">
        <v>44</v>
      </c>
      <c r="B1341" t="s">
        <v>18</v>
      </c>
      <c r="C1341" s="2">
        <v>45745</v>
      </c>
      <c r="D1341" s="90">
        <v>3.75</v>
      </c>
      <c r="E1341" t="s">
        <v>20</v>
      </c>
      <c r="F1341">
        <v>4100491</v>
      </c>
      <c r="G1341">
        <v>3.75</v>
      </c>
      <c r="H1341">
        <v>0</v>
      </c>
      <c r="I1341">
        <v>0</v>
      </c>
      <c r="M1341"/>
    </row>
    <row r="1342" spans="1:13" hidden="1" x14ac:dyDescent="0.25">
      <c r="A1342" t="s">
        <v>44</v>
      </c>
      <c r="B1342" t="s">
        <v>132</v>
      </c>
      <c r="C1342" s="2">
        <v>45743</v>
      </c>
      <c r="D1342" s="90">
        <v>3.75</v>
      </c>
      <c r="E1342" t="s">
        <v>23</v>
      </c>
      <c r="F1342">
        <v>4100492</v>
      </c>
      <c r="G1342">
        <v>3.75</v>
      </c>
      <c r="H1342">
        <v>0</v>
      </c>
      <c r="I1342">
        <v>0</v>
      </c>
      <c r="M1342"/>
    </row>
    <row r="1343" spans="1:13" hidden="1" x14ac:dyDescent="0.25">
      <c r="A1343" t="s">
        <v>44</v>
      </c>
      <c r="B1343" t="s">
        <v>45</v>
      </c>
      <c r="C1343" s="2">
        <v>45743</v>
      </c>
      <c r="D1343" s="90">
        <v>0</v>
      </c>
      <c r="E1343" t="s">
        <v>23</v>
      </c>
      <c r="F1343">
        <v>4100494</v>
      </c>
      <c r="G1343">
        <v>3.75</v>
      </c>
      <c r="H1343">
        <v>1</v>
      </c>
      <c r="I1343">
        <v>3.75</v>
      </c>
      <c r="M1343"/>
    </row>
    <row r="1344" spans="1:13" hidden="1" x14ac:dyDescent="0.25">
      <c r="A1344" t="s">
        <v>44</v>
      </c>
      <c r="B1344" t="s">
        <v>18</v>
      </c>
      <c r="C1344" s="2">
        <v>45746</v>
      </c>
      <c r="D1344" s="90">
        <v>3.75</v>
      </c>
      <c r="E1344" t="s">
        <v>20</v>
      </c>
      <c r="F1344">
        <v>4100497</v>
      </c>
      <c r="G1344">
        <v>3.75</v>
      </c>
      <c r="H1344">
        <v>0</v>
      </c>
      <c r="I1344">
        <v>0</v>
      </c>
      <c r="M1344"/>
    </row>
    <row r="1345" spans="1:13" hidden="1" x14ac:dyDescent="0.25">
      <c r="A1345" t="s">
        <v>44</v>
      </c>
      <c r="B1345" t="s">
        <v>18</v>
      </c>
      <c r="C1345" s="2">
        <v>45746</v>
      </c>
      <c r="D1345" s="90">
        <v>0</v>
      </c>
      <c r="E1345" t="s">
        <v>20</v>
      </c>
      <c r="F1345">
        <v>4100498</v>
      </c>
      <c r="G1345">
        <v>3.75</v>
      </c>
      <c r="H1345">
        <v>1</v>
      </c>
      <c r="I1345">
        <v>3.75</v>
      </c>
      <c r="M1345"/>
    </row>
    <row r="1346" spans="1:13" hidden="1" x14ac:dyDescent="0.25">
      <c r="A1346" t="s">
        <v>44</v>
      </c>
      <c r="B1346" t="s">
        <v>18</v>
      </c>
      <c r="C1346" s="2">
        <v>45743</v>
      </c>
      <c r="D1346" s="90">
        <v>0</v>
      </c>
      <c r="E1346" t="s">
        <v>20</v>
      </c>
      <c r="F1346">
        <v>4100500</v>
      </c>
      <c r="G1346">
        <v>3.75</v>
      </c>
      <c r="H1346">
        <v>1</v>
      </c>
      <c r="I1346">
        <v>3.75</v>
      </c>
      <c r="M1346"/>
    </row>
    <row r="1347" spans="1:13" hidden="1" x14ac:dyDescent="0.25">
      <c r="A1347" t="s">
        <v>44</v>
      </c>
      <c r="B1347" t="s">
        <v>117</v>
      </c>
      <c r="C1347" s="2">
        <v>45744</v>
      </c>
      <c r="D1347" s="90">
        <v>0</v>
      </c>
      <c r="E1347" t="s">
        <v>23</v>
      </c>
      <c r="F1347">
        <v>4100502</v>
      </c>
      <c r="G1347">
        <v>3.75</v>
      </c>
      <c r="H1347">
        <v>1</v>
      </c>
      <c r="I1347">
        <v>3.75</v>
      </c>
      <c r="M1347"/>
    </row>
    <row r="1348" spans="1:13" hidden="1" x14ac:dyDescent="0.25">
      <c r="A1348" t="s">
        <v>73</v>
      </c>
      <c r="B1348" t="s">
        <v>137</v>
      </c>
      <c r="C1348" s="2">
        <v>45742</v>
      </c>
      <c r="D1348" s="90">
        <v>5</v>
      </c>
      <c r="E1348" t="s">
        <v>23</v>
      </c>
      <c r="F1348">
        <v>4100506</v>
      </c>
      <c r="G1348">
        <v>5</v>
      </c>
      <c r="H1348">
        <v>0</v>
      </c>
      <c r="I1348">
        <v>0</v>
      </c>
      <c r="M1348"/>
    </row>
    <row r="1349" spans="1:13" hidden="1" x14ac:dyDescent="0.25">
      <c r="A1349" t="s">
        <v>73</v>
      </c>
      <c r="B1349" t="s">
        <v>136</v>
      </c>
      <c r="C1349" s="2">
        <v>45743</v>
      </c>
      <c r="D1349" s="90">
        <v>5</v>
      </c>
      <c r="E1349" t="s">
        <v>23</v>
      </c>
      <c r="F1349">
        <v>4100511</v>
      </c>
      <c r="G1349">
        <v>5</v>
      </c>
      <c r="H1349">
        <v>0</v>
      </c>
      <c r="I1349">
        <v>0</v>
      </c>
      <c r="M1349"/>
    </row>
    <row r="1350" spans="1:13" hidden="1" x14ac:dyDescent="0.25">
      <c r="A1350" t="s">
        <v>73</v>
      </c>
      <c r="B1350" t="s">
        <v>18</v>
      </c>
      <c r="C1350" s="2">
        <v>45741</v>
      </c>
      <c r="D1350" s="90">
        <v>5</v>
      </c>
      <c r="E1350" t="s">
        <v>23</v>
      </c>
      <c r="F1350">
        <v>4100514</v>
      </c>
      <c r="G1350">
        <v>5</v>
      </c>
      <c r="H1350">
        <v>0</v>
      </c>
      <c r="I1350">
        <v>0</v>
      </c>
      <c r="M1350"/>
    </row>
    <row r="1351" spans="1:13" hidden="1" x14ac:dyDescent="0.25">
      <c r="A1351" t="s">
        <v>75</v>
      </c>
      <c r="B1351" t="s">
        <v>65</v>
      </c>
      <c r="C1351" s="2">
        <v>45741</v>
      </c>
      <c r="D1351" s="90">
        <v>3.75</v>
      </c>
      <c r="E1351" t="s">
        <v>23</v>
      </c>
      <c r="F1351">
        <v>4100520</v>
      </c>
      <c r="G1351">
        <v>3.75</v>
      </c>
      <c r="H1351">
        <v>0</v>
      </c>
      <c r="I1351">
        <v>0</v>
      </c>
      <c r="M1351"/>
    </row>
    <row r="1352" spans="1:13" hidden="1" x14ac:dyDescent="0.25">
      <c r="A1352" t="s">
        <v>44</v>
      </c>
      <c r="B1352" t="s">
        <v>132</v>
      </c>
      <c r="C1352" s="2">
        <v>45743</v>
      </c>
      <c r="D1352" s="90">
        <v>3.75</v>
      </c>
      <c r="E1352" t="s">
        <v>23</v>
      </c>
      <c r="F1352">
        <v>4100524</v>
      </c>
      <c r="G1352">
        <v>3.75</v>
      </c>
      <c r="H1352">
        <v>0</v>
      </c>
      <c r="I1352">
        <v>0</v>
      </c>
      <c r="M1352"/>
    </row>
    <row r="1353" spans="1:13" hidden="1" x14ac:dyDescent="0.25">
      <c r="A1353" t="s">
        <v>44</v>
      </c>
      <c r="B1353" t="s">
        <v>117</v>
      </c>
      <c r="C1353" s="2">
        <v>45743</v>
      </c>
      <c r="D1353" s="90">
        <v>0</v>
      </c>
      <c r="E1353" t="s">
        <v>23</v>
      </c>
      <c r="F1353">
        <v>4100526</v>
      </c>
      <c r="G1353">
        <v>3.75</v>
      </c>
      <c r="H1353">
        <v>1</v>
      </c>
      <c r="I1353">
        <v>3.75</v>
      </c>
      <c r="M1353"/>
    </row>
    <row r="1354" spans="1:13" hidden="1" x14ac:dyDescent="0.25">
      <c r="A1354" t="s">
        <v>73</v>
      </c>
      <c r="B1354" t="s">
        <v>137</v>
      </c>
      <c r="C1354" s="2">
        <v>45741</v>
      </c>
      <c r="D1354" s="90">
        <v>5</v>
      </c>
      <c r="E1354" t="s">
        <v>23</v>
      </c>
      <c r="F1354">
        <v>4100527</v>
      </c>
      <c r="G1354">
        <v>5</v>
      </c>
      <c r="H1354">
        <v>0</v>
      </c>
      <c r="I1354">
        <v>0</v>
      </c>
      <c r="M1354"/>
    </row>
    <row r="1355" spans="1:13" hidden="1" x14ac:dyDescent="0.25">
      <c r="A1355" t="s">
        <v>75</v>
      </c>
      <c r="B1355" t="s">
        <v>136</v>
      </c>
      <c r="C1355" s="2">
        <v>45740</v>
      </c>
      <c r="D1355" s="90">
        <v>0</v>
      </c>
      <c r="E1355" t="s">
        <v>23</v>
      </c>
      <c r="F1355">
        <v>4100535</v>
      </c>
      <c r="G1355">
        <v>0</v>
      </c>
      <c r="H1355">
        <v>0</v>
      </c>
      <c r="I1355">
        <v>0</v>
      </c>
      <c r="M1355"/>
    </row>
    <row r="1356" spans="1:13" hidden="1" x14ac:dyDescent="0.25">
      <c r="A1356" t="s">
        <v>44</v>
      </c>
      <c r="B1356" t="s">
        <v>18</v>
      </c>
      <c r="C1356" s="2">
        <v>45743</v>
      </c>
      <c r="D1356" s="90">
        <v>0</v>
      </c>
      <c r="E1356" t="s">
        <v>20</v>
      </c>
      <c r="F1356">
        <v>4100536</v>
      </c>
      <c r="G1356">
        <v>3.75</v>
      </c>
      <c r="H1356">
        <v>1</v>
      </c>
      <c r="I1356">
        <v>3.75</v>
      </c>
      <c r="M1356"/>
    </row>
    <row r="1357" spans="1:13" hidden="1" x14ac:dyDescent="0.25">
      <c r="A1357" t="s">
        <v>44</v>
      </c>
      <c r="B1357" t="s">
        <v>18</v>
      </c>
      <c r="C1357" s="2">
        <v>45743</v>
      </c>
      <c r="D1357" s="90">
        <v>0</v>
      </c>
      <c r="E1357" t="s">
        <v>20</v>
      </c>
      <c r="F1357">
        <v>4100537</v>
      </c>
      <c r="G1357">
        <v>3.75</v>
      </c>
      <c r="H1357">
        <v>1</v>
      </c>
      <c r="I1357">
        <v>3.75</v>
      </c>
      <c r="M1357"/>
    </row>
    <row r="1358" spans="1:13" hidden="1" x14ac:dyDescent="0.25">
      <c r="A1358" t="s">
        <v>73</v>
      </c>
      <c r="B1358" t="s">
        <v>135</v>
      </c>
      <c r="C1358" s="2">
        <v>45741</v>
      </c>
      <c r="D1358" s="90">
        <v>5</v>
      </c>
      <c r="E1358" t="s">
        <v>23</v>
      </c>
      <c r="F1358">
        <v>4100539</v>
      </c>
      <c r="G1358">
        <v>5</v>
      </c>
      <c r="H1358">
        <v>0</v>
      </c>
      <c r="I1358">
        <v>0</v>
      </c>
      <c r="M1358"/>
    </row>
    <row r="1359" spans="1:13" hidden="1" x14ac:dyDescent="0.25">
      <c r="A1359" t="s">
        <v>44</v>
      </c>
      <c r="B1359" t="s">
        <v>132</v>
      </c>
      <c r="C1359" s="2">
        <v>45741</v>
      </c>
      <c r="D1359" s="90">
        <v>0</v>
      </c>
      <c r="E1359" t="s">
        <v>23</v>
      </c>
      <c r="F1359">
        <v>4100540</v>
      </c>
      <c r="G1359">
        <v>0</v>
      </c>
      <c r="H1359">
        <v>0</v>
      </c>
      <c r="I1359">
        <v>0</v>
      </c>
      <c r="M1359"/>
    </row>
    <row r="1360" spans="1:13" hidden="1" x14ac:dyDescent="0.25">
      <c r="A1360" t="s">
        <v>44</v>
      </c>
      <c r="B1360" t="s">
        <v>136</v>
      </c>
      <c r="C1360" s="2">
        <v>45741</v>
      </c>
      <c r="D1360" s="90">
        <v>0</v>
      </c>
      <c r="E1360" t="s">
        <v>23</v>
      </c>
      <c r="F1360">
        <v>4100541</v>
      </c>
      <c r="G1360">
        <v>3.75</v>
      </c>
      <c r="H1360">
        <v>1</v>
      </c>
      <c r="I1360">
        <v>3.75</v>
      </c>
      <c r="M1360"/>
    </row>
    <row r="1361" spans="1:13" hidden="1" x14ac:dyDescent="0.25">
      <c r="A1361" t="s">
        <v>44</v>
      </c>
      <c r="B1361" t="s">
        <v>117</v>
      </c>
      <c r="C1361" s="2">
        <v>45741</v>
      </c>
      <c r="D1361" s="90">
        <v>0</v>
      </c>
      <c r="E1361" t="s">
        <v>23</v>
      </c>
      <c r="F1361">
        <v>4100544</v>
      </c>
      <c r="G1361">
        <v>3.75</v>
      </c>
      <c r="H1361">
        <v>1</v>
      </c>
      <c r="I1361">
        <v>3.75</v>
      </c>
      <c r="M1361"/>
    </row>
    <row r="1362" spans="1:13" hidden="1" x14ac:dyDescent="0.25">
      <c r="A1362" t="s">
        <v>44</v>
      </c>
      <c r="B1362" t="s">
        <v>45</v>
      </c>
      <c r="C1362" s="2">
        <v>45741</v>
      </c>
      <c r="D1362" s="90">
        <v>0</v>
      </c>
      <c r="E1362" t="s">
        <v>23</v>
      </c>
      <c r="F1362">
        <v>4100545</v>
      </c>
      <c r="G1362">
        <v>3.75</v>
      </c>
      <c r="H1362">
        <v>1</v>
      </c>
      <c r="I1362">
        <v>3.75</v>
      </c>
      <c r="M1362"/>
    </row>
    <row r="1363" spans="1:13" hidden="1" x14ac:dyDescent="0.25">
      <c r="A1363" t="s">
        <v>44</v>
      </c>
      <c r="B1363" t="s">
        <v>18</v>
      </c>
      <c r="C1363" s="2">
        <v>45741</v>
      </c>
      <c r="D1363" s="90">
        <v>0</v>
      </c>
      <c r="E1363" t="s">
        <v>20</v>
      </c>
      <c r="F1363">
        <v>4100546</v>
      </c>
      <c r="G1363">
        <v>3.75</v>
      </c>
      <c r="H1363">
        <v>1</v>
      </c>
      <c r="I1363">
        <v>3.75</v>
      </c>
      <c r="M1363"/>
    </row>
    <row r="1364" spans="1:13" hidden="1" x14ac:dyDescent="0.25">
      <c r="A1364" t="s">
        <v>75</v>
      </c>
      <c r="B1364" t="s">
        <v>137</v>
      </c>
      <c r="C1364" s="2">
        <v>45741</v>
      </c>
      <c r="D1364" s="90">
        <v>0</v>
      </c>
      <c r="E1364" t="s">
        <v>23</v>
      </c>
      <c r="F1364">
        <v>4100547</v>
      </c>
      <c r="G1364">
        <v>0</v>
      </c>
      <c r="H1364">
        <v>0</v>
      </c>
      <c r="I1364">
        <v>0</v>
      </c>
      <c r="M1364"/>
    </row>
    <row r="1365" spans="1:13" hidden="1" x14ac:dyDescent="0.25">
      <c r="A1365" t="s">
        <v>75</v>
      </c>
      <c r="B1365" t="s">
        <v>143</v>
      </c>
      <c r="C1365" s="2">
        <v>45741</v>
      </c>
      <c r="D1365" s="90">
        <v>5.5</v>
      </c>
      <c r="E1365" t="s">
        <v>37</v>
      </c>
      <c r="F1365">
        <v>4100549</v>
      </c>
      <c r="G1365">
        <v>5.5</v>
      </c>
      <c r="H1365">
        <v>0</v>
      </c>
      <c r="I1365">
        <v>0</v>
      </c>
      <c r="M1365"/>
    </row>
    <row r="1366" spans="1:13" hidden="1" x14ac:dyDescent="0.25">
      <c r="A1366" t="s">
        <v>73</v>
      </c>
      <c r="B1366" t="s">
        <v>18</v>
      </c>
      <c r="C1366" s="2">
        <v>45741</v>
      </c>
      <c r="D1366" s="90">
        <v>0</v>
      </c>
      <c r="E1366" t="s">
        <v>23</v>
      </c>
      <c r="F1366">
        <v>4100550</v>
      </c>
      <c r="G1366">
        <v>0</v>
      </c>
      <c r="H1366">
        <v>0</v>
      </c>
      <c r="I1366">
        <v>0</v>
      </c>
      <c r="M1366"/>
    </row>
    <row r="1367" spans="1:13" hidden="1" x14ac:dyDescent="0.25">
      <c r="A1367" t="s">
        <v>75</v>
      </c>
      <c r="B1367" t="s">
        <v>18</v>
      </c>
      <c r="C1367" s="2">
        <v>45741</v>
      </c>
      <c r="D1367" s="90">
        <v>5</v>
      </c>
      <c r="E1367" t="s">
        <v>23</v>
      </c>
      <c r="F1367">
        <v>4100552</v>
      </c>
      <c r="G1367">
        <v>5</v>
      </c>
      <c r="H1367">
        <v>0</v>
      </c>
      <c r="I1367">
        <v>0</v>
      </c>
      <c r="M1367"/>
    </row>
    <row r="1368" spans="1:13" hidden="1" x14ac:dyDescent="0.25">
      <c r="A1368" t="s">
        <v>44</v>
      </c>
      <c r="B1368" t="s">
        <v>136</v>
      </c>
      <c r="C1368" s="2">
        <v>45741</v>
      </c>
      <c r="D1368" s="90">
        <v>0</v>
      </c>
      <c r="E1368" t="s">
        <v>23</v>
      </c>
      <c r="F1368">
        <v>4100555</v>
      </c>
      <c r="G1368">
        <v>0</v>
      </c>
      <c r="H1368">
        <v>0</v>
      </c>
      <c r="I1368">
        <v>0</v>
      </c>
      <c r="M1368"/>
    </row>
    <row r="1369" spans="1:13" hidden="1" x14ac:dyDescent="0.25">
      <c r="A1369" t="s">
        <v>73</v>
      </c>
      <c r="B1369" t="s">
        <v>143</v>
      </c>
      <c r="C1369" s="2">
        <v>45741</v>
      </c>
      <c r="D1369" s="90">
        <v>5</v>
      </c>
      <c r="E1369" t="s">
        <v>37</v>
      </c>
      <c r="F1369">
        <v>4100556</v>
      </c>
      <c r="G1369">
        <v>5</v>
      </c>
      <c r="H1369">
        <v>0</v>
      </c>
      <c r="I1369">
        <v>0</v>
      </c>
      <c r="M1369"/>
    </row>
    <row r="1370" spans="1:13" hidden="1" x14ac:dyDescent="0.25">
      <c r="A1370" t="s">
        <v>44</v>
      </c>
      <c r="B1370" t="s">
        <v>117</v>
      </c>
      <c r="C1370" s="2">
        <v>45741</v>
      </c>
      <c r="D1370" s="90">
        <v>0</v>
      </c>
      <c r="E1370" t="s">
        <v>23</v>
      </c>
      <c r="F1370">
        <v>4100557</v>
      </c>
      <c r="G1370">
        <v>3.75</v>
      </c>
      <c r="H1370">
        <v>1</v>
      </c>
      <c r="I1370">
        <v>3.75</v>
      </c>
      <c r="M1370"/>
    </row>
    <row r="1371" spans="1:13" hidden="1" x14ac:dyDescent="0.25">
      <c r="A1371" t="s">
        <v>44</v>
      </c>
      <c r="B1371" t="s">
        <v>45</v>
      </c>
      <c r="C1371" s="2">
        <v>45743</v>
      </c>
      <c r="D1371" s="90">
        <v>0</v>
      </c>
      <c r="E1371" t="s">
        <v>23</v>
      </c>
      <c r="F1371">
        <v>4100571</v>
      </c>
      <c r="G1371">
        <v>3.75</v>
      </c>
      <c r="H1371">
        <v>1</v>
      </c>
      <c r="I1371">
        <v>3.75</v>
      </c>
      <c r="M1371"/>
    </row>
    <row r="1372" spans="1:13" hidden="1" x14ac:dyDescent="0.25">
      <c r="A1372" t="s">
        <v>44</v>
      </c>
      <c r="B1372" t="s">
        <v>45</v>
      </c>
      <c r="C1372" s="2">
        <v>45743</v>
      </c>
      <c r="D1372" s="90">
        <v>0</v>
      </c>
      <c r="E1372" t="s">
        <v>23</v>
      </c>
      <c r="F1372">
        <v>4100572</v>
      </c>
      <c r="G1372">
        <v>3.75</v>
      </c>
      <c r="H1372">
        <v>1</v>
      </c>
      <c r="I1372">
        <v>3.75</v>
      </c>
      <c r="M1372"/>
    </row>
    <row r="1373" spans="1:13" hidden="1" x14ac:dyDescent="0.25">
      <c r="A1373" t="s">
        <v>73</v>
      </c>
      <c r="B1373" t="s">
        <v>136</v>
      </c>
      <c r="C1373" s="2">
        <v>45741</v>
      </c>
      <c r="D1373" s="90">
        <v>5</v>
      </c>
      <c r="E1373" t="s">
        <v>37</v>
      </c>
      <c r="F1373">
        <v>4100575</v>
      </c>
      <c r="G1373">
        <v>5</v>
      </c>
      <c r="H1373">
        <v>0</v>
      </c>
      <c r="I1373">
        <v>0</v>
      </c>
      <c r="M1373"/>
    </row>
    <row r="1374" spans="1:13" hidden="1" x14ac:dyDescent="0.25">
      <c r="A1374" t="s">
        <v>44</v>
      </c>
      <c r="B1374" t="s">
        <v>117</v>
      </c>
      <c r="C1374" s="2">
        <v>45741</v>
      </c>
      <c r="D1374" s="90">
        <v>3.75</v>
      </c>
      <c r="E1374" t="s">
        <v>23</v>
      </c>
      <c r="F1374">
        <v>4100580</v>
      </c>
      <c r="G1374">
        <v>3.75</v>
      </c>
      <c r="H1374">
        <v>0</v>
      </c>
      <c r="I1374">
        <v>0</v>
      </c>
      <c r="M1374"/>
    </row>
    <row r="1375" spans="1:13" hidden="1" x14ac:dyDescent="0.25">
      <c r="A1375" t="s">
        <v>73</v>
      </c>
      <c r="B1375" t="s">
        <v>18</v>
      </c>
      <c r="C1375" s="2">
        <v>45740</v>
      </c>
      <c r="D1375" s="90">
        <v>5</v>
      </c>
      <c r="E1375" t="s">
        <v>20</v>
      </c>
      <c r="F1375">
        <v>4100581</v>
      </c>
      <c r="G1375">
        <v>5</v>
      </c>
      <c r="H1375">
        <v>0</v>
      </c>
      <c r="I1375">
        <v>0</v>
      </c>
      <c r="M1375"/>
    </row>
    <row r="1376" spans="1:13" hidden="1" x14ac:dyDescent="0.25">
      <c r="A1376" t="s">
        <v>44</v>
      </c>
      <c r="B1376" t="s">
        <v>18</v>
      </c>
      <c r="C1376" s="2">
        <v>45742</v>
      </c>
      <c r="D1376" s="90">
        <v>0</v>
      </c>
      <c r="E1376" t="s">
        <v>20</v>
      </c>
      <c r="F1376">
        <v>4100584</v>
      </c>
      <c r="G1376">
        <v>3.75</v>
      </c>
      <c r="H1376">
        <v>1</v>
      </c>
      <c r="I1376">
        <v>3.75</v>
      </c>
      <c r="M1376"/>
    </row>
    <row r="1377" spans="1:13" hidden="1" x14ac:dyDescent="0.25">
      <c r="A1377" t="s">
        <v>44</v>
      </c>
      <c r="B1377" t="s">
        <v>65</v>
      </c>
      <c r="C1377" s="2">
        <v>45742</v>
      </c>
      <c r="D1377" s="90">
        <v>0</v>
      </c>
      <c r="E1377" t="s">
        <v>23</v>
      </c>
      <c r="F1377">
        <v>4100585</v>
      </c>
      <c r="G1377">
        <v>3.75</v>
      </c>
      <c r="H1377">
        <v>1</v>
      </c>
      <c r="I1377">
        <v>3.75</v>
      </c>
      <c r="M1377"/>
    </row>
    <row r="1378" spans="1:13" hidden="1" x14ac:dyDescent="0.25">
      <c r="A1378" t="s">
        <v>75</v>
      </c>
      <c r="B1378" t="s">
        <v>137</v>
      </c>
      <c r="C1378" s="2">
        <v>45742</v>
      </c>
      <c r="D1378" s="90">
        <v>3</v>
      </c>
      <c r="E1378" t="s">
        <v>23</v>
      </c>
      <c r="F1378">
        <v>4100586</v>
      </c>
      <c r="G1378">
        <v>3</v>
      </c>
      <c r="H1378">
        <v>0</v>
      </c>
      <c r="I1378">
        <v>0</v>
      </c>
      <c r="M1378"/>
    </row>
    <row r="1379" spans="1:13" hidden="1" x14ac:dyDescent="0.25">
      <c r="A1379" t="s">
        <v>75</v>
      </c>
      <c r="B1379" t="s">
        <v>137</v>
      </c>
      <c r="C1379" s="2">
        <v>45742</v>
      </c>
      <c r="D1379" s="90">
        <v>3</v>
      </c>
      <c r="E1379" t="s">
        <v>23</v>
      </c>
      <c r="F1379">
        <v>4100587</v>
      </c>
      <c r="G1379">
        <v>3</v>
      </c>
      <c r="H1379">
        <v>0</v>
      </c>
      <c r="I1379">
        <v>0</v>
      </c>
      <c r="M1379"/>
    </row>
    <row r="1380" spans="1:13" hidden="1" x14ac:dyDescent="0.25">
      <c r="A1380" t="s">
        <v>75</v>
      </c>
      <c r="B1380" t="s">
        <v>140</v>
      </c>
      <c r="C1380" s="2">
        <v>45744</v>
      </c>
      <c r="D1380" s="90">
        <v>5.5</v>
      </c>
      <c r="E1380" t="s">
        <v>23</v>
      </c>
      <c r="F1380">
        <v>4100589</v>
      </c>
      <c r="G1380">
        <v>5.5</v>
      </c>
      <c r="H1380">
        <v>0</v>
      </c>
      <c r="I1380">
        <v>0</v>
      </c>
      <c r="M1380"/>
    </row>
    <row r="1381" spans="1:13" hidden="1" x14ac:dyDescent="0.25">
      <c r="A1381" t="s">
        <v>44</v>
      </c>
      <c r="B1381" t="s">
        <v>45</v>
      </c>
      <c r="C1381" s="2">
        <v>45747</v>
      </c>
      <c r="D1381" s="90">
        <v>3.75</v>
      </c>
      <c r="E1381" t="s">
        <v>23</v>
      </c>
      <c r="F1381">
        <v>4100597</v>
      </c>
      <c r="G1381">
        <v>3.75</v>
      </c>
      <c r="H1381">
        <v>0</v>
      </c>
      <c r="I1381">
        <v>0</v>
      </c>
      <c r="M1381"/>
    </row>
    <row r="1382" spans="1:13" hidden="1" x14ac:dyDescent="0.25">
      <c r="A1382" t="s">
        <v>44</v>
      </c>
      <c r="B1382" t="s">
        <v>18</v>
      </c>
      <c r="C1382" s="2">
        <v>45747</v>
      </c>
      <c r="D1382" s="90">
        <v>0</v>
      </c>
      <c r="E1382" t="s">
        <v>20</v>
      </c>
      <c r="F1382">
        <v>4100598</v>
      </c>
      <c r="G1382">
        <v>3.75</v>
      </c>
      <c r="H1382">
        <v>1</v>
      </c>
      <c r="I1382">
        <v>3.75</v>
      </c>
      <c r="M1382"/>
    </row>
    <row r="1383" spans="1:13" hidden="1" x14ac:dyDescent="0.25">
      <c r="A1383" t="s">
        <v>44</v>
      </c>
      <c r="B1383" t="s">
        <v>65</v>
      </c>
      <c r="C1383" s="2">
        <v>45744</v>
      </c>
      <c r="D1383" s="90">
        <v>0</v>
      </c>
      <c r="E1383" t="s">
        <v>23</v>
      </c>
      <c r="F1383">
        <v>4100600</v>
      </c>
      <c r="G1383">
        <v>3.75</v>
      </c>
      <c r="H1383">
        <v>1</v>
      </c>
      <c r="I1383">
        <v>3.75</v>
      </c>
      <c r="M1383"/>
    </row>
    <row r="1384" spans="1:13" hidden="1" x14ac:dyDescent="0.25">
      <c r="A1384" t="s">
        <v>44</v>
      </c>
      <c r="B1384" t="s">
        <v>136</v>
      </c>
      <c r="C1384" s="2">
        <v>45747</v>
      </c>
      <c r="D1384" s="90">
        <v>0</v>
      </c>
      <c r="E1384" t="s">
        <v>23</v>
      </c>
      <c r="F1384">
        <v>4100601</v>
      </c>
      <c r="G1384">
        <v>3.75</v>
      </c>
      <c r="H1384">
        <v>1</v>
      </c>
      <c r="I1384">
        <v>3.75</v>
      </c>
      <c r="M1384"/>
    </row>
    <row r="1385" spans="1:13" hidden="1" x14ac:dyDescent="0.25">
      <c r="A1385" t="s">
        <v>44</v>
      </c>
      <c r="B1385" t="s">
        <v>45</v>
      </c>
      <c r="C1385" s="2">
        <v>45742</v>
      </c>
      <c r="D1385" s="90">
        <v>0</v>
      </c>
      <c r="E1385" t="s">
        <v>23</v>
      </c>
      <c r="F1385">
        <v>4100602</v>
      </c>
      <c r="G1385">
        <v>3.75</v>
      </c>
      <c r="H1385">
        <v>1</v>
      </c>
      <c r="I1385">
        <v>3.75</v>
      </c>
      <c r="M1385"/>
    </row>
    <row r="1386" spans="1:13" hidden="1" x14ac:dyDescent="0.25">
      <c r="A1386" t="s">
        <v>44</v>
      </c>
      <c r="B1386" t="s">
        <v>45</v>
      </c>
      <c r="C1386" s="2">
        <v>45744</v>
      </c>
      <c r="D1386" s="90">
        <v>0</v>
      </c>
      <c r="E1386" t="s">
        <v>23</v>
      </c>
      <c r="F1386">
        <v>4100603</v>
      </c>
      <c r="G1386">
        <v>3.75</v>
      </c>
      <c r="H1386">
        <v>1</v>
      </c>
      <c r="I1386">
        <v>3.75</v>
      </c>
      <c r="M1386"/>
    </row>
    <row r="1387" spans="1:13" hidden="1" x14ac:dyDescent="0.25">
      <c r="A1387" t="s">
        <v>44</v>
      </c>
      <c r="B1387" t="s">
        <v>18</v>
      </c>
      <c r="C1387" s="2">
        <v>45747</v>
      </c>
      <c r="D1387" s="90">
        <v>0</v>
      </c>
      <c r="E1387" t="s">
        <v>20</v>
      </c>
      <c r="F1387">
        <v>4100604</v>
      </c>
      <c r="G1387">
        <v>3.75</v>
      </c>
      <c r="H1387">
        <v>1</v>
      </c>
      <c r="I1387">
        <v>3.75</v>
      </c>
      <c r="M1387"/>
    </row>
    <row r="1388" spans="1:13" hidden="1" x14ac:dyDescent="0.25">
      <c r="A1388" t="s">
        <v>73</v>
      </c>
      <c r="B1388" t="s">
        <v>142</v>
      </c>
      <c r="C1388" s="2">
        <v>45741</v>
      </c>
      <c r="D1388" s="90">
        <v>5</v>
      </c>
      <c r="E1388" t="s">
        <v>23</v>
      </c>
      <c r="F1388">
        <v>4100605</v>
      </c>
      <c r="G1388">
        <v>5</v>
      </c>
      <c r="H1388">
        <v>0</v>
      </c>
      <c r="I1388">
        <v>0</v>
      </c>
      <c r="M1388"/>
    </row>
    <row r="1389" spans="1:13" hidden="1" x14ac:dyDescent="0.25">
      <c r="A1389" t="s">
        <v>44</v>
      </c>
      <c r="B1389" t="s">
        <v>18</v>
      </c>
      <c r="C1389" s="2">
        <v>45746</v>
      </c>
      <c r="D1389" s="90">
        <v>0</v>
      </c>
      <c r="E1389" t="s">
        <v>20</v>
      </c>
      <c r="F1389">
        <v>4100609</v>
      </c>
      <c r="G1389">
        <v>3.75</v>
      </c>
      <c r="H1389">
        <v>1</v>
      </c>
      <c r="I1389">
        <v>3.75</v>
      </c>
      <c r="M1389"/>
    </row>
    <row r="1390" spans="1:13" hidden="1" x14ac:dyDescent="0.25">
      <c r="A1390" t="s">
        <v>44</v>
      </c>
      <c r="B1390" t="s">
        <v>18</v>
      </c>
      <c r="C1390" s="2">
        <v>45746</v>
      </c>
      <c r="D1390" s="90">
        <v>0</v>
      </c>
      <c r="E1390" t="s">
        <v>20</v>
      </c>
      <c r="F1390">
        <v>4100610</v>
      </c>
      <c r="G1390">
        <v>3.75</v>
      </c>
      <c r="H1390">
        <v>1</v>
      </c>
      <c r="I1390">
        <v>3.75</v>
      </c>
      <c r="M1390"/>
    </row>
    <row r="1391" spans="1:13" hidden="1" x14ac:dyDescent="0.25">
      <c r="A1391" t="s">
        <v>44</v>
      </c>
      <c r="B1391" t="s">
        <v>65</v>
      </c>
      <c r="C1391" s="2">
        <v>45744</v>
      </c>
      <c r="D1391" s="90">
        <v>0</v>
      </c>
      <c r="E1391" t="s">
        <v>23</v>
      </c>
      <c r="F1391">
        <v>4100612</v>
      </c>
      <c r="G1391">
        <v>3.75</v>
      </c>
      <c r="H1391">
        <v>1</v>
      </c>
      <c r="I1391">
        <v>3.75</v>
      </c>
      <c r="M1391"/>
    </row>
    <row r="1392" spans="1:13" hidden="1" x14ac:dyDescent="0.25">
      <c r="A1392" t="s">
        <v>44</v>
      </c>
      <c r="B1392" t="s">
        <v>117</v>
      </c>
      <c r="C1392" s="2">
        <v>45744</v>
      </c>
      <c r="D1392" s="90">
        <v>0</v>
      </c>
      <c r="E1392" t="s">
        <v>23</v>
      </c>
      <c r="F1392">
        <v>4100613</v>
      </c>
      <c r="G1392">
        <v>3.75</v>
      </c>
      <c r="H1392">
        <v>1</v>
      </c>
      <c r="I1392">
        <v>3.75</v>
      </c>
      <c r="M1392"/>
    </row>
    <row r="1393" spans="1:13" hidden="1" x14ac:dyDescent="0.25">
      <c r="A1393" t="s">
        <v>44</v>
      </c>
      <c r="B1393" t="s">
        <v>117</v>
      </c>
      <c r="C1393" s="2">
        <v>45744</v>
      </c>
      <c r="D1393" s="90">
        <v>0</v>
      </c>
      <c r="E1393" t="s">
        <v>23</v>
      </c>
      <c r="F1393">
        <v>4100615</v>
      </c>
      <c r="G1393">
        <v>3.75</v>
      </c>
      <c r="H1393">
        <v>1</v>
      </c>
      <c r="I1393">
        <v>3.75</v>
      </c>
      <c r="M1393"/>
    </row>
    <row r="1394" spans="1:13" hidden="1" x14ac:dyDescent="0.25">
      <c r="A1394" t="s">
        <v>44</v>
      </c>
      <c r="B1394" t="s">
        <v>136</v>
      </c>
      <c r="C1394" s="2">
        <v>45741</v>
      </c>
      <c r="D1394" s="90">
        <v>0</v>
      </c>
      <c r="E1394" t="s">
        <v>23</v>
      </c>
      <c r="F1394">
        <v>4100626</v>
      </c>
      <c r="G1394">
        <v>3.75</v>
      </c>
      <c r="H1394">
        <v>1</v>
      </c>
      <c r="I1394">
        <v>3.75</v>
      </c>
      <c r="M1394"/>
    </row>
    <row r="1395" spans="1:13" hidden="1" x14ac:dyDescent="0.25">
      <c r="A1395" t="s">
        <v>73</v>
      </c>
      <c r="B1395" t="s">
        <v>18</v>
      </c>
      <c r="C1395" s="2">
        <v>45741</v>
      </c>
      <c r="D1395" s="90">
        <v>5</v>
      </c>
      <c r="E1395" t="s">
        <v>23</v>
      </c>
      <c r="F1395">
        <v>4100628</v>
      </c>
      <c r="G1395">
        <v>5</v>
      </c>
      <c r="H1395">
        <v>0</v>
      </c>
      <c r="I1395">
        <v>0</v>
      </c>
      <c r="M1395"/>
    </row>
    <row r="1396" spans="1:13" hidden="1" x14ac:dyDescent="0.25">
      <c r="A1396" t="s">
        <v>44</v>
      </c>
      <c r="B1396" t="s">
        <v>117</v>
      </c>
      <c r="C1396" s="2">
        <v>45743</v>
      </c>
      <c r="D1396" s="90">
        <v>0</v>
      </c>
      <c r="E1396" t="s">
        <v>23</v>
      </c>
      <c r="F1396">
        <v>4100633</v>
      </c>
      <c r="G1396">
        <v>3.75</v>
      </c>
      <c r="H1396">
        <v>1</v>
      </c>
      <c r="I1396">
        <v>3.75</v>
      </c>
      <c r="M1396"/>
    </row>
    <row r="1397" spans="1:13" hidden="1" x14ac:dyDescent="0.25">
      <c r="A1397" t="s">
        <v>73</v>
      </c>
      <c r="B1397" t="s">
        <v>18</v>
      </c>
      <c r="C1397" s="2">
        <v>45747</v>
      </c>
      <c r="D1397" s="90">
        <v>5</v>
      </c>
      <c r="E1397" t="s">
        <v>23</v>
      </c>
      <c r="F1397">
        <v>4100634</v>
      </c>
      <c r="G1397">
        <v>5</v>
      </c>
      <c r="H1397">
        <v>0</v>
      </c>
      <c r="I1397">
        <v>0</v>
      </c>
      <c r="M1397"/>
    </row>
    <row r="1398" spans="1:13" hidden="1" x14ac:dyDescent="0.25">
      <c r="A1398" t="s">
        <v>73</v>
      </c>
      <c r="B1398" t="s">
        <v>141</v>
      </c>
      <c r="C1398" s="2">
        <v>45742</v>
      </c>
      <c r="D1398" s="90">
        <v>5</v>
      </c>
      <c r="E1398" t="s">
        <v>23</v>
      </c>
      <c r="F1398">
        <v>4100635</v>
      </c>
      <c r="G1398">
        <v>5</v>
      </c>
      <c r="H1398">
        <v>0</v>
      </c>
      <c r="I1398">
        <v>0</v>
      </c>
      <c r="M1398"/>
    </row>
    <row r="1399" spans="1:13" hidden="1" x14ac:dyDescent="0.25">
      <c r="A1399" t="s">
        <v>44</v>
      </c>
      <c r="B1399" t="s">
        <v>45</v>
      </c>
      <c r="C1399" s="2">
        <v>45741</v>
      </c>
      <c r="D1399" s="90">
        <v>0</v>
      </c>
      <c r="E1399" t="s">
        <v>23</v>
      </c>
      <c r="F1399">
        <v>4100636</v>
      </c>
      <c r="G1399">
        <v>3.75</v>
      </c>
      <c r="H1399">
        <v>1</v>
      </c>
      <c r="I1399">
        <v>3.75</v>
      </c>
      <c r="M1399"/>
    </row>
    <row r="1400" spans="1:13" hidden="1" x14ac:dyDescent="0.25">
      <c r="A1400" t="s">
        <v>44</v>
      </c>
      <c r="B1400" t="s">
        <v>21</v>
      </c>
      <c r="C1400" s="2">
        <v>45744</v>
      </c>
      <c r="D1400" s="90">
        <v>3.75</v>
      </c>
      <c r="E1400" t="s">
        <v>23</v>
      </c>
      <c r="F1400">
        <v>4100637</v>
      </c>
      <c r="G1400">
        <v>3.75</v>
      </c>
      <c r="H1400">
        <v>0</v>
      </c>
      <c r="I1400">
        <v>0</v>
      </c>
      <c r="M1400"/>
    </row>
    <row r="1401" spans="1:13" hidden="1" x14ac:dyDescent="0.25">
      <c r="A1401" t="s">
        <v>44</v>
      </c>
      <c r="B1401" t="s">
        <v>65</v>
      </c>
      <c r="C1401" s="2">
        <v>45744</v>
      </c>
      <c r="D1401" s="90">
        <v>0</v>
      </c>
      <c r="E1401" t="s">
        <v>23</v>
      </c>
      <c r="F1401">
        <v>4100638</v>
      </c>
      <c r="G1401">
        <v>3.75</v>
      </c>
      <c r="H1401">
        <v>1</v>
      </c>
      <c r="I1401">
        <v>3.75</v>
      </c>
      <c r="M1401"/>
    </row>
    <row r="1402" spans="1:13" hidden="1" x14ac:dyDescent="0.25">
      <c r="A1402" t="s">
        <v>75</v>
      </c>
      <c r="B1402" t="s">
        <v>18</v>
      </c>
      <c r="C1402" s="2">
        <v>45740</v>
      </c>
      <c r="D1402" s="90">
        <v>5.5</v>
      </c>
      <c r="E1402" t="s">
        <v>20</v>
      </c>
      <c r="F1402">
        <v>4100640</v>
      </c>
      <c r="G1402">
        <v>5.5</v>
      </c>
      <c r="H1402">
        <v>0</v>
      </c>
      <c r="I1402">
        <v>0</v>
      </c>
      <c r="M1402"/>
    </row>
    <row r="1403" spans="1:13" hidden="1" x14ac:dyDescent="0.25">
      <c r="A1403" t="s">
        <v>75</v>
      </c>
      <c r="B1403" t="s">
        <v>136</v>
      </c>
      <c r="C1403" s="2">
        <v>45741</v>
      </c>
      <c r="D1403" s="90">
        <v>5.5</v>
      </c>
      <c r="E1403" t="s">
        <v>23</v>
      </c>
      <c r="F1403">
        <v>4100641</v>
      </c>
      <c r="G1403">
        <v>5.5</v>
      </c>
      <c r="H1403">
        <v>0</v>
      </c>
      <c r="I1403">
        <v>0</v>
      </c>
      <c r="M1403"/>
    </row>
    <row r="1404" spans="1:13" hidden="1" x14ac:dyDescent="0.25">
      <c r="A1404" t="s">
        <v>73</v>
      </c>
      <c r="B1404" t="s">
        <v>136</v>
      </c>
      <c r="C1404" s="2">
        <v>45742</v>
      </c>
      <c r="D1404" s="90">
        <v>5</v>
      </c>
      <c r="E1404" t="s">
        <v>23</v>
      </c>
      <c r="F1404">
        <v>4100642</v>
      </c>
      <c r="G1404">
        <v>5</v>
      </c>
      <c r="H1404">
        <v>0</v>
      </c>
      <c r="I1404">
        <v>0</v>
      </c>
      <c r="M1404"/>
    </row>
    <row r="1405" spans="1:13" hidden="1" x14ac:dyDescent="0.25">
      <c r="A1405" t="s">
        <v>73</v>
      </c>
      <c r="B1405" t="s">
        <v>136</v>
      </c>
      <c r="C1405" s="2">
        <v>45742</v>
      </c>
      <c r="D1405" s="90">
        <v>5</v>
      </c>
      <c r="E1405" t="s">
        <v>23</v>
      </c>
      <c r="F1405">
        <v>4100644</v>
      </c>
      <c r="G1405">
        <v>5</v>
      </c>
      <c r="H1405">
        <v>0</v>
      </c>
      <c r="I1405">
        <v>0</v>
      </c>
      <c r="M1405"/>
    </row>
    <row r="1406" spans="1:13" hidden="1" x14ac:dyDescent="0.25">
      <c r="A1406" t="s">
        <v>44</v>
      </c>
      <c r="B1406" t="s">
        <v>18</v>
      </c>
      <c r="C1406" s="2">
        <v>45743</v>
      </c>
      <c r="D1406" s="90">
        <v>0</v>
      </c>
      <c r="E1406" t="s">
        <v>20</v>
      </c>
      <c r="F1406">
        <v>4100652</v>
      </c>
      <c r="G1406">
        <v>3.75</v>
      </c>
      <c r="H1406">
        <v>1</v>
      </c>
      <c r="I1406">
        <v>3.75</v>
      </c>
      <c r="M1406"/>
    </row>
    <row r="1407" spans="1:13" hidden="1" x14ac:dyDescent="0.25">
      <c r="A1407" t="s">
        <v>44</v>
      </c>
      <c r="B1407" t="s">
        <v>18</v>
      </c>
      <c r="C1407" s="2">
        <v>45744</v>
      </c>
      <c r="D1407" s="90">
        <v>0</v>
      </c>
      <c r="E1407" t="s">
        <v>20</v>
      </c>
      <c r="F1407">
        <v>4100653</v>
      </c>
      <c r="G1407">
        <v>3.75</v>
      </c>
      <c r="H1407">
        <v>1</v>
      </c>
      <c r="I1407">
        <v>3.75</v>
      </c>
      <c r="M1407"/>
    </row>
    <row r="1408" spans="1:13" hidden="1" x14ac:dyDescent="0.25">
      <c r="A1408" t="s">
        <v>75</v>
      </c>
      <c r="B1408" t="s">
        <v>136</v>
      </c>
      <c r="C1408" s="2">
        <v>45741</v>
      </c>
      <c r="D1408" s="90">
        <v>0</v>
      </c>
      <c r="E1408" t="s">
        <v>37</v>
      </c>
      <c r="F1408">
        <v>4100663</v>
      </c>
      <c r="G1408">
        <v>5.5</v>
      </c>
      <c r="H1408">
        <v>1</v>
      </c>
      <c r="I1408">
        <v>5.5</v>
      </c>
      <c r="M1408"/>
    </row>
    <row r="1409" spans="1:13" hidden="1" x14ac:dyDescent="0.25">
      <c r="A1409" t="s">
        <v>44</v>
      </c>
      <c r="B1409" t="s">
        <v>18</v>
      </c>
      <c r="C1409" s="2">
        <v>45741</v>
      </c>
      <c r="D1409" s="90">
        <v>0</v>
      </c>
      <c r="E1409" t="s">
        <v>20</v>
      </c>
      <c r="F1409">
        <v>4100667</v>
      </c>
      <c r="G1409">
        <v>3.75</v>
      </c>
      <c r="H1409">
        <v>1</v>
      </c>
      <c r="I1409">
        <v>3.75</v>
      </c>
      <c r="M1409"/>
    </row>
    <row r="1410" spans="1:13" hidden="1" x14ac:dyDescent="0.25">
      <c r="A1410" t="s">
        <v>75</v>
      </c>
      <c r="B1410" t="s">
        <v>133</v>
      </c>
      <c r="C1410" s="2">
        <v>45742</v>
      </c>
      <c r="D1410" s="90">
        <v>3</v>
      </c>
      <c r="E1410" t="s">
        <v>23</v>
      </c>
      <c r="F1410">
        <v>4100671</v>
      </c>
      <c r="G1410">
        <v>3</v>
      </c>
      <c r="H1410">
        <v>0</v>
      </c>
      <c r="I1410">
        <v>0</v>
      </c>
      <c r="M1410"/>
    </row>
    <row r="1411" spans="1:13" hidden="1" x14ac:dyDescent="0.25">
      <c r="A1411" t="s">
        <v>75</v>
      </c>
      <c r="B1411" t="s">
        <v>137</v>
      </c>
      <c r="C1411" s="2">
        <v>45742</v>
      </c>
      <c r="D1411" s="90">
        <v>3</v>
      </c>
      <c r="E1411" t="s">
        <v>23</v>
      </c>
      <c r="F1411">
        <v>4100672</v>
      </c>
      <c r="G1411">
        <v>3</v>
      </c>
      <c r="H1411">
        <v>0</v>
      </c>
      <c r="I1411">
        <v>0</v>
      </c>
      <c r="M1411"/>
    </row>
    <row r="1412" spans="1:13" hidden="1" x14ac:dyDescent="0.25">
      <c r="A1412" t="s">
        <v>44</v>
      </c>
      <c r="B1412" t="s">
        <v>117</v>
      </c>
      <c r="C1412" s="2">
        <v>45741</v>
      </c>
      <c r="D1412" s="90">
        <v>3.75</v>
      </c>
      <c r="E1412" t="s">
        <v>23</v>
      </c>
      <c r="F1412">
        <v>4100674</v>
      </c>
      <c r="G1412">
        <v>3.75</v>
      </c>
      <c r="H1412">
        <v>0</v>
      </c>
      <c r="I1412">
        <v>0</v>
      </c>
      <c r="M1412"/>
    </row>
    <row r="1413" spans="1:13" hidden="1" x14ac:dyDescent="0.25">
      <c r="A1413" t="s">
        <v>75</v>
      </c>
      <c r="B1413" t="s">
        <v>137</v>
      </c>
      <c r="C1413" s="2">
        <v>45742</v>
      </c>
      <c r="D1413" s="90">
        <v>3</v>
      </c>
      <c r="E1413" t="s">
        <v>23</v>
      </c>
      <c r="F1413">
        <v>4100676</v>
      </c>
      <c r="G1413">
        <v>3</v>
      </c>
      <c r="H1413">
        <v>0</v>
      </c>
      <c r="I1413">
        <v>0</v>
      </c>
      <c r="M1413"/>
    </row>
    <row r="1414" spans="1:13" hidden="1" x14ac:dyDescent="0.25">
      <c r="A1414" t="s">
        <v>75</v>
      </c>
      <c r="B1414" t="s">
        <v>21</v>
      </c>
      <c r="C1414" s="2">
        <v>45742</v>
      </c>
      <c r="D1414" s="90">
        <v>5</v>
      </c>
      <c r="E1414" t="s">
        <v>23</v>
      </c>
      <c r="F1414">
        <v>4100682</v>
      </c>
      <c r="G1414">
        <v>5</v>
      </c>
      <c r="H1414">
        <v>0</v>
      </c>
      <c r="I1414">
        <v>0</v>
      </c>
      <c r="M1414"/>
    </row>
    <row r="1415" spans="1:13" hidden="1" x14ac:dyDescent="0.25">
      <c r="A1415" t="s">
        <v>75</v>
      </c>
      <c r="B1415" t="s">
        <v>136</v>
      </c>
      <c r="C1415" s="2">
        <v>45741</v>
      </c>
      <c r="D1415" s="90">
        <v>3</v>
      </c>
      <c r="E1415" t="s">
        <v>23</v>
      </c>
      <c r="F1415">
        <v>4100686</v>
      </c>
      <c r="G1415">
        <v>3</v>
      </c>
      <c r="H1415">
        <v>0</v>
      </c>
      <c r="I1415">
        <v>0</v>
      </c>
      <c r="M1415"/>
    </row>
    <row r="1416" spans="1:13" hidden="1" x14ac:dyDescent="0.25">
      <c r="A1416" t="s">
        <v>75</v>
      </c>
      <c r="B1416" t="s">
        <v>136</v>
      </c>
      <c r="C1416" s="2">
        <v>45741</v>
      </c>
      <c r="D1416" s="90">
        <v>3</v>
      </c>
      <c r="E1416" t="s">
        <v>37</v>
      </c>
      <c r="F1416">
        <v>4100687</v>
      </c>
      <c r="G1416">
        <v>3</v>
      </c>
      <c r="H1416">
        <v>0</v>
      </c>
      <c r="I1416">
        <v>0</v>
      </c>
      <c r="M1416"/>
    </row>
    <row r="1417" spans="1:13" hidden="1" x14ac:dyDescent="0.25">
      <c r="A1417" t="s">
        <v>75</v>
      </c>
      <c r="B1417" t="s">
        <v>140</v>
      </c>
      <c r="C1417" s="2">
        <v>45743</v>
      </c>
      <c r="D1417" s="90">
        <v>3</v>
      </c>
      <c r="E1417" t="s">
        <v>23</v>
      </c>
      <c r="F1417">
        <v>4100688</v>
      </c>
      <c r="G1417">
        <v>3</v>
      </c>
      <c r="H1417">
        <v>0</v>
      </c>
      <c r="I1417">
        <v>0</v>
      </c>
      <c r="M1417"/>
    </row>
    <row r="1418" spans="1:13" hidden="1" x14ac:dyDescent="0.25">
      <c r="A1418" t="s">
        <v>75</v>
      </c>
      <c r="B1418" t="s">
        <v>18</v>
      </c>
      <c r="C1418" s="2">
        <v>45743</v>
      </c>
      <c r="D1418" s="90">
        <v>3.75</v>
      </c>
      <c r="E1418" t="s">
        <v>23</v>
      </c>
      <c r="F1418">
        <v>4100689</v>
      </c>
      <c r="G1418">
        <v>3.75</v>
      </c>
      <c r="H1418">
        <v>0</v>
      </c>
      <c r="I1418">
        <v>0</v>
      </c>
      <c r="M1418"/>
    </row>
    <row r="1419" spans="1:13" hidden="1" x14ac:dyDescent="0.25">
      <c r="A1419" t="s">
        <v>75</v>
      </c>
      <c r="B1419" t="s">
        <v>136</v>
      </c>
      <c r="C1419" s="2">
        <v>45743</v>
      </c>
      <c r="D1419" s="90">
        <v>3.75</v>
      </c>
      <c r="E1419" t="s">
        <v>37</v>
      </c>
      <c r="F1419">
        <v>4100692</v>
      </c>
      <c r="G1419">
        <v>3.75</v>
      </c>
      <c r="H1419">
        <v>0</v>
      </c>
      <c r="I1419">
        <v>0</v>
      </c>
      <c r="M1419"/>
    </row>
    <row r="1420" spans="1:13" hidden="1" x14ac:dyDescent="0.25">
      <c r="A1420" t="s">
        <v>44</v>
      </c>
      <c r="B1420" t="s">
        <v>132</v>
      </c>
      <c r="C1420" s="2">
        <v>45742</v>
      </c>
      <c r="D1420" s="90">
        <v>3.75</v>
      </c>
      <c r="E1420" t="s">
        <v>23</v>
      </c>
      <c r="F1420">
        <v>4100697</v>
      </c>
      <c r="G1420">
        <v>3.75</v>
      </c>
      <c r="H1420">
        <v>0</v>
      </c>
      <c r="I1420">
        <v>0</v>
      </c>
      <c r="M1420"/>
    </row>
    <row r="1421" spans="1:13" hidden="1" x14ac:dyDescent="0.25">
      <c r="A1421" t="s">
        <v>44</v>
      </c>
      <c r="B1421" t="s">
        <v>117</v>
      </c>
      <c r="C1421" s="2">
        <v>45742</v>
      </c>
      <c r="D1421" s="90">
        <v>0</v>
      </c>
      <c r="E1421" t="s">
        <v>23</v>
      </c>
      <c r="F1421">
        <v>4100698</v>
      </c>
      <c r="G1421">
        <v>3.75</v>
      </c>
      <c r="H1421">
        <v>1</v>
      </c>
      <c r="I1421">
        <v>3.75</v>
      </c>
      <c r="M1421"/>
    </row>
    <row r="1422" spans="1:13" hidden="1" x14ac:dyDescent="0.25">
      <c r="A1422" t="s">
        <v>73</v>
      </c>
      <c r="B1422" t="s">
        <v>21</v>
      </c>
      <c r="C1422" s="2">
        <v>45741</v>
      </c>
      <c r="D1422" s="90">
        <v>10</v>
      </c>
      <c r="E1422" t="s">
        <v>23</v>
      </c>
      <c r="F1422">
        <v>4100702</v>
      </c>
      <c r="G1422">
        <v>10</v>
      </c>
      <c r="H1422">
        <v>0</v>
      </c>
      <c r="I1422">
        <v>0</v>
      </c>
      <c r="M1422"/>
    </row>
    <row r="1423" spans="1:13" hidden="1" x14ac:dyDescent="0.25">
      <c r="A1423" t="s">
        <v>44</v>
      </c>
      <c r="B1423" t="s">
        <v>136</v>
      </c>
      <c r="C1423" s="2">
        <v>45741</v>
      </c>
      <c r="D1423" s="90">
        <v>0</v>
      </c>
      <c r="E1423" t="s">
        <v>23</v>
      </c>
      <c r="F1423">
        <v>4100703</v>
      </c>
      <c r="G1423">
        <v>3.75</v>
      </c>
      <c r="H1423">
        <v>1</v>
      </c>
      <c r="I1423">
        <v>3.75</v>
      </c>
      <c r="M1423"/>
    </row>
    <row r="1424" spans="1:13" hidden="1" x14ac:dyDescent="0.25">
      <c r="A1424" t="s">
        <v>44</v>
      </c>
      <c r="B1424" t="s">
        <v>136</v>
      </c>
      <c r="C1424" s="2">
        <v>45743</v>
      </c>
      <c r="D1424" s="90">
        <v>0</v>
      </c>
      <c r="E1424" t="s">
        <v>23</v>
      </c>
      <c r="F1424">
        <v>4100704</v>
      </c>
      <c r="G1424">
        <v>3.75</v>
      </c>
      <c r="H1424">
        <v>1</v>
      </c>
      <c r="I1424">
        <v>3.75</v>
      </c>
      <c r="M1424"/>
    </row>
    <row r="1425" spans="1:13" hidden="1" x14ac:dyDescent="0.25">
      <c r="A1425" t="s">
        <v>44</v>
      </c>
      <c r="B1425" t="s">
        <v>136</v>
      </c>
      <c r="C1425" s="2">
        <v>45745</v>
      </c>
      <c r="D1425" s="90">
        <v>0</v>
      </c>
      <c r="E1425" t="s">
        <v>23</v>
      </c>
      <c r="F1425">
        <v>4100705</v>
      </c>
      <c r="G1425">
        <v>3.75</v>
      </c>
      <c r="H1425">
        <v>1</v>
      </c>
      <c r="I1425">
        <v>3.75</v>
      </c>
      <c r="M1425"/>
    </row>
    <row r="1426" spans="1:13" hidden="1" x14ac:dyDescent="0.25">
      <c r="A1426" t="s">
        <v>44</v>
      </c>
      <c r="B1426" t="s">
        <v>45</v>
      </c>
      <c r="C1426" s="2">
        <v>45741</v>
      </c>
      <c r="D1426" s="90">
        <v>0</v>
      </c>
      <c r="E1426" t="s">
        <v>23</v>
      </c>
      <c r="F1426">
        <v>4100706</v>
      </c>
      <c r="G1426">
        <v>3.75</v>
      </c>
      <c r="H1426">
        <v>1</v>
      </c>
      <c r="I1426">
        <v>3.75</v>
      </c>
      <c r="M1426"/>
    </row>
    <row r="1427" spans="1:13" hidden="1" x14ac:dyDescent="0.25">
      <c r="A1427" t="s">
        <v>44</v>
      </c>
      <c r="B1427" t="s">
        <v>117</v>
      </c>
      <c r="C1427" s="2">
        <v>45743</v>
      </c>
      <c r="D1427" s="90">
        <v>0</v>
      </c>
      <c r="E1427" t="s">
        <v>23</v>
      </c>
      <c r="F1427">
        <v>4100707</v>
      </c>
      <c r="G1427">
        <v>3.75</v>
      </c>
      <c r="H1427">
        <v>1</v>
      </c>
      <c r="I1427">
        <v>3.75</v>
      </c>
      <c r="M1427"/>
    </row>
    <row r="1428" spans="1:13" hidden="1" x14ac:dyDescent="0.25">
      <c r="A1428" t="s">
        <v>44</v>
      </c>
      <c r="B1428" t="s">
        <v>138</v>
      </c>
      <c r="C1428" s="2">
        <v>45745</v>
      </c>
      <c r="D1428" s="90">
        <v>0</v>
      </c>
      <c r="E1428" t="s">
        <v>37</v>
      </c>
      <c r="F1428">
        <v>4100708</v>
      </c>
      <c r="G1428">
        <v>3.75</v>
      </c>
      <c r="H1428">
        <v>1</v>
      </c>
      <c r="I1428">
        <v>3.75</v>
      </c>
      <c r="M1428"/>
    </row>
    <row r="1429" spans="1:13" hidden="1" x14ac:dyDescent="0.25">
      <c r="A1429" t="s">
        <v>44</v>
      </c>
      <c r="B1429" t="s">
        <v>117</v>
      </c>
      <c r="C1429" s="2">
        <v>45743</v>
      </c>
      <c r="D1429" s="90">
        <v>0</v>
      </c>
      <c r="E1429" t="s">
        <v>23</v>
      </c>
      <c r="F1429">
        <v>4100709</v>
      </c>
      <c r="G1429">
        <v>3.75</v>
      </c>
      <c r="H1429">
        <v>1</v>
      </c>
      <c r="I1429">
        <v>3.75</v>
      </c>
      <c r="M1429"/>
    </row>
    <row r="1430" spans="1:13" hidden="1" x14ac:dyDescent="0.25">
      <c r="A1430" t="s">
        <v>44</v>
      </c>
      <c r="B1430" t="s">
        <v>117</v>
      </c>
      <c r="C1430" s="2">
        <v>45743</v>
      </c>
      <c r="D1430" s="90">
        <v>0</v>
      </c>
      <c r="E1430" t="s">
        <v>23</v>
      </c>
      <c r="F1430">
        <v>4100710</v>
      </c>
      <c r="G1430">
        <v>3.75</v>
      </c>
      <c r="H1430">
        <v>1</v>
      </c>
      <c r="I1430">
        <v>3.75</v>
      </c>
      <c r="M1430"/>
    </row>
    <row r="1431" spans="1:13" hidden="1" x14ac:dyDescent="0.25">
      <c r="A1431" t="s">
        <v>44</v>
      </c>
      <c r="B1431" t="s">
        <v>132</v>
      </c>
      <c r="C1431" s="2">
        <v>45741</v>
      </c>
      <c r="D1431" s="90">
        <v>0</v>
      </c>
      <c r="E1431" t="s">
        <v>23</v>
      </c>
      <c r="F1431">
        <v>4100711</v>
      </c>
      <c r="G1431">
        <v>3.75</v>
      </c>
      <c r="H1431">
        <v>1</v>
      </c>
      <c r="I1431">
        <v>3.75</v>
      </c>
      <c r="M1431"/>
    </row>
    <row r="1432" spans="1:13" hidden="1" x14ac:dyDescent="0.25">
      <c r="A1432" t="s">
        <v>44</v>
      </c>
      <c r="B1432" t="s">
        <v>18</v>
      </c>
      <c r="C1432" s="2">
        <v>45741</v>
      </c>
      <c r="D1432" s="90">
        <v>0</v>
      </c>
      <c r="E1432" t="s">
        <v>20</v>
      </c>
      <c r="F1432">
        <v>4100712</v>
      </c>
      <c r="G1432">
        <v>3.75</v>
      </c>
      <c r="H1432">
        <v>1</v>
      </c>
      <c r="I1432">
        <v>3.75</v>
      </c>
      <c r="M1432"/>
    </row>
    <row r="1433" spans="1:13" hidden="1" x14ac:dyDescent="0.25">
      <c r="A1433" t="s">
        <v>75</v>
      </c>
      <c r="B1433" t="s">
        <v>136</v>
      </c>
      <c r="C1433" s="2">
        <v>45741</v>
      </c>
      <c r="D1433" s="90">
        <v>0</v>
      </c>
      <c r="E1433" t="s">
        <v>23</v>
      </c>
      <c r="F1433">
        <v>4100715</v>
      </c>
      <c r="G1433">
        <v>0</v>
      </c>
      <c r="H1433">
        <v>0</v>
      </c>
      <c r="I1433">
        <v>0</v>
      </c>
      <c r="M1433"/>
    </row>
    <row r="1434" spans="1:13" hidden="1" x14ac:dyDescent="0.25">
      <c r="A1434" t="s">
        <v>75</v>
      </c>
      <c r="B1434" t="s">
        <v>65</v>
      </c>
      <c r="C1434" s="2">
        <v>45743</v>
      </c>
      <c r="D1434" s="90">
        <v>0</v>
      </c>
      <c r="E1434" t="s">
        <v>23</v>
      </c>
      <c r="F1434">
        <v>4100719</v>
      </c>
      <c r="G1434">
        <v>0</v>
      </c>
      <c r="H1434">
        <v>0</v>
      </c>
      <c r="I1434">
        <v>0</v>
      </c>
      <c r="M1434"/>
    </row>
    <row r="1435" spans="1:13" hidden="1" x14ac:dyDescent="0.25">
      <c r="A1435" t="s">
        <v>44</v>
      </c>
      <c r="B1435" t="s">
        <v>117</v>
      </c>
      <c r="C1435" s="2">
        <v>45743</v>
      </c>
      <c r="D1435" s="90">
        <v>0</v>
      </c>
      <c r="E1435" t="s">
        <v>23</v>
      </c>
      <c r="F1435">
        <v>4100720</v>
      </c>
      <c r="G1435">
        <v>3.75</v>
      </c>
      <c r="H1435">
        <v>1</v>
      </c>
      <c r="I1435">
        <v>3.75</v>
      </c>
      <c r="M1435"/>
    </row>
    <row r="1436" spans="1:13" hidden="1" x14ac:dyDescent="0.25">
      <c r="A1436" t="s">
        <v>73</v>
      </c>
      <c r="B1436" t="s">
        <v>136</v>
      </c>
      <c r="C1436" s="2">
        <v>45748</v>
      </c>
      <c r="D1436" s="90">
        <v>5</v>
      </c>
      <c r="E1436" t="s">
        <v>37</v>
      </c>
      <c r="F1436">
        <v>4100742</v>
      </c>
      <c r="G1436">
        <v>5</v>
      </c>
      <c r="H1436">
        <v>0</v>
      </c>
      <c r="I1436">
        <v>0</v>
      </c>
      <c r="M1436"/>
    </row>
    <row r="1437" spans="1:13" hidden="1" x14ac:dyDescent="0.25">
      <c r="A1437" t="s">
        <v>44</v>
      </c>
      <c r="B1437" t="s">
        <v>117</v>
      </c>
      <c r="C1437" s="2">
        <v>45748</v>
      </c>
      <c r="D1437" s="90">
        <v>0</v>
      </c>
      <c r="E1437" t="s">
        <v>23</v>
      </c>
      <c r="F1437">
        <v>4100744</v>
      </c>
      <c r="G1437">
        <v>3.75</v>
      </c>
      <c r="H1437">
        <v>1</v>
      </c>
      <c r="I1437">
        <v>3.75</v>
      </c>
      <c r="M1437"/>
    </row>
    <row r="1438" spans="1:13" hidden="1" x14ac:dyDescent="0.25">
      <c r="A1438" t="s">
        <v>44</v>
      </c>
      <c r="B1438" t="s">
        <v>132</v>
      </c>
      <c r="C1438" s="2">
        <v>45748</v>
      </c>
      <c r="D1438" s="90">
        <v>3.75</v>
      </c>
      <c r="E1438" t="s">
        <v>23</v>
      </c>
      <c r="F1438">
        <v>4100745</v>
      </c>
      <c r="G1438">
        <v>3.75</v>
      </c>
      <c r="H1438">
        <v>0</v>
      </c>
      <c r="I1438">
        <v>0</v>
      </c>
      <c r="M1438"/>
    </row>
    <row r="1439" spans="1:13" hidden="1" x14ac:dyDescent="0.25">
      <c r="A1439" t="s">
        <v>44</v>
      </c>
      <c r="B1439" t="s">
        <v>117</v>
      </c>
      <c r="C1439" s="2">
        <v>45748</v>
      </c>
      <c r="D1439" s="90">
        <v>0</v>
      </c>
      <c r="E1439" t="s">
        <v>23</v>
      </c>
      <c r="F1439">
        <v>4100746</v>
      </c>
      <c r="G1439">
        <v>3.75</v>
      </c>
      <c r="H1439">
        <v>1</v>
      </c>
      <c r="I1439">
        <v>3.75</v>
      </c>
      <c r="M1439"/>
    </row>
    <row r="1440" spans="1:13" hidden="1" x14ac:dyDescent="0.25">
      <c r="A1440" t="s">
        <v>44</v>
      </c>
      <c r="B1440" t="s">
        <v>45</v>
      </c>
      <c r="C1440" s="2">
        <v>45748</v>
      </c>
      <c r="D1440" s="90">
        <v>0</v>
      </c>
      <c r="E1440" t="s">
        <v>23</v>
      </c>
      <c r="F1440">
        <v>4100747</v>
      </c>
      <c r="G1440">
        <v>3.75</v>
      </c>
      <c r="H1440">
        <v>1</v>
      </c>
      <c r="I1440">
        <v>3.75</v>
      </c>
      <c r="M1440"/>
    </row>
    <row r="1441" spans="1:13" hidden="1" x14ac:dyDescent="0.25">
      <c r="A1441" t="s">
        <v>44</v>
      </c>
      <c r="B1441" t="s">
        <v>136</v>
      </c>
      <c r="C1441" s="2">
        <v>45748</v>
      </c>
      <c r="D1441" s="90">
        <v>0</v>
      </c>
      <c r="E1441" t="s">
        <v>23</v>
      </c>
      <c r="F1441">
        <v>4100748</v>
      </c>
      <c r="G1441">
        <v>3.75</v>
      </c>
      <c r="H1441">
        <v>1</v>
      </c>
      <c r="I1441">
        <v>3.75</v>
      </c>
      <c r="M1441"/>
    </row>
    <row r="1442" spans="1:13" hidden="1" x14ac:dyDescent="0.25">
      <c r="A1442" t="s">
        <v>44</v>
      </c>
      <c r="B1442" t="s">
        <v>132</v>
      </c>
      <c r="C1442" s="2">
        <v>45748</v>
      </c>
      <c r="D1442" s="90">
        <v>3.75</v>
      </c>
      <c r="E1442" t="s">
        <v>23</v>
      </c>
      <c r="F1442">
        <v>4100749</v>
      </c>
      <c r="G1442">
        <v>3.75</v>
      </c>
      <c r="H1442">
        <v>0</v>
      </c>
      <c r="I1442">
        <v>0</v>
      </c>
      <c r="M1442"/>
    </row>
    <row r="1443" spans="1:13" hidden="1" x14ac:dyDescent="0.25">
      <c r="A1443" t="s">
        <v>44</v>
      </c>
      <c r="B1443" t="s">
        <v>18</v>
      </c>
      <c r="C1443" s="2">
        <v>45748</v>
      </c>
      <c r="D1443" s="90">
        <v>3.75</v>
      </c>
      <c r="E1443" t="s">
        <v>20</v>
      </c>
      <c r="F1443">
        <v>4100750</v>
      </c>
      <c r="G1443">
        <v>3.75</v>
      </c>
      <c r="H1443">
        <v>0</v>
      </c>
      <c r="I1443">
        <v>0</v>
      </c>
      <c r="M1443"/>
    </row>
    <row r="1444" spans="1:13" hidden="1" x14ac:dyDescent="0.25">
      <c r="A1444" t="s">
        <v>73</v>
      </c>
      <c r="B1444" t="s">
        <v>18</v>
      </c>
      <c r="C1444" s="2">
        <v>45748</v>
      </c>
      <c r="D1444" s="90">
        <v>0</v>
      </c>
      <c r="E1444" t="s">
        <v>23</v>
      </c>
      <c r="F1444">
        <v>4100756</v>
      </c>
      <c r="G1444">
        <v>0</v>
      </c>
      <c r="H1444">
        <v>0</v>
      </c>
      <c r="I1444">
        <v>0</v>
      </c>
      <c r="M1444"/>
    </row>
    <row r="1445" spans="1:13" hidden="1" x14ac:dyDescent="0.25">
      <c r="A1445" t="s">
        <v>75</v>
      </c>
      <c r="B1445" t="s">
        <v>18</v>
      </c>
      <c r="C1445" s="2">
        <v>45748</v>
      </c>
      <c r="D1445" s="90">
        <v>0</v>
      </c>
      <c r="E1445" t="s">
        <v>23</v>
      </c>
      <c r="F1445">
        <v>4100778</v>
      </c>
      <c r="G1445">
        <v>0</v>
      </c>
      <c r="H1445">
        <v>0</v>
      </c>
      <c r="I1445">
        <v>0</v>
      </c>
      <c r="M1445"/>
    </row>
    <row r="1446" spans="1:13" hidden="1" x14ac:dyDescent="0.25">
      <c r="A1446" t="s">
        <v>75</v>
      </c>
      <c r="B1446" t="s">
        <v>18</v>
      </c>
      <c r="C1446" s="2">
        <v>45748</v>
      </c>
      <c r="D1446" s="90">
        <v>0</v>
      </c>
      <c r="E1446" t="s">
        <v>23</v>
      </c>
      <c r="F1446">
        <v>4100779</v>
      </c>
      <c r="G1446">
        <v>0</v>
      </c>
      <c r="H1446">
        <v>0</v>
      </c>
      <c r="I1446">
        <v>0</v>
      </c>
      <c r="M1446"/>
    </row>
    <row r="1447" spans="1:13" hidden="1" x14ac:dyDescent="0.25">
      <c r="A1447" t="s">
        <v>44</v>
      </c>
      <c r="B1447" t="s">
        <v>132</v>
      </c>
      <c r="C1447" s="2">
        <v>45748</v>
      </c>
      <c r="D1447" s="90">
        <v>3.75</v>
      </c>
      <c r="E1447" t="s">
        <v>23</v>
      </c>
      <c r="F1447">
        <v>4100793</v>
      </c>
      <c r="G1447">
        <v>3.75</v>
      </c>
      <c r="H1447">
        <v>0</v>
      </c>
      <c r="I1447">
        <v>0</v>
      </c>
      <c r="M1447"/>
    </row>
    <row r="1448" spans="1:13" hidden="1" x14ac:dyDescent="0.25">
      <c r="A1448" t="s">
        <v>73</v>
      </c>
      <c r="B1448" t="s">
        <v>18</v>
      </c>
      <c r="C1448" s="2">
        <v>45748</v>
      </c>
      <c r="D1448" s="90">
        <v>0</v>
      </c>
      <c r="E1448" t="s">
        <v>23</v>
      </c>
      <c r="F1448">
        <v>4100800</v>
      </c>
      <c r="G1448">
        <v>0</v>
      </c>
      <c r="H1448">
        <v>0</v>
      </c>
      <c r="I1448">
        <v>0</v>
      </c>
      <c r="M1448"/>
    </row>
    <row r="1449" spans="1:13" hidden="1" x14ac:dyDescent="0.25">
      <c r="A1449" t="s">
        <v>75</v>
      </c>
      <c r="B1449" t="s">
        <v>18</v>
      </c>
      <c r="C1449" s="2">
        <v>45748</v>
      </c>
      <c r="D1449" s="90">
        <v>0</v>
      </c>
      <c r="E1449" t="s">
        <v>23</v>
      </c>
      <c r="F1449">
        <v>4100804</v>
      </c>
      <c r="G1449">
        <v>0</v>
      </c>
      <c r="H1449">
        <v>0</v>
      </c>
      <c r="I1449">
        <v>0</v>
      </c>
      <c r="M1449"/>
    </row>
    <row r="1450" spans="1:13" hidden="1" x14ac:dyDescent="0.25">
      <c r="A1450" t="s">
        <v>44</v>
      </c>
      <c r="B1450" t="s">
        <v>136</v>
      </c>
      <c r="C1450" s="2">
        <v>45748</v>
      </c>
      <c r="D1450" s="90">
        <v>0</v>
      </c>
      <c r="E1450" t="s">
        <v>23</v>
      </c>
      <c r="F1450">
        <v>4100806</v>
      </c>
      <c r="G1450">
        <v>3.75</v>
      </c>
      <c r="H1450">
        <v>1</v>
      </c>
      <c r="I1450">
        <v>3.75</v>
      </c>
      <c r="M1450"/>
    </row>
    <row r="1451" spans="1:13" hidden="1" x14ac:dyDescent="0.25">
      <c r="A1451" t="s">
        <v>44</v>
      </c>
      <c r="B1451" t="s">
        <v>136</v>
      </c>
      <c r="C1451" s="2">
        <v>45748</v>
      </c>
      <c r="D1451" s="90">
        <v>0</v>
      </c>
      <c r="E1451" t="s">
        <v>23</v>
      </c>
      <c r="F1451">
        <v>4100807</v>
      </c>
      <c r="G1451">
        <v>3.75</v>
      </c>
      <c r="H1451">
        <v>1</v>
      </c>
      <c r="I1451">
        <v>3.75</v>
      </c>
      <c r="M1451"/>
    </row>
    <row r="1452" spans="1:13" hidden="1" x14ac:dyDescent="0.25">
      <c r="A1452" t="s">
        <v>75</v>
      </c>
      <c r="B1452" t="s">
        <v>137</v>
      </c>
      <c r="C1452" s="2">
        <v>45748</v>
      </c>
      <c r="D1452" s="90">
        <v>0</v>
      </c>
      <c r="E1452" t="s">
        <v>23</v>
      </c>
      <c r="F1452">
        <v>4100808</v>
      </c>
      <c r="G1452">
        <v>0</v>
      </c>
      <c r="H1452">
        <v>0</v>
      </c>
      <c r="I1452">
        <v>0</v>
      </c>
      <c r="M1452"/>
    </row>
    <row r="1453" spans="1:13" hidden="1" x14ac:dyDescent="0.25">
      <c r="A1453" t="s">
        <v>75</v>
      </c>
      <c r="B1453" t="s">
        <v>18</v>
      </c>
      <c r="C1453" s="2">
        <v>45748</v>
      </c>
      <c r="D1453" s="90">
        <v>0</v>
      </c>
      <c r="E1453" t="s">
        <v>23</v>
      </c>
      <c r="F1453">
        <v>4100809</v>
      </c>
      <c r="G1453">
        <v>0</v>
      </c>
      <c r="H1453">
        <v>0</v>
      </c>
      <c r="I1453">
        <v>0</v>
      </c>
      <c r="M1453"/>
    </row>
    <row r="1454" spans="1:13" hidden="1" x14ac:dyDescent="0.25">
      <c r="A1454" t="s">
        <v>73</v>
      </c>
      <c r="B1454" t="s">
        <v>138</v>
      </c>
      <c r="C1454" s="2">
        <v>45748</v>
      </c>
      <c r="D1454" s="90">
        <v>0</v>
      </c>
      <c r="E1454" t="s">
        <v>37</v>
      </c>
      <c r="F1454">
        <v>4100829</v>
      </c>
      <c r="G1454">
        <v>0</v>
      </c>
      <c r="H1454">
        <v>0</v>
      </c>
      <c r="I1454">
        <v>0</v>
      </c>
      <c r="M1454"/>
    </row>
    <row r="1455" spans="1:13" hidden="1" x14ac:dyDescent="0.25">
      <c r="A1455" t="s">
        <v>73</v>
      </c>
      <c r="B1455" t="s">
        <v>21</v>
      </c>
      <c r="C1455" s="2">
        <v>45748</v>
      </c>
      <c r="D1455" s="90">
        <v>0</v>
      </c>
      <c r="E1455" t="s">
        <v>23</v>
      </c>
      <c r="F1455">
        <v>4100830</v>
      </c>
      <c r="G1455">
        <v>0</v>
      </c>
      <c r="H1455">
        <v>0</v>
      </c>
      <c r="I1455">
        <v>0</v>
      </c>
      <c r="M1455"/>
    </row>
    <row r="1456" spans="1:13" hidden="1" x14ac:dyDescent="0.25">
      <c r="A1456" t="s">
        <v>44</v>
      </c>
      <c r="B1456" t="s">
        <v>132</v>
      </c>
      <c r="C1456" s="2">
        <v>45748</v>
      </c>
      <c r="D1456" s="90">
        <v>3.75</v>
      </c>
      <c r="E1456" t="s">
        <v>23</v>
      </c>
      <c r="F1456">
        <v>4100831</v>
      </c>
      <c r="G1456">
        <v>3.75</v>
      </c>
      <c r="H1456">
        <v>0</v>
      </c>
      <c r="I1456">
        <v>0</v>
      </c>
      <c r="M1456"/>
    </row>
    <row r="1457" spans="1:13" hidden="1" x14ac:dyDescent="0.25">
      <c r="A1457" t="s">
        <v>44</v>
      </c>
      <c r="B1457" t="s">
        <v>136</v>
      </c>
      <c r="C1457" s="2">
        <v>45748</v>
      </c>
      <c r="D1457" s="90">
        <v>0</v>
      </c>
      <c r="E1457" t="s">
        <v>23</v>
      </c>
      <c r="F1457">
        <v>4100832</v>
      </c>
      <c r="G1457">
        <v>3.75</v>
      </c>
      <c r="H1457">
        <v>1</v>
      </c>
      <c r="I1457">
        <v>3.75</v>
      </c>
      <c r="M1457"/>
    </row>
    <row r="1458" spans="1:13" hidden="1" x14ac:dyDescent="0.25">
      <c r="A1458" t="s">
        <v>44</v>
      </c>
      <c r="B1458" t="s">
        <v>136</v>
      </c>
      <c r="C1458" s="2">
        <v>45748</v>
      </c>
      <c r="D1458" s="90">
        <v>0</v>
      </c>
      <c r="E1458" t="s">
        <v>23</v>
      </c>
      <c r="F1458">
        <v>4100833</v>
      </c>
      <c r="G1458">
        <v>3.75</v>
      </c>
      <c r="H1458">
        <v>1</v>
      </c>
      <c r="I1458">
        <v>3.75</v>
      </c>
      <c r="M1458"/>
    </row>
    <row r="1459" spans="1:13" hidden="1" x14ac:dyDescent="0.25">
      <c r="A1459" t="s">
        <v>44</v>
      </c>
      <c r="B1459" t="s">
        <v>136</v>
      </c>
      <c r="C1459" s="2">
        <v>45748</v>
      </c>
      <c r="D1459" s="90">
        <v>0</v>
      </c>
      <c r="E1459" t="s">
        <v>23</v>
      </c>
      <c r="F1459">
        <v>4100834</v>
      </c>
      <c r="G1459">
        <v>3.75</v>
      </c>
      <c r="H1459">
        <v>1</v>
      </c>
      <c r="I1459">
        <v>3.75</v>
      </c>
      <c r="M1459"/>
    </row>
    <row r="1460" spans="1:13" hidden="1" x14ac:dyDescent="0.25">
      <c r="A1460" t="s">
        <v>44</v>
      </c>
      <c r="B1460" t="s">
        <v>117</v>
      </c>
      <c r="C1460" s="2">
        <v>45748</v>
      </c>
      <c r="D1460" s="90">
        <v>0</v>
      </c>
      <c r="E1460" t="s">
        <v>23</v>
      </c>
      <c r="F1460">
        <v>4100842</v>
      </c>
      <c r="G1460">
        <v>3.75</v>
      </c>
      <c r="H1460">
        <v>1</v>
      </c>
      <c r="I1460">
        <v>3.75</v>
      </c>
      <c r="M1460"/>
    </row>
    <row r="1461" spans="1:13" hidden="1" x14ac:dyDescent="0.25">
      <c r="A1461" t="s">
        <v>73</v>
      </c>
      <c r="B1461" t="s">
        <v>18</v>
      </c>
      <c r="C1461" s="2">
        <v>45748</v>
      </c>
      <c r="D1461" s="90">
        <v>0</v>
      </c>
      <c r="E1461" t="s">
        <v>23</v>
      </c>
      <c r="F1461">
        <v>4100843</v>
      </c>
      <c r="G1461">
        <v>0</v>
      </c>
      <c r="H1461">
        <v>0</v>
      </c>
      <c r="I1461">
        <v>0</v>
      </c>
      <c r="M1461"/>
    </row>
    <row r="1462" spans="1:13" hidden="1" x14ac:dyDescent="0.25">
      <c r="A1462" t="s">
        <v>73</v>
      </c>
      <c r="B1462" t="s">
        <v>18</v>
      </c>
      <c r="C1462" s="2">
        <v>45748</v>
      </c>
      <c r="D1462" s="90">
        <v>0</v>
      </c>
      <c r="E1462" t="s">
        <v>23</v>
      </c>
      <c r="F1462">
        <v>4100844</v>
      </c>
      <c r="G1462">
        <v>0</v>
      </c>
      <c r="H1462">
        <v>0</v>
      </c>
      <c r="I1462">
        <v>0</v>
      </c>
      <c r="M1462"/>
    </row>
    <row r="1463" spans="1:13" hidden="1" x14ac:dyDescent="0.25">
      <c r="A1463" t="s">
        <v>73</v>
      </c>
      <c r="B1463" t="s">
        <v>138</v>
      </c>
      <c r="C1463" s="2">
        <v>45748</v>
      </c>
      <c r="D1463" s="90">
        <v>0</v>
      </c>
      <c r="E1463" t="s">
        <v>37</v>
      </c>
      <c r="F1463">
        <v>4100867</v>
      </c>
      <c r="G1463">
        <v>0</v>
      </c>
      <c r="H1463">
        <v>0</v>
      </c>
      <c r="I1463">
        <v>0</v>
      </c>
      <c r="M1463"/>
    </row>
    <row r="1464" spans="1:13" hidden="1" x14ac:dyDescent="0.25">
      <c r="A1464" t="s">
        <v>75</v>
      </c>
      <c r="B1464" t="s">
        <v>18</v>
      </c>
      <c r="C1464" s="2">
        <v>45748</v>
      </c>
      <c r="D1464" s="90">
        <v>0</v>
      </c>
      <c r="E1464" t="s">
        <v>23</v>
      </c>
      <c r="F1464">
        <v>4100880</v>
      </c>
      <c r="G1464">
        <v>0</v>
      </c>
      <c r="H1464">
        <v>0</v>
      </c>
      <c r="I1464">
        <v>0</v>
      </c>
      <c r="M1464"/>
    </row>
    <row r="1465" spans="1:13" hidden="1" x14ac:dyDescent="0.25">
      <c r="A1465" t="s">
        <v>44</v>
      </c>
      <c r="B1465" t="s">
        <v>136</v>
      </c>
      <c r="C1465" s="2">
        <v>45748</v>
      </c>
      <c r="D1465" s="90">
        <v>0</v>
      </c>
      <c r="E1465" t="s">
        <v>23</v>
      </c>
      <c r="F1465">
        <v>4100881</v>
      </c>
      <c r="G1465">
        <v>3.75</v>
      </c>
      <c r="H1465">
        <v>1</v>
      </c>
      <c r="I1465">
        <v>3.75</v>
      </c>
      <c r="M1465"/>
    </row>
    <row r="1466" spans="1:13" hidden="1" x14ac:dyDescent="0.25">
      <c r="A1466" t="s">
        <v>44</v>
      </c>
      <c r="B1466" t="s">
        <v>65</v>
      </c>
      <c r="C1466" s="2">
        <v>45748</v>
      </c>
      <c r="D1466" s="90">
        <v>0</v>
      </c>
      <c r="E1466" t="s">
        <v>23</v>
      </c>
      <c r="F1466">
        <v>4100882</v>
      </c>
      <c r="G1466">
        <v>3.75</v>
      </c>
      <c r="H1466">
        <v>1</v>
      </c>
      <c r="I1466">
        <v>3.75</v>
      </c>
      <c r="M1466"/>
    </row>
    <row r="1467" spans="1:13" hidden="1" x14ac:dyDescent="0.25">
      <c r="A1467" t="s">
        <v>44</v>
      </c>
      <c r="B1467" t="s">
        <v>136</v>
      </c>
      <c r="C1467" s="2">
        <v>45748</v>
      </c>
      <c r="D1467" s="90">
        <v>0</v>
      </c>
      <c r="E1467" t="s">
        <v>23</v>
      </c>
      <c r="F1467">
        <v>4100883</v>
      </c>
      <c r="G1467">
        <v>3.75</v>
      </c>
      <c r="H1467">
        <v>1</v>
      </c>
      <c r="I1467">
        <v>3.75</v>
      </c>
      <c r="M1467"/>
    </row>
    <row r="1468" spans="1:13" hidden="1" x14ac:dyDescent="0.25">
      <c r="A1468" t="s">
        <v>44</v>
      </c>
      <c r="B1468" t="s">
        <v>136</v>
      </c>
      <c r="C1468" s="2">
        <v>45748</v>
      </c>
      <c r="D1468" s="90">
        <v>0</v>
      </c>
      <c r="E1468" t="s">
        <v>23</v>
      </c>
      <c r="F1468">
        <v>4100884</v>
      </c>
      <c r="G1468">
        <v>3.75</v>
      </c>
      <c r="H1468">
        <v>1</v>
      </c>
      <c r="I1468">
        <v>3.75</v>
      </c>
      <c r="M1468"/>
    </row>
    <row r="1469" spans="1:13" hidden="1" x14ac:dyDescent="0.25">
      <c r="A1469" t="s">
        <v>44</v>
      </c>
      <c r="B1469" t="s">
        <v>136</v>
      </c>
      <c r="C1469" s="2">
        <v>45748</v>
      </c>
      <c r="D1469" s="90">
        <v>0</v>
      </c>
      <c r="E1469" t="s">
        <v>23</v>
      </c>
      <c r="F1469">
        <v>4100888</v>
      </c>
      <c r="G1469">
        <v>3.75</v>
      </c>
      <c r="H1469">
        <v>1</v>
      </c>
      <c r="I1469">
        <v>3.75</v>
      </c>
      <c r="M1469"/>
    </row>
    <row r="1470" spans="1:13" hidden="1" x14ac:dyDescent="0.25">
      <c r="A1470" t="s">
        <v>44</v>
      </c>
      <c r="B1470" t="s">
        <v>117</v>
      </c>
      <c r="C1470" s="2">
        <v>45748</v>
      </c>
      <c r="D1470" s="90">
        <v>0</v>
      </c>
      <c r="E1470" t="s">
        <v>23</v>
      </c>
      <c r="F1470">
        <v>4100889</v>
      </c>
      <c r="G1470">
        <v>3.75</v>
      </c>
      <c r="H1470">
        <v>1</v>
      </c>
      <c r="I1470">
        <v>3.75</v>
      </c>
      <c r="M1470"/>
    </row>
    <row r="1471" spans="1:13" hidden="1" x14ac:dyDescent="0.25">
      <c r="A1471" t="s">
        <v>44</v>
      </c>
      <c r="B1471" t="s">
        <v>117</v>
      </c>
      <c r="C1471" s="2">
        <v>45748</v>
      </c>
      <c r="D1471" s="90">
        <v>0</v>
      </c>
      <c r="E1471" t="s">
        <v>23</v>
      </c>
      <c r="F1471">
        <v>4100890</v>
      </c>
      <c r="G1471">
        <v>3.75</v>
      </c>
      <c r="H1471">
        <v>1</v>
      </c>
      <c r="I1471">
        <v>3.75</v>
      </c>
      <c r="M1471"/>
    </row>
    <row r="1472" spans="1:13" hidden="1" x14ac:dyDescent="0.25">
      <c r="A1472" t="s">
        <v>44</v>
      </c>
      <c r="B1472" t="s">
        <v>18</v>
      </c>
      <c r="C1472" s="2">
        <v>45748</v>
      </c>
      <c r="D1472" s="90">
        <v>3.75</v>
      </c>
      <c r="E1472" t="s">
        <v>20</v>
      </c>
      <c r="F1472">
        <v>4100896</v>
      </c>
      <c r="G1472">
        <v>3.75</v>
      </c>
      <c r="H1472">
        <v>0</v>
      </c>
      <c r="I1472">
        <v>0</v>
      </c>
      <c r="M1472"/>
    </row>
    <row r="1473" spans="1:13" hidden="1" x14ac:dyDescent="0.25">
      <c r="A1473" t="s">
        <v>44</v>
      </c>
      <c r="B1473" t="s">
        <v>136</v>
      </c>
      <c r="C1473" s="2">
        <v>45748</v>
      </c>
      <c r="D1473" s="90">
        <v>0</v>
      </c>
      <c r="E1473" t="s">
        <v>23</v>
      </c>
      <c r="F1473">
        <v>4100897</v>
      </c>
      <c r="G1473">
        <v>3.75</v>
      </c>
      <c r="H1473">
        <v>1</v>
      </c>
      <c r="I1473">
        <v>3.75</v>
      </c>
      <c r="M1473"/>
    </row>
    <row r="1474" spans="1:13" hidden="1" x14ac:dyDescent="0.25">
      <c r="A1474" t="s">
        <v>75</v>
      </c>
      <c r="B1474" t="s">
        <v>18</v>
      </c>
      <c r="C1474" s="2">
        <v>45748</v>
      </c>
      <c r="D1474" s="90">
        <v>0</v>
      </c>
      <c r="E1474" t="s">
        <v>23</v>
      </c>
      <c r="F1474">
        <v>4100900</v>
      </c>
      <c r="G1474">
        <v>0</v>
      </c>
      <c r="H1474">
        <v>0</v>
      </c>
      <c r="I1474">
        <v>0</v>
      </c>
      <c r="M1474"/>
    </row>
    <row r="1475" spans="1:13" hidden="1" x14ac:dyDescent="0.25">
      <c r="A1475" t="s">
        <v>75</v>
      </c>
      <c r="B1475" t="s">
        <v>137</v>
      </c>
      <c r="C1475" s="2">
        <v>45748</v>
      </c>
      <c r="D1475" s="90">
        <v>0</v>
      </c>
      <c r="E1475" t="s">
        <v>23</v>
      </c>
      <c r="F1475">
        <v>4100901</v>
      </c>
      <c r="G1475">
        <v>0</v>
      </c>
      <c r="H1475">
        <v>0</v>
      </c>
      <c r="I1475">
        <v>0</v>
      </c>
      <c r="M1475"/>
    </row>
    <row r="1476" spans="1:13" hidden="1" x14ac:dyDescent="0.25">
      <c r="A1476" t="s">
        <v>44</v>
      </c>
      <c r="B1476" t="s">
        <v>45</v>
      </c>
      <c r="C1476" s="2">
        <v>45748</v>
      </c>
      <c r="D1476" s="90">
        <v>0</v>
      </c>
      <c r="E1476" t="s">
        <v>23</v>
      </c>
      <c r="F1476">
        <v>4100910</v>
      </c>
      <c r="G1476">
        <v>3.75</v>
      </c>
      <c r="H1476">
        <v>1</v>
      </c>
      <c r="I1476">
        <v>3.75</v>
      </c>
      <c r="M1476"/>
    </row>
    <row r="1477" spans="1:13" hidden="1" x14ac:dyDescent="0.25">
      <c r="A1477" t="s">
        <v>44</v>
      </c>
      <c r="B1477" t="s">
        <v>45</v>
      </c>
      <c r="C1477" s="2">
        <v>45748</v>
      </c>
      <c r="D1477" s="90">
        <v>0</v>
      </c>
      <c r="E1477" t="s">
        <v>23</v>
      </c>
      <c r="F1477">
        <v>4100911</v>
      </c>
      <c r="G1477">
        <v>3.75</v>
      </c>
      <c r="H1477">
        <v>1</v>
      </c>
      <c r="I1477">
        <v>3.75</v>
      </c>
      <c r="M1477"/>
    </row>
    <row r="1478" spans="1:13" hidden="1" x14ac:dyDescent="0.25">
      <c r="A1478" t="s">
        <v>75</v>
      </c>
      <c r="B1478" t="s">
        <v>137</v>
      </c>
      <c r="C1478" s="2">
        <v>45748</v>
      </c>
      <c r="D1478" s="90">
        <v>0</v>
      </c>
      <c r="E1478" t="s">
        <v>23</v>
      </c>
      <c r="F1478">
        <v>4100914</v>
      </c>
      <c r="G1478">
        <v>0</v>
      </c>
      <c r="H1478">
        <v>0</v>
      </c>
      <c r="I1478">
        <v>0</v>
      </c>
      <c r="M1478"/>
    </row>
    <row r="1479" spans="1:13" hidden="1" x14ac:dyDescent="0.25">
      <c r="A1479" t="s">
        <v>75</v>
      </c>
      <c r="B1479" t="s">
        <v>18</v>
      </c>
      <c r="C1479" s="2">
        <v>45748</v>
      </c>
      <c r="D1479" s="90">
        <v>0</v>
      </c>
      <c r="E1479" t="s">
        <v>23</v>
      </c>
      <c r="F1479">
        <v>4100915</v>
      </c>
      <c r="G1479">
        <v>0</v>
      </c>
      <c r="H1479">
        <v>0</v>
      </c>
      <c r="I1479">
        <v>0</v>
      </c>
      <c r="M1479"/>
    </row>
    <row r="1480" spans="1:13" hidden="1" x14ac:dyDescent="0.25">
      <c r="A1480" t="s">
        <v>73</v>
      </c>
      <c r="B1480" t="s">
        <v>136</v>
      </c>
      <c r="C1480" s="2">
        <v>45748</v>
      </c>
      <c r="D1480" s="90">
        <v>0</v>
      </c>
      <c r="E1480" t="s">
        <v>23</v>
      </c>
      <c r="F1480">
        <v>4100920</v>
      </c>
      <c r="G1480">
        <v>0</v>
      </c>
      <c r="H1480">
        <v>0</v>
      </c>
      <c r="I1480">
        <v>0</v>
      </c>
      <c r="M1480"/>
    </row>
    <row r="1481" spans="1:13" hidden="1" x14ac:dyDescent="0.25">
      <c r="A1481" t="s">
        <v>73</v>
      </c>
      <c r="B1481" t="s">
        <v>136</v>
      </c>
      <c r="C1481" s="2">
        <v>45748</v>
      </c>
      <c r="D1481" s="90">
        <v>0</v>
      </c>
      <c r="E1481" t="s">
        <v>37</v>
      </c>
      <c r="F1481">
        <v>4100921</v>
      </c>
      <c r="G1481">
        <v>0</v>
      </c>
      <c r="H1481">
        <v>0</v>
      </c>
      <c r="I1481">
        <v>0</v>
      </c>
      <c r="M1481"/>
    </row>
    <row r="1482" spans="1:13" hidden="1" x14ac:dyDescent="0.25">
      <c r="A1482" t="s">
        <v>75</v>
      </c>
      <c r="B1482" t="s">
        <v>21</v>
      </c>
      <c r="C1482" s="2">
        <v>45748</v>
      </c>
      <c r="D1482" s="90">
        <v>5.5</v>
      </c>
      <c r="E1482" t="s">
        <v>23</v>
      </c>
      <c r="F1482">
        <v>4100922</v>
      </c>
      <c r="G1482">
        <v>5.5</v>
      </c>
      <c r="H1482">
        <v>0</v>
      </c>
      <c r="I1482">
        <v>0</v>
      </c>
      <c r="M1482"/>
    </row>
    <row r="1483" spans="1:13" hidden="1" x14ac:dyDescent="0.25">
      <c r="A1483" t="s">
        <v>75</v>
      </c>
      <c r="B1483" t="s">
        <v>21</v>
      </c>
      <c r="C1483" s="2">
        <v>45748</v>
      </c>
      <c r="D1483" s="90">
        <v>5</v>
      </c>
      <c r="E1483" t="s">
        <v>23</v>
      </c>
      <c r="F1483">
        <v>4100923</v>
      </c>
      <c r="G1483">
        <v>5</v>
      </c>
      <c r="H1483">
        <v>0</v>
      </c>
      <c r="I1483">
        <v>0</v>
      </c>
      <c r="M1483"/>
    </row>
    <row r="1484" spans="1:13" hidden="1" x14ac:dyDescent="0.25">
      <c r="A1484" t="s">
        <v>73</v>
      </c>
      <c r="B1484" t="s">
        <v>138</v>
      </c>
      <c r="C1484" s="2">
        <v>45748</v>
      </c>
      <c r="D1484" s="90">
        <v>0</v>
      </c>
      <c r="E1484" t="s">
        <v>37</v>
      </c>
      <c r="F1484">
        <v>4100925</v>
      </c>
      <c r="G1484">
        <v>0</v>
      </c>
      <c r="H1484">
        <v>0</v>
      </c>
      <c r="I1484">
        <v>0</v>
      </c>
      <c r="M1484"/>
    </row>
    <row r="1485" spans="1:13" hidden="1" x14ac:dyDescent="0.25">
      <c r="A1485" t="s">
        <v>73</v>
      </c>
      <c r="B1485" t="s">
        <v>143</v>
      </c>
      <c r="C1485" s="2">
        <v>45748</v>
      </c>
      <c r="D1485" s="90">
        <v>0</v>
      </c>
      <c r="E1485" t="s">
        <v>37</v>
      </c>
      <c r="F1485">
        <v>4100926</v>
      </c>
      <c r="G1485">
        <v>0</v>
      </c>
      <c r="H1485">
        <v>0</v>
      </c>
      <c r="I1485">
        <v>0</v>
      </c>
      <c r="M1485"/>
    </row>
    <row r="1486" spans="1:13" hidden="1" x14ac:dyDescent="0.25">
      <c r="A1486" t="s">
        <v>73</v>
      </c>
      <c r="B1486" t="s">
        <v>137</v>
      </c>
      <c r="C1486" s="2">
        <v>45748</v>
      </c>
      <c r="D1486" s="90">
        <v>0</v>
      </c>
      <c r="E1486" t="s">
        <v>23</v>
      </c>
      <c r="F1486">
        <v>4100927</v>
      </c>
      <c r="G1486">
        <v>5</v>
      </c>
      <c r="H1486">
        <v>1</v>
      </c>
      <c r="I1486">
        <v>5</v>
      </c>
      <c r="M1486"/>
    </row>
    <row r="1487" spans="1:13" hidden="1" x14ac:dyDescent="0.25">
      <c r="A1487" t="s">
        <v>73</v>
      </c>
      <c r="B1487" t="s">
        <v>135</v>
      </c>
      <c r="C1487" s="2">
        <v>45748</v>
      </c>
      <c r="D1487" s="90">
        <v>0</v>
      </c>
      <c r="E1487" t="s">
        <v>23</v>
      </c>
      <c r="F1487">
        <v>4100928</v>
      </c>
      <c r="G1487">
        <v>0</v>
      </c>
      <c r="H1487">
        <v>0</v>
      </c>
      <c r="I1487">
        <v>0</v>
      </c>
      <c r="M1487"/>
    </row>
    <row r="1488" spans="1:13" hidden="1" x14ac:dyDescent="0.25">
      <c r="A1488" t="s">
        <v>73</v>
      </c>
      <c r="B1488" t="s">
        <v>136</v>
      </c>
      <c r="C1488" s="2">
        <v>45748</v>
      </c>
      <c r="D1488" s="90">
        <v>0</v>
      </c>
      <c r="E1488" t="s">
        <v>23</v>
      </c>
      <c r="F1488">
        <v>4100930</v>
      </c>
      <c r="G1488">
        <v>0</v>
      </c>
      <c r="H1488">
        <v>0</v>
      </c>
      <c r="I1488">
        <v>0</v>
      </c>
      <c r="M1488"/>
    </row>
    <row r="1489" spans="1:13" hidden="1" x14ac:dyDescent="0.25">
      <c r="A1489" t="s">
        <v>73</v>
      </c>
      <c r="B1489" t="s">
        <v>137</v>
      </c>
      <c r="C1489" s="2">
        <v>45748</v>
      </c>
      <c r="D1489" s="90">
        <v>0</v>
      </c>
      <c r="E1489" t="s">
        <v>23</v>
      </c>
      <c r="F1489">
        <v>4100953</v>
      </c>
      <c r="G1489">
        <v>0</v>
      </c>
      <c r="H1489">
        <v>0</v>
      </c>
      <c r="I1489">
        <v>0</v>
      </c>
      <c r="M1489"/>
    </row>
    <row r="1490" spans="1:13" hidden="1" x14ac:dyDescent="0.25">
      <c r="A1490" t="s">
        <v>75</v>
      </c>
      <c r="B1490" t="s">
        <v>18</v>
      </c>
      <c r="C1490" s="2">
        <v>45748</v>
      </c>
      <c r="D1490" s="90">
        <v>5.5</v>
      </c>
      <c r="E1490" t="s">
        <v>23</v>
      </c>
      <c r="F1490">
        <v>4100969</v>
      </c>
      <c r="G1490">
        <v>5.5</v>
      </c>
      <c r="H1490">
        <v>0</v>
      </c>
      <c r="I1490">
        <v>0</v>
      </c>
      <c r="M1490"/>
    </row>
    <row r="1491" spans="1:13" hidden="1" x14ac:dyDescent="0.25">
      <c r="A1491" t="s">
        <v>44</v>
      </c>
      <c r="B1491" t="s">
        <v>45</v>
      </c>
      <c r="C1491" s="2">
        <v>45748</v>
      </c>
      <c r="D1491" s="90">
        <v>0</v>
      </c>
      <c r="E1491" t="s">
        <v>23</v>
      </c>
      <c r="F1491">
        <v>4100977</v>
      </c>
      <c r="G1491">
        <v>3.75</v>
      </c>
      <c r="H1491">
        <v>1</v>
      </c>
      <c r="I1491">
        <v>3.75</v>
      </c>
      <c r="M1491"/>
    </row>
    <row r="1492" spans="1:13" hidden="1" x14ac:dyDescent="0.25">
      <c r="A1492" t="s">
        <v>44</v>
      </c>
      <c r="B1492" t="s">
        <v>136</v>
      </c>
      <c r="C1492" s="2">
        <v>45748</v>
      </c>
      <c r="D1492" s="90">
        <v>0</v>
      </c>
      <c r="E1492" t="s">
        <v>23</v>
      </c>
      <c r="F1492">
        <v>4100978</v>
      </c>
      <c r="G1492">
        <v>3.75</v>
      </c>
      <c r="H1492">
        <v>1</v>
      </c>
      <c r="I1492">
        <v>3.75</v>
      </c>
      <c r="M1492"/>
    </row>
    <row r="1493" spans="1:13" hidden="1" x14ac:dyDescent="0.25">
      <c r="A1493" t="s">
        <v>73</v>
      </c>
      <c r="B1493" t="s">
        <v>135</v>
      </c>
      <c r="C1493" s="2">
        <v>45748</v>
      </c>
      <c r="D1493" s="90">
        <v>0</v>
      </c>
      <c r="E1493" t="s">
        <v>23</v>
      </c>
      <c r="F1493">
        <v>4100979</v>
      </c>
      <c r="G1493">
        <v>0</v>
      </c>
      <c r="H1493">
        <v>0</v>
      </c>
      <c r="I1493">
        <v>0</v>
      </c>
      <c r="M1493"/>
    </row>
    <row r="1494" spans="1:13" hidden="1" x14ac:dyDescent="0.25">
      <c r="A1494" t="s">
        <v>44</v>
      </c>
      <c r="B1494" t="s">
        <v>45</v>
      </c>
      <c r="C1494" s="2">
        <v>45748</v>
      </c>
      <c r="D1494" s="90">
        <v>0</v>
      </c>
      <c r="E1494" t="s">
        <v>23</v>
      </c>
      <c r="F1494">
        <v>4100981</v>
      </c>
      <c r="G1494">
        <v>3.75</v>
      </c>
      <c r="H1494">
        <v>1</v>
      </c>
      <c r="I1494">
        <v>3.75</v>
      </c>
      <c r="M1494"/>
    </row>
    <row r="1495" spans="1:13" hidden="1" x14ac:dyDescent="0.25">
      <c r="A1495" t="s">
        <v>44</v>
      </c>
      <c r="B1495" t="s">
        <v>45</v>
      </c>
      <c r="C1495" s="2">
        <v>45748</v>
      </c>
      <c r="D1495" s="90">
        <v>0</v>
      </c>
      <c r="E1495" t="s">
        <v>23</v>
      </c>
      <c r="F1495">
        <v>4100982</v>
      </c>
      <c r="G1495">
        <v>3.75</v>
      </c>
      <c r="H1495">
        <v>1</v>
      </c>
      <c r="I1495">
        <v>3.75</v>
      </c>
      <c r="M1495"/>
    </row>
    <row r="1496" spans="1:13" hidden="1" x14ac:dyDescent="0.25">
      <c r="A1496" t="s">
        <v>44</v>
      </c>
      <c r="B1496" t="s">
        <v>65</v>
      </c>
      <c r="C1496" s="2">
        <v>45748</v>
      </c>
      <c r="D1496" s="90">
        <v>0</v>
      </c>
      <c r="E1496" t="s">
        <v>23</v>
      </c>
      <c r="F1496">
        <v>4100985</v>
      </c>
      <c r="G1496">
        <v>3.75</v>
      </c>
      <c r="H1496">
        <v>1</v>
      </c>
      <c r="I1496">
        <v>3.75</v>
      </c>
      <c r="M1496"/>
    </row>
    <row r="1497" spans="1:13" hidden="1" x14ac:dyDescent="0.25">
      <c r="A1497" t="s">
        <v>44</v>
      </c>
      <c r="B1497" t="s">
        <v>18</v>
      </c>
      <c r="C1497" s="2">
        <v>45748</v>
      </c>
      <c r="D1497" s="90">
        <v>3.75</v>
      </c>
      <c r="E1497" t="s">
        <v>20</v>
      </c>
      <c r="F1497">
        <v>4100986</v>
      </c>
      <c r="G1497">
        <v>3.75</v>
      </c>
      <c r="H1497">
        <v>0</v>
      </c>
      <c r="I1497">
        <v>0</v>
      </c>
      <c r="M1497"/>
    </row>
    <row r="1498" spans="1:13" hidden="1" x14ac:dyDescent="0.25">
      <c r="A1498" t="s">
        <v>73</v>
      </c>
      <c r="B1498" t="s">
        <v>136</v>
      </c>
      <c r="C1498" s="2">
        <v>45748</v>
      </c>
      <c r="D1498" s="90">
        <v>5</v>
      </c>
      <c r="E1498" t="s">
        <v>37</v>
      </c>
      <c r="F1498">
        <v>4100987</v>
      </c>
      <c r="G1498">
        <v>5</v>
      </c>
      <c r="H1498">
        <v>0</v>
      </c>
      <c r="I1498">
        <v>0</v>
      </c>
      <c r="M1498"/>
    </row>
    <row r="1499" spans="1:13" hidden="1" x14ac:dyDescent="0.25">
      <c r="A1499" t="s">
        <v>73</v>
      </c>
      <c r="B1499" t="s">
        <v>138</v>
      </c>
      <c r="C1499" s="2">
        <v>45748</v>
      </c>
      <c r="D1499" s="90">
        <v>5</v>
      </c>
      <c r="E1499" t="s">
        <v>37</v>
      </c>
      <c r="F1499">
        <v>4100988</v>
      </c>
      <c r="G1499">
        <v>5</v>
      </c>
      <c r="H1499">
        <v>0</v>
      </c>
      <c r="I1499">
        <v>0</v>
      </c>
      <c r="M1499"/>
    </row>
    <row r="1500" spans="1:13" hidden="1" x14ac:dyDescent="0.25">
      <c r="A1500" t="s">
        <v>44</v>
      </c>
      <c r="B1500" t="s">
        <v>65</v>
      </c>
      <c r="C1500" s="2">
        <v>45748</v>
      </c>
      <c r="D1500" s="90">
        <v>0</v>
      </c>
      <c r="E1500" t="s">
        <v>23</v>
      </c>
      <c r="F1500">
        <v>4100991</v>
      </c>
      <c r="G1500">
        <v>3.75</v>
      </c>
      <c r="H1500">
        <v>1</v>
      </c>
      <c r="I1500">
        <v>3.75</v>
      </c>
      <c r="M1500"/>
    </row>
    <row r="1501" spans="1:13" hidden="1" x14ac:dyDescent="0.25">
      <c r="A1501" t="s">
        <v>44</v>
      </c>
      <c r="B1501" t="s">
        <v>45</v>
      </c>
      <c r="C1501" s="2">
        <v>45748</v>
      </c>
      <c r="D1501" s="90">
        <v>0</v>
      </c>
      <c r="E1501" t="s">
        <v>23</v>
      </c>
      <c r="F1501">
        <v>4100992</v>
      </c>
      <c r="G1501">
        <v>3.75</v>
      </c>
      <c r="H1501">
        <v>1</v>
      </c>
      <c r="I1501">
        <v>3.75</v>
      </c>
      <c r="M1501"/>
    </row>
    <row r="1502" spans="1:13" hidden="1" x14ac:dyDescent="0.25">
      <c r="A1502" t="s">
        <v>44</v>
      </c>
      <c r="B1502" t="s">
        <v>18</v>
      </c>
      <c r="C1502" s="2">
        <v>45748</v>
      </c>
      <c r="D1502" s="90">
        <v>3.75</v>
      </c>
      <c r="E1502" t="s">
        <v>20</v>
      </c>
      <c r="F1502">
        <v>4100993</v>
      </c>
      <c r="G1502">
        <v>3.75</v>
      </c>
      <c r="H1502">
        <v>0</v>
      </c>
      <c r="I1502">
        <v>0</v>
      </c>
      <c r="M1502"/>
    </row>
    <row r="1503" spans="1:13" hidden="1" x14ac:dyDescent="0.25">
      <c r="A1503" t="s">
        <v>73</v>
      </c>
      <c r="B1503" t="s">
        <v>136</v>
      </c>
      <c r="C1503" s="2">
        <v>45748</v>
      </c>
      <c r="D1503" s="90">
        <v>0</v>
      </c>
      <c r="E1503" t="s">
        <v>23</v>
      </c>
      <c r="F1503">
        <v>4100994</v>
      </c>
      <c r="G1503">
        <v>0</v>
      </c>
      <c r="H1503">
        <v>0</v>
      </c>
      <c r="I1503">
        <v>0</v>
      </c>
      <c r="M1503"/>
    </row>
    <row r="1504" spans="1:13" hidden="1" x14ac:dyDescent="0.25">
      <c r="A1504" t="s">
        <v>44</v>
      </c>
      <c r="B1504" t="s">
        <v>45</v>
      </c>
      <c r="C1504" s="2">
        <v>45748</v>
      </c>
      <c r="D1504" s="90">
        <v>0</v>
      </c>
      <c r="E1504" t="s">
        <v>23</v>
      </c>
      <c r="F1504">
        <v>4100996</v>
      </c>
      <c r="G1504">
        <v>3.75</v>
      </c>
      <c r="H1504">
        <v>1</v>
      </c>
      <c r="I1504">
        <v>3.75</v>
      </c>
      <c r="M1504"/>
    </row>
    <row r="1505" spans="1:13" hidden="1" x14ac:dyDescent="0.25">
      <c r="A1505" t="s">
        <v>44</v>
      </c>
      <c r="B1505" t="s">
        <v>136</v>
      </c>
      <c r="C1505" s="2">
        <v>45748</v>
      </c>
      <c r="D1505" s="90">
        <v>0</v>
      </c>
      <c r="E1505" t="s">
        <v>23</v>
      </c>
      <c r="F1505">
        <v>4100997</v>
      </c>
      <c r="G1505">
        <v>3.75</v>
      </c>
      <c r="H1505">
        <v>1</v>
      </c>
      <c r="I1505">
        <v>3.75</v>
      </c>
      <c r="M1505"/>
    </row>
    <row r="1506" spans="1:13" hidden="1" x14ac:dyDescent="0.25">
      <c r="A1506" t="s">
        <v>73</v>
      </c>
      <c r="B1506" t="s">
        <v>18</v>
      </c>
      <c r="C1506" s="2">
        <v>45748</v>
      </c>
      <c r="D1506" s="90">
        <v>0</v>
      </c>
      <c r="E1506" t="s">
        <v>23</v>
      </c>
      <c r="F1506">
        <v>4100998</v>
      </c>
      <c r="G1506">
        <v>0</v>
      </c>
      <c r="H1506">
        <v>0</v>
      </c>
      <c r="I1506">
        <v>0</v>
      </c>
      <c r="M1506"/>
    </row>
    <row r="1507" spans="1:13" hidden="1" x14ac:dyDescent="0.25">
      <c r="A1507" t="s">
        <v>73</v>
      </c>
      <c r="B1507" t="s">
        <v>137</v>
      </c>
      <c r="C1507" s="2">
        <v>45748</v>
      </c>
      <c r="D1507" s="90">
        <v>0</v>
      </c>
      <c r="E1507" t="s">
        <v>23</v>
      </c>
      <c r="F1507">
        <v>4100999</v>
      </c>
      <c r="G1507">
        <v>0</v>
      </c>
      <c r="H1507">
        <v>0</v>
      </c>
      <c r="I1507">
        <v>0</v>
      </c>
      <c r="M1507"/>
    </row>
    <row r="1508" spans="1:13" hidden="1" x14ac:dyDescent="0.25">
      <c r="A1508" t="s">
        <v>73</v>
      </c>
      <c r="B1508" t="s">
        <v>136</v>
      </c>
      <c r="C1508" s="2">
        <v>45748</v>
      </c>
      <c r="D1508" s="90">
        <v>0</v>
      </c>
      <c r="E1508" t="s">
        <v>23</v>
      </c>
      <c r="F1508">
        <v>4101000</v>
      </c>
      <c r="G1508">
        <v>5</v>
      </c>
      <c r="H1508">
        <v>1</v>
      </c>
      <c r="I1508">
        <v>5</v>
      </c>
      <c r="M1508"/>
    </row>
    <row r="1509" spans="1:13" hidden="1" x14ac:dyDescent="0.25">
      <c r="A1509" t="s">
        <v>73</v>
      </c>
      <c r="B1509" t="s">
        <v>136</v>
      </c>
      <c r="C1509" s="2">
        <v>45748</v>
      </c>
      <c r="D1509" s="90">
        <v>0</v>
      </c>
      <c r="E1509" t="s">
        <v>23</v>
      </c>
      <c r="F1509">
        <v>4101005</v>
      </c>
      <c r="G1509">
        <v>0</v>
      </c>
      <c r="H1509">
        <v>0</v>
      </c>
      <c r="I1509">
        <v>0</v>
      </c>
      <c r="M1509"/>
    </row>
    <row r="1510" spans="1:13" hidden="1" x14ac:dyDescent="0.25">
      <c r="A1510" t="s">
        <v>73</v>
      </c>
      <c r="B1510" t="s">
        <v>136</v>
      </c>
      <c r="C1510" s="2">
        <v>45748</v>
      </c>
      <c r="D1510" s="90">
        <v>0</v>
      </c>
      <c r="E1510" t="s">
        <v>37</v>
      </c>
      <c r="F1510">
        <v>4101006</v>
      </c>
      <c r="G1510">
        <v>0</v>
      </c>
      <c r="H1510">
        <v>0</v>
      </c>
      <c r="I1510">
        <v>0</v>
      </c>
      <c r="M1510"/>
    </row>
    <row r="1511" spans="1:13" hidden="1" x14ac:dyDescent="0.25">
      <c r="A1511" t="s">
        <v>73</v>
      </c>
      <c r="B1511" t="s">
        <v>142</v>
      </c>
      <c r="C1511" s="2">
        <v>45748</v>
      </c>
      <c r="D1511" s="90">
        <v>5</v>
      </c>
      <c r="E1511" t="s">
        <v>23</v>
      </c>
      <c r="F1511">
        <v>4101008</v>
      </c>
      <c r="G1511">
        <v>5</v>
      </c>
      <c r="H1511">
        <v>0</v>
      </c>
      <c r="I1511">
        <v>0</v>
      </c>
      <c r="M1511"/>
    </row>
    <row r="1512" spans="1:13" hidden="1" x14ac:dyDescent="0.25">
      <c r="A1512" t="s">
        <v>73</v>
      </c>
      <c r="B1512" t="s">
        <v>18</v>
      </c>
      <c r="C1512" s="2">
        <v>45748</v>
      </c>
      <c r="D1512" s="90">
        <v>5</v>
      </c>
      <c r="E1512" t="s">
        <v>23</v>
      </c>
      <c r="F1512">
        <v>4101009</v>
      </c>
      <c r="G1512">
        <v>5</v>
      </c>
      <c r="H1512">
        <v>0</v>
      </c>
      <c r="I1512">
        <v>0</v>
      </c>
      <c r="M1512"/>
    </row>
    <row r="1513" spans="1:13" hidden="1" x14ac:dyDescent="0.25">
      <c r="A1513" t="s">
        <v>73</v>
      </c>
      <c r="B1513" t="s">
        <v>136</v>
      </c>
      <c r="C1513" s="2">
        <v>45748</v>
      </c>
      <c r="D1513" s="90">
        <v>0</v>
      </c>
      <c r="E1513" t="s">
        <v>37</v>
      </c>
      <c r="F1513">
        <v>4101011</v>
      </c>
      <c r="G1513">
        <v>0</v>
      </c>
      <c r="H1513">
        <v>0</v>
      </c>
      <c r="I1513">
        <v>0</v>
      </c>
      <c r="M1513"/>
    </row>
    <row r="1514" spans="1:13" hidden="1" x14ac:dyDescent="0.25">
      <c r="A1514" t="s">
        <v>44</v>
      </c>
      <c r="B1514" t="s">
        <v>18</v>
      </c>
      <c r="C1514" s="2">
        <v>45748</v>
      </c>
      <c r="D1514" s="90">
        <v>3.75</v>
      </c>
      <c r="E1514" t="s">
        <v>20</v>
      </c>
      <c r="F1514">
        <v>4101015</v>
      </c>
      <c r="G1514">
        <v>3.75</v>
      </c>
      <c r="H1514">
        <v>0</v>
      </c>
      <c r="I1514">
        <v>0</v>
      </c>
      <c r="M1514"/>
    </row>
    <row r="1515" spans="1:13" hidden="1" x14ac:dyDescent="0.25">
      <c r="A1515" t="s">
        <v>44</v>
      </c>
      <c r="B1515" t="s">
        <v>65</v>
      </c>
      <c r="C1515" s="2">
        <v>45748</v>
      </c>
      <c r="D1515" s="90">
        <v>0</v>
      </c>
      <c r="E1515" t="s">
        <v>23</v>
      </c>
      <c r="F1515">
        <v>4101016</v>
      </c>
      <c r="G1515">
        <v>3.75</v>
      </c>
      <c r="H1515">
        <v>1</v>
      </c>
      <c r="I1515">
        <v>3.75</v>
      </c>
      <c r="M1515"/>
    </row>
    <row r="1516" spans="1:13" hidden="1" x14ac:dyDescent="0.25">
      <c r="A1516" t="s">
        <v>44</v>
      </c>
      <c r="B1516" t="s">
        <v>136</v>
      </c>
      <c r="C1516" s="2">
        <v>45748</v>
      </c>
      <c r="D1516" s="90">
        <v>0</v>
      </c>
      <c r="E1516" t="s">
        <v>23</v>
      </c>
      <c r="F1516">
        <v>4101019</v>
      </c>
      <c r="G1516">
        <v>3.75</v>
      </c>
      <c r="H1516">
        <v>1</v>
      </c>
      <c r="I1516">
        <v>3.75</v>
      </c>
      <c r="M1516"/>
    </row>
    <row r="1517" spans="1:13" hidden="1" x14ac:dyDescent="0.25">
      <c r="A1517" t="s">
        <v>44</v>
      </c>
      <c r="B1517" t="s">
        <v>132</v>
      </c>
      <c r="C1517" s="2">
        <v>45748</v>
      </c>
      <c r="D1517" s="90">
        <v>3.75</v>
      </c>
      <c r="E1517" t="s">
        <v>23</v>
      </c>
      <c r="F1517">
        <v>4101020</v>
      </c>
      <c r="G1517">
        <v>3.75</v>
      </c>
      <c r="H1517">
        <v>0</v>
      </c>
      <c r="I1517">
        <v>0</v>
      </c>
      <c r="M1517"/>
    </row>
    <row r="1518" spans="1:13" hidden="1" x14ac:dyDescent="0.25">
      <c r="A1518" t="s">
        <v>75</v>
      </c>
      <c r="B1518" t="s">
        <v>142</v>
      </c>
      <c r="C1518" s="2">
        <v>45748</v>
      </c>
      <c r="D1518" s="90">
        <v>0</v>
      </c>
      <c r="E1518" t="s">
        <v>23</v>
      </c>
      <c r="F1518">
        <v>4101021</v>
      </c>
      <c r="G1518">
        <v>0</v>
      </c>
      <c r="H1518">
        <v>0</v>
      </c>
      <c r="I1518">
        <v>0</v>
      </c>
      <c r="M1518"/>
    </row>
    <row r="1519" spans="1:13" hidden="1" x14ac:dyDescent="0.25">
      <c r="A1519" t="s">
        <v>75</v>
      </c>
      <c r="B1519" t="s">
        <v>139</v>
      </c>
      <c r="C1519" s="2">
        <v>45748</v>
      </c>
      <c r="D1519" s="90">
        <v>0</v>
      </c>
      <c r="E1519" t="s">
        <v>37</v>
      </c>
      <c r="F1519">
        <v>4101022</v>
      </c>
      <c r="G1519">
        <v>0</v>
      </c>
      <c r="H1519">
        <v>0</v>
      </c>
      <c r="I1519">
        <v>0</v>
      </c>
      <c r="M1519"/>
    </row>
    <row r="1520" spans="1:13" hidden="1" x14ac:dyDescent="0.25">
      <c r="A1520" t="s">
        <v>44</v>
      </c>
      <c r="B1520" t="s">
        <v>65</v>
      </c>
      <c r="C1520" s="2">
        <v>45748</v>
      </c>
      <c r="D1520" s="90">
        <v>0</v>
      </c>
      <c r="E1520" t="s">
        <v>23</v>
      </c>
      <c r="F1520">
        <v>4101023</v>
      </c>
      <c r="G1520">
        <v>3.75</v>
      </c>
      <c r="H1520">
        <v>1</v>
      </c>
      <c r="I1520">
        <v>3.75</v>
      </c>
      <c r="M1520"/>
    </row>
    <row r="1521" spans="1:13" hidden="1" x14ac:dyDescent="0.25">
      <c r="A1521" t="s">
        <v>44</v>
      </c>
      <c r="B1521" t="s">
        <v>18</v>
      </c>
      <c r="C1521" s="2">
        <v>45748</v>
      </c>
      <c r="D1521" s="90">
        <v>3.75</v>
      </c>
      <c r="E1521" t="s">
        <v>20</v>
      </c>
      <c r="F1521">
        <v>4101024</v>
      </c>
      <c r="G1521">
        <v>3.75</v>
      </c>
      <c r="H1521">
        <v>0</v>
      </c>
      <c r="I1521">
        <v>0</v>
      </c>
      <c r="M1521"/>
    </row>
    <row r="1522" spans="1:13" hidden="1" x14ac:dyDescent="0.25">
      <c r="A1522" t="s">
        <v>75</v>
      </c>
      <c r="B1522" t="s">
        <v>139</v>
      </c>
      <c r="C1522" s="2">
        <v>45748</v>
      </c>
      <c r="D1522" s="90">
        <v>0</v>
      </c>
      <c r="E1522" t="s">
        <v>37</v>
      </c>
      <c r="F1522">
        <v>4101030</v>
      </c>
      <c r="G1522">
        <v>5</v>
      </c>
      <c r="H1522">
        <v>1</v>
      </c>
      <c r="I1522">
        <v>5</v>
      </c>
      <c r="M1522"/>
    </row>
    <row r="1523" spans="1:13" hidden="1" x14ac:dyDescent="0.25">
      <c r="A1523" t="s">
        <v>75</v>
      </c>
      <c r="B1523" t="s">
        <v>18</v>
      </c>
      <c r="C1523" s="2">
        <v>45748</v>
      </c>
      <c r="D1523" s="90">
        <v>0</v>
      </c>
      <c r="E1523" t="s">
        <v>23</v>
      </c>
      <c r="F1523">
        <v>4101033</v>
      </c>
      <c r="G1523">
        <v>0</v>
      </c>
      <c r="H1523">
        <v>0</v>
      </c>
      <c r="I1523">
        <v>0</v>
      </c>
      <c r="M1523"/>
    </row>
    <row r="1524" spans="1:13" hidden="1" x14ac:dyDescent="0.25">
      <c r="A1524" t="s">
        <v>75</v>
      </c>
      <c r="B1524" t="s">
        <v>140</v>
      </c>
      <c r="C1524" s="2">
        <v>45748</v>
      </c>
      <c r="D1524" s="90">
        <v>0</v>
      </c>
      <c r="E1524" t="s">
        <v>37</v>
      </c>
      <c r="F1524">
        <v>4101034</v>
      </c>
      <c r="G1524">
        <v>0</v>
      </c>
      <c r="H1524">
        <v>0</v>
      </c>
      <c r="I1524">
        <v>0</v>
      </c>
      <c r="M1524"/>
    </row>
    <row r="1525" spans="1:13" hidden="1" x14ac:dyDescent="0.25">
      <c r="A1525" t="s">
        <v>75</v>
      </c>
      <c r="B1525" t="s">
        <v>18</v>
      </c>
      <c r="C1525" s="2">
        <v>45748</v>
      </c>
      <c r="D1525" s="90">
        <v>0</v>
      </c>
      <c r="E1525" t="s">
        <v>23</v>
      </c>
      <c r="F1525">
        <v>4101036</v>
      </c>
      <c r="G1525">
        <v>0</v>
      </c>
      <c r="H1525">
        <v>0</v>
      </c>
      <c r="I1525">
        <v>0</v>
      </c>
      <c r="M1525"/>
    </row>
    <row r="1526" spans="1:13" hidden="1" x14ac:dyDescent="0.25">
      <c r="A1526" t="s">
        <v>75</v>
      </c>
      <c r="B1526" t="s">
        <v>141</v>
      </c>
      <c r="C1526" s="2">
        <v>45748</v>
      </c>
      <c r="D1526" s="90">
        <v>0</v>
      </c>
      <c r="E1526" t="s">
        <v>23</v>
      </c>
      <c r="F1526">
        <v>4101037</v>
      </c>
      <c r="G1526">
        <v>0</v>
      </c>
      <c r="H1526">
        <v>0</v>
      </c>
      <c r="I1526">
        <v>0</v>
      </c>
      <c r="M1526"/>
    </row>
    <row r="1527" spans="1:13" hidden="1" x14ac:dyDescent="0.25">
      <c r="A1527" t="s">
        <v>75</v>
      </c>
      <c r="B1527" t="s">
        <v>18</v>
      </c>
      <c r="C1527" s="2">
        <v>45748</v>
      </c>
      <c r="D1527" s="90">
        <v>0</v>
      </c>
      <c r="E1527" t="s">
        <v>23</v>
      </c>
      <c r="F1527">
        <v>4101038</v>
      </c>
      <c r="G1527">
        <v>0</v>
      </c>
      <c r="H1527">
        <v>0</v>
      </c>
      <c r="I1527">
        <v>0</v>
      </c>
      <c r="M1527"/>
    </row>
    <row r="1528" spans="1:13" hidden="1" x14ac:dyDescent="0.25">
      <c r="A1528" t="s">
        <v>75</v>
      </c>
      <c r="B1528" t="s">
        <v>143</v>
      </c>
      <c r="C1528" s="2">
        <v>45748</v>
      </c>
      <c r="D1528" s="90">
        <v>0</v>
      </c>
      <c r="E1528" t="s">
        <v>37</v>
      </c>
      <c r="F1528">
        <v>4101039</v>
      </c>
      <c r="G1528">
        <v>0</v>
      </c>
      <c r="H1528">
        <v>0</v>
      </c>
      <c r="I1528">
        <v>0</v>
      </c>
      <c r="M1528"/>
    </row>
    <row r="1529" spans="1:13" hidden="1" x14ac:dyDescent="0.25">
      <c r="A1529" t="s">
        <v>73</v>
      </c>
      <c r="B1529" t="s">
        <v>136</v>
      </c>
      <c r="C1529" s="2">
        <v>45748</v>
      </c>
      <c r="D1529" s="90">
        <v>0</v>
      </c>
      <c r="E1529" t="s">
        <v>23</v>
      </c>
      <c r="F1529">
        <v>4101040</v>
      </c>
      <c r="G1529">
        <v>0</v>
      </c>
      <c r="H1529">
        <v>0</v>
      </c>
      <c r="I1529">
        <v>0</v>
      </c>
      <c r="M1529"/>
    </row>
    <row r="1530" spans="1:13" hidden="1" x14ac:dyDescent="0.25">
      <c r="A1530" t="s">
        <v>73</v>
      </c>
      <c r="B1530" t="s">
        <v>18</v>
      </c>
      <c r="C1530" s="2">
        <v>45748</v>
      </c>
      <c r="D1530" s="90">
        <v>0</v>
      </c>
      <c r="E1530" t="s">
        <v>20</v>
      </c>
      <c r="F1530">
        <v>4101041</v>
      </c>
      <c r="G1530">
        <v>0</v>
      </c>
      <c r="H1530">
        <v>0</v>
      </c>
      <c r="I1530">
        <v>0</v>
      </c>
      <c r="M1530"/>
    </row>
    <row r="1531" spans="1:13" hidden="1" x14ac:dyDescent="0.25">
      <c r="A1531" t="s">
        <v>73</v>
      </c>
      <c r="B1531" t="s">
        <v>137</v>
      </c>
      <c r="C1531" s="2">
        <v>45748</v>
      </c>
      <c r="D1531" s="90">
        <v>0</v>
      </c>
      <c r="E1531" t="s">
        <v>23</v>
      </c>
      <c r="F1531">
        <v>4101042</v>
      </c>
      <c r="G1531">
        <v>0</v>
      </c>
      <c r="H1531">
        <v>0</v>
      </c>
      <c r="I1531">
        <v>0</v>
      </c>
      <c r="M1531"/>
    </row>
    <row r="1532" spans="1:13" hidden="1" x14ac:dyDescent="0.25">
      <c r="A1532" t="s">
        <v>73</v>
      </c>
      <c r="B1532" t="s">
        <v>136</v>
      </c>
      <c r="C1532" s="2">
        <v>45748</v>
      </c>
      <c r="D1532" s="90">
        <v>0</v>
      </c>
      <c r="E1532" t="s">
        <v>23</v>
      </c>
      <c r="F1532">
        <v>4101043</v>
      </c>
      <c r="G1532">
        <v>0</v>
      </c>
      <c r="H1532">
        <v>0</v>
      </c>
      <c r="I1532">
        <v>0</v>
      </c>
      <c r="M1532"/>
    </row>
    <row r="1533" spans="1:13" hidden="1" x14ac:dyDescent="0.25">
      <c r="A1533" t="s">
        <v>73</v>
      </c>
      <c r="B1533" t="s">
        <v>142</v>
      </c>
      <c r="C1533" s="2">
        <v>45748</v>
      </c>
      <c r="D1533" s="90">
        <v>0</v>
      </c>
      <c r="E1533" t="s">
        <v>23</v>
      </c>
      <c r="F1533">
        <v>4101044</v>
      </c>
      <c r="G1533">
        <v>0</v>
      </c>
      <c r="H1533">
        <v>0</v>
      </c>
      <c r="I1533">
        <v>0</v>
      </c>
      <c r="M1533"/>
    </row>
    <row r="1534" spans="1:13" hidden="1" x14ac:dyDescent="0.25">
      <c r="A1534" t="s">
        <v>73</v>
      </c>
      <c r="B1534" t="s">
        <v>135</v>
      </c>
      <c r="C1534" s="2">
        <v>45748</v>
      </c>
      <c r="D1534" s="90">
        <v>0</v>
      </c>
      <c r="E1534" t="s">
        <v>23</v>
      </c>
      <c r="F1534">
        <v>4101045</v>
      </c>
      <c r="G1534">
        <v>0</v>
      </c>
      <c r="H1534">
        <v>0</v>
      </c>
      <c r="I1534">
        <v>0</v>
      </c>
      <c r="M1534"/>
    </row>
    <row r="1535" spans="1:13" hidden="1" x14ac:dyDescent="0.25">
      <c r="A1535" t="s">
        <v>73</v>
      </c>
      <c r="B1535" t="s">
        <v>136</v>
      </c>
      <c r="C1535" s="2">
        <v>45748</v>
      </c>
      <c r="D1535" s="90">
        <v>0</v>
      </c>
      <c r="E1535" t="s">
        <v>23</v>
      </c>
      <c r="F1535">
        <v>4101046</v>
      </c>
      <c r="G1535">
        <v>0</v>
      </c>
      <c r="H1535">
        <v>0</v>
      </c>
      <c r="I1535">
        <v>0</v>
      </c>
      <c r="M1535"/>
    </row>
    <row r="1536" spans="1:13" hidden="1" x14ac:dyDescent="0.25">
      <c r="A1536" t="s">
        <v>75</v>
      </c>
      <c r="B1536" t="s">
        <v>21</v>
      </c>
      <c r="C1536" s="2">
        <v>45748</v>
      </c>
      <c r="D1536" s="90">
        <v>0</v>
      </c>
      <c r="E1536" t="s">
        <v>23</v>
      </c>
      <c r="F1536">
        <v>4101063</v>
      </c>
      <c r="G1536">
        <v>0</v>
      </c>
      <c r="H1536">
        <v>0</v>
      </c>
      <c r="I1536">
        <v>0</v>
      </c>
      <c r="M1536"/>
    </row>
    <row r="1537" spans="1:13" hidden="1" x14ac:dyDescent="0.25">
      <c r="A1537" t="s">
        <v>75</v>
      </c>
      <c r="B1537" t="s">
        <v>141</v>
      </c>
      <c r="C1537" s="2">
        <v>45748</v>
      </c>
      <c r="D1537" s="90">
        <v>0</v>
      </c>
      <c r="E1537" t="s">
        <v>23</v>
      </c>
      <c r="F1537">
        <v>4101064</v>
      </c>
      <c r="G1537">
        <v>0</v>
      </c>
      <c r="H1537">
        <v>0</v>
      </c>
      <c r="I1537">
        <v>0</v>
      </c>
      <c r="M1537"/>
    </row>
    <row r="1538" spans="1:13" hidden="1" x14ac:dyDescent="0.25">
      <c r="A1538" t="s">
        <v>44</v>
      </c>
      <c r="B1538" t="s">
        <v>136</v>
      </c>
      <c r="C1538" s="2">
        <v>45748</v>
      </c>
      <c r="D1538" s="90">
        <v>0</v>
      </c>
      <c r="E1538" t="s">
        <v>23</v>
      </c>
      <c r="F1538">
        <v>4101067</v>
      </c>
      <c r="G1538">
        <v>3.75</v>
      </c>
      <c r="H1538">
        <v>1</v>
      </c>
      <c r="I1538">
        <v>3.75</v>
      </c>
      <c r="M1538"/>
    </row>
    <row r="1539" spans="1:13" hidden="1" x14ac:dyDescent="0.25">
      <c r="A1539" t="s">
        <v>73</v>
      </c>
      <c r="B1539" t="s">
        <v>138</v>
      </c>
      <c r="C1539" s="2">
        <v>45748</v>
      </c>
      <c r="D1539" s="90">
        <v>0</v>
      </c>
      <c r="E1539" t="s">
        <v>37</v>
      </c>
      <c r="F1539">
        <v>4101072</v>
      </c>
      <c r="G1539">
        <v>0</v>
      </c>
      <c r="H1539">
        <v>0</v>
      </c>
      <c r="I1539">
        <v>0</v>
      </c>
      <c r="M1539"/>
    </row>
    <row r="1540" spans="1:13" hidden="1" x14ac:dyDescent="0.25">
      <c r="A1540" t="s">
        <v>75</v>
      </c>
      <c r="B1540" t="s">
        <v>18</v>
      </c>
      <c r="C1540" s="2">
        <v>45748</v>
      </c>
      <c r="D1540" s="90">
        <v>0</v>
      </c>
      <c r="E1540" t="s">
        <v>23</v>
      </c>
      <c r="F1540">
        <v>4101074</v>
      </c>
      <c r="G1540">
        <v>0</v>
      </c>
      <c r="H1540">
        <v>0</v>
      </c>
      <c r="I1540">
        <v>0</v>
      </c>
      <c r="M1540"/>
    </row>
    <row r="1541" spans="1:13" hidden="1" x14ac:dyDescent="0.25">
      <c r="A1541" t="s">
        <v>75</v>
      </c>
      <c r="B1541" t="s">
        <v>141</v>
      </c>
      <c r="C1541" s="2">
        <v>45748</v>
      </c>
      <c r="D1541" s="90">
        <v>0</v>
      </c>
      <c r="E1541" t="s">
        <v>23</v>
      </c>
      <c r="F1541">
        <v>4101075</v>
      </c>
      <c r="G1541">
        <v>0</v>
      </c>
      <c r="H1541">
        <v>0</v>
      </c>
      <c r="I1541">
        <v>0</v>
      </c>
      <c r="M1541"/>
    </row>
    <row r="1542" spans="1:13" hidden="1" x14ac:dyDescent="0.25">
      <c r="A1542" t="s">
        <v>44</v>
      </c>
      <c r="B1542" t="s">
        <v>45</v>
      </c>
      <c r="C1542" s="2">
        <v>45748</v>
      </c>
      <c r="D1542" s="90">
        <v>0</v>
      </c>
      <c r="E1542" t="s">
        <v>23</v>
      </c>
      <c r="F1542">
        <v>4101078</v>
      </c>
      <c r="G1542">
        <v>3.75</v>
      </c>
      <c r="H1542">
        <v>1</v>
      </c>
      <c r="I1542">
        <v>3.75</v>
      </c>
      <c r="M1542"/>
    </row>
    <row r="1543" spans="1:13" hidden="1" x14ac:dyDescent="0.25">
      <c r="A1543" t="s">
        <v>73</v>
      </c>
      <c r="B1543" t="s">
        <v>18</v>
      </c>
      <c r="C1543" s="2">
        <v>45748</v>
      </c>
      <c r="D1543" s="90">
        <v>0</v>
      </c>
      <c r="E1543" t="s">
        <v>23</v>
      </c>
      <c r="F1543">
        <v>4101079</v>
      </c>
      <c r="G1543">
        <v>0</v>
      </c>
      <c r="H1543">
        <v>0</v>
      </c>
      <c r="I1543">
        <v>0</v>
      </c>
      <c r="M1543"/>
    </row>
    <row r="1544" spans="1:13" hidden="1" x14ac:dyDescent="0.25">
      <c r="A1544" t="s">
        <v>44</v>
      </c>
      <c r="B1544" t="s">
        <v>45</v>
      </c>
      <c r="C1544" s="2">
        <v>45748</v>
      </c>
      <c r="D1544" s="90">
        <v>0</v>
      </c>
      <c r="E1544" t="s">
        <v>23</v>
      </c>
      <c r="F1544">
        <v>4101081</v>
      </c>
      <c r="G1544">
        <v>3.75</v>
      </c>
      <c r="H1544">
        <v>1</v>
      </c>
      <c r="I1544">
        <v>3.75</v>
      </c>
      <c r="M1544"/>
    </row>
    <row r="1545" spans="1:13" hidden="1" x14ac:dyDescent="0.25">
      <c r="A1545" t="s">
        <v>44</v>
      </c>
      <c r="B1545" t="s">
        <v>18</v>
      </c>
      <c r="C1545" s="2">
        <v>45748</v>
      </c>
      <c r="D1545" s="90">
        <v>3.75</v>
      </c>
      <c r="E1545" t="s">
        <v>20</v>
      </c>
      <c r="F1545">
        <v>4101082</v>
      </c>
      <c r="G1545">
        <v>3.75</v>
      </c>
      <c r="H1545">
        <v>0</v>
      </c>
      <c r="I1545">
        <v>0</v>
      </c>
      <c r="M1545"/>
    </row>
    <row r="1546" spans="1:13" hidden="1" x14ac:dyDescent="0.25">
      <c r="A1546" t="s">
        <v>44</v>
      </c>
      <c r="B1546" t="s">
        <v>45</v>
      </c>
      <c r="C1546" s="2">
        <v>45748</v>
      </c>
      <c r="D1546" s="90">
        <v>0</v>
      </c>
      <c r="E1546" t="s">
        <v>23</v>
      </c>
      <c r="F1546">
        <v>4101083</v>
      </c>
      <c r="G1546">
        <v>3.75</v>
      </c>
      <c r="H1546">
        <v>1</v>
      </c>
      <c r="I1546">
        <v>3.75</v>
      </c>
      <c r="M1546"/>
    </row>
    <row r="1547" spans="1:13" hidden="1" x14ac:dyDescent="0.25">
      <c r="A1547" t="s">
        <v>44</v>
      </c>
      <c r="B1547" t="s">
        <v>117</v>
      </c>
      <c r="C1547" s="2">
        <v>45748</v>
      </c>
      <c r="D1547" s="90">
        <v>3.75</v>
      </c>
      <c r="E1547" t="s">
        <v>23</v>
      </c>
      <c r="F1547">
        <v>4101084</v>
      </c>
      <c r="G1547">
        <v>3.75</v>
      </c>
      <c r="H1547">
        <v>0</v>
      </c>
      <c r="I1547">
        <v>0</v>
      </c>
      <c r="M1547"/>
    </row>
    <row r="1548" spans="1:13" hidden="1" x14ac:dyDescent="0.25">
      <c r="A1548" t="s">
        <v>44</v>
      </c>
      <c r="B1548" t="s">
        <v>117</v>
      </c>
      <c r="C1548" s="2">
        <v>45748</v>
      </c>
      <c r="D1548" s="90">
        <v>3.75</v>
      </c>
      <c r="E1548" t="s">
        <v>23</v>
      </c>
      <c r="F1548">
        <v>4101085</v>
      </c>
      <c r="G1548">
        <v>3.75</v>
      </c>
      <c r="H1548">
        <v>0</v>
      </c>
      <c r="I1548">
        <v>0</v>
      </c>
      <c r="M1548"/>
    </row>
    <row r="1549" spans="1:13" hidden="1" x14ac:dyDescent="0.25">
      <c r="A1549" t="s">
        <v>44</v>
      </c>
      <c r="B1549" t="s">
        <v>117</v>
      </c>
      <c r="C1549" s="2">
        <v>45748</v>
      </c>
      <c r="D1549" s="90">
        <v>3.75</v>
      </c>
      <c r="E1549" t="s">
        <v>23</v>
      </c>
      <c r="F1549">
        <v>4101086</v>
      </c>
      <c r="G1549">
        <v>3.75</v>
      </c>
      <c r="H1549">
        <v>0</v>
      </c>
      <c r="I1549">
        <v>0</v>
      </c>
      <c r="M1549"/>
    </row>
    <row r="1550" spans="1:13" hidden="1" x14ac:dyDescent="0.25">
      <c r="A1550" t="s">
        <v>44</v>
      </c>
      <c r="B1550" t="s">
        <v>45</v>
      </c>
      <c r="C1550" s="2">
        <v>45748</v>
      </c>
      <c r="D1550" s="90">
        <v>0</v>
      </c>
      <c r="E1550" t="s">
        <v>23</v>
      </c>
      <c r="F1550">
        <v>4101096</v>
      </c>
      <c r="G1550">
        <v>3.75</v>
      </c>
      <c r="H1550">
        <v>1</v>
      </c>
      <c r="I1550">
        <v>3.75</v>
      </c>
      <c r="M1550"/>
    </row>
    <row r="1551" spans="1:13" hidden="1" x14ac:dyDescent="0.25">
      <c r="A1551" t="s">
        <v>44</v>
      </c>
      <c r="B1551" t="s">
        <v>45</v>
      </c>
      <c r="C1551" s="2">
        <v>45748</v>
      </c>
      <c r="D1551" s="90">
        <v>0</v>
      </c>
      <c r="E1551" t="s">
        <v>23</v>
      </c>
      <c r="F1551">
        <v>4101097</v>
      </c>
      <c r="G1551">
        <v>3.75</v>
      </c>
      <c r="H1551">
        <v>1</v>
      </c>
      <c r="I1551">
        <v>3.75</v>
      </c>
      <c r="M1551"/>
    </row>
    <row r="1552" spans="1:13" hidden="1" x14ac:dyDescent="0.25">
      <c r="A1552" t="s">
        <v>75</v>
      </c>
      <c r="B1552" t="s">
        <v>18</v>
      </c>
      <c r="C1552" s="2">
        <v>45748</v>
      </c>
      <c r="D1552" s="90">
        <v>5.5</v>
      </c>
      <c r="E1552" t="s">
        <v>20</v>
      </c>
      <c r="F1552">
        <v>4101098</v>
      </c>
      <c r="G1552">
        <v>5.5</v>
      </c>
      <c r="H1552">
        <v>0</v>
      </c>
      <c r="I1552">
        <v>0</v>
      </c>
      <c r="M1552"/>
    </row>
    <row r="1553" spans="1:13" hidden="1" x14ac:dyDescent="0.25">
      <c r="A1553" t="s">
        <v>75</v>
      </c>
      <c r="B1553" t="s">
        <v>18</v>
      </c>
      <c r="C1553" s="2">
        <v>45748</v>
      </c>
      <c r="D1553" s="90">
        <v>5</v>
      </c>
      <c r="E1553" t="s">
        <v>20</v>
      </c>
      <c r="F1553">
        <v>4101099</v>
      </c>
      <c r="G1553">
        <v>5</v>
      </c>
      <c r="H1553">
        <v>0</v>
      </c>
      <c r="I1553">
        <v>0</v>
      </c>
      <c r="M1553"/>
    </row>
    <row r="1554" spans="1:13" hidden="1" x14ac:dyDescent="0.25">
      <c r="A1554" t="s">
        <v>44</v>
      </c>
      <c r="B1554" t="s">
        <v>117</v>
      </c>
      <c r="C1554" s="2">
        <v>45748</v>
      </c>
      <c r="D1554" s="90">
        <v>0</v>
      </c>
      <c r="E1554" t="s">
        <v>23</v>
      </c>
      <c r="F1554">
        <v>4101104</v>
      </c>
      <c r="G1554">
        <v>3.75</v>
      </c>
      <c r="H1554">
        <v>1</v>
      </c>
      <c r="I1554">
        <v>3.75</v>
      </c>
      <c r="M1554"/>
    </row>
    <row r="1555" spans="1:13" hidden="1" x14ac:dyDescent="0.25">
      <c r="A1555" t="s">
        <v>44</v>
      </c>
      <c r="B1555" t="s">
        <v>136</v>
      </c>
      <c r="C1555" s="2">
        <v>45748</v>
      </c>
      <c r="D1555" s="90">
        <v>0</v>
      </c>
      <c r="E1555" t="s">
        <v>23</v>
      </c>
      <c r="F1555">
        <v>4101105</v>
      </c>
      <c r="G1555">
        <v>3.75</v>
      </c>
      <c r="H1555">
        <v>1</v>
      </c>
      <c r="I1555">
        <v>3.75</v>
      </c>
      <c r="M1555"/>
    </row>
    <row r="1556" spans="1:13" hidden="1" x14ac:dyDescent="0.25">
      <c r="A1556" t="s">
        <v>44</v>
      </c>
      <c r="B1556" t="s">
        <v>45</v>
      </c>
      <c r="C1556" s="2">
        <v>45748</v>
      </c>
      <c r="D1556" s="90">
        <v>0</v>
      </c>
      <c r="E1556" t="s">
        <v>23</v>
      </c>
      <c r="F1556">
        <v>4101107</v>
      </c>
      <c r="G1556">
        <v>3.75</v>
      </c>
      <c r="H1556">
        <v>1</v>
      </c>
      <c r="I1556">
        <v>3.75</v>
      </c>
      <c r="M1556"/>
    </row>
    <row r="1557" spans="1:13" hidden="1" x14ac:dyDescent="0.25">
      <c r="A1557" t="s">
        <v>44</v>
      </c>
      <c r="B1557" t="s">
        <v>18</v>
      </c>
      <c r="C1557" s="2">
        <v>45748</v>
      </c>
      <c r="D1557" s="90">
        <v>3.75</v>
      </c>
      <c r="E1557" t="s">
        <v>20</v>
      </c>
      <c r="F1557">
        <v>4101108</v>
      </c>
      <c r="G1557">
        <v>3.75</v>
      </c>
      <c r="H1557">
        <v>0</v>
      </c>
      <c r="I1557">
        <v>0</v>
      </c>
      <c r="M1557"/>
    </row>
    <row r="1558" spans="1:13" hidden="1" x14ac:dyDescent="0.25">
      <c r="A1558" t="s">
        <v>73</v>
      </c>
      <c r="B1558" t="s">
        <v>21</v>
      </c>
      <c r="C1558" s="2">
        <v>45748</v>
      </c>
      <c r="D1558" s="90">
        <v>0</v>
      </c>
      <c r="E1558" t="s">
        <v>23</v>
      </c>
      <c r="F1558">
        <v>4101110</v>
      </c>
      <c r="G1558">
        <v>0</v>
      </c>
      <c r="H1558">
        <v>0</v>
      </c>
      <c r="I1558">
        <v>0</v>
      </c>
      <c r="M1558"/>
    </row>
    <row r="1559" spans="1:13" hidden="1" x14ac:dyDescent="0.25">
      <c r="A1559" t="s">
        <v>75</v>
      </c>
      <c r="B1559" t="s">
        <v>21</v>
      </c>
      <c r="C1559" s="2">
        <v>45748</v>
      </c>
      <c r="D1559" s="90">
        <v>5</v>
      </c>
      <c r="E1559" t="s">
        <v>23</v>
      </c>
      <c r="F1559">
        <v>4101111</v>
      </c>
      <c r="G1559">
        <v>5</v>
      </c>
      <c r="H1559">
        <v>0</v>
      </c>
      <c r="I1559">
        <v>0</v>
      </c>
      <c r="M1559"/>
    </row>
    <row r="1560" spans="1:13" hidden="1" x14ac:dyDescent="0.25">
      <c r="A1560" t="s">
        <v>75</v>
      </c>
      <c r="B1560" t="s">
        <v>18</v>
      </c>
      <c r="C1560" s="2">
        <v>45748</v>
      </c>
      <c r="D1560" s="90">
        <v>5.5</v>
      </c>
      <c r="E1560" t="s">
        <v>23</v>
      </c>
      <c r="F1560">
        <v>4101112</v>
      </c>
      <c r="G1560">
        <v>5.5</v>
      </c>
      <c r="H1560">
        <v>0</v>
      </c>
      <c r="I1560">
        <v>0</v>
      </c>
      <c r="M1560"/>
    </row>
    <row r="1561" spans="1:13" hidden="1" x14ac:dyDescent="0.25">
      <c r="A1561" t="s">
        <v>73</v>
      </c>
      <c r="B1561" t="s">
        <v>142</v>
      </c>
      <c r="C1561" s="2">
        <v>45748</v>
      </c>
      <c r="D1561" s="90">
        <v>0</v>
      </c>
      <c r="E1561" t="s">
        <v>23</v>
      </c>
      <c r="F1561">
        <v>4101117</v>
      </c>
      <c r="G1561">
        <v>0</v>
      </c>
      <c r="H1561">
        <v>0</v>
      </c>
      <c r="I1561">
        <v>0</v>
      </c>
      <c r="M1561"/>
    </row>
    <row r="1562" spans="1:13" hidden="1" x14ac:dyDescent="0.25">
      <c r="A1562" t="s">
        <v>73</v>
      </c>
      <c r="B1562" t="s">
        <v>137</v>
      </c>
      <c r="C1562" s="2">
        <v>45748</v>
      </c>
      <c r="D1562" s="90">
        <v>0</v>
      </c>
      <c r="E1562" t="s">
        <v>23</v>
      </c>
      <c r="F1562">
        <v>4101118</v>
      </c>
      <c r="G1562">
        <v>0</v>
      </c>
      <c r="H1562">
        <v>0</v>
      </c>
      <c r="I1562">
        <v>0</v>
      </c>
      <c r="M1562"/>
    </row>
    <row r="1563" spans="1:13" hidden="1" x14ac:dyDescent="0.25">
      <c r="A1563" t="s">
        <v>73</v>
      </c>
      <c r="B1563" t="s">
        <v>137</v>
      </c>
      <c r="C1563" s="2">
        <v>45748</v>
      </c>
      <c r="D1563" s="90">
        <v>0</v>
      </c>
      <c r="E1563" t="s">
        <v>23</v>
      </c>
      <c r="F1563">
        <v>4101126</v>
      </c>
      <c r="G1563">
        <v>0</v>
      </c>
      <c r="H1563">
        <v>0</v>
      </c>
      <c r="I1563">
        <v>0</v>
      </c>
      <c r="M1563"/>
    </row>
    <row r="1564" spans="1:13" hidden="1" x14ac:dyDescent="0.25">
      <c r="A1564" t="s">
        <v>73</v>
      </c>
      <c r="B1564" t="s">
        <v>138</v>
      </c>
      <c r="C1564" s="2">
        <v>45748</v>
      </c>
      <c r="D1564" s="90">
        <v>0</v>
      </c>
      <c r="E1564" t="s">
        <v>37</v>
      </c>
      <c r="F1564">
        <v>4101131</v>
      </c>
      <c r="G1564">
        <v>0</v>
      </c>
      <c r="H1564">
        <v>0</v>
      </c>
      <c r="I1564">
        <v>0</v>
      </c>
      <c r="M1564"/>
    </row>
    <row r="1565" spans="1:13" hidden="1" x14ac:dyDescent="0.25">
      <c r="A1565" t="s">
        <v>75</v>
      </c>
      <c r="B1565" t="s">
        <v>18</v>
      </c>
      <c r="C1565" s="2">
        <v>45748</v>
      </c>
      <c r="D1565" s="90">
        <v>0</v>
      </c>
      <c r="E1565" t="s">
        <v>23</v>
      </c>
      <c r="F1565">
        <v>4101132</v>
      </c>
      <c r="G1565">
        <v>0</v>
      </c>
      <c r="H1565">
        <v>0</v>
      </c>
      <c r="I1565">
        <v>0</v>
      </c>
      <c r="M1565"/>
    </row>
    <row r="1566" spans="1:13" hidden="1" x14ac:dyDescent="0.25">
      <c r="A1566" t="s">
        <v>44</v>
      </c>
      <c r="B1566" t="s">
        <v>65</v>
      </c>
      <c r="C1566" s="2">
        <v>45748</v>
      </c>
      <c r="D1566" s="90">
        <v>0</v>
      </c>
      <c r="E1566" t="s">
        <v>23</v>
      </c>
      <c r="F1566">
        <v>4101133</v>
      </c>
      <c r="G1566">
        <v>0</v>
      </c>
      <c r="H1566">
        <v>0</v>
      </c>
      <c r="I1566">
        <v>0</v>
      </c>
      <c r="M1566"/>
    </row>
    <row r="1567" spans="1:13" hidden="1" x14ac:dyDescent="0.25">
      <c r="A1567" t="s">
        <v>44</v>
      </c>
      <c r="B1567" t="s">
        <v>45</v>
      </c>
      <c r="C1567" s="2">
        <v>45748</v>
      </c>
      <c r="D1567" s="90">
        <v>0</v>
      </c>
      <c r="E1567" t="s">
        <v>23</v>
      </c>
      <c r="F1567">
        <v>4101136</v>
      </c>
      <c r="G1567">
        <v>3.75</v>
      </c>
      <c r="H1567">
        <v>1</v>
      </c>
      <c r="I1567">
        <v>3.75</v>
      </c>
      <c r="M1567"/>
    </row>
    <row r="1568" spans="1:13" hidden="1" x14ac:dyDescent="0.25">
      <c r="A1568" t="s">
        <v>44</v>
      </c>
      <c r="B1568" t="s">
        <v>45</v>
      </c>
      <c r="C1568" s="2">
        <v>45748</v>
      </c>
      <c r="D1568" s="90">
        <v>0</v>
      </c>
      <c r="E1568" t="s">
        <v>23</v>
      </c>
      <c r="F1568">
        <v>4101137</v>
      </c>
      <c r="G1568">
        <v>3.75</v>
      </c>
      <c r="H1568">
        <v>1</v>
      </c>
      <c r="I1568">
        <v>3.75</v>
      </c>
      <c r="M1568"/>
    </row>
    <row r="1569" spans="1:13" hidden="1" x14ac:dyDescent="0.25">
      <c r="A1569" t="s">
        <v>73</v>
      </c>
      <c r="B1569" t="s">
        <v>18</v>
      </c>
      <c r="C1569" s="2">
        <v>45748</v>
      </c>
      <c r="D1569" s="90">
        <v>5</v>
      </c>
      <c r="E1569" t="s">
        <v>23</v>
      </c>
      <c r="F1569">
        <v>4101138</v>
      </c>
      <c r="G1569">
        <v>5</v>
      </c>
      <c r="H1569">
        <v>0</v>
      </c>
      <c r="I1569">
        <v>0</v>
      </c>
      <c r="M1569"/>
    </row>
    <row r="1570" spans="1:13" hidden="1" x14ac:dyDescent="0.25">
      <c r="A1570" t="s">
        <v>73</v>
      </c>
      <c r="B1570" t="s">
        <v>141</v>
      </c>
      <c r="C1570" s="2">
        <v>45748</v>
      </c>
      <c r="D1570" s="90">
        <v>5</v>
      </c>
      <c r="E1570" t="s">
        <v>23</v>
      </c>
      <c r="F1570">
        <v>4101139</v>
      </c>
      <c r="G1570">
        <v>5</v>
      </c>
      <c r="H1570">
        <v>0</v>
      </c>
      <c r="I1570">
        <v>0</v>
      </c>
      <c r="M1570"/>
    </row>
    <row r="1571" spans="1:13" hidden="1" x14ac:dyDescent="0.25">
      <c r="A1571" t="s">
        <v>44</v>
      </c>
      <c r="B1571" t="s">
        <v>45</v>
      </c>
      <c r="C1571" s="2">
        <v>45748</v>
      </c>
      <c r="D1571" s="90">
        <v>0</v>
      </c>
      <c r="E1571" t="s">
        <v>23</v>
      </c>
      <c r="F1571">
        <v>4101140</v>
      </c>
      <c r="G1571">
        <v>3.75</v>
      </c>
      <c r="H1571">
        <v>1</v>
      </c>
      <c r="I1571">
        <v>3.75</v>
      </c>
      <c r="M1571"/>
    </row>
    <row r="1572" spans="1:13" hidden="1" x14ac:dyDescent="0.25">
      <c r="A1572" t="s">
        <v>44</v>
      </c>
      <c r="B1572" t="s">
        <v>117</v>
      </c>
      <c r="C1572" s="2">
        <v>45748</v>
      </c>
      <c r="D1572" s="90">
        <v>0</v>
      </c>
      <c r="E1572" t="s">
        <v>23</v>
      </c>
      <c r="F1572">
        <v>4101141</v>
      </c>
      <c r="G1572">
        <v>3.75</v>
      </c>
      <c r="H1572">
        <v>1</v>
      </c>
      <c r="I1572">
        <v>3.75</v>
      </c>
      <c r="M1572"/>
    </row>
    <row r="1573" spans="1:13" hidden="1" x14ac:dyDescent="0.25">
      <c r="A1573" t="s">
        <v>73</v>
      </c>
      <c r="B1573" t="s">
        <v>18</v>
      </c>
      <c r="C1573" s="2">
        <v>45748</v>
      </c>
      <c r="D1573" s="90">
        <v>0</v>
      </c>
      <c r="E1573" t="s">
        <v>23</v>
      </c>
      <c r="F1573">
        <v>4101142</v>
      </c>
      <c r="G1573">
        <v>0</v>
      </c>
      <c r="H1573">
        <v>0</v>
      </c>
      <c r="I1573">
        <v>0</v>
      </c>
      <c r="M1573"/>
    </row>
    <row r="1574" spans="1:13" hidden="1" x14ac:dyDescent="0.25">
      <c r="A1574" t="s">
        <v>73</v>
      </c>
      <c r="B1574" t="s">
        <v>18</v>
      </c>
      <c r="C1574" s="2">
        <v>45748</v>
      </c>
      <c r="D1574" s="90">
        <v>0</v>
      </c>
      <c r="E1574" t="s">
        <v>23</v>
      </c>
      <c r="F1574">
        <v>4101143</v>
      </c>
      <c r="G1574">
        <v>0</v>
      </c>
      <c r="H1574">
        <v>0</v>
      </c>
      <c r="I1574">
        <v>0</v>
      </c>
      <c r="M1574"/>
    </row>
    <row r="1575" spans="1:13" hidden="1" x14ac:dyDescent="0.25">
      <c r="A1575" t="s">
        <v>73</v>
      </c>
      <c r="B1575" t="s">
        <v>137</v>
      </c>
      <c r="C1575" s="2">
        <v>45748</v>
      </c>
      <c r="D1575" s="90">
        <v>5</v>
      </c>
      <c r="E1575" t="s">
        <v>23</v>
      </c>
      <c r="F1575">
        <v>4101149</v>
      </c>
      <c r="G1575">
        <v>5</v>
      </c>
      <c r="H1575">
        <v>0</v>
      </c>
      <c r="I1575">
        <v>0</v>
      </c>
      <c r="M1575"/>
    </row>
    <row r="1576" spans="1:13" hidden="1" x14ac:dyDescent="0.25">
      <c r="A1576" t="s">
        <v>73</v>
      </c>
      <c r="B1576" t="s">
        <v>18</v>
      </c>
      <c r="C1576" s="2">
        <v>45748</v>
      </c>
      <c r="D1576" s="90">
        <v>0</v>
      </c>
      <c r="E1576" t="s">
        <v>23</v>
      </c>
      <c r="F1576">
        <v>4101154</v>
      </c>
      <c r="G1576">
        <v>0</v>
      </c>
      <c r="H1576">
        <v>0</v>
      </c>
      <c r="I1576">
        <v>0</v>
      </c>
      <c r="M1576"/>
    </row>
    <row r="1577" spans="1:13" hidden="1" x14ac:dyDescent="0.25">
      <c r="A1577" t="s">
        <v>73</v>
      </c>
      <c r="B1577" t="s">
        <v>21</v>
      </c>
      <c r="C1577" s="2">
        <v>45748</v>
      </c>
      <c r="D1577" s="90">
        <v>5</v>
      </c>
      <c r="E1577" t="s">
        <v>23</v>
      </c>
      <c r="F1577">
        <v>4101157</v>
      </c>
      <c r="G1577">
        <v>5</v>
      </c>
      <c r="H1577">
        <v>0</v>
      </c>
      <c r="I1577">
        <v>0</v>
      </c>
      <c r="M1577"/>
    </row>
    <row r="1578" spans="1:13" hidden="1" x14ac:dyDescent="0.25">
      <c r="A1578" t="s">
        <v>73</v>
      </c>
      <c r="B1578" t="s">
        <v>137</v>
      </c>
      <c r="C1578" s="2">
        <v>45748</v>
      </c>
      <c r="D1578" s="90">
        <v>0</v>
      </c>
      <c r="E1578" t="s">
        <v>23</v>
      </c>
      <c r="F1578">
        <v>4101161</v>
      </c>
      <c r="G1578">
        <v>0</v>
      </c>
      <c r="H1578">
        <v>0</v>
      </c>
      <c r="I1578">
        <v>0</v>
      </c>
      <c r="M1578"/>
    </row>
    <row r="1579" spans="1:13" hidden="1" x14ac:dyDescent="0.25">
      <c r="A1579" t="s">
        <v>73</v>
      </c>
      <c r="B1579" t="s">
        <v>135</v>
      </c>
      <c r="C1579" s="2">
        <v>45748</v>
      </c>
      <c r="D1579" s="90">
        <v>0</v>
      </c>
      <c r="E1579" t="s">
        <v>23</v>
      </c>
      <c r="F1579">
        <v>4101162</v>
      </c>
      <c r="G1579">
        <v>0</v>
      </c>
      <c r="H1579">
        <v>0</v>
      </c>
      <c r="I1579">
        <v>0</v>
      </c>
      <c r="M1579"/>
    </row>
    <row r="1580" spans="1:13" hidden="1" x14ac:dyDescent="0.25">
      <c r="A1580" t="s">
        <v>75</v>
      </c>
      <c r="B1580" t="s">
        <v>139</v>
      </c>
      <c r="C1580" s="2">
        <v>45748</v>
      </c>
      <c r="D1580" s="90">
        <v>0</v>
      </c>
      <c r="E1580" t="s">
        <v>37</v>
      </c>
      <c r="F1580">
        <v>4101183</v>
      </c>
      <c r="G1580">
        <v>0</v>
      </c>
      <c r="H1580">
        <v>0</v>
      </c>
      <c r="I1580">
        <v>0</v>
      </c>
      <c r="M1580"/>
    </row>
    <row r="1581" spans="1:13" hidden="1" x14ac:dyDescent="0.25">
      <c r="A1581" t="s">
        <v>75</v>
      </c>
      <c r="B1581" t="s">
        <v>18</v>
      </c>
      <c r="C1581" s="2">
        <v>45748</v>
      </c>
      <c r="D1581" s="90">
        <v>5</v>
      </c>
      <c r="E1581" t="s">
        <v>23</v>
      </c>
      <c r="F1581">
        <v>4101185</v>
      </c>
      <c r="G1581">
        <v>5</v>
      </c>
      <c r="H1581">
        <v>0</v>
      </c>
      <c r="I1581">
        <v>0</v>
      </c>
      <c r="M1581"/>
    </row>
    <row r="1582" spans="1:13" hidden="1" x14ac:dyDescent="0.25">
      <c r="A1582" t="s">
        <v>73</v>
      </c>
      <c r="B1582" t="s">
        <v>141</v>
      </c>
      <c r="C1582" s="2">
        <v>45748</v>
      </c>
      <c r="D1582" s="90">
        <v>5</v>
      </c>
      <c r="E1582" t="s">
        <v>23</v>
      </c>
      <c r="F1582">
        <v>4101187</v>
      </c>
      <c r="G1582">
        <v>5</v>
      </c>
      <c r="H1582">
        <v>0</v>
      </c>
      <c r="I1582">
        <v>0</v>
      </c>
      <c r="M1582"/>
    </row>
    <row r="1583" spans="1:13" hidden="1" x14ac:dyDescent="0.25">
      <c r="A1583" t="s">
        <v>73</v>
      </c>
      <c r="B1583" t="s">
        <v>140</v>
      </c>
      <c r="C1583" s="2">
        <v>45748</v>
      </c>
      <c r="D1583" s="90">
        <v>0</v>
      </c>
      <c r="E1583" t="s">
        <v>37</v>
      </c>
      <c r="F1583">
        <v>4101190</v>
      </c>
      <c r="G1583">
        <v>0</v>
      </c>
      <c r="H1583">
        <v>0</v>
      </c>
      <c r="I1583">
        <v>0</v>
      </c>
      <c r="M1583"/>
    </row>
    <row r="1584" spans="1:13" hidden="1" x14ac:dyDescent="0.25">
      <c r="A1584" t="s">
        <v>73</v>
      </c>
      <c r="B1584" t="s">
        <v>18</v>
      </c>
      <c r="C1584" s="2">
        <v>45748</v>
      </c>
      <c r="D1584" s="90">
        <v>0</v>
      </c>
      <c r="E1584" t="s">
        <v>20</v>
      </c>
      <c r="F1584">
        <v>4101191</v>
      </c>
      <c r="G1584">
        <v>0</v>
      </c>
      <c r="H1584">
        <v>0</v>
      </c>
      <c r="I1584">
        <v>0</v>
      </c>
      <c r="M1584"/>
    </row>
    <row r="1585" spans="1:13" hidden="1" x14ac:dyDescent="0.25">
      <c r="A1585" t="s">
        <v>75</v>
      </c>
      <c r="B1585" t="s">
        <v>21</v>
      </c>
      <c r="C1585" s="2">
        <v>45748</v>
      </c>
      <c r="D1585" s="90">
        <v>0</v>
      </c>
      <c r="E1585" t="s">
        <v>23</v>
      </c>
      <c r="F1585">
        <v>4101192</v>
      </c>
      <c r="G1585">
        <v>0</v>
      </c>
      <c r="H1585">
        <v>0</v>
      </c>
      <c r="I1585">
        <v>0</v>
      </c>
      <c r="M1585"/>
    </row>
    <row r="1586" spans="1:13" hidden="1" x14ac:dyDescent="0.25">
      <c r="A1586" t="s">
        <v>75</v>
      </c>
      <c r="B1586" t="s">
        <v>142</v>
      </c>
      <c r="C1586" s="2">
        <v>45748</v>
      </c>
      <c r="D1586" s="90">
        <v>0</v>
      </c>
      <c r="E1586" t="s">
        <v>23</v>
      </c>
      <c r="F1586">
        <v>4101193</v>
      </c>
      <c r="G1586">
        <v>0</v>
      </c>
      <c r="H1586">
        <v>0</v>
      </c>
      <c r="I1586">
        <v>0</v>
      </c>
      <c r="M1586"/>
    </row>
    <row r="1587" spans="1:13" hidden="1" x14ac:dyDescent="0.25">
      <c r="A1587" t="s">
        <v>73</v>
      </c>
      <c r="B1587" t="s">
        <v>18</v>
      </c>
      <c r="C1587" s="2">
        <v>45748</v>
      </c>
      <c r="D1587" s="90">
        <v>0</v>
      </c>
      <c r="E1587" t="s">
        <v>23</v>
      </c>
      <c r="F1587">
        <v>4101196</v>
      </c>
      <c r="G1587">
        <v>0</v>
      </c>
      <c r="H1587">
        <v>0</v>
      </c>
      <c r="I1587">
        <v>0</v>
      </c>
      <c r="M1587"/>
    </row>
    <row r="1588" spans="1:13" hidden="1" x14ac:dyDescent="0.25">
      <c r="A1588" t="s">
        <v>44</v>
      </c>
      <c r="B1588" t="s">
        <v>65</v>
      </c>
      <c r="C1588" s="2">
        <v>45748</v>
      </c>
      <c r="D1588" s="90">
        <v>0</v>
      </c>
      <c r="E1588" t="s">
        <v>23</v>
      </c>
      <c r="F1588">
        <v>4101204</v>
      </c>
      <c r="G1588">
        <v>3.75</v>
      </c>
      <c r="H1588">
        <v>1</v>
      </c>
      <c r="I1588">
        <v>3.75</v>
      </c>
      <c r="M1588"/>
    </row>
    <row r="1589" spans="1:13" hidden="1" x14ac:dyDescent="0.25">
      <c r="A1589" t="s">
        <v>44</v>
      </c>
      <c r="B1589" t="s">
        <v>18</v>
      </c>
      <c r="C1589" s="2">
        <v>45748</v>
      </c>
      <c r="D1589" s="90">
        <v>3.75</v>
      </c>
      <c r="E1589" t="s">
        <v>20</v>
      </c>
      <c r="F1589">
        <v>4101205</v>
      </c>
      <c r="G1589">
        <v>3.75</v>
      </c>
      <c r="H1589">
        <v>0</v>
      </c>
      <c r="I1589">
        <v>0</v>
      </c>
      <c r="M1589"/>
    </row>
    <row r="1590" spans="1:13" hidden="1" x14ac:dyDescent="0.25">
      <c r="A1590" t="s">
        <v>73</v>
      </c>
      <c r="B1590" t="s">
        <v>18</v>
      </c>
      <c r="C1590" s="2">
        <v>45748</v>
      </c>
      <c r="D1590" s="90">
        <v>0</v>
      </c>
      <c r="E1590" t="s">
        <v>23</v>
      </c>
      <c r="F1590">
        <v>4101206</v>
      </c>
      <c r="G1590">
        <v>0</v>
      </c>
      <c r="H1590">
        <v>0</v>
      </c>
      <c r="I1590">
        <v>0</v>
      </c>
      <c r="M1590"/>
    </row>
    <row r="1591" spans="1:13" hidden="1" x14ac:dyDescent="0.25">
      <c r="A1591" t="s">
        <v>44</v>
      </c>
      <c r="B1591" t="s">
        <v>136</v>
      </c>
      <c r="C1591" s="2">
        <v>45748</v>
      </c>
      <c r="D1591" s="90">
        <v>0</v>
      </c>
      <c r="E1591" t="s">
        <v>23</v>
      </c>
      <c r="F1591">
        <v>4101208</v>
      </c>
      <c r="G1591">
        <v>3.75</v>
      </c>
      <c r="H1591">
        <v>1</v>
      </c>
      <c r="I1591">
        <v>3.75</v>
      </c>
      <c r="M1591"/>
    </row>
    <row r="1592" spans="1:13" hidden="1" x14ac:dyDescent="0.25">
      <c r="A1592" t="s">
        <v>44</v>
      </c>
      <c r="B1592" t="s">
        <v>18</v>
      </c>
      <c r="C1592" s="2">
        <v>45748</v>
      </c>
      <c r="D1592" s="90">
        <v>3.75</v>
      </c>
      <c r="E1592" t="s">
        <v>20</v>
      </c>
      <c r="F1592">
        <v>4101209</v>
      </c>
      <c r="G1592">
        <v>3.75</v>
      </c>
      <c r="H1592">
        <v>0</v>
      </c>
      <c r="I1592">
        <v>0</v>
      </c>
      <c r="M1592"/>
    </row>
    <row r="1593" spans="1:13" hidden="1" x14ac:dyDescent="0.25">
      <c r="A1593" t="s">
        <v>44</v>
      </c>
      <c r="B1593" t="s">
        <v>18</v>
      </c>
      <c r="C1593" s="2">
        <v>45748</v>
      </c>
      <c r="D1593" s="90">
        <v>3.75</v>
      </c>
      <c r="E1593" t="s">
        <v>20</v>
      </c>
      <c r="F1593">
        <v>4101210</v>
      </c>
      <c r="G1593">
        <v>3.75</v>
      </c>
      <c r="H1593">
        <v>0</v>
      </c>
      <c r="I1593">
        <v>0</v>
      </c>
      <c r="M1593"/>
    </row>
    <row r="1594" spans="1:13" hidden="1" x14ac:dyDescent="0.25">
      <c r="A1594" t="s">
        <v>44</v>
      </c>
      <c r="B1594" t="s">
        <v>18</v>
      </c>
      <c r="C1594" s="2">
        <v>45748</v>
      </c>
      <c r="D1594" s="90">
        <v>0</v>
      </c>
      <c r="E1594" t="s">
        <v>20</v>
      </c>
      <c r="F1594">
        <v>4101211</v>
      </c>
      <c r="G1594">
        <v>3.75</v>
      </c>
      <c r="H1594">
        <v>1</v>
      </c>
      <c r="I1594">
        <v>3.75</v>
      </c>
      <c r="M1594"/>
    </row>
    <row r="1595" spans="1:13" hidden="1" x14ac:dyDescent="0.25">
      <c r="A1595" t="s">
        <v>75</v>
      </c>
      <c r="B1595" t="s">
        <v>18</v>
      </c>
      <c r="C1595" s="2">
        <v>45748</v>
      </c>
      <c r="D1595" s="90">
        <v>3.75</v>
      </c>
      <c r="E1595" t="s">
        <v>23</v>
      </c>
      <c r="F1595">
        <v>4101214</v>
      </c>
      <c r="G1595">
        <v>3.75</v>
      </c>
      <c r="H1595">
        <v>0</v>
      </c>
      <c r="I1595">
        <v>0</v>
      </c>
      <c r="M1595"/>
    </row>
    <row r="1596" spans="1:13" hidden="1" x14ac:dyDescent="0.25">
      <c r="A1596" t="s">
        <v>75</v>
      </c>
      <c r="B1596" t="s">
        <v>136</v>
      </c>
      <c r="C1596" s="2">
        <v>45748</v>
      </c>
      <c r="D1596" s="90">
        <v>0</v>
      </c>
      <c r="E1596" t="s">
        <v>23</v>
      </c>
      <c r="F1596">
        <v>4101216</v>
      </c>
      <c r="G1596">
        <v>0</v>
      </c>
      <c r="H1596">
        <v>0</v>
      </c>
      <c r="I1596">
        <v>0</v>
      </c>
      <c r="M1596"/>
    </row>
    <row r="1597" spans="1:13" hidden="1" x14ac:dyDescent="0.25">
      <c r="A1597" t="s">
        <v>75</v>
      </c>
      <c r="B1597" t="s">
        <v>136</v>
      </c>
      <c r="C1597" s="2">
        <v>45742</v>
      </c>
      <c r="D1597" s="90">
        <v>5</v>
      </c>
      <c r="E1597" t="s">
        <v>37</v>
      </c>
      <c r="F1597">
        <v>4101218</v>
      </c>
      <c r="G1597">
        <v>5</v>
      </c>
      <c r="H1597">
        <v>0</v>
      </c>
      <c r="I1597">
        <v>0</v>
      </c>
      <c r="M1597"/>
    </row>
    <row r="1598" spans="1:13" hidden="1" x14ac:dyDescent="0.25">
      <c r="A1598" t="s">
        <v>75</v>
      </c>
      <c r="B1598" t="s">
        <v>136</v>
      </c>
      <c r="C1598" s="2">
        <v>45742</v>
      </c>
      <c r="D1598" s="90">
        <v>3.75</v>
      </c>
      <c r="E1598" t="s">
        <v>37</v>
      </c>
      <c r="F1598">
        <v>4101219</v>
      </c>
      <c r="G1598">
        <v>3.75</v>
      </c>
      <c r="H1598">
        <v>0</v>
      </c>
      <c r="I1598">
        <v>0</v>
      </c>
      <c r="M1598"/>
    </row>
    <row r="1599" spans="1:13" hidden="1" x14ac:dyDescent="0.25">
      <c r="A1599" t="s">
        <v>44</v>
      </c>
      <c r="B1599" t="s">
        <v>65</v>
      </c>
      <c r="C1599" s="2">
        <v>45744</v>
      </c>
      <c r="D1599" s="90">
        <v>0</v>
      </c>
      <c r="E1599" t="s">
        <v>23</v>
      </c>
      <c r="F1599">
        <v>4101236</v>
      </c>
      <c r="G1599">
        <v>3.75</v>
      </c>
      <c r="H1599">
        <v>1</v>
      </c>
      <c r="I1599">
        <v>3.75</v>
      </c>
      <c r="M1599"/>
    </row>
    <row r="1600" spans="1:13" hidden="1" x14ac:dyDescent="0.25">
      <c r="A1600" t="s">
        <v>44</v>
      </c>
      <c r="B1600" t="s">
        <v>117</v>
      </c>
      <c r="C1600" s="2">
        <v>45744</v>
      </c>
      <c r="D1600" s="90">
        <v>0</v>
      </c>
      <c r="E1600" t="s">
        <v>23</v>
      </c>
      <c r="F1600">
        <v>4101237</v>
      </c>
      <c r="G1600">
        <v>3.75</v>
      </c>
      <c r="H1600">
        <v>1</v>
      </c>
      <c r="I1600">
        <v>3.75</v>
      </c>
      <c r="M1600"/>
    </row>
    <row r="1601" spans="1:13" hidden="1" x14ac:dyDescent="0.25">
      <c r="A1601" t="s">
        <v>44</v>
      </c>
      <c r="B1601" t="s">
        <v>117</v>
      </c>
      <c r="C1601" s="2">
        <v>45742</v>
      </c>
      <c r="D1601" s="90">
        <v>0</v>
      </c>
      <c r="E1601" t="s">
        <v>23</v>
      </c>
      <c r="F1601">
        <v>4101238</v>
      </c>
      <c r="G1601">
        <v>3.75</v>
      </c>
      <c r="H1601">
        <v>1</v>
      </c>
      <c r="I1601">
        <v>3.75</v>
      </c>
      <c r="M1601"/>
    </row>
    <row r="1602" spans="1:13" hidden="1" x14ac:dyDescent="0.25">
      <c r="A1602" t="s">
        <v>44</v>
      </c>
      <c r="B1602" t="s">
        <v>45</v>
      </c>
      <c r="C1602" s="2">
        <v>45742</v>
      </c>
      <c r="D1602" s="90">
        <v>0</v>
      </c>
      <c r="E1602" t="s">
        <v>23</v>
      </c>
      <c r="F1602">
        <v>4101239</v>
      </c>
      <c r="G1602">
        <v>3.75</v>
      </c>
      <c r="H1602">
        <v>1</v>
      </c>
      <c r="I1602">
        <v>3.75</v>
      </c>
      <c r="M1602"/>
    </row>
    <row r="1603" spans="1:13" hidden="1" x14ac:dyDescent="0.25">
      <c r="A1603" t="s">
        <v>73</v>
      </c>
      <c r="B1603" t="s">
        <v>138</v>
      </c>
      <c r="C1603" s="2">
        <v>45748</v>
      </c>
      <c r="D1603" s="90">
        <v>5</v>
      </c>
      <c r="E1603" t="s">
        <v>37</v>
      </c>
      <c r="F1603">
        <v>4101240</v>
      </c>
      <c r="G1603">
        <v>5</v>
      </c>
      <c r="H1603">
        <v>0</v>
      </c>
      <c r="I1603">
        <v>0</v>
      </c>
      <c r="M1603"/>
    </row>
    <row r="1604" spans="1:13" hidden="1" x14ac:dyDescent="0.25">
      <c r="A1604" t="s">
        <v>73</v>
      </c>
      <c r="B1604" t="s">
        <v>136</v>
      </c>
      <c r="C1604" s="2">
        <v>45742</v>
      </c>
      <c r="D1604" s="90">
        <v>5</v>
      </c>
      <c r="E1604" t="s">
        <v>37</v>
      </c>
      <c r="F1604">
        <v>4101242</v>
      </c>
      <c r="G1604">
        <v>5</v>
      </c>
      <c r="H1604">
        <v>0</v>
      </c>
      <c r="I1604">
        <v>0</v>
      </c>
      <c r="M1604"/>
    </row>
    <row r="1605" spans="1:13" hidden="1" x14ac:dyDescent="0.25">
      <c r="A1605" t="s">
        <v>75</v>
      </c>
      <c r="B1605" t="s">
        <v>21</v>
      </c>
      <c r="C1605" s="2">
        <v>45742</v>
      </c>
      <c r="D1605" s="90">
        <v>5.5</v>
      </c>
      <c r="E1605" t="s">
        <v>23</v>
      </c>
      <c r="F1605">
        <v>4101244</v>
      </c>
      <c r="G1605">
        <v>5.5</v>
      </c>
      <c r="H1605">
        <v>0</v>
      </c>
      <c r="I1605">
        <v>0</v>
      </c>
      <c r="M1605"/>
    </row>
    <row r="1606" spans="1:13" hidden="1" x14ac:dyDescent="0.25">
      <c r="A1606" t="s">
        <v>75</v>
      </c>
      <c r="B1606" t="s">
        <v>139</v>
      </c>
      <c r="C1606" s="2">
        <v>45742</v>
      </c>
      <c r="D1606" s="90">
        <v>5.5</v>
      </c>
      <c r="E1606" t="s">
        <v>37</v>
      </c>
      <c r="F1606">
        <v>4101245</v>
      </c>
      <c r="G1606">
        <v>5.5</v>
      </c>
      <c r="H1606">
        <v>0</v>
      </c>
      <c r="I1606">
        <v>0</v>
      </c>
      <c r="M1606"/>
    </row>
    <row r="1607" spans="1:13" hidden="1" x14ac:dyDescent="0.25">
      <c r="A1607" t="s">
        <v>75</v>
      </c>
      <c r="B1607" t="s">
        <v>18</v>
      </c>
      <c r="C1607" s="2">
        <v>45742</v>
      </c>
      <c r="D1607" s="90">
        <v>5</v>
      </c>
      <c r="E1607" t="s">
        <v>23</v>
      </c>
      <c r="F1607">
        <v>4101246</v>
      </c>
      <c r="G1607">
        <v>5</v>
      </c>
      <c r="H1607">
        <v>0</v>
      </c>
      <c r="I1607">
        <v>0</v>
      </c>
      <c r="M1607"/>
    </row>
    <row r="1608" spans="1:13" hidden="1" x14ac:dyDescent="0.25">
      <c r="A1608" t="s">
        <v>75</v>
      </c>
      <c r="B1608" t="s">
        <v>141</v>
      </c>
      <c r="C1608" s="2">
        <v>45742</v>
      </c>
      <c r="D1608" s="90">
        <v>5</v>
      </c>
      <c r="E1608" t="s">
        <v>23</v>
      </c>
      <c r="F1608">
        <v>4101247</v>
      </c>
      <c r="G1608">
        <v>5</v>
      </c>
      <c r="H1608">
        <v>0</v>
      </c>
      <c r="I1608">
        <v>0</v>
      </c>
      <c r="M1608"/>
    </row>
    <row r="1609" spans="1:13" hidden="1" x14ac:dyDescent="0.25">
      <c r="A1609" t="s">
        <v>75</v>
      </c>
      <c r="B1609" t="s">
        <v>18</v>
      </c>
      <c r="C1609" s="2">
        <v>45743</v>
      </c>
      <c r="D1609" s="90">
        <v>5.5</v>
      </c>
      <c r="E1609" t="s">
        <v>23</v>
      </c>
      <c r="F1609">
        <v>4101248</v>
      </c>
      <c r="G1609">
        <v>5.5</v>
      </c>
      <c r="H1609">
        <v>0</v>
      </c>
      <c r="I1609">
        <v>0</v>
      </c>
      <c r="M1609"/>
    </row>
    <row r="1610" spans="1:13" hidden="1" x14ac:dyDescent="0.25">
      <c r="A1610" t="s">
        <v>75</v>
      </c>
      <c r="B1610" t="s">
        <v>142</v>
      </c>
      <c r="C1610" s="2">
        <v>45743</v>
      </c>
      <c r="D1610" s="90">
        <v>5</v>
      </c>
      <c r="E1610" t="s">
        <v>23</v>
      </c>
      <c r="F1610">
        <v>4101249</v>
      </c>
      <c r="G1610">
        <v>5</v>
      </c>
      <c r="H1610">
        <v>0</v>
      </c>
      <c r="I1610">
        <v>0</v>
      </c>
      <c r="M1610"/>
    </row>
    <row r="1611" spans="1:13" hidden="1" x14ac:dyDescent="0.25">
      <c r="A1611" t="s">
        <v>73</v>
      </c>
      <c r="B1611" t="s">
        <v>136</v>
      </c>
      <c r="C1611" s="2">
        <v>45742</v>
      </c>
      <c r="D1611" s="90">
        <v>5</v>
      </c>
      <c r="E1611" t="s">
        <v>37</v>
      </c>
      <c r="F1611">
        <v>4101253</v>
      </c>
      <c r="G1611">
        <v>5</v>
      </c>
      <c r="H1611">
        <v>0</v>
      </c>
      <c r="I1611">
        <v>0</v>
      </c>
      <c r="M1611"/>
    </row>
    <row r="1612" spans="1:13" hidden="1" x14ac:dyDescent="0.25">
      <c r="A1612" t="s">
        <v>73</v>
      </c>
      <c r="B1612" t="s">
        <v>18</v>
      </c>
      <c r="C1612" s="2">
        <v>45743</v>
      </c>
      <c r="D1612" s="90">
        <v>0</v>
      </c>
      <c r="E1612" t="s">
        <v>23</v>
      </c>
      <c r="F1612">
        <v>4101254</v>
      </c>
      <c r="G1612">
        <v>0</v>
      </c>
      <c r="H1612">
        <v>0</v>
      </c>
      <c r="I1612">
        <v>0</v>
      </c>
      <c r="M1612"/>
    </row>
    <row r="1613" spans="1:13" hidden="1" x14ac:dyDescent="0.25">
      <c r="A1613" t="s">
        <v>73</v>
      </c>
      <c r="B1613" t="s">
        <v>136</v>
      </c>
      <c r="C1613" s="2">
        <v>45743</v>
      </c>
      <c r="D1613" s="90">
        <v>0</v>
      </c>
      <c r="E1613" t="s">
        <v>37</v>
      </c>
      <c r="F1613">
        <v>4101255</v>
      </c>
      <c r="G1613">
        <v>0</v>
      </c>
      <c r="H1613">
        <v>0</v>
      </c>
      <c r="I1613">
        <v>0</v>
      </c>
      <c r="M1613"/>
    </row>
    <row r="1614" spans="1:13" hidden="1" x14ac:dyDescent="0.25">
      <c r="A1614" t="s">
        <v>75</v>
      </c>
      <c r="B1614" t="s">
        <v>136</v>
      </c>
      <c r="C1614" s="2">
        <v>45742</v>
      </c>
      <c r="D1614" s="90">
        <v>5</v>
      </c>
      <c r="E1614" t="s">
        <v>23</v>
      </c>
      <c r="F1614">
        <v>4101257</v>
      </c>
      <c r="G1614">
        <v>5</v>
      </c>
      <c r="H1614">
        <v>0</v>
      </c>
      <c r="I1614">
        <v>0</v>
      </c>
      <c r="M1614"/>
    </row>
    <row r="1615" spans="1:13" hidden="1" x14ac:dyDescent="0.25">
      <c r="A1615" t="s">
        <v>75</v>
      </c>
      <c r="B1615" t="s">
        <v>133</v>
      </c>
      <c r="C1615" s="2">
        <v>45744</v>
      </c>
      <c r="D1615" s="90">
        <v>5.5</v>
      </c>
      <c r="E1615" t="s">
        <v>23</v>
      </c>
      <c r="F1615">
        <v>4101260</v>
      </c>
      <c r="G1615">
        <v>5.5</v>
      </c>
      <c r="H1615">
        <v>0</v>
      </c>
      <c r="I1615">
        <v>0</v>
      </c>
      <c r="M1615"/>
    </row>
    <row r="1616" spans="1:13" hidden="1" x14ac:dyDescent="0.25">
      <c r="A1616" t="s">
        <v>44</v>
      </c>
      <c r="B1616" t="s">
        <v>18</v>
      </c>
      <c r="C1616" s="2">
        <v>45741</v>
      </c>
      <c r="D1616" s="90">
        <v>0</v>
      </c>
      <c r="E1616" t="s">
        <v>20</v>
      </c>
      <c r="F1616">
        <v>4101263</v>
      </c>
      <c r="G1616">
        <v>3.75</v>
      </c>
      <c r="H1616">
        <v>1</v>
      </c>
      <c r="I1616">
        <v>3.75</v>
      </c>
      <c r="M1616"/>
    </row>
    <row r="1617" spans="1:13" hidden="1" x14ac:dyDescent="0.25">
      <c r="A1617" t="s">
        <v>75</v>
      </c>
      <c r="B1617" t="s">
        <v>21</v>
      </c>
      <c r="C1617" s="2">
        <v>45743</v>
      </c>
      <c r="D1617" s="90">
        <v>5.5</v>
      </c>
      <c r="E1617" t="s">
        <v>23</v>
      </c>
      <c r="F1617">
        <v>4101264</v>
      </c>
      <c r="G1617">
        <v>5.5</v>
      </c>
      <c r="H1617">
        <v>0</v>
      </c>
      <c r="I1617">
        <v>0</v>
      </c>
      <c r="M1617"/>
    </row>
    <row r="1618" spans="1:13" hidden="1" x14ac:dyDescent="0.25">
      <c r="A1618" t="s">
        <v>75</v>
      </c>
      <c r="B1618" t="s">
        <v>136</v>
      </c>
      <c r="C1618" s="2">
        <v>45744</v>
      </c>
      <c r="D1618" s="90">
        <v>5.5</v>
      </c>
      <c r="E1618" t="s">
        <v>23</v>
      </c>
      <c r="F1618">
        <v>4101265</v>
      </c>
      <c r="G1618">
        <v>5.5</v>
      </c>
      <c r="H1618">
        <v>0</v>
      </c>
      <c r="I1618">
        <v>0</v>
      </c>
      <c r="M1618"/>
    </row>
    <row r="1619" spans="1:13" hidden="1" x14ac:dyDescent="0.25">
      <c r="A1619" t="s">
        <v>75</v>
      </c>
      <c r="B1619" t="s">
        <v>138</v>
      </c>
      <c r="C1619" s="2">
        <v>45743</v>
      </c>
      <c r="D1619" s="90">
        <v>5</v>
      </c>
      <c r="E1619" t="s">
        <v>37</v>
      </c>
      <c r="F1619">
        <v>4101266</v>
      </c>
      <c r="G1619">
        <v>5</v>
      </c>
      <c r="H1619">
        <v>0</v>
      </c>
      <c r="I1619">
        <v>0</v>
      </c>
      <c r="M1619"/>
    </row>
    <row r="1620" spans="1:13" hidden="1" x14ac:dyDescent="0.25">
      <c r="A1620" t="s">
        <v>75</v>
      </c>
      <c r="B1620" t="s">
        <v>18</v>
      </c>
      <c r="C1620" s="2">
        <v>45744</v>
      </c>
      <c r="D1620" s="90">
        <v>5</v>
      </c>
      <c r="E1620" t="s">
        <v>23</v>
      </c>
      <c r="F1620">
        <v>4101267</v>
      </c>
      <c r="G1620">
        <v>5</v>
      </c>
      <c r="H1620">
        <v>0</v>
      </c>
      <c r="I1620">
        <v>0</v>
      </c>
      <c r="M1620"/>
    </row>
    <row r="1621" spans="1:13" hidden="1" x14ac:dyDescent="0.25">
      <c r="A1621" t="s">
        <v>75</v>
      </c>
      <c r="B1621" t="s">
        <v>141</v>
      </c>
      <c r="C1621" s="2">
        <v>45742</v>
      </c>
      <c r="D1621" s="90">
        <v>0</v>
      </c>
      <c r="E1621" t="s">
        <v>23</v>
      </c>
      <c r="F1621">
        <v>4101273</v>
      </c>
      <c r="G1621">
        <v>5</v>
      </c>
      <c r="H1621">
        <v>1</v>
      </c>
      <c r="I1621">
        <v>5</v>
      </c>
      <c r="M1621"/>
    </row>
    <row r="1622" spans="1:13" hidden="1" x14ac:dyDescent="0.25">
      <c r="A1622" t="s">
        <v>75</v>
      </c>
      <c r="B1622" t="s">
        <v>21</v>
      </c>
      <c r="C1622" s="2">
        <v>45742</v>
      </c>
      <c r="D1622" s="90">
        <v>5.5</v>
      </c>
      <c r="E1622" t="s">
        <v>23</v>
      </c>
      <c r="F1622">
        <v>4101277</v>
      </c>
      <c r="G1622">
        <v>5.5</v>
      </c>
      <c r="H1622">
        <v>0</v>
      </c>
      <c r="I1622">
        <v>0</v>
      </c>
      <c r="M1622"/>
    </row>
    <row r="1623" spans="1:13" hidden="1" x14ac:dyDescent="0.25">
      <c r="A1623" t="s">
        <v>73</v>
      </c>
      <c r="B1623" t="s">
        <v>18</v>
      </c>
      <c r="C1623" s="2">
        <v>45744</v>
      </c>
      <c r="D1623" s="90">
        <v>5</v>
      </c>
      <c r="E1623" t="s">
        <v>23</v>
      </c>
      <c r="F1623">
        <v>4101279</v>
      </c>
      <c r="G1623">
        <v>5</v>
      </c>
      <c r="H1623">
        <v>0</v>
      </c>
      <c r="I1623">
        <v>0</v>
      </c>
      <c r="M1623"/>
    </row>
    <row r="1624" spans="1:13" hidden="1" x14ac:dyDescent="0.25">
      <c r="A1624" t="s">
        <v>73</v>
      </c>
      <c r="B1624" t="s">
        <v>143</v>
      </c>
      <c r="C1624" s="2">
        <v>45747</v>
      </c>
      <c r="D1624" s="90">
        <v>5</v>
      </c>
      <c r="E1624" t="s">
        <v>37</v>
      </c>
      <c r="F1624">
        <v>4101280</v>
      </c>
      <c r="G1624">
        <v>5</v>
      </c>
      <c r="H1624">
        <v>0</v>
      </c>
      <c r="I1624">
        <v>0</v>
      </c>
      <c r="M1624"/>
    </row>
    <row r="1625" spans="1:13" hidden="1" x14ac:dyDescent="0.25">
      <c r="A1625" t="s">
        <v>75</v>
      </c>
      <c r="B1625" t="s">
        <v>141</v>
      </c>
      <c r="C1625" s="2">
        <v>45742</v>
      </c>
      <c r="D1625" s="90">
        <v>5.5</v>
      </c>
      <c r="E1625" t="s">
        <v>23</v>
      </c>
      <c r="F1625">
        <v>4101281</v>
      </c>
      <c r="G1625">
        <v>5.5</v>
      </c>
      <c r="H1625">
        <v>0</v>
      </c>
      <c r="I1625">
        <v>0</v>
      </c>
      <c r="M1625"/>
    </row>
    <row r="1626" spans="1:13" hidden="1" x14ac:dyDescent="0.25">
      <c r="A1626" t="s">
        <v>75</v>
      </c>
      <c r="B1626" t="s">
        <v>18</v>
      </c>
      <c r="C1626" s="2">
        <v>45744</v>
      </c>
      <c r="D1626" s="90">
        <v>5.5</v>
      </c>
      <c r="E1626" t="s">
        <v>23</v>
      </c>
      <c r="F1626">
        <v>4101282</v>
      </c>
      <c r="G1626">
        <v>5.5</v>
      </c>
      <c r="H1626">
        <v>0</v>
      </c>
      <c r="I1626">
        <v>0</v>
      </c>
      <c r="M1626"/>
    </row>
    <row r="1627" spans="1:13" hidden="1" x14ac:dyDescent="0.25">
      <c r="A1627" t="s">
        <v>75</v>
      </c>
      <c r="B1627" t="s">
        <v>136</v>
      </c>
      <c r="C1627" s="2">
        <v>45747</v>
      </c>
      <c r="D1627" s="90">
        <v>5.5</v>
      </c>
      <c r="E1627" t="s">
        <v>37</v>
      </c>
      <c r="F1627">
        <v>4101283</v>
      </c>
      <c r="G1627">
        <v>5.5</v>
      </c>
      <c r="H1627">
        <v>0</v>
      </c>
      <c r="I1627">
        <v>0</v>
      </c>
      <c r="M1627"/>
    </row>
    <row r="1628" spans="1:13" hidden="1" x14ac:dyDescent="0.25">
      <c r="A1628" t="s">
        <v>75</v>
      </c>
      <c r="B1628" t="s">
        <v>21</v>
      </c>
      <c r="C1628" s="2">
        <v>45742</v>
      </c>
      <c r="D1628" s="90">
        <v>5</v>
      </c>
      <c r="E1628" t="s">
        <v>23</v>
      </c>
      <c r="F1628">
        <v>4101284</v>
      </c>
      <c r="G1628">
        <v>5</v>
      </c>
      <c r="H1628">
        <v>0</v>
      </c>
      <c r="I1628">
        <v>0</v>
      </c>
      <c r="M1628"/>
    </row>
    <row r="1629" spans="1:13" hidden="1" x14ac:dyDescent="0.25">
      <c r="A1629" t="s">
        <v>75</v>
      </c>
      <c r="B1629" t="s">
        <v>21</v>
      </c>
      <c r="C1629" s="2">
        <v>45742</v>
      </c>
      <c r="D1629" s="90">
        <v>5</v>
      </c>
      <c r="E1629" t="s">
        <v>23</v>
      </c>
      <c r="F1629">
        <v>4101286</v>
      </c>
      <c r="G1629">
        <v>5</v>
      </c>
      <c r="H1629">
        <v>0</v>
      </c>
      <c r="I1629">
        <v>0</v>
      </c>
      <c r="M1629"/>
    </row>
    <row r="1630" spans="1:13" hidden="1" x14ac:dyDescent="0.25">
      <c r="A1630" t="s">
        <v>75</v>
      </c>
      <c r="B1630" t="s">
        <v>136</v>
      </c>
      <c r="C1630" s="2">
        <v>45747</v>
      </c>
      <c r="D1630" s="90">
        <v>5</v>
      </c>
      <c r="E1630" t="s">
        <v>23</v>
      </c>
      <c r="F1630">
        <v>4101288</v>
      </c>
      <c r="G1630">
        <v>5</v>
      </c>
      <c r="H1630">
        <v>0</v>
      </c>
      <c r="I1630">
        <v>0</v>
      </c>
      <c r="M1630"/>
    </row>
    <row r="1631" spans="1:13" hidden="1" x14ac:dyDescent="0.25">
      <c r="A1631" t="s">
        <v>73</v>
      </c>
      <c r="B1631" t="s">
        <v>143</v>
      </c>
      <c r="C1631" s="2">
        <v>45744</v>
      </c>
      <c r="D1631" s="90">
        <v>0</v>
      </c>
      <c r="E1631" t="s">
        <v>37</v>
      </c>
      <c r="F1631">
        <v>4101293</v>
      </c>
      <c r="G1631">
        <v>5</v>
      </c>
      <c r="H1631">
        <v>1</v>
      </c>
      <c r="I1631">
        <v>5</v>
      </c>
      <c r="M1631"/>
    </row>
    <row r="1632" spans="1:13" hidden="1" x14ac:dyDescent="0.25">
      <c r="A1632" t="s">
        <v>75</v>
      </c>
      <c r="B1632" t="s">
        <v>139</v>
      </c>
      <c r="C1632" s="2">
        <v>45742</v>
      </c>
      <c r="D1632" s="90">
        <v>5.5</v>
      </c>
      <c r="E1632" t="s">
        <v>37</v>
      </c>
      <c r="F1632">
        <v>4101294</v>
      </c>
      <c r="G1632">
        <v>5.5</v>
      </c>
      <c r="H1632">
        <v>0</v>
      </c>
      <c r="I1632">
        <v>0</v>
      </c>
      <c r="M1632"/>
    </row>
    <row r="1633" spans="1:13" hidden="1" x14ac:dyDescent="0.25">
      <c r="A1633" t="s">
        <v>44</v>
      </c>
      <c r="B1633" t="s">
        <v>18</v>
      </c>
      <c r="C1633" s="2">
        <v>45742</v>
      </c>
      <c r="D1633" s="90">
        <v>0</v>
      </c>
      <c r="E1633" t="s">
        <v>20</v>
      </c>
      <c r="F1633">
        <v>4101295</v>
      </c>
      <c r="G1633">
        <v>0</v>
      </c>
      <c r="H1633">
        <v>0</v>
      </c>
      <c r="I1633">
        <v>0</v>
      </c>
      <c r="M1633"/>
    </row>
    <row r="1634" spans="1:13" hidden="1" x14ac:dyDescent="0.25">
      <c r="A1634" t="s">
        <v>75</v>
      </c>
      <c r="B1634" t="s">
        <v>136</v>
      </c>
      <c r="C1634" s="2">
        <v>45742</v>
      </c>
      <c r="D1634" s="90">
        <v>5</v>
      </c>
      <c r="E1634" t="s">
        <v>37</v>
      </c>
      <c r="F1634">
        <v>4101299</v>
      </c>
      <c r="G1634">
        <v>5</v>
      </c>
      <c r="H1634">
        <v>0</v>
      </c>
      <c r="I1634">
        <v>0</v>
      </c>
      <c r="M1634"/>
    </row>
    <row r="1635" spans="1:13" hidden="1" x14ac:dyDescent="0.25">
      <c r="A1635" t="s">
        <v>73</v>
      </c>
      <c r="B1635" t="s">
        <v>18</v>
      </c>
      <c r="C1635" s="2">
        <v>45744</v>
      </c>
      <c r="D1635" s="90">
        <v>5</v>
      </c>
      <c r="E1635" t="s">
        <v>23</v>
      </c>
      <c r="F1635">
        <v>4101305</v>
      </c>
      <c r="G1635">
        <v>5</v>
      </c>
      <c r="H1635">
        <v>0</v>
      </c>
      <c r="I1635">
        <v>0</v>
      </c>
      <c r="M1635"/>
    </row>
    <row r="1636" spans="1:13" hidden="1" x14ac:dyDescent="0.25">
      <c r="A1636" t="s">
        <v>73</v>
      </c>
      <c r="B1636" t="s">
        <v>139</v>
      </c>
      <c r="C1636" s="2">
        <v>45744</v>
      </c>
      <c r="D1636" s="90">
        <v>5</v>
      </c>
      <c r="E1636" t="s">
        <v>37</v>
      </c>
      <c r="F1636">
        <v>4101306</v>
      </c>
      <c r="G1636">
        <v>5</v>
      </c>
      <c r="H1636">
        <v>0</v>
      </c>
      <c r="I1636">
        <v>0</v>
      </c>
      <c r="M1636"/>
    </row>
    <row r="1637" spans="1:13" hidden="1" x14ac:dyDescent="0.25">
      <c r="A1637" t="s">
        <v>73</v>
      </c>
      <c r="B1637" t="s">
        <v>142</v>
      </c>
      <c r="C1637" s="2">
        <v>45742</v>
      </c>
      <c r="D1637" s="90">
        <v>0</v>
      </c>
      <c r="E1637" t="s">
        <v>23</v>
      </c>
      <c r="F1637">
        <v>4101311</v>
      </c>
      <c r="G1637">
        <v>0</v>
      </c>
      <c r="H1637">
        <v>0</v>
      </c>
      <c r="I1637">
        <v>0</v>
      </c>
      <c r="M1637"/>
    </row>
    <row r="1638" spans="1:13" hidden="1" x14ac:dyDescent="0.25">
      <c r="A1638" t="s">
        <v>44</v>
      </c>
      <c r="B1638" t="s">
        <v>117</v>
      </c>
      <c r="C1638" s="2">
        <v>45744</v>
      </c>
      <c r="D1638" s="90">
        <v>0</v>
      </c>
      <c r="E1638" t="s">
        <v>23</v>
      </c>
      <c r="F1638">
        <v>4101314</v>
      </c>
      <c r="G1638">
        <v>3.75</v>
      </c>
      <c r="H1638">
        <v>1</v>
      </c>
      <c r="I1638">
        <v>3.75</v>
      </c>
      <c r="M1638"/>
    </row>
    <row r="1639" spans="1:13" hidden="1" x14ac:dyDescent="0.25">
      <c r="A1639" t="s">
        <v>75</v>
      </c>
      <c r="B1639" t="s">
        <v>21</v>
      </c>
      <c r="C1639" s="2">
        <v>45742</v>
      </c>
      <c r="D1639" s="90">
        <v>5.5</v>
      </c>
      <c r="E1639" t="s">
        <v>23</v>
      </c>
      <c r="F1639">
        <v>4101316</v>
      </c>
      <c r="G1639">
        <v>5.5</v>
      </c>
      <c r="H1639">
        <v>0</v>
      </c>
      <c r="I1639">
        <v>0</v>
      </c>
      <c r="M1639"/>
    </row>
    <row r="1640" spans="1:13" hidden="1" x14ac:dyDescent="0.25">
      <c r="A1640" t="s">
        <v>75</v>
      </c>
      <c r="B1640" t="s">
        <v>136</v>
      </c>
      <c r="C1640" s="2">
        <v>45742</v>
      </c>
      <c r="D1640" s="90">
        <v>5</v>
      </c>
      <c r="E1640" t="s">
        <v>23</v>
      </c>
      <c r="F1640">
        <v>4101317</v>
      </c>
      <c r="G1640">
        <v>5</v>
      </c>
      <c r="H1640">
        <v>0</v>
      </c>
      <c r="I1640">
        <v>0</v>
      </c>
      <c r="M1640"/>
    </row>
    <row r="1641" spans="1:13" hidden="1" x14ac:dyDescent="0.25">
      <c r="A1641" t="s">
        <v>44</v>
      </c>
      <c r="B1641" t="s">
        <v>65</v>
      </c>
      <c r="C1641" s="2">
        <v>45747</v>
      </c>
      <c r="D1641" s="90">
        <v>0</v>
      </c>
      <c r="E1641" t="s">
        <v>23</v>
      </c>
      <c r="F1641">
        <v>4101318</v>
      </c>
      <c r="G1641">
        <v>3.75</v>
      </c>
      <c r="H1641">
        <v>1</v>
      </c>
      <c r="I1641">
        <v>3.75</v>
      </c>
      <c r="M1641"/>
    </row>
    <row r="1642" spans="1:13" hidden="1" x14ac:dyDescent="0.25">
      <c r="A1642" t="s">
        <v>44</v>
      </c>
      <c r="B1642" t="s">
        <v>117</v>
      </c>
      <c r="C1642" s="2">
        <v>45747</v>
      </c>
      <c r="D1642" s="90">
        <v>0</v>
      </c>
      <c r="E1642" t="s">
        <v>23</v>
      </c>
      <c r="F1642">
        <v>4101319</v>
      </c>
      <c r="G1642">
        <v>3.75</v>
      </c>
      <c r="H1642">
        <v>1</v>
      </c>
      <c r="I1642">
        <v>3.75</v>
      </c>
      <c r="M1642"/>
    </row>
    <row r="1643" spans="1:13" hidden="1" x14ac:dyDescent="0.25">
      <c r="A1643" t="s">
        <v>73</v>
      </c>
      <c r="B1643" t="s">
        <v>135</v>
      </c>
      <c r="C1643" s="2">
        <v>45741</v>
      </c>
      <c r="D1643" s="90">
        <v>5</v>
      </c>
      <c r="E1643" t="s">
        <v>23</v>
      </c>
      <c r="F1643">
        <v>4101326</v>
      </c>
      <c r="G1643">
        <v>5</v>
      </c>
      <c r="H1643">
        <v>0</v>
      </c>
      <c r="I1643">
        <v>0</v>
      </c>
      <c r="M1643"/>
    </row>
    <row r="1644" spans="1:13" hidden="1" x14ac:dyDescent="0.25">
      <c r="A1644" t="s">
        <v>75</v>
      </c>
      <c r="B1644" t="s">
        <v>18</v>
      </c>
      <c r="C1644" s="2">
        <v>45742</v>
      </c>
      <c r="D1644" s="90">
        <v>3</v>
      </c>
      <c r="E1644" t="s">
        <v>23</v>
      </c>
      <c r="F1644">
        <v>4101327</v>
      </c>
      <c r="G1644">
        <v>3</v>
      </c>
      <c r="H1644">
        <v>0</v>
      </c>
      <c r="I1644">
        <v>0</v>
      </c>
      <c r="M1644"/>
    </row>
    <row r="1645" spans="1:13" hidden="1" x14ac:dyDescent="0.25">
      <c r="A1645" t="s">
        <v>75</v>
      </c>
      <c r="B1645" t="s">
        <v>139</v>
      </c>
      <c r="C1645" s="2">
        <v>45742</v>
      </c>
      <c r="D1645" s="90">
        <v>5</v>
      </c>
      <c r="E1645" t="s">
        <v>37</v>
      </c>
      <c r="F1645">
        <v>4101328</v>
      </c>
      <c r="G1645">
        <v>5</v>
      </c>
      <c r="H1645">
        <v>0</v>
      </c>
      <c r="I1645">
        <v>0</v>
      </c>
      <c r="M1645"/>
    </row>
    <row r="1646" spans="1:13" hidden="1" x14ac:dyDescent="0.25">
      <c r="A1646" t="s">
        <v>75</v>
      </c>
      <c r="B1646" t="s">
        <v>18</v>
      </c>
      <c r="C1646" s="2">
        <v>45742</v>
      </c>
      <c r="D1646" s="90">
        <v>5.5</v>
      </c>
      <c r="E1646" t="s">
        <v>23</v>
      </c>
      <c r="F1646">
        <v>4101330</v>
      </c>
      <c r="G1646">
        <v>5.5</v>
      </c>
      <c r="H1646">
        <v>0</v>
      </c>
      <c r="I1646">
        <v>0</v>
      </c>
      <c r="M1646"/>
    </row>
    <row r="1647" spans="1:13" hidden="1" x14ac:dyDescent="0.25">
      <c r="A1647" t="s">
        <v>44</v>
      </c>
      <c r="B1647" t="s">
        <v>117</v>
      </c>
      <c r="C1647" s="2">
        <v>45742</v>
      </c>
      <c r="D1647" s="90">
        <v>0</v>
      </c>
      <c r="E1647" t="s">
        <v>23</v>
      </c>
      <c r="F1647">
        <v>4101332</v>
      </c>
      <c r="G1647">
        <v>3.75</v>
      </c>
      <c r="H1647">
        <v>1</v>
      </c>
      <c r="I1647">
        <v>3.75</v>
      </c>
      <c r="M1647"/>
    </row>
    <row r="1648" spans="1:13" hidden="1" x14ac:dyDescent="0.25">
      <c r="A1648" t="s">
        <v>75</v>
      </c>
      <c r="B1648" t="s">
        <v>133</v>
      </c>
      <c r="C1648" s="2">
        <v>45742</v>
      </c>
      <c r="D1648" s="90">
        <v>5</v>
      </c>
      <c r="E1648" t="s">
        <v>23</v>
      </c>
      <c r="F1648">
        <v>4101336</v>
      </c>
      <c r="G1648">
        <v>5</v>
      </c>
      <c r="H1648">
        <v>0</v>
      </c>
      <c r="I1648">
        <v>0</v>
      </c>
      <c r="M1648"/>
    </row>
    <row r="1649" spans="1:13" hidden="1" x14ac:dyDescent="0.25">
      <c r="A1649" t="s">
        <v>73</v>
      </c>
      <c r="B1649" t="s">
        <v>136</v>
      </c>
      <c r="C1649" s="2">
        <v>45744</v>
      </c>
      <c r="D1649" s="90">
        <v>5</v>
      </c>
      <c r="E1649" t="s">
        <v>37</v>
      </c>
      <c r="F1649">
        <v>4101337</v>
      </c>
      <c r="G1649">
        <v>5</v>
      </c>
      <c r="H1649">
        <v>0</v>
      </c>
      <c r="I1649">
        <v>0</v>
      </c>
      <c r="M1649"/>
    </row>
    <row r="1650" spans="1:13" hidden="1" x14ac:dyDescent="0.25">
      <c r="A1650" t="s">
        <v>73</v>
      </c>
      <c r="B1650" t="s">
        <v>18</v>
      </c>
      <c r="C1650" s="2">
        <v>45745</v>
      </c>
      <c r="D1650" s="90">
        <v>5</v>
      </c>
      <c r="E1650" t="s">
        <v>20</v>
      </c>
      <c r="F1650">
        <v>4101338</v>
      </c>
      <c r="G1650">
        <v>5</v>
      </c>
      <c r="H1650">
        <v>0</v>
      </c>
      <c r="I1650">
        <v>0</v>
      </c>
      <c r="M1650"/>
    </row>
    <row r="1651" spans="1:13" hidden="1" x14ac:dyDescent="0.25">
      <c r="A1651" t="s">
        <v>73</v>
      </c>
      <c r="B1651" t="s">
        <v>18</v>
      </c>
      <c r="C1651" s="2">
        <v>45742</v>
      </c>
      <c r="D1651" s="90">
        <v>0</v>
      </c>
      <c r="E1651" t="s">
        <v>23</v>
      </c>
      <c r="F1651">
        <v>4101339</v>
      </c>
      <c r="G1651">
        <v>0</v>
      </c>
      <c r="H1651">
        <v>0</v>
      </c>
      <c r="I1651">
        <v>0</v>
      </c>
      <c r="M1651"/>
    </row>
    <row r="1652" spans="1:13" hidden="1" x14ac:dyDescent="0.25">
      <c r="A1652" t="s">
        <v>73</v>
      </c>
      <c r="B1652" t="s">
        <v>18</v>
      </c>
      <c r="C1652" s="2">
        <v>45742</v>
      </c>
      <c r="D1652" s="90">
        <v>0</v>
      </c>
      <c r="E1652" t="s">
        <v>23</v>
      </c>
      <c r="F1652">
        <v>4101340</v>
      </c>
      <c r="G1652">
        <v>0</v>
      </c>
      <c r="H1652">
        <v>0</v>
      </c>
      <c r="I1652">
        <v>0</v>
      </c>
      <c r="M1652"/>
    </row>
    <row r="1653" spans="1:13" hidden="1" x14ac:dyDescent="0.25">
      <c r="A1653" t="s">
        <v>73</v>
      </c>
      <c r="B1653" t="s">
        <v>136</v>
      </c>
      <c r="C1653" s="2">
        <v>45748</v>
      </c>
      <c r="D1653" s="90">
        <v>5</v>
      </c>
      <c r="E1653" t="s">
        <v>23</v>
      </c>
      <c r="F1653">
        <v>4101342</v>
      </c>
      <c r="G1653">
        <v>5</v>
      </c>
      <c r="H1653">
        <v>0</v>
      </c>
      <c r="I1653">
        <v>0</v>
      </c>
      <c r="M1653"/>
    </row>
    <row r="1654" spans="1:13" hidden="1" x14ac:dyDescent="0.25">
      <c r="A1654" t="s">
        <v>73</v>
      </c>
      <c r="B1654" t="s">
        <v>21</v>
      </c>
      <c r="C1654" s="2">
        <v>45742</v>
      </c>
      <c r="D1654" s="90">
        <v>5</v>
      </c>
      <c r="E1654" t="s">
        <v>23</v>
      </c>
      <c r="F1654">
        <v>4101344</v>
      </c>
      <c r="G1654">
        <v>5</v>
      </c>
      <c r="H1654">
        <v>0</v>
      </c>
      <c r="I1654">
        <v>0</v>
      </c>
      <c r="M1654"/>
    </row>
    <row r="1655" spans="1:13" hidden="1" x14ac:dyDescent="0.25">
      <c r="A1655" t="s">
        <v>44</v>
      </c>
      <c r="B1655" t="s">
        <v>65</v>
      </c>
      <c r="C1655" s="2">
        <v>45742</v>
      </c>
      <c r="D1655" s="90">
        <v>3.75</v>
      </c>
      <c r="E1655" t="s">
        <v>23</v>
      </c>
      <c r="F1655">
        <v>4101347</v>
      </c>
      <c r="G1655">
        <v>3.75</v>
      </c>
      <c r="H1655">
        <v>0</v>
      </c>
      <c r="I1655">
        <v>0</v>
      </c>
      <c r="M1655"/>
    </row>
    <row r="1656" spans="1:13" hidden="1" x14ac:dyDescent="0.25">
      <c r="A1656" t="s">
        <v>44</v>
      </c>
      <c r="B1656" t="s">
        <v>45</v>
      </c>
      <c r="C1656" s="2">
        <v>45742</v>
      </c>
      <c r="D1656" s="90">
        <v>0</v>
      </c>
      <c r="E1656" t="s">
        <v>23</v>
      </c>
      <c r="F1656">
        <v>4101349</v>
      </c>
      <c r="G1656">
        <v>3.75</v>
      </c>
      <c r="H1656">
        <v>1</v>
      </c>
      <c r="I1656">
        <v>3.75</v>
      </c>
      <c r="M1656"/>
    </row>
    <row r="1657" spans="1:13" hidden="1" x14ac:dyDescent="0.25">
      <c r="A1657" t="s">
        <v>44</v>
      </c>
      <c r="B1657" t="s">
        <v>136</v>
      </c>
      <c r="C1657" s="2">
        <v>45742</v>
      </c>
      <c r="D1657" s="90">
        <v>0</v>
      </c>
      <c r="E1657" t="s">
        <v>23</v>
      </c>
      <c r="F1657">
        <v>4101350</v>
      </c>
      <c r="G1657">
        <v>3.75</v>
      </c>
      <c r="H1657">
        <v>1</v>
      </c>
      <c r="I1657">
        <v>3.75</v>
      </c>
      <c r="M1657"/>
    </row>
    <row r="1658" spans="1:13" hidden="1" x14ac:dyDescent="0.25">
      <c r="A1658" t="s">
        <v>44</v>
      </c>
      <c r="B1658" t="s">
        <v>18</v>
      </c>
      <c r="C1658" s="2">
        <v>45742</v>
      </c>
      <c r="D1658" s="90">
        <v>0</v>
      </c>
      <c r="E1658" t="s">
        <v>20</v>
      </c>
      <c r="F1658">
        <v>4101351</v>
      </c>
      <c r="G1658">
        <v>3.75</v>
      </c>
      <c r="H1658">
        <v>1</v>
      </c>
      <c r="I1658">
        <v>3.75</v>
      </c>
      <c r="M1658"/>
    </row>
    <row r="1659" spans="1:13" hidden="1" x14ac:dyDescent="0.25">
      <c r="A1659" t="s">
        <v>73</v>
      </c>
      <c r="B1659" t="s">
        <v>18</v>
      </c>
      <c r="C1659" s="2">
        <v>45748</v>
      </c>
      <c r="D1659" s="90">
        <v>5</v>
      </c>
      <c r="E1659" t="s">
        <v>23</v>
      </c>
      <c r="F1659">
        <v>4101356</v>
      </c>
      <c r="G1659">
        <v>5</v>
      </c>
      <c r="H1659">
        <v>0</v>
      </c>
      <c r="I1659">
        <v>0</v>
      </c>
      <c r="M1659"/>
    </row>
    <row r="1660" spans="1:13" hidden="1" x14ac:dyDescent="0.25">
      <c r="A1660" t="s">
        <v>44</v>
      </c>
      <c r="B1660" t="s">
        <v>18</v>
      </c>
      <c r="C1660" s="2">
        <v>45745</v>
      </c>
      <c r="D1660" s="90">
        <v>0</v>
      </c>
      <c r="E1660" t="s">
        <v>20</v>
      </c>
      <c r="F1660">
        <v>4101360</v>
      </c>
      <c r="G1660">
        <v>3.75</v>
      </c>
      <c r="H1660">
        <v>1</v>
      </c>
      <c r="I1660">
        <v>3.75</v>
      </c>
      <c r="M1660"/>
    </row>
    <row r="1661" spans="1:13" hidden="1" x14ac:dyDescent="0.25">
      <c r="A1661" t="s">
        <v>44</v>
      </c>
      <c r="B1661" t="s">
        <v>18</v>
      </c>
      <c r="C1661" s="2">
        <v>45748</v>
      </c>
      <c r="D1661" s="90">
        <v>0</v>
      </c>
      <c r="E1661" t="s">
        <v>20</v>
      </c>
      <c r="F1661">
        <v>4101361</v>
      </c>
      <c r="G1661">
        <v>3.75</v>
      </c>
      <c r="H1661">
        <v>1</v>
      </c>
      <c r="I1661">
        <v>3.75</v>
      </c>
      <c r="M1661"/>
    </row>
    <row r="1662" spans="1:13" hidden="1" x14ac:dyDescent="0.25">
      <c r="A1662" t="s">
        <v>44</v>
      </c>
      <c r="B1662" t="s">
        <v>18</v>
      </c>
      <c r="C1662" s="2">
        <v>45745</v>
      </c>
      <c r="D1662" s="90">
        <v>3.75</v>
      </c>
      <c r="E1662" t="s">
        <v>20</v>
      </c>
      <c r="F1662">
        <v>4101362</v>
      </c>
      <c r="G1662">
        <v>3.75</v>
      </c>
      <c r="H1662">
        <v>0</v>
      </c>
      <c r="I1662">
        <v>0</v>
      </c>
      <c r="M1662"/>
    </row>
    <row r="1663" spans="1:13" hidden="1" x14ac:dyDescent="0.25">
      <c r="A1663" t="s">
        <v>44</v>
      </c>
      <c r="B1663" t="s">
        <v>18</v>
      </c>
      <c r="C1663" s="2">
        <v>45748</v>
      </c>
      <c r="D1663" s="90">
        <v>0</v>
      </c>
      <c r="E1663" t="s">
        <v>20</v>
      </c>
      <c r="F1663">
        <v>4101363</v>
      </c>
      <c r="G1663">
        <v>3.75</v>
      </c>
      <c r="H1663">
        <v>1</v>
      </c>
      <c r="I1663">
        <v>3.75</v>
      </c>
      <c r="M1663"/>
    </row>
    <row r="1664" spans="1:13" hidden="1" x14ac:dyDescent="0.25">
      <c r="A1664" t="s">
        <v>44</v>
      </c>
      <c r="B1664" t="s">
        <v>136</v>
      </c>
      <c r="C1664" s="2">
        <v>45743</v>
      </c>
      <c r="D1664" s="90">
        <v>0</v>
      </c>
      <c r="E1664" t="s">
        <v>23</v>
      </c>
      <c r="F1664">
        <v>4101364</v>
      </c>
      <c r="G1664">
        <v>3.75</v>
      </c>
      <c r="H1664">
        <v>1</v>
      </c>
      <c r="I1664">
        <v>3.75</v>
      </c>
      <c r="M1664"/>
    </row>
    <row r="1665" spans="1:13" hidden="1" x14ac:dyDescent="0.25">
      <c r="A1665" t="s">
        <v>44</v>
      </c>
      <c r="B1665" t="s">
        <v>132</v>
      </c>
      <c r="C1665" s="2">
        <v>45748</v>
      </c>
      <c r="D1665" s="90">
        <v>0</v>
      </c>
      <c r="E1665" t="s">
        <v>23</v>
      </c>
      <c r="F1665">
        <v>4101365</v>
      </c>
      <c r="G1665">
        <v>3.75</v>
      </c>
      <c r="H1665">
        <v>1</v>
      </c>
      <c r="I1665">
        <v>3.75</v>
      </c>
      <c r="M1665"/>
    </row>
    <row r="1666" spans="1:13" hidden="1" x14ac:dyDescent="0.25">
      <c r="A1666" t="s">
        <v>44</v>
      </c>
      <c r="B1666" t="s">
        <v>18</v>
      </c>
      <c r="C1666" s="2">
        <v>45743</v>
      </c>
      <c r="D1666" s="90">
        <v>3.75</v>
      </c>
      <c r="E1666" t="s">
        <v>20</v>
      </c>
      <c r="F1666">
        <v>4101366</v>
      </c>
      <c r="G1666">
        <v>3.75</v>
      </c>
      <c r="H1666">
        <v>0</v>
      </c>
      <c r="I1666">
        <v>0</v>
      </c>
      <c r="M1666"/>
    </row>
    <row r="1667" spans="1:13" hidden="1" x14ac:dyDescent="0.25">
      <c r="A1667" t="s">
        <v>44</v>
      </c>
      <c r="B1667" t="s">
        <v>18</v>
      </c>
      <c r="C1667" s="2">
        <v>45748</v>
      </c>
      <c r="D1667" s="90">
        <v>0</v>
      </c>
      <c r="E1667" t="s">
        <v>20</v>
      </c>
      <c r="F1667">
        <v>4101367</v>
      </c>
      <c r="G1667">
        <v>3.75</v>
      </c>
      <c r="H1667">
        <v>1</v>
      </c>
      <c r="I1667">
        <v>3.75</v>
      </c>
      <c r="M1667"/>
    </row>
    <row r="1668" spans="1:13" hidden="1" x14ac:dyDescent="0.25">
      <c r="A1668" t="s">
        <v>75</v>
      </c>
      <c r="B1668" t="s">
        <v>136</v>
      </c>
      <c r="C1668" s="2">
        <v>45747</v>
      </c>
      <c r="D1668" s="90">
        <v>5.5</v>
      </c>
      <c r="E1668" t="s">
        <v>23</v>
      </c>
      <c r="F1668">
        <v>4101368</v>
      </c>
      <c r="G1668">
        <v>5.5</v>
      </c>
      <c r="H1668">
        <v>0</v>
      </c>
      <c r="I1668">
        <v>0</v>
      </c>
      <c r="M1668"/>
    </row>
    <row r="1669" spans="1:13" hidden="1" x14ac:dyDescent="0.25">
      <c r="A1669" t="s">
        <v>75</v>
      </c>
      <c r="B1669" t="s">
        <v>137</v>
      </c>
      <c r="C1669" s="2">
        <v>45747</v>
      </c>
      <c r="D1669" s="90">
        <v>5</v>
      </c>
      <c r="E1669" t="s">
        <v>23</v>
      </c>
      <c r="F1669">
        <v>4101369</v>
      </c>
      <c r="G1669">
        <v>5</v>
      </c>
      <c r="H1669">
        <v>0</v>
      </c>
      <c r="I1669">
        <v>0</v>
      </c>
      <c r="M1669"/>
    </row>
    <row r="1670" spans="1:13" hidden="1" x14ac:dyDescent="0.25">
      <c r="A1670" t="s">
        <v>73</v>
      </c>
      <c r="B1670" t="s">
        <v>18</v>
      </c>
      <c r="C1670" s="2">
        <v>45747</v>
      </c>
      <c r="D1670" s="90">
        <v>5</v>
      </c>
      <c r="E1670" t="s">
        <v>20</v>
      </c>
      <c r="F1670">
        <v>4101372</v>
      </c>
      <c r="G1670">
        <v>5</v>
      </c>
      <c r="H1670">
        <v>0</v>
      </c>
      <c r="I1670">
        <v>0</v>
      </c>
      <c r="M1670"/>
    </row>
    <row r="1671" spans="1:13" hidden="1" x14ac:dyDescent="0.25">
      <c r="A1671" t="s">
        <v>44</v>
      </c>
      <c r="B1671" t="s">
        <v>132</v>
      </c>
      <c r="C1671" s="2">
        <v>45742</v>
      </c>
      <c r="D1671" s="90">
        <v>3.75</v>
      </c>
      <c r="E1671" t="s">
        <v>23</v>
      </c>
      <c r="F1671">
        <v>4101374</v>
      </c>
      <c r="G1671">
        <v>3.75</v>
      </c>
      <c r="H1671">
        <v>0</v>
      </c>
      <c r="I1671">
        <v>0</v>
      </c>
      <c r="M1671"/>
    </row>
    <row r="1672" spans="1:13" hidden="1" x14ac:dyDescent="0.25">
      <c r="A1672" t="s">
        <v>73</v>
      </c>
      <c r="B1672" t="s">
        <v>136</v>
      </c>
      <c r="C1672" s="2">
        <v>45748</v>
      </c>
      <c r="D1672" s="90">
        <v>5</v>
      </c>
      <c r="E1672" t="s">
        <v>37</v>
      </c>
      <c r="F1672">
        <v>4101380</v>
      </c>
      <c r="G1672">
        <v>5</v>
      </c>
      <c r="H1672">
        <v>0</v>
      </c>
      <c r="I1672">
        <v>0</v>
      </c>
      <c r="M1672"/>
    </row>
    <row r="1673" spans="1:13" hidden="1" x14ac:dyDescent="0.25">
      <c r="A1673" t="s">
        <v>44</v>
      </c>
      <c r="B1673" t="s">
        <v>18</v>
      </c>
      <c r="C1673" s="2">
        <v>45742</v>
      </c>
      <c r="D1673" s="90">
        <v>0</v>
      </c>
      <c r="E1673" t="s">
        <v>20</v>
      </c>
      <c r="F1673">
        <v>4101381</v>
      </c>
      <c r="G1673">
        <v>3.75</v>
      </c>
      <c r="H1673">
        <v>1</v>
      </c>
      <c r="I1673">
        <v>3.75</v>
      </c>
      <c r="M1673"/>
    </row>
    <row r="1674" spans="1:13" hidden="1" x14ac:dyDescent="0.25">
      <c r="A1674" t="s">
        <v>44</v>
      </c>
      <c r="B1674" t="s">
        <v>18</v>
      </c>
      <c r="C1674" s="2">
        <v>45742</v>
      </c>
      <c r="D1674" s="90">
        <v>0</v>
      </c>
      <c r="E1674" t="s">
        <v>20</v>
      </c>
      <c r="F1674">
        <v>4101382</v>
      </c>
      <c r="G1674">
        <v>3.75</v>
      </c>
      <c r="H1674">
        <v>1</v>
      </c>
      <c r="I1674">
        <v>3.75</v>
      </c>
      <c r="M1674"/>
    </row>
    <row r="1675" spans="1:13" hidden="1" x14ac:dyDescent="0.25">
      <c r="A1675" t="s">
        <v>73</v>
      </c>
      <c r="B1675" t="s">
        <v>142</v>
      </c>
      <c r="C1675" s="2">
        <v>45742</v>
      </c>
      <c r="D1675" s="90">
        <v>5</v>
      </c>
      <c r="E1675" t="s">
        <v>23</v>
      </c>
      <c r="F1675">
        <v>4101385</v>
      </c>
      <c r="G1675">
        <v>5</v>
      </c>
      <c r="H1675">
        <v>0</v>
      </c>
      <c r="I1675">
        <v>0</v>
      </c>
      <c r="M1675"/>
    </row>
    <row r="1676" spans="1:13" hidden="1" x14ac:dyDescent="0.25">
      <c r="A1676" t="s">
        <v>73</v>
      </c>
      <c r="B1676" t="s">
        <v>18</v>
      </c>
      <c r="C1676" s="2">
        <v>45749</v>
      </c>
      <c r="D1676" s="90">
        <v>0</v>
      </c>
      <c r="E1676" t="s">
        <v>23</v>
      </c>
      <c r="F1676">
        <v>4101395</v>
      </c>
      <c r="G1676">
        <v>0</v>
      </c>
      <c r="H1676">
        <v>0</v>
      </c>
      <c r="I1676">
        <v>0</v>
      </c>
      <c r="M1676"/>
    </row>
    <row r="1677" spans="1:13" hidden="1" x14ac:dyDescent="0.25">
      <c r="A1677" t="s">
        <v>73</v>
      </c>
      <c r="B1677" t="s">
        <v>142</v>
      </c>
      <c r="C1677" s="2">
        <v>45743</v>
      </c>
      <c r="D1677" s="90">
        <v>0</v>
      </c>
      <c r="E1677" t="s">
        <v>23</v>
      </c>
      <c r="F1677">
        <v>4101396</v>
      </c>
      <c r="G1677">
        <v>0</v>
      </c>
      <c r="H1677">
        <v>0</v>
      </c>
      <c r="I1677">
        <v>0</v>
      </c>
      <c r="M1677"/>
    </row>
    <row r="1678" spans="1:13" hidden="1" x14ac:dyDescent="0.25">
      <c r="A1678" t="s">
        <v>73</v>
      </c>
      <c r="B1678" t="s">
        <v>143</v>
      </c>
      <c r="C1678" s="2">
        <v>45744</v>
      </c>
      <c r="D1678" s="90">
        <v>0</v>
      </c>
      <c r="E1678" t="s">
        <v>37</v>
      </c>
      <c r="F1678">
        <v>4101397</v>
      </c>
      <c r="G1678">
        <v>0</v>
      </c>
      <c r="H1678">
        <v>0</v>
      </c>
      <c r="I1678">
        <v>0</v>
      </c>
      <c r="M1678"/>
    </row>
    <row r="1679" spans="1:13" hidden="1" x14ac:dyDescent="0.25">
      <c r="A1679" t="s">
        <v>73</v>
      </c>
      <c r="B1679" t="s">
        <v>143</v>
      </c>
      <c r="C1679" s="2">
        <v>45749</v>
      </c>
      <c r="D1679" s="90">
        <v>0</v>
      </c>
      <c r="E1679" t="s">
        <v>37</v>
      </c>
      <c r="F1679">
        <v>4101400</v>
      </c>
      <c r="G1679">
        <v>0</v>
      </c>
      <c r="H1679">
        <v>0</v>
      </c>
      <c r="I1679">
        <v>0</v>
      </c>
      <c r="M1679"/>
    </row>
    <row r="1680" spans="1:13" hidden="1" x14ac:dyDescent="0.25">
      <c r="A1680" t="s">
        <v>75</v>
      </c>
      <c r="B1680" t="s">
        <v>18</v>
      </c>
      <c r="C1680" s="2">
        <v>45748</v>
      </c>
      <c r="D1680" s="90">
        <v>3</v>
      </c>
      <c r="E1680" t="s">
        <v>23</v>
      </c>
      <c r="F1680">
        <v>4101402</v>
      </c>
      <c r="G1680">
        <v>3</v>
      </c>
      <c r="H1680">
        <v>0</v>
      </c>
      <c r="I1680">
        <v>0</v>
      </c>
      <c r="M1680"/>
    </row>
    <row r="1681" spans="1:13" hidden="1" x14ac:dyDescent="0.25">
      <c r="A1681" t="s">
        <v>75</v>
      </c>
      <c r="B1681" t="s">
        <v>18</v>
      </c>
      <c r="C1681" s="2">
        <v>45748</v>
      </c>
      <c r="D1681" s="90">
        <v>5</v>
      </c>
      <c r="E1681" t="s">
        <v>23</v>
      </c>
      <c r="F1681">
        <v>4101404</v>
      </c>
      <c r="G1681">
        <v>5</v>
      </c>
      <c r="H1681">
        <v>0</v>
      </c>
      <c r="I1681">
        <v>0</v>
      </c>
      <c r="M1681"/>
    </row>
    <row r="1682" spans="1:13" hidden="1" x14ac:dyDescent="0.25">
      <c r="A1682" t="s">
        <v>73</v>
      </c>
      <c r="B1682" t="s">
        <v>140</v>
      </c>
      <c r="C1682" s="2">
        <v>45743</v>
      </c>
      <c r="D1682" s="90">
        <v>5</v>
      </c>
      <c r="E1682" t="s">
        <v>37</v>
      </c>
      <c r="F1682">
        <v>4101412</v>
      </c>
      <c r="G1682">
        <v>5</v>
      </c>
      <c r="H1682">
        <v>0</v>
      </c>
      <c r="I1682">
        <v>0</v>
      </c>
      <c r="M1682"/>
    </row>
    <row r="1683" spans="1:13" hidden="1" x14ac:dyDescent="0.25">
      <c r="A1683" t="s">
        <v>75</v>
      </c>
      <c r="B1683" t="s">
        <v>18</v>
      </c>
      <c r="C1683" s="2">
        <v>45744</v>
      </c>
      <c r="D1683" s="90">
        <v>5.5</v>
      </c>
      <c r="E1683" t="s">
        <v>23</v>
      </c>
      <c r="F1683">
        <v>4101414</v>
      </c>
      <c r="G1683">
        <v>5.5</v>
      </c>
      <c r="H1683">
        <v>0</v>
      </c>
      <c r="I1683">
        <v>0</v>
      </c>
      <c r="M1683"/>
    </row>
    <row r="1684" spans="1:13" hidden="1" x14ac:dyDescent="0.25">
      <c r="A1684" t="s">
        <v>73</v>
      </c>
      <c r="B1684" t="s">
        <v>139</v>
      </c>
      <c r="C1684" s="2">
        <v>45742</v>
      </c>
      <c r="D1684" s="90">
        <v>5</v>
      </c>
      <c r="E1684" t="s">
        <v>37</v>
      </c>
      <c r="F1684">
        <v>4101415</v>
      </c>
      <c r="G1684">
        <v>5</v>
      </c>
      <c r="H1684">
        <v>0</v>
      </c>
      <c r="I1684">
        <v>0</v>
      </c>
      <c r="M1684"/>
    </row>
    <row r="1685" spans="1:13" hidden="1" x14ac:dyDescent="0.25">
      <c r="A1685" t="s">
        <v>73</v>
      </c>
      <c r="B1685" t="s">
        <v>139</v>
      </c>
      <c r="C1685" s="2">
        <v>45742</v>
      </c>
      <c r="D1685" s="90">
        <v>5</v>
      </c>
      <c r="E1685" t="s">
        <v>37</v>
      </c>
      <c r="F1685">
        <v>4101416</v>
      </c>
      <c r="G1685">
        <v>5</v>
      </c>
      <c r="H1685">
        <v>0</v>
      </c>
      <c r="I1685">
        <v>0</v>
      </c>
      <c r="M1685"/>
    </row>
    <row r="1686" spans="1:13" hidden="1" x14ac:dyDescent="0.25">
      <c r="A1686" t="s">
        <v>44</v>
      </c>
      <c r="B1686" t="s">
        <v>117</v>
      </c>
      <c r="C1686" s="2">
        <v>45743</v>
      </c>
      <c r="D1686" s="90">
        <v>0</v>
      </c>
      <c r="E1686" t="s">
        <v>23</v>
      </c>
      <c r="F1686">
        <v>4101418</v>
      </c>
      <c r="G1686">
        <v>0</v>
      </c>
      <c r="H1686">
        <v>0</v>
      </c>
      <c r="I1686">
        <v>0</v>
      </c>
      <c r="M1686"/>
    </row>
    <row r="1687" spans="1:13" hidden="1" x14ac:dyDescent="0.25">
      <c r="A1687" t="s">
        <v>75</v>
      </c>
      <c r="B1687" t="s">
        <v>133</v>
      </c>
      <c r="C1687" s="2">
        <v>45743</v>
      </c>
      <c r="D1687" s="90">
        <v>3.75</v>
      </c>
      <c r="E1687" t="s">
        <v>23</v>
      </c>
      <c r="F1687">
        <v>4101419</v>
      </c>
      <c r="G1687">
        <v>3.75</v>
      </c>
      <c r="H1687">
        <v>0</v>
      </c>
      <c r="I1687">
        <v>0</v>
      </c>
      <c r="M1687"/>
    </row>
    <row r="1688" spans="1:13" hidden="1" x14ac:dyDescent="0.25">
      <c r="A1688" t="s">
        <v>73</v>
      </c>
      <c r="B1688" t="s">
        <v>138</v>
      </c>
      <c r="C1688" s="2">
        <v>45742</v>
      </c>
      <c r="D1688" s="90">
        <v>5</v>
      </c>
      <c r="E1688" t="s">
        <v>37</v>
      </c>
      <c r="F1688">
        <v>4101420</v>
      </c>
      <c r="G1688">
        <v>5</v>
      </c>
      <c r="H1688">
        <v>0</v>
      </c>
      <c r="I1688">
        <v>0</v>
      </c>
      <c r="M1688"/>
    </row>
    <row r="1689" spans="1:13" hidden="1" x14ac:dyDescent="0.25">
      <c r="A1689" t="s">
        <v>75</v>
      </c>
      <c r="B1689" t="s">
        <v>141</v>
      </c>
      <c r="C1689" s="2">
        <v>45743</v>
      </c>
      <c r="D1689" s="90">
        <v>5</v>
      </c>
      <c r="E1689" t="s">
        <v>23</v>
      </c>
      <c r="F1689">
        <v>4101422</v>
      </c>
      <c r="G1689">
        <v>5</v>
      </c>
      <c r="H1689">
        <v>0</v>
      </c>
      <c r="I1689">
        <v>0</v>
      </c>
      <c r="M1689"/>
    </row>
    <row r="1690" spans="1:13" hidden="1" x14ac:dyDescent="0.25">
      <c r="A1690" t="s">
        <v>75</v>
      </c>
      <c r="B1690" t="s">
        <v>143</v>
      </c>
      <c r="C1690" s="2">
        <v>45742</v>
      </c>
      <c r="D1690" s="90">
        <v>5.5</v>
      </c>
      <c r="E1690" t="s">
        <v>37</v>
      </c>
      <c r="F1690">
        <v>4101423</v>
      </c>
      <c r="G1690">
        <v>5.5</v>
      </c>
      <c r="H1690">
        <v>0</v>
      </c>
      <c r="I1690">
        <v>0</v>
      </c>
      <c r="M1690"/>
    </row>
    <row r="1691" spans="1:13" hidden="1" x14ac:dyDescent="0.25">
      <c r="A1691" t="s">
        <v>75</v>
      </c>
      <c r="B1691" t="s">
        <v>136</v>
      </c>
      <c r="C1691" s="2">
        <v>45743</v>
      </c>
      <c r="D1691" s="90">
        <v>5.5</v>
      </c>
      <c r="E1691" t="s">
        <v>37</v>
      </c>
      <c r="F1691">
        <v>4101424</v>
      </c>
      <c r="G1691">
        <v>5.5</v>
      </c>
      <c r="H1691">
        <v>0</v>
      </c>
      <c r="I1691">
        <v>0</v>
      </c>
      <c r="M1691"/>
    </row>
    <row r="1692" spans="1:13" hidden="1" x14ac:dyDescent="0.25">
      <c r="A1692" t="s">
        <v>75</v>
      </c>
      <c r="B1692" t="s">
        <v>136</v>
      </c>
      <c r="C1692" s="2">
        <v>45744</v>
      </c>
      <c r="D1692" s="90">
        <v>5.5</v>
      </c>
      <c r="E1692" t="s">
        <v>23</v>
      </c>
      <c r="F1692">
        <v>4101425</v>
      </c>
      <c r="G1692">
        <v>5.5</v>
      </c>
      <c r="H1692">
        <v>0</v>
      </c>
      <c r="I1692">
        <v>0</v>
      </c>
      <c r="M1692"/>
    </row>
    <row r="1693" spans="1:13" hidden="1" x14ac:dyDescent="0.25">
      <c r="A1693" t="s">
        <v>75</v>
      </c>
      <c r="B1693" t="s">
        <v>21</v>
      </c>
      <c r="C1693" s="2">
        <v>45742</v>
      </c>
      <c r="D1693" s="90">
        <v>5</v>
      </c>
      <c r="E1693" t="s">
        <v>23</v>
      </c>
      <c r="F1693">
        <v>4101426</v>
      </c>
      <c r="G1693">
        <v>5</v>
      </c>
      <c r="H1693">
        <v>0</v>
      </c>
      <c r="I1693">
        <v>0</v>
      </c>
      <c r="M1693"/>
    </row>
    <row r="1694" spans="1:13" hidden="1" x14ac:dyDescent="0.25">
      <c r="A1694" t="s">
        <v>75</v>
      </c>
      <c r="B1694" t="s">
        <v>21</v>
      </c>
      <c r="C1694" s="2">
        <v>45743</v>
      </c>
      <c r="D1694" s="90">
        <v>5</v>
      </c>
      <c r="E1694" t="s">
        <v>23</v>
      </c>
      <c r="F1694">
        <v>4101427</v>
      </c>
      <c r="G1694">
        <v>5</v>
      </c>
      <c r="H1694">
        <v>0</v>
      </c>
      <c r="I1694">
        <v>0</v>
      </c>
      <c r="M1694"/>
    </row>
    <row r="1695" spans="1:13" hidden="1" x14ac:dyDescent="0.25">
      <c r="A1695" t="s">
        <v>75</v>
      </c>
      <c r="B1695" t="s">
        <v>143</v>
      </c>
      <c r="C1695" s="2">
        <v>45744</v>
      </c>
      <c r="D1695" s="90">
        <v>5</v>
      </c>
      <c r="E1695" t="s">
        <v>37</v>
      </c>
      <c r="F1695">
        <v>4101428</v>
      </c>
      <c r="G1695">
        <v>5</v>
      </c>
      <c r="H1695">
        <v>0</v>
      </c>
      <c r="I1695">
        <v>0</v>
      </c>
      <c r="M1695"/>
    </row>
    <row r="1696" spans="1:13" hidden="1" x14ac:dyDescent="0.25">
      <c r="A1696" t="s">
        <v>73</v>
      </c>
      <c r="B1696" t="s">
        <v>133</v>
      </c>
      <c r="C1696" s="2">
        <v>45742</v>
      </c>
      <c r="D1696" s="90">
        <v>5</v>
      </c>
      <c r="E1696" t="s">
        <v>23</v>
      </c>
      <c r="F1696">
        <v>4101432</v>
      </c>
      <c r="G1696">
        <v>5</v>
      </c>
      <c r="H1696">
        <v>0</v>
      </c>
      <c r="I1696">
        <v>0</v>
      </c>
      <c r="M1696"/>
    </row>
    <row r="1697" spans="1:13" hidden="1" x14ac:dyDescent="0.25">
      <c r="A1697" t="s">
        <v>75</v>
      </c>
      <c r="B1697" t="s">
        <v>136</v>
      </c>
      <c r="C1697" s="2">
        <v>45743</v>
      </c>
      <c r="D1697" s="90">
        <v>0</v>
      </c>
      <c r="E1697" t="s">
        <v>23</v>
      </c>
      <c r="F1697">
        <v>4101436</v>
      </c>
      <c r="G1697">
        <v>0</v>
      </c>
      <c r="H1697">
        <v>0</v>
      </c>
      <c r="I1697">
        <v>0</v>
      </c>
      <c r="M1697"/>
    </row>
    <row r="1698" spans="1:13" hidden="1" x14ac:dyDescent="0.25">
      <c r="A1698" t="s">
        <v>75</v>
      </c>
      <c r="B1698" t="s">
        <v>143</v>
      </c>
      <c r="C1698" s="2">
        <v>45743</v>
      </c>
      <c r="D1698" s="90">
        <v>5</v>
      </c>
      <c r="E1698" t="s">
        <v>37</v>
      </c>
      <c r="F1698">
        <v>4101437</v>
      </c>
      <c r="G1698">
        <v>5</v>
      </c>
      <c r="H1698">
        <v>0</v>
      </c>
      <c r="I1698">
        <v>0</v>
      </c>
      <c r="M1698"/>
    </row>
    <row r="1699" spans="1:13" hidden="1" x14ac:dyDescent="0.25">
      <c r="A1699" t="s">
        <v>73</v>
      </c>
      <c r="B1699" t="s">
        <v>136</v>
      </c>
      <c r="C1699" s="2">
        <v>45743</v>
      </c>
      <c r="D1699" s="90">
        <v>0</v>
      </c>
      <c r="E1699" t="s">
        <v>23</v>
      </c>
      <c r="F1699">
        <v>4101438</v>
      </c>
      <c r="G1699">
        <v>0</v>
      </c>
      <c r="H1699">
        <v>0</v>
      </c>
      <c r="I1699">
        <v>0</v>
      </c>
      <c r="M1699"/>
    </row>
    <row r="1700" spans="1:13" hidden="1" x14ac:dyDescent="0.25">
      <c r="A1700" t="s">
        <v>44</v>
      </c>
      <c r="B1700" t="s">
        <v>18</v>
      </c>
      <c r="C1700" s="2">
        <v>45742</v>
      </c>
      <c r="D1700" s="90">
        <v>0</v>
      </c>
      <c r="E1700" t="s">
        <v>20</v>
      </c>
      <c r="F1700">
        <v>4101440</v>
      </c>
      <c r="G1700">
        <v>3.75</v>
      </c>
      <c r="H1700">
        <v>1</v>
      </c>
      <c r="I1700">
        <v>3.75</v>
      </c>
      <c r="M1700"/>
    </row>
    <row r="1701" spans="1:13" hidden="1" x14ac:dyDescent="0.25">
      <c r="A1701" t="s">
        <v>44</v>
      </c>
      <c r="B1701" t="s">
        <v>136</v>
      </c>
      <c r="C1701" s="2">
        <v>45742</v>
      </c>
      <c r="D1701" s="90">
        <v>0</v>
      </c>
      <c r="E1701" t="s">
        <v>23</v>
      </c>
      <c r="F1701">
        <v>4101441</v>
      </c>
      <c r="G1701">
        <v>3.75</v>
      </c>
      <c r="H1701">
        <v>1</v>
      </c>
      <c r="I1701">
        <v>3.75</v>
      </c>
      <c r="M1701"/>
    </row>
    <row r="1702" spans="1:13" hidden="1" x14ac:dyDescent="0.25">
      <c r="A1702" t="s">
        <v>75</v>
      </c>
      <c r="B1702" t="s">
        <v>21</v>
      </c>
      <c r="C1702" s="2">
        <v>45743</v>
      </c>
      <c r="D1702" s="90">
        <v>0</v>
      </c>
      <c r="E1702" t="s">
        <v>23</v>
      </c>
      <c r="F1702">
        <v>4101442</v>
      </c>
      <c r="G1702">
        <v>0</v>
      </c>
      <c r="H1702">
        <v>0</v>
      </c>
      <c r="I1702">
        <v>0</v>
      </c>
      <c r="M1702"/>
    </row>
    <row r="1703" spans="1:13" hidden="1" x14ac:dyDescent="0.25">
      <c r="A1703" t="s">
        <v>75</v>
      </c>
      <c r="B1703" t="s">
        <v>141</v>
      </c>
      <c r="C1703" s="2">
        <v>45743</v>
      </c>
      <c r="D1703" s="90">
        <v>0</v>
      </c>
      <c r="E1703" t="s">
        <v>23</v>
      </c>
      <c r="F1703">
        <v>4101443</v>
      </c>
      <c r="G1703">
        <v>5.5</v>
      </c>
      <c r="H1703">
        <v>1</v>
      </c>
      <c r="I1703">
        <v>5.5</v>
      </c>
      <c r="M1703"/>
    </row>
    <row r="1704" spans="1:13" hidden="1" x14ac:dyDescent="0.25">
      <c r="A1704" t="s">
        <v>44</v>
      </c>
      <c r="B1704" t="s">
        <v>117</v>
      </c>
      <c r="C1704" s="2">
        <v>45743</v>
      </c>
      <c r="D1704" s="90">
        <v>0</v>
      </c>
      <c r="E1704" t="s">
        <v>23</v>
      </c>
      <c r="F1704">
        <v>4101444</v>
      </c>
      <c r="G1704">
        <v>0</v>
      </c>
      <c r="H1704">
        <v>0</v>
      </c>
      <c r="I1704">
        <v>0</v>
      </c>
      <c r="M1704"/>
    </row>
    <row r="1705" spans="1:13" hidden="1" x14ac:dyDescent="0.25">
      <c r="A1705" t="s">
        <v>73</v>
      </c>
      <c r="B1705" t="s">
        <v>136</v>
      </c>
      <c r="C1705" s="2">
        <v>45743</v>
      </c>
      <c r="D1705" s="90">
        <v>5</v>
      </c>
      <c r="E1705" t="s">
        <v>37</v>
      </c>
      <c r="F1705">
        <v>4101447</v>
      </c>
      <c r="G1705">
        <v>5</v>
      </c>
      <c r="H1705">
        <v>0</v>
      </c>
      <c r="I1705">
        <v>0</v>
      </c>
      <c r="M1705"/>
    </row>
    <row r="1706" spans="1:13" hidden="1" x14ac:dyDescent="0.25">
      <c r="A1706" t="s">
        <v>44</v>
      </c>
      <c r="B1706" t="s">
        <v>132</v>
      </c>
      <c r="C1706" s="2">
        <v>45743</v>
      </c>
      <c r="D1706" s="90">
        <v>0</v>
      </c>
      <c r="E1706" t="s">
        <v>23</v>
      </c>
      <c r="F1706">
        <v>4101450</v>
      </c>
      <c r="G1706">
        <v>3.75</v>
      </c>
      <c r="H1706">
        <v>1</v>
      </c>
      <c r="I1706">
        <v>3.75</v>
      </c>
      <c r="M1706"/>
    </row>
    <row r="1707" spans="1:13" hidden="1" x14ac:dyDescent="0.25">
      <c r="A1707" t="s">
        <v>73</v>
      </c>
      <c r="B1707" t="s">
        <v>21</v>
      </c>
      <c r="C1707" s="2">
        <v>45743</v>
      </c>
      <c r="D1707" s="90">
        <v>0</v>
      </c>
      <c r="E1707" t="s">
        <v>23</v>
      </c>
      <c r="F1707">
        <v>4101451</v>
      </c>
      <c r="G1707">
        <v>0</v>
      </c>
      <c r="H1707">
        <v>0</v>
      </c>
      <c r="I1707">
        <v>0</v>
      </c>
      <c r="M1707"/>
    </row>
    <row r="1708" spans="1:13" hidden="1" x14ac:dyDescent="0.25">
      <c r="A1708" t="s">
        <v>73</v>
      </c>
      <c r="B1708" t="s">
        <v>136</v>
      </c>
      <c r="C1708" s="2">
        <v>45743</v>
      </c>
      <c r="D1708" s="90">
        <v>0</v>
      </c>
      <c r="E1708" t="s">
        <v>23</v>
      </c>
      <c r="F1708">
        <v>4101452</v>
      </c>
      <c r="G1708">
        <v>0</v>
      </c>
      <c r="H1708">
        <v>0</v>
      </c>
      <c r="I1708">
        <v>0</v>
      </c>
      <c r="M1708"/>
    </row>
    <row r="1709" spans="1:13" hidden="1" x14ac:dyDescent="0.25">
      <c r="A1709" t="s">
        <v>75</v>
      </c>
      <c r="B1709" t="s">
        <v>138</v>
      </c>
      <c r="C1709" s="2">
        <v>45742</v>
      </c>
      <c r="D1709" s="90">
        <v>5.5</v>
      </c>
      <c r="E1709" t="s">
        <v>37</v>
      </c>
      <c r="F1709">
        <v>4101453</v>
      </c>
      <c r="G1709">
        <v>5.5</v>
      </c>
      <c r="H1709">
        <v>0</v>
      </c>
      <c r="I1709">
        <v>0</v>
      </c>
      <c r="M1709"/>
    </row>
    <row r="1710" spans="1:13" hidden="1" x14ac:dyDescent="0.25">
      <c r="A1710" t="s">
        <v>75</v>
      </c>
      <c r="B1710" t="s">
        <v>142</v>
      </c>
      <c r="C1710" s="2">
        <v>45742</v>
      </c>
      <c r="D1710" s="90">
        <v>5</v>
      </c>
      <c r="E1710" t="s">
        <v>23</v>
      </c>
      <c r="F1710">
        <v>4101454</v>
      </c>
      <c r="G1710">
        <v>5</v>
      </c>
      <c r="H1710">
        <v>0</v>
      </c>
      <c r="I1710">
        <v>0</v>
      </c>
      <c r="M1710"/>
    </row>
    <row r="1711" spans="1:13" hidden="1" x14ac:dyDescent="0.25">
      <c r="A1711" t="s">
        <v>75</v>
      </c>
      <c r="B1711" t="s">
        <v>142</v>
      </c>
      <c r="C1711" s="2">
        <v>45744</v>
      </c>
      <c r="D1711" s="90">
        <v>0</v>
      </c>
      <c r="E1711" t="s">
        <v>23</v>
      </c>
      <c r="F1711">
        <v>4101457</v>
      </c>
      <c r="G1711">
        <v>3.75</v>
      </c>
      <c r="H1711">
        <v>1</v>
      </c>
      <c r="I1711">
        <v>3.75</v>
      </c>
      <c r="M1711"/>
    </row>
    <row r="1712" spans="1:13" hidden="1" x14ac:dyDescent="0.25">
      <c r="A1712" t="s">
        <v>75</v>
      </c>
      <c r="B1712" t="s">
        <v>140</v>
      </c>
      <c r="C1712" s="2">
        <v>45744</v>
      </c>
      <c r="D1712" s="90">
        <v>5</v>
      </c>
      <c r="E1712" t="s">
        <v>23</v>
      </c>
      <c r="F1712">
        <v>4101458</v>
      </c>
      <c r="G1712">
        <v>5</v>
      </c>
      <c r="H1712">
        <v>0</v>
      </c>
      <c r="I1712">
        <v>0</v>
      </c>
      <c r="M1712"/>
    </row>
    <row r="1713" spans="1:13" hidden="1" x14ac:dyDescent="0.25">
      <c r="A1713" t="s">
        <v>44</v>
      </c>
      <c r="B1713" t="s">
        <v>136</v>
      </c>
      <c r="C1713" s="2">
        <v>45742</v>
      </c>
      <c r="D1713" s="90">
        <v>0</v>
      </c>
      <c r="E1713" t="s">
        <v>23</v>
      </c>
      <c r="F1713">
        <v>4101459</v>
      </c>
      <c r="G1713">
        <v>3.75</v>
      </c>
      <c r="H1713">
        <v>1</v>
      </c>
      <c r="I1713">
        <v>3.75</v>
      </c>
      <c r="M1713"/>
    </row>
    <row r="1714" spans="1:13" hidden="1" x14ac:dyDescent="0.25">
      <c r="A1714" t="s">
        <v>44</v>
      </c>
      <c r="B1714" t="s">
        <v>18</v>
      </c>
      <c r="C1714" s="2">
        <v>45742</v>
      </c>
      <c r="D1714" s="90">
        <v>0</v>
      </c>
      <c r="E1714" t="s">
        <v>20</v>
      </c>
      <c r="F1714">
        <v>4101460</v>
      </c>
      <c r="G1714">
        <v>3.75</v>
      </c>
      <c r="H1714">
        <v>1</v>
      </c>
      <c r="I1714">
        <v>3.75</v>
      </c>
      <c r="M1714"/>
    </row>
    <row r="1715" spans="1:13" hidden="1" x14ac:dyDescent="0.25">
      <c r="A1715" t="s">
        <v>44</v>
      </c>
      <c r="B1715" t="s">
        <v>117</v>
      </c>
      <c r="C1715" s="2">
        <v>45748</v>
      </c>
      <c r="D1715" s="90">
        <v>0</v>
      </c>
      <c r="E1715" t="s">
        <v>23</v>
      </c>
      <c r="F1715">
        <v>4101462</v>
      </c>
      <c r="G1715">
        <v>3.75</v>
      </c>
      <c r="H1715">
        <v>1</v>
      </c>
      <c r="I1715">
        <v>3.75</v>
      </c>
      <c r="M1715"/>
    </row>
    <row r="1716" spans="1:13" hidden="1" x14ac:dyDescent="0.25">
      <c r="A1716" t="s">
        <v>44</v>
      </c>
      <c r="B1716" t="s">
        <v>117</v>
      </c>
      <c r="C1716" s="2">
        <v>45748</v>
      </c>
      <c r="D1716" s="90">
        <v>0</v>
      </c>
      <c r="E1716" t="s">
        <v>23</v>
      </c>
      <c r="F1716">
        <v>4101464</v>
      </c>
      <c r="G1716">
        <v>3.75</v>
      </c>
      <c r="H1716">
        <v>1</v>
      </c>
      <c r="I1716">
        <v>3.75</v>
      </c>
      <c r="M1716"/>
    </row>
    <row r="1717" spans="1:13" hidden="1" x14ac:dyDescent="0.25">
      <c r="A1717" t="s">
        <v>44</v>
      </c>
      <c r="B1717" t="s">
        <v>136</v>
      </c>
      <c r="C1717" s="2">
        <v>45742</v>
      </c>
      <c r="D1717" s="90">
        <v>0</v>
      </c>
      <c r="E1717" t="s">
        <v>23</v>
      </c>
      <c r="F1717">
        <v>4101465</v>
      </c>
      <c r="G1717">
        <v>3.75</v>
      </c>
      <c r="H1717">
        <v>1</v>
      </c>
      <c r="I1717">
        <v>3.75</v>
      </c>
      <c r="M1717"/>
    </row>
    <row r="1718" spans="1:13" hidden="1" x14ac:dyDescent="0.25">
      <c r="A1718" t="s">
        <v>73</v>
      </c>
      <c r="B1718" t="s">
        <v>142</v>
      </c>
      <c r="C1718" s="2">
        <v>45742</v>
      </c>
      <c r="D1718" s="90">
        <v>5</v>
      </c>
      <c r="E1718" t="s">
        <v>23</v>
      </c>
      <c r="F1718">
        <v>4101473</v>
      </c>
      <c r="G1718">
        <v>5</v>
      </c>
      <c r="H1718">
        <v>0</v>
      </c>
      <c r="I1718">
        <v>0</v>
      </c>
      <c r="M1718"/>
    </row>
    <row r="1719" spans="1:13" hidden="1" x14ac:dyDescent="0.25">
      <c r="A1719" t="s">
        <v>73</v>
      </c>
      <c r="B1719" t="s">
        <v>18</v>
      </c>
      <c r="C1719" s="2">
        <v>45743</v>
      </c>
      <c r="D1719" s="90">
        <v>5</v>
      </c>
      <c r="E1719" t="s">
        <v>23</v>
      </c>
      <c r="F1719">
        <v>4101474</v>
      </c>
      <c r="G1719">
        <v>5</v>
      </c>
      <c r="H1719">
        <v>0</v>
      </c>
      <c r="I1719">
        <v>0</v>
      </c>
      <c r="M1719"/>
    </row>
    <row r="1720" spans="1:13" hidden="1" x14ac:dyDescent="0.25">
      <c r="A1720" t="s">
        <v>44</v>
      </c>
      <c r="B1720" t="s">
        <v>18</v>
      </c>
      <c r="C1720" s="2">
        <v>45742</v>
      </c>
      <c r="D1720" s="90">
        <v>0</v>
      </c>
      <c r="E1720" t="s">
        <v>20</v>
      </c>
      <c r="F1720">
        <v>4101476</v>
      </c>
      <c r="G1720">
        <v>3.75</v>
      </c>
      <c r="H1720">
        <v>1</v>
      </c>
      <c r="I1720">
        <v>3.75</v>
      </c>
      <c r="M1720"/>
    </row>
    <row r="1721" spans="1:13" hidden="1" x14ac:dyDescent="0.25">
      <c r="A1721" t="s">
        <v>73</v>
      </c>
      <c r="B1721" t="s">
        <v>133</v>
      </c>
      <c r="C1721" s="2">
        <v>45744</v>
      </c>
      <c r="D1721" s="90">
        <v>5</v>
      </c>
      <c r="E1721" t="s">
        <v>23</v>
      </c>
      <c r="F1721">
        <v>4101477</v>
      </c>
      <c r="G1721">
        <v>5</v>
      </c>
      <c r="H1721">
        <v>0</v>
      </c>
      <c r="I1721">
        <v>0</v>
      </c>
      <c r="M1721"/>
    </row>
    <row r="1722" spans="1:13" hidden="1" x14ac:dyDescent="0.25">
      <c r="A1722" t="s">
        <v>44</v>
      </c>
      <c r="B1722" t="s">
        <v>65</v>
      </c>
      <c r="C1722" s="2">
        <v>45742</v>
      </c>
      <c r="D1722" s="90">
        <v>0</v>
      </c>
      <c r="E1722" t="s">
        <v>23</v>
      </c>
      <c r="F1722">
        <v>4101478</v>
      </c>
      <c r="G1722">
        <v>3.75</v>
      </c>
      <c r="H1722">
        <v>1</v>
      </c>
      <c r="I1722">
        <v>3.75</v>
      </c>
      <c r="M1722"/>
    </row>
    <row r="1723" spans="1:13" hidden="1" x14ac:dyDescent="0.25">
      <c r="A1723" t="s">
        <v>73</v>
      </c>
      <c r="B1723" t="s">
        <v>21</v>
      </c>
      <c r="C1723" s="2">
        <v>45744</v>
      </c>
      <c r="D1723" s="90">
        <v>5</v>
      </c>
      <c r="E1723" t="s">
        <v>23</v>
      </c>
      <c r="F1723">
        <v>4101479</v>
      </c>
      <c r="G1723">
        <v>5</v>
      </c>
      <c r="H1723">
        <v>0</v>
      </c>
      <c r="I1723">
        <v>0</v>
      </c>
      <c r="M1723"/>
    </row>
    <row r="1724" spans="1:13" hidden="1" x14ac:dyDescent="0.25">
      <c r="A1724" t="s">
        <v>73</v>
      </c>
      <c r="B1724" t="s">
        <v>143</v>
      </c>
      <c r="C1724" s="2">
        <v>45744</v>
      </c>
      <c r="D1724" s="90">
        <v>5</v>
      </c>
      <c r="E1724" t="s">
        <v>37</v>
      </c>
      <c r="F1724">
        <v>4101480</v>
      </c>
      <c r="G1724">
        <v>5</v>
      </c>
      <c r="H1724">
        <v>0</v>
      </c>
      <c r="I1724">
        <v>0</v>
      </c>
      <c r="M1724"/>
    </row>
    <row r="1725" spans="1:13" hidden="1" x14ac:dyDescent="0.25">
      <c r="A1725" t="s">
        <v>73</v>
      </c>
      <c r="B1725" t="s">
        <v>136</v>
      </c>
      <c r="C1725" s="2">
        <v>45745</v>
      </c>
      <c r="D1725" s="90">
        <v>5</v>
      </c>
      <c r="E1725" t="s">
        <v>37</v>
      </c>
      <c r="F1725">
        <v>4101481</v>
      </c>
      <c r="G1725">
        <v>5</v>
      </c>
      <c r="H1725">
        <v>0</v>
      </c>
      <c r="I1725">
        <v>0</v>
      </c>
      <c r="M1725"/>
    </row>
    <row r="1726" spans="1:13" hidden="1" x14ac:dyDescent="0.25">
      <c r="A1726" t="s">
        <v>73</v>
      </c>
      <c r="B1726" t="s">
        <v>135</v>
      </c>
      <c r="C1726" s="2">
        <v>45745</v>
      </c>
      <c r="D1726" s="90">
        <v>5</v>
      </c>
      <c r="E1726" t="s">
        <v>23</v>
      </c>
      <c r="F1726">
        <v>4101482</v>
      </c>
      <c r="G1726">
        <v>5</v>
      </c>
      <c r="H1726">
        <v>0</v>
      </c>
      <c r="I1726">
        <v>0</v>
      </c>
      <c r="M1726"/>
    </row>
    <row r="1727" spans="1:13" hidden="1" x14ac:dyDescent="0.25">
      <c r="A1727" t="s">
        <v>73</v>
      </c>
      <c r="B1727" t="s">
        <v>18</v>
      </c>
      <c r="C1727" s="2">
        <v>45743</v>
      </c>
      <c r="D1727" s="90">
        <v>5</v>
      </c>
      <c r="E1727" t="s">
        <v>23</v>
      </c>
      <c r="F1727">
        <v>4101492</v>
      </c>
      <c r="G1727">
        <v>5</v>
      </c>
      <c r="H1727">
        <v>0</v>
      </c>
      <c r="I1727">
        <v>0</v>
      </c>
      <c r="M1727"/>
    </row>
    <row r="1728" spans="1:13" hidden="1" x14ac:dyDescent="0.25">
      <c r="A1728" t="s">
        <v>73</v>
      </c>
      <c r="B1728" t="s">
        <v>143</v>
      </c>
      <c r="C1728" s="2">
        <v>45743</v>
      </c>
      <c r="D1728" s="90">
        <v>5</v>
      </c>
      <c r="E1728" t="s">
        <v>37</v>
      </c>
      <c r="F1728">
        <v>4101493</v>
      </c>
      <c r="G1728">
        <v>5</v>
      </c>
      <c r="H1728">
        <v>0</v>
      </c>
      <c r="I1728">
        <v>0</v>
      </c>
      <c r="M1728"/>
    </row>
    <row r="1729" spans="1:13" hidden="1" x14ac:dyDescent="0.25">
      <c r="A1729" t="s">
        <v>44</v>
      </c>
      <c r="B1729" t="s">
        <v>18</v>
      </c>
      <c r="C1729" s="2">
        <v>45745</v>
      </c>
      <c r="D1729" s="90">
        <v>0</v>
      </c>
      <c r="E1729" t="s">
        <v>20</v>
      </c>
      <c r="F1729">
        <v>4101494</v>
      </c>
      <c r="G1729">
        <v>3.75</v>
      </c>
      <c r="H1729">
        <v>1</v>
      </c>
      <c r="I1729">
        <v>3.75</v>
      </c>
      <c r="M1729"/>
    </row>
    <row r="1730" spans="1:13" hidden="1" x14ac:dyDescent="0.25">
      <c r="A1730" t="s">
        <v>44</v>
      </c>
      <c r="B1730" t="s">
        <v>65</v>
      </c>
      <c r="C1730" s="2">
        <v>45745</v>
      </c>
      <c r="D1730" s="90">
        <v>0</v>
      </c>
      <c r="E1730" t="s">
        <v>23</v>
      </c>
      <c r="F1730">
        <v>4101495</v>
      </c>
      <c r="G1730">
        <v>3.75</v>
      </c>
      <c r="H1730">
        <v>1</v>
      </c>
      <c r="I1730">
        <v>3.75</v>
      </c>
      <c r="M1730"/>
    </row>
    <row r="1731" spans="1:13" hidden="1" x14ac:dyDescent="0.25">
      <c r="A1731" t="s">
        <v>73</v>
      </c>
      <c r="B1731" t="s">
        <v>143</v>
      </c>
      <c r="C1731" s="2">
        <v>45744</v>
      </c>
      <c r="D1731" s="90">
        <v>0</v>
      </c>
      <c r="E1731" t="s">
        <v>37</v>
      </c>
      <c r="F1731">
        <v>4101497</v>
      </c>
      <c r="G1731">
        <v>0</v>
      </c>
      <c r="H1731">
        <v>0</v>
      </c>
      <c r="I1731">
        <v>0</v>
      </c>
      <c r="M1731"/>
    </row>
    <row r="1732" spans="1:13" hidden="1" x14ac:dyDescent="0.25">
      <c r="A1732" t="s">
        <v>73</v>
      </c>
      <c r="B1732" t="s">
        <v>18</v>
      </c>
      <c r="C1732" s="2">
        <v>45749</v>
      </c>
      <c r="D1732" s="90">
        <v>5</v>
      </c>
      <c r="E1732" t="s">
        <v>23</v>
      </c>
      <c r="F1732">
        <v>4101502</v>
      </c>
      <c r="G1732">
        <v>5</v>
      </c>
      <c r="H1732">
        <v>0</v>
      </c>
      <c r="I1732">
        <v>0</v>
      </c>
      <c r="M1732"/>
    </row>
    <row r="1733" spans="1:13" hidden="1" x14ac:dyDescent="0.25">
      <c r="A1733" t="s">
        <v>44</v>
      </c>
      <c r="B1733" t="s">
        <v>136</v>
      </c>
      <c r="C1733" s="2">
        <v>45749</v>
      </c>
      <c r="D1733" s="90">
        <v>0</v>
      </c>
      <c r="E1733" t="s">
        <v>23</v>
      </c>
      <c r="F1733">
        <v>4101503</v>
      </c>
      <c r="G1733">
        <v>3.75</v>
      </c>
      <c r="H1733">
        <v>1</v>
      </c>
      <c r="I1733">
        <v>3.75</v>
      </c>
      <c r="M1733"/>
    </row>
    <row r="1734" spans="1:13" hidden="1" x14ac:dyDescent="0.25">
      <c r="A1734" t="s">
        <v>44</v>
      </c>
      <c r="B1734" t="s">
        <v>18</v>
      </c>
      <c r="C1734" s="2">
        <v>45749</v>
      </c>
      <c r="D1734" s="90">
        <v>0</v>
      </c>
      <c r="E1734" t="s">
        <v>20</v>
      </c>
      <c r="F1734">
        <v>4101504</v>
      </c>
      <c r="G1734">
        <v>3.75</v>
      </c>
      <c r="H1734">
        <v>1</v>
      </c>
      <c r="I1734">
        <v>3.75</v>
      </c>
      <c r="M1734"/>
    </row>
    <row r="1735" spans="1:13" hidden="1" x14ac:dyDescent="0.25">
      <c r="A1735" t="s">
        <v>44</v>
      </c>
      <c r="B1735" t="s">
        <v>132</v>
      </c>
      <c r="C1735" s="2">
        <v>45749</v>
      </c>
      <c r="D1735" s="90">
        <v>3.75</v>
      </c>
      <c r="E1735" t="s">
        <v>23</v>
      </c>
      <c r="F1735">
        <v>4101505</v>
      </c>
      <c r="G1735">
        <v>3.75</v>
      </c>
      <c r="H1735">
        <v>0</v>
      </c>
      <c r="I1735">
        <v>0</v>
      </c>
      <c r="M1735"/>
    </row>
    <row r="1736" spans="1:13" hidden="1" x14ac:dyDescent="0.25">
      <c r="A1736" t="s">
        <v>44</v>
      </c>
      <c r="B1736" t="s">
        <v>117</v>
      </c>
      <c r="C1736" s="2">
        <v>45749</v>
      </c>
      <c r="D1736" s="90">
        <v>0</v>
      </c>
      <c r="E1736" t="s">
        <v>23</v>
      </c>
      <c r="F1736">
        <v>4101506</v>
      </c>
      <c r="G1736">
        <v>3.75</v>
      </c>
      <c r="H1736">
        <v>1</v>
      </c>
      <c r="I1736">
        <v>3.75</v>
      </c>
      <c r="M1736"/>
    </row>
    <row r="1737" spans="1:13" hidden="1" x14ac:dyDescent="0.25">
      <c r="A1737" t="s">
        <v>44</v>
      </c>
      <c r="B1737" t="s">
        <v>132</v>
      </c>
      <c r="C1737" s="2">
        <v>45749</v>
      </c>
      <c r="D1737" s="90">
        <v>3.75</v>
      </c>
      <c r="E1737" t="s">
        <v>23</v>
      </c>
      <c r="F1737">
        <v>4101507</v>
      </c>
      <c r="G1737">
        <v>3.75</v>
      </c>
      <c r="H1737">
        <v>0</v>
      </c>
      <c r="I1737">
        <v>0</v>
      </c>
      <c r="M1737"/>
    </row>
    <row r="1738" spans="1:13" hidden="1" x14ac:dyDescent="0.25">
      <c r="A1738" t="s">
        <v>44</v>
      </c>
      <c r="B1738" t="s">
        <v>117</v>
      </c>
      <c r="C1738" s="2">
        <v>45749</v>
      </c>
      <c r="D1738" s="90">
        <v>0</v>
      </c>
      <c r="E1738" t="s">
        <v>23</v>
      </c>
      <c r="F1738">
        <v>4101508</v>
      </c>
      <c r="G1738">
        <v>3.75</v>
      </c>
      <c r="H1738">
        <v>1</v>
      </c>
      <c r="I1738">
        <v>3.75</v>
      </c>
      <c r="M1738"/>
    </row>
    <row r="1739" spans="1:13" hidden="1" x14ac:dyDescent="0.25">
      <c r="A1739" t="s">
        <v>44</v>
      </c>
      <c r="B1739" t="s">
        <v>136</v>
      </c>
      <c r="C1739" s="2">
        <v>45749</v>
      </c>
      <c r="D1739" s="90">
        <v>0</v>
      </c>
      <c r="E1739" t="s">
        <v>23</v>
      </c>
      <c r="F1739">
        <v>4101511</v>
      </c>
      <c r="G1739">
        <v>3.75</v>
      </c>
      <c r="H1739">
        <v>1</v>
      </c>
      <c r="I1739">
        <v>3.75</v>
      </c>
      <c r="M1739"/>
    </row>
    <row r="1740" spans="1:13" hidden="1" x14ac:dyDescent="0.25">
      <c r="A1740" t="s">
        <v>75</v>
      </c>
      <c r="B1740" t="s">
        <v>136</v>
      </c>
      <c r="C1740" s="2">
        <v>45749</v>
      </c>
      <c r="D1740" s="90">
        <v>0</v>
      </c>
      <c r="E1740" t="s">
        <v>23</v>
      </c>
      <c r="F1740">
        <v>4101540</v>
      </c>
      <c r="G1740">
        <v>0</v>
      </c>
      <c r="H1740">
        <v>0</v>
      </c>
      <c r="I1740">
        <v>0</v>
      </c>
      <c r="M1740"/>
    </row>
    <row r="1741" spans="1:13" hidden="1" x14ac:dyDescent="0.25">
      <c r="A1741" t="s">
        <v>75</v>
      </c>
      <c r="B1741" t="s">
        <v>137</v>
      </c>
      <c r="C1741" s="2">
        <v>45749</v>
      </c>
      <c r="D1741" s="90">
        <v>0</v>
      </c>
      <c r="E1741" t="s">
        <v>23</v>
      </c>
      <c r="F1741">
        <v>4101541</v>
      </c>
      <c r="G1741">
        <v>0</v>
      </c>
      <c r="H1741">
        <v>0</v>
      </c>
      <c r="I1741">
        <v>0</v>
      </c>
      <c r="M1741"/>
    </row>
    <row r="1742" spans="1:13" hidden="1" x14ac:dyDescent="0.25">
      <c r="A1742" t="s">
        <v>75</v>
      </c>
      <c r="B1742" t="s">
        <v>141</v>
      </c>
      <c r="C1742" s="2">
        <v>45749</v>
      </c>
      <c r="D1742" s="90">
        <v>0</v>
      </c>
      <c r="E1742" t="s">
        <v>23</v>
      </c>
      <c r="F1742">
        <v>4101563</v>
      </c>
      <c r="G1742">
        <v>0</v>
      </c>
      <c r="H1742">
        <v>0</v>
      </c>
      <c r="I1742">
        <v>0</v>
      </c>
      <c r="M1742"/>
    </row>
    <row r="1743" spans="1:13" hidden="1" x14ac:dyDescent="0.25">
      <c r="A1743" t="s">
        <v>44</v>
      </c>
      <c r="B1743" t="s">
        <v>136</v>
      </c>
      <c r="C1743" s="2">
        <v>45749</v>
      </c>
      <c r="D1743" s="90">
        <v>0</v>
      </c>
      <c r="E1743" t="s">
        <v>23</v>
      </c>
      <c r="F1743">
        <v>4101564</v>
      </c>
      <c r="G1743">
        <v>3.75</v>
      </c>
      <c r="H1743">
        <v>1</v>
      </c>
      <c r="I1743">
        <v>3.75</v>
      </c>
      <c r="M1743"/>
    </row>
    <row r="1744" spans="1:13" hidden="1" x14ac:dyDescent="0.25">
      <c r="A1744" t="s">
        <v>44</v>
      </c>
      <c r="B1744" t="s">
        <v>136</v>
      </c>
      <c r="C1744" s="2">
        <v>45749</v>
      </c>
      <c r="D1744" s="90">
        <v>0</v>
      </c>
      <c r="E1744" t="s">
        <v>23</v>
      </c>
      <c r="F1744">
        <v>4101565</v>
      </c>
      <c r="G1744">
        <v>3.75</v>
      </c>
      <c r="H1744">
        <v>1</v>
      </c>
      <c r="I1744">
        <v>3.75</v>
      </c>
      <c r="M1744"/>
    </row>
    <row r="1745" spans="1:13" hidden="1" x14ac:dyDescent="0.25">
      <c r="A1745" t="s">
        <v>75</v>
      </c>
      <c r="B1745" t="s">
        <v>18</v>
      </c>
      <c r="C1745" s="2">
        <v>45749</v>
      </c>
      <c r="D1745" s="90">
        <v>0</v>
      </c>
      <c r="E1745" t="s">
        <v>23</v>
      </c>
      <c r="F1745">
        <v>4101567</v>
      </c>
      <c r="G1745">
        <v>0</v>
      </c>
      <c r="H1745">
        <v>0</v>
      </c>
      <c r="I1745">
        <v>0</v>
      </c>
      <c r="M1745"/>
    </row>
    <row r="1746" spans="1:13" hidden="1" x14ac:dyDescent="0.25">
      <c r="A1746" t="s">
        <v>73</v>
      </c>
      <c r="B1746" t="s">
        <v>21</v>
      </c>
      <c r="C1746" s="2">
        <v>45749</v>
      </c>
      <c r="D1746" s="90">
        <v>0</v>
      </c>
      <c r="E1746" t="s">
        <v>23</v>
      </c>
      <c r="F1746">
        <v>4101572</v>
      </c>
      <c r="G1746">
        <v>0</v>
      </c>
      <c r="H1746">
        <v>0</v>
      </c>
      <c r="I1746">
        <v>0</v>
      </c>
      <c r="M1746"/>
    </row>
    <row r="1747" spans="1:13" hidden="1" x14ac:dyDescent="0.25">
      <c r="A1747" t="s">
        <v>73</v>
      </c>
      <c r="B1747" t="s">
        <v>143</v>
      </c>
      <c r="C1747" s="2">
        <v>45749</v>
      </c>
      <c r="D1747" s="90">
        <v>0</v>
      </c>
      <c r="E1747" t="s">
        <v>37</v>
      </c>
      <c r="F1747">
        <v>4101573</v>
      </c>
      <c r="G1747">
        <v>0</v>
      </c>
      <c r="H1747">
        <v>0</v>
      </c>
      <c r="I1747">
        <v>0</v>
      </c>
      <c r="M1747"/>
    </row>
    <row r="1748" spans="1:13" hidden="1" x14ac:dyDescent="0.25">
      <c r="A1748" t="s">
        <v>73</v>
      </c>
      <c r="B1748" t="s">
        <v>137</v>
      </c>
      <c r="C1748" s="2">
        <v>45749</v>
      </c>
      <c r="D1748" s="90">
        <v>0</v>
      </c>
      <c r="E1748" t="s">
        <v>23</v>
      </c>
      <c r="F1748">
        <v>4101581</v>
      </c>
      <c r="G1748">
        <v>0</v>
      </c>
      <c r="H1748">
        <v>0</v>
      </c>
      <c r="I1748">
        <v>0</v>
      </c>
      <c r="M1748"/>
    </row>
    <row r="1749" spans="1:13" hidden="1" x14ac:dyDescent="0.25">
      <c r="A1749" t="s">
        <v>73</v>
      </c>
      <c r="B1749" t="s">
        <v>21</v>
      </c>
      <c r="C1749" s="2">
        <v>45749</v>
      </c>
      <c r="D1749" s="90">
        <v>0</v>
      </c>
      <c r="E1749" t="s">
        <v>23</v>
      </c>
      <c r="F1749">
        <v>4101588</v>
      </c>
      <c r="G1749">
        <v>0</v>
      </c>
      <c r="H1749">
        <v>0</v>
      </c>
      <c r="I1749">
        <v>0</v>
      </c>
      <c r="M1749"/>
    </row>
    <row r="1750" spans="1:13" hidden="1" x14ac:dyDescent="0.25">
      <c r="A1750" t="s">
        <v>44</v>
      </c>
      <c r="B1750" t="s">
        <v>136</v>
      </c>
      <c r="C1750" s="2">
        <v>45749</v>
      </c>
      <c r="D1750" s="90">
        <v>0</v>
      </c>
      <c r="E1750" t="s">
        <v>23</v>
      </c>
      <c r="F1750">
        <v>4101590</v>
      </c>
      <c r="G1750">
        <v>3.75</v>
      </c>
      <c r="H1750">
        <v>1</v>
      </c>
      <c r="I1750">
        <v>3.75</v>
      </c>
      <c r="M1750"/>
    </row>
    <row r="1751" spans="1:13" hidden="1" x14ac:dyDescent="0.25">
      <c r="A1751" t="s">
        <v>44</v>
      </c>
      <c r="B1751" t="s">
        <v>136</v>
      </c>
      <c r="C1751" s="2">
        <v>45749</v>
      </c>
      <c r="D1751" s="90">
        <v>0</v>
      </c>
      <c r="E1751" t="s">
        <v>23</v>
      </c>
      <c r="F1751">
        <v>4101591</v>
      </c>
      <c r="G1751">
        <v>3.75</v>
      </c>
      <c r="H1751">
        <v>1</v>
      </c>
      <c r="I1751">
        <v>3.75</v>
      </c>
      <c r="M1751"/>
    </row>
    <row r="1752" spans="1:13" hidden="1" x14ac:dyDescent="0.25">
      <c r="A1752" t="s">
        <v>44</v>
      </c>
      <c r="B1752" t="s">
        <v>136</v>
      </c>
      <c r="C1752" s="2">
        <v>45749</v>
      </c>
      <c r="D1752" s="90">
        <v>0</v>
      </c>
      <c r="E1752" t="s">
        <v>23</v>
      </c>
      <c r="F1752">
        <v>4101592</v>
      </c>
      <c r="G1752">
        <v>3.75</v>
      </c>
      <c r="H1752">
        <v>1</v>
      </c>
      <c r="I1752">
        <v>3.75</v>
      </c>
      <c r="M1752"/>
    </row>
    <row r="1753" spans="1:13" hidden="1" x14ac:dyDescent="0.25">
      <c r="A1753" t="s">
        <v>44</v>
      </c>
      <c r="B1753" t="s">
        <v>136</v>
      </c>
      <c r="C1753" s="2">
        <v>45749</v>
      </c>
      <c r="D1753" s="90">
        <v>0</v>
      </c>
      <c r="E1753" t="s">
        <v>23</v>
      </c>
      <c r="F1753">
        <v>4101593</v>
      </c>
      <c r="G1753">
        <v>3.75</v>
      </c>
      <c r="H1753">
        <v>1</v>
      </c>
      <c r="I1753">
        <v>3.75</v>
      </c>
      <c r="M1753"/>
    </row>
    <row r="1754" spans="1:13" hidden="1" x14ac:dyDescent="0.25">
      <c r="A1754" t="s">
        <v>73</v>
      </c>
      <c r="B1754" t="s">
        <v>138</v>
      </c>
      <c r="C1754" s="2">
        <v>45749</v>
      </c>
      <c r="D1754" s="90">
        <v>5</v>
      </c>
      <c r="E1754" t="s">
        <v>37</v>
      </c>
      <c r="F1754">
        <v>4101598</v>
      </c>
      <c r="G1754">
        <v>5</v>
      </c>
      <c r="H1754">
        <v>0</v>
      </c>
      <c r="I1754">
        <v>0</v>
      </c>
      <c r="M1754"/>
    </row>
    <row r="1755" spans="1:13" hidden="1" x14ac:dyDescent="0.25">
      <c r="A1755" t="s">
        <v>44</v>
      </c>
      <c r="B1755" t="s">
        <v>18</v>
      </c>
      <c r="C1755" s="2">
        <v>45749</v>
      </c>
      <c r="D1755" s="90">
        <v>0</v>
      </c>
      <c r="E1755" t="s">
        <v>23</v>
      </c>
      <c r="F1755">
        <v>4101602</v>
      </c>
      <c r="G1755">
        <v>3.75</v>
      </c>
      <c r="H1755">
        <v>1</v>
      </c>
      <c r="I1755">
        <v>3.75</v>
      </c>
      <c r="M1755"/>
    </row>
    <row r="1756" spans="1:13" hidden="1" x14ac:dyDescent="0.25">
      <c r="A1756" t="s">
        <v>44</v>
      </c>
      <c r="B1756" t="s">
        <v>132</v>
      </c>
      <c r="C1756" s="2">
        <v>45749</v>
      </c>
      <c r="D1756" s="90">
        <v>3.75</v>
      </c>
      <c r="E1756" t="s">
        <v>23</v>
      </c>
      <c r="F1756">
        <v>4101608</v>
      </c>
      <c r="G1756">
        <v>3.75</v>
      </c>
      <c r="H1756">
        <v>0</v>
      </c>
      <c r="I1756">
        <v>0</v>
      </c>
      <c r="M1756"/>
    </row>
    <row r="1757" spans="1:13" hidden="1" x14ac:dyDescent="0.25">
      <c r="A1757" t="s">
        <v>73</v>
      </c>
      <c r="B1757" t="s">
        <v>21</v>
      </c>
      <c r="C1757" s="2">
        <v>45749</v>
      </c>
      <c r="D1757" s="90">
        <v>0</v>
      </c>
      <c r="E1757" t="s">
        <v>23</v>
      </c>
      <c r="F1757">
        <v>4101629</v>
      </c>
      <c r="G1757">
        <v>0</v>
      </c>
      <c r="H1757">
        <v>0</v>
      </c>
      <c r="I1757">
        <v>0</v>
      </c>
      <c r="M1757"/>
    </row>
    <row r="1758" spans="1:13" hidden="1" x14ac:dyDescent="0.25">
      <c r="A1758" t="s">
        <v>75</v>
      </c>
      <c r="B1758" t="s">
        <v>141</v>
      </c>
      <c r="C1758" s="2">
        <v>45749</v>
      </c>
      <c r="D1758" s="90">
        <v>5.5</v>
      </c>
      <c r="E1758" t="s">
        <v>23</v>
      </c>
      <c r="F1758">
        <v>4101641</v>
      </c>
      <c r="G1758">
        <v>5.5</v>
      </c>
      <c r="H1758">
        <v>0</v>
      </c>
      <c r="I1758">
        <v>0</v>
      </c>
      <c r="M1758"/>
    </row>
    <row r="1759" spans="1:13" hidden="1" x14ac:dyDescent="0.25">
      <c r="A1759" t="s">
        <v>75</v>
      </c>
      <c r="B1759" t="s">
        <v>18</v>
      </c>
      <c r="C1759" s="2">
        <v>45749</v>
      </c>
      <c r="D1759" s="90">
        <v>0</v>
      </c>
      <c r="E1759" t="s">
        <v>23</v>
      </c>
      <c r="F1759">
        <v>4101642</v>
      </c>
      <c r="G1759">
        <v>0</v>
      </c>
      <c r="H1759">
        <v>0</v>
      </c>
      <c r="I1759">
        <v>0</v>
      </c>
      <c r="M1759"/>
    </row>
    <row r="1760" spans="1:13" hidden="1" x14ac:dyDescent="0.25">
      <c r="A1760" t="s">
        <v>75</v>
      </c>
      <c r="B1760" t="s">
        <v>18</v>
      </c>
      <c r="C1760" s="2">
        <v>45749</v>
      </c>
      <c r="D1760" s="90">
        <v>0</v>
      </c>
      <c r="E1760" t="s">
        <v>23</v>
      </c>
      <c r="F1760">
        <v>4101643</v>
      </c>
      <c r="G1760">
        <v>5.5</v>
      </c>
      <c r="H1760">
        <v>1</v>
      </c>
      <c r="I1760">
        <v>5.5</v>
      </c>
      <c r="M1760"/>
    </row>
    <row r="1761" spans="1:13" hidden="1" x14ac:dyDescent="0.25">
      <c r="A1761" t="s">
        <v>75</v>
      </c>
      <c r="B1761" t="s">
        <v>133</v>
      </c>
      <c r="C1761" s="2">
        <v>45749</v>
      </c>
      <c r="D1761" s="90">
        <v>0</v>
      </c>
      <c r="E1761" t="s">
        <v>23</v>
      </c>
      <c r="F1761">
        <v>4101644</v>
      </c>
      <c r="G1761">
        <v>0</v>
      </c>
      <c r="H1761">
        <v>0</v>
      </c>
      <c r="I1761">
        <v>0</v>
      </c>
      <c r="M1761"/>
    </row>
    <row r="1762" spans="1:13" hidden="1" x14ac:dyDescent="0.25">
      <c r="A1762" t="s">
        <v>44</v>
      </c>
      <c r="B1762" t="s">
        <v>136</v>
      </c>
      <c r="C1762" s="2">
        <v>45749</v>
      </c>
      <c r="D1762" s="90">
        <v>0</v>
      </c>
      <c r="E1762" t="s">
        <v>23</v>
      </c>
      <c r="F1762">
        <v>4101645</v>
      </c>
      <c r="G1762">
        <v>3.75</v>
      </c>
      <c r="H1762">
        <v>1</v>
      </c>
      <c r="I1762">
        <v>3.75</v>
      </c>
      <c r="M1762"/>
    </row>
    <row r="1763" spans="1:13" hidden="1" x14ac:dyDescent="0.25">
      <c r="A1763" t="s">
        <v>44</v>
      </c>
      <c r="B1763" t="s">
        <v>45</v>
      </c>
      <c r="C1763" s="2">
        <v>45749</v>
      </c>
      <c r="D1763" s="90">
        <v>0</v>
      </c>
      <c r="E1763" t="s">
        <v>23</v>
      </c>
      <c r="F1763">
        <v>4101646</v>
      </c>
      <c r="G1763">
        <v>3.75</v>
      </c>
      <c r="H1763">
        <v>1</v>
      </c>
      <c r="I1763">
        <v>3.75</v>
      </c>
      <c r="M1763"/>
    </row>
    <row r="1764" spans="1:13" hidden="1" x14ac:dyDescent="0.25">
      <c r="A1764" t="s">
        <v>44</v>
      </c>
      <c r="B1764" t="s">
        <v>136</v>
      </c>
      <c r="C1764" s="2">
        <v>45749</v>
      </c>
      <c r="D1764" s="90">
        <v>0</v>
      </c>
      <c r="E1764" t="s">
        <v>23</v>
      </c>
      <c r="F1764">
        <v>4101647</v>
      </c>
      <c r="G1764">
        <v>3.75</v>
      </c>
      <c r="H1764">
        <v>1</v>
      </c>
      <c r="I1764">
        <v>3.75</v>
      </c>
      <c r="M1764"/>
    </row>
    <row r="1765" spans="1:13" hidden="1" x14ac:dyDescent="0.25">
      <c r="A1765" t="s">
        <v>44</v>
      </c>
      <c r="B1765" t="s">
        <v>136</v>
      </c>
      <c r="C1765" s="2">
        <v>45749</v>
      </c>
      <c r="D1765" s="90">
        <v>0</v>
      </c>
      <c r="E1765" t="s">
        <v>23</v>
      </c>
      <c r="F1765">
        <v>4101648</v>
      </c>
      <c r="G1765">
        <v>3.75</v>
      </c>
      <c r="H1765">
        <v>1</v>
      </c>
      <c r="I1765">
        <v>3.75</v>
      </c>
      <c r="M1765"/>
    </row>
    <row r="1766" spans="1:13" hidden="1" x14ac:dyDescent="0.25">
      <c r="A1766" t="s">
        <v>75</v>
      </c>
      <c r="B1766" t="s">
        <v>140</v>
      </c>
      <c r="C1766" s="2">
        <v>45749</v>
      </c>
      <c r="D1766" s="90">
        <v>3.75</v>
      </c>
      <c r="E1766" t="s">
        <v>23</v>
      </c>
      <c r="F1766">
        <v>4101652</v>
      </c>
      <c r="G1766">
        <v>3.75</v>
      </c>
      <c r="H1766">
        <v>0</v>
      </c>
      <c r="I1766">
        <v>0</v>
      </c>
      <c r="M1766"/>
    </row>
    <row r="1767" spans="1:13" hidden="1" x14ac:dyDescent="0.25">
      <c r="A1767" t="s">
        <v>44</v>
      </c>
      <c r="B1767" t="s">
        <v>136</v>
      </c>
      <c r="C1767" s="2">
        <v>45749</v>
      </c>
      <c r="D1767" s="90">
        <v>0</v>
      </c>
      <c r="E1767" t="s">
        <v>23</v>
      </c>
      <c r="F1767">
        <v>4101654</v>
      </c>
      <c r="G1767">
        <v>3.75</v>
      </c>
      <c r="H1767">
        <v>1</v>
      </c>
      <c r="I1767">
        <v>3.75</v>
      </c>
      <c r="M1767"/>
    </row>
    <row r="1768" spans="1:13" hidden="1" x14ac:dyDescent="0.25">
      <c r="A1768" t="s">
        <v>44</v>
      </c>
      <c r="B1768" t="s">
        <v>18</v>
      </c>
      <c r="C1768" s="2">
        <v>45749</v>
      </c>
      <c r="D1768" s="90">
        <v>3.75</v>
      </c>
      <c r="E1768" t="s">
        <v>20</v>
      </c>
      <c r="F1768">
        <v>4101660</v>
      </c>
      <c r="G1768">
        <v>3.75</v>
      </c>
      <c r="H1768">
        <v>0</v>
      </c>
      <c r="I1768">
        <v>0</v>
      </c>
      <c r="M1768"/>
    </row>
    <row r="1769" spans="1:13" hidden="1" x14ac:dyDescent="0.25">
      <c r="A1769" t="s">
        <v>44</v>
      </c>
      <c r="B1769" t="s">
        <v>136</v>
      </c>
      <c r="C1769" s="2">
        <v>45749</v>
      </c>
      <c r="D1769" s="90">
        <v>0</v>
      </c>
      <c r="E1769" t="s">
        <v>23</v>
      </c>
      <c r="F1769">
        <v>4101661</v>
      </c>
      <c r="G1769">
        <v>3.75</v>
      </c>
      <c r="H1769">
        <v>1</v>
      </c>
      <c r="I1769">
        <v>3.75</v>
      </c>
      <c r="M1769"/>
    </row>
    <row r="1770" spans="1:13" hidden="1" x14ac:dyDescent="0.25">
      <c r="A1770" t="s">
        <v>75</v>
      </c>
      <c r="B1770" t="s">
        <v>18</v>
      </c>
      <c r="C1770" s="2">
        <v>45749</v>
      </c>
      <c r="D1770" s="90">
        <v>0</v>
      </c>
      <c r="E1770" t="s">
        <v>23</v>
      </c>
      <c r="F1770">
        <v>4101673</v>
      </c>
      <c r="G1770">
        <v>0</v>
      </c>
      <c r="H1770">
        <v>0</v>
      </c>
      <c r="I1770">
        <v>0</v>
      </c>
      <c r="M1770"/>
    </row>
    <row r="1771" spans="1:13" hidden="1" x14ac:dyDescent="0.25">
      <c r="A1771" t="s">
        <v>73</v>
      </c>
      <c r="B1771" t="s">
        <v>18</v>
      </c>
      <c r="C1771" s="2">
        <v>45749</v>
      </c>
      <c r="D1771" s="90">
        <v>0</v>
      </c>
      <c r="E1771" t="s">
        <v>23</v>
      </c>
      <c r="F1771">
        <v>4101682</v>
      </c>
      <c r="G1771">
        <v>0</v>
      </c>
      <c r="H1771">
        <v>0</v>
      </c>
      <c r="I1771">
        <v>0</v>
      </c>
      <c r="M1771"/>
    </row>
    <row r="1772" spans="1:13" hidden="1" x14ac:dyDescent="0.25">
      <c r="A1772" t="s">
        <v>73</v>
      </c>
      <c r="B1772" t="s">
        <v>136</v>
      </c>
      <c r="C1772" s="2">
        <v>45749</v>
      </c>
      <c r="D1772" s="90">
        <v>0</v>
      </c>
      <c r="E1772" t="s">
        <v>37</v>
      </c>
      <c r="F1772">
        <v>4101683</v>
      </c>
      <c r="G1772">
        <v>0</v>
      </c>
      <c r="H1772">
        <v>0</v>
      </c>
      <c r="I1772">
        <v>0</v>
      </c>
      <c r="M1772"/>
    </row>
    <row r="1773" spans="1:13" hidden="1" x14ac:dyDescent="0.25">
      <c r="A1773" t="s">
        <v>75</v>
      </c>
      <c r="B1773" t="s">
        <v>136</v>
      </c>
      <c r="C1773" s="2">
        <v>45749</v>
      </c>
      <c r="D1773" s="90">
        <v>5</v>
      </c>
      <c r="E1773" t="s">
        <v>23</v>
      </c>
      <c r="F1773">
        <v>4101684</v>
      </c>
      <c r="G1773">
        <v>5</v>
      </c>
      <c r="H1773">
        <v>0</v>
      </c>
      <c r="I1773">
        <v>0</v>
      </c>
      <c r="M1773"/>
    </row>
    <row r="1774" spans="1:13" hidden="1" x14ac:dyDescent="0.25">
      <c r="A1774" t="s">
        <v>75</v>
      </c>
      <c r="B1774" t="s">
        <v>21</v>
      </c>
      <c r="C1774" s="2">
        <v>45749</v>
      </c>
      <c r="D1774" s="90">
        <v>5.5</v>
      </c>
      <c r="E1774" t="s">
        <v>23</v>
      </c>
      <c r="F1774">
        <v>4101686</v>
      </c>
      <c r="G1774">
        <v>5.5</v>
      </c>
      <c r="H1774">
        <v>0</v>
      </c>
      <c r="I1774">
        <v>0</v>
      </c>
      <c r="M1774"/>
    </row>
    <row r="1775" spans="1:13" hidden="1" x14ac:dyDescent="0.25">
      <c r="A1775" t="s">
        <v>75</v>
      </c>
      <c r="B1775" t="s">
        <v>138</v>
      </c>
      <c r="C1775" s="2">
        <v>45749</v>
      </c>
      <c r="D1775" s="90">
        <v>5</v>
      </c>
      <c r="E1775" t="s">
        <v>37</v>
      </c>
      <c r="F1775">
        <v>4101687</v>
      </c>
      <c r="G1775">
        <v>5</v>
      </c>
      <c r="H1775">
        <v>0</v>
      </c>
      <c r="I1775">
        <v>0</v>
      </c>
      <c r="M1775"/>
    </row>
    <row r="1776" spans="1:13" hidden="1" x14ac:dyDescent="0.25">
      <c r="A1776" t="s">
        <v>73</v>
      </c>
      <c r="B1776" t="s">
        <v>18</v>
      </c>
      <c r="C1776" s="2">
        <v>45749</v>
      </c>
      <c r="D1776" s="90">
        <v>5</v>
      </c>
      <c r="E1776" t="s">
        <v>23</v>
      </c>
      <c r="F1776">
        <v>4101691</v>
      </c>
      <c r="G1776">
        <v>5</v>
      </c>
      <c r="H1776">
        <v>0</v>
      </c>
      <c r="I1776">
        <v>0</v>
      </c>
      <c r="M1776"/>
    </row>
    <row r="1777" spans="1:13" hidden="1" x14ac:dyDescent="0.25">
      <c r="A1777" t="s">
        <v>73</v>
      </c>
      <c r="B1777" t="s">
        <v>18</v>
      </c>
      <c r="C1777" s="2">
        <v>45749</v>
      </c>
      <c r="D1777" s="90">
        <v>0</v>
      </c>
      <c r="E1777" t="s">
        <v>20</v>
      </c>
      <c r="F1777">
        <v>4101692</v>
      </c>
      <c r="G1777">
        <v>0</v>
      </c>
      <c r="H1777">
        <v>0</v>
      </c>
      <c r="I1777">
        <v>0</v>
      </c>
      <c r="M1777"/>
    </row>
    <row r="1778" spans="1:13" hidden="1" x14ac:dyDescent="0.25">
      <c r="A1778" t="s">
        <v>44</v>
      </c>
      <c r="B1778" t="s">
        <v>132</v>
      </c>
      <c r="C1778" s="2">
        <v>45749</v>
      </c>
      <c r="D1778" s="90">
        <v>3.75</v>
      </c>
      <c r="E1778" t="s">
        <v>23</v>
      </c>
      <c r="F1778">
        <v>4101693</v>
      </c>
      <c r="G1778">
        <v>3.75</v>
      </c>
      <c r="H1778">
        <v>0</v>
      </c>
      <c r="I1778">
        <v>0</v>
      </c>
      <c r="M1778"/>
    </row>
    <row r="1779" spans="1:13" hidden="1" x14ac:dyDescent="0.25">
      <c r="A1779" t="s">
        <v>44</v>
      </c>
      <c r="B1779" t="s">
        <v>65</v>
      </c>
      <c r="C1779" s="2">
        <v>45749</v>
      </c>
      <c r="D1779" s="90">
        <v>0</v>
      </c>
      <c r="E1779" t="s">
        <v>23</v>
      </c>
      <c r="F1779">
        <v>4101694</v>
      </c>
      <c r="G1779">
        <v>3.75</v>
      </c>
      <c r="H1779">
        <v>1</v>
      </c>
      <c r="I1779">
        <v>3.75</v>
      </c>
      <c r="M1779"/>
    </row>
    <row r="1780" spans="1:13" hidden="1" x14ac:dyDescent="0.25">
      <c r="A1780" t="s">
        <v>73</v>
      </c>
      <c r="B1780" t="s">
        <v>137</v>
      </c>
      <c r="C1780" s="2">
        <v>45749</v>
      </c>
      <c r="D1780" s="90">
        <v>0</v>
      </c>
      <c r="E1780" t="s">
        <v>23</v>
      </c>
      <c r="F1780">
        <v>4101703</v>
      </c>
      <c r="G1780">
        <v>0</v>
      </c>
      <c r="H1780">
        <v>0</v>
      </c>
      <c r="I1780">
        <v>0</v>
      </c>
      <c r="M1780"/>
    </row>
    <row r="1781" spans="1:13" hidden="1" x14ac:dyDescent="0.25">
      <c r="A1781" t="s">
        <v>73</v>
      </c>
      <c r="B1781" t="s">
        <v>21</v>
      </c>
      <c r="C1781" s="2">
        <v>45749</v>
      </c>
      <c r="D1781" s="90">
        <v>0</v>
      </c>
      <c r="E1781" t="s">
        <v>23</v>
      </c>
      <c r="F1781">
        <v>4101704</v>
      </c>
      <c r="G1781">
        <v>0</v>
      </c>
      <c r="H1781">
        <v>0</v>
      </c>
      <c r="I1781">
        <v>0</v>
      </c>
      <c r="M1781"/>
    </row>
    <row r="1782" spans="1:13" hidden="1" x14ac:dyDescent="0.25">
      <c r="A1782" t="s">
        <v>73</v>
      </c>
      <c r="B1782" t="s">
        <v>136</v>
      </c>
      <c r="C1782" s="2">
        <v>45749</v>
      </c>
      <c r="D1782" s="90">
        <v>0</v>
      </c>
      <c r="E1782" t="s">
        <v>23</v>
      </c>
      <c r="F1782">
        <v>4101720</v>
      </c>
      <c r="G1782">
        <v>0</v>
      </c>
      <c r="H1782">
        <v>0</v>
      </c>
      <c r="I1782">
        <v>0</v>
      </c>
      <c r="M1782"/>
    </row>
    <row r="1783" spans="1:13" hidden="1" x14ac:dyDescent="0.25">
      <c r="A1783" t="s">
        <v>73</v>
      </c>
      <c r="B1783" t="s">
        <v>140</v>
      </c>
      <c r="C1783" s="2">
        <v>45749</v>
      </c>
      <c r="D1783" s="90">
        <v>0</v>
      </c>
      <c r="E1783" t="s">
        <v>23</v>
      </c>
      <c r="F1783">
        <v>4101721</v>
      </c>
      <c r="G1783">
        <v>0</v>
      </c>
      <c r="H1783">
        <v>0</v>
      </c>
      <c r="I1783">
        <v>0</v>
      </c>
      <c r="M1783"/>
    </row>
    <row r="1784" spans="1:13" hidden="1" x14ac:dyDescent="0.25">
      <c r="A1784" t="s">
        <v>44</v>
      </c>
      <c r="B1784" t="s">
        <v>45</v>
      </c>
      <c r="C1784" s="2">
        <v>45749</v>
      </c>
      <c r="D1784" s="90">
        <v>0</v>
      </c>
      <c r="E1784" t="s">
        <v>23</v>
      </c>
      <c r="F1784">
        <v>4101743</v>
      </c>
      <c r="G1784">
        <v>3.75</v>
      </c>
      <c r="H1784">
        <v>1</v>
      </c>
      <c r="I1784">
        <v>3.75</v>
      </c>
      <c r="M1784"/>
    </row>
    <row r="1785" spans="1:13" hidden="1" x14ac:dyDescent="0.25">
      <c r="A1785" t="s">
        <v>44</v>
      </c>
      <c r="B1785" t="s">
        <v>18</v>
      </c>
      <c r="C1785" s="2">
        <v>45749</v>
      </c>
      <c r="D1785" s="90">
        <v>0</v>
      </c>
      <c r="E1785" t="s">
        <v>20</v>
      </c>
      <c r="F1785">
        <v>4101744</v>
      </c>
      <c r="G1785">
        <v>3.75</v>
      </c>
      <c r="H1785">
        <v>1</v>
      </c>
      <c r="I1785">
        <v>3.75</v>
      </c>
      <c r="M1785"/>
    </row>
    <row r="1786" spans="1:13" hidden="1" x14ac:dyDescent="0.25">
      <c r="A1786" t="s">
        <v>73</v>
      </c>
      <c r="B1786" t="s">
        <v>18</v>
      </c>
      <c r="C1786" s="2">
        <v>45749</v>
      </c>
      <c r="D1786" s="90">
        <v>0</v>
      </c>
      <c r="E1786" t="s">
        <v>20</v>
      </c>
      <c r="F1786">
        <v>4101745</v>
      </c>
      <c r="G1786">
        <v>0</v>
      </c>
      <c r="H1786">
        <v>0</v>
      </c>
      <c r="I1786">
        <v>0</v>
      </c>
      <c r="M1786"/>
    </row>
    <row r="1787" spans="1:13" hidden="1" x14ac:dyDescent="0.25">
      <c r="A1787" t="s">
        <v>44</v>
      </c>
      <c r="B1787" t="s">
        <v>65</v>
      </c>
      <c r="C1787" s="2">
        <v>45749</v>
      </c>
      <c r="D1787" s="90">
        <v>0</v>
      </c>
      <c r="E1787" t="s">
        <v>23</v>
      </c>
      <c r="F1787">
        <v>4101747</v>
      </c>
      <c r="G1787">
        <v>3.75</v>
      </c>
      <c r="H1787">
        <v>1</v>
      </c>
      <c r="I1787">
        <v>3.75</v>
      </c>
      <c r="M1787"/>
    </row>
    <row r="1788" spans="1:13" hidden="1" x14ac:dyDescent="0.25">
      <c r="A1788" t="s">
        <v>44</v>
      </c>
      <c r="B1788" t="s">
        <v>45</v>
      </c>
      <c r="C1788" s="2">
        <v>45749</v>
      </c>
      <c r="D1788" s="90">
        <v>0</v>
      </c>
      <c r="E1788" t="s">
        <v>23</v>
      </c>
      <c r="F1788">
        <v>4101752</v>
      </c>
      <c r="G1788">
        <v>3.75</v>
      </c>
      <c r="H1788">
        <v>1</v>
      </c>
      <c r="I1788">
        <v>3.75</v>
      </c>
      <c r="M1788"/>
    </row>
    <row r="1789" spans="1:13" hidden="1" x14ac:dyDescent="0.25">
      <c r="A1789" t="s">
        <v>44</v>
      </c>
      <c r="B1789" t="s">
        <v>45</v>
      </c>
      <c r="C1789" s="2">
        <v>45749</v>
      </c>
      <c r="D1789" s="90">
        <v>0</v>
      </c>
      <c r="E1789" t="s">
        <v>23</v>
      </c>
      <c r="F1789">
        <v>4101755</v>
      </c>
      <c r="G1789">
        <v>3.75</v>
      </c>
      <c r="H1789">
        <v>1</v>
      </c>
      <c r="I1789">
        <v>3.75</v>
      </c>
      <c r="M1789"/>
    </row>
    <row r="1790" spans="1:13" hidden="1" x14ac:dyDescent="0.25">
      <c r="A1790" t="s">
        <v>44</v>
      </c>
      <c r="B1790" t="s">
        <v>18</v>
      </c>
      <c r="C1790" s="2">
        <v>45749</v>
      </c>
      <c r="D1790" s="90">
        <v>0</v>
      </c>
      <c r="E1790" t="s">
        <v>20</v>
      </c>
      <c r="F1790">
        <v>4101756</v>
      </c>
      <c r="G1790">
        <v>3.75</v>
      </c>
      <c r="H1790">
        <v>1</v>
      </c>
      <c r="I1790">
        <v>3.75</v>
      </c>
      <c r="M1790"/>
    </row>
    <row r="1791" spans="1:13" hidden="1" x14ac:dyDescent="0.25">
      <c r="A1791" t="s">
        <v>73</v>
      </c>
      <c r="B1791" t="s">
        <v>18</v>
      </c>
      <c r="C1791" s="2">
        <v>45749</v>
      </c>
      <c r="D1791" s="90">
        <v>0</v>
      </c>
      <c r="E1791" t="s">
        <v>23</v>
      </c>
      <c r="F1791">
        <v>4101757</v>
      </c>
      <c r="G1791">
        <v>0</v>
      </c>
      <c r="H1791">
        <v>0</v>
      </c>
      <c r="I1791">
        <v>0</v>
      </c>
      <c r="M1791"/>
    </row>
    <row r="1792" spans="1:13" hidden="1" x14ac:dyDescent="0.25">
      <c r="A1792" t="s">
        <v>73</v>
      </c>
      <c r="B1792" t="s">
        <v>18</v>
      </c>
      <c r="C1792" s="2">
        <v>45749</v>
      </c>
      <c r="D1792" s="90">
        <v>0</v>
      </c>
      <c r="E1792" t="s">
        <v>23</v>
      </c>
      <c r="F1792">
        <v>4101758</v>
      </c>
      <c r="G1792">
        <v>0</v>
      </c>
      <c r="H1792">
        <v>0</v>
      </c>
      <c r="I1792">
        <v>0</v>
      </c>
      <c r="M1792"/>
    </row>
    <row r="1793" spans="1:13" hidden="1" x14ac:dyDescent="0.25">
      <c r="A1793" t="s">
        <v>73</v>
      </c>
      <c r="B1793" t="s">
        <v>18</v>
      </c>
      <c r="C1793" s="2">
        <v>45749</v>
      </c>
      <c r="D1793" s="90">
        <v>5</v>
      </c>
      <c r="E1793" t="s">
        <v>23</v>
      </c>
      <c r="F1793">
        <v>4101759</v>
      </c>
      <c r="G1793">
        <v>5</v>
      </c>
      <c r="H1793">
        <v>0</v>
      </c>
      <c r="I1793">
        <v>0</v>
      </c>
      <c r="M1793"/>
    </row>
    <row r="1794" spans="1:13" hidden="1" x14ac:dyDescent="0.25">
      <c r="A1794" t="s">
        <v>73</v>
      </c>
      <c r="B1794" t="s">
        <v>136</v>
      </c>
      <c r="C1794" s="2">
        <v>45749</v>
      </c>
      <c r="D1794" s="90">
        <v>5</v>
      </c>
      <c r="E1794" t="s">
        <v>37</v>
      </c>
      <c r="F1794">
        <v>4101760</v>
      </c>
      <c r="G1794">
        <v>5</v>
      </c>
      <c r="H1794">
        <v>0</v>
      </c>
      <c r="I1794">
        <v>0</v>
      </c>
      <c r="M1794"/>
    </row>
    <row r="1795" spans="1:13" hidden="1" x14ac:dyDescent="0.25">
      <c r="A1795" t="s">
        <v>44</v>
      </c>
      <c r="B1795" t="s">
        <v>18</v>
      </c>
      <c r="C1795" s="2">
        <v>45749</v>
      </c>
      <c r="D1795" s="90">
        <v>0</v>
      </c>
      <c r="E1795" t="s">
        <v>23</v>
      </c>
      <c r="F1795">
        <v>4101765</v>
      </c>
      <c r="G1795">
        <v>3.75</v>
      </c>
      <c r="H1795">
        <v>1</v>
      </c>
      <c r="I1795">
        <v>3.75</v>
      </c>
      <c r="M1795"/>
    </row>
    <row r="1796" spans="1:13" hidden="1" x14ac:dyDescent="0.25">
      <c r="A1796" t="s">
        <v>73</v>
      </c>
      <c r="B1796" t="s">
        <v>133</v>
      </c>
      <c r="C1796" s="2">
        <v>45749</v>
      </c>
      <c r="D1796" s="90">
        <v>0</v>
      </c>
      <c r="E1796" t="s">
        <v>23</v>
      </c>
      <c r="F1796">
        <v>4101770</v>
      </c>
      <c r="G1796">
        <v>0</v>
      </c>
      <c r="H1796">
        <v>0</v>
      </c>
      <c r="I1796">
        <v>0</v>
      </c>
      <c r="M1796"/>
    </row>
    <row r="1797" spans="1:13" hidden="1" x14ac:dyDescent="0.25">
      <c r="A1797" t="s">
        <v>73</v>
      </c>
      <c r="B1797" t="s">
        <v>135</v>
      </c>
      <c r="C1797" s="2">
        <v>45749</v>
      </c>
      <c r="D1797" s="90">
        <v>0</v>
      </c>
      <c r="E1797" t="s">
        <v>23</v>
      </c>
      <c r="F1797">
        <v>4101771</v>
      </c>
      <c r="G1797">
        <v>0</v>
      </c>
      <c r="H1797">
        <v>0</v>
      </c>
      <c r="I1797">
        <v>0</v>
      </c>
      <c r="M1797"/>
    </row>
    <row r="1798" spans="1:13" hidden="1" x14ac:dyDescent="0.25">
      <c r="A1798" t="s">
        <v>73</v>
      </c>
      <c r="B1798" t="s">
        <v>18</v>
      </c>
      <c r="C1798" s="2">
        <v>45749</v>
      </c>
      <c r="D1798" s="90">
        <v>0</v>
      </c>
      <c r="E1798" t="s">
        <v>23</v>
      </c>
      <c r="F1798">
        <v>4101772</v>
      </c>
      <c r="G1798">
        <v>0</v>
      </c>
      <c r="H1798">
        <v>0</v>
      </c>
      <c r="I1798">
        <v>0</v>
      </c>
      <c r="M1798"/>
    </row>
    <row r="1799" spans="1:13" hidden="1" x14ac:dyDescent="0.25">
      <c r="A1799" t="s">
        <v>73</v>
      </c>
      <c r="B1799" t="s">
        <v>136</v>
      </c>
      <c r="C1799" s="2">
        <v>45749</v>
      </c>
      <c r="D1799" s="90">
        <v>0</v>
      </c>
      <c r="E1799" t="s">
        <v>37</v>
      </c>
      <c r="F1799">
        <v>4101773</v>
      </c>
      <c r="G1799">
        <v>0</v>
      </c>
      <c r="H1799">
        <v>0</v>
      </c>
      <c r="I1799">
        <v>0</v>
      </c>
      <c r="M1799"/>
    </row>
    <row r="1800" spans="1:13" hidden="1" x14ac:dyDescent="0.25">
      <c r="A1800" t="s">
        <v>73</v>
      </c>
      <c r="B1800" t="s">
        <v>18</v>
      </c>
      <c r="C1800" s="2">
        <v>45749</v>
      </c>
      <c r="D1800" s="90">
        <v>5</v>
      </c>
      <c r="E1800" t="s">
        <v>23</v>
      </c>
      <c r="F1800">
        <v>4101776</v>
      </c>
      <c r="G1800">
        <v>5</v>
      </c>
      <c r="H1800">
        <v>0</v>
      </c>
      <c r="I1800">
        <v>0</v>
      </c>
      <c r="M1800"/>
    </row>
    <row r="1801" spans="1:13" hidden="1" x14ac:dyDescent="0.25">
      <c r="A1801" t="s">
        <v>73</v>
      </c>
      <c r="B1801" t="s">
        <v>140</v>
      </c>
      <c r="C1801" s="2">
        <v>45749</v>
      </c>
      <c r="D1801" s="90">
        <v>5</v>
      </c>
      <c r="E1801" t="s">
        <v>23</v>
      </c>
      <c r="F1801">
        <v>4101777</v>
      </c>
      <c r="G1801">
        <v>5</v>
      </c>
      <c r="H1801">
        <v>0</v>
      </c>
      <c r="I1801">
        <v>0</v>
      </c>
      <c r="M1801"/>
    </row>
    <row r="1802" spans="1:13" hidden="1" x14ac:dyDescent="0.25">
      <c r="A1802" t="s">
        <v>44</v>
      </c>
      <c r="B1802" t="s">
        <v>136</v>
      </c>
      <c r="C1802" s="2">
        <v>45749</v>
      </c>
      <c r="D1802" s="90">
        <v>0</v>
      </c>
      <c r="E1802" t="s">
        <v>23</v>
      </c>
      <c r="F1802">
        <v>4101780</v>
      </c>
      <c r="G1802">
        <v>3.75</v>
      </c>
      <c r="H1802">
        <v>1</v>
      </c>
      <c r="I1802">
        <v>3.75</v>
      </c>
      <c r="M1802"/>
    </row>
    <row r="1803" spans="1:13" hidden="1" x14ac:dyDescent="0.25">
      <c r="A1803" t="s">
        <v>75</v>
      </c>
      <c r="B1803" t="s">
        <v>18</v>
      </c>
      <c r="C1803" s="2">
        <v>45749</v>
      </c>
      <c r="D1803" s="90">
        <v>0</v>
      </c>
      <c r="E1803" t="s">
        <v>23</v>
      </c>
      <c r="F1803">
        <v>4101783</v>
      </c>
      <c r="G1803">
        <v>0</v>
      </c>
      <c r="H1803">
        <v>0</v>
      </c>
      <c r="I1803">
        <v>0</v>
      </c>
      <c r="M1803"/>
    </row>
    <row r="1804" spans="1:13" hidden="1" x14ac:dyDescent="0.25">
      <c r="A1804" t="s">
        <v>44</v>
      </c>
      <c r="B1804" t="s">
        <v>65</v>
      </c>
      <c r="C1804" s="2">
        <v>45749</v>
      </c>
      <c r="D1804" s="90">
        <v>0</v>
      </c>
      <c r="E1804" t="s">
        <v>23</v>
      </c>
      <c r="F1804">
        <v>4101784</v>
      </c>
      <c r="G1804">
        <v>3.75</v>
      </c>
      <c r="H1804">
        <v>1</v>
      </c>
      <c r="I1804">
        <v>3.75</v>
      </c>
      <c r="M1804"/>
    </row>
    <row r="1805" spans="1:13" hidden="1" x14ac:dyDescent="0.25">
      <c r="A1805" t="s">
        <v>44</v>
      </c>
      <c r="B1805" t="s">
        <v>136</v>
      </c>
      <c r="C1805" s="2">
        <v>45749</v>
      </c>
      <c r="D1805" s="90">
        <v>0</v>
      </c>
      <c r="E1805" t="s">
        <v>23</v>
      </c>
      <c r="F1805">
        <v>4101785</v>
      </c>
      <c r="G1805">
        <v>3.75</v>
      </c>
      <c r="H1805">
        <v>1</v>
      </c>
      <c r="I1805">
        <v>3.75</v>
      </c>
      <c r="M1805"/>
    </row>
    <row r="1806" spans="1:13" hidden="1" x14ac:dyDescent="0.25">
      <c r="A1806" t="s">
        <v>73</v>
      </c>
      <c r="B1806" t="s">
        <v>137</v>
      </c>
      <c r="C1806" s="2">
        <v>45749</v>
      </c>
      <c r="D1806" s="90">
        <v>0</v>
      </c>
      <c r="E1806" t="s">
        <v>23</v>
      </c>
      <c r="F1806">
        <v>4101787</v>
      </c>
      <c r="G1806">
        <v>0</v>
      </c>
      <c r="H1806">
        <v>0</v>
      </c>
      <c r="I1806">
        <v>0</v>
      </c>
      <c r="M1806"/>
    </row>
    <row r="1807" spans="1:13" hidden="1" x14ac:dyDescent="0.25">
      <c r="A1807" t="s">
        <v>44</v>
      </c>
      <c r="B1807" t="s">
        <v>136</v>
      </c>
      <c r="C1807" s="2">
        <v>45749</v>
      </c>
      <c r="D1807" s="90">
        <v>0</v>
      </c>
      <c r="E1807" t="s">
        <v>23</v>
      </c>
      <c r="F1807">
        <v>4101788</v>
      </c>
      <c r="G1807">
        <v>3.75</v>
      </c>
      <c r="H1807">
        <v>1</v>
      </c>
      <c r="I1807">
        <v>3.75</v>
      </c>
      <c r="M1807"/>
    </row>
    <row r="1808" spans="1:13" hidden="1" x14ac:dyDescent="0.25">
      <c r="A1808" t="s">
        <v>44</v>
      </c>
      <c r="B1808" t="s">
        <v>132</v>
      </c>
      <c r="C1808" s="2">
        <v>45749</v>
      </c>
      <c r="D1808" s="90">
        <v>3.75</v>
      </c>
      <c r="E1808" t="s">
        <v>23</v>
      </c>
      <c r="F1808">
        <v>4101789</v>
      </c>
      <c r="G1808">
        <v>3.75</v>
      </c>
      <c r="H1808">
        <v>0</v>
      </c>
      <c r="I1808">
        <v>0</v>
      </c>
      <c r="M1808"/>
    </row>
    <row r="1809" spans="1:13" hidden="1" x14ac:dyDescent="0.25">
      <c r="A1809" t="s">
        <v>75</v>
      </c>
      <c r="B1809" t="s">
        <v>141</v>
      </c>
      <c r="C1809" s="2">
        <v>45749</v>
      </c>
      <c r="D1809" s="90">
        <v>0</v>
      </c>
      <c r="E1809" t="s">
        <v>23</v>
      </c>
      <c r="F1809">
        <v>4101790</v>
      </c>
      <c r="G1809">
        <v>0</v>
      </c>
      <c r="H1809">
        <v>0</v>
      </c>
      <c r="I1809">
        <v>0</v>
      </c>
      <c r="M1809"/>
    </row>
    <row r="1810" spans="1:13" hidden="1" x14ac:dyDescent="0.25">
      <c r="A1810" t="s">
        <v>75</v>
      </c>
      <c r="B1810" t="s">
        <v>138</v>
      </c>
      <c r="C1810" s="2">
        <v>45749</v>
      </c>
      <c r="D1810" s="90">
        <v>0</v>
      </c>
      <c r="E1810" t="s">
        <v>37</v>
      </c>
      <c r="F1810">
        <v>4101791</v>
      </c>
      <c r="G1810">
        <v>0</v>
      </c>
      <c r="H1810">
        <v>0</v>
      </c>
      <c r="I1810">
        <v>0</v>
      </c>
      <c r="M1810"/>
    </row>
    <row r="1811" spans="1:13" hidden="1" x14ac:dyDescent="0.25">
      <c r="A1811" t="s">
        <v>44</v>
      </c>
      <c r="B1811" t="s">
        <v>65</v>
      </c>
      <c r="C1811" s="2">
        <v>45749</v>
      </c>
      <c r="D1811" s="90">
        <v>0</v>
      </c>
      <c r="E1811" t="s">
        <v>23</v>
      </c>
      <c r="F1811">
        <v>4101792</v>
      </c>
      <c r="G1811">
        <v>3.75</v>
      </c>
      <c r="H1811">
        <v>1</v>
      </c>
      <c r="I1811">
        <v>3.75</v>
      </c>
      <c r="M1811"/>
    </row>
    <row r="1812" spans="1:13" hidden="1" x14ac:dyDescent="0.25">
      <c r="A1812" t="s">
        <v>44</v>
      </c>
      <c r="B1812" t="s">
        <v>136</v>
      </c>
      <c r="C1812" s="2">
        <v>45749</v>
      </c>
      <c r="D1812" s="90">
        <v>0</v>
      </c>
      <c r="E1812" t="s">
        <v>23</v>
      </c>
      <c r="F1812">
        <v>4101793</v>
      </c>
      <c r="G1812">
        <v>3.75</v>
      </c>
      <c r="H1812">
        <v>1</v>
      </c>
      <c r="I1812">
        <v>3.75</v>
      </c>
      <c r="M1812"/>
    </row>
    <row r="1813" spans="1:13" hidden="1" x14ac:dyDescent="0.25">
      <c r="A1813" t="s">
        <v>44</v>
      </c>
      <c r="B1813" t="s">
        <v>45</v>
      </c>
      <c r="C1813" s="2">
        <v>45749</v>
      </c>
      <c r="D1813" s="90">
        <v>0</v>
      </c>
      <c r="E1813" t="s">
        <v>23</v>
      </c>
      <c r="F1813">
        <v>4101794</v>
      </c>
      <c r="G1813">
        <v>3.75</v>
      </c>
      <c r="H1813">
        <v>1</v>
      </c>
      <c r="I1813">
        <v>3.75</v>
      </c>
      <c r="M1813"/>
    </row>
    <row r="1814" spans="1:13" hidden="1" x14ac:dyDescent="0.25">
      <c r="A1814" t="s">
        <v>73</v>
      </c>
      <c r="B1814" t="s">
        <v>135</v>
      </c>
      <c r="C1814" s="2">
        <v>45749</v>
      </c>
      <c r="D1814" s="90">
        <v>0</v>
      </c>
      <c r="E1814" t="s">
        <v>23</v>
      </c>
      <c r="F1814">
        <v>4101796</v>
      </c>
      <c r="G1814">
        <v>0</v>
      </c>
      <c r="H1814">
        <v>0</v>
      </c>
      <c r="I1814">
        <v>0</v>
      </c>
      <c r="M1814"/>
    </row>
    <row r="1815" spans="1:13" hidden="1" x14ac:dyDescent="0.25">
      <c r="A1815" t="s">
        <v>75</v>
      </c>
      <c r="B1815" t="s">
        <v>136</v>
      </c>
      <c r="C1815" s="2">
        <v>45749</v>
      </c>
      <c r="D1815" s="90">
        <v>5</v>
      </c>
      <c r="E1815" t="s">
        <v>23</v>
      </c>
      <c r="F1815">
        <v>4101801</v>
      </c>
      <c r="G1815">
        <v>5</v>
      </c>
      <c r="H1815">
        <v>0</v>
      </c>
      <c r="I1815">
        <v>0</v>
      </c>
      <c r="M1815"/>
    </row>
    <row r="1816" spans="1:13" hidden="1" x14ac:dyDescent="0.25">
      <c r="A1816" t="s">
        <v>75</v>
      </c>
      <c r="B1816" t="s">
        <v>137</v>
      </c>
      <c r="C1816" s="2">
        <v>45749</v>
      </c>
      <c r="D1816" s="90">
        <v>0</v>
      </c>
      <c r="E1816" t="s">
        <v>23</v>
      </c>
      <c r="F1816">
        <v>4101804</v>
      </c>
      <c r="G1816">
        <v>0</v>
      </c>
      <c r="H1816">
        <v>0</v>
      </c>
      <c r="I1816">
        <v>0</v>
      </c>
      <c r="M1816"/>
    </row>
    <row r="1817" spans="1:13" hidden="1" x14ac:dyDescent="0.25">
      <c r="A1817" t="s">
        <v>75</v>
      </c>
      <c r="B1817" t="s">
        <v>137</v>
      </c>
      <c r="C1817" s="2">
        <v>45749</v>
      </c>
      <c r="D1817" s="90">
        <v>0</v>
      </c>
      <c r="E1817" t="s">
        <v>23</v>
      </c>
      <c r="F1817">
        <v>4101805</v>
      </c>
      <c r="G1817">
        <v>0</v>
      </c>
      <c r="H1817">
        <v>0</v>
      </c>
      <c r="I1817">
        <v>0</v>
      </c>
      <c r="M1817"/>
    </row>
    <row r="1818" spans="1:13" hidden="1" x14ac:dyDescent="0.25">
      <c r="A1818" t="s">
        <v>75</v>
      </c>
      <c r="B1818" t="s">
        <v>138</v>
      </c>
      <c r="C1818" s="2">
        <v>45749</v>
      </c>
      <c r="D1818" s="90">
        <v>5.5</v>
      </c>
      <c r="E1818" t="s">
        <v>37</v>
      </c>
      <c r="F1818">
        <v>4101806</v>
      </c>
      <c r="G1818">
        <v>5.5</v>
      </c>
      <c r="H1818">
        <v>0</v>
      </c>
      <c r="I1818">
        <v>0</v>
      </c>
      <c r="M1818"/>
    </row>
    <row r="1819" spans="1:13" hidden="1" x14ac:dyDescent="0.25">
      <c r="A1819" t="s">
        <v>75</v>
      </c>
      <c r="B1819" t="s">
        <v>136</v>
      </c>
      <c r="C1819" s="2">
        <v>45749</v>
      </c>
      <c r="D1819" s="90">
        <v>0</v>
      </c>
      <c r="E1819" t="s">
        <v>23</v>
      </c>
      <c r="F1819">
        <v>4101807</v>
      </c>
      <c r="G1819">
        <v>0</v>
      </c>
      <c r="H1819">
        <v>0</v>
      </c>
      <c r="I1819">
        <v>0</v>
      </c>
      <c r="M1819"/>
    </row>
    <row r="1820" spans="1:13" hidden="1" x14ac:dyDescent="0.25">
      <c r="A1820" t="s">
        <v>75</v>
      </c>
      <c r="B1820" t="s">
        <v>136</v>
      </c>
      <c r="C1820" s="2">
        <v>45749</v>
      </c>
      <c r="D1820" s="90">
        <v>0</v>
      </c>
      <c r="E1820" t="s">
        <v>37</v>
      </c>
      <c r="F1820">
        <v>4101808</v>
      </c>
      <c r="G1820">
        <v>0</v>
      </c>
      <c r="H1820">
        <v>0</v>
      </c>
      <c r="I1820">
        <v>0</v>
      </c>
      <c r="M1820"/>
    </row>
    <row r="1821" spans="1:13" hidden="1" x14ac:dyDescent="0.25">
      <c r="A1821" t="s">
        <v>75</v>
      </c>
      <c r="B1821" t="s">
        <v>136</v>
      </c>
      <c r="C1821" s="2">
        <v>45749</v>
      </c>
      <c r="D1821" s="90">
        <v>0</v>
      </c>
      <c r="E1821" t="s">
        <v>23</v>
      </c>
      <c r="F1821">
        <v>4101809</v>
      </c>
      <c r="G1821">
        <v>0</v>
      </c>
      <c r="H1821">
        <v>0</v>
      </c>
      <c r="I1821">
        <v>0</v>
      </c>
      <c r="M1821"/>
    </row>
    <row r="1822" spans="1:13" hidden="1" x14ac:dyDescent="0.25">
      <c r="A1822" t="s">
        <v>73</v>
      </c>
      <c r="B1822" t="s">
        <v>18</v>
      </c>
      <c r="C1822" s="2">
        <v>45749</v>
      </c>
      <c r="D1822" s="90">
        <v>0</v>
      </c>
      <c r="E1822" t="s">
        <v>23</v>
      </c>
      <c r="F1822">
        <v>4101810</v>
      </c>
      <c r="G1822">
        <v>0</v>
      </c>
      <c r="H1822">
        <v>0</v>
      </c>
      <c r="I1822">
        <v>0</v>
      </c>
      <c r="M1822"/>
    </row>
    <row r="1823" spans="1:13" hidden="1" x14ac:dyDescent="0.25">
      <c r="A1823" t="s">
        <v>73</v>
      </c>
      <c r="B1823" t="s">
        <v>141</v>
      </c>
      <c r="C1823" s="2">
        <v>45749</v>
      </c>
      <c r="D1823" s="90">
        <v>0</v>
      </c>
      <c r="E1823" t="s">
        <v>23</v>
      </c>
      <c r="F1823">
        <v>4101811</v>
      </c>
      <c r="G1823">
        <v>0</v>
      </c>
      <c r="H1823">
        <v>0</v>
      </c>
      <c r="I1823">
        <v>0</v>
      </c>
      <c r="M1823"/>
    </row>
    <row r="1824" spans="1:13" hidden="1" x14ac:dyDescent="0.25">
      <c r="A1824" t="s">
        <v>44</v>
      </c>
      <c r="B1824" t="s">
        <v>18</v>
      </c>
      <c r="C1824" s="2">
        <v>45749</v>
      </c>
      <c r="D1824" s="90">
        <v>0</v>
      </c>
      <c r="E1824" t="s">
        <v>20</v>
      </c>
      <c r="F1824">
        <v>4101812</v>
      </c>
      <c r="G1824">
        <v>3.75</v>
      </c>
      <c r="H1824">
        <v>1</v>
      </c>
      <c r="I1824">
        <v>3.75</v>
      </c>
      <c r="M1824"/>
    </row>
    <row r="1825" spans="1:13" hidden="1" x14ac:dyDescent="0.25">
      <c r="A1825" t="s">
        <v>44</v>
      </c>
      <c r="B1825" t="s">
        <v>18</v>
      </c>
      <c r="C1825" s="2">
        <v>45749</v>
      </c>
      <c r="D1825" s="90">
        <v>0</v>
      </c>
      <c r="E1825" t="s">
        <v>20</v>
      </c>
      <c r="F1825">
        <v>4101813</v>
      </c>
      <c r="G1825">
        <v>3.75</v>
      </c>
      <c r="H1825">
        <v>1</v>
      </c>
      <c r="I1825">
        <v>3.75</v>
      </c>
      <c r="M1825"/>
    </row>
    <row r="1826" spans="1:13" hidden="1" x14ac:dyDescent="0.25">
      <c r="A1826" t="s">
        <v>73</v>
      </c>
      <c r="B1826" t="s">
        <v>18</v>
      </c>
      <c r="C1826" s="2">
        <v>45749</v>
      </c>
      <c r="D1826" s="90">
        <v>0</v>
      </c>
      <c r="E1826" t="s">
        <v>23</v>
      </c>
      <c r="F1826">
        <v>4101814</v>
      </c>
      <c r="G1826">
        <v>0</v>
      </c>
      <c r="H1826">
        <v>0</v>
      </c>
      <c r="I1826">
        <v>0</v>
      </c>
      <c r="M1826"/>
    </row>
    <row r="1827" spans="1:13" hidden="1" x14ac:dyDescent="0.25">
      <c r="A1827" t="s">
        <v>73</v>
      </c>
      <c r="B1827" t="s">
        <v>137</v>
      </c>
      <c r="C1827" s="2">
        <v>45749</v>
      </c>
      <c r="D1827" s="90">
        <v>0</v>
      </c>
      <c r="E1827" t="s">
        <v>23</v>
      </c>
      <c r="F1827">
        <v>4101815</v>
      </c>
      <c r="G1827">
        <v>0</v>
      </c>
      <c r="H1827">
        <v>0</v>
      </c>
      <c r="I1827">
        <v>0</v>
      </c>
      <c r="M1827"/>
    </row>
    <row r="1828" spans="1:13" hidden="1" x14ac:dyDescent="0.25">
      <c r="A1828" t="s">
        <v>73</v>
      </c>
      <c r="B1828" t="s">
        <v>140</v>
      </c>
      <c r="C1828" s="2">
        <v>45749</v>
      </c>
      <c r="D1828" s="90">
        <v>0</v>
      </c>
      <c r="E1828" t="s">
        <v>37</v>
      </c>
      <c r="F1828">
        <v>4101816</v>
      </c>
      <c r="G1828">
        <v>0</v>
      </c>
      <c r="H1828">
        <v>0</v>
      </c>
      <c r="I1828">
        <v>0</v>
      </c>
      <c r="M1828"/>
    </row>
    <row r="1829" spans="1:13" hidden="1" x14ac:dyDescent="0.25">
      <c r="A1829" t="s">
        <v>73</v>
      </c>
      <c r="B1829" t="s">
        <v>18</v>
      </c>
      <c r="C1829" s="2">
        <v>45749</v>
      </c>
      <c r="D1829" s="90">
        <v>0</v>
      </c>
      <c r="E1829" t="s">
        <v>20</v>
      </c>
      <c r="F1829">
        <v>4101817</v>
      </c>
      <c r="G1829">
        <v>0</v>
      </c>
      <c r="H1829">
        <v>0</v>
      </c>
      <c r="I1829">
        <v>0</v>
      </c>
      <c r="M1829"/>
    </row>
    <row r="1830" spans="1:13" hidden="1" x14ac:dyDescent="0.25">
      <c r="A1830" t="s">
        <v>73</v>
      </c>
      <c r="B1830" t="s">
        <v>141</v>
      </c>
      <c r="C1830" s="2">
        <v>45749</v>
      </c>
      <c r="D1830" s="90">
        <v>5</v>
      </c>
      <c r="E1830" t="s">
        <v>23</v>
      </c>
      <c r="F1830">
        <v>4101835</v>
      </c>
      <c r="G1830">
        <v>5</v>
      </c>
      <c r="H1830">
        <v>0</v>
      </c>
      <c r="I1830">
        <v>0</v>
      </c>
      <c r="M1830"/>
    </row>
    <row r="1831" spans="1:13" hidden="1" x14ac:dyDescent="0.25">
      <c r="A1831" t="s">
        <v>73</v>
      </c>
      <c r="B1831" t="s">
        <v>143</v>
      </c>
      <c r="C1831" s="2">
        <v>45749</v>
      </c>
      <c r="D1831" s="90">
        <v>5</v>
      </c>
      <c r="E1831" t="s">
        <v>37</v>
      </c>
      <c r="F1831">
        <v>4101836</v>
      </c>
      <c r="G1831">
        <v>5</v>
      </c>
      <c r="H1831">
        <v>0</v>
      </c>
      <c r="I1831">
        <v>0</v>
      </c>
      <c r="M1831"/>
    </row>
    <row r="1832" spans="1:13" hidden="1" x14ac:dyDescent="0.25">
      <c r="A1832" t="s">
        <v>75</v>
      </c>
      <c r="B1832" t="s">
        <v>138</v>
      </c>
      <c r="C1832" s="2">
        <v>45749</v>
      </c>
      <c r="D1832" s="90">
        <v>0</v>
      </c>
      <c r="E1832" t="s">
        <v>37</v>
      </c>
      <c r="F1832">
        <v>4101837</v>
      </c>
      <c r="G1832">
        <v>0</v>
      </c>
      <c r="H1832">
        <v>0</v>
      </c>
      <c r="I1832">
        <v>0</v>
      </c>
      <c r="M1832"/>
    </row>
    <row r="1833" spans="1:13" hidden="1" x14ac:dyDescent="0.25">
      <c r="A1833" t="s">
        <v>75</v>
      </c>
      <c r="B1833" t="s">
        <v>136</v>
      </c>
      <c r="C1833" s="2">
        <v>45749</v>
      </c>
      <c r="D1833" s="90">
        <v>0</v>
      </c>
      <c r="E1833" t="s">
        <v>37</v>
      </c>
      <c r="F1833">
        <v>4101838</v>
      </c>
      <c r="G1833">
        <v>0</v>
      </c>
      <c r="H1833">
        <v>0</v>
      </c>
      <c r="I1833">
        <v>0</v>
      </c>
      <c r="M1833"/>
    </row>
    <row r="1834" spans="1:13" hidden="1" x14ac:dyDescent="0.25">
      <c r="A1834" t="s">
        <v>44</v>
      </c>
      <c r="B1834" t="s">
        <v>117</v>
      </c>
      <c r="C1834" s="2">
        <v>45749</v>
      </c>
      <c r="D1834" s="90">
        <v>0</v>
      </c>
      <c r="E1834" t="s">
        <v>23</v>
      </c>
      <c r="F1834">
        <v>4101839</v>
      </c>
      <c r="G1834">
        <v>3.75</v>
      </c>
      <c r="H1834">
        <v>1</v>
      </c>
      <c r="I1834">
        <v>3.75</v>
      </c>
      <c r="M1834"/>
    </row>
    <row r="1835" spans="1:13" hidden="1" x14ac:dyDescent="0.25">
      <c r="A1835" t="s">
        <v>44</v>
      </c>
      <c r="B1835" t="s">
        <v>132</v>
      </c>
      <c r="C1835" s="2">
        <v>45749</v>
      </c>
      <c r="D1835" s="90">
        <v>3.75</v>
      </c>
      <c r="E1835" t="s">
        <v>23</v>
      </c>
      <c r="F1835">
        <v>4101840</v>
      </c>
      <c r="G1835">
        <v>3.75</v>
      </c>
      <c r="H1835">
        <v>0</v>
      </c>
      <c r="I1835">
        <v>0</v>
      </c>
      <c r="M1835"/>
    </row>
    <row r="1836" spans="1:13" hidden="1" x14ac:dyDescent="0.25">
      <c r="A1836" t="s">
        <v>44</v>
      </c>
      <c r="B1836" t="s">
        <v>136</v>
      </c>
      <c r="C1836" s="2">
        <v>45749</v>
      </c>
      <c r="D1836" s="90">
        <v>0</v>
      </c>
      <c r="E1836" t="s">
        <v>23</v>
      </c>
      <c r="F1836">
        <v>4101841</v>
      </c>
      <c r="G1836">
        <v>3.75</v>
      </c>
      <c r="H1836">
        <v>1</v>
      </c>
      <c r="I1836">
        <v>3.75</v>
      </c>
      <c r="M1836"/>
    </row>
    <row r="1837" spans="1:13" hidden="1" x14ac:dyDescent="0.25">
      <c r="A1837" t="s">
        <v>44</v>
      </c>
      <c r="B1837" t="s">
        <v>117</v>
      </c>
      <c r="C1837" s="2">
        <v>45749</v>
      </c>
      <c r="D1837" s="90">
        <v>0</v>
      </c>
      <c r="E1837" t="s">
        <v>23</v>
      </c>
      <c r="F1837">
        <v>4101842</v>
      </c>
      <c r="G1837">
        <v>3.75</v>
      </c>
      <c r="H1837">
        <v>1</v>
      </c>
      <c r="I1837">
        <v>3.75</v>
      </c>
      <c r="M1837"/>
    </row>
    <row r="1838" spans="1:13" hidden="1" x14ac:dyDescent="0.25">
      <c r="A1838" t="s">
        <v>44</v>
      </c>
      <c r="B1838" t="s">
        <v>45</v>
      </c>
      <c r="C1838" s="2">
        <v>45749</v>
      </c>
      <c r="D1838" s="90">
        <v>0</v>
      </c>
      <c r="E1838" t="s">
        <v>23</v>
      </c>
      <c r="F1838">
        <v>4101847</v>
      </c>
      <c r="G1838">
        <v>3.75</v>
      </c>
      <c r="H1838">
        <v>1</v>
      </c>
      <c r="I1838">
        <v>3.75</v>
      </c>
      <c r="M1838"/>
    </row>
    <row r="1839" spans="1:13" hidden="1" x14ac:dyDescent="0.25">
      <c r="A1839" t="s">
        <v>73</v>
      </c>
      <c r="B1839" t="s">
        <v>18</v>
      </c>
      <c r="C1839" s="2">
        <v>45749</v>
      </c>
      <c r="D1839" s="90">
        <v>0</v>
      </c>
      <c r="E1839" t="s">
        <v>23</v>
      </c>
      <c r="F1839">
        <v>4101850</v>
      </c>
      <c r="G1839">
        <v>0</v>
      </c>
      <c r="H1839">
        <v>0</v>
      </c>
      <c r="I1839">
        <v>0</v>
      </c>
      <c r="M1839"/>
    </row>
    <row r="1840" spans="1:13" hidden="1" x14ac:dyDescent="0.25">
      <c r="A1840" t="s">
        <v>44</v>
      </c>
      <c r="B1840" t="s">
        <v>45</v>
      </c>
      <c r="C1840" s="2">
        <v>45749</v>
      </c>
      <c r="D1840" s="90">
        <v>0</v>
      </c>
      <c r="E1840" t="s">
        <v>23</v>
      </c>
      <c r="F1840">
        <v>4101852</v>
      </c>
      <c r="G1840">
        <v>3.75</v>
      </c>
      <c r="H1840">
        <v>1</v>
      </c>
      <c r="I1840">
        <v>3.75</v>
      </c>
      <c r="M1840"/>
    </row>
    <row r="1841" spans="1:13" hidden="1" x14ac:dyDescent="0.25">
      <c r="A1841" t="s">
        <v>44</v>
      </c>
      <c r="B1841" t="s">
        <v>136</v>
      </c>
      <c r="C1841" s="2">
        <v>45749</v>
      </c>
      <c r="D1841" s="90">
        <v>0</v>
      </c>
      <c r="E1841" t="s">
        <v>23</v>
      </c>
      <c r="F1841">
        <v>4101853</v>
      </c>
      <c r="G1841">
        <v>3.75</v>
      </c>
      <c r="H1841">
        <v>1</v>
      </c>
      <c r="I1841">
        <v>3.75</v>
      </c>
      <c r="M1841"/>
    </row>
    <row r="1842" spans="1:13" hidden="1" x14ac:dyDescent="0.25">
      <c r="A1842" t="s">
        <v>73</v>
      </c>
      <c r="B1842" t="s">
        <v>140</v>
      </c>
      <c r="C1842" s="2">
        <v>45749</v>
      </c>
      <c r="D1842" s="90">
        <v>5</v>
      </c>
      <c r="E1842" t="s">
        <v>23</v>
      </c>
      <c r="F1842">
        <v>4101857</v>
      </c>
      <c r="G1842">
        <v>5</v>
      </c>
      <c r="H1842">
        <v>0</v>
      </c>
      <c r="I1842">
        <v>0</v>
      </c>
      <c r="M1842"/>
    </row>
    <row r="1843" spans="1:13" hidden="1" x14ac:dyDescent="0.25">
      <c r="A1843" t="s">
        <v>44</v>
      </c>
      <c r="B1843" t="s">
        <v>136</v>
      </c>
      <c r="C1843" s="2">
        <v>45749</v>
      </c>
      <c r="D1843" s="90">
        <v>0</v>
      </c>
      <c r="E1843" t="s">
        <v>23</v>
      </c>
      <c r="F1843">
        <v>4101859</v>
      </c>
      <c r="G1843">
        <v>3.75</v>
      </c>
      <c r="H1843">
        <v>1</v>
      </c>
      <c r="I1843">
        <v>3.75</v>
      </c>
      <c r="M1843"/>
    </row>
    <row r="1844" spans="1:13" hidden="1" x14ac:dyDescent="0.25">
      <c r="A1844" t="s">
        <v>44</v>
      </c>
      <c r="B1844" t="s">
        <v>45</v>
      </c>
      <c r="C1844" s="2">
        <v>45749</v>
      </c>
      <c r="D1844" s="90">
        <v>0</v>
      </c>
      <c r="E1844" t="s">
        <v>23</v>
      </c>
      <c r="F1844">
        <v>4101865</v>
      </c>
      <c r="G1844">
        <v>3.75</v>
      </c>
      <c r="H1844">
        <v>1</v>
      </c>
      <c r="I1844">
        <v>3.75</v>
      </c>
      <c r="M1844"/>
    </row>
    <row r="1845" spans="1:13" hidden="1" x14ac:dyDescent="0.25">
      <c r="A1845" t="s">
        <v>44</v>
      </c>
      <c r="B1845" t="s">
        <v>132</v>
      </c>
      <c r="C1845" s="2">
        <v>45749</v>
      </c>
      <c r="D1845" s="90">
        <v>3.75</v>
      </c>
      <c r="E1845" t="s">
        <v>23</v>
      </c>
      <c r="F1845">
        <v>4101866</v>
      </c>
      <c r="G1845">
        <v>3.75</v>
      </c>
      <c r="H1845">
        <v>0</v>
      </c>
      <c r="I1845">
        <v>0</v>
      </c>
      <c r="M1845"/>
    </row>
    <row r="1846" spans="1:13" hidden="1" x14ac:dyDescent="0.25">
      <c r="A1846" t="s">
        <v>44</v>
      </c>
      <c r="B1846" t="s">
        <v>45</v>
      </c>
      <c r="C1846" s="2">
        <v>45749</v>
      </c>
      <c r="D1846" s="90">
        <v>0</v>
      </c>
      <c r="E1846" t="s">
        <v>23</v>
      </c>
      <c r="F1846">
        <v>4101870</v>
      </c>
      <c r="G1846">
        <v>3.75</v>
      </c>
      <c r="H1846">
        <v>1</v>
      </c>
      <c r="I1846">
        <v>3.75</v>
      </c>
      <c r="M1846"/>
    </row>
    <row r="1847" spans="1:13" hidden="1" x14ac:dyDescent="0.25">
      <c r="A1847" t="s">
        <v>44</v>
      </c>
      <c r="B1847" t="s">
        <v>136</v>
      </c>
      <c r="C1847" s="2">
        <v>45749</v>
      </c>
      <c r="D1847" s="90">
        <v>0</v>
      </c>
      <c r="E1847" t="s">
        <v>23</v>
      </c>
      <c r="F1847">
        <v>4101871</v>
      </c>
      <c r="G1847">
        <v>3.75</v>
      </c>
      <c r="H1847">
        <v>1</v>
      </c>
      <c r="I1847">
        <v>3.75</v>
      </c>
      <c r="M1847"/>
    </row>
    <row r="1848" spans="1:13" hidden="1" x14ac:dyDescent="0.25">
      <c r="A1848" t="s">
        <v>44</v>
      </c>
      <c r="B1848" t="s">
        <v>136</v>
      </c>
      <c r="C1848" s="2">
        <v>45749</v>
      </c>
      <c r="D1848" s="90">
        <v>0</v>
      </c>
      <c r="E1848" t="s">
        <v>23</v>
      </c>
      <c r="F1848">
        <v>4101872</v>
      </c>
      <c r="G1848">
        <v>3.75</v>
      </c>
      <c r="H1848">
        <v>1</v>
      </c>
      <c r="I1848">
        <v>3.75</v>
      </c>
      <c r="M1848"/>
    </row>
    <row r="1849" spans="1:13" hidden="1" x14ac:dyDescent="0.25">
      <c r="A1849" t="s">
        <v>44</v>
      </c>
      <c r="B1849" t="s">
        <v>117</v>
      </c>
      <c r="C1849" s="2">
        <v>45749</v>
      </c>
      <c r="D1849" s="90">
        <v>0</v>
      </c>
      <c r="E1849" t="s">
        <v>23</v>
      </c>
      <c r="F1849">
        <v>4101873</v>
      </c>
      <c r="G1849">
        <v>3.75</v>
      </c>
      <c r="H1849">
        <v>1</v>
      </c>
      <c r="I1849">
        <v>3.75</v>
      </c>
      <c r="M1849"/>
    </row>
    <row r="1850" spans="1:13" hidden="1" x14ac:dyDescent="0.25">
      <c r="A1850" t="s">
        <v>44</v>
      </c>
      <c r="B1850" t="s">
        <v>45</v>
      </c>
      <c r="C1850" s="2">
        <v>45749</v>
      </c>
      <c r="D1850" s="90">
        <v>0</v>
      </c>
      <c r="E1850" t="s">
        <v>23</v>
      </c>
      <c r="F1850">
        <v>4101874</v>
      </c>
      <c r="G1850">
        <v>3.75</v>
      </c>
      <c r="H1850">
        <v>1</v>
      </c>
      <c r="I1850">
        <v>3.75</v>
      </c>
      <c r="M1850"/>
    </row>
    <row r="1851" spans="1:13" hidden="1" x14ac:dyDescent="0.25">
      <c r="A1851" t="s">
        <v>44</v>
      </c>
      <c r="B1851" t="s">
        <v>18</v>
      </c>
      <c r="C1851" s="2">
        <v>45749</v>
      </c>
      <c r="D1851" s="90">
        <v>0</v>
      </c>
      <c r="E1851" t="s">
        <v>20</v>
      </c>
      <c r="F1851">
        <v>4101875</v>
      </c>
      <c r="G1851">
        <v>3.75</v>
      </c>
      <c r="H1851">
        <v>1</v>
      </c>
      <c r="I1851">
        <v>3.75</v>
      </c>
      <c r="M1851"/>
    </row>
    <row r="1852" spans="1:13" hidden="1" x14ac:dyDescent="0.25">
      <c r="A1852" t="s">
        <v>44</v>
      </c>
      <c r="B1852" t="s">
        <v>18</v>
      </c>
      <c r="C1852" s="2">
        <v>45749</v>
      </c>
      <c r="D1852" s="90">
        <v>0</v>
      </c>
      <c r="E1852" t="s">
        <v>23</v>
      </c>
      <c r="F1852">
        <v>4101878</v>
      </c>
      <c r="G1852">
        <v>3.75</v>
      </c>
      <c r="H1852">
        <v>1</v>
      </c>
      <c r="I1852">
        <v>3.75</v>
      </c>
      <c r="M1852"/>
    </row>
    <row r="1853" spans="1:13" hidden="1" x14ac:dyDescent="0.25">
      <c r="A1853" t="s">
        <v>44</v>
      </c>
      <c r="B1853" t="s">
        <v>45</v>
      </c>
      <c r="C1853" s="2">
        <v>45749</v>
      </c>
      <c r="D1853" s="90">
        <v>0</v>
      </c>
      <c r="E1853" t="s">
        <v>23</v>
      </c>
      <c r="F1853">
        <v>4101879</v>
      </c>
      <c r="G1853">
        <v>3.75</v>
      </c>
      <c r="H1853">
        <v>1</v>
      </c>
      <c r="I1853">
        <v>3.75</v>
      </c>
      <c r="M1853"/>
    </row>
    <row r="1854" spans="1:13" hidden="1" x14ac:dyDescent="0.25">
      <c r="A1854" t="s">
        <v>44</v>
      </c>
      <c r="B1854" t="s">
        <v>136</v>
      </c>
      <c r="C1854" s="2">
        <v>45749</v>
      </c>
      <c r="D1854" s="90">
        <v>0</v>
      </c>
      <c r="E1854" t="s">
        <v>23</v>
      </c>
      <c r="F1854">
        <v>4101880</v>
      </c>
      <c r="G1854">
        <v>3.75</v>
      </c>
      <c r="H1854">
        <v>1</v>
      </c>
      <c r="I1854">
        <v>3.75</v>
      </c>
      <c r="M1854"/>
    </row>
    <row r="1855" spans="1:13" hidden="1" x14ac:dyDescent="0.25">
      <c r="A1855" t="s">
        <v>44</v>
      </c>
      <c r="B1855" t="s">
        <v>18</v>
      </c>
      <c r="C1855" s="2">
        <v>45749</v>
      </c>
      <c r="D1855" s="90">
        <v>0</v>
      </c>
      <c r="E1855" t="s">
        <v>20</v>
      </c>
      <c r="F1855">
        <v>4101881</v>
      </c>
      <c r="G1855">
        <v>3.75</v>
      </c>
      <c r="H1855">
        <v>1</v>
      </c>
      <c r="I1855">
        <v>3.75</v>
      </c>
      <c r="M1855"/>
    </row>
    <row r="1856" spans="1:13" hidden="1" x14ac:dyDescent="0.25">
      <c r="A1856" t="s">
        <v>73</v>
      </c>
      <c r="B1856" t="s">
        <v>18</v>
      </c>
      <c r="C1856" s="2">
        <v>45749</v>
      </c>
      <c r="D1856" s="90">
        <v>0</v>
      </c>
      <c r="E1856" t="s">
        <v>23</v>
      </c>
      <c r="F1856">
        <v>4101884</v>
      </c>
      <c r="G1856">
        <v>0</v>
      </c>
      <c r="H1856">
        <v>0</v>
      </c>
      <c r="I1856">
        <v>0</v>
      </c>
      <c r="M1856"/>
    </row>
    <row r="1857" spans="1:13" hidden="1" x14ac:dyDescent="0.25">
      <c r="A1857" t="s">
        <v>73</v>
      </c>
      <c r="B1857" t="s">
        <v>136</v>
      </c>
      <c r="C1857" s="2">
        <v>45749</v>
      </c>
      <c r="D1857" s="90">
        <v>0</v>
      </c>
      <c r="E1857" t="s">
        <v>23</v>
      </c>
      <c r="F1857">
        <v>4101885</v>
      </c>
      <c r="G1857">
        <v>0</v>
      </c>
      <c r="H1857">
        <v>0</v>
      </c>
      <c r="I1857">
        <v>0</v>
      </c>
      <c r="M1857"/>
    </row>
    <row r="1858" spans="1:13" hidden="1" x14ac:dyDescent="0.25">
      <c r="A1858" t="s">
        <v>75</v>
      </c>
      <c r="B1858" t="s">
        <v>141</v>
      </c>
      <c r="C1858" s="2">
        <v>45749</v>
      </c>
      <c r="D1858" s="90">
        <v>0</v>
      </c>
      <c r="E1858" t="s">
        <v>23</v>
      </c>
      <c r="F1858">
        <v>4101892</v>
      </c>
      <c r="G1858">
        <v>0</v>
      </c>
      <c r="H1858">
        <v>0</v>
      </c>
      <c r="I1858">
        <v>0</v>
      </c>
      <c r="M1858"/>
    </row>
    <row r="1859" spans="1:13" hidden="1" x14ac:dyDescent="0.25">
      <c r="A1859" t="s">
        <v>73</v>
      </c>
      <c r="B1859" t="s">
        <v>18</v>
      </c>
      <c r="C1859" s="2">
        <v>45749</v>
      </c>
      <c r="D1859" s="90">
        <v>0</v>
      </c>
      <c r="E1859" t="s">
        <v>20</v>
      </c>
      <c r="F1859">
        <v>4101894</v>
      </c>
      <c r="G1859">
        <v>0</v>
      </c>
      <c r="H1859">
        <v>0</v>
      </c>
      <c r="I1859">
        <v>0</v>
      </c>
      <c r="M1859"/>
    </row>
    <row r="1860" spans="1:13" hidden="1" x14ac:dyDescent="0.25">
      <c r="A1860" t="s">
        <v>73</v>
      </c>
      <c r="B1860" t="s">
        <v>141</v>
      </c>
      <c r="C1860" s="2">
        <v>45749</v>
      </c>
      <c r="D1860" s="90">
        <v>0</v>
      </c>
      <c r="E1860" t="s">
        <v>23</v>
      </c>
      <c r="F1860">
        <v>4101896</v>
      </c>
      <c r="G1860">
        <v>0</v>
      </c>
      <c r="H1860">
        <v>0</v>
      </c>
      <c r="I1860">
        <v>0</v>
      </c>
      <c r="M1860"/>
    </row>
    <row r="1861" spans="1:13" hidden="1" x14ac:dyDescent="0.25">
      <c r="A1861" t="s">
        <v>44</v>
      </c>
      <c r="B1861" t="s">
        <v>18</v>
      </c>
      <c r="C1861" s="2">
        <v>45749</v>
      </c>
      <c r="D1861" s="90">
        <v>0</v>
      </c>
      <c r="E1861" t="s">
        <v>20</v>
      </c>
      <c r="F1861">
        <v>4101899</v>
      </c>
      <c r="G1861">
        <v>3.75</v>
      </c>
      <c r="H1861">
        <v>1</v>
      </c>
      <c r="I1861">
        <v>3.75</v>
      </c>
      <c r="M1861"/>
    </row>
    <row r="1862" spans="1:13" hidden="1" x14ac:dyDescent="0.25">
      <c r="A1862" t="s">
        <v>44</v>
      </c>
      <c r="B1862" t="s">
        <v>136</v>
      </c>
      <c r="C1862" s="2">
        <v>45749</v>
      </c>
      <c r="D1862" s="90">
        <v>0</v>
      </c>
      <c r="E1862" t="s">
        <v>23</v>
      </c>
      <c r="F1862">
        <v>4101900</v>
      </c>
      <c r="G1862">
        <v>3.75</v>
      </c>
      <c r="H1862">
        <v>1</v>
      </c>
      <c r="I1862">
        <v>3.75</v>
      </c>
      <c r="M1862"/>
    </row>
    <row r="1863" spans="1:13" hidden="1" x14ac:dyDescent="0.25">
      <c r="A1863" t="s">
        <v>44</v>
      </c>
      <c r="B1863" t="s">
        <v>45</v>
      </c>
      <c r="C1863" s="2">
        <v>45749</v>
      </c>
      <c r="D1863" s="90">
        <v>0</v>
      </c>
      <c r="E1863" t="s">
        <v>23</v>
      </c>
      <c r="F1863">
        <v>4101901</v>
      </c>
      <c r="G1863">
        <v>3.75</v>
      </c>
      <c r="H1863">
        <v>1</v>
      </c>
      <c r="I1863">
        <v>3.75</v>
      </c>
      <c r="M1863"/>
    </row>
    <row r="1864" spans="1:13" hidden="1" x14ac:dyDescent="0.25">
      <c r="A1864" t="s">
        <v>44</v>
      </c>
      <c r="B1864" t="s">
        <v>18</v>
      </c>
      <c r="C1864" s="2">
        <v>45749</v>
      </c>
      <c r="D1864" s="90">
        <v>0</v>
      </c>
      <c r="E1864" t="s">
        <v>20</v>
      </c>
      <c r="F1864">
        <v>4101902</v>
      </c>
      <c r="G1864">
        <v>3.75</v>
      </c>
      <c r="H1864">
        <v>1</v>
      </c>
      <c r="I1864">
        <v>3.75</v>
      </c>
      <c r="M1864"/>
    </row>
    <row r="1865" spans="1:13" hidden="1" x14ac:dyDescent="0.25">
      <c r="A1865" t="s">
        <v>73</v>
      </c>
      <c r="B1865" t="s">
        <v>140</v>
      </c>
      <c r="C1865" s="2">
        <v>45749</v>
      </c>
      <c r="D1865" s="90">
        <v>0</v>
      </c>
      <c r="E1865" t="s">
        <v>37</v>
      </c>
      <c r="F1865">
        <v>4101906</v>
      </c>
      <c r="G1865">
        <v>0</v>
      </c>
      <c r="H1865">
        <v>0</v>
      </c>
      <c r="I1865">
        <v>0</v>
      </c>
      <c r="M1865"/>
    </row>
    <row r="1866" spans="1:13" hidden="1" x14ac:dyDescent="0.25">
      <c r="A1866" t="s">
        <v>44</v>
      </c>
      <c r="B1866" t="s">
        <v>18</v>
      </c>
      <c r="C1866" s="2">
        <v>45749</v>
      </c>
      <c r="D1866" s="90">
        <v>3.75</v>
      </c>
      <c r="E1866" t="s">
        <v>20</v>
      </c>
      <c r="F1866">
        <v>4101907</v>
      </c>
      <c r="G1866">
        <v>3.75</v>
      </c>
      <c r="H1866">
        <v>0</v>
      </c>
      <c r="I1866">
        <v>0</v>
      </c>
      <c r="M1866"/>
    </row>
    <row r="1867" spans="1:13" hidden="1" x14ac:dyDescent="0.25">
      <c r="A1867" t="s">
        <v>44</v>
      </c>
      <c r="B1867" t="s">
        <v>117</v>
      </c>
      <c r="C1867" s="2">
        <v>45749</v>
      </c>
      <c r="D1867" s="90">
        <v>3.75</v>
      </c>
      <c r="E1867" t="s">
        <v>23</v>
      </c>
      <c r="F1867">
        <v>4101908</v>
      </c>
      <c r="G1867">
        <v>3.75</v>
      </c>
      <c r="H1867">
        <v>0</v>
      </c>
      <c r="I1867">
        <v>0</v>
      </c>
      <c r="M1867"/>
    </row>
    <row r="1868" spans="1:13" hidden="1" x14ac:dyDescent="0.25">
      <c r="A1868" t="s">
        <v>44</v>
      </c>
      <c r="B1868" t="s">
        <v>132</v>
      </c>
      <c r="C1868" s="2">
        <v>45749</v>
      </c>
      <c r="D1868" s="90">
        <v>3.75</v>
      </c>
      <c r="E1868" t="s">
        <v>23</v>
      </c>
      <c r="F1868">
        <v>4101912</v>
      </c>
      <c r="G1868">
        <v>3.75</v>
      </c>
      <c r="H1868">
        <v>0</v>
      </c>
      <c r="I1868">
        <v>0</v>
      </c>
      <c r="M1868"/>
    </row>
    <row r="1869" spans="1:13" hidden="1" x14ac:dyDescent="0.25">
      <c r="A1869" t="s">
        <v>73</v>
      </c>
      <c r="B1869" t="s">
        <v>18</v>
      </c>
      <c r="C1869" s="2">
        <v>45749</v>
      </c>
      <c r="D1869" s="90">
        <v>0</v>
      </c>
      <c r="E1869" t="s">
        <v>23</v>
      </c>
      <c r="F1869">
        <v>4101913</v>
      </c>
      <c r="G1869">
        <v>0</v>
      </c>
      <c r="H1869">
        <v>0</v>
      </c>
      <c r="I1869">
        <v>0</v>
      </c>
      <c r="M1869"/>
    </row>
    <row r="1870" spans="1:13" hidden="1" x14ac:dyDescent="0.25">
      <c r="A1870" t="s">
        <v>73</v>
      </c>
      <c r="B1870" t="s">
        <v>133</v>
      </c>
      <c r="C1870" s="2">
        <v>45749</v>
      </c>
      <c r="D1870" s="90">
        <v>0</v>
      </c>
      <c r="E1870" t="s">
        <v>23</v>
      </c>
      <c r="F1870">
        <v>4101916</v>
      </c>
      <c r="G1870">
        <v>0</v>
      </c>
      <c r="H1870">
        <v>0</v>
      </c>
      <c r="I1870">
        <v>0</v>
      </c>
      <c r="M1870"/>
    </row>
    <row r="1871" spans="1:13" hidden="1" x14ac:dyDescent="0.25">
      <c r="A1871" t="s">
        <v>73</v>
      </c>
      <c r="B1871" t="s">
        <v>18</v>
      </c>
      <c r="C1871" s="2">
        <v>45749</v>
      </c>
      <c r="D1871" s="90">
        <v>0</v>
      </c>
      <c r="E1871" t="s">
        <v>23</v>
      </c>
      <c r="F1871">
        <v>4101917</v>
      </c>
      <c r="G1871">
        <v>0</v>
      </c>
      <c r="H1871">
        <v>0</v>
      </c>
      <c r="I1871">
        <v>0</v>
      </c>
      <c r="M1871"/>
    </row>
    <row r="1872" spans="1:13" hidden="1" x14ac:dyDescent="0.25">
      <c r="A1872" t="s">
        <v>73</v>
      </c>
      <c r="B1872" t="s">
        <v>136</v>
      </c>
      <c r="C1872" s="2">
        <v>45749</v>
      </c>
      <c r="D1872" s="90">
        <v>0</v>
      </c>
      <c r="E1872" t="s">
        <v>23</v>
      </c>
      <c r="F1872">
        <v>4101918</v>
      </c>
      <c r="G1872">
        <v>0</v>
      </c>
      <c r="H1872">
        <v>0</v>
      </c>
      <c r="I1872">
        <v>0</v>
      </c>
      <c r="M1872"/>
    </row>
    <row r="1873" spans="1:13" hidden="1" x14ac:dyDescent="0.25">
      <c r="A1873" t="s">
        <v>73</v>
      </c>
      <c r="B1873" t="s">
        <v>140</v>
      </c>
      <c r="C1873" s="2">
        <v>45749</v>
      </c>
      <c r="D1873" s="90">
        <v>0</v>
      </c>
      <c r="E1873" t="s">
        <v>37</v>
      </c>
      <c r="F1873">
        <v>4101921</v>
      </c>
      <c r="G1873">
        <v>0</v>
      </c>
      <c r="H1873">
        <v>0</v>
      </c>
      <c r="I1873">
        <v>0</v>
      </c>
      <c r="M1873"/>
    </row>
    <row r="1874" spans="1:13" hidden="1" x14ac:dyDescent="0.25">
      <c r="A1874" t="s">
        <v>73</v>
      </c>
      <c r="B1874" t="s">
        <v>135</v>
      </c>
      <c r="C1874" s="2">
        <v>45749</v>
      </c>
      <c r="D1874" s="90">
        <v>0</v>
      </c>
      <c r="E1874" t="s">
        <v>23</v>
      </c>
      <c r="F1874">
        <v>4101922</v>
      </c>
      <c r="G1874">
        <v>0</v>
      </c>
      <c r="H1874">
        <v>0</v>
      </c>
      <c r="I1874">
        <v>0</v>
      </c>
      <c r="M1874"/>
    </row>
    <row r="1875" spans="1:13" hidden="1" x14ac:dyDescent="0.25">
      <c r="A1875" t="s">
        <v>73</v>
      </c>
      <c r="B1875" t="s">
        <v>18</v>
      </c>
      <c r="C1875" s="2">
        <v>45749</v>
      </c>
      <c r="D1875" s="90">
        <v>0</v>
      </c>
      <c r="E1875" t="s">
        <v>23</v>
      </c>
      <c r="F1875">
        <v>4101927</v>
      </c>
      <c r="G1875">
        <v>0</v>
      </c>
      <c r="H1875">
        <v>0</v>
      </c>
      <c r="I1875">
        <v>0</v>
      </c>
      <c r="M1875"/>
    </row>
    <row r="1876" spans="1:13" hidden="1" x14ac:dyDescent="0.25">
      <c r="A1876" t="s">
        <v>73</v>
      </c>
      <c r="B1876" t="s">
        <v>21</v>
      </c>
      <c r="C1876" s="2">
        <v>45749</v>
      </c>
      <c r="D1876" s="90">
        <v>5</v>
      </c>
      <c r="E1876" t="s">
        <v>23</v>
      </c>
      <c r="F1876">
        <v>4101934</v>
      </c>
      <c r="G1876">
        <v>5</v>
      </c>
      <c r="H1876">
        <v>0</v>
      </c>
      <c r="I1876">
        <v>0</v>
      </c>
      <c r="M1876"/>
    </row>
    <row r="1877" spans="1:13" hidden="1" x14ac:dyDescent="0.25">
      <c r="A1877" t="s">
        <v>75</v>
      </c>
      <c r="B1877" t="s">
        <v>140</v>
      </c>
      <c r="C1877" s="2">
        <v>45749</v>
      </c>
      <c r="D1877" s="90">
        <v>0</v>
      </c>
      <c r="E1877" t="s">
        <v>23</v>
      </c>
      <c r="F1877">
        <v>4101935</v>
      </c>
      <c r="G1877">
        <v>0</v>
      </c>
      <c r="H1877">
        <v>0</v>
      </c>
      <c r="I1877">
        <v>0</v>
      </c>
      <c r="M1877"/>
    </row>
    <row r="1878" spans="1:13" hidden="1" x14ac:dyDescent="0.25">
      <c r="A1878" t="s">
        <v>75</v>
      </c>
      <c r="B1878" t="s">
        <v>133</v>
      </c>
      <c r="C1878" s="2">
        <v>45749</v>
      </c>
      <c r="D1878" s="90">
        <v>0</v>
      </c>
      <c r="E1878" t="s">
        <v>23</v>
      </c>
      <c r="F1878">
        <v>4101936</v>
      </c>
      <c r="G1878">
        <v>0</v>
      </c>
      <c r="H1878">
        <v>0</v>
      </c>
      <c r="I1878">
        <v>0</v>
      </c>
      <c r="M1878"/>
    </row>
    <row r="1879" spans="1:13" hidden="1" x14ac:dyDescent="0.25">
      <c r="A1879" t="s">
        <v>73</v>
      </c>
      <c r="B1879" t="s">
        <v>21</v>
      </c>
      <c r="C1879" s="2">
        <v>45749</v>
      </c>
      <c r="D1879" s="90">
        <v>0</v>
      </c>
      <c r="E1879" t="s">
        <v>23</v>
      </c>
      <c r="F1879">
        <v>4101944</v>
      </c>
      <c r="G1879">
        <v>0</v>
      </c>
      <c r="H1879">
        <v>0</v>
      </c>
      <c r="I1879">
        <v>0</v>
      </c>
      <c r="M1879"/>
    </row>
    <row r="1880" spans="1:13" hidden="1" x14ac:dyDescent="0.25">
      <c r="A1880" t="s">
        <v>73</v>
      </c>
      <c r="B1880" t="s">
        <v>137</v>
      </c>
      <c r="C1880" s="2">
        <v>45749</v>
      </c>
      <c r="D1880" s="90">
        <v>0</v>
      </c>
      <c r="E1880" t="s">
        <v>23</v>
      </c>
      <c r="F1880">
        <v>4101951</v>
      </c>
      <c r="G1880">
        <v>0</v>
      </c>
      <c r="H1880">
        <v>0</v>
      </c>
      <c r="I1880">
        <v>0</v>
      </c>
      <c r="M1880"/>
    </row>
    <row r="1881" spans="1:13" hidden="1" x14ac:dyDescent="0.25">
      <c r="A1881" t="s">
        <v>73</v>
      </c>
      <c r="B1881" t="s">
        <v>136</v>
      </c>
      <c r="C1881" s="2">
        <v>45749</v>
      </c>
      <c r="D1881" s="90">
        <v>0</v>
      </c>
      <c r="E1881" t="s">
        <v>37</v>
      </c>
      <c r="F1881">
        <v>4101952</v>
      </c>
      <c r="G1881">
        <v>0</v>
      </c>
      <c r="H1881">
        <v>0</v>
      </c>
      <c r="I1881">
        <v>0</v>
      </c>
      <c r="M1881"/>
    </row>
    <row r="1882" spans="1:13" hidden="1" x14ac:dyDescent="0.25">
      <c r="A1882" t="s">
        <v>73</v>
      </c>
      <c r="B1882" t="s">
        <v>133</v>
      </c>
      <c r="C1882" s="2">
        <v>45749</v>
      </c>
      <c r="D1882" s="90">
        <v>0</v>
      </c>
      <c r="E1882" t="s">
        <v>23</v>
      </c>
      <c r="F1882">
        <v>4101959</v>
      </c>
      <c r="G1882">
        <v>0</v>
      </c>
      <c r="H1882">
        <v>0</v>
      </c>
      <c r="I1882">
        <v>0</v>
      </c>
      <c r="M1882"/>
    </row>
    <row r="1883" spans="1:13" hidden="1" x14ac:dyDescent="0.25">
      <c r="A1883" t="s">
        <v>44</v>
      </c>
      <c r="B1883" t="s">
        <v>65</v>
      </c>
      <c r="C1883" s="2">
        <v>45749</v>
      </c>
      <c r="D1883" s="90">
        <v>5</v>
      </c>
      <c r="E1883" t="s">
        <v>23</v>
      </c>
      <c r="F1883">
        <v>4101963</v>
      </c>
      <c r="G1883">
        <v>5</v>
      </c>
      <c r="H1883">
        <v>0</v>
      </c>
      <c r="I1883">
        <v>0</v>
      </c>
      <c r="M1883"/>
    </row>
    <row r="1884" spans="1:13" hidden="1" x14ac:dyDescent="0.25">
      <c r="A1884" t="s">
        <v>73</v>
      </c>
      <c r="B1884" t="s">
        <v>135</v>
      </c>
      <c r="C1884" s="2">
        <v>45749</v>
      </c>
      <c r="D1884" s="90">
        <v>5</v>
      </c>
      <c r="E1884" t="s">
        <v>23</v>
      </c>
      <c r="F1884">
        <v>4101964</v>
      </c>
      <c r="G1884">
        <v>5</v>
      </c>
      <c r="H1884">
        <v>0</v>
      </c>
      <c r="I1884">
        <v>0</v>
      </c>
      <c r="M1884"/>
    </row>
    <row r="1885" spans="1:13" hidden="1" x14ac:dyDescent="0.25">
      <c r="A1885" t="s">
        <v>73</v>
      </c>
      <c r="B1885" t="s">
        <v>65</v>
      </c>
      <c r="C1885" s="2">
        <v>45743</v>
      </c>
      <c r="D1885" s="90">
        <v>5</v>
      </c>
      <c r="E1885" t="s">
        <v>23</v>
      </c>
      <c r="F1885">
        <v>4101968</v>
      </c>
      <c r="G1885">
        <v>5</v>
      </c>
      <c r="H1885">
        <v>0</v>
      </c>
      <c r="I1885">
        <v>0</v>
      </c>
      <c r="M1885"/>
    </row>
    <row r="1886" spans="1:13" hidden="1" x14ac:dyDescent="0.25">
      <c r="A1886" t="s">
        <v>44</v>
      </c>
      <c r="B1886" t="s">
        <v>18</v>
      </c>
      <c r="C1886" s="2">
        <v>45744</v>
      </c>
      <c r="D1886" s="90">
        <v>0</v>
      </c>
      <c r="E1886" t="s">
        <v>20</v>
      </c>
      <c r="F1886">
        <v>4101983</v>
      </c>
      <c r="G1886">
        <v>3.75</v>
      </c>
      <c r="H1886">
        <v>1</v>
      </c>
      <c r="I1886">
        <v>3.75</v>
      </c>
      <c r="M1886"/>
    </row>
    <row r="1887" spans="1:13" hidden="1" x14ac:dyDescent="0.25">
      <c r="A1887" t="s">
        <v>44</v>
      </c>
      <c r="B1887" t="s">
        <v>132</v>
      </c>
      <c r="C1887" s="2">
        <v>45743</v>
      </c>
      <c r="D1887" s="90">
        <v>0</v>
      </c>
      <c r="E1887" t="s">
        <v>23</v>
      </c>
      <c r="F1887">
        <v>4101986</v>
      </c>
      <c r="G1887">
        <v>0</v>
      </c>
      <c r="H1887">
        <v>0</v>
      </c>
      <c r="I1887">
        <v>0</v>
      </c>
      <c r="M1887"/>
    </row>
    <row r="1888" spans="1:13" hidden="1" x14ac:dyDescent="0.25">
      <c r="A1888" t="s">
        <v>44</v>
      </c>
      <c r="B1888" t="s">
        <v>136</v>
      </c>
      <c r="C1888" s="2">
        <v>45744</v>
      </c>
      <c r="D1888" s="90">
        <v>0</v>
      </c>
      <c r="E1888" t="s">
        <v>23</v>
      </c>
      <c r="F1888">
        <v>4101988</v>
      </c>
      <c r="G1888">
        <v>0</v>
      </c>
      <c r="H1888">
        <v>0</v>
      </c>
      <c r="I1888">
        <v>0</v>
      </c>
      <c r="M1888"/>
    </row>
    <row r="1889" spans="1:13" hidden="1" x14ac:dyDescent="0.25">
      <c r="A1889" t="s">
        <v>44</v>
      </c>
      <c r="B1889" t="s">
        <v>136</v>
      </c>
      <c r="C1889" s="2">
        <v>45747</v>
      </c>
      <c r="D1889" s="90">
        <v>0</v>
      </c>
      <c r="E1889" t="s">
        <v>23</v>
      </c>
      <c r="F1889">
        <v>4101989</v>
      </c>
      <c r="G1889">
        <v>0</v>
      </c>
      <c r="H1889">
        <v>0</v>
      </c>
      <c r="I1889">
        <v>0</v>
      </c>
      <c r="M1889"/>
    </row>
    <row r="1890" spans="1:13" hidden="1" x14ac:dyDescent="0.25">
      <c r="A1890" t="s">
        <v>44</v>
      </c>
      <c r="B1890" t="s">
        <v>136</v>
      </c>
      <c r="C1890" s="2">
        <v>45748</v>
      </c>
      <c r="D1890" s="90">
        <v>0</v>
      </c>
      <c r="E1890" t="s">
        <v>23</v>
      </c>
      <c r="F1890">
        <v>4101990</v>
      </c>
      <c r="G1890">
        <v>3.75</v>
      </c>
      <c r="H1890">
        <v>1</v>
      </c>
      <c r="I1890">
        <v>3.75</v>
      </c>
      <c r="M1890"/>
    </row>
    <row r="1891" spans="1:13" hidden="1" x14ac:dyDescent="0.25">
      <c r="A1891" t="s">
        <v>44</v>
      </c>
      <c r="B1891" t="s">
        <v>136</v>
      </c>
      <c r="C1891" s="2">
        <v>45749</v>
      </c>
      <c r="D1891" s="90">
        <v>0</v>
      </c>
      <c r="E1891" t="s">
        <v>23</v>
      </c>
      <c r="F1891">
        <v>4101991</v>
      </c>
      <c r="G1891">
        <v>3.75</v>
      </c>
      <c r="H1891">
        <v>1</v>
      </c>
      <c r="I1891">
        <v>3.75</v>
      </c>
      <c r="M1891"/>
    </row>
    <row r="1892" spans="1:13" hidden="1" x14ac:dyDescent="0.25">
      <c r="A1892" t="s">
        <v>44</v>
      </c>
      <c r="B1892" t="s">
        <v>132</v>
      </c>
      <c r="C1892" s="2">
        <v>45743</v>
      </c>
      <c r="D1892" s="90">
        <v>0</v>
      </c>
      <c r="E1892" t="s">
        <v>23</v>
      </c>
      <c r="F1892">
        <v>4101993</v>
      </c>
      <c r="G1892">
        <v>0</v>
      </c>
      <c r="H1892">
        <v>0</v>
      </c>
      <c r="I1892">
        <v>0</v>
      </c>
      <c r="M1892"/>
    </row>
    <row r="1893" spans="1:13" hidden="1" x14ac:dyDescent="0.25">
      <c r="A1893" t="s">
        <v>44</v>
      </c>
      <c r="B1893" t="s">
        <v>18</v>
      </c>
      <c r="C1893" s="2">
        <v>45744</v>
      </c>
      <c r="D1893" s="90">
        <v>0</v>
      </c>
      <c r="E1893" t="s">
        <v>20</v>
      </c>
      <c r="F1893">
        <v>4101994</v>
      </c>
      <c r="G1893">
        <v>0</v>
      </c>
      <c r="H1893">
        <v>0</v>
      </c>
      <c r="I1893">
        <v>0</v>
      </c>
      <c r="M1893"/>
    </row>
    <row r="1894" spans="1:13" hidden="1" x14ac:dyDescent="0.25">
      <c r="A1894" t="s">
        <v>44</v>
      </c>
      <c r="B1894" t="s">
        <v>136</v>
      </c>
      <c r="C1894" s="2">
        <v>45747</v>
      </c>
      <c r="D1894" s="90">
        <v>0</v>
      </c>
      <c r="E1894" t="s">
        <v>23</v>
      </c>
      <c r="F1894">
        <v>4101995</v>
      </c>
      <c r="G1894">
        <v>3.75</v>
      </c>
      <c r="H1894">
        <v>1</v>
      </c>
      <c r="I1894">
        <v>3.75</v>
      </c>
      <c r="M1894"/>
    </row>
    <row r="1895" spans="1:13" hidden="1" x14ac:dyDescent="0.25">
      <c r="A1895" t="s">
        <v>44</v>
      </c>
      <c r="B1895" t="s">
        <v>132</v>
      </c>
      <c r="C1895" s="2">
        <v>45748</v>
      </c>
      <c r="D1895" s="90">
        <v>0</v>
      </c>
      <c r="E1895" t="s">
        <v>23</v>
      </c>
      <c r="F1895">
        <v>4101996</v>
      </c>
      <c r="G1895">
        <v>0</v>
      </c>
      <c r="H1895">
        <v>0</v>
      </c>
      <c r="I1895">
        <v>0</v>
      </c>
      <c r="M1895"/>
    </row>
    <row r="1896" spans="1:13" hidden="1" x14ac:dyDescent="0.25">
      <c r="A1896" t="s">
        <v>44</v>
      </c>
      <c r="B1896" t="s">
        <v>132</v>
      </c>
      <c r="C1896" s="2">
        <v>45749</v>
      </c>
      <c r="D1896" s="90">
        <v>0</v>
      </c>
      <c r="E1896" t="s">
        <v>23</v>
      </c>
      <c r="F1896">
        <v>4101997</v>
      </c>
      <c r="G1896">
        <v>0</v>
      </c>
      <c r="H1896">
        <v>0</v>
      </c>
      <c r="I1896">
        <v>0</v>
      </c>
      <c r="M1896"/>
    </row>
    <row r="1897" spans="1:13" hidden="1" x14ac:dyDescent="0.25">
      <c r="A1897" t="s">
        <v>75</v>
      </c>
      <c r="B1897" t="s">
        <v>18</v>
      </c>
      <c r="C1897" s="2">
        <v>45743</v>
      </c>
      <c r="D1897" s="90">
        <v>5.5</v>
      </c>
      <c r="E1897" t="s">
        <v>23</v>
      </c>
      <c r="F1897">
        <v>4101998</v>
      </c>
      <c r="G1897">
        <v>5.5</v>
      </c>
      <c r="H1897">
        <v>0</v>
      </c>
      <c r="I1897">
        <v>0</v>
      </c>
      <c r="M1897"/>
    </row>
    <row r="1898" spans="1:13" hidden="1" x14ac:dyDescent="0.25">
      <c r="A1898" t="s">
        <v>75</v>
      </c>
      <c r="B1898" t="s">
        <v>18</v>
      </c>
      <c r="C1898" s="2">
        <v>45744</v>
      </c>
      <c r="D1898" s="90">
        <v>0</v>
      </c>
      <c r="E1898" t="s">
        <v>23</v>
      </c>
      <c r="F1898">
        <v>4101999</v>
      </c>
      <c r="G1898">
        <v>5.5</v>
      </c>
      <c r="H1898">
        <v>1</v>
      </c>
      <c r="I1898">
        <v>5.5</v>
      </c>
      <c r="M1898"/>
    </row>
    <row r="1899" spans="1:13" hidden="1" x14ac:dyDescent="0.25">
      <c r="A1899" t="s">
        <v>75</v>
      </c>
      <c r="B1899" t="s">
        <v>18</v>
      </c>
      <c r="C1899" s="2">
        <v>45743</v>
      </c>
      <c r="D1899" s="90">
        <v>0</v>
      </c>
      <c r="E1899" t="s">
        <v>23</v>
      </c>
      <c r="F1899">
        <v>4102000</v>
      </c>
      <c r="G1899">
        <v>5.5</v>
      </c>
      <c r="H1899">
        <v>1</v>
      </c>
      <c r="I1899">
        <v>5.5</v>
      </c>
      <c r="M1899"/>
    </row>
    <row r="1900" spans="1:13" hidden="1" x14ac:dyDescent="0.25">
      <c r="A1900" t="s">
        <v>75</v>
      </c>
      <c r="B1900" t="s">
        <v>139</v>
      </c>
      <c r="C1900" s="2">
        <v>45744</v>
      </c>
      <c r="D1900" s="90">
        <v>5.5</v>
      </c>
      <c r="E1900" t="s">
        <v>37</v>
      </c>
      <c r="F1900">
        <v>4102001</v>
      </c>
      <c r="G1900">
        <v>5.5</v>
      </c>
      <c r="H1900">
        <v>0</v>
      </c>
      <c r="I1900">
        <v>0</v>
      </c>
      <c r="M1900"/>
    </row>
    <row r="1901" spans="1:13" hidden="1" x14ac:dyDescent="0.25">
      <c r="A1901" t="s">
        <v>73</v>
      </c>
      <c r="B1901" t="s">
        <v>136</v>
      </c>
      <c r="C1901" s="2">
        <v>45749</v>
      </c>
      <c r="D1901" s="90">
        <v>5</v>
      </c>
      <c r="E1901" t="s">
        <v>23</v>
      </c>
      <c r="F1901">
        <v>4102003</v>
      </c>
      <c r="G1901">
        <v>5</v>
      </c>
      <c r="H1901">
        <v>0</v>
      </c>
      <c r="I1901">
        <v>0</v>
      </c>
      <c r="M1901"/>
    </row>
    <row r="1902" spans="1:13" hidden="1" x14ac:dyDescent="0.25">
      <c r="A1902" t="s">
        <v>73</v>
      </c>
      <c r="B1902" t="s">
        <v>133</v>
      </c>
      <c r="C1902" s="2">
        <v>45744</v>
      </c>
      <c r="D1902" s="90">
        <v>0</v>
      </c>
      <c r="E1902" t="s">
        <v>23</v>
      </c>
      <c r="F1902">
        <v>4102004</v>
      </c>
      <c r="G1902">
        <v>0</v>
      </c>
      <c r="H1902">
        <v>0</v>
      </c>
      <c r="I1902">
        <v>0</v>
      </c>
      <c r="M1902"/>
    </row>
    <row r="1903" spans="1:13" hidden="1" x14ac:dyDescent="0.25">
      <c r="A1903" t="s">
        <v>73</v>
      </c>
      <c r="B1903" t="s">
        <v>18</v>
      </c>
      <c r="C1903" s="2">
        <v>45743</v>
      </c>
      <c r="D1903" s="90">
        <v>0</v>
      </c>
      <c r="E1903" t="s">
        <v>23</v>
      </c>
      <c r="F1903">
        <v>4102006</v>
      </c>
      <c r="G1903">
        <v>0</v>
      </c>
      <c r="H1903">
        <v>0</v>
      </c>
      <c r="I1903">
        <v>0</v>
      </c>
      <c r="M1903"/>
    </row>
    <row r="1904" spans="1:13" hidden="1" x14ac:dyDescent="0.25">
      <c r="A1904" t="s">
        <v>73</v>
      </c>
      <c r="B1904" t="s">
        <v>142</v>
      </c>
      <c r="C1904" s="2">
        <v>45744</v>
      </c>
      <c r="D1904" s="90">
        <v>0</v>
      </c>
      <c r="E1904" t="s">
        <v>23</v>
      </c>
      <c r="F1904">
        <v>4102007</v>
      </c>
      <c r="G1904">
        <v>0</v>
      </c>
      <c r="H1904">
        <v>0</v>
      </c>
      <c r="I1904">
        <v>0</v>
      </c>
      <c r="M1904"/>
    </row>
    <row r="1905" spans="1:13" hidden="1" x14ac:dyDescent="0.25">
      <c r="A1905" t="s">
        <v>73</v>
      </c>
      <c r="B1905" t="s">
        <v>139</v>
      </c>
      <c r="C1905" s="2">
        <v>45743</v>
      </c>
      <c r="D1905" s="90">
        <v>0</v>
      </c>
      <c r="E1905" t="s">
        <v>37</v>
      </c>
      <c r="F1905">
        <v>4102008</v>
      </c>
      <c r="G1905">
        <v>0</v>
      </c>
      <c r="H1905">
        <v>0</v>
      </c>
      <c r="I1905">
        <v>0</v>
      </c>
      <c r="M1905"/>
    </row>
    <row r="1906" spans="1:13" hidden="1" x14ac:dyDescent="0.25">
      <c r="A1906" t="s">
        <v>73</v>
      </c>
      <c r="B1906" t="s">
        <v>138</v>
      </c>
      <c r="C1906" s="2">
        <v>45744</v>
      </c>
      <c r="D1906" s="90">
        <v>0</v>
      </c>
      <c r="E1906" t="s">
        <v>37</v>
      </c>
      <c r="F1906">
        <v>4102009</v>
      </c>
      <c r="G1906">
        <v>0</v>
      </c>
      <c r="H1906">
        <v>0</v>
      </c>
      <c r="I1906">
        <v>0</v>
      </c>
      <c r="M1906"/>
    </row>
    <row r="1907" spans="1:13" hidden="1" x14ac:dyDescent="0.25">
      <c r="A1907" t="s">
        <v>44</v>
      </c>
      <c r="B1907" t="s">
        <v>45</v>
      </c>
      <c r="C1907" s="2">
        <v>45747</v>
      </c>
      <c r="D1907" s="90">
        <v>0</v>
      </c>
      <c r="E1907" t="s">
        <v>23</v>
      </c>
      <c r="F1907">
        <v>4102010</v>
      </c>
      <c r="G1907">
        <v>3.75</v>
      </c>
      <c r="H1907">
        <v>1</v>
      </c>
      <c r="I1907">
        <v>3.75</v>
      </c>
      <c r="M1907"/>
    </row>
    <row r="1908" spans="1:13" hidden="1" x14ac:dyDescent="0.25">
      <c r="A1908" t="s">
        <v>44</v>
      </c>
      <c r="B1908" t="s">
        <v>117</v>
      </c>
      <c r="C1908" s="2">
        <v>45749</v>
      </c>
      <c r="D1908" s="90">
        <v>0</v>
      </c>
      <c r="E1908" t="s">
        <v>23</v>
      </c>
      <c r="F1908">
        <v>4102011</v>
      </c>
      <c r="G1908">
        <v>3.75</v>
      </c>
      <c r="H1908">
        <v>1</v>
      </c>
      <c r="I1908">
        <v>3.75</v>
      </c>
      <c r="M1908"/>
    </row>
    <row r="1909" spans="1:13" hidden="1" x14ac:dyDescent="0.25">
      <c r="A1909" t="s">
        <v>44</v>
      </c>
      <c r="B1909" t="s">
        <v>18</v>
      </c>
      <c r="C1909" s="2">
        <v>45747</v>
      </c>
      <c r="D1909" s="90">
        <v>3.75</v>
      </c>
      <c r="E1909" t="s">
        <v>20</v>
      </c>
      <c r="F1909">
        <v>4102012</v>
      </c>
      <c r="G1909">
        <v>3.75</v>
      </c>
      <c r="H1909">
        <v>0</v>
      </c>
      <c r="I1909">
        <v>0</v>
      </c>
      <c r="M1909"/>
    </row>
    <row r="1910" spans="1:13" hidden="1" x14ac:dyDescent="0.25">
      <c r="A1910" t="s">
        <v>44</v>
      </c>
      <c r="B1910" t="s">
        <v>18</v>
      </c>
      <c r="C1910" s="2">
        <v>45749</v>
      </c>
      <c r="D1910" s="90">
        <v>3.75</v>
      </c>
      <c r="E1910" t="s">
        <v>20</v>
      </c>
      <c r="F1910">
        <v>4102013</v>
      </c>
      <c r="G1910">
        <v>3.75</v>
      </c>
      <c r="H1910">
        <v>0</v>
      </c>
      <c r="I1910">
        <v>0</v>
      </c>
      <c r="M1910"/>
    </row>
    <row r="1911" spans="1:13" hidden="1" x14ac:dyDescent="0.25">
      <c r="A1911" t="s">
        <v>73</v>
      </c>
      <c r="B1911" t="s">
        <v>140</v>
      </c>
      <c r="C1911" s="2">
        <v>45743</v>
      </c>
      <c r="D1911" s="90">
        <v>0</v>
      </c>
      <c r="E1911" t="s">
        <v>37</v>
      </c>
      <c r="F1911">
        <v>4102014</v>
      </c>
      <c r="G1911">
        <v>0</v>
      </c>
      <c r="H1911">
        <v>0</v>
      </c>
      <c r="I1911">
        <v>0</v>
      </c>
      <c r="M1911"/>
    </row>
    <row r="1912" spans="1:13" hidden="1" x14ac:dyDescent="0.25">
      <c r="A1912" t="s">
        <v>44</v>
      </c>
      <c r="B1912" t="s">
        <v>45</v>
      </c>
      <c r="C1912" s="2">
        <v>45749</v>
      </c>
      <c r="D1912" s="90">
        <v>0</v>
      </c>
      <c r="E1912" t="s">
        <v>23</v>
      </c>
      <c r="F1912">
        <v>4102015</v>
      </c>
      <c r="G1912">
        <v>3.75</v>
      </c>
      <c r="H1912">
        <v>1</v>
      </c>
      <c r="I1912">
        <v>3.75</v>
      </c>
      <c r="M1912"/>
    </row>
    <row r="1913" spans="1:13" hidden="1" x14ac:dyDescent="0.25">
      <c r="A1913" t="s">
        <v>44</v>
      </c>
      <c r="B1913" t="s">
        <v>18</v>
      </c>
      <c r="C1913" s="2">
        <v>45749</v>
      </c>
      <c r="D1913" s="90">
        <v>3.75</v>
      </c>
      <c r="E1913" t="s">
        <v>20</v>
      </c>
      <c r="F1913">
        <v>4102016</v>
      </c>
      <c r="G1913">
        <v>3.75</v>
      </c>
      <c r="H1913">
        <v>0</v>
      </c>
      <c r="I1913">
        <v>0</v>
      </c>
      <c r="M1913"/>
    </row>
    <row r="1914" spans="1:13" hidden="1" x14ac:dyDescent="0.25">
      <c r="A1914" t="s">
        <v>44</v>
      </c>
      <c r="B1914" t="s">
        <v>18</v>
      </c>
      <c r="C1914" s="2">
        <v>45743</v>
      </c>
      <c r="D1914" s="90">
        <v>0</v>
      </c>
      <c r="E1914" t="s">
        <v>20</v>
      </c>
      <c r="F1914">
        <v>4102018</v>
      </c>
      <c r="G1914">
        <v>3.75</v>
      </c>
      <c r="H1914">
        <v>1</v>
      </c>
      <c r="I1914">
        <v>3.75</v>
      </c>
      <c r="M1914"/>
    </row>
    <row r="1915" spans="1:13" hidden="1" x14ac:dyDescent="0.25">
      <c r="A1915" t="s">
        <v>75</v>
      </c>
      <c r="B1915" t="s">
        <v>136</v>
      </c>
      <c r="C1915" s="2">
        <v>45743</v>
      </c>
      <c r="D1915" s="90">
        <v>5.5</v>
      </c>
      <c r="E1915" t="s">
        <v>23</v>
      </c>
      <c r="F1915">
        <v>4102019</v>
      </c>
      <c r="G1915">
        <v>5.5</v>
      </c>
      <c r="H1915">
        <v>0</v>
      </c>
      <c r="I1915">
        <v>0</v>
      </c>
      <c r="M1915"/>
    </row>
    <row r="1916" spans="1:13" hidden="1" x14ac:dyDescent="0.25">
      <c r="A1916" t="s">
        <v>75</v>
      </c>
      <c r="B1916" t="s">
        <v>136</v>
      </c>
      <c r="C1916" s="2">
        <v>45743</v>
      </c>
      <c r="D1916" s="90">
        <v>0</v>
      </c>
      <c r="E1916" t="s">
        <v>37</v>
      </c>
      <c r="F1916">
        <v>4102020</v>
      </c>
      <c r="G1916">
        <v>0</v>
      </c>
      <c r="H1916">
        <v>0</v>
      </c>
      <c r="I1916">
        <v>0</v>
      </c>
      <c r="M1916"/>
    </row>
    <row r="1917" spans="1:13" hidden="1" x14ac:dyDescent="0.25">
      <c r="A1917" t="s">
        <v>75</v>
      </c>
      <c r="B1917" t="s">
        <v>18</v>
      </c>
      <c r="C1917" s="2">
        <v>45743</v>
      </c>
      <c r="D1917" s="90">
        <v>0</v>
      </c>
      <c r="E1917" t="s">
        <v>23</v>
      </c>
      <c r="F1917">
        <v>4102023</v>
      </c>
      <c r="G1917">
        <v>5.5</v>
      </c>
      <c r="H1917">
        <v>1</v>
      </c>
      <c r="I1917">
        <v>5.5</v>
      </c>
      <c r="M1917"/>
    </row>
    <row r="1918" spans="1:13" hidden="1" x14ac:dyDescent="0.25">
      <c r="A1918" t="s">
        <v>44</v>
      </c>
      <c r="B1918" t="s">
        <v>18</v>
      </c>
      <c r="C1918" s="2">
        <v>45746</v>
      </c>
      <c r="D1918" s="90">
        <v>0</v>
      </c>
      <c r="E1918" t="s">
        <v>20</v>
      </c>
      <c r="F1918">
        <v>4102025</v>
      </c>
      <c r="G1918">
        <v>3.75</v>
      </c>
      <c r="H1918">
        <v>1</v>
      </c>
      <c r="I1918">
        <v>3.75</v>
      </c>
      <c r="M1918"/>
    </row>
    <row r="1919" spans="1:13" hidden="1" x14ac:dyDescent="0.25">
      <c r="A1919" t="s">
        <v>75</v>
      </c>
      <c r="B1919" t="s">
        <v>65</v>
      </c>
      <c r="C1919" s="2">
        <v>45743</v>
      </c>
      <c r="D1919" s="90">
        <v>5</v>
      </c>
      <c r="E1919" t="s">
        <v>23</v>
      </c>
      <c r="F1919">
        <v>4102026</v>
      </c>
      <c r="G1919">
        <v>5</v>
      </c>
      <c r="H1919">
        <v>0</v>
      </c>
      <c r="I1919">
        <v>0</v>
      </c>
      <c r="M1919"/>
    </row>
    <row r="1920" spans="1:13" hidden="1" x14ac:dyDescent="0.25">
      <c r="A1920" t="s">
        <v>44</v>
      </c>
      <c r="B1920" t="s">
        <v>18</v>
      </c>
      <c r="C1920" s="2">
        <v>45746</v>
      </c>
      <c r="D1920" s="90">
        <v>3.75</v>
      </c>
      <c r="E1920" t="s">
        <v>20</v>
      </c>
      <c r="F1920">
        <v>4102028</v>
      </c>
      <c r="G1920">
        <v>3.75</v>
      </c>
      <c r="H1920">
        <v>0</v>
      </c>
      <c r="I1920">
        <v>0</v>
      </c>
      <c r="M1920"/>
    </row>
    <row r="1921" spans="1:13" hidden="1" x14ac:dyDescent="0.25">
      <c r="A1921" t="s">
        <v>73</v>
      </c>
      <c r="B1921" t="s">
        <v>18</v>
      </c>
      <c r="C1921" s="2">
        <v>45744</v>
      </c>
      <c r="D1921" s="90">
        <v>5</v>
      </c>
      <c r="E1921" t="s">
        <v>23</v>
      </c>
      <c r="F1921">
        <v>4102034</v>
      </c>
      <c r="G1921">
        <v>5</v>
      </c>
      <c r="H1921">
        <v>0</v>
      </c>
      <c r="I1921">
        <v>0</v>
      </c>
      <c r="M1921"/>
    </row>
    <row r="1922" spans="1:13" hidden="1" x14ac:dyDescent="0.25">
      <c r="A1922" t="s">
        <v>73</v>
      </c>
      <c r="B1922" t="s">
        <v>18</v>
      </c>
      <c r="C1922" s="2">
        <v>45747</v>
      </c>
      <c r="D1922" s="90">
        <v>5</v>
      </c>
      <c r="E1922" t="s">
        <v>20</v>
      </c>
      <c r="F1922">
        <v>4102035</v>
      </c>
      <c r="G1922">
        <v>5</v>
      </c>
      <c r="H1922">
        <v>0</v>
      </c>
      <c r="I1922">
        <v>0</v>
      </c>
      <c r="M1922"/>
    </row>
    <row r="1923" spans="1:13" hidden="1" x14ac:dyDescent="0.25">
      <c r="A1923" t="s">
        <v>73</v>
      </c>
      <c r="B1923" t="s">
        <v>140</v>
      </c>
      <c r="C1923" s="2">
        <v>45748</v>
      </c>
      <c r="D1923" s="90">
        <v>0</v>
      </c>
      <c r="E1923" t="s">
        <v>23</v>
      </c>
      <c r="F1923">
        <v>4102041</v>
      </c>
      <c r="G1923">
        <v>0</v>
      </c>
      <c r="H1923">
        <v>0</v>
      </c>
      <c r="I1923">
        <v>0</v>
      </c>
      <c r="M1923"/>
    </row>
    <row r="1924" spans="1:13" hidden="1" x14ac:dyDescent="0.25">
      <c r="A1924" t="s">
        <v>75</v>
      </c>
      <c r="B1924" t="s">
        <v>18</v>
      </c>
      <c r="C1924" s="2">
        <v>45744</v>
      </c>
      <c r="D1924" s="90">
        <v>3.75</v>
      </c>
      <c r="E1924" t="s">
        <v>23</v>
      </c>
      <c r="F1924">
        <v>4102047</v>
      </c>
      <c r="G1924">
        <v>3.75</v>
      </c>
      <c r="H1924">
        <v>0</v>
      </c>
      <c r="I1924">
        <v>0</v>
      </c>
      <c r="M1924"/>
    </row>
    <row r="1925" spans="1:13" hidden="1" x14ac:dyDescent="0.25">
      <c r="A1925" t="s">
        <v>75</v>
      </c>
      <c r="B1925" t="s">
        <v>136</v>
      </c>
      <c r="C1925" s="2">
        <v>45744</v>
      </c>
      <c r="D1925" s="90">
        <v>3.75</v>
      </c>
      <c r="E1925" t="s">
        <v>37</v>
      </c>
      <c r="F1925">
        <v>4102048</v>
      </c>
      <c r="G1925">
        <v>3.75</v>
      </c>
      <c r="H1925">
        <v>0</v>
      </c>
      <c r="I1925">
        <v>0</v>
      </c>
      <c r="M1925"/>
    </row>
    <row r="1926" spans="1:13" hidden="1" x14ac:dyDescent="0.25">
      <c r="A1926" t="s">
        <v>73</v>
      </c>
      <c r="B1926" t="s">
        <v>133</v>
      </c>
      <c r="C1926" s="2">
        <v>45745</v>
      </c>
      <c r="D1926" s="90">
        <v>0</v>
      </c>
      <c r="E1926" t="s">
        <v>23</v>
      </c>
      <c r="F1926">
        <v>4102049</v>
      </c>
      <c r="G1926">
        <v>0</v>
      </c>
      <c r="H1926">
        <v>0</v>
      </c>
      <c r="I1926">
        <v>0</v>
      </c>
      <c r="M1926"/>
    </row>
    <row r="1927" spans="1:13" hidden="1" x14ac:dyDescent="0.25">
      <c r="A1927" t="s">
        <v>73</v>
      </c>
      <c r="B1927" t="s">
        <v>136</v>
      </c>
      <c r="C1927" s="2">
        <v>45745</v>
      </c>
      <c r="D1927" s="90">
        <v>0</v>
      </c>
      <c r="E1927" t="s">
        <v>23</v>
      </c>
      <c r="F1927">
        <v>4102050</v>
      </c>
      <c r="G1927">
        <v>0</v>
      </c>
      <c r="H1927">
        <v>0</v>
      </c>
      <c r="I1927">
        <v>0</v>
      </c>
      <c r="M1927"/>
    </row>
    <row r="1928" spans="1:13" hidden="1" x14ac:dyDescent="0.25">
      <c r="A1928" t="s">
        <v>73</v>
      </c>
      <c r="B1928" t="s">
        <v>141</v>
      </c>
      <c r="C1928" s="2">
        <v>45743</v>
      </c>
      <c r="D1928" s="90">
        <v>0</v>
      </c>
      <c r="E1928" t="s">
        <v>23</v>
      </c>
      <c r="F1928">
        <v>4102052</v>
      </c>
      <c r="G1928">
        <v>0</v>
      </c>
      <c r="H1928">
        <v>0</v>
      </c>
      <c r="I1928">
        <v>0</v>
      </c>
      <c r="M1928"/>
    </row>
    <row r="1929" spans="1:13" hidden="1" x14ac:dyDescent="0.25">
      <c r="A1929" t="s">
        <v>75</v>
      </c>
      <c r="B1929" t="s">
        <v>142</v>
      </c>
      <c r="C1929" s="2">
        <v>45743</v>
      </c>
      <c r="D1929" s="90">
        <v>0</v>
      </c>
      <c r="E1929" t="s">
        <v>23</v>
      </c>
      <c r="F1929">
        <v>4102053</v>
      </c>
      <c r="G1929">
        <v>0</v>
      </c>
      <c r="H1929">
        <v>0</v>
      </c>
      <c r="I1929">
        <v>0</v>
      </c>
      <c r="M1929"/>
    </row>
    <row r="1930" spans="1:13" hidden="1" x14ac:dyDescent="0.25">
      <c r="A1930" t="s">
        <v>75</v>
      </c>
      <c r="B1930" t="s">
        <v>142</v>
      </c>
      <c r="C1930" s="2">
        <v>45743</v>
      </c>
      <c r="D1930" s="90">
        <v>0</v>
      </c>
      <c r="E1930" t="s">
        <v>23</v>
      </c>
      <c r="F1930">
        <v>4102054</v>
      </c>
      <c r="G1930">
        <v>0</v>
      </c>
      <c r="H1930">
        <v>0</v>
      </c>
      <c r="I1930">
        <v>0</v>
      </c>
      <c r="M1930"/>
    </row>
    <row r="1931" spans="1:13" hidden="1" x14ac:dyDescent="0.25">
      <c r="A1931" t="s">
        <v>44</v>
      </c>
      <c r="B1931" t="s">
        <v>136</v>
      </c>
      <c r="C1931" s="2">
        <v>45743</v>
      </c>
      <c r="D1931" s="90">
        <v>0</v>
      </c>
      <c r="E1931" t="s">
        <v>23</v>
      </c>
      <c r="F1931">
        <v>4102055</v>
      </c>
      <c r="G1931">
        <v>3.75</v>
      </c>
      <c r="H1931">
        <v>1</v>
      </c>
      <c r="I1931">
        <v>3.75</v>
      </c>
      <c r="M1931"/>
    </row>
    <row r="1932" spans="1:13" hidden="1" x14ac:dyDescent="0.25">
      <c r="A1932" t="s">
        <v>44</v>
      </c>
      <c r="B1932" t="s">
        <v>138</v>
      </c>
      <c r="C1932" s="2">
        <v>45745</v>
      </c>
      <c r="D1932" s="90">
        <v>3.75</v>
      </c>
      <c r="E1932" t="s">
        <v>37</v>
      </c>
      <c r="F1932">
        <v>4102056</v>
      </c>
      <c r="G1932">
        <v>3.75</v>
      </c>
      <c r="H1932">
        <v>0</v>
      </c>
      <c r="I1932">
        <v>0</v>
      </c>
      <c r="M1932"/>
    </row>
    <row r="1933" spans="1:13" hidden="1" x14ac:dyDescent="0.25">
      <c r="A1933" t="s">
        <v>44</v>
      </c>
      <c r="B1933" t="s">
        <v>117</v>
      </c>
      <c r="C1933" s="2">
        <v>45748</v>
      </c>
      <c r="D1933" s="90">
        <v>0</v>
      </c>
      <c r="E1933" t="s">
        <v>23</v>
      </c>
      <c r="F1933">
        <v>4102057</v>
      </c>
      <c r="G1933">
        <v>3.75</v>
      </c>
      <c r="H1933">
        <v>1</v>
      </c>
      <c r="I1933">
        <v>3.75</v>
      </c>
      <c r="M1933"/>
    </row>
    <row r="1934" spans="1:13" hidden="1" x14ac:dyDescent="0.25">
      <c r="A1934" t="s">
        <v>44</v>
      </c>
      <c r="B1934" t="s">
        <v>117</v>
      </c>
      <c r="C1934" s="2">
        <v>45743</v>
      </c>
      <c r="D1934" s="90">
        <v>3.75</v>
      </c>
      <c r="E1934" t="s">
        <v>23</v>
      </c>
      <c r="F1934">
        <v>4102058</v>
      </c>
      <c r="G1934">
        <v>3.75</v>
      </c>
      <c r="H1934">
        <v>0</v>
      </c>
      <c r="I1934">
        <v>0</v>
      </c>
      <c r="M1934"/>
    </row>
    <row r="1935" spans="1:13" hidden="1" x14ac:dyDescent="0.25">
      <c r="A1935" t="s">
        <v>44</v>
      </c>
      <c r="B1935" t="s">
        <v>18</v>
      </c>
      <c r="C1935" s="2">
        <v>45745</v>
      </c>
      <c r="D1935" s="90">
        <v>3.75</v>
      </c>
      <c r="E1935" t="s">
        <v>20</v>
      </c>
      <c r="F1935">
        <v>4102059</v>
      </c>
      <c r="G1935">
        <v>3.75</v>
      </c>
      <c r="H1935">
        <v>0</v>
      </c>
      <c r="I1935">
        <v>0</v>
      </c>
      <c r="M1935"/>
    </row>
    <row r="1936" spans="1:13" hidden="1" x14ac:dyDescent="0.25">
      <c r="A1936" t="s">
        <v>44</v>
      </c>
      <c r="B1936" t="s">
        <v>18</v>
      </c>
      <c r="C1936" s="2">
        <v>45748</v>
      </c>
      <c r="D1936" s="90">
        <v>0</v>
      </c>
      <c r="E1936" t="s">
        <v>20</v>
      </c>
      <c r="F1936">
        <v>4102060</v>
      </c>
      <c r="G1936">
        <v>3.75</v>
      </c>
      <c r="H1936">
        <v>1</v>
      </c>
      <c r="I1936">
        <v>3.75</v>
      </c>
      <c r="M1936"/>
    </row>
    <row r="1937" spans="1:13" hidden="1" x14ac:dyDescent="0.25">
      <c r="A1937" t="s">
        <v>73</v>
      </c>
      <c r="B1937" t="s">
        <v>21</v>
      </c>
      <c r="C1937" s="2">
        <v>45748</v>
      </c>
      <c r="D1937" s="90">
        <v>5</v>
      </c>
      <c r="E1937" t="s">
        <v>23</v>
      </c>
      <c r="F1937">
        <v>4102064</v>
      </c>
      <c r="G1937">
        <v>5</v>
      </c>
      <c r="H1937">
        <v>0</v>
      </c>
      <c r="I1937">
        <v>0</v>
      </c>
      <c r="J1937" s="90"/>
      <c r="M1937"/>
    </row>
    <row r="1938" spans="1:13" hidden="1" x14ac:dyDescent="0.25">
      <c r="A1938" t="s">
        <v>44</v>
      </c>
      <c r="B1938" t="s">
        <v>45</v>
      </c>
      <c r="C1938" s="2">
        <v>45743</v>
      </c>
      <c r="D1938" s="90">
        <v>0</v>
      </c>
      <c r="E1938" t="s">
        <v>23</v>
      </c>
      <c r="F1938">
        <v>4102065</v>
      </c>
      <c r="G1938">
        <v>3.75</v>
      </c>
      <c r="H1938">
        <v>1</v>
      </c>
      <c r="I1938">
        <v>3.75</v>
      </c>
      <c r="J1938" s="90"/>
      <c r="M1938"/>
    </row>
    <row r="1939" spans="1:13" hidden="1" x14ac:dyDescent="0.25">
      <c r="A1939" t="s">
        <v>75</v>
      </c>
      <c r="B1939" t="s">
        <v>133</v>
      </c>
      <c r="C1939" s="2">
        <v>45743</v>
      </c>
      <c r="D1939" s="90">
        <v>5.5</v>
      </c>
      <c r="E1939" t="s">
        <v>23</v>
      </c>
      <c r="F1939">
        <v>4102067</v>
      </c>
      <c r="G1939">
        <v>5.5</v>
      </c>
      <c r="H1939">
        <v>0</v>
      </c>
      <c r="I1939">
        <v>0</v>
      </c>
      <c r="J1939" s="90"/>
      <c r="M1939"/>
    </row>
    <row r="1940" spans="1:13" hidden="1" x14ac:dyDescent="0.25">
      <c r="A1940" t="s">
        <v>75</v>
      </c>
      <c r="B1940" t="s">
        <v>65</v>
      </c>
      <c r="C1940" s="2">
        <v>45743</v>
      </c>
      <c r="D1940" s="90">
        <v>5</v>
      </c>
      <c r="E1940" t="s">
        <v>23</v>
      </c>
      <c r="F1940">
        <v>4102068</v>
      </c>
      <c r="G1940">
        <v>5</v>
      </c>
      <c r="H1940">
        <v>0</v>
      </c>
      <c r="I1940">
        <v>0</v>
      </c>
      <c r="J1940" s="90"/>
      <c r="M1940"/>
    </row>
    <row r="1941" spans="1:13" hidden="1" x14ac:dyDescent="0.25">
      <c r="A1941" t="s">
        <v>75</v>
      </c>
      <c r="B1941" t="s">
        <v>18</v>
      </c>
      <c r="C1941" s="2">
        <v>45749</v>
      </c>
      <c r="D1941" s="90">
        <v>5.5</v>
      </c>
      <c r="E1941" t="s">
        <v>20</v>
      </c>
      <c r="F1941">
        <v>4102070</v>
      </c>
      <c r="G1941">
        <v>5.5</v>
      </c>
      <c r="H1941">
        <v>0</v>
      </c>
      <c r="I1941">
        <v>0</v>
      </c>
      <c r="J1941" s="90"/>
      <c r="M1941"/>
    </row>
    <row r="1942" spans="1:13" hidden="1" x14ac:dyDescent="0.25">
      <c r="A1942" t="s">
        <v>75</v>
      </c>
      <c r="B1942" t="s">
        <v>143</v>
      </c>
      <c r="C1942" s="2">
        <v>45749</v>
      </c>
      <c r="D1942" s="90">
        <v>5</v>
      </c>
      <c r="E1942" t="s">
        <v>37</v>
      </c>
      <c r="F1942">
        <v>4102072</v>
      </c>
      <c r="G1942">
        <v>5</v>
      </c>
      <c r="H1942">
        <v>0</v>
      </c>
      <c r="I1942">
        <v>0</v>
      </c>
      <c r="J1942" s="90"/>
      <c r="M1942"/>
    </row>
    <row r="1943" spans="1:13" hidden="1" x14ac:dyDescent="0.25">
      <c r="A1943" t="s">
        <v>73</v>
      </c>
      <c r="B1943" t="s">
        <v>133</v>
      </c>
      <c r="C1943" s="2">
        <v>45744</v>
      </c>
      <c r="D1943" s="90">
        <v>0</v>
      </c>
      <c r="E1943" t="s">
        <v>23</v>
      </c>
      <c r="F1943">
        <v>4102075</v>
      </c>
      <c r="G1943">
        <v>0</v>
      </c>
      <c r="H1943">
        <v>0</v>
      </c>
      <c r="I1943">
        <v>0</v>
      </c>
      <c r="J1943" s="90"/>
      <c r="M1943"/>
    </row>
    <row r="1944" spans="1:13" hidden="1" x14ac:dyDescent="0.25">
      <c r="A1944" t="s">
        <v>73</v>
      </c>
      <c r="B1944" t="s">
        <v>140</v>
      </c>
      <c r="C1944" s="2">
        <v>45744</v>
      </c>
      <c r="D1944" s="90">
        <v>5</v>
      </c>
      <c r="E1944" t="s">
        <v>37</v>
      </c>
      <c r="F1944">
        <v>4102076</v>
      </c>
      <c r="G1944">
        <v>5</v>
      </c>
      <c r="H1944">
        <v>0</v>
      </c>
      <c r="I1944">
        <v>0</v>
      </c>
      <c r="J1944" s="90"/>
      <c r="M1944"/>
    </row>
    <row r="1945" spans="1:13" hidden="1" x14ac:dyDescent="0.25">
      <c r="A1945" t="s">
        <v>44</v>
      </c>
      <c r="B1945" t="s">
        <v>136</v>
      </c>
      <c r="C1945" s="2">
        <v>45744</v>
      </c>
      <c r="D1945" s="90">
        <v>0</v>
      </c>
      <c r="E1945" t="s">
        <v>23</v>
      </c>
      <c r="F1945">
        <v>4102079</v>
      </c>
      <c r="G1945">
        <v>3.75</v>
      </c>
      <c r="H1945">
        <v>1</v>
      </c>
      <c r="I1945">
        <v>3.75</v>
      </c>
      <c r="J1945" s="90"/>
      <c r="M1945"/>
    </row>
    <row r="1946" spans="1:13" hidden="1" x14ac:dyDescent="0.25">
      <c r="A1946" t="s">
        <v>73</v>
      </c>
      <c r="B1946" t="s">
        <v>136</v>
      </c>
      <c r="C1946" s="2">
        <v>45744</v>
      </c>
      <c r="D1946" s="90">
        <v>0</v>
      </c>
      <c r="E1946" t="s">
        <v>23</v>
      </c>
      <c r="F1946">
        <v>4102080</v>
      </c>
      <c r="G1946">
        <v>0</v>
      </c>
      <c r="H1946">
        <v>0</v>
      </c>
      <c r="I1946">
        <v>0</v>
      </c>
      <c r="J1946" s="90"/>
      <c r="M1946"/>
    </row>
    <row r="1947" spans="1:13" hidden="1" x14ac:dyDescent="0.25">
      <c r="A1947" t="s">
        <v>75</v>
      </c>
      <c r="B1947" t="s">
        <v>18</v>
      </c>
      <c r="C1947" s="2">
        <v>45744</v>
      </c>
      <c r="D1947" s="90">
        <v>5.5</v>
      </c>
      <c r="E1947" t="s">
        <v>23</v>
      </c>
      <c r="F1947">
        <v>4102081</v>
      </c>
      <c r="G1947">
        <v>5.5</v>
      </c>
      <c r="H1947">
        <v>0</v>
      </c>
      <c r="I1947">
        <v>0</v>
      </c>
      <c r="J1947" s="90"/>
      <c r="M1947"/>
    </row>
    <row r="1948" spans="1:13" hidden="1" x14ac:dyDescent="0.25">
      <c r="A1948" t="s">
        <v>75</v>
      </c>
      <c r="B1948" t="s">
        <v>140</v>
      </c>
      <c r="C1948" s="2">
        <v>45744</v>
      </c>
      <c r="D1948" s="90">
        <v>5.5</v>
      </c>
      <c r="E1948" t="s">
        <v>23</v>
      </c>
      <c r="F1948">
        <v>4102084</v>
      </c>
      <c r="G1948">
        <v>5.5</v>
      </c>
      <c r="H1948">
        <v>0</v>
      </c>
      <c r="I1948">
        <v>0</v>
      </c>
      <c r="J1948" s="90"/>
      <c r="M1948"/>
    </row>
    <row r="1949" spans="1:13" hidden="1" x14ac:dyDescent="0.25">
      <c r="A1949" t="s">
        <v>44</v>
      </c>
      <c r="B1949" t="s">
        <v>45</v>
      </c>
      <c r="C1949" s="2">
        <v>45749</v>
      </c>
      <c r="D1949" s="90">
        <v>0</v>
      </c>
      <c r="E1949" t="s">
        <v>23</v>
      </c>
      <c r="F1949">
        <v>4102085</v>
      </c>
      <c r="G1949">
        <v>3.75</v>
      </c>
      <c r="H1949">
        <v>1</v>
      </c>
      <c r="I1949">
        <v>3.75</v>
      </c>
      <c r="J1949" s="90"/>
      <c r="M1949"/>
    </row>
    <row r="1950" spans="1:13" hidden="1" x14ac:dyDescent="0.25">
      <c r="A1950" t="s">
        <v>44</v>
      </c>
      <c r="B1950" t="s">
        <v>45</v>
      </c>
      <c r="C1950" s="2">
        <v>45749</v>
      </c>
      <c r="D1950" s="90">
        <v>0</v>
      </c>
      <c r="E1950" t="s">
        <v>23</v>
      </c>
      <c r="F1950">
        <v>4102086</v>
      </c>
      <c r="G1950">
        <v>3.75</v>
      </c>
      <c r="H1950">
        <v>1</v>
      </c>
      <c r="I1950">
        <v>3.75</v>
      </c>
      <c r="J1950" s="90"/>
      <c r="M1950"/>
    </row>
    <row r="1951" spans="1:13" hidden="1" x14ac:dyDescent="0.25">
      <c r="A1951" t="s">
        <v>44</v>
      </c>
      <c r="B1951" t="s">
        <v>18</v>
      </c>
      <c r="C1951" s="2">
        <v>45745</v>
      </c>
      <c r="D1951" s="90">
        <v>0</v>
      </c>
      <c r="E1951" t="s">
        <v>23</v>
      </c>
      <c r="F1951">
        <v>4102087</v>
      </c>
      <c r="G1951">
        <v>3.75</v>
      </c>
      <c r="H1951">
        <v>1</v>
      </c>
      <c r="I1951">
        <v>3.75</v>
      </c>
      <c r="J1951" s="90"/>
      <c r="M1951"/>
    </row>
    <row r="1952" spans="1:13" hidden="1" x14ac:dyDescent="0.25">
      <c r="A1952" t="s">
        <v>44</v>
      </c>
      <c r="B1952" t="s">
        <v>18</v>
      </c>
      <c r="C1952" s="2">
        <v>45745</v>
      </c>
      <c r="D1952" s="90">
        <v>0</v>
      </c>
      <c r="E1952" t="s">
        <v>23</v>
      </c>
      <c r="F1952">
        <v>4102088</v>
      </c>
      <c r="G1952">
        <v>3.75</v>
      </c>
      <c r="H1952">
        <v>1</v>
      </c>
      <c r="I1952">
        <v>3.75</v>
      </c>
      <c r="J1952" s="90"/>
      <c r="M1952"/>
    </row>
    <row r="1953" spans="1:13" hidden="1" x14ac:dyDescent="0.25">
      <c r="A1953" t="s">
        <v>75</v>
      </c>
      <c r="B1953" t="s">
        <v>137</v>
      </c>
      <c r="C1953" s="2">
        <v>45744</v>
      </c>
      <c r="D1953" s="90">
        <v>5.5</v>
      </c>
      <c r="E1953" t="s">
        <v>23</v>
      </c>
      <c r="F1953">
        <v>4102089</v>
      </c>
      <c r="G1953">
        <v>5.5</v>
      </c>
      <c r="H1953">
        <v>0</v>
      </c>
      <c r="I1953">
        <v>0</v>
      </c>
      <c r="J1953" s="90"/>
      <c r="M1953"/>
    </row>
    <row r="1954" spans="1:13" hidden="1" x14ac:dyDescent="0.25">
      <c r="A1954" t="s">
        <v>73</v>
      </c>
      <c r="B1954" t="s">
        <v>136</v>
      </c>
      <c r="C1954" s="2">
        <v>45745</v>
      </c>
      <c r="D1954" s="90">
        <v>0</v>
      </c>
      <c r="E1954" t="s">
        <v>37</v>
      </c>
      <c r="F1954">
        <v>4102093</v>
      </c>
      <c r="G1954">
        <v>0</v>
      </c>
      <c r="H1954">
        <v>0</v>
      </c>
      <c r="I1954">
        <v>0</v>
      </c>
      <c r="J1954" s="90"/>
      <c r="M1954"/>
    </row>
    <row r="1955" spans="1:13" hidden="1" x14ac:dyDescent="0.25">
      <c r="A1955" t="s">
        <v>73</v>
      </c>
      <c r="B1955" t="s">
        <v>135</v>
      </c>
      <c r="C1955" s="2">
        <v>45745</v>
      </c>
      <c r="D1955" s="90">
        <v>5</v>
      </c>
      <c r="E1955" t="s">
        <v>23</v>
      </c>
      <c r="F1955">
        <v>4102094</v>
      </c>
      <c r="G1955">
        <v>5</v>
      </c>
      <c r="H1955">
        <v>0</v>
      </c>
      <c r="I1955">
        <v>0</v>
      </c>
      <c r="J1955" s="90"/>
      <c r="M1955"/>
    </row>
    <row r="1956" spans="1:13" hidden="1" x14ac:dyDescent="0.25">
      <c r="A1956" t="s">
        <v>75</v>
      </c>
      <c r="B1956" t="s">
        <v>133</v>
      </c>
      <c r="C1956" s="2">
        <v>45749</v>
      </c>
      <c r="D1956" s="90">
        <v>3</v>
      </c>
      <c r="E1956" t="s">
        <v>23</v>
      </c>
      <c r="F1956">
        <v>4102095</v>
      </c>
      <c r="G1956">
        <v>3</v>
      </c>
      <c r="H1956">
        <v>0</v>
      </c>
      <c r="I1956">
        <v>0</v>
      </c>
      <c r="J1956" s="90"/>
      <c r="M1956"/>
    </row>
    <row r="1957" spans="1:13" hidden="1" x14ac:dyDescent="0.25">
      <c r="A1957" t="s">
        <v>44</v>
      </c>
      <c r="B1957" t="s">
        <v>18</v>
      </c>
      <c r="C1957" s="2">
        <v>45744</v>
      </c>
      <c r="D1957" s="90">
        <v>0</v>
      </c>
      <c r="E1957" t="s">
        <v>20</v>
      </c>
      <c r="F1957">
        <v>4102097</v>
      </c>
      <c r="G1957">
        <v>3.75</v>
      </c>
      <c r="H1957">
        <v>1</v>
      </c>
      <c r="I1957">
        <v>3.75</v>
      </c>
      <c r="J1957" s="90"/>
      <c r="M1957"/>
    </row>
    <row r="1958" spans="1:13" hidden="1" x14ac:dyDescent="0.25">
      <c r="A1958" t="s">
        <v>75</v>
      </c>
      <c r="B1958" t="s">
        <v>141</v>
      </c>
      <c r="C1958" s="2">
        <v>45749</v>
      </c>
      <c r="D1958" s="90">
        <v>5</v>
      </c>
      <c r="E1958" t="s">
        <v>23</v>
      </c>
      <c r="F1958">
        <v>4102098</v>
      </c>
      <c r="G1958">
        <v>5</v>
      </c>
      <c r="H1958">
        <v>0</v>
      </c>
      <c r="I1958">
        <v>0</v>
      </c>
      <c r="J1958" s="90"/>
      <c r="M1958"/>
    </row>
    <row r="1959" spans="1:13" hidden="1" x14ac:dyDescent="0.25">
      <c r="A1959" t="s">
        <v>44</v>
      </c>
      <c r="B1959" t="s">
        <v>18</v>
      </c>
      <c r="C1959" s="2">
        <v>45744</v>
      </c>
      <c r="D1959" s="90">
        <v>0</v>
      </c>
      <c r="E1959" t="s">
        <v>20</v>
      </c>
      <c r="F1959">
        <v>4102099</v>
      </c>
      <c r="G1959">
        <v>3.75</v>
      </c>
      <c r="H1959">
        <v>1</v>
      </c>
      <c r="I1959">
        <v>3.75</v>
      </c>
      <c r="J1959" s="90"/>
      <c r="M1959"/>
    </row>
    <row r="1960" spans="1:13" hidden="1" x14ac:dyDescent="0.25">
      <c r="A1960" t="s">
        <v>75</v>
      </c>
      <c r="B1960" t="s">
        <v>136</v>
      </c>
      <c r="C1960" s="2">
        <v>45746</v>
      </c>
      <c r="D1960" s="90">
        <v>5</v>
      </c>
      <c r="E1960" t="s">
        <v>23</v>
      </c>
      <c r="F1960">
        <v>4102100</v>
      </c>
      <c r="G1960">
        <v>5</v>
      </c>
      <c r="H1960">
        <v>0</v>
      </c>
      <c r="I1960">
        <v>0</v>
      </c>
      <c r="J1960" s="90"/>
      <c r="M1960"/>
    </row>
    <row r="1961" spans="1:13" hidden="1" x14ac:dyDescent="0.25">
      <c r="A1961" t="s">
        <v>75</v>
      </c>
      <c r="B1961" t="s">
        <v>143</v>
      </c>
      <c r="C1961" s="2">
        <v>45747</v>
      </c>
      <c r="D1961" s="90">
        <v>5</v>
      </c>
      <c r="E1961" t="s">
        <v>37</v>
      </c>
      <c r="F1961">
        <v>4102101</v>
      </c>
      <c r="G1961">
        <v>5</v>
      </c>
      <c r="H1961">
        <v>0</v>
      </c>
      <c r="I1961">
        <v>0</v>
      </c>
      <c r="J1961" s="90"/>
      <c r="M1961"/>
    </row>
    <row r="1962" spans="1:13" hidden="1" x14ac:dyDescent="0.25">
      <c r="A1962" t="s">
        <v>75</v>
      </c>
      <c r="B1962" t="s">
        <v>21</v>
      </c>
      <c r="C1962" s="2">
        <v>45748</v>
      </c>
      <c r="D1962" s="90">
        <v>5</v>
      </c>
      <c r="E1962" t="s">
        <v>23</v>
      </c>
      <c r="F1962">
        <v>4102111</v>
      </c>
      <c r="G1962">
        <v>5</v>
      </c>
      <c r="H1962">
        <v>0</v>
      </c>
      <c r="I1962">
        <v>0</v>
      </c>
      <c r="J1962" s="90"/>
      <c r="M1962"/>
    </row>
    <row r="1963" spans="1:13" hidden="1" x14ac:dyDescent="0.25">
      <c r="A1963" t="s">
        <v>44</v>
      </c>
      <c r="B1963" t="s">
        <v>18</v>
      </c>
      <c r="C1963" s="2">
        <v>45742</v>
      </c>
      <c r="D1963" s="90">
        <v>0</v>
      </c>
      <c r="E1963" t="s">
        <v>20</v>
      </c>
      <c r="F1963">
        <v>4102112</v>
      </c>
      <c r="G1963">
        <v>3.75</v>
      </c>
      <c r="H1963">
        <v>1</v>
      </c>
      <c r="I1963">
        <v>3.75</v>
      </c>
      <c r="J1963" s="90"/>
      <c r="M1963"/>
    </row>
    <row r="1964" spans="1:13" hidden="1" x14ac:dyDescent="0.25">
      <c r="A1964" t="s">
        <v>75</v>
      </c>
      <c r="B1964" t="s">
        <v>18</v>
      </c>
      <c r="C1964" s="2">
        <v>45748</v>
      </c>
      <c r="D1964" s="90">
        <v>5.5</v>
      </c>
      <c r="E1964" t="s">
        <v>23</v>
      </c>
      <c r="F1964">
        <v>4102113</v>
      </c>
      <c r="G1964">
        <v>5.5</v>
      </c>
      <c r="H1964">
        <v>0</v>
      </c>
      <c r="I1964">
        <v>0</v>
      </c>
      <c r="J1964" s="90"/>
      <c r="M1964"/>
    </row>
    <row r="1965" spans="1:13" hidden="1" x14ac:dyDescent="0.25">
      <c r="A1965" t="s">
        <v>75</v>
      </c>
      <c r="B1965" t="s">
        <v>136</v>
      </c>
      <c r="C1965" s="2">
        <v>45744</v>
      </c>
      <c r="D1965" s="90">
        <v>5.5</v>
      </c>
      <c r="E1965" t="s">
        <v>23</v>
      </c>
      <c r="F1965">
        <v>4102114</v>
      </c>
      <c r="G1965">
        <v>5.5</v>
      </c>
      <c r="H1965">
        <v>0</v>
      </c>
      <c r="I1965">
        <v>0</v>
      </c>
      <c r="J1965" s="90"/>
      <c r="M1965"/>
    </row>
    <row r="1966" spans="1:13" hidden="1" x14ac:dyDescent="0.25">
      <c r="A1966" t="s">
        <v>75</v>
      </c>
      <c r="B1966" t="s">
        <v>142</v>
      </c>
      <c r="C1966" s="2">
        <v>45744</v>
      </c>
      <c r="D1966" s="90">
        <v>5</v>
      </c>
      <c r="E1966" t="s">
        <v>23</v>
      </c>
      <c r="F1966">
        <v>4102115</v>
      </c>
      <c r="G1966">
        <v>5</v>
      </c>
      <c r="H1966">
        <v>0</v>
      </c>
      <c r="I1966">
        <v>0</v>
      </c>
      <c r="J1966" s="90"/>
      <c r="M1966"/>
    </row>
    <row r="1967" spans="1:13" hidden="1" x14ac:dyDescent="0.25">
      <c r="A1967" t="s">
        <v>73</v>
      </c>
      <c r="B1967" t="s">
        <v>18</v>
      </c>
      <c r="C1967" s="2">
        <v>45744</v>
      </c>
      <c r="D1967" s="90">
        <v>0</v>
      </c>
      <c r="E1967" t="s">
        <v>23</v>
      </c>
      <c r="F1967">
        <v>4102119</v>
      </c>
      <c r="G1967">
        <v>0</v>
      </c>
      <c r="H1967">
        <v>0</v>
      </c>
      <c r="I1967">
        <v>0</v>
      </c>
      <c r="J1967" s="90"/>
      <c r="M1967"/>
    </row>
    <row r="1968" spans="1:13" hidden="1" x14ac:dyDescent="0.25">
      <c r="A1968" t="s">
        <v>44</v>
      </c>
      <c r="B1968" t="s">
        <v>18</v>
      </c>
      <c r="C1968" s="2">
        <v>45743</v>
      </c>
      <c r="D1968" s="90">
        <v>3.75</v>
      </c>
      <c r="E1968" t="s">
        <v>20</v>
      </c>
      <c r="F1968">
        <v>4102121</v>
      </c>
      <c r="G1968">
        <v>3.75</v>
      </c>
      <c r="H1968">
        <v>0</v>
      </c>
      <c r="I1968">
        <v>0</v>
      </c>
      <c r="J1968" s="90"/>
      <c r="M1968"/>
    </row>
    <row r="1969" spans="1:13" hidden="1" x14ac:dyDescent="0.25">
      <c r="A1969" t="s">
        <v>75</v>
      </c>
      <c r="B1969" t="s">
        <v>18</v>
      </c>
      <c r="C1969" s="2">
        <v>45743</v>
      </c>
      <c r="D1969" s="90">
        <v>5</v>
      </c>
      <c r="E1969" t="s">
        <v>20</v>
      </c>
      <c r="F1969">
        <v>4102122</v>
      </c>
      <c r="G1969">
        <v>5</v>
      </c>
      <c r="H1969">
        <v>0</v>
      </c>
      <c r="I1969">
        <v>0</v>
      </c>
      <c r="J1969" s="90"/>
      <c r="M1969"/>
    </row>
    <row r="1970" spans="1:13" hidden="1" x14ac:dyDescent="0.25">
      <c r="A1970" t="s">
        <v>73</v>
      </c>
      <c r="B1970" t="s">
        <v>136</v>
      </c>
      <c r="C1970" s="2">
        <v>45743</v>
      </c>
      <c r="D1970" s="90">
        <v>5</v>
      </c>
      <c r="E1970" t="s">
        <v>37</v>
      </c>
      <c r="F1970">
        <v>4102124</v>
      </c>
      <c r="G1970">
        <v>5</v>
      </c>
      <c r="H1970">
        <v>0</v>
      </c>
      <c r="I1970">
        <v>0</v>
      </c>
      <c r="J1970" s="90"/>
      <c r="M1970"/>
    </row>
    <row r="1971" spans="1:13" hidden="1" x14ac:dyDescent="0.25">
      <c r="A1971" t="s">
        <v>75</v>
      </c>
      <c r="B1971" t="s">
        <v>18</v>
      </c>
      <c r="C1971" s="2">
        <v>45743</v>
      </c>
      <c r="D1971" s="90">
        <v>5</v>
      </c>
      <c r="E1971" t="s">
        <v>23</v>
      </c>
      <c r="F1971">
        <v>4102125</v>
      </c>
      <c r="G1971">
        <v>5</v>
      </c>
      <c r="H1971">
        <v>0</v>
      </c>
      <c r="I1971">
        <v>0</v>
      </c>
      <c r="J1971" s="90"/>
      <c r="M1971"/>
    </row>
    <row r="1972" spans="1:13" hidden="1" x14ac:dyDescent="0.25">
      <c r="A1972" t="s">
        <v>44</v>
      </c>
      <c r="B1972" t="s">
        <v>18</v>
      </c>
      <c r="C1972" s="2">
        <v>45743</v>
      </c>
      <c r="D1972" s="90">
        <v>3.75</v>
      </c>
      <c r="E1972" t="s">
        <v>20</v>
      </c>
      <c r="F1972">
        <v>4102126</v>
      </c>
      <c r="G1972">
        <v>3.75</v>
      </c>
      <c r="H1972">
        <v>0</v>
      </c>
      <c r="I1972">
        <v>0</v>
      </c>
      <c r="J1972" s="90"/>
      <c r="M1972"/>
    </row>
    <row r="1973" spans="1:13" hidden="1" x14ac:dyDescent="0.25">
      <c r="A1973" t="s">
        <v>44</v>
      </c>
      <c r="B1973" t="s">
        <v>45</v>
      </c>
      <c r="C1973" s="2">
        <v>45743</v>
      </c>
      <c r="D1973" s="90">
        <v>0</v>
      </c>
      <c r="E1973" t="s">
        <v>23</v>
      </c>
      <c r="F1973">
        <v>4102127</v>
      </c>
      <c r="G1973">
        <v>3.75</v>
      </c>
      <c r="H1973">
        <v>1</v>
      </c>
      <c r="I1973">
        <v>3.75</v>
      </c>
      <c r="J1973" s="90"/>
      <c r="M1973"/>
    </row>
    <row r="1974" spans="1:13" hidden="1" x14ac:dyDescent="0.25">
      <c r="A1974" t="s">
        <v>73</v>
      </c>
      <c r="B1974" t="s">
        <v>18</v>
      </c>
      <c r="C1974" s="2">
        <v>45746</v>
      </c>
      <c r="D1974" s="90">
        <v>10</v>
      </c>
      <c r="E1974" t="s">
        <v>20</v>
      </c>
      <c r="F1974">
        <v>4102133</v>
      </c>
      <c r="G1974">
        <v>10</v>
      </c>
      <c r="H1974">
        <v>0</v>
      </c>
      <c r="I1974">
        <v>0</v>
      </c>
      <c r="J1974" s="90"/>
      <c r="M1974"/>
    </row>
    <row r="1975" spans="1:13" hidden="1" x14ac:dyDescent="0.25">
      <c r="A1975" t="s">
        <v>73</v>
      </c>
      <c r="B1975" t="s">
        <v>18</v>
      </c>
      <c r="C1975" s="2">
        <v>45746</v>
      </c>
      <c r="D1975" s="90">
        <v>10</v>
      </c>
      <c r="E1975" t="s">
        <v>20</v>
      </c>
      <c r="F1975">
        <v>4102134</v>
      </c>
      <c r="G1975">
        <v>10</v>
      </c>
      <c r="H1975">
        <v>0</v>
      </c>
      <c r="I1975">
        <v>0</v>
      </c>
      <c r="J1975" s="90"/>
      <c r="M1975"/>
    </row>
    <row r="1976" spans="1:13" hidden="1" x14ac:dyDescent="0.25">
      <c r="A1976" t="s">
        <v>73</v>
      </c>
      <c r="B1976" t="s">
        <v>136</v>
      </c>
      <c r="C1976" s="2">
        <v>45743</v>
      </c>
      <c r="D1976" s="90">
        <v>5</v>
      </c>
      <c r="E1976" t="s">
        <v>23</v>
      </c>
      <c r="F1976">
        <v>4102136</v>
      </c>
      <c r="G1976">
        <v>5</v>
      </c>
      <c r="H1976">
        <v>0</v>
      </c>
      <c r="I1976">
        <v>0</v>
      </c>
      <c r="J1976" s="90"/>
      <c r="M1976"/>
    </row>
    <row r="1977" spans="1:13" hidden="1" x14ac:dyDescent="0.25">
      <c r="A1977" t="s">
        <v>73</v>
      </c>
      <c r="B1977" t="s">
        <v>21</v>
      </c>
      <c r="C1977" s="2">
        <v>45743</v>
      </c>
      <c r="D1977" s="90">
        <v>5</v>
      </c>
      <c r="E1977" t="s">
        <v>23</v>
      </c>
      <c r="F1977">
        <v>4102137</v>
      </c>
      <c r="G1977">
        <v>5</v>
      </c>
      <c r="H1977">
        <v>0</v>
      </c>
      <c r="I1977">
        <v>0</v>
      </c>
      <c r="J1977" s="90"/>
      <c r="M1977"/>
    </row>
    <row r="1978" spans="1:13" hidden="1" x14ac:dyDescent="0.25">
      <c r="A1978" t="s">
        <v>44</v>
      </c>
      <c r="B1978" t="s">
        <v>117</v>
      </c>
      <c r="C1978" s="2">
        <v>45743</v>
      </c>
      <c r="D1978" s="90">
        <v>3.75</v>
      </c>
      <c r="E1978" t="s">
        <v>23</v>
      </c>
      <c r="F1978">
        <v>4102138</v>
      </c>
      <c r="G1978">
        <v>3.75</v>
      </c>
      <c r="H1978">
        <v>0</v>
      </c>
      <c r="I1978">
        <v>0</v>
      </c>
      <c r="J1978" s="90"/>
      <c r="M1978"/>
    </row>
    <row r="1979" spans="1:13" hidden="1" x14ac:dyDescent="0.25">
      <c r="A1979" t="s">
        <v>44</v>
      </c>
      <c r="B1979" t="s">
        <v>18</v>
      </c>
      <c r="C1979" s="2">
        <v>45743</v>
      </c>
      <c r="D1979" s="90">
        <v>0</v>
      </c>
      <c r="E1979" t="s">
        <v>20</v>
      </c>
      <c r="F1979">
        <v>4102141</v>
      </c>
      <c r="G1979">
        <v>3.75</v>
      </c>
      <c r="H1979">
        <v>1</v>
      </c>
      <c r="I1979">
        <v>3.75</v>
      </c>
      <c r="J1979" s="90"/>
      <c r="M1979"/>
    </row>
    <row r="1980" spans="1:13" hidden="1" x14ac:dyDescent="0.25">
      <c r="A1980" t="s">
        <v>44</v>
      </c>
      <c r="B1980" t="s">
        <v>18</v>
      </c>
      <c r="C1980" s="2">
        <v>45743</v>
      </c>
      <c r="D1980" s="90">
        <v>3.75</v>
      </c>
      <c r="E1980" t="s">
        <v>20</v>
      </c>
      <c r="F1980">
        <v>4102142</v>
      </c>
      <c r="G1980">
        <v>3.75</v>
      </c>
      <c r="H1980">
        <v>0</v>
      </c>
      <c r="I1980">
        <v>0</v>
      </c>
      <c r="J1980" s="90"/>
      <c r="M1980"/>
    </row>
    <row r="1981" spans="1:13" hidden="1" x14ac:dyDescent="0.25">
      <c r="A1981" t="s">
        <v>44</v>
      </c>
      <c r="B1981" t="s">
        <v>45</v>
      </c>
      <c r="C1981" s="2">
        <v>45744</v>
      </c>
      <c r="D1981" s="90">
        <v>0</v>
      </c>
      <c r="E1981" t="s">
        <v>23</v>
      </c>
      <c r="F1981">
        <v>4102144</v>
      </c>
      <c r="G1981">
        <v>3.75</v>
      </c>
      <c r="H1981">
        <v>1</v>
      </c>
      <c r="I1981">
        <v>3.75</v>
      </c>
      <c r="J1981" s="90"/>
      <c r="M1981"/>
    </row>
    <row r="1982" spans="1:13" hidden="1" x14ac:dyDescent="0.25">
      <c r="A1982" t="s">
        <v>44</v>
      </c>
      <c r="B1982" t="s">
        <v>18</v>
      </c>
      <c r="C1982" s="2">
        <v>45744</v>
      </c>
      <c r="D1982" s="90">
        <v>0</v>
      </c>
      <c r="E1982" t="s">
        <v>20</v>
      </c>
      <c r="F1982">
        <v>4102145</v>
      </c>
      <c r="G1982">
        <v>3.75</v>
      </c>
      <c r="H1982">
        <v>1</v>
      </c>
      <c r="I1982">
        <v>3.75</v>
      </c>
      <c r="J1982" s="90"/>
      <c r="M1982"/>
    </row>
    <row r="1983" spans="1:13" hidden="1" x14ac:dyDescent="0.25">
      <c r="A1983" t="s">
        <v>75</v>
      </c>
      <c r="B1983" t="s">
        <v>133</v>
      </c>
      <c r="C1983" s="2">
        <v>45745</v>
      </c>
      <c r="D1983" s="90">
        <v>5.5</v>
      </c>
      <c r="E1983" t="s">
        <v>23</v>
      </c>
      <c r="F1983">
        <v>4102148</v>
      </c>
      <c r="G1983">
        <v>5.5</v>
      </c>
      <c r="H1983">
        <v>0</v>
      </c>
      <c r="I1983">
        <v>0</v>
      </c>
      <c r="J1983" s="90"/>
      <c r="M1983"/>
    </row>
    <row r="1984" spans="1:13" hidden="1" x14ac:dyDescent="0.25">
      <c r="A1984" t="s">
        <v>44</v>
      </c>
      <c r="B1984" t="s">
        <v>18</v>
      </c>
      <c r="C1984" s="2">
        <v>45746</v>
      </c>
      <c r="D1984" s="90">
        <v>3.75</v>
      </c>
      <c r="E1984" t="s">
        <v>20</v>
      </c>
      <c r="F1984">
        <v>4102149</v>
      </c>
      <c r="G1984">
        <v>3.75</v>
      </c>
      <c r="H1984">
        <v>0</v>
      </c>
      <c r="I1984">
        <v>0</v>
      </c>
      <c r="J1984" s="90"/>
      <c r="M1984"/>
    </row>
    <row r="1985" spans="1:13" hidden="1" x14ac:dyDescent="0.25">
      <c r="A1985" t="s">
        <v>44</v>
      </c>
      <c r="B1985" t="s">
        <v>133</v>
      </c>
      <c r="C1985" s="2">
        <v>45746</v>
      </c>
      <c r="D1985" s="90">
        <v>3.75</v>
      </c>
      <c r="E1985" t="s">
        <v>23</v>
      </c>
      <c r="F1985">
        <v>4102151</v>
      </c>
      <c r="G1985">
        <v>3.75</v>
      </c>
      <c r="H1985">
        <v>0</v>
      </c>
      <c r="I1985">
        <v>0</v>
      </c>
      <c r="J1985" s="90"/>
      <c r="M1985"/>
    </row>
    <row r="1986" spans="1:13" hidden="1" x14ac:dyDescent="0.25">
      <c r="A1986" t="s">
        <v>75</v>
      </c>
      <c r="B1986" t="s">
        <v>136</v>
      </c>
      <c r="C1986" s="2">
        <v>45747</v>
      </c>
      <c r="D1986" s="90">
        <v>0</v>
      </c>
      <c r="E1986" t="s">
        <v>37</v>
      </c>
      <c r="F1986">
        <v>4102153</v>
      </c>
      <c r="G1986">
        <v>0</v>
      </c>
      <c r="H1986">
        <v>0</v>
      </c>
      <c r="I1986">
        <v>0</v>
      </c>
      <c r="J1986" s="90"/>
      <c r="M1986"/>
    </row>
    <row r="1987" spans="1:13" hidden="1" x14ac:dyDescent="0.25">
      <c r="A1987" t="s">
        <v>44</v>
      </c>
      <c r="B1987" t="s">
        <v>18</v>
      </c>
      <c r="C1987" s="2">
        <v>45746</v>
      </c>
      <c r="D1987" s="90">
        <v>3.75</v>
      </c>
      <c r="E1987" t="s">
        <v>20</v>
      </c>
      <c r="F1987">
        <v>4102154</v>
      </c>
      <c r="G1987">
        <v>3.75</v>
      </c>
      <c r="H1987">
        <v>0</v>
      </c>
      <c r="I1987">
        <v>0</v>
      </c>
      <c r="J1987" s="90"/>
      <c r="M1987"/>
    </row>
    <row r="1988" spans="1:13" hidden="1" x14ac:dyDescent="0.25">
      <c r="A1988" t="s">
        <v>44</v>
      </c>
      <c r="B1988" t="s">
        <v>18</v>
      </c>
      <c r="C1988" s="2">
        <v>45746</v>
      </c>
      <c r="D1988" s="90">
        <v>3.75</v>
      </c>
      <c r="E1988" t="s">
        <v>20</v>
      </c>
      <c r="F1988">
        <v>4102156</v>
      </c>
      <c r="G1988">
        <v>3.75</v>
      </c>
      <c r="H1988">
        <v>0</v>
      </c>
      <c r="I1988">
        <v>0</v>
      </c>
      <c r="J1988" s="90"/>
      <c r="M1988"/>
    </row>
    <row r="1989" spans="1:13" hidden="1" x14ac:dyDescent="0.25">
      <c r="A1989" t="s">
        <v>44</v>
      </c>
      <c r="B1989" t="s">
        <v>136</v>
      </c>
      <c r="C1989" s="2">
        <v>45747</v>
      </c>
      <c r="D1989" s="90">
        <v>0</v>
      </c>
      <c r="E1989" t="s">
        <v>23</v>
      </c>
      <c r="F1989">
        <v>4102157</v>
      </c>
      <c r="G1989">
        <v>3.75</v>
      </c>
      <c r="H1989">
        <v>1</v>
      </c>
      <c r="I1989">
        <v>3.75</v>
      </c>
      <c r="J1989" s="90"/>
      <c r="M1989"/>
    </row>
    <row r="1990" spans="1:13" hidden="1" x14ac:dyDescent="0.25">
      <c r="A1990" t="s">
        <v>44</v>
      </c>
      <c r="B1990" t="s">
        <v>45</v>
      </c>
      <c r="C1990" s="2">
        <v>45747</v>
      </c>
      <c r="D1990" s="90">
        <v>0</v>
      </c>
      <c r="E1990" t="s">
        <v>23</v>
      </c>
      <c r="F1990">
        <v>4102158</v>
      </c>
      <c r="G1990">
        <v>3.75</v>
      </c>
      <c r="H1990">
        <v>1</v>
      </c>
      <c r="I1990">
        <v>3.75</v>
      </c>
      <c r="J1990" s="90"/>
      <c r="M1990"/>
    </row>
    <row r="1991" spans="1:13" hidden="1" x14ac:dyDescent="0.25">
      <c r="A1991" t="s">
        <v>75</v>
      </c>
      <c r="B1991" t="s">
        <v>133</v>
      </c>
      <c r="C1991" s="2">
        <v>45745</v>
      </c>
      <c r="D1991" s="90">
        <v>5.5</v>
      </c>
      <c r="E1991" t="s">
        <v>23</v>
      </c>
      <c r="F1991">
        <v>4102161</v>
      </c>
      <c r="G1991">
        <v>5.5</v>
      </c>
      <c r="H1991">
        <v>0</v>
      </c>
      <c r="I1991">
        <v>0</v>
      </c>
      <c r="J1991" s="90"/>
      <c r="M1991"/>
    </row>
    <row r="1992" spans="1:13" hidden="1" x14ac:dyDescent="0.25">
      <c r="A1992" t="s">
        <v>75</v>
      </c>
      <c r="B1992" t="s">
        <v>136</v>
      </c>
      <c r="C1992" s="2">
        <v>45747</v>
      </c>
      <c r="D1992" s="90">
        <v>0</v>
      </c>
      <c r="E1992" t="s">
        <v>37</v>
      </c>
      <c r="F1992">
        <v>4102163</v>
      </c>
      <c r="G1992">
        <v>0</v>
      </c>
      <c r="H1992">
        <v>0</v>
      </c>
      <c r="I1992">
        <v>0</v>
      </c>
      <c r="J1992" s="90"/>
      <c r="M1992"/>
    </row>
    <row r="1993" spans="1:13" hidden="1" x14ac:dyDescent="0.25">
      <c r="A1993" t="s">
        <v>73</v>
      </c>
      <c r="B1993" t="s">
        <v>18</v>
      </c>
      <c r="C1993" s="2">
        <v>45745</v>
      </c>
      <c r="D1993" s="90">
        <v>0</v>
      </c>
      <c r="E1993" t="s">
        <v>23</v>
      </c>
      <c r="F1993">
        <v>4102167</v>
      </c>
      <c r="G1993">
        <v>0</v>
      </c>
      <c r="H1993">
        <v>0</v>
      </c>
      <c r="I1993">
        <v>0</v>
      </c>
      <c r="J1993" s="90"/>
      <c r="M1993"/>
    </row>
    <row r="1994" spans="1:13" hidden="1" x14ac:dyDescent="0.25">
      <c r="A1994" t="s">
        <v>44</v>
      </c>
      <c r="B1994" t="s">
        <v>45</v>
      </c>
      <c r="C1994" s="2">
        <v>45743</v>
      </c>
      <c r="D1994" s="90">
        <v>0</v>
      </c>
      <c r="E1994" t="s">
        <v>23</v>
      </c>
      <c r="F1994">
        <v>4102168</v>
      </c>
      <c r="G1994">
        <v>3.75</v>
      </c>
      <c r="H1994">
        <v>1</v>
      </c>
      <c r="I1994">
        <v>3.75</v>
      </c>
      <c r="J1994" s="90"/>
      <c r="M1994"/>
    </row>
    <row r="1995" spans="1:13" hidden="1" x14ac:dyDescent="0.25">
      <c r="A1995" t="s">
        <v>44</v>
      </c>
      <c r="B1995" t="s">
        <v>45</v>
      </c>
      <c r="C1995" s="2">
        <v>45743</v>
      </c>
      <c r="D1995" s="90">
        <v>0</v>
      </c>
      <c r="E1995" t="s">
        <v>23</v>
      </c>
      <c r="F1995">
        <v>4102169</v>
      </c>
      <c r="G1995">
        <v>3.75</v>
      </c>
      <c r="H1995">
        <v>1</v>
      </c>
      <c r="I1995">
        <v>3.75</v>
      </c>
      <c r="J1995" s="90"/>
      <c r="M1995"/>
    </row>
    <row r="1996" spans="1:13" hidden="1" x14ac:dyDescent="0.25">
      <c r="A1996" t="s">
        <v>75</v>
      </c>
      <c r="B1996" t="s">
        <v>140</v>
      </c>
      <c r="C1996" s="2">
        <v>45747</v>
      </c>
      <c r="D1996" s="90">
        <v>0</v>
      </c>
      <c r="E1996" t="s">
        <v>37</v>
      </c>
      <c r="F1996">
        <v>4102170</v>
      </c>
      <c r="G1996">
        <v>5.5</v>
      </c>
      <c r="H1996">
        <v>1</v>
      </c>
      <c r="I1996">
        <v>5.5</v>
      </c>
      <c r="J1996" s="90"/>
      <c r="M1996"/>
    </row>
    <row r="1997" spans="1:13" hidden="1" x14ac:dyDescent="0.25">
      <c r="A1997" t="s">
        <v>44</v>
      </c>
      <c r="B1997" t="s">
        <v>45</v>
      </c>
      <c r="C1997" s="2">
        <v>45743</v>
      </c>
      <c r="D1997" s="90">
        <v>0</v>
      </c>
      <c r="E1997" t="s">
        <v>23</v>
      </c>
      <c r="F1997">
        <v>4102178</v>
      </c>
      <c r="G1997">
        <v>3.75</v>
      </c>
      <c r="H1997">
        <v>1</v>
      </c>
      <c r="I1997">
        <v>3.75</v>
      </c>
      <c r="J1997" s="90"/>
      <c r="M1997"/>
    </row>
    <row r="1998" spans="1:13" hidden="1" x14ac:dyDescent="0.25">
      <c r="A1998" t="s">
        <v>44</v>
      </c>
      <c r="B1998" t="s">
        <v>132</v>
      </c>
      <c r="C1998" s="2">
        <v>45743</v>
      </c>
      <c r="D1998" s="90">
        <v>0</v>
      </c>
      <c r="E1998" t="s">
        <v>23</v>
      </c>
      <c r="F1998">
        <v>4102179</v>
      </c>
      <c r="G1998">
        <v>3.75</v>
      </c>
      <c r="H1998">
        <v>1</v>
      </c>
      <c r="I1998">
        <v>3.75</v>
      </c>
      <c r="J1998" s="90"/>
      <c r="M1998"/>
    </row>
    <row r="1999" spans="1:13" hidden="1" x14ac:dyDescent="0.25">
      <c r="A1999" t="s">
        <v>75</v>
      </c>
      <c r="B1999" t="s">
        <v>142</v>
      </c>
      <c r="C1999" s="2">
        <v>45743</v>
      </c>
      <c r="D1999" s="90">
        <v>0</v>
      </c>
      <c r="E1999" t="s">
        <v>23</v>
      </c>
      <c r="F1999">
        <v>4102180</v>
      </c>
      <c r="G1999">
        <v>5.5</v>
      </c>
      <c r="H1999">
        <v>1</v>
      </c>
      <c r="I1999">
        <v>5.5</v>
      </c>
      <c r="J1999" s="90"/>
      <c r="M1999"/>
    </row>
    <row r="2000" spans="1:13" hidden="1" x14ac:dyDescent="0.25">
      <c r="A2000" t="s">
        <v>44</v>
      </c>
      <c r="B2000" t="s">
        <v>117</v>
      </c>
      <c r="C2000" s="2">
        <v>45749</v>
      </c>
      <c r="D2000" s="90">
        <v>0</v>
      </c>
      <c r="E2000" t="s">
        <v>23</v>
      </c>
      <c r="F2000">
        <v>4102183</v>
      </c>
      <c r="G2000">
        <v>3.75</v>
      </c>
      <c r="H2000">
        <v>1</v>
      </c>
      <c r="I2000">
        <v>3.75</v>
      </c>
      <c r="J2000" s="90"/>
      <c r="M2000"/>
    </row>
    <row r="2001" spans="1:13" hidden="1" x14ac:dyDescent="0.25">
      <c r="A2001" t="s">
        <v>44</v>
      </c>
      <c r="B2001" t="s">
        <v>18</v>
      </c>
      <c r="C2001" s="2">
        <v>45749</v>
      </c>
      <c r="D2001" s="90">
        <v>3.75</v>
      </c>
      <c r="E2001" t="s">
        <v>20</v>
      </c>
      <c r="F2001">
        <v>4102184</v>
      </c>
      <c r="G2001">
        <v>3.75</v>
      </c>
      <c r="H2001">
        <v>0</v>
      </c>
      <c r="I2001">
        <v>0</v>
      </c>
      <c r="J2001" s="90"/>
      <c r="M2001"/>
    </row>
    <row r="2002" spans="1:13" hidden="1" x14ac:dyDescent="0.25">
      <c r="A2002" t="s">
        <v>44</v>
      </c>
      <c r="B2002" t="s">
        <v>138</v>
      </c>
      <c r="C2002" s="2">
        <v>45745</v>
      </c>
      <c r="D2002" s="90">
        <v>3.75</v>
      </c>
      <c r="E2002" t="s">
        <v>37</v>
      </c>
      <c r="F2002">
        <v>4102189</v>
      </c>
      <c r="G2002">
        <v>3.75</v>
      </c>
      <c r="H2002">
        <v>0</v>
      </c>
      <c r="I2002">
        <v>0</v>
      </c>
      <c r="J2002" s="90"/>
      <c r="M2002"/>
    </row>
    <row r="2003" spans="1:13" hidden="1" x14ac:dyDescent="0.25">
      <c r="A2003" t="s">
        <v>75</v>
      </c>
      <c r="B2003" t="s">
        <v>18</v>
      </c>
      <c r="C2003" s="2">
        <v>45743</v>
      </c>
      <c r="D2003" s="90">
        <v>5.5</v>
      </c>
      <c r="E2003" t="s">
        <v>23</v>
      </c>
      <c r="F2003">
        <v>4102190</v>
      </c>
      <c r="G2003">
        <v>5.5</v>
      </c>
      <c r="H2003">
        <v>0</v>
      </c>
      <c r="I2003">
        <v>0</v>
      </c>
      <c r="J2003" s="90"/>
      <c r="M2003"/>
    </row>
    <row r="2004" spans="1:13" hidden="1" x14ac:dyDescent="0.25">
      <c r="A2004" t="s">
        <v>44</v>
      </c>
      <c r="B2004" t="s">
        <v>18</v>
      </c>
      <c r="C2004" s="2">
        <v>45744</v>
      </c>
      <c r="D2004" s="90">
        <v>3.75</v>
      </c>
      <c r="E2004" t="s">
        <v>20</v>
      </c>
      <c r="F2004">
        <v>4102192</v>
      </c>
      <c r="G2004">
        <v>3.75</v>
      </c>
      <c r="H2004">
        <v>0</v>
      </c>
      <c r="I2004">
        <v>0</v>
      </c>
      <c r="J2004" s="90"/>
      <c r="M2004"/>
    </row>
    <row r="2005" spans="1:13" hidden="1" x14ac:dyDescent="0.25">
      <c r="A2005" t="s">
        <v>44</v>
      </c>
      <c r="B2005" t="s">
        <v>117</v>
      </c>
      <c r="C2005" s="2">
        <v>45749</v>
      </c>
      <c r="D2005" s="90">
        <v>0</v>
      </c>
      <c r="E2005" t="s">
        <v>23</v>
      </c>
      <c r="F2005">
        <v>4102198</v>
      </c>
      <c r="G2005">
        <v>3.75</v>
      </c>
      <c r="H2005">
        <v>1</v>
      </c>
      <c r="I2005">
        <v>3.75</v>
      </c>
      <c r="J2005" s="90"/>
      <c r="M2005"/>
    </row>
    <row r="2006" spans="1:13" hidden="1" x14ac:dyDescent="0.25">
      <c r="A2006" t="s">
        <v>44</v>
      </c>
      <c r="B2006" t="s">
        <v>117</v>
      </c>
      <c r="C2006" s="2">
        <v>45749</v>
      </c>
      <c r="D2006" s="90">
        <v>0</v>
      </c>
      <c r="E2006" t="s">
        <v>23</v>
      </c>
      <c r="F2006">
        <v>4102201</v>
      </c>
      <c r="G2006">
        <v>3.75</v>
      </c>
      <c r="H2006">
        <v>1</v>
      </c>
      <c r="I2006">
        <v>3.75</v>
      </c>
      <c r="J2006" s="90"/>
      <c r="M2006"/>
    </row>
    <row r="2007" spans="1:13" hidden="1" x14ac:dyDescent="0.25">
      <c r="A2007" t="s">
        <v>44</v>
      </c>
      <c r="B2007" t="s">
        <v>18</v>
      </c>
      <c r="C2007" s="2">
        <v>45748</v>
      </c>
      <c r="D2007" s="90">
        <v>3.75</v>
      </c>
      <c r="E2007" t="s">
        <v>20</v>
      </c>
      <c r="F2007">
        <v>4102203</v>
      </c>
      <c r="G2007">
        <v>3.75</v>
      </c>
      <c r="H2007">
        <v>0</v>
      </c>
      <c r="I2007">
        <v>0</v>
      </c>
      <c r="J2007" s="90"/>
      <c r="M2007"/>
    </row>
    <row r="2008" spans="1:13" hidden="1" x14ac:dyDescent="0.25">
      <c r="A2008" t="s">
        <v>73</v>
      </c>
      <c r="B2008" t="s">
        <v>138</v>
      </c>
      <c r="C2008" s="2">
        <v>45743</v>
      </c>
      <c r="D2008" s="90">
        <v>5</v>
      </c>
      <c r="E2008" t="s">
        <v>37</v>
      </c>
      <c r="F2008">
        <v>4102207</v>
      </c>
      <c r="G2008">
        <v>5</v>
      </c>
      <c r="H2008">
        <v>0</v>
      </c>
      <c r="I2008">
        <v>0</v>
      </c>
      <c r="J2008" s="90"/>
      <c r="M2008"/>
    </row>
    <row r="2009" spans="1:13" hidden="1" x14ac:dyDescent="0.25">
      <c r="A2009" t="s">
        <v>44</v>
      </c>
      <c r="B2009" t="s">
        <v>132</v>
      </c>
      <c r="C2009" s="2">
        <v>45743</v>
      </c>
      <c r="D2009" s="90">
        <v>0</v>
      </c>
      <c r="E2009" t="s">
        <v>23</v>
      </c>
      <c r="F2009">
        <v>4102211</v>
      </c>
      <c r="G2009">
        <v>3.75</v>
      </c>
      <c r="H2009">
        <v>1</v>
      </c>
      <c r="I2009">
        <v>3.75</v>
      </c>
      <c r="J2009" s="90"/>
      <c r="M2009"/>
    </row>
    <row r="2010" spans="1:13" hidden="1" x14ac:dyDescent="0.25">
      <c r="A2010" t="s">
        <v>44</v>
      </c>
      <c r="B2010" t="s">
        <v>136</v>
      </c>
      <c r="C2010" s="2">
        <v>45743</v>
      </c>
      <c r="D2010" s="90">
        <v>0</v>
      </c>
      <c r="E2010" t="s">
        <v>23</v>
      </c>
      <c r="F2010">
        <v>4102212</v>
      </c>
      <c r="G2010">
        <v>3.75</v>
      </c>
      <c r="H2010">
        <v>1</v>
      </c>
      <c r="I2010">
        <v>3.75</v>
      </c>
      <c r="J2010" s="90"/>
      <c r="M2010"/>
    </row>
    <row r="2011" spans="1:13" hidden="1" x14ac:dyDescent="0.25">
      <c r="A2011" t="s">
        <v>44</v>
      </c>
      <c r="B2011" t="s">
        <v>65</v>
      </c>
      <c r="C2011" s="2">
        <v>45744</v>
      </c>
      <c r="D2011" s="90">
        <v>0</v>
      </c>
      <c r="E2011" t="s">
        <v>23</v>
      </c>
      <c r="F2011">
        <v>4102218</v>
      </c>
      <c r="G2011">
        <v>3.75</v>
      </c>
      <c r="H2011">
        <v>1</v>
      </c>
      <c r="I2011">
        <v>3.75</v>
      </c>
      <c r="J2011" s="90"/>
      <c r="M2011"/>
    </row>
    <row r="2012" spans="1:13" hidden="1" x14ac:dyDescent="0.25">
      <c r="A2012" t="s">
        <v>44</v>
      </c>
      <c r="B2012" t="s">
        <v>45</v>
      </c>
      <c r="C2012" s="2">
        <v>45744</v>
      </c>
      <c r="D2012" s="90">
        <v>0</v>
      </c>
      <c r="E2012" t="s">
        <v>23</v>
      </c>
      <c r="F2012">
        <v>4102219</v>
      </c>
      <c r="G2012">
        <v>3.75</v>
      </c>
      <c r="H2012">
        <v>1</v>
      </c>
      <c r="I2012">
        <v>3.75</v>
      </c>
      <c r="J2012" s="90"/>
      <c r="M2012"/>
    </row>
    <row r="2013" spans="1:13" hidden="1" x14ac:dyDescent="0.25">
      <c r="A2013" t="s">
        <v>44</v>
      </c>
      <c r="B2013" t="s">
        <v>132</v>
      </c>
      <c r="C2013" s="2">
        <v>45750</v>
      </c>
      <c r="D2013" s="90">
        <v>3.75</v>
      </c>
      <c r="E2013" t="s">
        <v>23</v>
      </c>
      <c r="F2013">
        <v>4102233</v>
      </c>
      <c r="G2013">
        <v>3.75</v>
      </c>
      <c r="H2013">
        <v>0</v>
      </c>
      <c r="I2013">
        <v>0</v>
      </c>
      <c r="J2013" s="90"/>
      <c r="M2013"/>
    </row>
    <row r="2014" spans="1:13" hidden="1" x14ac:dyDescent="0.25">
      <c r="A2014" t="s">
        <v>44</v>
      </c>
      <c r="B2014" t="s">
        <v>117</v>
      </c>
      <c r="C2014" s="2">
        <v>45750</v>
      </c>
      <c r="D2014" s="90">
        <v>0</v>
      </c>
      <c r="E2014" t="s">
        <v>23</v>
      </c>
      <c r="F2014">
        <v>4102234</v>
      </c>
      <c r="G2014">
        <v>3.75</v>
      </c>
      <c r="H2014">
        <v>1</v>
      </c>
      <c r="I2014">
        <v>3.75</v>
      </c>
      <c r="J2014" s="90"/>
      <c r="M2014"/>
    </row>
    <row r="2015" spans="1:13" hidden="1" x14ac:dyDescent="0.25">
      <c r="A2015" t="s">
        <v>44</v>
      </c>
      <c r="B2015" t="s">
        <v>45</v>
      </c>
      <c r="C2015" s="2">
        <v>45750</v>
      </c>
      <c r="D2015" s="90">
        <v>0</v>
      </c>
      <c r="E2015" t="s">
        <v>23</v>
      </c>
      <c r="F2015">
        <v>4102235</v>
      </c>
      <c r="G2015">
        <v>3.75</v>
      </c>
      <c r="H2015">
        <v>1</v>
      </c>
      <c r="I2015">
        <v>3.75</v>
      </c>
      <c r="J2015" s="90"/>
      <c r="M2015"/>
    </row>
    <row r="2016" spans="1:13" hidden="1" x14ac:dyDescent="0.25">
      <c r="A2016" t="s">
        <v>44</v>
      </c>
      <c r="B2016" t="s">
        <v>117</v>
      </c>
      <c r="C2016" s="2">
        <v>45750</v>
      </c>
      <c r="D2016" s="90">
        <v>0</v>
      </c>
      <c r="E2016" t="s">
        <v>23</v>
      </c>
      <c r="F2016">
        <v>4102236</v>
      </c>
      <c r="G2016">
        <v>3.75</v>
      </c>
      <c r="H2016">
        <v>1</v>
      </c>
      <c r="I2016">
        <v>3.75</v>
      </c>
      <c r="J2016" s="90"/>
      <c r="M2016"/>
    </row>
    <row r="2017" spans="1:13" hidden="1" x14ac:dyDescent="0.25">
      <c r="A2017" t="s">
        <v>44</v>
      </c>
      <c r="B2017" t="s">
        <v>117</v>
      </c>
      <c r="C2017" s="2">
        <v>45750</v>
      </c>
      <c r="D2017" s="90">
        <v>0</v>
      </c>
      <c r="E2017" t="s">
        <v>23</v>
      </c>
      <c r="F2017">
        <v>4102237</v>
      </c>
      <c r="G2017">
        <v>3.75</v>
      </c>
      <c r="H2017">
        <v>1</v>
      </c>
      <c r="I2017">
        <v>3.75</v>
      </c>
      <c r="J2017" s="90"/>
      <c r="M2017"/>
    </row>
    <row r="2018" spans="1:13" hidden="1" x14ac:dyDescent="0.25">
      <c r="A2018" t="s">
        <v>44</v>
      </c>
      <c r="B2018" t="s">
        <v>18</v>
      </c>
      <c r="C2018" s="2">
        <v>45750</v>
      </c>
      <c r="D2018" s="90">
        <v>0</v>
      </c>
      <c r="E2018" t="s">
        <v>20</v>
      </c>
      <c r="F2018">
        <v>4102238</v>
      </c>
      <c r="G2018">
        <v>3.75</v>
      </c>
      <c r="H2018">
        <v>1</v>
      </c>
      <c r="I2018">
        <v>3.75</v>
      </c>
      <c r="J2018" s="90"/>
      <c r="M2018"/>
    </row>
    <row r="2019" spans="1:13" hidden="1" x14ac:dyDescent="0.25">
      <c r="A2019" t="s">
        <v>44</v>
      </c>
      <c r="B2019" t="s">
        <v>132</v>
      </c>
      <c r="C2019" s="2">
        <v>45750</v>
      </c>
      <c r="D2019" s="90">
        <v>3.75</v>
      </c>
      <c r="E2019" t="s">
        <v>23</v>
      </c>
      <c r="F2019">
        <v>4102239</v>
      </c>
      <c r="G2019">
        <v>3.75</v>
      </c>
      <c r="H2019">
        <v>0</v>
      </c>
      <c r="I2019">
        <v>0</v>
      </c>
      <c r="J2019" s="90"/>
      <c r="M2019"/>
    </row>
    <row r="2020" spans="1:13" hidden="1" x14ac:dyDescent="0.25">
      <c r="A2020" t="s">
        <v>44</v>
      </c>
      <c r="B2020" t="s">
        <v>18</v>
      </c>
      <c r="C2020" s="2">
        <v>45750</v>
      </c>
      <c r="D2020" s="90">
        <v>0</v>
      </c>
      <c r="E2020" t="s">
        <v>20</v>
      </c>
      <c r="F2020">
        <v>4102240</v>
      </c>
      <c r="G2020">
        <v>3.75</v>
      </c>
      <c r="H2020">
        <v>1</v>
      </c>
      <c r="I2020">
        <v>3.75</v>
      </c>
      <c r="J2020" s="90"/>
      <c r="M2020"/>
    </row>
    <row r="2021" spans="1:13" hidden="1" x14ac:dyDescent="0.25">
      <c r="A2021" t="s">
        <v>73</v>
      </c>
      <c r="B2021" t="s">
        <v>18</v>
      </c>
      <c r="C2021" s="2">
        <v>45750</v>
      </c>
      <c r="D2021" s="90">
        <v>0</v>
      </c>
      <c r="E2021" t="s">
        <v>23</v>
      </c>
      <c r="F2021">
        <v>4102246</v>
      </c>
      <c r="G2021">
        <v>0</v>
      </c>
      <c r="H2021">
        <v>0</v>
      </c>
      <c r="I2021">
        <v>0</v>
      </c>
      <c r="J2021" s="90"/>
      <c r="M2021"/>
    </row>
    <row r="2022" spans="1:13" hidden="1" x14ac:dyDescent="0.25">
      <c r="A2022" t="s">
        <v>75</v>
      </c>
      <c r="B2022" t="s">
        <v>18</v>
      </c>
      <c r="C2022" s="2">
        <v>45750</v>
      </c>
      <c r="D2022" s="90">
        <v>0</v>
      </c>
      <c r="E2022" t="s">
        <v>23</v>
      </c>
      <c r="F2022">
        <v>4102271</v>
      </c>
      <c r="G2022">
        <v>0</v>
      </c>
      <c r="H2022">
        <v>0</v>
      </c>
      <c r="I2022">
        <v>0</v>
      </c>
      <c r="J2022" s="90"/>
      <c r="M2022"/>
    </row>
    <row r="2023" spans="1:13" hidden="1" x14ac:dyDescent="0.25">
      <c r="A2023" t="s">
        <v>75</v>
      </c>
      <c r="B2023" t="s">
        <v>18</v>
      </c>
      <c r="C2023" s="2">
        <v>45750</v>
      </c>
      <c r="D2023" s="90">
        <v>0</v>
      </c>
      <c r="E2023" t="s">
        <v>23</v>
      </c>
      <c r="F2023">
        <v>4102272</v>
      </c>
      <c r="G2023">
        <v>0</v>
      </c>
      <c r="H2023">
        <v>0</v>
      </c>
      <c r="I2023">
        <v>0</v>
      </c>
      <c r="J2023" s="90"/>
      <c r="M2023"/>
    </row>
    <row r="2024" spans="1:13" hidden="1" x14ac:dyDescent="0.25">
      <c r="A2024" t="s">
        <v>75</v>
      </c>
      <c r="B2024" t="s">
        <v>141</v>
      </c>
      <c r="C2024" s="2">
        <v>45750</v>
      </c>
      <c r="D2024" s="90">
        <v>0</v>
      </c>
      <c r="E2024" t="s">
        <v>23</v>
      </c>
      <c r="F2024">
        <v>4102296</v>
      </c>
      <c r="G2024">
        <v>0</v>
      </c>
      <c r="H2024">
        <v>0</v>
      </c>
      <c r="I2024">
        <v>0</v>
      </c>
      <c r="J2024" s="90"/>
      <c r="M2024"/>
    </row>
    <row r="2025" spans="1:13" hidden="1" x14ac:dyDescent="0.25">
      <c r="A2025" t="s">
        <v>75</v>
      </c>
      <c r="B2025" t="s">
        <v>139</v>
      </c>
      <c r="C2025" s="2">
        <v>45750</v>
      </c>
      <c r="D2025" s="90">
        <v>0</v>
      </c>
      <c r="E2025" t="s">
        <v>37</v>
      </c>
      <c r="F2025">
        <v>4102297</v>
      </c>
      <c r="G2025">
        <v>0</v>
      </c>
      <c r="H2025">
        <v>0</v>
      </c>
      <c r="I2025">
        <v>0</v>
      </c>
      <c r="J2025" s="90"/>
      <c r="M2025"/>
    </row>
    <row r="2026" spans="1:13" hidden="1" x14ac:dyDescent="0.25">
      <c r="A2026" t="s">
        <v>44</v>
      </c>
      <c r="B2026" t="s">
        <v>136</v>
      </c>
      <c r="C2026" s="2">
        <v>45750</v>
      </c>
      <c r="D2026" s="90">
        <v>3.75</v>
      </c>
      <c r="E2026" t="s">
        <v>23</v>
      </c>
      <c r="F2026">
        <v>4102298</v>
      </c>
      <c r="G2026">
        <v>3.75</v>
      </c>
      <c r="H2026">
        <v>0</v>
      </c>
      <c r="I2026">
        <v>0</v>
      </c>
      <c r="J2026" s="90"/>
      <c r="M2026"/>
    </row>
    <row r="2027" spans="1:13" hidden="1" x14ac:dyDescent="0.25">
      <c r="A2027" t="s">
        <v>44</v>
      </c>
      <c r="B2027" t="s">
        <v>136</v>
      </c>
      <c r="C2027" s="2">
        <v>45750</v>
      </c>
      <c r="D2027" s="90">
        <v>3.75</v>
      </c>
      <c r="E2027" t="s">
        <v>23</v>
      </c>
      <c r="F2027">
        <v>4102299</v>
      </c>
      <c r="G2027">
        <v>3.75</v>
      </c>
      <c r="H2027">
        <v>0</v>
      </c>
      <c r="I2027">
        <v>0</v>
      </c>
      <c r="J2027" s="90"/>
      <c r="M2027"/>
    </row>
    <row r="2028" spans="1:13" hidden="1" x14ac:dyDescent="0.25">
      <c r="A2028" t="s">
        <v>75</v>
      </c>
      <c r="B2028" t="s">
        <v>139</v>
      </c>
      <c r="C2028" s="2">
        <v>45750</v>
      </c>
      <c r="D2028" s="90">
        <v>0</v>
      </c>
      <c r="E2028" t="s">
        <v>37</v>
      </c>
      <c r="F2028">
        <v>4102300</v>
      </c>
      <c r="G2028">
        <v>0</v>
      </c>
      <c r="H2028">
        <v>0</v>
      </c>
      <c r="I2028">
        <v>0</v>
      </c>
      <c r="J2028" s="90"/>
      <c r="M2028"/>
    </row>
    <row r="2029" spans="1:13" hidden="1" x14ac:dyDescent="0.25">
      <c r="A2029" t="s">
        <v>75</v>
      </c>
      <c r="B2029" t="s">
        <v>136</v>
      </c>
      <c r="C2029" s="2">
        <v>45750</v>
      </c>
      <c r="D2029" s="90">
        <v>0</v>
      </c>
      <c r="E2029" t="s">
        <v>23</v>
      </c>
      <c r="F2029">
        <v>4102301</v>
      </c>
      <c r="G2029">
        <v>0</v>
      </c>
      <c r="H2029">
        <v>0</v>
      </c>
      <c r="I2029">
        <v>0</v>
      </c>
      <c r="J2029" s="90"/>
      <c r="M2029"/>
    </row>
    <row r="2030" spans="1:13" hidden="1" x14ac:dyDescent="0.25">
      <c r="A2030" t="s">
        <v>73</v>
      </c>
      <c r="B2030" t="s">
        <v>142</v>
      </c>
      <c r="C2030" s="2">
        <v>45750</v>
      </c>
      <c r="D2030" s="90">
        <v>0</v>
      </c>
      <c r="E2030" t="s">
        <v>23</v>
      </c>
      <c r="F2030">
        <v>4102318</v>
      </c>
      <c r="G2030">
        <v>0</v>
      </c>
      <c r="H2030">
        <v>0</v>
      </c>
      <c r="I2030">
        <v>0</v>
      </c>
      <c r="J2030" s="90"/>
      <c r="M2030"/>
    </row>
    <row r="2031" spans="1:13" hidden="1" x14ac:dyDescent="0.25">
      <c r="A2031" t="s">
        <v>73</v>
      </c>
      <c r="B2031" t="s">
        <v>142</v>
      </c>
      <c r="C2031" s="2">
        <v>45750</v>
      </c>
      <c r="D2031" s="90">
        <v>0</v>
      </c>
      <c r="E2031" t="s">
        <v>23</v>
      </c>
      <c r="F2031">
        <v>4102323</v>
      </c>
      <c r="G2031">
        <v>0</v>
      </c>
      <c r="H2031">
        <v>0</v>
      </c>
      <c r="I2031">
        <v>0</v>
      </c>
      <c r="J2031" s="90"/>
      <c r="M2031"/>
    </row>
    <row r="2032" spans="1:13" hidden="1" x14ac:dyDescent="0.25">
      <c r="A2032" t="s">
        <v>73</v>
      </c>
      <c r="B2032" t="s">
        <v>135</v>
      </c>
      <c r="C2032" s="2">
        <v>45750</v>
      </c>
      <c r="D2032" s="90">
        <v>0</v>
      </c>
      <c r="E2032" t="s">
        <v>23</v>
      </c>
      <c r="F2032">
        <v>4102324</v>
      </c>
      <c r="G2032">
        <v>0</v>
      </c>
      <c r="H2032">
        <v>0</v>
      </c>
      <c r="I2032">
        <v>0</v>
      </c>
      <c r="J2032" s="90"/>
      <c r="M2032"/>
    </row>
    <row r="2033" spans="1:13" hidden="1" x14ac:dyDescent="0.25">
      <c r="A2033" t="s">
        <v>44</v>
      </c>
      <c r="B2033" t="s">
        <v>136</v>
      </c>
      <c r="C2033" s="2">
        <v>45750</v>
      </c>
      <c r="D2033" s="90">
        <v>0</v>
      </c>
      <c r="E2033" t="s">
        <v>23</v>
      </c>
      <c r="F2033">
        <v>4102325</v>
      </c>
      <c r="G2033">
        <v>3.75</v>
      </c>
      <c r="H2033">
        <v>1</v>
      </c>
      <c r="I2033">
        <v>3.75</v>
      </c>
      <c r="J2033" s="90"/>
      <c r="M2033"/>
    </row>
    <row r="2034" spans="1:13" hidden="1" x14ac:dyDescent="0.25">
      <c r="A2034" t="s">
        <v>44</v>
      </c>
      <c r="B2034" t="s">
        <v>136</v>
      </c>
      <c r="C2034" s="2">
        <v>45750</v>
      </c>
      <c r="D2034" s="90">
        <v>0</v>
      </c>
      <c r="E2034" t="s">
        <v>23</v>
      </c>
      <c r="F2034">
        <v>4102326</v>
      </c>
      <c r="G2034">
        <v>3.75</v>
      </c>
      <c r="H2034">
        <v>1</v>
      </c>
      <c r="I2034">
        <v>3.75</v>
      </c>
      <c r="J2034" s="90"/>
      <c r="M2034"/>
    </row>
    <row r="2035" spans="1:13" hidden="1" x14ac:dyDescent="0.25">
      <c r="A2035" t="s">
        <v>44</v>
      </c>
      <c r="B2035" t="s">
        <v>136</v>
      </c>
      <c r="C2035" s="2">
        <v>45750</v>
      </c>
      <c r="D2035" s="90">
        <v>0</v>
      </c>
      <c r="E2035" t="s">
        <v>23</v>
      </c>
      <c r="F2035">
        <v>4102327</v>
      </c>
      <c r="G2035">
        <v>3.75</v>
      </c>
      <c r="H2035">
        <v>1</v>
      </c>
      <c r="I2035">
        <v>3.75</v>
      </c>
      <c r="J2035" s="90"/>
      <c r="M2035"/>
    </row>
    <row r="2036" spans="1:13" hidden="1" x14ac:dyDescent="0.25">
      <c r="A2036" t="s">
        <v>44</v>
      </c>
      <c r="B2036" t="s">
        <v>136</v>
      </c>
      <c r="C2036" s="2">
        <v>45750</v>
      </c>
      <c r="D2036" s="90">
        <v>3.75</v>
      </c>
      <c r="E2036" t="s">
        <v>23</v>
      </c>
      <c r="F2036">
        <v>4102328</v>
      </c>
      <c r="G2036">
        <v>3.75</v>
      </c>
      <c r="H2036">
        <v>0</v>
      </c>
      <c r="I2036">
        <v>0</v>
      </c>
      <c r="J2036" s="90"/>
      <c r="M2036"/>
    </row>
    <row r="2037" spans="1:13" hidden="1" x14ac:dyDescent="0.25">
      <c r="A2037" t="s">
        <v>44</v>
      </c>
      <c r="B2037" t="s">
        <v>136</v>
      </c>
      <c r="C2037" s="2">
        <v>45750</v>
      </c>
      <c r="D2037" s="90">
        <v>3.75</v>
      </c>
      <c r="E2037" t="s">
        <v>23</v>
      </c>
      <c r="F2037">
        <v>4102335</v>
      </c>
      <c r="G2037">
        <v>3.75</v>
      </c>
      <c r="H2037">
        <v>0</v>
      </c>
      <c r="I2037">
        <v>0</v>
      </c>
      <c r="J2037" s="90"/>
      <c r="M2037"/>
    </row>
    <row r="2038" spans="1:13" hidden="1" x14ac:dyDescent="0.25">
      <c r="A2038" t="s">
        <v>73</v>
      </c>
      <c r="B2038" t="s">
        <v>136</v>
      </c>
      <c r="C2038" s="2">
        <v>45750</v>
      </c>
      <c r="D2038" s="90">
        <v>0</v>
      </c>
      <c r="E2038" t="s">
        <v>23</v>
      </c>
      <c r="F2038">
        <v>4102345</v>
      </c>
      <c r="G2038">
        <v>0</v>
      </c>
      <c r="H2038">
        <v>0</v>
      </c>
      <c r="I2038">
        <v>0</v>
      </c>
      <c r="J2038" s="90"/>
      <c r="M2038"/>
    </row>
    <row r="2039" spans="1:13" hidden="1" x14ac:dyDescent="0.25">
      <c r="A2039" t="s">
        <v>73</v>
      </c>
      <c r="B2039" t="s">
        <v>142</v>
      </c>
      <c r="C2039" s="2">
        <v>45750</v>
      </c>
      <c r="D2039" s="90">
        <v>0</v>
      </c>
      <c r="E2039" t="s">
        <v>23</v>
      </c>
      <c r="F2039">
        <v>4102346</v>
      </c>
      <c r="G2039">
        <v>0</v>
      </c>
      <c r="H2039">
        <v>0</v>
      </c>
      <c r="I2039">
        <v>0</v>
      </c>
      <c r="J2039" s="90"/>
      <c r="M2039"/>
    </row>
    <row r="2040" spans="1:13" hidden="1" x14ac:dyDescent="0.25">
      <c r="A2040" t="s">
        <v>73</v>
      </c>
      <c r="B2040" t="s">
        <v>142</v>
      </c>
      <c r="C2040" s="2">
        <v>45750</v>
      </c>
      <c r="D2040" s="90">
        <v>0</v>
      </c>
      <c r="E2040" t="s">
        <v>23</v>
      </c>
      <c r="F2040">
        <v>4102359</v>
      </c>
      <c r="G2040">
        <v>0</v>
      </c>
      <c r="H2040">
        <v>0</v>
      </c>
      <c r="I2040">
        <v>0</v>
      </c>
      <c r="J2040" s="90"/>
      <c r="M2040"/>
    </row>
    <row r="2041" spans="1:13" hidden="1" x14ac:dyDescent="0.25">
      <c r="A2041" t="s">
        <v>75</v>
      </c>
      <c r="B2041" t="s">
        <v>141</v>
      </c>
      <c r="C2041" s="2">
        <v>45750</v>
      </c>
      <c r="D2041" s="90">
        <v>5.5</v>
      </c>
      <c r="E2041" t="s">
        <v>23</v>
      </c>
      <c r="F2041">
        <v>4102371</v>
      </c>
      <c r="G2041">
        <v>5.5</v>
      </c>
      <c r="H2041">
        <v>0</v>
      </c>
      <c r="I2041">
        <v>0</v>
      </c>
      <c r="J2041" s="90"/>
      <c r="M2041"/>
    </row>
    <row r="2042" spans="1:13" hidden="1" x14ac:dyDescent="0.25">
      <c r="A2042" t="s">
        <v>75</v>
      </c>
      <c r="B2042" t="s">
        <v>138</v>
      </c>
      <c r="C2042" s="2">
        <v>45750</v>
      </c>
      <c r="D2042" s="90">
        <v>0</v>
      </c>
      <c r="E2042" t="s">
        <v>37</v>
      </c>
      <c r="F2042">
        <v>4102372</v>
      </c>
      <c r="G2042">
        <v>0</v>
      </c>
      <c r="H2042">
        <v>0</v>
      </c>
      <c r="I2042">
        <v>0</v>
      </c>
      <c r="J2042" s="90"/>
      <c r="M2042"/>
    </row>
    <row r="2043" spans="1:13" hidden="1" x14ac:dyDescent="0.25">
      <c r="A2043" t="s">
        <v>44</v>
      </c>
      <c r="B2043" t="s">
        <v>136</v>
      </c>
      <c r="C2043" s="2">
        <v>45750</v>
      </c>
      <c r="D2043" s="90">
        <v>3.75</v>
      </c>
      <c r="E2043" t="s">
        <v>23</v>
      </c>
      <c r="F2043">
        <v>4102373</v>
      </c>
      <c r="G2043">
        <v>3.75</v>
      </c>
      <c r="H2043">
        <v>0</v>
      </c>
      <c r="I2043">
        <v>0</v>
      </c>
      <c r="J2043" s="90"/>
      <c r="M2043"/>
    </row>
    <row r="2044" spans="1:13" hidden="1" x14ac:dyDescent="0.25">
      <c r="A2044" t="s">
        <v>44</v>
      </c>
      <c r="B2044" t="s">
        <v>136</v>
      </c>
      <c r="C2044" s="2">
        <v>45750</v>
      </c>
      <c r="D2044" s="90">
        <v>3.75</v>
      </c>
      <c r="E2044" t="s">
        <v>23</v>
      </c>
      <c r="F2044">
        <v>4102374</v>
      </c>
      <c r="G2044">
        <v>3.75</v>
      </c>
      <c r="H2044">
        <v>0</v>
      </c>
      <c r="I2044">
        <v>0</v>
      </c>
      <c r="J2044" s="90"/>
      <c r="M2044"/>
    </row>
    <row r="2045" spans="1:13" hidden="1" x14ac:dyDescent="0.25">
      <c r="A2045" t="s">
        <v>44</v>
      </c>
      <c r="B2045" t="s">
        <v>136</v>
      </c>
      <c r="C2045" s="2">
        <v>45750</v>
      </c>
      <c r="D2045" s="90">
        <v>3.75</v>
      </c>
      <c r="E2045" t="s">
        <v>23</v>
      </c>
      <c r="F2045">
        <v>4102377</v>
      </c>
      <c r="G2045">
        <v>3.75</v>
      </c>
      <c r="H2045">
        <v>0</v>
      </c>
      <c r="I2045">
        <v>0</v>
      </c>
      <c r="J2045" s="90"/>
      <c r="M2045"/>
    </row>
    <row r="2046" spans="1:13" hidden="1" x14ac:dyDescent="0.25">
      <c r="A2046" t="s">
        <v>44</v>
      </c>
      <c r="B2046" t="s">
        <v>136</v>
      </c>
      <c r="C2046" s="2">
        <v>45750</v>
      </c>
      <c r="D2046" s="90">
        <v>3.75</v>
      </c>
      <c r="E2046" t="s">
        <v>23</v>
      </c>
      <c r="F2046">
        <v>4102378</v>
      </c>
      <c r="G2046">
        <v>3.75</v>
      </c>
      <c r="H2046">
        <v>0</v>
      </c>
      <c r="I2046">
        <v>0</v>
      </c>
      <c r="J2046" s="90"/>
      <c r="M2046"/>
    </row>
    <row r="2047" spans="1:13" hidden="1" x14ac:dyDescent="0.25">
      <c r="A2047" t="s">
        <v>44</v>
      </c>
      <c r="B2047" t="s">
        <v>117</v>
      </c>
      <c r="C2047" s="2">
        <v>45750</v>
      </c>
      <c r="D2047" s="90">
        <v>0</v>
      </c>
      <c r="E2047" t="s">
        <v>23</v>
      </c>
      <c r="F2047">
        <v>4102383</v>
      </c>
      <c r="G2047">
        <v>3.75</v>
      </c>
      <c r="H2047">
        <v>1</v>
      </c>
      <c r="I2047">
        <v>3.75</v>
      </c>
      <c r="J2047" s="90"/>
      <c r="M2047"/>
    </row>
    <row r="2048" spans="1:13" hidden="1" x14ac:dyDescent="0.25">
      <c r="A2048" t="s">
        <v>44</v>
      </c>
      <c r="B2048" t="s">
        <v>18</v>
      </c>
      <c r="C2048" s="2">
        <v>45750</v>
      </c>
      <c r="D2048" s="90">
        <v>0</v>
      </c>
      <c r="E2048" t="s">
        <v>20</v>
      </c>
      <c r="F2048">
        <v>4102384</v>
      </c>
      <c r="G2048">
        <v>3.75</v>
      </c>
      <c r="H2048">
        <v>1</v>
      </c>
      <c r="I2048">
        <v>3.75</v>
      </c>
      <c r="J2048" s="90"/>
      <c r="M2048"/>
    </row>
    <row r="2049" spans="1:13" hidden="1" x14ac:dyDescent="0.25">
      <c r="A2049" t="s">
        <v>44</v>
      </c>
      <c r="B2049" t="s">
        <v>18</v>
      </c>
      <c r="C2049" s="2">
        <v>45750</v>
      </c>
      <c r="D2049" s="90">
        <v>0</v>
      </c>
      <c r="E2049" t="s">
        <v>20</v>
      </c>
      <c r="F2049">
        <v>4102390</v>
      </c>
      <c r="G2049">
        <v>3.75</v>
      </c>
      <c r="H2049">
        <v>1</v>
      </c>
      <c r="I2049">
        <v>3.75</v>
      </c>
      <c r="J2049" s="90"/>
      <c r="M2049"/>
    </row>
    <row r="2050" spans="1:13" hidden="1" x14ac:dyDescent="0.25">
      <c r="A2050" t="s">
        <v>44</v>
      </c>
      <c r="B2050" t="s">
        <v>18</v>
      </c>
      <c r="C2050" s="2">
        <v>45750</v>
      </c>
      <c r="D2050" s="90">
        <v>0</v>
      </c>
      <c r="E2050" t="s">
        <v>20</v>
      </c>
      <c r="F2050">
        <v>4102391</v>
      </c>
      <c r="G2050">
        <v>3.75</v>
      </c>
      <c r="H2050">
        <v>1</v>
      </c>
      <c r="I2050">
        <v>3.75</v>
      </c>
      <c r="J2050" s="90"/>
      <c r="M2050"/>
    </row>
    <row r="2051" spans="1:13" hidden="1" x14ac:dyDescent="0.25">
      <c r="A2051" t="s">
        <v>75</v>
      </c>
      <c r="B2051" t="s">
        <v>18</v>
      </c>
      <c r="C2051" s="2">
        <v>45750</v>
      </c>
      <c r="D2051" s="90">
        <v>0</v>
      </c>
      <c r="E2051" t="s">
        <v>23</v>
      </c>
      <c r="F2051">
        <v>4102392</v>
      </c>
      <c r="G2051">
        <v>0</v>
      </c>
      <c r="H2051">
        <v>0</v>
      </c>
      <c r="I2051">
        <v>0</v>
      </c>
      <c r="J2051" s="90"/>
      <c r="M2051"/>
    </row>
    <row r="2052" spans="1:13" hidden="1" x14ac:dyDescent="0.25">
      <c r="A2052" t="s">
        <v>75</v>
      </c>
      <c r="B2052" t="s">
        <v>18</v>
      </c>
      <c r="C2052" s="2">
        <v>45750</v>
      </c>
      <c r="D2052" s="90">
        <v>0</v>
      </c>
      <c r="E2052" t="s">
        <v>23</v>
      </c>
      <c r="F2052">
        <v>4102394</v>
      </c>
      <c r="G2052">
        <v>0</v>
      </c>
      <c r="H2052">
        <v>0</v>
      </c>
      <c r="I2052">
        <v>0</v>
      </c>
      <c r="J2052" s="90"/>
      <c r="M2052"/>
    </row>
    <row r="2053" spans="1:13" hidden="1" x14ac:dyDescent="0.25">
      <c r="A2053" t="s">
        <v>75</v>
      </c>
      <c r="B2053" t="s">
        <v>139</v>
      </c>
      <c r="C2053" s="2">
        <v>45750</v>
      </c>
      <c r="D2053" s="90">
        <v>0</v>
      </c>
      <c r="E2053" t="s">
        <v>37</v>
      </c>
      <c r="F2053">
        <v>4102395</v>
      </c>
      <c r="G2053">
        <v>0</v>
      </c>
      <c r="H2053">
        <v>0</v>
      </c>
      <c r="I2053">
        <v>0</v>
      </c>
      <c r="J2053" s="90"/>
      <c r="M2053"/>
    </row>
    <row r="2054" spans="1:13" hidden="1" x14ac:dyDescent="0.25">
      <c r="A2054" t="s">
        <v>73</v>
      </c>
      <c r="B2054" t="s">
        <v>142</v>
      </c>
      <c r="C2054" s="2">
        <v>45750</v>
      </c>
      <c r="D2054" s="90">
        <v>0</v>
      </c>
      <c r="E2054" t="s">
        <v>23</v>
      </c>
      <c r="F2054">
        <v>4102402</v>
      </c>
      <c r="G2054">
        <v>0</v>
      </c>
      <c r="H2054">
        <v>0</v>
      </c>
      <c r="I2054">
        <v>0</v>
      </c>
      <c r="J2054" s="90"/>
      <c r="M2054"/>
    </row>
    <row r="2055" spans="1:13" hidden="1" x14ac:dyDescent="0.25">
      <c r="A2055" t="s">
        <v>44</v>
      </c>
      <c r="B2055" t="s">
        <v>45</v>
      </c>
      <c r="C2055" s="2">
        <v>45750</v>
      </c>
      <c r="D2055" s="90">
        <v>0</v>
      </c>
      <c r="E2055" t="s">
        <v>23</v>
      </c>
      <c r="F2055">
        <v>4102404</v>
      </c>
      <c r="G2055">
        <v>3.75</v>
      </c>
      <c r="H2055">
        <v>1</v>
      </c>
      <c r="I2055">
        <v>3.75</v>
      </c>
      <c r="J2055" s="90"/>
      <c r="M2055"/>
    </row>
    <row r="2056" spans="1:13" hidden="1" x14ac:dyDescent="0.25">
      <c r="A2056" t="s">
        <v>44</v>
      </c>
      <c r="B2056" t="s">
        <v>45</v>
      </c>
      <c r="C2056" s="2">
        <v>45750</v>
      </c>
      <c r="D2056" s="90">
        <v>0</v>
      </c>
      <c r="E2056" t="s">
        <v>23</v>
      </c>
      <c r="F2056">
        <v>4102405</v>
      </c>
      <c r="G2056">
        <v>3.75</v>
      </c>
      <c r="H2056">
        <v>1</v>
      </c>
      <c r="I2056">
        <v>3.75</v>
      </c>
      <c r="J2056" s="90"/>
      <c r="M2056"/>
    </row>
    <row r="2057" spans="1:13" hidden="1" x14ac:dyDescent="0.25">
      <c r="A2057" t="s">
        <v>75</v>
      </c>
      <c r="B2057" t="s">
        <v>139</v>
      </c>
      <c r="C2057" s="2">
        <v>45750</v>
      </c>
      <c r="D2057" s="90">
        <v>0</v>
      </c>
      <c r="E2057" t="s">
        <v>37</v>
      </c>
      <c r="F2057">
        <v>4102408</v>
      </c>
      <c r="G2057">
        <v>0</v>
      </c>
      <c r="H2057">
        <v>0</v>
      </c>
      <c r="I2057">
        <v>0</v>
      </c>
      <c r="J2057" s="90"/>
      <c r="M2057"/>
    </row>
    <row r="2058" spans="1:13" hidden="1" x14ac:dyDescent="0.25">
      <c r="A2058" t="s">
        <v>75</v>
      </c>
      <c r="B2058" t="s">
        <v>136</v>
      </c>
      <c r="C2058" s="2">
        <v>45750</v>
      </c>
      <c r="D2058" s="90">
        <v>0</v>
      </c>
      <c r="E2058" t="s">
        <v>23</v>
      </c>
      <c r="F2058">
        <v>4102409</v>
      </c>
      <c r="G2058">
        <v>0</v>
      </c>
      <c r="H2058">
        <v>0</v>
      </c>
      <c r="I2058">
        <v>0</v>
      </c>
      <c r="J2058" s="90"/>
      <c r="M2058"/>
    </row>
    <row r="2059" spans="1:13" hidden="1" x14ac:dyDescent="0.25">
      <c r="A2059" t="s">
        <v>73</v>
      </c>
      <c r="B2059" t="s">
        <v>21</v>
      </c>
      <c r="C2059" s="2">
        <v>45750</v>
      </c>
      <c r="D2059" s="90">
        <v>0</v>
      </c>
      <c r="E2059" t="s">
        <v>23</v>
      </c>
      <c r="F2059">
        <v>4102413</v>
      </c>
      <c r="G2059">
        <v>0</v>
      </c>
      <c r="H2059">
        <v>0</v>
      </c>
      <c r="I2059">
        <v>0</v>
      </c>
      <c r="J2059" s="90"/>
      <c r="M2059"/>
    </row>
    <row r="2060" spans="1:13" hidden="1" x14ac:dyDescent="0.25">
      <c r="A2060" t="s">
        <v>73</v>
      </c>
      <c r="B2060" t="s">
        <v>18</v>
      </c>
      <c r="C2060" s="2">
        <v>45750</v>
      </c>
      <c r="D2060" s="90">
        <v>0</v>
      </c>
      <c r="E2060" t="s">
        <v>23</v>
      </c>
      <c r="F2060">
        <v>4102414</v>
      </c>
      <c r="G2060">
        <v>0</v>
      </c>
      <c r="H2060">
        <v>0</v>
      </c>
      <c r="I2060">
        <v>0</v>
      </c>
      <c r="J2060" s="90"/>
      <c r="M2060"/>
    </row>
    <row r="2061" spans="1:13" hidden="1" x14ac:dyDescent="0.25">
      <c r="A2061" t="s">
        <v>73</v>
      </c>
      <c r="B2061" t="s">
        <v>136</v>
      </c>
      <c r="C2061" s="2">
        <v>45750</v>
      </c>
      <c r="D2061" s="90">
        <v>0</v>
      </c>
      <c r="E2061" t="s">
        <v>23</v>
      </c>
      <c r="F2061">
        <v>4102415</v>
      </c>
      <c r="G2061">
        <v>0</v>
      </c>
      <c r="H2061">
        <v>0</v>
      </c>
      <c r="I2061">
        <v>0</v>
      </c>
      <c r="J2061" s="90"/>
      <c r="M2061"/>
    </row>
    <row r="2062" spans="1:13" hidden="1" x14ac:dyDescent="0.25">
      <c r="A2062" t="s">
        <v>73</v>
      </c>
      <c r="B2062" t="s">
        <v>21</v>
      </c>
      <c r="C2062" s="2">
        <v>45750</v>
      </c>
      <c r="D2062" s="90">
        <v>0</v>
      </c>
      <c r="E2062" t="s">
        <v>23</v>
      </c>
      <c r="F2062">
        <v>4102420</v>
      </c>
      <c r="G2062">
        <v>0</v>
      </c>
      <c r="H2062">
        <v>0</v>
      </c>
      <c r="I2062">
        <v>0</v>
      </c>
      <c r="J2062" s="90"/>
      <c r="M2062"/>
    </row>
    <row r="2063" spans="1:13" hidden="1" x14ac:dyDescent="0.25">
      <c r="A2063" t="s">
        <v>73</v>
      </c>
      <c r="B2063" t="s">
        <v>136</v>
      </c>
      <c r="C2063" s="2">
        <v>45750</v>
      </c>
      <c r="D2063" s="90">
        <v>0</v>
      </c>
      <c r="E2063" t="s">
        <v>23</v>
      </c>
      <c r="F2063">
        <v>4102430</v>
      </c>
      <c r="G2063">
        <v>0</v>
      </c>
      <c r="H2063">
        <v>0</v>
      </c>
      <c r="I2063">
        <v>0</v>
      </c>
      <c r="J2063" s="90"/>
      <c r="M2063"/>
    </row>
    <row r="2064" spans="1:13" hidden="1" x14ac:dyDescent="0.25">
      <c r="A2064" t="s">
        <v>73</v>
      </c>
      <c r="B2064" t="s">
        <v>143</v>
      </c>
      <c r="C2064" s="2">
        <v>45750</v>
      </c>
      <c r="D2064" s="90">
        <v>0</v>
      </c>
      <c r="E2064" t="s">
        <v>37</v>
      </c>
      <c r="F2064">
        <v>4102431</v>
      </c>
      <c r="G2064">
        <v>0</v>
      </c>
      <c r="H2064">
        <v>0</v>
      </c>
      <c r="I2064">
        <v>0</v>
      </c>
      <c r="J2064" s="90"/>
      <c r="M2064"/>
    </row>
    <row r="2065" spans="1:13" hidden="1" x14ac:dyDescent="0.25">
      <c r="A2065" t="s">
        <v>73</v>
      </c>
      <c r="B2065" t="s">
        <v>137</v>
      </c>
      <c r="C2065" s="2">
        <v>45750</v>
      </c>
      <c r="D2065" s="90">
        <v>0</v>
      </c>
      <c r="E2065" t="s">
        <v>23</v>
      </c>
      <c r="F2065">
        <v>4102451</v>
      </c>
      <c r="G2065">
        <v>0</v>
      </c>
      <c r="H2065">
        <v>0</v>
      </c>
      <c r="I2065">
        <v>0</v>
      </c>
      <c r="J2065" s="90"/>
      <c r="M2065"/>
    </row>
    <row r="2066" spans="1:13" hidden="1" x14ac:dyDescent="0.25">
      <c r="A2066" t="s">
        <v>75</v>
      </c>
      <c r="B2066" t="s">
        <v>133</v>
      </c>
      <c r="C2066" s="2">
        <v>45750</v>
      </c>
      <c r="D2066" s="90">
        <v>5.5</v>
      </c>
      <c r="E2066" t="s">
        <v>23</v>
      </c>
      <c r="F2066">
        <v>4102458</v>
      </c>
      <c r="G2066">
        <v>5.5</v>
      </c>
      <c r="H2066">
        <v>0</v>
      </c>
      <c r="I2066">
        <v>0</v>
      </c>
      <c r="J2066" s="90"/>
      <c r="M2066"/>
    </row>
    <row r="2067" spans="1:13" hidden="1" x14ac:dyDescent="0.25">
      <c r="A2067" t="s">
        <v>44</v>
      </c>
      <c r="B2067" t="s">
        <v>45</v>
      </c>
      <c r="C2067" s="2">
        <v>45750</v>
      </c>
      <c r="D2067" s="90">
        <v>0</v>
      </c>
      <c r="E2067" t="s">
        <v>23</v>
      </c>
      <c r="F2067">
        <v>4102465</v>
      </c>
      <c r="G2067">
        <v>3.75</v>
      </c>
      <c r="H2067">
        <v>1</v>
      </c>
      <c r="I2067">
        <v>3.75</v>
      </c>
      <c r="J2067" s="90"/>
      <c r="M2067"/>
    </row>
    <row r="2068" spans="1:13" hidden="1" x14ac:dyDescent="0.25">
      <c r="A2068" t="s">
        <v>44</v>
      </c>
      <c r="B2068" t="s">
        <v>18</v>
      </c>
      <c r="C2068" s="2">
        <v>45750</v>
      </c>
      <c r="D2068" s="90">
        <v>0</v>
      </c>
      <c r="E2068" t="s">
        <v>20</v>
      </c>
      <c r="F2068">
        <v>4102466</v>
      </c>
      <c r="G2068">
        <v>3.75</v>
      </c>
      <c r="H2068">
        <v>1</v>
      </c>
      <c r="I2068">
        <v>3.75</v>
      </c>
      <c r="J2068" s="90"/>
      <c r="M2068"/>
    </row>
    <row r="2069" spans="1:13" hidden="1" x14ac:dyDescent="0.25">
      <c r="A2069" t="s">
        <v>73</v>
      </c>
      <c r="B2069" t="s">
        <v>21</v>
      </c>
      <c r="C2069" s="2">
        <v>45750</v>
      </c>
      <c r="D2069" s="90">
        <v>0</v>
      </c>
      <c r="E2069" t="s">
        <v>23</v>
      </c>
      <c r="F2069">
        <v>4102467</v>
      </c>
      <c r="G2069">
        <v>0</v>
      </c>
      <c r="H2069">
        <v>0</v>
      </c>
      <c r="I2069">
        <v>0</v>
      </c>
      <c r="J2069" s="90"/>
      <c r="M2069"/>
    </row>
    <row r="2070" spans="1:13" hidden="1" x14ac:dyDescent="0.25">
      <c r="A2070" t="s">
        <v>44</v>
      </c>
      <c r="B2070" t="s">
        <v>45</v>
      </c>
      <c r="C2070" s="2">
        <v>45750</v>
      </c>
      <c r="D2070" s="90">
        <v>0</v>
      </c>
      <c r="E2070" t="s">
        <v>23</v>
      </c>
      <c r="F2070">
        <v>4102469</v>
      </c>
      <c r="G2070">
        <v>3.75</v>
      </c>
      <c r="H2070">
        <v>1</v>
      </c>
      <c r="I2070">
        <v>3.75</v>
      </c>
      <c r="J2070" s="90"/>
      <c r="M2070"/>
    </row>
    <row r="2071" spans="1:13" hidden="1" x14ac:dyDescent="0.25">
      <c r="A2071" t="s">
        <v>44</v>
      </c>
      <c r="B2071" t="s">
        <v>65</v>
      </c>
      <c r="C2071" s="2">
        <v>45750</v>
      </c>
      <c r="D2071" s="90">
        <v>3.75</v>
      </c>
      <c r="E2071" t="s">
        <v>23</v>
      </c>
      <c r="F2071">
        <v>4102470</v>
      </c>
      <c r="G2071">
        <v>3.75</v>
      </c>
      <c r="H2071">
        <v>0</v>
      </c>
      <c r="I2071">
        <v>0</v>
      </c>
      <c r="J2071" s="90"/>
      <c r="M2071"/>
    </row>
    <row r="2072" spans="1:13" hidden="1" x14ac:dyDescent="0.25">
      <c r="A2072" t="s">
        <v>44</v>
      </c>
      <c r="B2072" t="s">
        <v>136</v>
      </c>
      <c r="C2072" s="2">
        <v>45750</v>
      </c>
      <c r="D2072" s="90">
        <v>3.75</v>
      </c>
      <c r="E2072" t="s">
        <v>23</v>
      </c>
      <c r="F2072">
        <v>4102479</v>
      </c>
      <c r="G2072">
        <v>3.75</v>
      </c>
      <c r="H2072">
        <v>0</v>
      </c>
      <c r="I2072">
        <v>0</v>
      </c>
      <c r="J2072" s="90"/>
      <c r="M2072"/>
    </row>
    <row r="2073" spans="1:13" hidden="1" x14ac:dyDescent="0.25">
      <c r="A2073" t="s">
        <v>44</v>
      </c>
      <c r="B2073" t="s">
        <v>132</v>
      </c>
      <c r="C2073" s="2">
        <v>45750</v>
      </c>
      <c r="D2073" s="90">
        <v>3.75</v>
      </c>
      <c r="E2073" t="s">
        <v>23</v>
      </c>
      <c r="F2073">
        <v>4102480</v>
      </c>
      <c r="G2073">
        <v>3.75</v>
      </c>
      <c r="H2073">
        <v>0</v>
      </c>
      <c r="I2073">
        <v>0</v>
      </c>
      <c r="J2073" s="90"/>
      <c r="M2073"/>
    </row>
    <row r="2074" spans="1:13" hidden="1" x14ac:dyDescent="0.25">
      <c r="A2074" t="s">
        <v>44</v>
      </c>
      <c r="B2074" t="s">
        <v>18</v>
      </c>
      <c r="C2074" s="2">
        <v>45750</v>
      </c>
      <c r="D2074" s="90">
        <v>0</v>
      </c>
      <c r="E2074" t="s">
        <v>20</v>
      </c>
      <c r="F2074">
        <v>4102481</v>
      </c>
      <c r="G2074">
        <v>3.75</v>
      </c>
      <c r="H2074">
        <v>1</v>
      </c>
      <c r="I2074">
        <v>3.75</v>
      </c>
      <c r="J2074" s="90"/>
      <c r="M2074"/>
    </row>
    <row r="2075" spans="1:13" hidden="1" x14ac:dyDescent="0.25">
      <c r="A2075" t="s">
        <v>44</v>
      </c>
      <c r="B2075" t="s">
        <v>45</v>
      </c>
      <c r="C2075" s="2">
        <v>45750</v>
      </c>
      <c r="D2075" s="90">
        <v>0</v>
      </c>
      <c r="E2075" t="s">
        <v>23</v>
      </c>
      <c r="F2075">
        <v>4102484</v>
      </c>
      <c r="G2075">
        <v>3.75</v>
      </c>
      <c r="H2075">
        <v>1</v>
      </c>
      <c r="I2075">
        <v>3.75</v>
      </c>
      <c r="J2075" s="90"/>
      <c r="M2075"/>
    </row>
    <row r="2076" spans="1:13" hidden="1" x14ac:dyDescent="0.25">
      <c r="A2076" t="s">
        <v>44</v>
      </c>
      <c r="B2076" t="s">
        <v>18</v>
      </c>
      <c r="C2076" s="2">
        <v>45750</v>
      </c>
      <c r="D2076" s="90">
        <v>0</v>
      </c>
      <c r="E2076" t="s">
        <v>20</v>
      </c>
      <c r="F2076">
        <v>4102485</v>
      </c>
      <c r="G2076">
        <v>3.75</v>
      </c>
      <c r="H2076">
        <v>1</v>
      </c>
      <c r="I2076">
        <v>3.75</v>
      </c>
      <c r="J2076" s="90"/>
      <c r="M2076"/>
    </row>
    <row r="2077" spans="1:13" hidden="1" x14ac:dyDescent="0.25">
      <c r="A2077" t="s">
        <v>73</v>
      </c>
      <c r="B2077" t="s">
        <v>18</v>
      </c>
      <c r="C2077" s="2">
        <v>45750</v>
      </c>
      <c r="D2077" s="90">
        <v>0</v>
      </c>
      <c r="E2077" t="s">
        <v>23</v>
      </c>
      <c r="F2077">
        <v>4102486</v>
      </c>
      <c r="G2077">
        <v>0</v>
      </c>
      <c r="H2077">
        <v>0</v>
      </c>
      <c r="I2077">
        <v>0</v>
      </c>
      <c r="J2077" s="90"/>
      <c r="M2077"/>
    </row>
    <row r="2078" spans="1:13" hidden="1" x14ac:dyDescent="0.25">
      <c r="A2078" t="s">
        <v>73</v>
      </c>
      <c r="B2078" t="s">
        <v>137</v>
      </c>
      <c r="C2078" s="2">
        <v>45750</v>
      </c>
      <c r="D2078" s="90">
        <v>0</v>
      </c>
      <c r="E2078" t="s">
        <v>23</v>
      </c>
      <c r="F2078">
        <v>4102487</v>
      </c>
      <c r="G2078">
        <v>0</v>
      </c>
      <c r="H2078">
        <v>0</v>
      </c>
      <c r="I2078">
        <v>0</v>
      </c>
      <c r="J2078" s="90"/>
      <c r="M2078"/>
    </row>
    <row r="2079" spans="1:13" hidden="1" x14ac:dyDescent="0.25">
      <c r="A2079" t="s">
        <v>73</v>
      </c>
      <c r="B2079" t="s">
        <v>143</v>
      </c>
      <c r="C2079" s="2">
        <v>45750</v>
      </c>
      <c r="D2079" s="90">
        <v>5</v>
      </c>
      <c r="E2079" t="s">
        <v>37</v>
      </c>
      <c r="F2079">
        <v>4102488</v>
      </c>
      <c r="G2079">
        <v>5</v>
      </c>
      <c r="H2079">
        <v>0</v>
      </c>
      <c r="I2079">
        <v>0</v>
      </c>
      <c r="J2079" s="90"/>
      <c r="M2079"/>
    </row>
    <row r="2080" spans="1:13" hidden="1" x14ac:dyDescent="0.25">
      <c r="A2080" t="s">
        <v>44</v>
      </c>
      <c r="B2080" t="s">
        <v>132</v>
      </c>
      <c r="C2080" s="2">
        <v>45750</v>
      </c>
      <c r="D2080" s="90">
        <v>3.75</v>
      </c>
      <c r="E2080" t="s">
        <v>23</v>
      </c>
      <c r="F2080">
        <v>4102492</v>
      </c>
      <c r="G2080">
        <v>3.75</v>
      </c>
      <c r="H2080">
        <v>0</v>
      </c>
      <c r="I2080">
        <v>0</v>
      </c>
      <c r="J2080" s="90"/>
      <c r="M2080"/>
    </row>
    <row r="2081" spans="1:13" hidden="1" x14ac:dyDescent="0.25">
      <c r="A2081" t="s">
        <v>44</v>
      </c>
      <c r="B2081" t="s">
        <v>65</v>
      </c>
      <c r="C2081" s="2">
        <v>45750</v>
      </c>
      <c r="D2081" s="90">
        <v>3.75</v>
      </c>
      <c r="E2081" t="s">
        <v>23</v>
      </c>
      <c r="F2081">
        <v>4102493</v>
      </c>
      <c r="G2081">
        <v>3.75</v>
      </c>
      <c r="H2081">
        <v>0</v>
      </c>
      <c r="I2081">
        <v>0</v>
      </c>
      <c r="J2081" s="90"/>
      <c r="M2081"/>
    </row>
    <row r="2082" spans="1:13" hidden="1" x14ac:dyDescent="0.25">
      <c r="A2082" t="s">
        <v>73</v>
      </c>
      <c r="B2082" t="s">
        <v>140</v>
      </c>
      <c r="C2082" s="2">
        <v>45750</v>
      </c>
      <c r="D2082" s="90">
        <v>0</v>
      </c>
      <c r="E2082" t="s">
        <v>23</v>
      </c>
      <c r="F2082">
        <v>4102495</v>
      </c>
      <c r="G2082">
        <v>0</v>
      </c>
      <c r="H2082">
        <v>0</v>
      </c>
      <c r="I2082">
        <v>0</v>
      </c>
      <c r="J2082" s="90"/>
      <c r="M2082"/>
    </row>
    <row r="2083" spans="1:13" hidden="1" x14ac:dyDescent="0.25">
      <c r="A2083" t="s">
        <v>73</v>
      </c>
      <c r="B2083" t="s">
        <v>18</v>
      </c>
      <c r="C2083" s="2">
        <v>45750</v>
      </c>
      <c r="D2083" s="90">
        <v>0</v>
      </c>
      <c r="E2083" t="s">
        <v>23</v>
      </c>
      <c r="F2083">
        <v>4102496</v>
      </c>
      <c r="G2083">
        <v>0</v>
      </c>
      <c r="H2083">
        <v>0</v>
      </c>
      <c r="I2083">
        <v>0</v>
      </c>
      <c r="J2083" s="90"/>
      <c r="M2083"/>
    </row>
    <row r="2084" spans="1:13" hidden="1" x14ac:dyDescent="0.25">
      <c r="A2084" t="s">
        <v>73</v>
      </c>
      <c r="B2084" t="s">
        <v>18</v>
      </c>
      <c r="C2084" s="2">
        <v>45750</v>
      </c>
      <c r="D2084" s="90">
        <v>0</v>
      </c>
      <c r="E2084" t="s">
        <v>23</v>
      </c>
      <c r="F2084">
        <v>4102498</v>
      </c>
      <c r="G2084">
        <v>0</v>
      </c>
      <c r="H2084">
        <v>0</v>
      </c>
      <c r="I2084">
        <v>0</v>
      </c>
      <c r="J2084" s="90"/>
      <c r="M2084"/>
    </row>
    <row r="2085" spans="1:13" hidden="1" x14ac:dyDescent="0.25">
      <c r="A2085" t="s">
        <v>73</v>
      </c>
      <c r="B2085" t="s">
        <v>136</v>
      </c>
      <c r="C2085" s="2">
        <v>45750</v>
      </c>
      <c r="D2085" s="90">
        <v>0</v>
      </c>
      <c r="E2085" t="s">
        <v>23</v>
      </c>
      <c r="F2085">
        <v>4102499</v>
      </c>
      <c r="G2085">
        <v>0</v>
      </c>
      <c r="H2085">
        <v>0</v>
      </c>
      <c r="I2085">
        <v>0</v>
      </c>
      <c r="J2085" s="90"/>
      <c r="M2085"/>
    </row>
    <row r="2086" spans="1:13" hidden="1" x14ac:dyDescent="0.25">
      <c r="A2086" t="s">
        <v>73</v>
      </c>
      <c r="B2086" t="s">
        <v>18</v>
      </c>
      <c r="C2086" s="2">
        <v>45750</v>
      </c>
      <c r="D2086" s="90">
        <v>5</v>
      </c>
      <c r="E2086" t="s">
        <v>23</v>
      </c>
      <c r="F2086">
        <v>4102501</v>
      </c>
      <c r="G2086">
        <v>5</v>
      </c>
      <c r="H2086">
        <v>0</v>
      </c>
      <c r="I2086">
        <v>0</v>
      </c>
      <c r="J2086" s="90"/>
      <c r="M2086"/>
    </row>
    <row r="2087" spans="1:13" hidden="1" x14ac:dyDescent="0.25">
      <c r="A2087" t="s">
        <v>73</v>
      </c>
      <c r="B2087" t="s">
        <v>143</v>
      </c>
      <c r="C2087" s="2">
        <v>45750</v>
      </c>
      <c r="D2087" s="90">
        <v>5</v>
      </c>
      <c r="E2087" t="s">
        <v>37</v>
      </c>
      <c r="F2087">
        <v>4102502</v>
      </c>
      <c r="G2087">
        <v>5</v>
      </c>
      <c r="H2087">
        <v>0</v>
      </c>
      <c r="I2087">
        <v>0</v>
      </c>
      <c r="J2087" s="90"/>
      <c r="M2087"/>
    </row>
    <row r="2088" spans="1:13" hidden="1" x14ac:dyDescent="0.25">
      <c r="A2088" t="s">
        <v>73</v>
      </c>
      <c r="B2088" t="s">
        <v>143</v>
      </c>
      <c r="C2088" s="2">
        <v>45750</v>
      </c>
      <c r="D2088" s="90">
        <v>0</v>
      </c>
      <c r="E2088" t="s">
        <v>37</v>
      </c>
      <c r="F2088">
        <v>4102504</v>
      </c>
      <c r="G2088">
        <v>0</v>
      </c>
      <c r="H2088">
        <v>0</v>
      </c>
      <c r="I2088">
        <v>0</v>
      </c>
      <c r="J2088" s="90"/>
      <c r="M2088"/>
    </row>
    <row r="2089" spans="1:13" hidden="1" x14ac:dyDescent="0.25">
      <c r="A2089" t="s">
        <v>75</v>
      </c>
      <c r="B2089" t="s">
        <v>139</v>
      </c>
      <c r="C2089" s="2">
        <v>45750</v>
      </c>
      <c r="D2089" s="90">
        <v>0</v>
      </c>
      <c r="E2089" t="s">
        <v>37</v>
      </c>
      <c r="F2089">
        <v>4102506</v>
      </c>
      <c r="G2089">
        <v>0</v>
      </c>
      <c r="H2089">
        <v>0</v>
      </c>
      <c r="I2089">
        <v>0</v>
      </c>
      <c r="J2089" s="90"/>
      <c r="M2089"/>
    </row>
    <row r="2090" spans="1:13" hidden="1" x14ac:dyDescent="0.25">
      <c r="A2090" t="s">
        <v>75</v>
      </c>
      <c r="B2090" t="s">
        <v>136</v>
      </c>
      <c r="C2090" s="2">
        <v>45750</v>
      </c>
      <c r="D2090" s="90">
        <v>0</v>
      </c>
      <c r="E2090" t="s">
        <v>37</v>
      </c>
      <c r="F2090">
        <v>4102507</v>
      </c>
      <c r="G2090">
        <v>0</v>
      </c>
      <c r="H2090">
        <v>0</v>
      </c>
      <c r="I2090">
        <v>0</v>
      </c>
      <c r="J2090" s="90"/>
      <c r="M2090"/>
    </row>
    <row r="2091" spans="1:13" hidden="1" x14ac:dyDescent="0.25">
      <c r="A2091" t="s">
        <v>44</v>
      </c>
      <c r="B2091" t="s">
        <v>117</v>
      </c>
      <c r="C2091" s="2">
        <v>45750</v>
      </c>
      <c r="D2091" s="90">
        <v>0</v>
      </c>
      <c r="E2091" t="s">
        <v>23</v>
      </c>
      <c r="F2091">
        <v>4102508</v>
      </c>
      <c r="G2091">
        <v>3.75</v>
      </c>
      <c r="H2091">
        <v>1</v>
      </c>
      <c r="I2091">
        <v>3.75</v>
      </c>
      <c r="J2091" s="90"/>
      <c r="M2091"/>
    </row>
    <row r="2092" spans="1:13" hidden="1" x14ac:dyDescent="0.25">
      <c r="A2092" t="s">
        <v>44</v>
      </c>
      <c r="B2092" t="s">
        <v>65</v>
      </c>
      <c r="C2092" s="2">
        <v>45750</v>
      </c>
      <c r="D2092" s="90">
        <v>0</v>
      </c>
      <c r="E2092" t="s">
        <v>23</v>
      </c>
      <c r="F2092">
        <v>4102509</v>
      </c>
      <c r="G2092">
        <v>3.75</v>
      </c>
      <c r="H2092">
        <v>1</v>
      </c>
      <c r="I2092">
        <v>3.75</v>
      </c>
      <c r="J2092" s="90"/>
      <c r="M2092"/>
    </row>
    <row r="2093" spans="1:13" hidden="1" x14ac:dyDescent="0.25">
      <c r="A2093" t="s">
        <v>44</v>
      </c>
      <c r="B2093" t="s">
        <v>132</v>
      </c>
      <c r="C2093" s="2">
        <v>45750</v>
      </c>
      <c r="D2093" s="90">
        <v>3.75</v>
      </c>
      <c r="E2093" t="s">
        <v>23</v>
      </c>
      <c r="F2093">
        <v>4102514</v>
      </c>
      <c r="G2093">
        <v>3.75</v>
      </c>
      <c r="H2093">
        <v>0</v>
      </c>
      <c r="I2093">
        <v>0</v>
      </c>
      <c r="J2093" s="90"/>
      <c r="M2093"/>
    </row>
    <row r="2094" spans="1:13" hidden="1" x14ac:dyDescent="0.25">
      <c r="A2094" t="s">
        <v>44</v>
      </c>
      <c r="B2094" t="s">
        <v>136</v>
      </c>
      <c r="C2094" s="2">
        <v>45750</v>
      </c>
      <c r="D2094" s="90">
        <v>0</v>
      </c>
      <c r="E2094" t="s">
        <v>23</v>
      </c>
      <c r="F2094">
        <v>4102515</v>
      </c>
      <c r="G2094">
        <v>3.75</v>
      </c>
      <c r="H2094">
        <v>1</v>
      </c>
      <c r="I2094">
        <v>3.75</v>
      </c>
      <c r="J2094" s="90"/>
      <c r="M2094"/>
    </row>
    <row r="2095" spans="1:13" hidden="1" x14ac:dyDescent="0.25">
      <c r="A2095" t="s">
        <v>75</v>
      </c>
      <c r="B2095" t="s">
        <v>141</v>
      </c>
      <c r="C2095" s="2">
        <v>45750</v>
      </c>
      <c r="D2095" s="90">
        <v>0</v>
      </c>
      <c r="E2095" t="s">
        <v>23</v>
      </c>
      <c r="F2095">
        <v>4102516</v>
      </c>
      <c r="G2095">
        <v>0</v>
      </c>
      <c r="H2095">
        <v>0</v>
      </c>
      <c r="I2095">
        <v>0</v>
      </c>
      <c r="J2095" s="90"/>
      <c r="M2095"/>
    </row>
    <row r="2096" spans="1:13" hidden="1" x14ac:dyDescent="0.25">
      <c r="A2096" t="s">
        <v>75</v>
      </c>
      <c r="B2096" t="s">
        <v>140</v>
      </c>
      <c r="C2096" s="2">
        <v>45750</v>
      </c>
      <c r="D2096" s="90">
        <v>0</v>
      </c>
      <c r="E2096" t="s">
        <v>37</v>
      </c>
      <c r="F2096">
        <v>4102517</v>
      </c>
      <c r="G2096">
        <v>0</v>
      </c>
      <c r="H2096">
        <v>0</v>
      </c>
      <c r="I2096">
        <v>0</v>
      </c>
      <c r="J2096" s="90"/>
      <c r="M2096"/>
    </row>
    <row r="2097" spans="1:13" hidden="1" x14ac:dyDescent="0.25">
      <c r="A2097" t="s">
        <v>44</v>
      </c>
      <c r="B2097" t="s">
        <v>65</v>
      </c>
      <c r="C2097" s="2">
        <v>45750</v>
      </c>
      <c r="D2097" s="90">
        <v>0</v>
      </c>
      <c r="E2097" t="s">
        <v>23</v>
      </c>
      <c r="F2097">
        <v>4102518</v>
      </c>
      <c r="G2097">
        <v>3.75</v>
      </c>
      <c r="H2097">
        <v>1</v>
      </c>
      <c r="I2097">
        <v>3.75</v>
      </c>
      <c r="J2097" s="90"/>
      <c r="M2097"/>
    </row>
    <row r="2098" spans="1:13" hidden="1" x14ac:dyDescent="0.25">
      <c r="A2098" t="s">
        <v>44</v>
      </c>
      <c r="B2098" t="s">
        <v>117</v>
      </c>
      <c r="C2098" s="2">
        <v>45750</v>
      </c>
      <c r="D2098" s="90">
        <v>0</v>
      </c>
      <c r="E2098" t="s">
        <v>23</v>
      </c>
      <c r="F2098">
        <v>4102519</v>
      </c>
      <c r="G2098">
        <v>3.75</v>
      </c>
      <c r="H2098">
        <v>1</v>
      </c>
      <c r="I2098">
        <v>3.75</v>
      </c>
      <c r="J2098" s="90"/>
      <c r="M2098"/>
    </row>
    <row r="2099" spans="1:13" hidden="1" x14ac:dyDescent="0.25">
      <c r="A2099" t="s">
        <v>44</v>
      </c>
      <c r="B2099" t="s">
        <v>136</v>
      </c>
      <c r="C2099" s="2">
        <v>45750</v>
      </c>
      <c r="D2099" s="90">
        <v>0</v>
      </c>
      <c r="E2099" t="s">
        <v>23</v>
      </c>
      <c r="F2099">
        <v>4102522</v>
      </c>
      <c r="G2099">
        <v>3.75</v>
      </c>
      <c r="H2099">
        <v>1</v>
      </c>
      <c r="I2099">
        <v>3.75</v>
      </c>
      <c r="J2099" s="90"/>
      <c r="M2099"/>
    </row>
    <row r="2100" spans="1:13" hidden="1" x14ac:dyDescent="0.25">
      <c r="A2100" t="s">
        <v>44</v>
      </c>
      <c r="B2100" t="s">
        <v>136</v>
      </c>
      <c r="C2100" s="2">
        <v>45750</v>
      </c>
      <c r="D2100" s="90">
        <v>0</v>
      </c>
      <c r="E2100" t="s">
        <v>23</v>
      </c>
      <c r="F2100">
        <v>4102523</v>
      </c>
      <c r="G2100">
        <v>3.75</v>
      </c>
      <c r="H2100">
        <v>1</v>
      </c>
      <c r="I2100">
        <v>3.75</v>
      </c>
      <c r="J2100" s="90"/>
      <c r="M2100"/>
    </row>
    <row r="2101" spans="1:13" hidden="1" x14ac:dyDescent="0.25">
      <c r="A2101" t="s">
        <v>75</v>
      </c>
      <c r="B2101" t="s">
        <v>139</v>
      </c>
      <c r="C2101" s="2">
        <v>45750</v>
      </c>
      <c r="D2101" s="90">
        <v>5.5</v>
      </c>
      <c r="E2101" t="s">
        <v>37</v>
      </c>
      <c r="F2101">
        <v>4102524</v>
      </c>
      <c r="G2101">
        <v>5.5</v>
      </c>
      <c r="H2101">
        <v>0</v>
      </c>
      <c r="I2101">
        <v>0</v>
      </c>
      <c r="J2101" s="90"/>
      <c r="M2101"/>
    </row>
    <row r="2102" spans="1:13" hidden="1" x14ac:dyDescent="0.25">
      <c r="A2102" t="s">
        <v>75</v>
      </c>
      <c r="B2102" t="s">
        <v>18</v>
      </c>
      <c r="C2102" s="2">
        <v>45750</v>
      </c>
      <c r="D2102" s="90">
        <v>5</v>
      </c>
      <c r="E2102" t="s">
        <v>23</v>
      </c>
      <c r="F2102">
        <v>4102525</v>
      </c>
      <c r="G2102">
        <v>5</v>
      </c>
      <c r="H2102">
        <v>0</v>
      </c>
      <c r="I2102">
        <v>0</v>
      </c>
      <c r="J2102" s="90"/>
      <c r="M2102"/>
    </row>
    <row r="2103" spans="1:13" hidden="1" x14ac:dyDescent="0.25">
      <c r="A2103" t="s">
        <v>75</v>
      </c>
      <c r="B2103" t="s">
        <v>18</v>
      </c>
      <c r="C2103" s="2">
        <v>45750</v>
      </c>
      <c r="D2103" s="90">
        <v>0</v>
      </c>
      <c r="E2103" t="s">
        <v>23</v>
      </c>
      <c r="F2103">
        <v>4102528</v>
      </c>
      <c r="G2103">
        <v>0</v>
      </c>
      <c r="H2103">
        <v>0</v>
      </c>
      <c r="I2103">
        <v>0</v>
      </c>
      <c r="J2103" s="90"/>
      <c r="M2103"/>
    </row>
    <row r="2104" spans="1:13" hidden="1" x14ac:dyDescent="0.25">
      <c r="A2104" t="s">
        <v>75</v>
      </c>
      <c r="B2104" t="s">
        <v>140</v>
      </c>
      <c r="C2104" s="2">
        <v>45750</v>
      </c>
      <c r="D2104" s="90">
        <v>0</v>
      </c>
      <c r="E2104" t="s">
        <v>23</v>
      </c>
      <c r="F2104">
        <v>4102529</v>
      </c>
      <c r="G2104">
        <v>0</v>
      </c>
      <c r="H2104">
        <v>0</v>
      </c>
      <c r="I2104">
        <v>0</v>
      </c>
      <c r="J2104" s="90"/>
      <c r="M2104"/>
    </row>
    <row r="2105" spans="1:13" hidden="1" x14ac:dyDescent="0.25">
      <c r="A2105" t="s">
        <v>75</v>
      </c>
      <c r="B2105" t="s">
        <v>140</v>
      </c>
      <c r="C2105" s="2">
        <v>45750</v>
      </c>
      <c r="D2105" s="90">
        <v>5.5</v>
      </c>
      <c r="E2105" t="s">
        <v>37</v>
      </c>
      <c r="F2105">
        <v>4102530</v>
      </c>
      <c r="G2105">
        <v>5.5</v>
      </c>
      <c r="H2105">
        <v>0</v>
      </c>
      <c r="I2105">
        <v>0</v>
      </c>
      <c r="J2105" s="90"/>
      <c r="M2105"/>
    </row>
    <row r="2106" spans="1:13" hidden="1" x14ac:dyDescent="0.25">
      <c r="A2106" t="s">
        <v>75</v>
      </c>
      <c r="B2106" t="s">
        <v>138</v>
      </c>
      <c r="C2106" s="2">
        <v>45750</v>
      </c>
      <c r="D2106" s="90">
        <v>0</v>
      </c>
      <c r="E2106" t="s">
        <v>37</v>
      </c>
      <c r="F2106">
        <v>4102531</v>
      </c>
      <c r="G2106">
        <v>0</v>
      </c>
      <c r="H2106">
        <v>0</v>
      </c>
      <c r="I2106">
        <v>0</v>
      </c>
      <c r="J2106" s="90"/>
      <c r="M2106"/>
    </row>
    <row r="2107" spans="1:13" hidden="1" x14ac:dyDescent="0.25">
      <c r="A2107" t="s">
        <v>75</v>
      </c>
      <c r="B2107" t="s">
        <v>18</v>
      </c>
      <c r="C2107" s="2">
        <v>45750</v>
      </c>
      <c r="D2107" s="90">
        <v>0</v>
      </c>
      <c r="E2107" t="s">
        <v>23</v>
      </c>
      <c r="F2107">
        <v>4102532</v>
      </c>
      <c r="G2107">
        <v>0</v>
      </c>
      <c r="H2107">
        <v>0</v>
      </c>
      <c r="I2107">
        <v>0</v>
      </c>
      <c r="J2107" s="90"/>
      <c r="M2107"/>
    </row>
    <row r="2108" spans="1:13" hidden="1" x14ac:dyDescent="0.25">
      <c r="A2108" t="s">
        <v>75</v>
      </c>
      <c r="B2108" t="s">
        <v>138</v>
      </c>
      <c r="C2108" s="2">
        <v>45750</v>
      </c>
      <c r="D2108" s="90">
        <v>0</v>
      </c>
      <c r="E2108" t="s">
        <v>37</v>
      </c>
      <c r="F2108">
        <v>4102533</v>
      </c>
      <c r="G2108">
        <v>0</v>
      </c>
      <c r="H2108">
        <v>0</v>
      </c>
      <c r="I2108">
        <v>0</v>
      </c>
      <c r="J2108" s="90"/>
      <c r="M2108"/>
    </row>
    <row r="2109" spans="1:13" hidden="1" x14ac:dyDescent="0.25">
      <c r="A2109" t="s">
        <v>75</v>
      </c>
      <c r="B2109" t="s">
        <v>137</v>
      </c>
      <c r="C2109" s="2">
        <v>45750</v>
      </c>
      <c r="D2109" s="90">
        <v>0</v>
      </c>
      <c r="E2109" t="s">
        <v>23</v>
      </c>
      <c r="F2109">
        <v>4102534</v>
      </c>
      <c r="G2109">
        <v>0</v>
      </c>
      <c r="H2109">
        <v>0</v>
      </c>
      <c r="I2109">
        <v>0</v>
      </c>
      <c r="J2109" s="90"/>
      <c r="M2109"/>
    </row>
    <row r="2110" spans="1:13" hidden="1" x14ac:dyDescent="0.25">
      <c r="A2110" t="s">
        <v>73</v>
      </c>
      <c r="B2110" t="s">
        <v>18</v>
      </c>
      <c r="C2110" s="2">
        <v>45750</v>
      </c>
      <c r="D2110" s="90">
        <v>0</v>
      </c>
      <c r="E2110" t="s">
        <v>23</v>
      </c>
      <c r="F2110">
        <v>4102535</v>
      </c>
      <c r="G2110">
        <v>0</v>
      </c>
      <c r="H2110">
        <v>0</v>
      </c>
      <c r="I2110">
        <v>0</v>
      </c>
      <c r="J2110" s="90"/>
      <c r="M2110"/>
    </row>
    <row r="2111" spans="1:13" hidden="1" x14ac:dyDescent="0.25">
      <c r="A2111" t="s">
        <v>73</v>
      </c>
      <c r="B2111" t="s">
        <v>135</v>
      </c>
      <c r="C2111" s="2">
        <v>45750</v>
      </c>
      <c r="D2111" s="90">
        <v>0</v>
      </c>
      <c r="E2111" t="s">
        <v>23</v>
      </c>
      <c r="F2111">
        <v>4102536</v>
      </c>
      <c r="G2111">
        <v>0</v>
      </c>
      <c r="H2111">
        <v>0</v>
      </c>
      <c r="I2111">
        <v>0</v>
      </c>
      <c r="J2111" s="90"/>
      <c r="M2111"/>
    </row>
    <row r="2112" spans="1:13" hidden="1" x14ac:dyDescent="0.25">
      <c r="A2112" t="s">
        <v>73</v>
      </c>
      <c r="B2112" t="s">
        <v>133</v>
      </c>
      <c r="C2112" s="2">
        <v>45750</v>
      </c>
      <c r="D2112" s="90">
        <v>0</v>
      </c>
      <c r="E2112" t="s">
        <v>23</v>
      </c>
      <c r="F2112">
        <v>4102537</v>
      </c>
      <c r="G2112">
        <v>0</v>
      </c>
      <c r="H2112">
        <v>0</v>
      </c>
      <c r="I2112">
        <v>0</v>
      </c>
      <c r="J2112" s="90"/>
      <c r="M2112"/>
    </row>
    <row r="2113" spans="1:13" hidden="1" x14ac:dyDescent="0.25">
      <c r="A2113" t="s">
        <v>73</v>
      </c>
      <c r="B2113" t="s">
        <v>133</v>
      </c>
      <c r="C2113" s="2">
        <v>45750</v>
      </c>
      <c r="D2113" s="90">
        <v>0</v>
      </c>
      <c r="E2113" t="s">
        <v>23</v>
      </c>
      <c r="F2113">
        <v>4102538</v>
      </c>
      <c r="G2113">
        <v>0</v>
      </c>
      <c r="H2113">
        <v>0</v>
      </c>
      <c r="I2113">
        <v>0</v>
      </c>
      <c r="J2113" s="90"/>
      <c r="M2113"/>
    </row>
    <row r="2114" spans="1:13" hidden="1" x14ac:dyDescent="0.25">
      <c r="A2114" t="s">
        <v>75</v>
      </c>
      <c r="B2114" t="s">
        <v>140</v>
      </c>
      <c r="C2114" s="2">
        <v>45750</v>
      </c>
      <c r="D2114" s="90">
        <v>0</v>
      </c>
      <c r="E2114" t="s">
        <v>37</v>
      </c>
      <c r="F2114">
        <v>4102556</v>
      </c>
      <c r="G2114">
        <v>0</v>
      </c>
      <c r="H2114">
        <v>0</v>
      </c>
      <c r="I2114">
        <v>0</v>
      </c>
      <c r="J2114" s="90"/>
      <c r="M2114"/>
    </row>
    <row r="2115" spans="1:13" hidden="1" x14ac:dyDescent="0.25">
      <c r="A2115" t="s">
        <v>75</v>
      </c>
      <c r="B2115" t="s">
        <v>18</v>
      </c>
      <c r="C2115" s="2">
        <v>45750</v>
      </c>
      <c r="D2115" s="90">
        <v>0</v>
      </c>
      <c r="E2115" t="s">
        <v>23</v>
      </c>
      <c r="F2115">
        <v>4102557</v>
      </c>
      <c r="G2115">
        <v>0</v>
      </c>
      <c r="H2115">
        <v>0</v>
      </c>
      <c r="I2115">
        <v>0</v>
      </c>
      <c r="J2115" s="90"/>
      <c r="M2115"/>
    </row>
    <row r="2116" spans="1:13" hidden="1" x14ac:dyDescent="0.25">
      <c r="A2116" t="s">
        <v>44</v>
      </c>
      <c r="B2116" t="s">
        <v>117</v>
      </c>
      <c r="C2116" s="2">
        <v>45750</v>
      </c>
      <c r="D2116" s="90">
        <v>0</v>
      </c>
      <c r="E2116" t="s">
        <v>23</v>
      </c>
      <c r="F2116">
        <v>4102560</v>
      </c>
      <c r="G2116">
        <v>3.75</v>
      </c>
      <c r="H2116">
        <v>1</v>
      </c>
      <c r="I2116">
        <v>3.75</v>
      </c>
      <c r="J2116" s="90"/>
      <c r="M2116"/>
    </row>
    <row r="2117" spans="1:13" hidden="1" x14ac:dyDescent="0.25">
      <c r="A2117" t="s">
        <v>44</v>
      </c>
      <c r="B2117" t="s">
        <v>65</v>
      </c>
      <c r="C2117" s="2">
        <v>45750</v>
      </c>
      <c r="D2117" s="90">
        <v>0</v>
      </c>
      <c r="E2117" t="s">
        <v>23</v>
      </c>
      <c r="F2117">
        <v>4102561</v>
      </c>
      <c r="G2117">
        <v>3.75</v>
      </c>
      <c r="H2117">
        <v>1</v>
      </c>
      <c r="I2117">
        <v>3.75</v>
      </c>
      <c r="J2117" s="90"/>
      <c r="M2117"/>
    </row>
    <row r="2118" spans="1:13" hidden="1" x14ac:dyDescent="0.25">
      <c r="A2118" t="s">
        <v>44</v>
      </c>
      <c r="B2118" t="s">
        <v>136</v>
      </c>
      <c r="C2118" s="2">
        <v>45750</v>
      </c>
      <c r="D2118" s="90">
        <v>0</v>
      </c>
      <c r="E2118" t="s">
        <v>23</v>
      </c>
      <c r="F2118">
        <v>4102562</v>
      </c>
      <c r="G2118">
        <v>3.75</v>
      </c>
      <c r="H2118">
        <v>1</v>
      </c>
      <c r="I2118">
        <v>3.75</v>
      </c>
      <c r="J2118" s="90"/>
      <c r="M2118"/>
    </row>
    <row r="2119" spans="1:13" hidden="1" x14ac:dyDescent="0.25">
      <c r="A2119" t="s">
        <v>44</v>
      </c>
      <c r="B2119" t="s">
        <v>65</v>
      </c>
      <c r="C2119" s="2">
        <v>45750</v>
      </c>
      <c r="D2119" s="90">
        <v>0</v>
      </c>
      <c r="E2119" t="s">
        <v>23</v>
      </c>
      <c r="F2119">
        <v>4102566</v>
      </c>
      <c r="G2119">
        <v>3.75</v>
      </c>
      <c r="H2119">
        <v>1</v>
      </c>
      <c r="I2119">
        <v>3.75</v>
      </c>
      <c r="J2119" s="90"/>
      <c r="M2119"/>
    </row>
    <row r="2120" spans="1:13" hidden="1" x14ac:dyDescent="0.25">
      <c r="A2120" t="s">
        <v>44</v>
      </c>
      <c r="B2120" t="s">
        <v>45</v>
      </c>
      <c r="C2120" s="2">
        <v>45750</v>
      </c>
      <c r="D2120" s="90">
        <v>0</v>
      </c>
      <c r="E2120" t="s">
        <v>23</v>
      </c>
      <c r="F2120">
        <v>4102567</v>
      </c>
      <c r="G2120">
        <v>3.75</v>
      </c>
      <c r="H2120">
        <v>1</v>
      </c>
      <c r="I2120">
        <v>3.75</v>
      </c>
      <c r="J2120" s="90"/>
      <c r="M2120"/>
    </row>
    <row r="2121" spans="1:13" hidden="1" x14ac:dyDescent="0.25">
      <c r="A2121" t="s">
        <v>44</v>
      </c>
      <c r="B2121" t="s">
        <v>45</v>
      </c>
      <c r="C2121" s="2">
        <v>45750</v>
      </c>
      <c r="D2121" s="90">
        <v>0</v>
      </c>
      <c r="E2121" t="s">
        <v>23</v>
      </c>
      <c r="F2121">
        <v>4102575</v>
      </c>
      <c r="G2121">
        <v>3.75</v>
      </c>
      <c r="H2121">
        <v>1</v>
      </c>
      <c r="I2121">
        <v>3.75</v>
      </c>
      <c r="J2121" s="90"/>
      <c r="M2121"/>
    </row>
    <row r="2122" spans="1:13" hidden="1" x14ac:dyDescent="0.25">
      <c r="A2122" t="s">
        <v>73</v>
      </c>
      <c r="B2122" t="s">
        <v>141</v>
      </c>
      <c r="C2122" s="2">
        <v>45750</v>
      </c>
      <c r="D2122" s="90">
        <v>0</v>
      </c>
      <c r="E2122" t="s">
        <v>23</v>
      </c>
      <c r="F2122">
        <v>4102577</v>
      </c>
      <c r="G2122">
        <v>0</v>
      </c>
      <c r="H2122">
        <v>0</v>
      </c>
      <c r="I2122">
        <v>0</v>
      </c>
      <c r="J2122" s="90"/>
      <c r="M2122"/>
    </row>
    <row r="2123" spans="1:13" hidden="1" x14ac:dyDescent="0.25">
      <c r="A2123" t="s">
        <v>75</v>
      </c>
      <c r="B2123" t="s">
        <v>142</v>
      </c>
      <c r="C2123" s="2">
        <v>45750</v>
      </c>
      <c r="D2123" s="90">
        <v>5</v>
      </c>
      <c r="E2123" t="s">
        <v>23</v>
      </c>
      <c r="F2123">
        <v>4102578</v>
      </c>
      <c r="G2123">
        <v>5</v>
      </c>
      <c r="H2123">
        <v>0</v>
      </c>
      <c r="I2123">
        <v>0</v>
      </c>
      <c r="J2123" s="90"/>
      <c r="M2123"/>
    </row>
    <row r="2124" spans="1:13" hidden="1" x14ac:dyDescent="0.25">
      <c r="A2124" t="s">
        <v>44</v>
      </c>
      <c r="B2124" t="s">
        <v>45</v>
      </c>
      <c r="C2124" s="2">
        <v>45750</v>
      </c>
      <c r="D2124" s="90">
        <v>0</v>
      </c>
      <c r="E2124" t="s">
        <v>23</v>
      </c>
      <c r="F2124">
        <v>4102581</v>
      </c>
      <c r="G2124">
        <v>3.75</v>
      </c>
      <c r="H2124">
        <v>1</v>
      </c>
      <c r="I2124">
        <v>3.75</v>
      </c>
      <c r="J2124" s="90"/>
      <c r="M2124"/>
    </row>
    <row r="2125" spans="1:13" hidden="1" x14ac:dyDescent="0.25">
      <c r="A2125" t="s">
        <v>44</v>
      </c>
      <c r="B2125" t="s">
        <v>117</v>
      </c>
      <c r="C2125" s="2">
        <v>45750</v>
      </c>
      <c r="D2125" s="90">
        <v>0</v>
      </c>
      <c r="E2125" t="s">
        <v>23</v>
      </c>
      <c r="F2125">
        <v>4102582</v>
      </c>
      <c r="G2125">
        <v>3.75</v>
      </c>
      <c r="H2125">
        <v>1</v>
      </c>
      <c r="I2125">
        <v>3.75</v>
      </c>
      <c r="J2125" s="90"/>
      <c r="M2125"/>
    </row>
    <row r="2126" spans="1:13" hidden="1" x14ac:dyDescent="0.25">
      <c r="A2126" t="s">
        <v>44</v>
      </c>
      <c r="B2126" t="s">
        <v>45</v>
      </c>
      <c r="C2126" s="2">
        <v>45750</v>
      </c>
      <c r="D2126" s="90">
        <v>0</v>
      </c>
      <c r="E2126" t="s">
        <v>23</v>
      </c>
      <c r="F2126">
        <v>4102593</v>
      </c>
      <c r="G2126">
        <v>3.75</v>
      </c>
      <c r="H2126">
        <v>1</v>
      </c>
      <c r="I2126">
        <v>3.75</v>
      </c>
      <c r="J2126" s="90"/>
      <c r="M2126"/>
    </row>
    <row r="2127" spans="1:13" hidden="1" x14ac:dyDescent="0.25">
      <c r="A2127" t="s">
        <v>44</v>
      </c>
      <c r="B2127" t="s">
        <v>45</v>
      </c>
      <c r="C2127" s="2">
        <v>45750</v>
      </c>
      <c r="D2127" s="90">
        <v>0</v>
      </c>
      <c r="E2127" t="s">
        <v>23</v>
      </c>
      <c r="F2127">
        <v>4102594</v>
      </c>
      <c r="G2127">
        <v>3.75</v>
      </c>
      <c r="H2127">
        <v>1</v>
      </c>
      <c r="I2127">
        <v>3.75</v>
      </c>
      <c r="J2127" s="90"/>
      <c r="M2127"/>
    </row>
    <row r="2128" spans="1:13" hidden="1" x14ac:dyDescent="0.25">
      <c r="A2128" t="s">
        <v>75</v>
      </c>
      <c r="B2128" t="s">
        <v>18</v>
      </c>
      <c r="C2128" s="2">
        <v>45750</v>
      </c>
      <c r="D2128" s="90">
        <v>5.5</v>
      </c>
      <c r="E2128" t="s">
        <v>20</v>
      </c>
      <c r="F2128">
        <v>4102595</v>
      </c>
      <c r="G2128">
        <v>5.5</v>
      </c>
      <c r="H2128">
        <v>0</v>
      </c>
      <c r="I2128">
        <v>0</v>
      </c>
      <c r="J2128" s="90"/>
      <c r="M2128"/>
    </row>
    <row r="2129" spans="1:13" hidden="1" x14ac:dyDescent="0.25">
      <c r="A2129" t="s">
        <v>75</v>
      </c>
      <c r="B2129" t="s">
        <v>18</v>
      </c>
      <c r="C2129" s="2">
        <v>45750</v>
      </c>
      <c r="D2129" s="90">
        <v>5</v>
      </c>
      <c r="E2129" t="s">
        <v>20</v>
      </c>
      <c r="F2129">
        <v>4102596</v>
      </c>
      <c r="G2129">
        <v>5</v>
      </c>
      <c r="H2129">
        <v>0</v>
      </c>
      <c r="I2129">
        <v>0</v>
      </c>
      <c r="J2129" s="90"/>
      <c r="M2129"/>
    </row>
    <row r="2130" spans="1:13" hidden="1" x14ac:dyDescent="0.25">
      <c r="A2130" t="s">
        <v>73</v>
      </c>
      <c r="B2130" t="s">
        <v>142</v>
      </c>
      <c r="C2130" s="2">
        <v>45750</v>
      </c>
      <c r="D2130" s="90">
        <v>0</v>
      </c>
      <c r="E2130" t="s">
        <v>23</v>
      </c>
      <c r="F2130">
        <v>4102597</v>
      </c>
      <c r="G2130">
        <v>0</v>
      </c>
      <c r="H2130">
        <v>0</v>
      </c>
      <c r="I2130">
        <v>0</v>
      </c>
      <c r="J2130" s="90"/>
      <c r="M2130"/>
    </row>
    <row r="2131" spans="1:13" hidden="1" x14ac:dyDescent="0.25">
      <c r="A2131" t="s">
        <v>44</v>
      </c>
      <c r="B2131" t="s">
        <v>45</v>
      </c>
      <c r="C2131" s="2">
        <v>45750</v>
      </c>
      <c r="D2131" s="90">
        <v>0</v>
      </c>
      <c r="E2131" t="s">
        <v>23</v>
      </c>
      <c r="F2131">
        <v>4102601</v>
      </c>
      <c r="G2131">
        <v>3.75</v>
      </c>
      <c r="H2131">
        <v>1</v>
      </c>
      <c r="I2131">
        <v>3.75</v>
      </c>
      <c r="J2131" s="90"/>
      <c r="M2131"/>
    </row>
    <row r="2132" spans="1:13" hidden="1" x14ac:dyDescent="0.25">
      <c r="A2132" t="s">
        <v>44</v>
      </c>
      <c r="B2132" t="s">
        <v>65</v>
      </c>
      <c r="C2132" s="2">
        <v>45750</v>
      </c>
      <c r="D2132" s="90">
        <v>0</v>
      </c>
      <c r="E2132" t="s">
        <v>23</v>
      </c>
      <c r="F2132">
        <v>4102604</v>
      </c>
      <c r="G2132">
        <v>3.75</v>
      </c>
      <c r="H2132">
        <v>1</v>
      </c>
      <c r="I2132">
        <v>3.75</v>
      </c>
      <c r="J2132" s="90"/>
      <c r="M2132"/>
    </row>
    <row r="2133" spans="1:13" hidden="1" x14ac:dyDescent="0.25">
      <c r="A2133" t="s">
        <v>44</v>
      </c>
      <c r="B2133" t="s">
        <v>45</v>
      </c>
      <c r="C2133" s="2">
        <v>45750</v>
      </c>
      <c r="D2133" s="90">
        <v>0</v>
      </c>
      <c r="E2133" t="s">
        <v>23</v>
      </c>
      <c r="F2133">
        <v>4102605</v>
      </c>
      <c r="G2133">
        <v>3.75</v>
      </c>
      <c r="H2133">
        <v>1</v>
      </c>
      <c r="I2133">
        <v>3.75</v>
      </c>
      <c r="J2133" s="90"/>
      <c r="M2133"/>
    </row>
    <row r="2134" spans="1:13" hidden="1" x14ac:dyDescent="0.25">
      <c r="A2134" t="s">
        <v>73</v>
      </c>
      <c r="B2134" t="s">
        <v>18</v>
      </c>
      <c r="C2134" s="2">
        <v>45750</v>
      </c>
      <c r="D2134" s="90">
        <v>0</v>
      </c>
      <c r="E2134" t="s">
        <v>23</v>
      </c>
      <c r="F2134">
        <v>4102609</v>
      </c>
      <c r="G2134">
        <v>0</v>
      </c>
      <c r="H2134">
        <v>0</v>
      </c>
      <c r="I2134">
        <v>0</v>
      </c>
      <c r="J2134" s="90"/>
      <c r="M2134"/>
    </row>
    <row r="2135" spans="1:13" hidden="1" x14ac:dyDescent="0.25">
      <c r="A2135" t="s">
        <v>73</v>
      </c>
      <c r="B2135" t="s">
        <v>21</v>
      </c>
      <c r="C2135" s="2">
        <v>45750</v>
      </c>
      <c r="D2135" s="90">
        <v>0</v>
      </c>
      <c r="E2135" t="s">
        <v>23</v>
      </c>
      <c r="F2135">
        <v>4102613</v>
      </c>
      <c r="G2135">
        <v>0</v>
      </c>
      <c r="H2135">
        <v>0</v>
      </c>
      <c r="I2135">
        <v>0</v>
      </c>
      <c r="J2135" s="90"/>
      <c r="M2135"/>
    </row>
    <row r="2136" spans="1:13" hidden="1" x14ac:dyDescent="0.25">
      <c r="A2136" t="s">
        <v>44</v>
      </c>
      <c r="B2136" t="s">
        <v>18</v>
      </c>
      <c r="C2136" s="2">
        <v>45750</v>
      </c>
      <c r="D2136" s="90">
        <v>0</v>
      </c>
      <c r="E2136" t="s">
        <v>20</v>
      </c>
      <c r="F2136">
        <v>4102625</v>
      </c>
      <c r="G2136">
        <v>3.75</v>
      </c>
      <c r="H2136">
        <v>1</v>
      </c>
      <c r="I2136">
        <v>3.75</v>
      </c>
      <c r="J2136" s="90"/>
      <c r="M2136"/>
    </row>
    <row r="2137" spans="1:13" hidden="1" x14ac:dyDescent="0.25">
      <c r="A2137" t="s">
        <v>44</v>
      </c>
      <c r="B2137" t="s">
        <v>45</v>
      </c>
      <c r="C2137" s="2">
        <v>45750</v>
      </c>
      <c r="D2137" s="90">
        <v>0</v>
      </c>
      <c r="E2137" t="s">
        <v>23</v>
      </c>
      <c r="F2137">
        <v>4102632</v>
      </c>
      <c r="G2137">
        <v>3.75</v>
      </c>
      <c r="H2137">
        <v>1</v>
      </c>
      <c r="I2137">
        <v>3.75</v>
      </c>
      <c r="J2137" s="90"/>
      <c r="M2137"/>
    </row>
    <row r="2138" spans="1:13" hidden="1" x14ac:dyDescent="0.25">
      <c r="A2138" t="s">
        <v>44</v>
      </c>
      <c r="B2138" t="s">
        <v>45</v>
      </c>
      <c r="C2138" s="2">
        <v>45750</v>
      </c>
      <c r="D2138" s="90">
        <v>0</v>
      </c>
      <c r="E2138" t="s">
        <v>23</v>
      </c>
      <c r="F2138">
        <v>4102633</v>
      </c>
      <c r="G2138">
        <v>3.75</v>
      </c>
      <c r="H2138">
        <v>1</v>
      </c>
      <c r="I2138">
        <v>3.75</v>
      </c>
      <c r="J2138" s="90"/>
      <c r="M2138"/>
    </row>
    <row r="2139" spans="1:13" hidden="1" x14ac:dyDescent="0.25">
      <c r="A2139" t="s">
        <v>73</v>
      </c>
      <c r="B2139" t="s">
        <v>141</v>
      </c>
      <c r="C2139" s="2">
        <v>45750</v>
      </c>
      <c r="D2139" s="90">
        <v>5</v>
      </c>
      <c r="E2139" t="s">
        <v>23</v>
      </c>
      <c r="F2139">
        <v>4102634</v>
      </c>
      <c r="G2139">
        <v>5</v>
      </c>
      <c r="H2139">
        <v>0</v>
      </c>
      <c r="I2139">
        <v>0</v>
      </c>
      <c r="J2139" s="90"/>
      <c r="M2139"/>
    </row>
    <row r="2140" spans="1:13" hidden="1" x14ac:dyDescent="0.25">
      <c r="A2140" t="s">
        <v>73</v>
      </c>
      <c r="B2140" t="s">
        <v>18</v>
      </c>
      <c r="C2140" s="2">
        <v>45750</v>
      </c>
      <c r="D2140" s="90">
        <v>5</v>
      </c>
      <c r="E2140" t="s">
        <v>23</v>
      </c>
      <c r="F2140">
        <v>4102635</v>
      </c>
      <c r="G2140">
        <v>5</v>
      </c>
      <c r="H2140">
        <v>0</v>
      </c>
      <c r="I2140">
        <v>0</v>
      </c>
      <c r="J2140" s="90"/>
      <c r="M2140"/>
    </row>
    <row r="2141" spans="1:13" hidden="1" x14ac:dyDescent="0.25">
      <c r="A2141" t="s">
        <v>44</v>
      </c>
      <c r="B2141" t="s">
        <v>117</v>
      </c>
      <c r="C2141" s="2">
        <v>45750</v>
      </c>
      <c r="D2141" s="90">
        <v>0</v>
      </c>
      <c r="E2141" t="s">
        <v>23</v>
      </c>
      <c r="F2141">
        <v>4102636</v>
      </c>
      <c r="G2141">
        <v>3.75</v>
      </c>
      <c r="H2141">
        <v>1</v>
      </c>
      <c r="I2141">
        <v>3.75</v>
      </c>
      <c r="J2141" s="90"/>
      <c r="M2141"/>
    </row>
    <row r="2142" spans="1:13" hidden="1" x14ac:dyDescent="0.25">
      <c r="A2142" t="s">
        <v>44</v>
      </c>
      <c r="B2142" t="s">
        <v>117</v>
      </c>
      <c r="C2142" s="2">
        <v>45750</v>
      </c>
      <c r="D2142" s="90">
        <v>0</v>
      </c>
      <c r="E2142" t="s">
        <v>23</v>
      </c>
      <c r="F2142">
        <v>4102637</v>
      </c>
      <c r="G2142">
        <v>3.75</v>
      </c>
      <c r="H2142">
        <v>1</v>
      </c>
      <c r="I2142">
        <v>3.75</v>
      </c>
      <c r="J2142" s="90"/>
      <c r="M2142"/>
    </row>
    <row r="2143" spans="1:13" hidden="1" x14ac:dyDescent="0.25">
      <c r="A2143" t="s">
        <v>73</v>
      </c>
      <c r="B2143" t="s">
        <v>18</v>
      </c>
      <c r="C2143" s="2">
        <v>45750</v>
      </c>
      <c r="D2143" s="90">
        <v>0</v>
      </c>
      <c r="E2143" t="s">
        <v>23</v>
      </c>
      <c r="F2143">
        <v>4102638</v>
      </c>
      <c r="G2143">
        <v>0</v>
      </c>
      <c r="H2143">
        <v>0</v>
      </c>
      <c r="I2143">
        <v>0</v>
      </c>
      <c r="J2143" s="90"/>
      <c r="M2143"/>
    </row>
    <row r="2144" spans="1:13" hidden="1" x14ac:dyDescent="0.25">
      <c r="A2144" t="s">
        <v>73</v>
      </c>
      <c r="B2144" t="s">
        <v>18</v>
      </c>
      <c r="C2144" s="2">
        <v>45750</v>
      </c>
      <c r="D2144" s="90">
        <v>0</v>
      </c>
      <c r="E2144" t="s">
        <v>23</v>
      </c>
      <c r="F2144">
        <v>4102639</v>
      </c>
      <c r="G2144">
        <v>0</v>
      </c>
      <c r="H2144">
        <v>0</v>
      </c>
      <c r="I2144">
        <v>0</v>
      </c>
      <c r="J2144" s="90"/>
      <c r="M2144"/>
    </row>
    <row r="2145" spans="1:13" hidden="1" x14ac:dyDescent="0.25">
      <c r="A2145" t="s">
        <v>73</v>
      </c>
      <c r="B2145" t="s">
        <v>135</v>
      </c>
      <c r="C2145" s="2">
        <v>45750</v>
      </c>
      <c r="D2145" s="90">
        <v>5</v>
      </c>
      <c r="E2145" t="s">
        <v>23</v>
      </c>
      <c r="F2145">
        <v>4102645</v>
      </c>
      <c r="G2145">
        <v>5</v>
      </c>
      <c r="H2145">
        <v>0</v>
      </c>
      <c r="I2145">
        <v>0</v>
      </c>
      <c r="J2145" s="90"/>
      <c r="M2145"/>
    </row>
    <row r="2146" spans="1:13" hidden="1" x14ac:dyDescent="0.25">
      <c r="A2146" t="s">
        <v>73</v>
      </c>
      <c r="B2146" t="s">
        <v>18</v>
      </c>
      <c r="C2146" s="2">
        <v>45750</v>
      </c>
      <c r="D2146" s="90">
        <v>0</v>
      </c>
      <c r="E2146" t="s">
        <v>23</v>
      </c>
      <c r="F2146">
        <v>4102648</v>
      </c>
      <c r="G2146">
        <v>0</v>
      </c>
      <c r="H2146">
        <v>0</v>
      </c>
      <c r="I2146">
        <v>0</v>
      </c>
      <c r="J2146" s="90"/>
      <c r="M2146"/>
    </row>
    <row r="2147" spans="1:13" hidden="1" x14ac:dyDescent="0.25">
      <c r="A2147" t="s">
        <v>73</v>
      </c>
      <c r="B2147" t="s">
        <v>136</v>
      </c>
      <c r="C2147" s="2">
        <v>45750</v>
      </c>
      <c r="D2147" s="90">
        <v>0</v>
      </c>
      <c r="E2147" t="s">
        <v>23</v>
      </c>
      <c r="F2147">
        <v>4102649</v>
      </c>
      <c r="G2147">
        <v>0</v>
      </c>
      <c r="H2147">
        <v>0</v>
      </c>
      <c r="I2147">
        <v>0</v>
      </c>
      <c r="J2147" s="90"/>
      <c r="M2147"/>
    </row>
    <row r="2148" spans="1:13" hidden="1" x14ac:dyDescent="0.25">
      <c r="A2148" t="s">
        <v>73</v>
      </c>
      <c r="B2148" t="s">
        <v>18</v>
      </c>
      <c r="C2148" s="2">
        <v>45750</v>
      </c>
      <c r="D2148" s="90">
        <v>0</v>
      </c>
      <c r="E2148" t="s">
        <v>23</v>
      </c>
      <c r="F2148">
        <v>4102659</v>
      </c>
      <c r="G2148">
        <v>0</v>
      </c>
      <c r="H2148">
        <v>0</v>
      </c>
      <c r="I2148">
        <v>0</v>
      </c>
      <c r="J2148" s="90"/>
      <c r="M2148"/>
    </row>
    <row r="2149" spans="1:13" hidden="1" x14ac:dyDescent="0.25">
      <c r="A2149" t="s">
        <v>73</v>
      </c>
      <c r="B2149" t="s">
        <v>18</v>
      </c>
      <c r="C2149" s="2">
        <v>45750</v>
      </c>
      <c r="D2149" s="90">
        <v>5</v>
      </c>
      <c r="E2149" t="s">
        <v>23</v>
      </c>
      <c r="F2149">
        <v>4102664</v>
      </c>
      <c r="G2149">
        <v>5</v>
      </c>
      <c r="H2149">
        <v>0</v>
      </c>
      <c r="I2149">
        <v>0</v>
      </c>
      <c r="J2149" s="90"/>
      <c r="M2149"/>
    </row>
    <row r="2150" spans="1:13" hidden="1" x14ac:dyDescent="0.25">
      <c r="A2150" t="s">
        <v>73</v>
      </c>
      <c r="B2150" t="s">
        <v>136</v>
      </c>
      <c r="C2150" s="2">
        <v>45750</v>
      </c>
      <c r="D2150" s="90">
        <v>0</v>
      </c>
      <c r="E2150" t="s">
        <v>23</v>
      </c>
      <c r="F2150">
        <v>4102668</v>
      </c>
      <c r="G2150">
        <v>0</v>
      </c>
      <c r="H2150">
        <v>0</v>
      </c>
      <c r="I2150">
        <v>0</v>
      </c>
      <c r="J2150" s="90"/>
      <c r="M2150"/>
    </row>
    <row r="2151" spans="1:13" hidden="1" x14ac:dyDescent="0.25">
      <c r="A2151" t="s">
        <v>73</v>
      </c>
      <c r="B2151" t="s">
        <v>141</v>
      </c>
      <c r="C2151" s="2">
        <v>45750</v>
      </c>
      <c r="D2151" s="90">
        <v>0</v>
      </c>
      <c r="E2151" t="s">
        <v>23</v>
      </c>
      <c r="F2151">
        <v>4102669</v>
      </c>
      <c r="G2151">
        <v>0</v>
      </c>
      <c r="H2151">
        <v>0</v>
      </c>
      <c r="I2151">
        <v>0</v>
      </c>
      <c r="J2151" s="90"/>
      <c r="M2151"/>
    </row>
    <row r="2152" spans="1:13" hidden="1" x14ac:dyDescent="0.25">
      <c r="A2152" t="s">
        <v>75</v>
      </c>
      <c r="B2152" t="s">
        <v>21</v>
      </c>
      <c r="C2152" s="2">
        <v>45750</v>
      </c>
      <c r="D2152" s="90">
        <v>0</v>
      </c>
      <c r="E2152" t="s">
        <v>23</v>
      </c>
      <c r="F2152">
        <v>4102680</v>
      </c>
      <c r="G2152">
        <v>0</v>
      </c>
      <c r="H2152">
        <v>0</v>
      </c>
      <c r="I2152">
        <v>0</v>
      </c>
      <c r="J2152" s="90"/>
      <c r="M2152"/>
    </row>
    <row r="2153" spans="1:13" hidden="1" x14ac:dyDescent="0.25">
      <c r="A2153" t="s">
        <v>75</v>
      </c>
      <c r="B2153" t="s">
        <v>142</v>
      </c>
      <c r="C2153" s="2">
        <v>45750</v>
      </c>
      <c r="D2153" s="90">
        <v>0</v>
      </c>
      <c r="E2153" t="s">
        <v>23</v>
      </c>
      <c r="F2153">
        <v>4102681</v>
      </c>
      <c r="G2153">
        <v>0</v>
      </c>
      <c r="H2153">
        <v>0</v>
      </c>
      <c r="I2153">
        <v>0</v>
      </c>
      <c r="J2153" s="90"/>
      <c r="M2153"/>
    </row>
    <row r="2154" spans="1:13" hidden="1" x14ac:dyDescent="0.25">
      <c r="A2154" t="s">
        <v>75</v>
      </c>
      <c r="B2154" t="s">
        <v>137</v>
      </c>
      <c r="C2154" s="2">
        <v>45750</v>
      </c>
      <c r="D2154" s="90">
        <v>5</v>
      </c>
      <c r="E2154" t="s">
        <v>23</v>
      </c>
      <c r="F2154">
        <v>4102682</v>
      </c>
      <c r="G2154">
        <v>5</v>
      </c>
      <c r="H2154">
        <v>0</v>
      </c>
      <c r="I2154">
        <v>0</v>
      </c>
      <c r="J2154" s="90"/>
      <c r="M2154"/>
    </row>
    <row r="2155" spans="1:13" hidden="1" x14ac:dyDescent="0.25">
      <c r="A2155" t="s">
        <v>73</v>
      </c>
      <c r="B2155" t="s">
        <v>136</v>
      </c>
      <c r="C2155" s="2">
        <v>45750</v>
      </c>
      <c r="D2155" s="90">
        <v>0</v>
      </c>
      <c r="E2155" t="s">
        <v>23</v>
      </c>
      <c r="F2155">
        <v>4102688</v>
      </c>
      <c r="G2155">
        <v>0</v>
      </c>
      <c r="H2155">
        <v>0</v>
      </c>
      <c r="I2155">
        <v>0</v>
      </c>
      <c r="J2155" s="90"/>
      <c r="M2155"/>
    </row>
    <row r="2156" spans="1:13" hidden="1" x14ac:dyDescent="0.25">
      <c r="A2156" t="s">
        <v>73</v>
      </c>
      <c r="B2156" t="s">
        <v>21</v>
      </c>
      <c r="C2156" s="2">
        <v>45750</v>
      </c>
      <c r="D2156" s="90">
        <v>0</v>
      </c>
      <c r="E2156" t="s">
        <v>23</v>
      </c>
      <c r="F2156">
        <v>4102689</v>
      </c>
      <c r="G2156">
        <v>0</v>
      </c>
      <c r="H2156">
        <v>0</v>
      </c>
      <c r="I2156">
        <v>0</v>
      </c>
      <c r="J2156" s="90"/>
      <c r="M2156"/>
    </row>
    <row r="2157" spans="1:13" hidden="1" x14ac:dyDescent="0.25">
      <c r="A2157" t="s">
        <v>75</v>
      </c>
      <c r="B2157" t="s">
        <v>136</v>
      </c>
      <c r="C2157" s="2">
        <v>45750</v>
      </c>
      <c r="D2157" s="90">
        <v>0</v>
      </c>
      <c r="E2157" t="s">
        <v>37</v>
      </c>
      <c r="F2157">
        <v>4102690</v>
      </c>
      <c r="G2157">
        <v>0</v>
      </c>
      <c r="H2157">
        <v>0</v>
      </c>
      <c r="I2157">
        <v>0</v>
      </c>
      <c r="J2157" s="90"/>
      <c r="M2157"/>
    </row>
    <row r="2158" spans="1:13" hidden="1" x14ac:dyDescent="0.25">
      <c r="A2158" t="s">
        <v>75</v>
      </c>
      <c r="B2158" t="s">
        <v>138</v>
      </c>
      <c r="C2158" s="2">
        <v>45750</v>
      </c>
      <c r="D2158" s="90">
        <v>0</v>
      </c>
      <c r="E2158" t="s">
        <v>37</v>
      </c>
      <c r="F2158">
        <v>4102691</v>
      </c>
      <c r="G2158">
        <v>0</v>
      </c>
      <c r="H2158">
        <v>0</v>
      </c>
      <c r="I2158">
        <v>0</v>
      </c>
      <c r="J2158" s="90"/>
      <c r="M2158"/>
    </row>
    <row r="2159" spans="1:13" hidden="1" x14ac:dyDescent="0.25">
      <c r="A2159" t="s">
        <v>73</v>
      </c>
      <c r="B2159" t="s">
        <v>21</v>
      </c>
      <c r="C2159" s="2">
        <v>45750</v>
      </c>
      <c r="D2159" s="90">
        <v>0</v>
      </c>
      <c r="E2159" t="s">
        <v>23</v>
      </c>
      <c r="F2159">
        <v>4102694</v>
      </c>
      <c r="G2159">
        <v>0</v>
      </c>
      <c r="H2159">
        <v>0</v>
      </c>
      <c r="I2159">
        <v>0</v>
      </c>
      <c r="J2159" s="90"/>
      <c r="M2159"/>
    </row>
    <row r="2160" spans="1:13" hidden="1" x14ac:dyDescent="0.25">
      <c r="A2160" t="s">
        <v>73</v>
      </c>
      <c r="B2160" t="s">
        <v>141</v>
      </c>
      <c r="C2160" s="2">
        <v>45750</v>
      </c>
      <c r="D2160" s="90">
        <v>0</v>
      </c>
      <c r="E2160" t="s">
        <v>23</v>
      </c>
      <c r="F2160">
        <v>4102697</v>
      </c>
      <c r="G2160">
        <v>0</v>
      </c>
      <c r="H2160">
        <v>0</v>
      </c>
      <c r="I2160">
        <v>0</v>
      </c>
      <c r="J2160" s="90"/>
      <c r="M2160"/>
    </row>
    <row r="2161" spans="1:13" hidden="1" x14ac:dyDescent="0.25">
      <c r="A2161" t="s">
        <v>73</v>
      </c>
      <c r="B2161" t="s">
        <v>141</v>
      </c>
      <c r="C2161" s="2">
        <v>45750</v>
      </c>
      <c r="D2161" s="90">
        <v>0</v>
      </c>
      <c r="E2161" t="s">
        <v>23</v>
      </c>
      <c r="F2161">
        <v>4102702</v>
      </c>
      <c r="G2161">
        <v>0</v>
      </c>
      <c r="H2161">
        <v>0</v>
      </c>
      <c r="I2161">
        <v>0</v>
      </c>
      <c r="J2161" s="90"/>
      <c r="M2161"/>
    </row>
    <row r="2162" spans="1:13" hidden="1" x14ac:dyDescent="0.25">
      <c r="A2162" t="s">
        <v>44</v>
      </c>
      <c r="B2162" t="s">
        <v>65</v>
      </c>
      <c r="C2162" s="2">
        <v>45750</v>
      </c>
      <c r="D2162" s="90">
        <v>0</v>
      </c>
      <c r="E2162" t="s">
        <v>23</v>
      </c>
      <c r="F2162">
        <v>4102704</v>
      </c>
      <c r="G2162">
        <v>3.75</v>
      </c>
      <c r="H2162">
        <v>1</v>
      </c>
      <c r="I2162">
        <v>3.75</v>
      </c>
      <c r="J2162" s="90"/>
      <c r="M2162"/>
    </row>
    <row r="2163" spans="1:13" hidden="1" x14ac:dyDescent="0.25">
      <c r="A2163" t="s">
        <v>44</v>
      </c>
      <c r="B2163" t="s">
        <v>117</v>
      </c>
      <c r="C2163" s="2">
        <v>45750</v>
      </c>
      <c r="D2163" s="90">
        <v>3.75</v>
      </c>
      <c r="E2163" t="s">
        <v>23</v>
      </c>
      <c r="F2163">
        <v>4102705</v>
      </c>
      <c r="G2163">
        <v>3.75</v>
      </c>
      <c r="H2163">
        <v>0</v>
      </c>
      <c r="I2163">
        <v>0</v>
      </c>
      <c r="J2163" s="90"/>
      <c r="M2163"/>
    </row>
    <row r="2164" spans="1:13" hidden="1" x14ac:dyDescent="0.25">
      <c r="A2164" t="s">
        <v>44</v>
      </c>
      <c r="B2164" t="s">
        <v>18</v>
      </c>
      <c r="C2164" s="2">
        <v>45750</v>
      </c>
      <c r="D2164" s="90">
        <v>3.75</v>
      </c>
      <c r="E2164" t="s">
        <v>20</v>
      </c>
      <c r="F2164">
        <v>4102706</v>
      </c>
      <c r="G2164">
        <v>3.75</v>
      </c>
      <c r="H2164">
        <v>0</v>
      </c>
      <c r="I2164">
        <v>0</v>
      </c>
      <c r="J2164" s="90"/>
      <c r="M2164"/>
    </row>
    <row r="2165" spans="1:13" hidden="1" x14ac:dyDescent="0.25">
      <c r="A2165" t="s">
        <v>44</v>
      </c>
      <c r="B2165" t="s">
        <v>18</v>
      </c>
      <c r="C2165" s="2">
        <v>45750</v>
      </c>
      <c r="D2165" s="90">
        <v>3.75</v>
      </c>
      <c r="E2165" t="s">
        <v>20</v>
      </c>
      <c r="F2165">
        <v>4102707</v>
      </c>
      <c r="G2165">
        <v>3.75</v>
      </c>
      <c r="H2165">
        <v>0</v>
      </c>
      <c r="I2165">
        <v>0</v>
      </c>
      <c r="J2165" s="90"/>
      <c r="M2165"/>
    </row>
    <row r="2166" spans="1:13" hidden="1" x14ac:dyDescent="0.25">
      <c r="A2166" t="s">
        <v>75</v>
      </c>
      <c r="B2166" t="s">
        <v>140</v>
      </c>
      <c r="C2166" s="2">
        <v>45745</v>
      </c>
      <c r="D2166" s="90">
        <v>5.5</v>
      </c>
      <c r="E2166" t="s">
        <v>23</v>
      </c>
      <c r="F2166">
        <v>4102720</v>
      </c>
      <c r="G2166">
        <v>5.5</v>
      </c>
      <c r="H2166">
        <v>0</v>
      </c>
      <c r="I2166">
        <v>0</v>
      </c>
      <c r="J2166" s="90"/>
      <c r="M2166"/>
    </row>
    <row r="2167" spans="1:13" hidden="1" x14ac:dyDescent="0.25">
      <c r="A2167" t="s">
        <v>75</v>
      </c>
      <c r="B2167" t="s">
        <v>136</v>
      </c>
      <c r="C2167" s="2">
        <v>45745</v>
      </c>
      <c r="D2167" s="90">
        <v>5</v>
      </c>
      <c r="E2167" t="s">
        <v>37</v>
      </c>
      <c r="F2167">
        <v>4102721</v>
      </c>
      <c r="G2167">
        <v>5</v>
      </c>
      <c r="H2167">
        <v>0</v>
      </c>
      <c r="I2167">
        <v>0</v>
      </c>
      <c r="J2167" s="90"/>
      <c r="M2167"/>
    </row>
    <row r="2168" spans="1:13" hidden="1" x14ac:dyDescent="0.25">
      <c r="A2168" t="s">
        <v>44</v>
      </c>
      <c r="B2168" t="s">
        <v>18</v>
      </c>
      <c r="C2168" s="2">
        <v>45744</v>
      </c>
      <c r="D2168" s="90">
        <v>0</v>
      </c>
      <c r="E2168" t="s">
        <v>20</v>
      </c>
      <c r="F2168">
        <v>4102725</v>
      </c>
      <c r="G2168">
        <v>3.75</v>
      </c>
      <c r="H2168">
        <v>1</v>
      </c>
      <c r="I2168">
        <v>3.75</v>
      </c>
      <c r="J2168" s="90"/>
      <c r="M2168"/>
    </row>
    <row r="2169" spans="1:13" hidden="1" x14ac:dyDescent="0.25">
      <c r="A2169" t="s">
        <v>44</v>
      </c>
      <c r="B2169" t="s">
        <v>18</v>
      </c>
      <c r="C2169" s="2">
        <v>45744</v>
      </c>
      <c r="D2169" s="90">
        <v>0</v>
      </c>
      <c r="E2169" t="s">
        <v>20</v>
      </c>
      <c r="F2169">
        <v>4102726</v>
      </c>
      <c r="G2169">
        <v>3.75</v>
      </c>
      <c r="H2169">
        <v>1</v>
      </c>
      <c r="I2169">
        <v>3.75</v>
      </c>
      <c r="J2169" s="90"/>
      <c r="M2169"/>
    </row>
    <row r="2170" spans="1:13" hidden="1" x14ac:dyDescent="0.25">
      <c r="A2170" t="s">
        <v>44</v>
      </c>
      <c r="B2170" t="s">
        <v>132</v>
      </c>
      <c r="C2170" s="2">
        <v>45749</v>
      </c>
      <c r="D2170" s="90">
        <v>3.75</v>
      </c>
      <c r="E2170" t="s">
        <v>23</v>
      </c>
      <c r="F2170">
        <v>4102727</v>
      </c>
      <c r="G2170">
        <v>3.75</v>
      </c>
      <c r="H2170">
        <v>0</v>
      </c>
      <c r="I2170">
        <v>0</v>
      </c>
      <c r="J2170" s="90"/>
      <c r="M2170"/>
    </row>
    <row r="2171" spans="1:13" hidden="1" x14ac:dyDescent="0.25">
      <c r="A2171" t="s">
        <v>44</v>
      </c>
      <c r="B2171" t="s">
        <v>117</v>
      </c>
      <c r="C2171" s="2">
        <v>45749</v>
      </c>
      <c r="D2171" s="90">
        <v>0</v>
      </c>
      <c r="E2171" t="s">
        <v>23</v>
      </c>
      <c r="F2171">
        <v>4102728</v>
      </c>
      <c r="G2171">
        <v>3.75</v>
      </c>
      <c r="H2171">
        <v>1</v>
      </c>
      <c r="I2171">
        <v>3.75</v>
      </c>
      <c r="J2171" s="90"/>
      <c r="M2171"/>
    </row>
    <row r="2172" spans="1:13" hidden="1" x14ac:dyDescent="0.25">
      <c r="A2172" t="s">
        <v>44</v>
      </c>
      <c r="B2172" t="s">
        <v>136</v>
      </c>
      <c r="C2172" s="2">
        <v>45744</v>
      </c>
      <c r="D2172" s="90">
        <v>0</v>
      </c>
      <c r="E2172" t="s">
        <v>23</v>
      </c>
      <c r="F2172">
        <v>4102729</v>
      </c>
      <c r="G2172">
        <v>3.75</v>
      </c>
      <c r="H2172">
        <v>1</v>
      </c>
      <c r="I2172">
        <v>3.75</v>
      </c>
      <c r="J2172" s="90"/>
      <c r="M2172"/>
    </row>
    <row r="2173" spans="1:13" hidden="1" x14ac:dyDescent="0.25">
      <c r="A2173" t="s">
        <v>44</v>
      </c>
      <c r="B2173" t="s">
        <v>117</v>
      </c>
      <c r="C2173" s="2">
        <v>45744</v>
      </c>
      <c r="D2173" s="90">
        <v>0</v>
      </c>
      <c r="E2173" t="s">
        <v>23</v>
      </c>
      <c r="F2173">
        <v>4102730</v>
      </c>
      <c r="G2173">
        <v>3.75</v>
      </c>
      <c r="H2173">
        <v>1</v>
      </c>
      <c r="I2173">
        <v>3.75</v>
      </c>
      <c r="J2173" s="90"/>
      <c r="M2173"/>
    </row>
    <row r="2174" spans="1:13" hidden="1" x14ac:dyDescent="0.25">
      <c r="A2174" t="s">
        <v>75</v>
      </c>
      <c r="B2174" t="s">
        <v>139</v>
      </c>
      <c r="C2174" s="2">
        <v>45748</v>
      </c>
      <c r="D2174" s="90">
        <v>5</v>
      </c>
      <c r="E2174" t="s">
        <v>37</v>
      </c>
      <c r="F2174">
        <v>4102732</v>
      </c>
      <c r="G2174">
        <v>5</v>
      </c>
      <c r="H2174">
        <v>0</v>
      </c>
      <c r="I2174">
        <v>0</v>
      </c>
      <c r="J2174" s="90"/>
      <c r="M2174"/>
    </row>
    <row r="2175" spans="1:13" hidden="1" x14ac:dyDescent="0.25">
      <c r="A2175" t="s">
        <v>75</v>
      </c>
      <c r="B2175" t="s">
        <v>139</v>
      </c>
      <c r="C2175" s="2">
        <v>45748</v>
      </c>
      <c r="D2175" s="90">
        <v>5.5</v>
      </c>
      <c r="E2175" t="s">
        <v>37</v>
      </c>
      <c r="F2175">
        <v>4102733</v>
      </c>
      <c r="G2175">
        <v>5.5</v>
      </c>
      <c r="H2175">
        <v>0</v>
      </c>
      <c r="I2175">
        <v>0</v>
      </c>
      <c r="J2175" s="90"/>
      <c r="M2175"/>
    </row>
    <row r="2176" spans="1:13" hidden="1" x14ac:dyDescent="0.25">
      <c r="A2176" t="s">
        <v>73</v>
      </c>
      <c r="B2176" t="s">
        <v>142</v>
      </c>
      <c r="C2176" s="2">
        <v>45750</v>
      </c>
      <c r="D2176" s="90">
        <v>5</v>
      </c>
      <c r="E2176" t="s">
        <v>23</v>
      </c>
      <c r="F2176">
        <v>4102734</v>
      </c>
      <c r="G2176">
        <v>5</v>
      </c>
      <c r="H2176">
        <v>0</v>
      </c>
      <c r="I2176">
        <v>0</v>
      </c>
      <c r="J2176" s="90"/>
      <c r="M2176"/>
    </row>
    <row r="2177" spans="1:13" hidden="1" x14ac:dyDescent="0.25">
      <c r="A2177" t="s">
        <v>73</v>
      </c>
      <c r="B2177" t="s">
        <v>136</v>
      </c>
      <c r="C2177" s="2">
        <v>45750</v>
      </c>
      <c r="D2177" s="90">
        <v>5</v>
      </c>
      <c r="E2177" t="s">
        <v>37</v>
      </c>
      <c r="F2177">
        <v>4102735</v>
      </c>
      <c r="G2177">
        <v>5</v>
      </c>
      <c r="H2177">
        <v>0</v>
      </c>
      <c r="I2177">
        <v>0</v>
      </c>
      <c r="J2177" s="90"/>
      <c r="M2177"/>
    </row>
    <row r="2178" spans="1:13" hidden="1" x14ac:dyDescent="0.25">
      <c r="A2178" t="s">
        <v>75</v>
      </c>
      <c r="B2178" t="s">
        <v>141</v>
      </c>
      <c r="C2178" s="2">
        <v>45744</v>
      </c>
      <c r="D2178" s="90">
        <v>0</v>
      </c>
      <c r="E2178" t="s">
        <v>23</v>
      </c>
      <c r="F2178">
        <v>4102737</v>
      </c>
      <c r="G2178">
        <v>5.5</v>
      </c>
      <c r="H2178">
        <v>1</v>
      </c>
      <c r="I2178">
        <v>5.5</v>
      </c>
      <c r="J2178" s="90"/>
      <c r="M2178"/>
    </row>
    <row r="2179" spans="1:13" hidden="1" x14ac:dyDescent="0.25">
      <c r="A2179" t="s">
        <v>75</v>
      </c>
      <c r="B2179" t="s">
        <v>137</v>
      </c>
      <c r="C2179" s="2">
        <v>45744</v>
      </c>
      <c r="D2179" s="90">
        <v>0</v>
      </c>
      <c r="E2179" t="s">
        <v>23</v>
      </c>
      <c r="F2179">
        <v>4102738</v>
      </c>
      <c r="G2179">
        <v>5</v>
      </c>
      <c r="H2179">
        <v>1</v>
      </c>
      <c r="I2179">
        <v>5</v>
      </c>
      <c r="J2179" s="90"/>
      <c r="M2179"/>
    </row>
    <row r="2180" spans="1:13" hidden="1" x14ac:dyDescent="0.25">
      <c r="A2180" t="s">
        <v>75</v>
      </c>
      <c r="B2180" t="s">
        <v>18</v>
      </c>
      <c r="C2180" s="2">
        <v>45744</v>
      </c>
      <c r="D2180" s="90">
        <v>0</v>
      </c>
      <c r="E2180" t="s">
        <v>23</v>
      </c>
      <c r="F2180">
        <v>4102740</v>
      </c>
      <c r="G2180">
        <v>0</v>
      </c>
      <c r="H2180">
        <v>0</v>
      </c>
      <c r="I2180">
        <v>0</v>
      </c>
      <c r="J2180" s="90"/>
      <c r="M2180"/>
    </row>
    <row r="2181" spans="1:13" hidden="1" x14ac:dyDescent="0.25">
      <c r="A2181" t="s">
        <v>44</v>
      </c>
      <c r="B2181" t="s">
        <v>45</v>
      </c>
      <c r="C2181" s="2">
        <v>45744</v>
      </c>
      <c r="D2181" s="90">
        <v>0</v>
      </c>
      <c r="E2181" t="s">
        <v>23</v>
      </c>
      <c r="F2181">
        <v>4102741</v>
      </c>
      <c r="G2181">
        <v>3.75</v>
      </c>
      <c r="H2181">
        <v>1</v>
      </c>
      <c r="I2181">
        <v>3.75</v>
      </c>
      <c r="J2181" s="90"/>
      <c r="M2181"/>
    </row>
    <row r="2182" spans="1:13" hidden="1" x14ac:dyDescent="0.25">
      <c r="A2182" t="s">
        <v>73</v>
      </c>
      <c r="B2182" t="s">
        <v>18</v>
      </c>
      <c r="C2182" s="2">
        <v>45746</v>
      </c>
      <c r="D2182" s="90">
        <v>0</v>
      </c>
      <c r="E2182" t="s">
        <v>23</v>
      </c>
      <c r="F2182">
        <v>4102744</v>
      </c>
      <c r="G2182">
        <v>0</v>
      </c>
      <c r="H2182">
        <v>0</v>
      </c>
      <c r="I2182">
        <v>0</v>
      </c>
      <c r="J2182" s="90"/>
      <c r="M2182"/>
    </row>
    <row r="2183" spans="1:13" hidden="1" x14ac:dyDescent="0.25">
      <c r="A2183" t="s">
        <v>73</v>
      </c>
      <c r="B2183" t="s">
        <v>18</v>
      </c>
      <c r="C2183" s="2">
        <v>45747</v>
      </c>
      <c r="D2183" s="90">
        <v>0</v>
      </c>
      <c r="E2183" t="s">
        <v>23</v>
      </c>
      <c r="F2183">
        <v>4102745</v>
      </c>
      <c r="G2183">
        <v>0</v>
      </c>
      <c r="H2183">
        <v>0</v>
      </c>
      <c r="I2183">
        <v>0</v>
      </c>
      <c r="J2183" s="90"/>
      <c r="M2183"/>
    </row>
    <row r="2184" spans="1:13" hidden="1" x14ac:dyDescent="0.25">
      <c r="A2184" t="s">
        <v>73</v>
      </c>
      <c r="B2184" t="s">
        <v>136</v>
      </c>
      <c r="C2184" s="2">
        <v>45745</v>
      </c>
      <c r="D2184" s="90">
        <v>0</v>
      </c>
      <c r="E2184" t="s">
        <v>37</v>
      </c>
      <c r="F2184">
        <v>4102747</v>
      </c>
      <c r="G2184">
        <v>0</v>
      </c>
      <c r="H2184">
        <v>0</v>
      </c>
      <c r="I2184">
        <v>0</v>
      </c>
      <c r="J2184" s="90"/>
      <c r="M2184"/>
    </row>
    <row r="2185" spans="1:13" hidden="1" x14ac:dyDescent="0.25">
      <c r="A2185" t="s">
        <v>73</v>
      </c>
      <c r="B2185" t="s">
        <v>136</v>
      </c>
      <c r="C2185" s="2">
        <v>45747</v>
      </c>
      <c r="D2185" s="90">
        <v>0</v>
      </c>
      <c r="E2185" t="s">
        <v>23</v>
      </c>
      <c r="F2185">
        <v>4102749</v>
      </c>
      <c r="G2185">
        <v>0</v>
      </c>
      <c r="H2185">
        <v>0</v>
      </c>
      <c r="I2185">
        <v>0</v>
      </c>
      <c r="J2185" s="90"/>
      <c r="M2185"/>
    </row>
    <row r="2186" spans="1:13" hidden="1" x14ac:dyDescent="0.25">
      <c r="A2186" t="s">
        <v>73</v>
      </c>
      <c r="B2186" t="s">
        <v>143</v>
      </c>
      <c r="C2186" s="2">
        <v>45748</v>
      </c>
      <c r="D2186" s="90">
        <v>5</v>
      </c>
      <c r="E2186" t="s">
        <v>37</v>
      </c>
      <c r="F2186">
        <v>4102750</v>
      </c>
      <c r="G2186">
        <v>5</v>
      </c>
      <c r="H2186">
        <v>0</v>
      </c>
      <c r="I2186">
        <v>0</v>
      </c>
      <c r="J2186" s="90"/>
      <c r="M2186"/>
    </row>
    <row r="2187" spans="1:13" hidden="1" x14ac:dyDescent="0.25">
      <c r="A2187" t="s">
        <v>73</v>
      </c>
      <c r="B2187" t="s">
        <v>136</v>
      </c>
      <c r="C2187" s="2">
        <v>45748</v>
      </c>
      <c r="D2187" s="90">
        <v>0</v>
      </c>
      <c r="E2187" t="s">
        <v>37</v>
      </c>
      <c r="F2187">
        <v>4102751</v>
      </c>
      <c r="G2187">
        <v>0</v>
      </c>
      <c r="H2187">
        <v>0</v>
      </c>
      <c r="I2187">
        <v>0</v>
      </c>
      <c r="J2187" s="90"/>
      <c r="M2187"/>
    </row>
    <row r="2188" spans="1:13" hidden="1" x14ac:dyDescent="0.25">
      <c r="A2188" t="s">
        <v>73</v>
      </c>
      <c r="B2188" t="s">
        <v>143</v>
      </c>
      <c r="C2188" s="2">
        <v>45750</v>
      </c>
      <c r="D2188" s="90">
        <v>5</v>
      </c>
      <c r="E2188" t="s">
        <v>37</v>
      </c>
      <c r="F2188">
        <v>4102754</v>
      </c>
      <c r="G2188">
        <v>5</v>
      </c>
      <c r="H2188">
        <v>0</v>
      </c>
      <c r="I2188">
        <v>0</v>
      </c>
      <c r="J2188" s="90"/>
      <c r="M2188"/>
    </row>
    <row r="2189" spans="1:13" hidden="1" x14ac:dyDescent="0.25">
      <c r="A2189" t="s">
        <v>44</v>
      </c>
      <c r="B2189" t="s">
        <v>65</v>
      </c>
      <c r="C2189" s="2">
        <v>45744</v>
      </c>
      <c r="D2189" s="90">
        <v>3.75</v>
      </c>
      <c r="E2189" t="s">
        <v>23</v>
      </c>
      <c r="F2189">
        <v>4102755</v>
      </c>
      <c r="G2189">
        <v>3.75</v>
      </c>
      <c r="H2189">
        <v>0</v>
      </c>
      <c r="I2189">
        <v>0</v>
      </c>
      <c r="J2189" s="90"/>
      <c r="M2189"/>
    </row>
    <row r="2190" spans="1:13" hidden="1" x14ac:dyDescent="0.25">
      <c r="A2190" t="s">
        <v>44</v>
      </c>
      <c r="B2190" t="s">
        <v>45</v>
      </c>
      <c r="C2190" s="2">
        <v>45744</v>
      </c>
      <c r="D2190" s="90">
        <v>0</v>
      </c>
      <c r="E2190" t="s">
        <v>23</v>
      </c>
      <c r="F2190">
        <v>4102757</v>
      </c>
      <c r="G2190">
        <v>3.75</v>
      </c>
      <c r="H2190">
        <v>1</v>
      </c>
      <c r="I2190">
        <v>3.75</v>
      </c>
      <c r="J2190" s="90"/>
      <c r="M2190"/>
    </row>
    <row r="2191" spans="1:13" hidden="1" x14ac:dyDescent="0.25">
      <c r="A2191" t="s">
        <v>44</v>
      </c>
      <c r="B2191" t="s">
        <v>21</v>
      </c>
      <c r="C2191" s="2">
        <v>45744</v>
      </c>
      <c r="D2191" s="90">
        <v>3.75</v>
      </c>
      <c r="E2191" t="s">
        <v>23</v>
      </c>
      <c r="F2191">
        <v>4102758</v>
      </c>
      <c r="G2191">
        <v>3.75</v>
      </c>
      <c r="H2191">
        <v>0</v>
      </c>
      <c r="I2191">
        <v>0</v>
      </c>
      <c r="J2191" s="90"/>
      <c r="M2191"/>
    </row>
    <row r="2192" spans="1:13" hidden="1" x14ac:dyDescent="0.25">
      <c r="A2192" t="s">
        <v>44</v>
      </c>
      <c r="B2192" t="s">
        <v>21</v>
      </c>
      <c r="C2192" s="2">
        <v>45744</v>
      </c>
      <c r="D2192" s="90">
        <v>3.75</v>
      </c>
      <c r="E2192" t="s">
        <v>23</v>
      </c>
      <c r="F2192">
        <v>4102759</v>
      </c>
      <c r="G2192">
        <v>3.75</v>
      </c>
      <c r="H2192">
        <v>0</v>
      </c>
      <c r="I2192">
        <v>0</v>
      </c>
      <c r="J2192" s="90"/>
      <c r="M2192"/>
    </row>
    <row r="2193" spans="1:13" hidden="1" x14ac:dyDescent="0.25">
      <c r="A2193" t="s">
        <v>44</v>
      </c>
      <c r="B2193" t="s">
        <v>65</v>
      </c>
      <c r="C2193" s="2">
        <v>45744</v>
      </c>
      <c r="D2193" s="90">
        <v>3.75</v>
      </c>
      <c r="E2193" t="s">
        <v>23</v>
      </c>
      <c r="F2193">
        <v>4102760</v>
      </c>
      <c r="G2193">
        <v>3.75</v>
      </c>
      <c r="H2193">
        <v>0</v>
      </c>
      <c r="I2193">
        <v>0</v>
      </c>
      <c r="J2193" s="90"/>
      <c r="M2193"/>
    </row>
    <row r="2194" spans="1:13" hidden="1" x14ac:dyDescent="0.25">
      <c r="A2194" t="s">
        <v>73</v>
      </c>
      <c r="B2194" t="s">
        <v>141</v>
      </c>
      <c r="C2194" s="2">
        <v>45744</v>
      </c>
      <c r="D2194" s="90">
        <v>5</v>
      </c>
      <c r="E2194" t="s">
        <v>23</v>
      </c>
      <c r="F2194">
        <v>4102763</v>
      </c>
      <c r="G2194">
        <v>5</v>
      </c>
      <c r="H2194">
        <v>0</v>
      </c>
      <c r="I2194">
        <v>0</v>
      </c>
      <c r="J2194" s="90"/>
      <c r="M2194"/>
    </row>
    <row r="2195" spans="1:13" hidden="1" x14ac:dyDescent="0.25">
      <c r="A2195" t="s">
        <v>44</v>
      </c>
      <c r="B2195" t="s">
        <v>18</v>
      </c>
      <c r="C2195" s="2">
        <v>45744</v>
      </c>
      <c r="D2195" s="90">
        <v>0</v>
      </c>
      <c r="E2195" t="s">
        <v>20</v>
      </c>
      <c r="F2195">
        <v>4102769</v>
      </c>
      <c r="G2195">
        <v>3.75</v>
      </c>
      <c r="H2195">
        <v>1</v>
      </c>
      <c r="I2195">
        <v>3.75</v>
      </c>
      <c r="J2195" s="90"/>
      <c r="M2195"/>
    </row>
    <row r="2196" spans="1:13" hidden="1" x14ac:dyDescent="0.25">
      <c r="A2196" t="s">
        <v>73</v>
      </c>
      <c r="B2196" t="s">
        <v>18</v>
      </c>
      <c r="C2196" s="2">
        <v>45746</v>
      </c>
      <c r="D2196" s="90">
        <v>0</v>
      </c>
      <c r="E2196" t="s">
        <v>23</v>
      </c>
      <c r="F2196">
        <v>4102770</v>
      </c>
      <c r="G2196">
        <v>0</v>
      </c>
      <c r="H2196">
        <v>0</v>
      </c>
      <c r="I2196">
        <v>0</v>
      </c>
      <c r="J2196" s="90"/>
      <c r="M2196"/>
    </row>
    <row r="2197" spans="1:13" hidden="1" x14ac:dyDescent="0.25">
      <c r="A2197" t="s">
        <v>73</v>
      </c>
      <c r="B2197" t="s">
        <v>18</v>
      </c>
      <c r="C2197" s="2">
        <v>45746</v>
      </c>
      <c r="D2197" s="90">
        <v>0</v>
      </c>
      <c r="E2197" t="s">
        <v>23</v>
      </c>
      <c r="F2197">
        <v>4102771</v>
      </c>
      <c r="G2197">
        <v>0</v>
      </c>
      <c r="H2197">
        <v>0</v>
      </c>
      <c r="I2197">
        <v>0</v>
      </c>
      <c r="J2197" s="90"/>
      <c r="M2197"/>
    </row>
    <row r="2198" spans="1:13" hidden="1" x14ac:dyDescent="0.25">
      <c r="A2198" t="s">
        <v>73</v>
      </c>
      <c r="B2198" t="s">
        <v>18</v>
      </c>
      <c r="C2198" s="2">
        <v>45746</v>
      </c>
      <c r="D2198" s="90">
        <v>0</v>
      </c>
      <c r="E2198" t="s">
        <v>20</v>
      </c>
      <c r="F2198">
        <v>4102772</v>
      </c>
      <c r="G2198">
        <v>0</v>
      </c>
      <c r="H2198">
        <v>0</v>
      </c>
      <c r="I2198">
        <v>0</v>
      </c>
      <c r="J2198" s="90"/>
      <c r="M2198"/>
    </row>
    <row r="2199" spans="1:13" hidden="1" x14ac:dyDescent="0.25">
      <c r="A2199" t="s">
        <v>73</v>
      </c>
      <c r="B2199" t="s">
        <v>18</v>
      </c>
      <c r="C2199" s="2">
        <v>45747</v>
      </c>
      <c r="D2199" s="90">
        <v>5</v>
      </c>
      <c r="E2199" t="s">
        <v>20</v>
      </c>
      <c r="F2199">
        <v>4102775</v>
      </c>
      <c r="G2199">
        <v>5</v>
      </c>
      <c r="H2199">
        <v>0</v>
      </c>
      <c r="I2199">
        <v>0</v>
      </c>
      <c r="J2199" s="90"/>
      <c r="M2199"/>
    </row>
    <row r="2200" spans="1:13" hidden="1" x14ac:dyDescent="0.25">
      <c r="A2200" t="s">
        <v>73</v>
      </c>
      <c r="B2200" t="s">
        <v>18</v>
      </c>
      <c r="C2200" s="2">
        <v>45748</v>
      </c>
      <c r="D2200" s="90">
        <v>5</v>
      </c>
      <c r="E2200" t="s">
        <v>23</v>
      </c>
      <c r="F2200">
        <v>4102776</v>
      </c>
      <c r="G2200">
        <v>5</v>
      </c>
      <c r="H2200">
        <v>0</v>
      </c>
      <c r="I2200">
        <v>0</v>
      </c>
      <c r="J2200" s="90"/>
      <c r="M2200"/>
    </row>
    <row r="2201" spans="1:13" hidden="1" x14ac:dyDescent="0.25">
      <c r="A2201" t="s">
        <v>73</v>
      </c>
      <c r="B2201" t="s">
        <v>18</v>
      </c>
      <c r="C2201" s="2">
        <v>45750</v>
      </c>
      <c r="D2201" s="90">
        <v>5</v>
      </c>
      <c r="E2201" t="s">
        <v>20</v>
      </c>
      <c r="F2201">
        <v>4102779</v>
      </c>
      <c r="G2201">
        <v>5</v>
      </c>
      <c r="H2201">
        <v>0</v>
      </c>
      <c r="I2201">
        <v>0</v>
      </c>
      <c r="J2201" s="90"/>
      <c r="M2201"/>
    </row>
    <row r="2202" spans="1:13" hidden="1" x14ac:dyDescent="0.25">
      <c r="A2202" t="s">
        <v>73</v>
      </c>
      <c r="B2202" t="s">
        <v>18</v>
      </c>
      <c r="C2202" s="2">
        <v>45749</v>
      </c>
      <c r="D2202" s="90">
        <v>5</v>
      </c>
      <c r="E2202" t="s">
        <v>23</v>
      </c>
      <c r="F2202">
        <v>4102781</v>
      </c>
      <c r="G2202">
        <v>5</v>
      </c>
      <c r="H2202">
        <v>0</v>
      </c>
      <c r="I2202">
        <v>0</v>
      </c>
      <c r="J2202" s="90"/>
      <c r="M2202"/>
    </row>
    <row r="2203" spans="1:13" hidden="1" x14ac:dyDescent="0.25">
      <c r="A2203" t="s">
        <v>75</v>
      </c>
      <c r="B2203" t="s">
        <v>136</v>
      </c>
      <c r="C2203" s="2">
        <v>45747</v>
      </c>
      <c r="D2203" s="90">
        <v>5.5</v>
      </c>
      <c r="E2203" t="s">
        <v>37</v>
      </c>
      <c r="F2203">
        <v>4102784</v>
      </c>
      <c r="G2203">
        <v>5.5</v>
      </c>
      <c r="H2203">
        <v>0</v>
      </c>
      <c r="I2203">
        <v>0</v>
      </c>
      <c r="J2203" s="90"/>
      <c r="M2203"/>
    </row>
    <row r="2204" spans="1:13" hidden="1" x14ac:dyDescent="0.25">
      <c r="A2204" t="s">
        <v>75</v>
      </c>
      <c r="B2204" t="s">
        <v>138</v>
      </c>
      <c r="C2204" s="2">
        <v>45747</v>
      </c>
      <c r="D2204" s="90">
        <v>0</v>
      </c>
      <c r="E2204" t="s">
        <v>37</v>
      </c>
      <c r="F2204">
        <v>4102785</v>
      </c>
      <c r="G2204">
        <v>5</v>
      </c>
      <c r="H2204">
        <v>1</v>
      </c>
      <c r="I2204">
        <v>5</v>
      </c>
      <c r="J2204" s="90"/>
      <c r="M2204"/>
    </row>
    <row r="2205" spans="1:13" hidden="1" x14ac:dyDescent="0.25">
      <c r="A2205" t="s">
        <v>75</v>
      </c>
      <c r="B2205" t="s">
        <v>140</v>
      </c>
      <c r="C2205" s="2">
        <v>45745</v>
      </c>
      <c r="D2205" s="90">
        <v>0</v>
      </c>
      <c r="E2205" t="s">
        <v>37</v>
      </c>
      <c r="F2205">
        <v>4102788</v>
      </c>
      <c r="G2205">
        <v>0</v>
      </c>
      <c r="H2205">
        <v>0</v>
      </c>
      <c r="I2205">
        <v>0</v>
      </c>
      <c r="J2205" s="90"/>
      <c r="M2205"/>
    </row>
    <row r="2206" spans="1:13" hidden="1" x14ac:dyDescent="0.25">
      <c r="A2206" t="s">
        <v>75</v>
      </c>
      <c r="B2206" t="s">
        <v>143</v>
      </c>
      <c r="C2206" s="2">
        <v>45744</v>
      </c>
      <c r="D2206" s="90">
        <v>5.5</v>
      </c>
      <c r="E2206" t="s">
        <v>37</v>
      </c>
      <c r="F2206">
        <v>4102789</v>
      </c>
      <c r="G2206">
        <v>5.5</v>
      </c>
      <c r="H2206">
        <v>0</v>
      </c>
      <c r="I2206">
        <v>0</v>
      </c>
      <c r="J2206" s="90"/>
      <c r="M2206"/>
    </row>
    <row r="2207" spans="1:13" hidden="1" x14ac:dyDescent="0.25">
      <c r="A2207" t="s">
        <v>75</v>
      </c>
      <c r="B2207" t="s">
        <v>21</v>
      </c>
      <c r="C2207" s="2">
        <v>45744</v>
      </c>
      <c r="D2207" s="90">
        <v>5</v>
      </c>
      <c r="E2207" t="s">
        <v>23</v>
      </c>
      <c r="F2207">
        <v>4102790</v>
      </c>
      <c r="G2207">
        <v>5</v>
      </c>
      <c r="H2207">
        <v>0</v>
      </c>
      <c r="I2207">
        <v>0</v>
      </c>
      <c r="J2207" s="90"/>
      <c r="M2207"/>
    </row>
    <row r="2208" spans="1:13" hidden="1" x14ac:dyDescent="0.25">
      <c r="A2208" t="s">
        <v>73</v>
      </c>
      <c r="B2208" t="s">
        <v>136</v>
      </c>
      <c r="C2208" s="2">
        <v>45745</v>
      </c>
      <c r="D2208" s="90">
        <v>3.75</v>
      </c>
      <c r="E2208" t="s">
        <v>37</v>
      </c>
      <c r="F2208">
        <v>4102798</v>
      </c>
      <c r="G2208">
        <v>3.75</v>
      </c>
      <c r="H2208">
        <v>0</v>
      </c>
      <c r="I2208">
        <v>0</v>
      </c>
      <c r="J2208" s="90"/>
      <c r="M2208"/>
    </row>
    <row r="2209" spans="1:13" hidden="1" x14ac:dyDescent="0.25">
      <c r="A2209" t="s">
        <v>44</v>
      </c>
      <c r="B2209" t="s">
        <v>18</v>
      </c>
      <c r="C2209" s="2">
        <v>45743</v>
      </c>
      <c r="D2209" s="90">
        <v>3.75</v>
      </c>
      <c r="E2209" t="s">
        <v>20</v>
      </c>
      <c r="F2209">
        <v>4102799</v>
      </c>
      <c r="G2209">
        <v>3.75</v>
      </c>
      <c r="H2209">
        <v>0</v>
      </c>
      <c r="I2209">
        <v>0</v>
      </c>
      <c r="J2209" s="90"/>
      <c r="M2209"/>
    </row>
    <row r="2210" spans="1:13" hidden="1" x14ac:dyDescent="0.25">
      <c r="A2210" t="s">
        <v>75</v>
      </c>
      <c r="B2210" t="s">
        <v>139</v>
      </c>
      <c r="C2210" s="2">
        <v>45744</v>
      </c>
      <c r="D2210" s="90">
        <v>5</v>
      </c>
      <c r="E2210" t="s">
        <v>37</v>
      </c>
      <c r="F2210">
        <v>4102800</v>
      </c>
      <c r="G2210">
        <v>5</v>
      </c>
      <c r="H2210">
        <v>0</v>
      </c>
      <c r="I2210">
        <v>0</v>
      </c>
      <c r="J2210" s="90"/>
      <c r="M2210"/>
    </row>
    <row r="2211" spans="1:13" hidden="1" x14ac:dyDescent="0.25">
      <c r="A2211" t="s">
        <v>44</v>
      </c>
      <c r="B2211" t="s">
        <v>117</v>
      </c>
      <c r="C2211" s="2">
        <v>45747</v>
      </c>
      <c r="D2211" s="90">
        <v>0</v>
      </c>
      <c r="E2211" t="s">
        <v>23</v>
      </c>
      <c r="F2211">
        <v>4102806</v>
      </c>
      <c r="G2211">
        <v>3.75</v>
      </c>
      <c r="H2211">
        <v>1</v>
      </c>
      <c r="I2211">
        <v>3.75</v>
      </c>
      <c r="J2211" s="90"/>
      <c r="M2211"/>
    </row>
    <row r="2212" spans="1:13" hidden="1" x14ac:dyDescent="0.25">
      <c r="A2212" t="s">
        <v>44</v>
      </c>
      <c r="B2212" t="s">
        <v>65</v>
      </c>
      <c r="C2212" s="2">
        <v>45747</v>
      </c>
      <c r="D2212" s="90">
        <v>0</v>
      </c>
      <c r="E2212" t="s">
        <v>23</v>
      </c>
      <c r="F2212">
        <v>4102807</v>
      </c>
      <c r="G2212">
        <v>3.75</v>
      </c>
      <c r="H2212">
        <v>1</v>
      </c>
      <c r="I2212">
        <v>3.75</v>
      </c>
      <c r="J2212" s="90"/>
      <c r="M2212"/>
    </row>
    <row r="2213" spans="1:13" hidden="1" x14ac:dyDescent="0.25">
      <c r="A2213" t="s">
        <v>75</v>
      </c>
      <c r="B2213" t="s">
        <v>18</v>
      </c>
      <c r="C2213" s="2">
        <v>45746</v>
      </c>
      <c r="D2213" s="90">
        <v>5</v>
      </c>
      <c r="E2213" t="s">
        <v>23</v>
      </c>
      <c r="F2213">
        <v>4102811</v>
      </c>
      <c r="G2213">
        <v>5</v>
      </c>
      <c r="H2213">
        <v>0</v>
      </c>
      <c r="I2213">
        <v>0</v>
      </c>
      <c r="J2213" s="90"/>
      <c r="M2213"/>
    </row>
    <row r="2214" spans="1:13" hidden="1" x14ac:dyDescent="0.25">
      <c r="A2214" t="s">
        <v>75</v>
      </c>
      <c r="B2214" t="s">
        <v>18</v>
      </c>
      <c r="C2214" s="2">
        <v>45746</v>
      </c>
      <c r="D2214" s="90">
        <v>5</v>
      </c>
      <c r="E2214" t="s">
        <v>23</v>
      </c>
      <c r="F2214">
        <v>4102812</v>
      </c>
      <c r="G2214">
        <v>5</v>
      </c>
      <c r="H2214">
        <v>0</v>
      </c>
      <c r="I2214">
        <v>0</v>
      </c>
      <c r="J2214" s="90"/>
      <c r="M2214"/>
    </row>
    <row r="2215" spans="1:13" hidden="1" x14ac:dyDescent="0.25">
      <c r="A2215" t="s">
        <v>73</v>
      </c>
      <c r="B2215" t="s">
        <v>18</v>
      </c>
      <c r="C2215" s="2">
        <v>45746</v>
      </c>
      <c r="D2215" s="90">
        <v>5</v>
      </c>
      <c r="E2215" t="s">
        <v>23</v>
      </c>
      <c r="F2215">
        <v>4102813</v>
      </c>
      <c r="G2215">
        <v>5</v>
      </c>
      <c r="H2215">
        <v>0</v>
      </c>
      <c r="I2215">
        <v>0</v>
      </c>
      <c r="J2215" s="90"/>
      <c r="M2215"/>
    </row>
    <row r="2216" spans="1:13" hidden="1" x14ac:dyDescent="0.25">
      <c r="A2216" t="s">
        <v>73</v>
      </c>
      <c r="B2216" t="s">
        <v>136</v>
      </c>
      <c r="C2216" s="2">
        <v>45748</v>
      </c>
      <c r="D2216" s="90">
        <v>0</v>
      </c>
      <c r="E2216" t="s">
        <v>23</v>
      </c>
      <c r="F2216">
        <v>4102815</v>
      </c>
      <c r="G2216">
        <v>0</v>
      </c>
      <c r="H2216">
        <v>0</v>
      </c>
      <c r="I2216">
        <v>0</v>
      </c>
      <c r="J2216" s="90"/>
      <c r="M2216"/>
    </row>
    <row r="2217" spans="1:13" hidden="1" x14ac:dyDescent="0.25">
      <c r="A2217" t="s">
        <v>73</v>
      </c>
      <c r="B2217" t="s">
        <v>136</v>
      </c>
      <c r="C2217" s="2">
        <v>45750</v>
      </c>
      <c r="D2217" s="90">
        <v>0</v>
      </c>
      <c r="E2217" t="s">
        <v>23</v>
      </c>
      <c r="F2217">
        <v>4102816</v>
      </c>
      <c r="G2217">
        <v>0</v>
      </c>
      <c r="H2217">
        <v>0</v>
      </c>
      <c r="I2217">
        <v>0</v>
      </c>
      <c r="J2217" s="90"/>
      <c r="M2217"/>
    </row>
    <row r="2218" spans="1:13" hidden="1" x14ac:dyDescent="0.25">
      <c r="A2218" t="s">
        <v>73</v>
      </c>
      <c r="B2218" t="s">
        <v>136</v>
      </c>
      <c r="C2218" s="2">
        <v>45750</v>
      </c>
      <c r="D2218" s="90">
        <v>0</v>
      </c>
      <c r="E2218" t="s">
        <v>37</v>
      </c>
      <c r="F2218">
        <v>4102818</v>
      </c>
      <c r="G2218">
        <v>0</v>
      </c>
      <c r="H2218">
        <v>0</v>
      </c>
      <c r="I2218">
        <v>0</v>
      </c>
      <c r="J2218" s="90"/>
      <c r="M2218"/>
    </row>
    <row r="2219" spans="1:13" hidden="1" x14ac:dyDescent="0.25">
      <c r="A2219" t="s">
        <v>73</v>
      </c>
      <c r="B2219" t="s">
        <v>18</v>
      </c>
      <c r="C2219" s="2">
        <v>45744</v>
      </c>
      <c r="D2219" s="90">
        <v>0</v>
      </c>
      <c r="E2219" t="s">
        <v>23</v>
      </c>
      <c r="F2219">
        <v>4102822</v>
      </c>
      <c r="G2219">
        <v>0</v>
      </c>
      <c r="H2219">
        <v>0</v>
      </c>
      <c r="I2219">
        <v>0</v>
      </c>
      <c r="J2219" s="90"/>
      <c r="M2219"/>
    </row>
    <row r="2220" spans="1:13" hidden="1" x14ac:dyDescent="0.25">
      <c r="A2220" t="s">
        <v>73</v>
      </c>
      <c r="B2220" t="s">
        <v>18</v>
      </c>
      <c r="C2220" s="2">
        <v>45744</v>
      </c>
      <c r="D2220" s="90">
        <v>0</v>
      </c>
      <c r="E2220" t="s">
        <v>23</v>
      </c>
      <c r="F2220">
        <v>4102823</v>
      </c>
      <c r="G2220">
        <v>0</v>
      </c>
      <c r="H2220">
        <v>0</v>
      </c>
      <c r="I2220">
        <v>0</v>
      </c>
      <c r="J2220" s="90"/>
      <c r="M2220"/>
    </row>
    <row r="2221" spans="1:13" hidden="1" x14ac:dyDescent="0.25">
      <c r="A2221" t="s">
        <v>73</v>
      </c>
      <c r="B2221" t="s">
        <v>136</v>
      </c>
      <c r="C2221" s="2">
        <v>45746</v>
      </c>
      <c r="D2221" s="90">
        <v>0</v>
      </c>
      <c r="E2221" t="s">
        <v>37</v>
      </c>
      <c r="F2221">
        <v>4102830</v>
      </c>
      <c r="G2221">
        <v>0</v>
      </c>
      <c r="H2221">
        <v>0</v>
      </c>
      <c r="I2221">
        <v>0</v>
      </c>
      <c r="J2221" s="90"/>
      <c r="M2221"/>
    </row>
    <row r="2222" spans="1:13" hidden="1" x14ac:dyDescent="0.25">
      <c r="A2222" t="s">
        <v>44</v>
      </c>
      <c r="B2222" t="s">
        <v>132</v>
      </c>
      <c r="C2222" s="2">
        <v>45748</v>
      </c>
      <c r="D2222" s="90">
        <v>0</v>
      </c>
      <c r="E2222" t="s">
        <v>23</v>
      </c>
      <c r="F2222">
        <v>4102832</v>
      </c>
      <c r="G2222">
        <v>3.75</v>
      </c>
      <c r="H2222">
        <v>1</v>
      </c>
      <c r="I2222">
        <v>3.75</v>
      </c>
      <c r="J2222" s="90"/>
      <c r="M2222"/>
    </row>
    <row r="2223" spans="1:13" hidden="1" x14ac:dyDescent="0.25">
      <c r="A2223" t="s">
        <v>73</v>
      </c>
      <c r="B2223" t="s">
        <v>137</v>
      </c>
      <c r="C2223" s="2">
        <v>45744</v>
      </c>
      <c r="D2223" s="90">
        <v>5</v>
      </c>
      <c r="E2223" t="s">
        <v>23</v>
      </c>
      <c r="F2223">
        <v>4102833</v>
      </c>
      <c r="G2223">
        <v>5</v>
      </c>
      <c r="H2223">
        <v>0</v>
      </c>
      <c r="I2223">
        <v>0</v>
      </c>
      <c r="J2223" s="90"/>
      <c r="M2223"/>
    </row>
    <row r="2224" spans="1:13" hidden="1" x14ac:dyDescent="0.25">
      <c r="A2224" t="s">
        <v>44</v>
      </c>
      <c r="B2224" t="s">
        <v>132</v>
      </c>
      <c r="C2224" s="2">
        <v>45748</v>
      </c>
      <c r="D2224" s="90">
        <v>0</v>
      </c>
      <c r="E2224" t="s">
        <v>23</v>
      </c>
      <c r="F2224">
        <v>4102834</v>
      </c>
      <c r="G2224">
        <v>3.75</v>
      </c>
      <c r="H2224">
        <v>1</v>
      </c>
      <c r="I2224">
        <v>3.75</v>
      </c>
      <c r="J2224" s="90"/>
      <c r="M2224"/>
    </row>
    <row r="2225" spans="1:13" hidden="1" x14ac:dyDescent="0.25">
      <c r="A2225" t="s">
        <v>73</v>
      </c>
      <c r="B2225" t="s">
        <v>18</v>
      </c>
      <c r="C2225" s="2">
        <v>45744</v>
      </c>
      <c r="D2225" s="90">
        <v>5</v>
      </c>
      <c r="E2225" t="s">
        <v>23</v>
      </c>
      <c r="F2225">
        <v>4102836</v>
      </c>
      <c r="G2225">
        <v>5</v>
      </c>
      <c r="H2225">
        <v>0</v>
      </c>
      <c r="I2225">
        <v>0</v>
      </c>
      <c r="J2225" s="90"/>
      <c r="M2225"/>
    </row>
    <row r="2226" spans="1:13" hidden="1" x14ac:dyDescent="0.25">
      <c r="A2226" t="s">
        <v>73</v>
      </c>
      <c r="B2226" t="s">
        <v>18</v>
      </c>
      <c r="C2226" s="2">
        <v>45744</v>
      </c>
      <c r="D2226" s="90">
        <v>5</v>
      </c>
      <c r="E2226" t="s">
        <v>23</v>
      </c>
      <c r="F2226">
        <v>4102837</v>
      </c>
      <c r="G2226">
        <v>5</v>
      </c>
      <c r="H2226">
        <v>0</v>
      </c>
      <c r="I2226">
        <v>0</v>
      </c>
      <c r="J2226" s="90"/>
      <c r="M2226"/>
    </row>
    <row r="2227" spans="1:13" hidden="1" x14ac:dyDescent="0.25">
      <c r="A2227" t="s">
        <v>44</v>
      </c>
      <c r="B2227" t="s">
        <v>18</v>
      </c>
      <c r="C2227" s="2">
        <v>45746</v>
      </c>
      <c r="D2227" s="90">
        <v>3.75</v>
      </c>
      <c r="E2227" t="s">
        <v>20</v>
      </c>
      <c r="F2227">
        <v>4102842</v>
      </c>
      <c r="G2227">
        <v>3.75</v>
      </c>
      <c r="H2227">
        <v>0</v>
      </c>
      <c r="I2227">
        <v>0</v>
      </c>
      <c r="J2227" s="90"/>
      <c r="M2227"/>
    </row>
    <row r="2228" spans="1:13" hidden="1" x14ac:dyDescent="0.25">
      <c r="A2228" t="s">
        <v>75</v>
      </c>
      <c r="B2228" t="s">
        <v>18</v>
      </c>
      <c r="C2228" s="2">
        <v>45745</v>
      </c>
      <c r="D2228" s="90">
        <v>5</v>
      </c>
      <c r="E2228" t="s">
        <v>23</v>
      </c>
      <c r="F2228">
        <v>4102849</v>
      </c>
      <c r="G2228">
        <v>5</v>
      </c>
      <c r="H2228">
        <v>0</v>
      </c>
      <c r="I2228">
        <v>0</v>
      </c>
      <c r="J2228" s="90"/>
      <c r="M2228"/>
    </row>
    <row r="2229" spans="1:13" hidden="1" x14ac:dyDescent="0.25">
      <c r="A2229" t="s">
        <v>75</v>
      </c>
      <c r="B2229" t="s">
        <v>133</v>
      </c>
      <c r="C2229" s="2">
        <v>45745</v>
      </c>
      <c r="D2229" s="90">
        <v>5.5</v>
      </c>
      <c r="E2229" t="s">
        <v>23</v>
      </c>
      <c r="F2229">
        <v>4102850</v>
      </c>
      <c r="G2229">
        <v>5.5</v>
      </c>
      <c r="H2229">
        <v>0</v>
      </c>
      <c r="I2229">
        <v>0</v>
      </c>
      <c r="J2229" s="90"/>
      <c r="M2229"/>
    </row>
    <row r="2230" spans="1:13" hidden="1" x14ac:dyDescent="0.25">
      <c r="A2230" t="s">
        <v>75</v>
      </c>
      <c r="B2230" t="s">
        <v>143</v>
      </c>
      <c r="C2230" s="2">
        <v>45744</v>
      </c>
      <c r="D2230" s="90">
        <v>5.5</v>
      </c>
      <c r="E2230" t="s">
        <v>37</v>
      </c>
      <c r="F2230">
        <v>4102853</v>
      </c>
      <c r="G2230">
        <v>5.5</v>
      </c>
      <c r="H2230">
        <v>0</v>
      </c>
      <c r="I2230">
        <v>0</v>
      </c>
      <c r="J2230" s="90"/>
      <c r="M2230"/>
    </row>
    <row r="2231" spans="1:13" hidden="1" x14ac:dyDescent="0.25">
      <c r="A2231" t="s">
        <v>44</v>
      </c>
      <c r="B2231" t="s">
        <v>18</v>
      </c>
      <c r="C2231" s="2">
        <v>45744</v>
      </c>
      <c r="D2231" s="90">
        <v>0</v>
      </c>
      <c r="E2231" t="s">
        <v>20</v>
      </c>
      <c r="F2231">
        <v>4102856</v>
      </c>
      <c r="G2231">
        <v>3.75</v>
      </c>
      <c r="H2231">
        <v>1</v>
      </c>
      <c r="I2231">
        <v>3.75</v>
      </c>
      <c r="J2231" s="90"/>
      <c r="M2231"/>
    </row>
    <row r="2232" spans="1:13" hidden="1" x14ac:dyDescent="0.25">
      <c r="A2232" t="s">
        <v>75</v>
      </c>
      <c r="B2232" t="s">
        <v>140</v>
      </c>
      <c r="C2232" s="2">
        <v>45744</v>
      </c>
      <c r="D2232" s="90">
        <v>5.5</v>
      </c>
      <c r="E2232" t="s">
        <v>37</v>
      </c>
      <c r="F2232">
        <v>4102858</v>
      </c>
      <c r="G2232">
        <v>5.5</v>
      </c>
      <c r="H2232">
        <v>0</v>
      </c>
      <c r="I2232">
        <v>0</v>
      </c>
      <c r="J2232" s="90"/>
      <c r="M2232"/>
    </row>
    <row r="2233" spans="1:13" hidden="1" x14ac:dyDescent="0.25">
      <c r="A2233" t="s">
        <v>75</v>
      </c>
      <c r="B2233" t="s">
        <v>136</v>
      </c>
      <c r="C2233" s="2">
        <v>45744</v>
      </c>
      <c r="D2233" s="90">
        <v>3.75</v>
      </c>
      <c r="E2233" t="s">
        <v>23</v>
      </c>
      <c r="F2233">
        <v>4102859</v>
      </c>
      <c r="G2233">
        <v>3.75</v>
      </c>
      <c r="H2233">
        <v>0</v>
      </c>
      <c r="I2233">
        <v>0</v>
      </c>
      <c r="J2233" s="90"/>
      <c r="M2233"/>
    </row>
    <row r="2234" spans="1:13" hidden="1" x14ac:dyDescent="0.25">
      <c r="A2234" t="s">
        <v>44</v>
      </c>
      <c r="B2234" t="s">
        <v>18</v>
      </c>
      <c r="C2234" s="2">
        <v>45748</v>
      </c>
      <c r="D2234" s="90">
        <v>0</v>
      </c>
      <c r="E2234" t="s">
        <v>20</v>
      </c>
      <c r="F2234">
        <v>4102860</v>
      </c>
      <c r="G2234">
        <v>3.75</v>
      </c>
      <c r="H2234">
        <v>1</v>
      </c>
      <c r="I2234">
        <v>3.75</v>
      </c>
      <c r="J2234" s="90"/>
      <c r="M2234"/>
    </row>
    <row r="2235" spans="1:13" hidden="1" x14ac:dyDescent="0.25">
      <c r="A2235" t="s">
        <v>44</v>
      </c>
      <c r="B2235" t="s">
        <v>18</v>
      </c>
      <c r="C2235" s="2">
        <v>45748</v>
      </c>
      <c r="D2235" s="90">
        <v>0</v>
      </c>
      <c r="E2235" t="s">
        <v>20</v>
      </c>
      <c r="F2235">
        <v>4102861</v>
      </c>
      <c r="G2235">
        <v>3.75</v>
      </c>
      <c r="H2235">
        <v>1</v>
      </c>
      <c r="I2235">
        <v>3.75</v>
      </c>
      <c r="J2235" s="90"/>
      <c r="M2235"/>
    </row>
    <row r="2236" spans="1:13" hidden="1" x14ac:dyDescent="0.25">
      <c r="A2236" t="s">
        <v>44</v>
      </c>
      <c r="B2236" t="s">
        <v>136</v>
      </c>
      <c r="C2236" s="2">
        <v>45747</v>
      </c>
      <c r="D2236" s="90">
        <v>0</v>
      </c>
      <c r="E2236" t="s">
        <v>23</v>
      </c>
      <c r="F2236">
        <v>4102867</v>
      </c>
      <c r="G2236">
        <v>3.75</v>
      </c>
      <c r="H2236">
        <v>1</v>
      </c>
      <c r="I2236">
        <v>3.75</v>
      </c>
      <c r="J2236" s="90"/>
      <c r="M2236"/>
    </row>
    <row r="2237" spans="1:13" hidden="1" x14ac:dyDescent="0.25">
      <c r="A2237" t="s">
        <v>44</v>
      </c>
      <c r="B2237" t="s">
        <v>18</v>
      </c>
      <c r="C2237" s="2">
        <v>45747</v>
      </c>
      <c r="D2237" s="90">
        <v>0</v>
      </c>
      <c r="E2237" t="s">
        <v>20</v>
      </c>
      <c r="F2237">
        <v>4102868</v>
      </c>
      <c r="G2237">
        <v>3.75</v>
      </c>
      <c r="H2237">
        <v>1</v>
      </c>
      <c r="I2237">
        <v>3.75</v>
      </c>
      <c r="J2237" s="90"/>
      <c r="M2237"/>
    </row>
    <row r="2238" spans="1:13" hidden="1" x14ac:dyDescent="0.25">
      <c r="A2238" t="s">
        <v>44</v>
      </c>
      <c r="B2238" t="s">
        <v>117</v>
      </c>
      <c r="C2238" s="2">
        <v>45748</v>
      </c>
      <c r="D2238" s="90">
        <v>0</v>
      </c>
      <c r="E2238" t="s">
        <v>23</v>
      </c>
      <c r="F2238">
        <v>4102874</v>
      </c>
      <c r="G2238">
        <v>3.75</v>
      </c>
      <c r="H2238">
        <v>1</v>
      </c>
      <c r="I2238">
        <v>3.75</v>
      </c>
      <c r="J2238" s="90"/>
      <c r="M2238"/>
    </row>
    <row r="2239" spans="1:13" hidden="1" x14ac:dyDescent="0.25">
      <c r="A2239" t="s">
        <v>73</v>
      </c>
      <c r="B2239" t="s">
        <v>138</v>
      </c>
      <c r="C2239" s="2">
        <v>45745</v>
      </c>
      <c r="D2239" s="90">
        <v>0</v>
      </c>
      <c r="E2239" t="s">
        <v>37</v>
      </c>
      <c r="F2239">
        <v>4102883</v>
      </c>
      <c r="G2239">
        <v>0</v>
      </c>
      <c r="H2239">
        <v>0</v>
      </c>
      <c r="I2239">
        <v>0</v>
      </c>
      <c r="J2239" s="90"/>
      <c r="M2239"/>
    </row>
    <row r="2240" spans="1:13" hidden="1" x14ac:dyDescent="0.25">
      <c r="A2240" t="s">
        <v>75</v>
      </c>
      <c r="B2240" t="s">
        <v>142</v>
      </c>
      <c r="C2240" s="2">
        <v>45748</v>
      </c>
      <c r="D2240" s="90">
        <v>3</v>
      </c>
      <c r="E2240" t="s">
        <v>23</v>
      </c>
      <c r="F2240">
        <v>4102884</v>
      </c>
      <c r="G2240">
        <v>3</v>
      </c>
      <c r="H2240">
        <v>0</v>
      </c>
      <c r="I2240">
        <v>0</v>
      </c>
      <c r="J2240" s="90"/>
      <c r="M2240"/>
    </row>
    <row r="2241" spans="1:13" hidden="1" x14ac:dyDescent="0.25">
      <c r="A2241" t="s">
        <v>75</v>
      </c>
      <c r="B2241" t="s">
        <v>21</v>
      </c>
      <c r="C2241" s="2">
        <v>45748</v>
      </c>
      <c r="D2241" s="90">
        <v>3</v>
      </c>
      <c r="E2241" t="s">
        <v>23</v>
      </c>
      <c r="F2241">
        <v>4102885</v>
      </c>
      <c r="G2241">
        <v>3</v>
      </c>
      <c r="H2241">
        <v>0</v>
      </c>
      <c r="I2241">
        <v>0</v>
      </c>
      <c r="J2241" s="90"/>
      <c r="M2241"/>
    </row>
    <row r="2242" spans="1:13" hidden="1" x14ac:dyDescent="0.25">
      <c r="A2242" t="s">
        <v>73</v>
      </c>
      <c r="B2242" t="s">
        <v>143</v>
      </c>
      <c r="C2242" s="2">
        <v>45751</v>
      </c>
      <c r="D2242" s="90">
        <v>0</v>
      </c>
      <c r="E2242" t="s">
        <v>37</v>
      </c>
      <c r="F2242">
        <v>4102886</v>
      </c>
      <c r="G2242">
        <v>0</v>
      </c>
      <c r="H2242">
        <v>0</v>
      </c>
      <c r="I2242">
        <v>0</v>
      </c>
      <c r="J2242" s="90"/>
      <c r="M2242"/>
    </row>
    <row r="2243" spans="1:13" hidden="1" x14ac:dyDescent="0.25">
      <c r="A2243" t="s">
        <v>73</v>
      </c>
      <c r="B2243" t="s">
        <v>136</v>
      </c>
      <c r="C2243" s="2">
        <v>45751</v>
      </c>
      <c r="D2243" s="90">
        <v>5</v>
      </c>
      <c r="E2243" t="s">
        <v>37</v>
      </c>
      <c r="F2243">
        <v>4102890</v>
      </c>
      <c r="G2243">
        <v>5</v>
      </c>
      <c r="H2243">
        <v>0</v>
      </c>
      <c r="I2243">
        <v>0</v>
      </c>
      <c r="J2243" s="90"/>
      <c r="M2243"/>
    </row>
    <row r="2244" spans="1:13" hidden="1" x14ac:dyDescent="0.25">
      <c r="A2244" t="s">
        <v>44</v>
      </c>
      <c r="B2244" t="s">
        <v>136</v>
      </c>
      <c r="C2244" s="2">
        <v>45751</v>
      </c>
      <c r="D2244" s="90">
        <v>3.75</v>
      </c>
      <c r="E2244" t="s">
        <v>23</v>
      </c>
      <c r="F2244">
        <v>4102891</v>
      </c>
      <c r="G2244">
        <v>3.75</v>
      </c>
      <c r="H2244">
        <v>0</v>
      </c>
      <c r="I2244">
        <v>0</v>
      </c>
      <c r="J2244" s="90"/>
      <c r="M2244"/>
    </row>
    <row r="2245" spans="1:13" hidden="1" x14ac:dyDescent="0.25">
      <c r="A2245" t="s">
        <v>44</v>
      </c>
      <c r="B2245" t="s">
        <v>21</v>
      </c>
      <c r="C2245" s="2">
        <v>45751</v>
      </c>
      <c r="D2245" s="90">
        <v>3.75</v>
      </c>
      <c r="E2245" t="s">
        <v>23</v>
      </c>
      <c r="F2245">
        <v>4102892</v>
      </c>
      <c r="G2245">
        <v>3.75</v>
      </c>
      <c r="H2245">
        <v>0</v>
      </c>
      <c r="I2245">
        <v>0</v>
      </c>
      <c r="J2245" s="90"/>
      <c r="M2245"/>
    </row>
    <row r="2246" spans="1:13" hidden="1" x14ac:dyDescent="0.25">
      <c r="A2246" t="s">
        <v>44</v>
      </c>
      <c r="B2246" t="s">
        <v>45</v>
      </c>
      <c r="C2246" s="2">
        <v>45751</v>
      </c>
      <c r="D2246" s="90">
        <v>0</v>
      </c>
      <c r="E2246" t="s">
        <v>23</v>
      </c>
      <c r="F2246">
        <v>4102893</v>
      </c>
      <c r="G2246">
        <v>3.75</v>
      </c>
      <c r="H2246">
        <v>1</v>
      </c>
      <c r="I2246">
        <v>3.75</v>
      </c>
      <c r="J2246" s="90"/>
      <c r="M2246"/>
    </row>
    <row r="2247" spans="1:13" hidden="1" x14ac:dyDescent="0.25">
      <c r="A2247" t="s">
        <v>44</v>
      </c>
      <c r="B2247" t="s">
        <v>117</v>
      </c>
      <c r="C2247" s="2">
        <v>45751</v>
      </c>
      <c r="D2247" s="90">
        <v>0</v>
      </c>
      <c r="E2247" t="s">
        <v>23</v>
      </c>
      <c r="F2247">
        <v>4102894</v>
      </c>
      <c r="G2247">
        <v>3.75</v>
      </c>
      <c r="H2247">
        <v>1</v>
      </c>
      <c r="I2247">
        <v>3.75</v>
      </c>
      <c r="J2247" s="90"/>
      <c r="M2247"/>
    </row>
    <row r="2248" spans="1:13" hidden="1" x14ac:dyDescent="0.25">
      <c r="A2248" t="s">
        <v>75</v>
      </c>
      <c r="B2248" t="s">
        <v>140</v>
      </c>
      <c r="C2248" s="2">
        <v>45751</v>
      </c>
      <c r="D2248" s="90">
        <v>0</v>
      </c>
      <c r="E2248" t="s">
        <v>37</v>
      </c>
      <c r="F2248">
        <v>4102928</v>
      </c>
      <c r="G2248">
        <v>0</v>
      </c>
      <c r="H2248">
        <v>0</v>
      </c>
      <c r="I2248">
        <v>0</v>
      </c>
      <c r="J2248" s="90"/>
      <c r="M2248"/>
    </row>
    <row r="2249" spans="1:13" hidden="1" x14ac:dyDescent="0.25">
      <c r="A2249" t="s">
        <v>75</v>
      </c>
      <c r="B2249" t="s">
        <v>137</v>
      </c>
      <c r="C2249" s="2">
        <v>45751</v>
      </c>
      <c r="D2249" s="90">
        <v>0</v>
      </c>
      <c r="E2249" t="s">
        <v>23</v>
      </c>
      <c r="F2249">
        <v>4102929</v>
      </c>
      <c r="G2249">
        <v>0</v>
      </c>
      <c r="H2249">
        <v>0</v>
      </c>
      <c r="I2249">
        <v>0</v>
      </c>
      <c r="J2249" s="90"/>
      <c r="M2249"/>
    </row>
    <row r="2250" spans="1:13" hidden="1" x14ac:dyDescent="0.25">
      <c r="A2250" t="s">
        <v>75</v>
      </c>
      <c r="B2250" t="s">
        <v>141</v>
      </c>
      <c r="C2250" s="2">
        <v>45751</v>
      </c>
      <c r="D2250" s="90">
        <v>0</v>
      </c>
      <c r="E2250" t="s">
        <v>23</v>
      </c>
      <c r="F2250">
        <v>4102952</v>
      </c>
      <c r="G2250">
        <v>0</v>
      </c>
      <c r="H2250">
        <v>0</v>
      </c>
      <c r="I2250">
        <v>0</v>
      </c>
      <c r="J2250" s="90"/>
      <c r="M2250"/>
    </row>
    <row r="2251" spans="1:13" hidden="1" x14ac:dyDescent="0.25">
      <c r="A2251" t="s">
        <v>75</v>
      </c>
      <c r="B2251" t="s">
        <v>18</v>
      </c>
      <c r="C2251" s="2">
        <v>45751</v>
      </c>
      <c r="D2251" s="90">
        <v>0</v>
      </c>
      <c r="E2251" t="s">
        <v>23</v>
      </c>
      <c r="F2251">
        <v>4102953</v>
      </c>
      <c r="G2251">
        <v>0</v>
      </c>
      <c r="H2251">
        <v>0</v>
      </c>
      <c r="I2251">
        <v>0</v>
      </c>
      <c r="J2251" s="90"/>
      <c r="M2251"/>
    </row>
    <row r="2252" spans="1:13" hidden="1" x14ac:dyDescent="0.25">
      <c r="A2252" t="s">
        <v>44</v>
      </c>
      <c r="B2252" t="s">
        <v>136</v>
      </c>
      <c r="C2252" s="2">
        <v>45751</v>
      </c>
      <c r="D2252" s="90">
        <v>3.75</v>
      </c>
      <c r="E2252" t="s">
        <v>23</v>
      </c>
      <c r="F2252">
        <v>4102954</v>
      </c>
      <c r="G2252">
        <v>3.75</v>
      </c>
      <c r="H2252">
        <v>0</v>
      </c>
      <c r="I2252">
        <v>0</v>
      </c>
      <c r="J2252" s="90"/>
      <c r="M2252"/>
    </row>
    <row r="2253" spans="1:13" hidden="1" x14ac:dyDescent="0.25">
      <c r="A2253" t="s">
        <v>44</v>
      </c>
      <c r="B2253" t="s">
        <v>136</v>
      </c>
      <c r="C2253" s="2">
        <v>45751</v>
      </c>
      <c r="D2253" s="90">
        <v>3.75</v>
      </c>
      <c r="E2253" t="s">
        <v>23</v>
      </c>
      <c r="F2253">
        <v>4102955</v>
      </c>
      <c r="G2253">
        <v>3.75</v>
      </c>
      <c r="H2253">
        <v>0</v>
      </c>
      <c r="I2253">
        <v>0</v>
      </c>
      <c r="J2253" s="90"/>
      <c r="M2253"/>
    </row>
    <row r="2254" spans="1:13" hidden="1" x14ac:dyDescent="0.25">
      <c r="A2254" t="s">
        <v>73</v>
      </c>
      <c r="B2254" t="s">
        <v>18</v>
      </c>
      <c r="C2254" s="2">
        <v>45751</v>
      </c>
      <c r="D2254" s="90">
        <v>0</v>
      </c>
      <c r="E2254" t="s">
        <v>23</v>
      </c>
      <c r="F2254">
        <v>4102963</v>
      </c>
      <c r="G2254">
        <v>0</v>
      </c>
      <c r="H2254">
        <v>0</v>
      </c>
      <c r="I2254">
        <v>0</v>
      </c>
      <c r="J2254" s="90"/>
      <c r="M2254"/>
    </row>
    <row r="2255" spans="1:13" hidden="1" x14ac:dyDescent="0.25">
      <c r="A2255" t="s">
        <v>73</v>
      </c>
      <c r="B2255" t="s">
        <v>143</v>
      </c>
      <c r="C2255" s="2">
        <v>45751</v>
      </c>
      <c r="D2255" s="90">
        <v>0</v>
      </c>
      <c r="E2255" t="s">
        <v>37</v>
      </c>
      <c r="F2255">
        <v>4102964</v>
      </c>
      <c r="G2255">
        <v>0</v>
      </c>
      <c r="H2255">
        <v>0</v>
      </c>
      <c r="I2255">
        <v>0</v>
      </c>
      <c r="J2255" s="90"/>
      <c r="M2255"/>
    </row>
    <row r="2256" spans="1:13" hidden="1" x14ac:dyDescent="0.25">
      <c r="A2256" t="s">
        <v>73</v>
      </c>
      <c r="B2256" t="s">
        <v>137</v>
      </c>
      <c r="C2256" s="2">
        <v>45751</v>
      </c>
      <c r="D2256" s="90">
        <v>0</v>
      </c>
      <c r="E2256" t="s">
        <v>23</v>
      </c>
      <c r="F2256">
        <v>4102975</v>
      </c>
      <c r="G2256">
        <v>0</v>
      </c>
      <c r="H2256">
        <v>0</v>
      </c>
      <c r="I2256">
        <v>0</v>
      </c>
      <c r="J2256" s="90"/>
      <c r="M2256"/>
    </row>
    <row r="2257" spans="1:13" hidden="1" x14ac:dyDescent="0.25">
      <c r="A2257" t="s">
        <v>73</v>
      </c>
      <c r="B2257" t="s">
        <v>142</v>
      </c>
      <c r="C2257" s="2">
        <v>45751</v>
      </c>
      <c r="D2257" s="90">
        <v>0</v>
      </c>
      <c r="E2257" t="s">
        <v>23</v>
      </c>
      <c r="F2257">
        <v>4102977</v>
      </c>
      <c r="G2257">
        <v>0</v>
      </c>
      <c r="H2257">
        <v>0</v>
      </c>
      <c r="I2257">
        <v>0</v>
      </c>
      <c r="J2257" s="90"/>
      <c r="M2257"/>
    </row>
    <row r="2258" spans="1:13" hidden="1" x14ac:dyDescent="0.25">
      <c r="A2258" t="s">
        <v>73</v>
      </c>
      <c r="B2258" t="s">
        <v>136</v>
      </c>
      <c r="C2258" s="2">
        <v>45751</v>
      </c>
      <c r="D2258" s="90">
        <v>0</v>
      </c>
      <c r="E2258" t="s">
        <v>23</v>
      </c>
      <c r="F2258">
        <v>4102978</v>
      </c>
      <c r="G2258">
        <v>0</v>
      </c>
      <c r="H2258">
        <v>0</v>
      </c>
      <c r="I2258">
        <v>0</v>
      </c>
      <c r="J2258" s="90"/>
      <c r="M2258"/>
    </row>
    <row r="2259" spans="1:13" hidden="1" x14ac:dyDescent="0.25">
      <c r="A2259" t="s">
        <v>44</v>
      </c>
      <c r="B2259" t="s">
        <v>136</v>
      </c>
      <c r="C2259" s="2">
        <v>45751</v>
      </c>
      <c r="D2259" s="90">
        <v>3.75</v>
      </c>
      <c r="E2259" t="s">
        <v>23</v>
      </c>
      <c r="F2259">
        <v>4102979</v>
      </c>
      <c r="G2259">
        <v>3.75</v>
      </c>
      <c r="H2259">
        <v>0</v>
      </c>
      <c r="I2259">
        <v>0</v>
      </c>
      <c r="J2259" s="90"/>
      <c r="M2259"/>
    </row>
    <row r="2260" spans="1:13" hidden="1" x14ac:dyDescent="0.25">
      <c r="A2260" t="s">
        <v>44</v>
      </c>
      <c r="B2260" t="s">
        <v>136</v>
      </c>
      <c r="C2260" s="2">
        <v>45751</v>
      </c>
      <c r="D2260" s="90">
        <v>3.75</v>
      </c>
      <c r="E2260" t="s">
        <v>23</v>
      </c>
      <c r="F2260">
        <v>4102980</v>
      </c>
      <c r="G2260">
        <v>3.75</v>
      </c>
      <c r="H2260">
        <v>0</v>
      </c>
      <c r="I2260">
        <v>0</v>
      </c>
      <c r="J2260" s="90"/>
      <c r="M2260"/>
    </row>
    <row r="2261" spans="1:13" hidden="1" x14ac:dyDescent="0.25">
      <c r="A2261" t="s">
        <v>44</v>
      </c>
      <c r="B2261" t="s">
        <v>136</v>
      </c>
      <c r="C2261" s="2">
        <v>45751</v>
      </c>
      <c r="D2261" s="90">
        <v>3.75</v>
      </c>
      <c r="E2261" t="s">
        <v>23</v>
      </c>
      <c r="F2261">
        <v>4102981</v>
      </c>
      <c r="G2261">
        <v>3.75</v>
      </c>
      <c r="H2261">
        <v>0</v>
      </c>
      <c r="I2261">
        <v>0</v>
      </c>
      <c r="J2261" s="90"/>
      <c r="M2261"/>
    </row>
    <row r="2262" spans="1:13" hidden="1" x14ac:dyDescent="0.25">
      <c r="A2262" t="s">
        <v>44</v>
      </c>
      <c r="B2262" t="s">
        <v>136</v>
      </c>
      <c r="C2262" s="2">
        <v>45751</v>
      </c>
      <c r="D2262" s="90">
        <v>3.75</v>
      </c>
      <c r="E2262" t="s">
        <v>23</v>
      </c>
      <c r="F2262">
        <v>4102982</v>
      </c>
      <c r="G2262">
        <v>3.75</v>
      </c>
      <c r="H2262">
        <v>0</v>
      </c>
      <c r="I2262">
        <v>0</v>
      </c>
      <c r="J2262" s="90"/>
      <c r="M2262"/>
    </row>
    <row r="2263" spans="1:13" hidden="1" x14ac:dyDescent="0.25">
      <c r="A2263" t="s">
        <v>73</v>
      </c>
      <c r="B2263" t="s">
        <v>140</v>
      </c>
      <c r="C2263" s="2">
        <v>45751</v>
      </c>
      <c r="D2263" s="90">
        <v>5</v>
      </c>
      <c r="E2263" t="s">
        <v>37</v>
      </c>
      <c r="F2263">
        <v>4102988</v>
      </c>
      <c r="G2263">
        <v>5</v>
      </c>
      <c r="H2263">
        <v>0</v>
      </c>
      <c r="I2263">
        <v>0</v>
      </c>
      <c r="J2263" s="90"/>
      <c r="M2263"/>
    </row>
    <row r="2264" spans="1:13" hidden="1" x14ac:dyDescent="0.25">
      <c r="A2264" t="s">
        <v>73</v>
      </c>
      <c r="B2264" t="s">
        <v>136</v>
      </c>
      <c r="C2264" s="2">
        <v>45751</v>
      </c>
      <c r="D2264" s="90">
        <v>5</v>
      </c>
      <c r="E2264" t="s">
        <v>37</v>
      </c>
      <c r="F2264">
        <v>4102989</v>
      </c>
      <c r="G2264">
        <v>5</v>
      </c>
      <c r="H2264">
        <v>0</v>
      </c>
      <c r="I2264">
        <v>0</v>
      </c>
      <c r="J2264" s="90"/>
      <c r="M2264"/>
    </row>
    <row r="2265" spans="1:13" hidden="1" x14ac:dyDescent="0.25">
      <c r="A2265" t="s">
        <v>44</v>
      </c>
      <c r="B2265" t="s">
        <v>136</v>
      </c>
      <c r="C2265" s="2">
        <v>45751</v>
      </c>
      <c r="D2265" s="90">
        <v>3.75</v>
      </c>
      <c r="E2265" t="s">
        <v>23</v>
      </c>
      <c r="F2265">
        <v>4102992</v>
      </c>
      <c r="G2265">
        <v>3.75</v>
      </c>
      <c r="H2265">
        <v>0</v>
      </c>
      <c r="I2265">
        <v>0</v>
      </c>
      <c r="J2265" s="90"/>
      <c r="M2265"/>
    </row>
    <row r="2266" spans="1:13" hidden="1" x14ac:dyDescent="0.25">
      <c r="A2266" t="s">
        <v>73</v>
      </c>
      <c r="B2266" t="s">
        <v>21</v>
      </c>
      <c r="C2266" s="2">
        <v>45751</v>
      </c>
      <c r="D2266" s="90">
        <v>5</v>
      </c>
      <c r="E2266" t="s">
        <v>23</v>
      </c>
      <c r="F2266">
        <v>4102994</v>
      </c>
      <c r="G2266">
        <v>5</v>
      </c>
      <c r="H2266">
        <v>0</v>
      </c>
      <c r="I2266">
        <v>0</v>
      </c>
      <c r="J2266" s="90"/>
      <c r="M2266"/>
    </row>
    <row r="2267" spans="1:13" hidden="1" x14ac:dyDescent="0.25">
      <c r="A2267" t="s">
        <v>73</v>
      </c>
      <c r="B2267" t="s">
        <v>18</v>
      </c>
      <c r="C2267" s="2">
        <v>45751</v>
      </c>
      <c r="D2267" s="90">
        <v>0</v>
      </c>
      <c r="E2267" t="s">
        <v>23</v>
      </c>
      <c r="F2267">
        <v>4102995</v>
      </c>
      <c r="G2267">
        <v>5</v>
      </c>
      <c r="H2267">
        <v>1</v>
      </c>
      <c r="I2267">
        <v>5</v>
      </c>
      <c r="J2267" s="90"/>
      <c r="M2267"/>
    </row>
    <row r="2268" spans="1:13" hidden="1" x14ac:dyDescent="0.25">
      <c r="A2268" t="s">
        <v>73</v>
      </c>
      <c r="B2268" t="s">
        <v>141</v>
      </c>
      <c r="C2268" s="2">
        <v>45751</v>
      </c>
      <c r="D2268" s="90">
        <v>0</v>
      </c>
      <c r="E2268" t="s">
        <v>23</v>
      </c>
      <c r="F2268">
        <v>4102996</v>
      </c>
      <c r="G2268">
        <v>0</v>
      </c>
      <c r="H2268">
        <v>0</v>
      </c>
      <c r="I2268">
        <v>0</v>
      </c>
      <c r="J2268" s="90"/>
      <c r="M2268"/>
    </row>
    <row r="2269" spans="1:13" hidden="1" x14ac:dyDescent="0.25">
      <c r="A2269" t="s">
        <v>44</v>
      </c>
      <c r="B2269" t="s">
        <v>136</v>
      </c>
      <c r="C2269" s="2">
        <v>45751</v>
      </c>
      <c r="D2269" s="90">
        <v>0</v>
      </c>
      <c r="E2269" t="s">
        <v>23</v>
      </c>
      <c r="F2269">
        <v>4102999</v>
      </c>
      <c r="G2269">
        <v>3.75</v>
      </c>
      <c r="H2269">
        <v>1</v>
      </c>
      <c r="I2269">
        <v>3.75</v>
      </c>
      <c r="J2269" s="90"/>
      <c r="M2269"/>
    </row>
    <row r="2270" spans="1:13" hidden="1" x14ac:dyDescent="0.25">
      <c r="A2270" t="s">
        <v>73</v>
      </c>
      <c r="B2270" t="s">
        <v>133</v>
      </c>
      <c r="C2270" s="2">
        <v>45751</v>
      </c>
      <c r="D2270" s="90">
        <v>0</v>
      </c>
      <c r="E2270" t="s">
        <v>23</v>
      </c>
      <c r="F2270">
        <v>4103004</v>
      </c>
      <c r="G2270">
        <v>0</v>
      </c>
      <c r="H2270">
        <v>0</v>
      </c>
      <c r="I2270">
        <v>0</v>
      </c>
      <c r="J2270" s="90"/>
      <c r="M2270"/>
    </row>
    <row r="2271" spans="1:13" hidden="1" x14ac:dyDescent="0.25">
      <c r="A2271" t="s">
        <v>73</v>
      </c>
      <c r="B2271" t="s">
        <v>137</v>
      </c>
      <c r="C2271" s="2">
        <v>45751</v>
      </c>
      <c r="D2271" s="90">
        <v>0</v>
      </c>
      <c r="E2271" t="s">
        <v>23</v>
      </c>
      <c r="F2271">
        <v>4103005</v>
      </c>
      <c r="G2271">
        <v>0</v>
      </c>
      <c r="H2271">
        <v>0</v>
      </c>
      <c r="I2271">
        <v>0</v>
      </c>
      <c r="J2271" s="90"/>
      <c r="M2271"/>
    </row>
    <row r="2272" spans="1:13" hidden="1" x14ac:dyDescent="0.25">
      <c r="A2272" t="s">
        <v>73</v>
      </c>
      <c r="B2272" t="s">
        <v>142</v>
      </c>
      <c r="C2272" s="2">
        <v>45751</v>
      </c>
      <c r="D2272" s="90">
        <v>0</v>
      </c>
      <c r="E2272" t="s">
        <v>23</v>
      </c>
      <c r="F2272">
        <v>4103018</v>
      </c>
      <c r="G2272">
        <v>0</v>
      </c>
      <c r="H2272">
        <v>0</v>
      </c>
      <c r="I2272">
        <v>0</v>
      </c>
      <c r="J2272" s="90"/>
      <c r="M2272"/>
    </row>
    <row r="2273" spans="1:13" hidden="1" x14ac:dyDescent="0.25">
      <c r="A2273" t="s">
        <v>75</v>
      </c>
      <c r="B2273" t="s">
        <v>141</v>
      </c>
      <c r="C2273" s="2">
        <v>45751</v>
      </c>
      <c r="D2273" s="90">
        <v>5.5</v>
      </c>
      <c r="E2273" t="s">
        <v>23</v>
      </c>
      <c r="F2273">
        <v>4103028</v>
      </c>
      <c r="G2273">
        <v>5.5</v>
      </c>
      <c r="H2273">
        <v>0</v>
      </c>
      <c r="I2273">
        <v>0</v>
      </c>
      <c r="J2273" s="90"/>
      <c r="M2273"/>
    </row>
    <row r="2274" spans="1:13" hidden="1" x14ac:dyDescent="0.25">
      <c r="A2274" t="s">
        <v>75</v>
      </c>
      <c r="B2274" t="s">
        <v>138</v>
      </c>
      <c r="C2274" s="2">
        <v>45751</v>
      </c>
      <c r="D2274" s="90">
        <v>0</v>
      </c>
      <c r="E2274" t="s">
        <v>37</v>
      </c>
      <c r="F2274">
        <v>4103029</v>
      </c>
      <c r="G2274">
        <v>0</v>
      </c>
      <c r="H2274">
        <v>0</v>
      </c>
      <c r="I2274">
        <v>0</v>
      </c>
      <c r="J2274" s="90"/>
      <c r="M2274"/>
    </row>
    <row r="2275" spans="1:13" hidden="1" x14ac:dyDescent="0.25">
      <c r="A2275" t="s">
        <v>75</v>
      </c>
      <c r="B2275" t="s">
        <v>141</v>
      </c>
      <c r="C2275" s="2">
        <v>45751</v>
      </c>
      <c r="D2275" s="90">
        <v>5.5</v>
      </c>
      <c r="E2275" t="s">
        <v>23</v>
      </c>
      <c r="F2275">
        <v>4103030</v>
      </c>
      <c r="G2275">
        <v>5.5</v>
      </c>
      <c r="H2275">
        <v>0</v>
      </c>
      <c r="I2275">
        <v>0</v>
      </c>
      <c r="J2275" s="90"/>
      <c r="M2275"/>
    </row>
    <row r="2276" spans="1:13" hidden="1" x14ac:dyDescent="0.25">
      <c r="A2276" t="s">
        <v>75</v>
      </c>
      <c r="B2276" t="s">
        <v>18</v>
      </c>
      <c r="C2276" s="2">
        <v>45751</v>
      </c>
      <c r="D2276" s="90">
        <v>0</v>
      </c>
      <c r="E2276" t="s">
        <v>23</v>
      </c>
      <c r="F2276">
        <v>4103031</v>
      </c>
      <c r="G2276">
        <v>0</v>
      </c>
      <c r="H2276">
        <v>0</v>
      </c>
      <c r="I2276">
        <v>0</v>
      </c>
      <c r="J2276" s="90"/>
      <c r="M2276"/>
    </row>
    <row r="2277" spans="1:13" hidden="1" x14ac:dyDescent="0.25">
      <c r="A2277" t="s">
        <v>44</v>
      </c>
      <c r="B2277" t="s">
        <v>136</v>
      </c>
      <c r="C2277" s="2">
        <v>45751</v>
      </c>
      <c r="D2277" s="90">
        <v>3.75</v>
      </c>
      <c r="E2277" t="s">
        <v>23</v>
      </c>
      <c r="F2277">
        <v>4103032</v>
      </c>
      <c r="G2277">
        <v>3.75</v>
      </c>
      <c r="H2277">
        <v>0</v>
      </c>
      <c r="I2277">
        <v>0</v>
      </c>
      <c r="J2277" s="90"/>
      <c r="M2277"/>
    </row>
    <row r="2278" spans="1:13" hidden="1" x14ac:dyDescent="0.25">
      <c r="A2278" t="s">
        <v>44</v>
      </c>
      <c r="B2278" t="s">
        <v>136</v>
      </c>
      <c r="C2278" s="2">
        <v>45751</v>
      </c>
      <c r="D2278" s="90">
        <v>0</v>
      </c>
      <c r="E2278" t="s">
        <v>23</v>
      </c>
      <c r="F2278">
        <v>4103033</v>
      </c>
      <c r="G2278">
        <v>3.75</v>
      </c>
      <c r="H2278">
        <v>1</v>
      </c>
      <c r="I2278">
        <v>3.75</v>
      </c>
      <c r="J2278" s="90"/>
      <c r="M2278"/>
    </row>
    <row r="2279" spans="1:13" hidden="1" x14ac:dyDescent="0.25">
      <c r="A2279" t="s">
        <v>44</v>
      </c>
      <c r="B2279" t="s">
        <v>136</v>
      </c>
      <c r="C2279" s="2">
        <v>45751</v>
      </c>
      <c r="D2279" s="90">
        <v>3.75</v>
      </c>
      <c r="E2279" t="s">
        <v>23</v>
      </c>
      <c r="F2279">
        <v>4103034</v>
      </c>
      <c r="G2279">
        <v>3.75</v>
      </c>
      <c r="H2279">
        <v>0</v>
      </c>
      <c r="I2279">
        <v>0</v>
      </c>
      <c r="J2279" s="90"/>
      <c r="M2279"/>
    </row>
    <row r="2280" spans="1:13" hidden="1" x14ac:dyDescent="0.25">
      <c r="A2280" t="s">
        <v>44</v>
      </c>
      <c r="B2280" t="s">
        <v>136</v>
      </c>
      <c r="C2280" s="2">
        <v>45751</v>
      </c>
      <c r="D2280" s="90">
        <v>3.75</v>
      </c>
      <c r="E2280" t="s">
        <v>23</v>
      </c>
      <c r="F2280">
        <v>4103035</v>
      </c>
      <c r="G2280">
        <v>3.75</v>
      </c>
      <c r="H2280">
        <v>0</v>
      </c>
      <c r="I2280">
        <v>0</v>
      </c>
      <c r="J2280" s="90"/>
      <c r="M2280"/>
    </row>
    <row r="2281" spans="1:13" hidden="1" x14ac:dyDescent="0.25">
      <c r="A2281" t="s">
        <v>75</v>
      </c>
      <c r="B2281" t="s">
        <v>136</v>
      </c>
      <c r="C2281" s="2">
        <v>45751</v>
      </c>
      <c r="D2281" s="90">
        <v>5</v>
      </c>
      <c r="E2281" t="s">
        <v>23</v>
      </c>
      <c r="F2281">
        <v>4103038</v>
      </c>
      <c r="G2281">
        <v>5</v>
      </c>
      <c r="H2281">
        <v>0</v>
      </c>
      <c r="I2281">
        <v>0</v>
      </c>
      <c r="J2281" s="90"/>
      <c r="M2281"/>
    </row>
    <row r="2282" spans="1:13" hidden="1" x14ac:dyDescent="0.25">
      <c r="A2282" t="s">
        <v>75</v>
      </c>
      <c r="B2282" t="s">
        <v>142</v>
      </c>
      <c r="C2282" s="2">
        <v>45751</v>
      </c>
      <c r="D2282" s="90">
        <v>3.75</v>
      </c>
      <c r="E2282" t="s">
        <v>23</v>
      </c>
      <c r="F2282">
        <v>4103039</v>
      </c>
      <c r="G2282">
        <v>3.75</v>
      </c>
      <c r="H2282">
        <v>0</v>
      </c>
      <c r="I2282">
        <v>0</v>
      </c>
      <c r="J2282" s="90"/>
      <c r="M2282"/>
    </row>
    <row r="2283" spans="1:13" hidden="1" x14ac:dyDescent="0.25">
      <c r="A2283" t="s">
        <v>44</v>
      </c>
      <c r="B2283" t="s">
        <v>18</v>
      </c>
      <c r="C2283" s="2">
        <v>45751</v>
      </c>
      <c r="D2283" s="90">
        <v>3.75</v>
      </c>
      <c r="E2283" t="s">
        <v>20</v>
      </c>
      <c r="F2283">
        <v>4103047</v>
      </c>
      <c r="G2283">
        <v>3.75</v>
      </c>
      <c r="H2283">
        <v>0</v>
      </c>
      <c r="I2283">
        <v>0</v>
      </c>
      <c r="J2283" s="90"/>
      <c r="M2283"/>
    </row>
    <row r="2284" spans="1:13" hidden="1" x14ac:dyDescent="0.25">
      <c r="A2284" t="s">
        <v>75</v>
      </c>
      <c r="B2284" t="s">
        <v>140</v>
      </c>
      <c r="C2284" s="2">
        <v>45751</v>
      </c>
      <c r="D2284" s="90">
        <v>0</v>
      </c>
      <c r="E2284" t="s">
        <v>37</v>
      </c>
      <c r="F2284">
        <v>4103050</v>
      </c>
      <c r="G2284">
        <v>0</v>
      </c>
      <c r="H2284">
        <v>0</v>
      </c>
      <c r="I2284">
        <v>0</v>
      </c>
      <c r="J2284" s="90"/>
      <c r="M2284"/>
    </row>
    <row r="2285" spans="1:13" hidden="1" x14ac:dyDescent="0.25">
      <c r="A2285" t="s">
        <v>75</v>
      </c>
      <c r="B2285" t="s">
        <v>139</v>
      </c>
      <c r="C2285" s="2">
        <v>45751</v>
      </c>
      <c r="D2285" s="90">
        <v>0</v>
      </c>
      <c r="E2285" t="s">
        <v>37</v>
      </c>
      <c r="F2285">
        <v>4103059</v>
      </c>
      <c r="G2285">
        <v>0</v>
      </c>
      <c r="H2285">
        <v>0</v>
      </c>
      <c r="I2285">
        <v>0</v>
      </c>
      <c r="J2285" s="90"/>
      <c r="M2285"/>
    </row>
    <row r="2286" spans="1:13" hidden="1" x14ac:dyDescent="0.25">
      <c r="A2286" t="s">
        <v>75</v>
      </c>
      <c r="B2286" t="s">
        <v>18</v>
      </c>
      <c r="C2286" s="2">
        <v>45751</v>
      </c>
      <c r="D2286" s="90">
        <v>0</v>
      </c>
      <c r="E2286" t="s">
        <v>23</v>
      </c>
      <c r="F2286">
        <v>4103060</v>
      </c>
      <c r="G2286">
        <v>0</v>
      </c>
      <c r="H2286">
        <v>0</v>
      </c>
      <c r="I2286">
        <v>0</v>
      </c>
      <c r="J2286" s="90"/>
      <c r="M2286"/>
    </row>
    <row r="2287" spans="1:13" hidden="1" x14ac:dyDescent="0.25">
      <c r="A2287" t="s">
        <v>44</v>
      </c>
      <c r="B2287" t="s">
        <v>117</v>
      </c>
      <c r="C2287" s="2">
        <v>45751</v>
      </c>
      <c r="D2287" s="90">
        <v>0</v>
      </c>
      <c r="E2287" t="s">
        <v>23</v>
      </c>
      <c r="F2287">
        <v>4103067</v>
      </c>
      <c r="G2287">
        <v>3.75</v>
      </c>
      <c r="H2287">
        <v>1</v>
      </c>
      <c r="I2287">
        <v>3.75</v>
      </c>
      <c r="J2287" s="90"/>
      <c r="M2287"/>
    </row>
    <row r="2288" spans="1:13" hidden="1" x14ac:dyDescent="0.25">
      <c r="A2288" t="s">
        <v>44</v>
      </c>
      <c r="B2288" t="s">
        <v>18</v>
      </c>
      <c r="C2288" s="2">
        <v>45751</v>
      </c>
      <c r="D2288" s="90">
        <v>0</v>
      </c>
      <c r="E2288" t="s">
        <v>20</v>
      </c>
      <c r="F2288">
        <v>4103068</v>
      </c>
      <c r="G2288">
        <v>3.75</v>
      </c>
      <c r="H2288">
        <v>1</v>
      </c>
      <c r="I2288">
        <v>3.75</v>
      </c>
      <c r="J2288" s="90"/>
      <c r="M2288"/>
    </row>
    <row r="2289" spans="1:13" hidden="1" x14ac:dyDescent="0.25">
      <c r="A2289" t="s">
        <v>73</v>
      </c>
      <c r="B2289" t="s">
        <v>18</v>
      </c>
      <c r="C2289" s="2">
        <v>45751</v>
      </c>
      <c r="D2289" s="90">
        <v>0</v>
      </c>
      <c r="E2289" t="s">
        <v>23</v>
      </c>
      <c r="F2289">
        <v>4103069</v>
      </c>
      <c r="G2289">
        <v>0</v>
      </c>
      <c r="H2289">
        <v>0</v>
      </c>
      <c r="I2289">
        <v>0</v>
      </c>
      <c r="J2289" s="90"/>
      <c r="M2289"/>
    </row>
    <row r="2290" spans="1:13" hidden="1" x14ac:dyDescent="0.25">
      <c r="A2290" t="s">
        <v>73</v>
      </c>
      <c r="B2290" t="s">
        <v>136</v>
      </c>
      <c r="C2290" s="2">
        <v>45751</v>
      </c>
      <c r="D2290" s="90">
        <v>0</v>
      </c>
      <c r="E2290" t="s">
        <v>37</v>
      </c>
      <c r="F2290">
        <v>4103070</v>
      </c>
      <c r="G2290">
        <v>0</v>
      </c>
      <c r="H2290">
        <v>0</v>
      </c>
      <c r="I2290">
        <v>0</v>
      </c>
      <c r="J2290" s="90"/>
      <c r="M2290"/>
    </row>
    <row r="2291" spans="1:13" hidden="1" x14ac:dyDescent="0.25">
      <c r="A2291" t="s">
        <v>75</v>
      </c>
      <c r="B2291" t="s">
        <v>136</v>
      </c>
      <c r="C2291" s="2">
        <v>45751</v>
      </c>
      <c r="D2291" s="90">
        <v>5</v>
      </c>
      <c r="E2291" t="s">
        <v>23</v>
      </c>
      <c r="F2291">
        <v>4103071</v>
      </c>
      <c r="G2291">
        <v>5</v>
      </c>
      <c r="H2291">
        <v>0</v>
      </c>
      <c r="I2291">
        <v>0</v>
      </c>
      <c r="J2291" s="90"/>
      <c r="M2291"/>
    </row>
    <row r="2292" spans="1:13" hidden="1" x14ac:dyDescent="0.25">
      <c r="A2292" t="s">
        <v>73</v>
      </c>
      <c r="B2292" t="s">
        <v>142</v>
      </c>
      <c r="C2292" s="2">
        <v>45751</v>
      </c>
      <c r="D2292" s="90">
        <v>0</v>
      </c>
      <c r="E2292" t="s">
        <v>23</v>
      </c>
      <c r="F2292">
        <v>4103076</v>
      </c>
      <c r="G2292">
        <v>0</v>
      </c>
      <c r="H2292">
        <v>0</v>
      </c>
      <c r="I2292">
        <v>0</v>
      </c>
      <c r="J2292" s="90"/>
      <c r="M2292"/>
    </row>
    <row r="2293" spans="1:13" hidden="1" x14ac:dyDescent="0.25">
      <c r="A2293" t="s">
        <v>73</v>
      </c>
      <c r="B2293" t="s">
        <v>136</v>
      </c>
      <c r="C2293" s="2">
        <v>45751</v>
      </c>
      <c r="D2293" s="90">
        <v>0</v>
      </c>
      <c r="E2293" t="s">
        <v>37</v>
      </c>
      <c r="F2293">
        <v>4103077</v>
      </c>
      <c r="G2293">
        <v>0</v>
      </c>
      <c r="H2293">
        <v>0</v>
      </c>
      <c r="I2293">
        <v>0</v>
      </c>
      <c r="J2293" s="90"/>
      <c r="M2293"/>
    </row>
    <row r="2294" spans="1:13" hidden="1" x14ac:dyDescent="0.25">
      <c r="A2294" t="s">
        <v>73</v>
      </c>
      <c r="B2294" t="s">
        <v>18</v>
      </c>
      <c r="C2294" s="2">
        <v>45751</v>
      </c>
      <c r="D2294" s="90">
        <v>0</v>
      </c>
      <c r="E2294" t="s">
        <v>23</v>
      </c>
      <c r="F2294">
        <v>4103078</v>
      </c>
      <c r="G2294">
        <v>0</v>
      </c>
      <c r="H2294">
        <v>0</v>
      </c>
      <c r="I2294">
        <v>0</v>
      </c>
      <c r="J2294" s="90"/>
      <c r="M2294"/>
    </row>
    <row r="2295" spans="1:13" hidden="1" x14ac:dyDescent="0.25">
      <c r="A2295" t="s">
        <v>73</v>
      </c>
      <c r="B2295" t="s">
        <v>140</v>
      </c>
      <c r="C2295" s="2">
        <v>45751</v>
      </c>
      <c r="D2295" s="90">
        <v>0</v>
      </c>
      <c r="E2295" t="s">
        <v>37</v>
      </c>
      <c r="F2295">
        <v>4103079</v>
      </c>
      <c r="G2295">
        <v>0</v>
      </c>
      <c r="H2295">
        <v>0</v>
      </c>
      <c r="I2295">
        <v>0</v>
      </c>
      <c r="J2295" s="90"/>
      <c r="M2295"/>
    </row>
    <row r="2296" spans="1:13" hidden="1" x14ac:dyDescent="0.25">
      <c r="A2296" t="s">
        <v>44</v>
      </c>
      <c r="B2296" t="s">
        <v>21</v>
      </c>
      <c r="C2296" s="2">
        <v>45751</v>
      </c>
      <c r="D2296" s="90">
        <v>3.75</v>
      </c>
      <c r="E2296" t="s">
        <v>23</v>
      </c>
      <c r="F2296">
        <v>4103080</v>
      </c>
      <c r="G2296">
        <v>3.75</v>
      </c>
      <c r="H2296">
        <v>0</v>
      </c>
      <c r="I2296">
        <v>0</v>
      </c>
      <c r="J2296" s="90"/>
      <c r="M2296"/>
    </row>
    <row r="2297" spans="1:13" hidden="1" x14ac:dyDescent="0.25">
      <c r="A2297" t="s">
        <v>44</v>
      </c>
      <c r="B2297" t="s">
        <v>18</v>
      </c>
      <c r="C2297" s="2">
        <v>45751</v>
      </c>
      <c r="D2297" s="90">
        <v>0</v>
      </c>
      <c r="E2297" t="s">
        <v>20</v>
      </c>
      <c r="F2297">
        <v>4103081</v>
      </c>
      <c r="G2297">
        <v>3.75</v>
      </c>
      <c r="H2297">
        <v>1</v>
      </c>
      <c r="I2297">
        <v>3.75</v>
      </c>
      <c r="J2297" s="90"/>
      <c r="M2297"/>
    </row>
    <row r="2298" spans="1:13" hidden="1" x14ac:dyDescent="0.25">
      <c r="A2298" t="s">
        <v>73</v>
      </c>
      <c r="B2298" t="s">
        <v>136</v>
      </c>
      <c r="C2298" s="2">
        <v>45751</v>
      </c>
      <c r="D2298" s="90">
        <v>0</v>
      </c>
      <c r="E2298" t="s">
        <v>37</v>
      </c>
      <c r="F2298">
        <v>4103088</v>
      </c>
      <c r="G2298">
        <v>0</v>
      </c>
      <c r="H2298">
        <v>0</v>
      </c>
      <c r="I2298">
        <v>0</v>
      </c>
      <c r="J2298" s="90"/>
      <c r="M2298"/>
    </row>
    <row r="2299" spans="1:13" hidden="1" x14ac:dyDescent="0.25">
      <c r="A2299" t="s">
        <v>73</v>
      </c>
      <c r="B2299" t="s">
        <v>137</v>
      </c>
      <c r="C2299" s="2">
        <v>45751</v>
      </c>
      <c r="D2299" s="90">
        <v>0</v>
      </c>
      <c r="E2299" t="s">
        <v>23</v>
      </c>
      <c r="F2299">
        <v>4103104</v>
      </c>
      <c r="G2299">
        <v>0</v>
      </c>
      <c r="H2299">
        <v>0</v>
      </c>
      <c r="I2299">
        <v>0</v>
      </c>
      <c r="J2299" s="90"/>
      <c r="M2299"/>
    </row>
    <row r="2300" spans="1:13" hidden="1" x14ac:dyDescent="0.25">
      <c r="A2300" t="s">
        <v>73</v>
      </c>
      <c r="B2300" t="s">
        <v>142</v>
      </c>
      <c r="C2300" s="2">
        <v>45751</v>
      </c>
      <c r="D2300" s="90">
        <v>0</v>
      </c>
      <c r="E2300" t="s">
        <v>23</v>
      </c>
      <c r="F2300">
        <v>4103106</v>
      </c>
      <c r="G2300">
        <v>0</v>
      </c>
      <c r="H2300">
        <v>0</v>
      </c>
      <c r="I2300">
        <v>0</v>
      </c>
      <c r="J2300" s="90"/>
      <c r="M2300"/>
    </row>
    <row r="2301" spans="1:13" hidden="1" x14ac:dyDescent="0.25">
      <c r="A2301" t="s">
        <v>73</v>
      </c>
      <c r="B2301" t="s">
        <v>137</v>
      </c>
      <c r="C2301" s="2">
        <v>45751</v>
      </c>
      <c r="D2301" s="90">
        <v>0</v>
      </c>
      <c r="E2301" t="s">
        <v>23</v>
      </c>
      <c r="F2301">
        <v>4103112</v>
      </c>
      <c r="G2301">
        <v>0</v>
      </c>
      <c r="H2301">
        <v>0</v>
      </c>
      <c r="I2301">
        <v>0</v>
      </c>
      <c r="J2301" s="90"/>
      <c r="M2301"/>
    </row>
    <row r="2302" spans="1:13" hidden="1" x14ac:dyDescent="0.25">
      <c r="A2302" t="s">
        <v>73</v>
      </c>
      <c r="B2302" t="s">
        <v>136</v>
      </c>
      <c r="C2302" s="2">
        <v>45751</v>
      </c>
      <c r="D2302" s="90">
        <v>0</v>
      </c>
      <c r="E2302" t="s">
        <v>23</v>
      </c>
      <c r="F2302">
        <v>4103118</v>
      </c>
      <c r="G2302">
        <v>5</v>
      </c>
      <c r="H2302">
        <v>1</v>
      </c>
      <c r="I2302">
        <v>5</v>
      </c>
      <c r="J2302" s="90"/>
      <c r="M2302"/>
    </row>
    <row r="2303" spans="1:13" hidden="1" x14ac:dyDescent="0.25">
      <c r="A2303" t="s">
        <v>44</v>
      </c>
      <c r="B2303" t="s">
        <v>45</v>
      </c>
      <c r="C2303" s="2">
        <v>45751</v>
      </c>
      <c r="D2303" s="90">
        <v>3.75</v>
      </c>
      <c r="E2303" t="s">
        <v>23</v>
      </c>
      <c r="F2303">
        <v>4103126</v>
      </c>
      <c r="G2303">
        <v>3.75</v>
      </c>
      <c r="H2303">
        <v>0</v>
      </c>
      <c r="I2303">
        <v>0</v>
      </c>
      <c r="J2303" s="90"/>
      <c r="M2303"/>
    </row>
    <row r="2304" spans="1:13" hidden="1" x14ac:dyDescent="0.25">
      <c r="A2304" t="s">
        <v>44</v>
      </c>
      <c r="B2304" t="s">
        <v>45</v>
      </c>
      <c r="C2304" s="2">
        <v>45751</v>
      </c>
      <c r="D2304" s="90">
        <v>3.75</v>
      </c>
      <c r="E2304" t="s">
        <v>23</v>
      </c>
      <c r="F2304">
        <v>4103129</v>
      </c>
      <c r="G2304">
        <v>3.75</v>
      </c>
      <c r="H2304">
        <v>0</v>
      </c>
      <c r="I2304">
        <v>0</v>
      </c>
      <c r="J2304" s="90"/>
      <c r="M2304"/>
    </row>
    <row r="2305" spans="1:13" hidden="1" x14ac:dyDescent="0.25">
      <c r="A2305" t="s">
        <v>44</v>
      </c>
      <c r="B2305" t="s">
        <v>45</v>
      </c>
      <c r="C2305" s="2">
        <v>45751</v>
      </c>
      <c r="D2305" s="90">
        <v>3.75</v>
      </c>
      <c r="E2305" t="s">
        <v>23</v>
      </c>
      <c r="F2305">
        <v>4103130</v>
      </c>
      <c r="G2305">
        <v>3.75</v>
      </c>
      <c r="H2305">
        <v>0</v>
      </c>
      <c r="I2305">
        <v>0</v>
      </c>
      <c r="J2305" s="90"/>
      <c r="M2305"/>
    </row>
    <row r="2306" spans="1:13" hidden="1" x14ac:dyDescent="0.25">
      <c r="A2306" t="s">
        <v>73</v>
      </c>
      <c r="B2306" t="s">
        <v>137</v>
      </c>
      <c r="C2306" s="2">
        <v>45751</v>
      </c>
      <c r="D2306" s="90">
        <v>0</v>
      </c>
      <c r="E2306" t="s">
        <v>23</v>
      </c>
      <c r="F2306">
        <v>4103131</v>
      </c>
      <c r="G2306">
        <v>0</v>
      </c>
      <c r="H2306">
        <v>0</v>
      </c>
      <c r="I2306">
        <v>0</v>
      </c>
      <c r="J2306" s="90"/>
      <c r="M2306"/>
    </row>
    <row r="2307" spans="1:13" hidden="1" x14ac:dyDescent="0.25">
      <c r="A2307" t="s">
        <v>73</v>
      </c>
      <c r="B2307" t="s">
        <v>18</v>
      </c>
      <c r="C2307" s="2">
        <v>45751</v>
      </c>
      <c r="D2307" s="90">
        <v>5</v>
      </c>
      <c r="E2307" t="s">
        <v>23</v>
      </c>
      <c r="F2307">
        <v>4103135</v>
      </c>
      <c r="G2307">
        <v>5</v>
      </c>
      <c r="H2307">
        <v>0</v>
      </c>
      <c r="I2307">
        <v>0</v>
      </c>
      <c r="J2307" s="90"/>
      <c r="M2307"/>
    </row>
    <row r="2308" spans="1:13" hidden="1" x14ac:dyDescent="0.25">
      <c r="A2308" t="s">
        <v>44</v>
      </c>
      <c r="B2308" t="s">
        <v>136</v>
      </c>
      <c r="C2308" s="2">
        <v>45751</v>
      </c>
      <c r="D2308" s="90">
        <v>0</v>
      </c>
      <c r="E2308" t="s">
        <v>23</v>
      </c>
      <c r="F2308">
        <v>4103139</v>
      </c>
      <c r="G2308">
        <v>3.75</v>
      </c>
      <c r="H2308">
        <v>1</v>
      </c>
      <c r="I2308">
        <v>3.75</v>
      </c>
      <c r="J2308" s="90"/>
      <c r="M2308"/>
    </row>
    <row r="2309" spans="1:13" hidden="1" x14ac:dyDescent="0.25">
      <c r="A2309" t="s">
        <v>73</v>
      </c>
      <c r="B2309" t="s">
        <v>136</v>
      </c>
      <c r="C2309" s="2">
        <v>45751</v>
      </c>
      <c r="D2309" s="90">
        <v>0</v>
      </c>
      <c r="E2309" t="s">
        <v>37</v>
      </c>
      <c r="F2309">
        <v>4103140</v>
      </c>
      <c r="G2309">
        <v>0</v>
      </c>
      <c r="H2309">
        <v>0</v>
      </c>
      <c r="I2309">
        <v>0</v>
      </c>
      <c r="J2309" s="90"/>
      <c r="M2309"/>
    </row>
    <row r="2310" spans="1:13" hidden="1" x14ac:dyDescent="0.25">
      <c r="A2310" t="s">
        <v>44</v>
      </c>
      <c r="B2310" t="s">
        <v>45</v>
      </c>
      <c r="C2310" s="2">
        <v>45751</v>
      </c>
      <c r="D2310" s="90">
        <v>3.75</v>
      </c>
      <c r="E2310" t="s">
        <v>23</v>
      </c>
      <c r="F2310">
        <v>4103142</v>
      </c>
      <c r="G2310">
        <v>3.75</v>
      </c>
      <c r="H2310">
        <v>0</v>
      </c>
      <c r="I2310">
        <v>0</v>
      </c>
      <c r="J2310" s="90"/>
      <c r="M2310"/>
    </row>
    <row r="2311" spans="1:13" hidden="1" x14ac:dyDescent="0.25">
      <c r="A2311" t="s">
        <v>44</v>
      </c>
      <c r="B2311" t="s">
        <v>117</v>
      </c>
      <c r="C2311" s="2">
        <v>45751</v>
      </c>
      <c r="D2311" s="90">
        <v>0</v>
      </c>
      <c r="E2311" t="s">
        <v>23</v>
      </c>
      <c r="F2311">
        <v>4103143</v>
      </c>
      <c r="G2311">
        <v>3.75</v>
      </c>
      <c r="H2311">
        <v>1</v>
      </c>
      <c r="I2311">
        <v>3.75</v>
      </c>
      <c r="J2311" s="90"/>
      <c r="M2311"/>
    </row>
    <row r="2312" spans="1:13" hidden="1" x14ac:dyDescent="0.25">
      <c r="A2312" t="s">
        <v>73</v>
      </c>
      <c r="B2312" t="s">
        <v>18</v>
      </c>
      <c r="C2312" s="2">
        <v>45751</v>
      </c>
      <c r="D2312" s="90">
        <v>0</v>
      </c>
      <c r="E2312" t="s">
        <v>23</v>
      </c>
      <c r="F2312">
        <v>4103145</v>
      </c>
      <c r="G2312">
        <v>0</v>
      </c>
      <c r="H2312">
        <v>0</v>
      </c>
      <c r="I2312">
        <v>0</v>
      </c>
      <c r="J2312" s="90"/>
      <c r="M2312"/>
    </row>
    <row r="2313" spans="1:13" hidden="1" x14ac:dyDescent="0.25">
      <c r="A2313" t="s">
        <v>73</v>
      </c>
      <c r="B2313" t="s">
        <v>21</v>
      </c>
      <c r="C2313" s="2">
        <v>45751</v>
      </c>
      <c r="D2313" s="90">
        <v>5</v>
      </c>
      <c r="E2313" t="s">
        <v>23</v>
      </c>
      <c r="F2313">
        <v>4103146</v>
      </c>
      <c r="G2313">
        <v>5</v>
      </c>
      <c r="H2313">
        <v>0</v>
      </c>
      <c r="I2313">
        <v>0</v>
      </c>
      <c r="J2313" s="90"/>
      <c r="M2313"/>
    </row>
    <row r="2314" spans="1:13" hidden="1" x14ac:dyDescent="0.25">
      <c r="A2314" t="s">
        <v>73</v>
      </c>
      <c r="B2314" t="s">
        <v>133</v>
      </c>
      <c r="C2314" s="2">
        <v>45751</v>
      </c>
      <c r="D2314" s="90">
        <v>5</v>
      </c>
      <c r="E2314" t="s">
        <v>23</v>
      </c>
      <c r="F2314">
        <v>4103147</v>
      </c>
      <c r="G2314">
        <v>5</v>
      </c>
      <c r="H2314">
        <v>0</v>
      </c>
      <c r="I2314">
        <v>0</v>
      </c>
      <c r="J2314" s="90"/>
      <c r="M2314"/>
    </row>
    <row r="2315" spans="1:13" hidden="1" x14ac:dyDescent="0.25">
      <c r="A2315" t="s">
        <v>73</v>
      </c>
      <c r="B2315" t="s">
        <v>18</v>
      </c>
      <c r="C2315" s="2">
        <v>45751</v>
      </c>
      <c r="D2315" s="90">
        <v>5</v>
      </c>
      <c r="E2315" t="s">
        <v>23</v>
      </c>
      <c r="F2315">
        <v>4103151</v>
      </c>
      <c r="G2315">
        <v>5</v>
      </c>
      <c r="H2315">
        <v>0</v>
      </c>
      <c r="I2315">
        <v>0</v>
      </c>
      <c r="J2315" s="90"/>
      <c r="M2315"/>
    </row>
    <row r="2316" spans="1:13" hidden="1" x14ac:dyDescent="0.25">
      <c r="A2316" t="s">
        <v>44</v>
      </c>
      <c r="B2316" t="s">
        <v>65</v>
      </c>
      <c r="C2316" s="2">
        <v>45751</v>
      </c>
      <c r="D2316" s="90">
        <v>3.75</v>
      </c>
      <c r="E2316" t="s">
        <v>23</v>
      </c>
      <c r="F2316">
        <v>4103153</v>
      </c>
      <c r="G2316">
        <v>3.75</v>
      </c>
      <c r="H2316">
        <v>0</v>
      </c>
      <c r="I2316">
        <v>0</v>
      </c>
      <c r="J2316" s="90"/>
      <c r="M2316"/>
    </row>
    <row r="2317" spans="1:13" hidden="1" x14ac:dyDescent="0.25">
      <c r="A2317" t="s">
        <v>73</v>
      </c>
      <c r="B2317" t="s">
        <v>136</v>
      </c>
      <c r="C2317" s="2">
        <v>45751</v>
      </c>
      <c r="D2317" s="90">
        <v>5</v>
      </c>
      <c r="E2317" t="s">
        <v>37</v>
      </c>
      <c r="F2317">
        <v>4103154</v>
      </c>
      <c r="G2317">
        <v>5</v>
      </c>
      <c r="H2317">
        <v>0</v>
      </c>
      <c r="I2317">
        <v>0</v>
      </c>
      <c r="J2317" s="90"/>
      <c r="M2317"/>
    </row>
    <row r="2318" spans="1:13" hidden="1" x14ac:dyDescent="0.25">
      <c r="A2318" t="s">
        <v>73</v>
      </c>
      <c r="B2318" t="s">
        <v>136</v>
      </c>
      <c r="C2318" s="2">
        <v>45751</v>
      </c>
      <c r="D2318" s="90">
        <v>5</v>
      </c>
      <c r="E2318" t="s">
        <v>23</v>
      </c>
      <c r="F2318">
        <v>4103155</v>
      </c>
      <c r="G2318">
        <v>5</v>
      </c>
      <c r="H2318">
        <v>0</v>
      </c>
      <c r="I2318">
        <v>0</v>
      </c>
      <c r="J2318" s="90"/>
      <c r="M2318"/>
    </row>
    <row r="2319" spans="1:13" hidden="1" x14ac:dyDescent="0.25">
      <c r="A2319" t="s">
        <v>73</v>
      </c>
      <c r="B2319" t="s">
        <v>18</v>
      </c>
      <c r="C2319" s="2">
        <v>45751</v>
      </c>
      <c r="D2319" s="90">
        <v>0</v>
      </c>
      <c r="E2319" t="s">
        <v>23</v>
      </c>
      <c r="F2319">
        <v>4103157</v>
      </c>
      <c r="G2319">
        <v>0</v>
      </c>
      <c r="H2319">
        <v>0</v>
      </c>
      <c r="I2319">
        <v>0</v>
      </c>
      <c r="J2319" s="90"/>
      <c r="M2319"/>
    </row>
    <row r="2320" spans="1:13" hidden="1" x14ac:dyDescent="0.25">
      <c r="A2320" t="s">
        <v>73</v>
      </c>
      <c r="B2320" t="s">
        <v>135</v>
      </c>
      <c r="C2320" s="2">
        <v>45751</v>
      </c>
      <c r="D2320" s="90">
        <v>0</v>
      </c>
      <c r="E2320" t="s">
        <v>23</v>
      </c>
      <c r="F2320">
        <v>4103158</v>
      </c>
      <c r="G2320">
        <v>0</v>
      </c>
      <c r="H2320">
        <v>0</v>
      </c>
      <c r="I2320">
        <v>0</v>
      </c>
      <c r="J2320" s="90"/>
      <c r="M2320"/>
    </row>
    <row r="2321" spans="1:13" hidden="1" x14ac:dyDescent="0.25">
      <c r="A2321" t="s">
        <v>73</v>
      </c>
      <c r="B2321" t="s">
        <v>18</v>
      </c>
      <c r="C2321" s="2">
        <v>45751</v>
      </c>
      <c r="D2321" s="90">
        <v>0</v>
      </c>
      <c r="E2321" t="s">
        <v>23</v>
      </c>
      <c r="F2321">
        <v>4103159</v>
      </c>
      <c r="G2321">
        <v>0</v>
      </c>
      <c r="H2321">
        <v>0</v>
      </c>
      <c r="I2321">
        <v>0</v>
      </c>
      <c r="J2321" s="90"/>
      <c r="M2321"/>
    </row>
    <row r="2322" spans="1:13" hidden="1" x14ac:dyDescent="0.25">
      <c r="A2322" t="s">
        <v>73</v>
      </c>
      <c r="B2322" t="s">
        <v>136</v>
      </c>
      <c r="C2322" s="2">
        <v>45751</v>
      </c>
      <c r="D2322" s="90">
        <v>0</v>
      </c>
      <c r="E2322" t="s">
        <v>37</v>
      </c>
      <c r="F2322">
        <v>4103160</v>
      </c>
      <c r="G2322">
        <v>0</v>
      </c>
      <c r="H2322">
        <v>0</v>
      </c>
      <c r="I2322">
        <v>0</v>
      </c>
      <c r="J2322" s="90"/>
      <c r="M2322"/>
    </row>
    <row r="2323" spans="1:13" hidden="1" x14ac:dyDescent="0.25">
      <c r="A2323" t="s">
        <v>44</v>
      </c>
      <c r="B2323" t="s">
        <v>117</v>
      </c>
      <c r="C2323" s="2">
        <v>45751</v>
      </c>
      <c r="D2323" s="90">
        <v>0</v>
      </c>
      <c r="E2323" t="s">
        <v>23</v>
      </c>
      <c r="F2323">
        <v>4103161</v>
      </c>
      <c r="G2323">
        <v>3.75</v>
      </c>
      <c r="H2323">
        <v>1</v>
      </c>
      <c r="I2323">
        <v>3.75</v>
      </c>
      <c r="J2323" s="90"/>
      <c r="M2323"/>
    </row>
    <row r="2324" spans="1:13" hidden="1" x14ac:dyDescent="0.25">
      <c r="A2324" t="s">
        <v>44</v>
      </c>
      <c r="B2324" t="s">
        <v>18</v>
      </c>
      <c r="C2324" s="2">
        <v>45751</v>
      </c>
      <c r="D2324" s="90">
        <v>0</v>
      </c>
      <c r="E2324" t="s">
        <v>20</v>
      </c>
      <c r="F2324">
        <v>4103162</v>
      </c>
      <c r="G2324">
        <v>3.75</v>
      </c>
      <c r="H2324">
        <v>1</v>
      </c>
      <c r="I2324">
        <v>3.75</v>
      </c>
      <c r="J2324" s="90"/>
      <c r="M2324"/>
    </row>
    <row r="2325" spans="1:13" hidden="1" x14ac:dyDescent="0.25">
      <c r="A2325" t="s">
        <v>73</v>
      </c>
      <c r="B2325" t="s">
        <v>138</v>
      </c>
      <c r="C2325" s="2">
        <v>45751</v>
      </c>
      <c r="D2325" s="90">
        <v>0</v>
      </c>
      <c r="E2325" t="s">
        <v>37</v>
      </c>
      <c r="F2325">
        <v>4103163</v>
      </c>
      <c r="G2325">
        <v>0</v>
      </c>
      <c r="H2325">
        <v>0</v>
      </c>
      <c r="I2325">
        <v>0</v>
      </c>
      <c r="J2325" s="90"/>
      <c r="M2325"/>
    </row>
    <row r="2326" spans="1:13" hidden="1" x14ac:dyDescent="0.25">
      <c r="A2326" t="s">
        <v>73</v>
      </c>
      <c r="B2326" t="s">
        <v>139</v>
      </c>
      <c r="C2326" s="2">
        <v>45751</v>
      </c>
      <c r="D2326" s="90">
        <v>0</v>
      </c>
      <c r="E2326" t="s">
        <v>37</v>
      </c>
      <c r="F2326">
        <v>4103164</v>
      </c>
      <c r="G2326">
        <v>0</v>
      </c>
      <c r="H2326">
        <v>0</v>
      </c>
      <c r="I2326">
        <v>0</v>
      </c>
      <c r="J2326" s="90"/>
      <c r="M2326"/>
    </row>
    <row r="2327" spans="1:13" hidden="1" x14ac:dyDescent="0.25">
      <c r="A2327" t="s">
        <v>73</v>
      </c>
      <c r="B2327" t="s">
        <v>18</v>
      </c>
      <c r="C2327" s="2">
        <v>45751</v>
      </c>
      <c r="D2327" s="90">
        <v>5</v>
      </c>
      <c r="E2327" t="s">
        <v>23</v>
      </c>
      <c r="F2327">
        <v>4103165</v>
      </c>
      <c r="G2327">
        <v>5</v>
      </c>
      <c r="H2327">
        <v>0</v>
      </c>
      <c r="I2327">
        <v>0</v>
      </c>
      <c r="J2327" s="90"/>
      <c r="M2327"/>
    </row>
    <row r="2328" spans="1:13" hidden="1" x14ac:dyDescent="0.25">
      <c r="A2328" t="s">
        <v>73</v>
      </c>
      <c r="B2328" t="s">
        <v>142</v>
      </c>
      <c r="C2328" s="2">
        <v>45751</v>
      </c>
      <c r="D2328" s="90">
        <v>5</v>
      </c>
      <c r="E2328" t="s">
        <v>23</v>
      </c>
      <c r="F2328">
        <v>4103166</v>
      </c>
      <c r="G2328">
        <v>5</v>
      </c>
      <c r="H2328">
        <v>0</v>
      </c>
      <c r="I2328">
        <v>0</v>
      </c>
      <c r="J2328" s="90"/>
      <c r="M2328"/>
    </row>
    <row r="2329" spans="1:13" hidden="1" x14ac:dyDescent="0.25">
      <c r="A2329" t="s">
        <v>73</v>
      </c>
      <c r="B2329" t="s">
        <v>18</v>
      </c>
      <c r="C2329" s="2">
        <v>45751</v>
      </c>
      <c r="D2329" s="90">
        <v>0</v>
      </c>
      <c r="E2329" t="s">
        <v>23</v>
      </c>
      <c r="F2329">
        <v>4103167</v>
      </c>
      <c r="G2329">
        <v>0</v>
      </c>
      <c r="H2329">
        <v>0</v>
      </c>
      <c r="I2329">
        <v>0</v>
      </c>
      <c r="J2329" s="90"/>
      <c r="M2329"/>
    </row>
    <row r="2330" spans="1:13" hidden="1" x14ac:dyDescent="0.25">
      <c r="A2330" t="s">
        <v>75</v>
      </c>
      <c r="B2330" t="s">
        <v>139</v>
      </c>
      <c r="C2330" s="2">
        <v>45751</v>
      </c>
      <c r="D2330" s="90">
        <v>0</v>
      </c>
      <c r="E2330" t="s">
        <v>37</v>
      </c>
      <c r="F2330">
        <v>4103170</v>
      </c>
      <c r="G2330">
        <v>0</v>
      </c>
      <c r="H2330">
        <v>0</v>
      </c>
      <c r="I2330">
        <v>0</v>
      </c>
      <c r="J2330" s="90"/>
      <c r="M2330"/>
    </row>
    <row r="2331" spans="1:13" hidden="1" x14ac:dyDescent="0.25">
      <c r="A2331" t="s">
        <v>75</v>
      </c>
      <c r="B2331" t="s">
        <v>18</v>
      </c>
      <c r="C2331" s="2">
        <v>45751</v>
      </c>
      <c r="D2331" s="90">
        <v>0</v>
      </c>
      <c r="E2331" t="s">
        <v>23</v>
      </c>
      <c r="F2331">
        <v>4103171</v>
      </c>
      <c r="G2331">
        <v>0</v>
      </c>
      <c r="H2331">
        <v>0</v>
      </c>
      <c r="I2331">
        <v>0</v>
      </c>
      <c r="J2331" s="90"/>
      <c r="M2331"/>
    </row>
    <row r="2332" spans="1:13" hidden="1" x14ac:dyDescent="0.25">
      <c r="A2332" t="s">
        <v>44</v>
      </c>
      <c r="B2332" t="s">
        <v>45</v>
      </c>
      <c r="C2332" s="2">
        <v>45751</v>
      </c>
      <c r="D2332" s="90">
        <v>0</v>
      </c>
      <c r="E2332" t="s">
        <v>23</v>
      </c>
      <c r="F2332">
        <v>4103172</v>
      </c>
      <c r="G2332">
        <v>3.75</v>
      </c>
      <c r="H2332">
        <v>1</v>
      </c>
      <c r="I2332">
        <v>3.75</v>
      </c>
      <c r="J2332" s="90"/>
      <c r="M2332"/>
    </row>
    <row r="2333" spans="1:13" hidden="1" x14ac:dyDescent="0.25">
      <c r="A2333" t="s">
        <v>44</v>
      </c>
      <c r="B2333" t="s">
        <v>21</v>
      </c>
      <c r="C2333" s="2">
        <v>45751</v>
      </c>
      <c r="D2333" s="90">
        <v>3.75</v>
      </c>
      <c r="E2333" t="s">
        <v>23</v>
      </c>
      <c r="F2333">
        <v>4103173</v>
      </c>
      <c r="G2333">
        <v>3.75</v>
      </c>
      <c r="H2333">
        <v>0</v>
      </c>
      <c r="I2333">
        <v>0</v>
      </c>
      <c r="J2333" s="90"/>
      <c r="M2333"/>
    </row>
    <row r="2334" spans="1:13" hidden="1" x14ac:dyDescent="0.25">
      <c r="A2334" t="s">
        <v>73</v>
      </c>
      <c r="B2334" t="s">
        <v>141</v>
      </c>
      <c r="C2334" s="2">
        <v>45751</v>
      </c>
      <c r="D2334" s="90">
        <v>0</v>
      </c>
      <c r="E2334" t="s">
        <v>23</v>
      </c>
      <c r="F2334">
        <v>4103174</v>
      </c>
      <c r="G2334">
        <v>0</v>
      </c>
      <c r="H2334">
        <v>0</v>
      </c>
      <c r="I2334">
        <v>0</v>
      </c>
      <c r="J2334" s="90"/>
      <c r="M2334"/>
    </row>
    <row r="2335" spans="1:13" hidden="1" x14ac:dyDescent="0.25">
      <c r="A2335" t="s">
        <v>73</v>
      </c>
      <c r="B2335" t="s">
        <v>135</v>
      </c>
      <c r="C2335" s="2">
        <v>45751</v>
      </c>
      <c r="D2335" s="90">
        <v>0</v>
      </c>
      <c r="E2335" t="s">
        <v>23</v>
      </c>
      <c r="F2335">
        <v>4103175</v>
      </c>
      <c r="G2335">
        <v>0</v>
      </c>
      <c r="H2335">
        <v>0</v>
      </c>
      <c r="I2335">
        <v>0</v>
      </c>
      <c r="J2335" s="90"/>
      <c r="M2335"/>
    </row>
    <row r="2336" spans="1:13" hidden="1" x14ac:dyDescent="0.25">
      <c r="A2336" t="s">
        <v>73</v>
      </c>
      <c r="B2336" t="s">
        <v>18</v>
      </c>
      <c r="C2336" s="2">
        <v>45751</v>
      </c>
      <c r="D2336" s="90">
        <v>0</v>
      </c>
      <c r="E2336" t="s">
        <v>23</v>
      </c>
      <c r="F2336">
        <v>4103176</v>
      </c>
      <c r="G2336">
        <v>0</v>
      </c>
      <c r="H2336">
        <v>0</v>
      </c>
      <c r="I2336">
        <v>0</v>
      </c>
      <c r="J2336" s="90"/>
      <c r="M2336"/>
    </row>
    <row r="2337" spans="1:13" hidden="1" x14ac:dyDescent="0.25">
      <c r="A2337" t="s">
        <v>73</v>
      </c>
      <c r="B2337" t="s">
        <v>137</v>
      </c>
      <c r="C2337" s="2">
        <v>45751</v>
      </c>
      <c r="D2337" s="90">
        <v>0</v>
      </c>
      <c r="E2337" t="s">
        <v>23</v>
      </c>
      <c r="F2337">
        <v>4103177</v>
      </c>
      <c r="G2337">
        <v>0</v>
      </c>
      <c r="H2337">
        <v>0</v>
      </c>
      <c r="I2337">
        <v>0</v>
      </c>
      <c r="J2337" s="90"/>
      <c r="M2337"/>
    </row>
    <row r="2338" spans="1:13" hidden="1" x14ac:dyDescent="0.25">
      <c r="A2338" t="s">
        <v>44</v>
      </c>
      <c r="B2338" t="s">
        <v>136</v>
      </c>
      <c r="C2338" s="2">
        <v>45751</v>
      </c>
      <c r="D2338" s="90">
        <v>3.75</v>
      </c>
      <c r="E2338" t="s">
        <v>23</v>
      </c>
      <c r="F2338">
        <v>4103178</v>
      </c>
      <c r="G2338">
        <v>3.75</v>
      </c>
      <c r="H2338">
        <v>0</v>
      </c>
      <c r="I2338">
        <v>0</v>
      </c>
      <c r="J2338" s="90"/>
      <c r="M2338"/>
    </row>
    <row r="2339" spans="1:13" hidden="1" x14ac:dyDescent="0.25">
      <c r="A2339" t="s">
        <v>44</v>
      </c>
      <c r="B2339" t="s">
        <v>136</v>
      </c>
      <c r="C2339" s="2">
        <v>45751</v>
      </c>
      <c r="D2339" s="90">
        <v>3.75</v>
      </c>
      <c r="E2339" t="s">
        <v>23</v>
      </c>
      <c r="F2339">
        <v>4103179</v>
      </c>
      <c r="G2339">
        <v>3.75</v>
      </c>
      <c r="H2339">
        <v>0</v>
      </c>
      <c r="I2339">
        <v>0</v>
      </c>
      <c r="J2339" s="90"/>
      <c r="M2339"/>
    </row>
    <row r="2340" spans="1:13" hidden="1" x14ac:dyDescent="0.25">
      <c r="A2340" t="s">
        <v>75</v>
      </c>
      <c r="B2340" t="s">
        <v>18</v>
      </c>
      <c r="C2340" s="2">
        <v>45751</v>
      </c>
      <c r="D2340" s="90">
        <v>0</v>
      </c>
      <c r="E2340" t="s">
        <v>23</v>
      </c>
      <c r="F2340">
        <v>4103180</v>
      </c>
      <c r="G2340">
        <v>0</v>
      </c>
      <c r="H2340">
        <v>0</v>
      </c>
      <c r="I2340">
        <v>0</v>
      </c>
      <c r="J2340" s="90"/>
      <c r="M2340"/>
    </row>
    <row r="2341" spans="1:13" hidden="1" x14ac:dyDescent="0.25">
      <c r="A2341" t="s">
        <v>75</v>
      </c>
      <c r="B2341" t="s">
        <v>138</v>
      </c>
      <c r="C2341" s="2">
        <v>45751</v>
      </c>
      <c r="D2341" s="90">
        <v>0</v>
      </c>
      <c r="E2341" t="s">
        <v>37</v>
      </c>
      <c r="F2341">
        <v>4103181</v>
      </c>
      <c r="G2341">
        <v>0</v>
      </c>
      <c r="H2341">
        <v>0</v>
      </c>
      <c r="I2341">
        <v>0</v>
      </c>
      <c r="J2341" s="90"/>
      <c r="M2341"/>
    </row>
    <row r="2342" spans="1:13" hidden="1" x14ac:dyDescent="0.25">
      <c r="A2342" t="s">
        <v>44</v>
      </c>
      <c r="B2342" t="s">
        <v>21</v>
      </c>
      <c r="C2342" s="2">
        <v>45751</v>
      </c>
      <c r="D2342" s="90">
        <v>3.75</v>
      </c>
      <c r="E2342" t="s">
        <v>23</v>
      </c>
      <c r="F2342">
        <v>4103182</v>
      </c>
      <c r="G2342">
        <v>3.75</v>
      </c>
      <c r="H2342">
        <v>0</v>
      </c>
      <c r="I2342">
        <v>0</v>
      </c>
      <c r="J2342" s="90"/>
      <c r="M2342"/>
    </row>
    <row r="2343" spans="1:13" hidden="1" x14ac:dyDescent="0.25">
      <c r="A2343" t="s">
        <v>44</v>
      </c>
      <c r="B2343" t="s">
        <v>45</v>
      </c>
      <c r="C2343" s="2">
        <v>45751</v>
      </c>
      <c r="D2343" s="90">
        <v>0</v>
      </c>
      <c r="E2343" t="s">
        <v>23</v>
      </c>
      <c r="F2343">
        <v>4103183</v>
      </c>
      <c r="G2343">
        <v>3.75</v>
      </c>
      <c r="H2343">
        <v>1</v>
      </c>
      <c r="I2343">
        <v>3.75</v>
      </c>
      <c r="J2343" s="90"/>
      <c r="M2343"/>
    </row>
    <row r="2344" spans="1:13" hidden="1" x14ac:dyDescent="0.25">
      <c r="A2344" t="s">
        <v>44</v>
      </c>
      <c r="B2344" t="s">
        <v>136</v>
      </c>
      <c r="C2344" s="2">
        <v>45751</v>
      </c>
      <c r="D2344" s="90">
        <v>0</v>
      </c>
      <c r="E2344" t="s">
        <v>23</v>
      </c>
      <c r="F2344">
        <v>4103186</v>
      </c>
      <c r="G2344">
        <v>0</v>
      </c>
      <c r="H2344">
        <v>0</v>
      </c>
      <c r="I2344">
        <v>0</v>
      </c>
      <c r="J2344" s="90"/>
      <c r="M2344"/>
    </row>
    <row r="2345" spans="1:13" hidden="1" x14ac:dyDescent="0.25">
      <c r="A2345" t="s">
        <v>44</v>
      </c>
      <c r="B2345" t="s">
        <v>136</v>
      </c>
      <c r="C2345" s="2">
        <v>45751</v>
      </c>
      <c r="D2345" s="90">
        <v>0</v>
      </c>
      <c r="E2345" t="s">
        <v>23</v>
      </c>
      <c r="F2345">
        <v>4103187</v>
      </c>
      <c r="G2345">
        <v>0</v>
      </c>
      <c r="H2345">
        <v>0</v>
      </c>
      <c r="I2345">
        <v>0</v>
      </c>
      <c r="J2345" s="90"/>
      <c r="M2345"/>
    </row>
    <row r="2346" spans="1:13" hidden="1" x14ac:dyDescent="0.25">
      <c r="A2346" t="s">
        <v>75</v>
      </c>
      <c r="B2346" t="s">
        <v>137</v>
      </c>
      <c r="C2346" s="2">
        <v>45751</v>
      </c>
      <c r="D2346" s="90">
        <v>0</v>
      </c>
      <c r="E2346" t="s">
        <v>23</v>
      </c>
      <c r="F2346">
        <v>4103190</v>
      </c>
      <c r="G2346">
        <v>0</v>
      </c>
      <c r="H2346">
        <v>0</v>
      </c>
      <c r="I2346">
        <v>0</v>
      </c>
      <c r="J2346" s="90"/>
      <c r="M2346"/>
    </row>
    <row r="2347" spans="1:13" hidden="1" x14ac:dyDescent="0.25">
      <c r="A2347" t="s">
        <v>75</v>
      </c>
      <c r="B2347" t="s">
        <v>18</v>
      </c>
      <c r="C2347" s="2">
        <v>45751</v>
      </c>
      <c r="D2347" s="90">
        <v>0</v>
      </c>
      <c r="E2347" t="s">
        <v>23</v>
      </c>
      <c r="F2347">
        <v>4103191</v>
      </c>
      <c r="G2347">
        <v>0</v>
      </c>
      <c r="H2347">
        <v>0</v>
      </c>
      <c r="I2347">
        <v>0</v>
      </c>
      <c r="J2347" s="90"/>
      <c r="M2347"/>
    </row>
    <row r="2348" spans="1:13" hidden="1" x14ac:dyDescent="0.25">
      <c r="A2348" t="s">
        <v>75</v>
      </c>
      <c r="B2348" t="s">
        <v>138</v>
      </c>
      <c r="C2348" s="2">
        <v>45751</v>
      </c>
      <c r="D2348" s="90">
        <v>5.5</v>
      </c>
      <c r="E2348" t="s">
        <v>37</v>
      </c>
      <c r="F2348">
        <v>4103192</v>
      </c>
      <c r="G2348">
        <v>5.5</v>
      </c>
      <c r="H2348">
        <v>0</v>
      </c>
      <c r="I2348">
        <v>0</v>
      </c>
      <c r="J2348" s="90"/>
      <c r="M2348"/>
    </row>
    <row r="2349" spans="1:13" hidden="1" x14ac:dyDescent="0.25">
      <c r="A2349" t="s">
        <v>75</v>
      </c>
      <c r="B2349" t="s">
        <v>136</v>
      </c>
      <c r="C2349" s="2">
        <v>45751</v>
      </c>
      <c r="D2349" s="90">
        <v>0</v>
      </c>
      <c r="E2349" t="s">
        <v>37</v>
      </c>
      <c r="F2349">
        <v>4103193</v>
      </c>
      <c r="G2349">
        <v>0</v>
      </c>
      <c r="H2349">
        <v>0</v>
      </c>
      <c r="I2349">
        <v>0</v>
      </c>
      <c r="J2349" s="90"/>
      <c r="M2349"/>
    </row>
    <row r="2350" spans="1:13" hidden="1" x14ac:dyDescent="0.25">
      <c r="A2350" t="s">
        <v>75</v>
      </c>
      <c r="B2350" t="s">
        <v>18</v>
      </c>
      <c r="C2350" s="2">
        <v>45751</v>
      </c>
      <c r="D2350" s="90">
        <v>0</v>
      </c>
      <c r="E2350" t="s">
        <v>23</v>
      </c>
      <c r="F2350">
        <v>4103194</v>
      </c>
      <c r="G2350">
        <v>0</v>
      </c>
      <c r="H2350">
        <v>0</v>
      </c>
      <c r="I2350">
        <v>0</v>
      </c>
      <c r="J2350" s="90"/>
      <c r="M2350"/>
    </row>
    <row r="2351" spans="1:13" hidden="1" x14ac:dyDescent="0.25">
      <c r="A2351" t="s">
        <v>75</v>
      </c>
      <c r="B2351" t="s">
        <v>136</v>
      </c>
      <c r="C2351" s="2">
        <v>45751</v>
      </c>
      <c r="D2351" s="90">
        <v>0</v>
      </c>
      <c r="E2351" t="s">
        <v>37</v>
      </c>
      <c r="F2351">
        <v>4103195</v>
      </c>
      <c r="G2351">
        <v>0</v>
      </c>
      <c r="H2351">
        <v>0</v>
      </c>
      <c r="I2351">
        <v>0</v>
      </c>
      <c r="J2351" s="90"/>
      <c r="M2351"/>
    </row>
    <row r="2352" spans="1:13" hidden="1" x14ac:dyDescent="0.25">
      <c r="A2352" t="s">
        <v>75</v>
      </c>
      <c r="B2352" t="s">
        <v>141</v>
      </c>
      <c r="C2352" s="2">
        <v>45751</v>
      </c>
      <c r="D2352" s="90">
        <v>0</v>
      </c>
      <c r="E2352" t="s">
        <v>23</v>
      </c>
      <c r="F2352">
        <v>4103196</v>
      </c>
      <c r="G2352">
        <v>0</v>
      </c>
      <c r="H2352">
        <v>0</v>
      </c>
      <c r="I2352">
        <v>0</v>
      </c>
      <c r="J2352" s="90"/>
      <c r="M2352"/>
    </row>
    <row r="2353" spans="1:13" hidden="1" x14ac:dyDescent="0.25">
      <c r="A2353" t="s">
        <v>73</v>
      </c>
      <c r="B2353" t="s">
        <v>137</v>
      </c>
      <c r="C2353" s="2">
        <v>45751</v>
      </c>
      <c r="D2353" s="90">
        <v>0</v>
      </c>
      <c r="E2353" t="s">
        <v>23</v>
      </c>
      <c r="F2353">
        <v>4103197</v>
      </c>
      <c r="G2353">
        <v>0</v>
      </c>
      <c r="H2353">
        <v>0</v>
      </c>
      <c r="I2353">
        <v>0</v>
      </c>
      <c r="J2353" s="90"/>
      <c r="M2353"/>
    </row>
    <row r="2354" spans="1:13" hidden="1" x14ac:dyDescent="0.25">
      <c r="A2354" t="s">
        <v>73</v>
      </c>
      <c r="B2354" t="s">
        <v>141</v>
      </c>
      <c r="C2354" s="2">
        <v>45751</v>
      </c>
      <c r="D2354" s="90">
        <v>0</v>
      </c>
      <c r="E2354" t="s">
        <v>23</v>
      </c>
      <c r="F2354">
        <v>4103198</v>
      </c>
      <c r="G2354">
        <v>0</v>
      </c>
      <c r="H2354">
        <v>0</v>
      </c>
      <c r="I2354">
        <v>0</v>
      </c>
      <c r="J2354" s="90"/>
      <c r="M2354"/>
    </row>
    <row r="2355" spans="1:13" hidden="1" x14ac:dyDescent="0.25">
      <c r="A2355" t="s">
        <v>44</v>
      </c>
      <c r="B2355" t="s">
        <v>18</v>
      </c>
      <c r="C2355" s="2">
        <v>45751</v>
      </c>
      <c r="D2355" s="90">
        <v>3.75</v>
      </c>
      <c r="E2355" t="s">
        <v>20</v>
      </c>
      <c r="F2355">
        <v>4103199</v>
      </c>
      <c r="G2355">
        <v>3.75</v>
      </c>
      <c r="H2355">
        <v>0</v>
      </c>
      <c r="I2355">
        <v>0</v>
      </c>
      <c r="J2355" s="90"/>
      <c r="M2355"/>
    </row>
    <row r="2356" spans="1:13" hidden="1" x14ac:dyDescent="0.25">
      <c r="A2356" t="s">
        <v>44</v>
      </c>
      <c r="B2356" t="s">
        <v>18</v>
      </c>
      <c r="C2356" s="2">
        <v>45751</v>
      </c>
      <c r="D2356" s="90">
        <v>0</v>
      </c>
      <c r="E2356" t="s">
        <v>20</v>
      </c>
      <c r="F2356">
        <v>4103200</v>
      </c>
      <c r="G2356">
        <v>3.75</v>
      </c>
      <c r="H2356">
        <v>1</v>
      </c>
      <c r="I2356">
        <v>3.75</v>
      </c>
      <c r="J2356" s="90"/>
      <c r="M2356"/>
    </row>
    <row r="2357" spans="1:13" hidden="1" x14ac:dyDescent="0.25">
      <c r="A2357" t="s">
        <v>73</v>
      </c>
      <c r="B2357" t="s">
        <v>21</v>
      </c>
      <c r="C2357" s="2">
        <v>45751</v>
      </c>
      <c r="D2357" s="90">
        <v>0</v>
      </c>
      <c r="E2357" t="s">
        <v>23</v>
      </c>
      <c r="F2357">
        <v>4103201</v>
      </c>
      <c r="G2357">
        <v>0</v>
      </c>
      <c r="H2357">
        <v>0</v>
      </c>
      <c r="I2357">
        <v>0</v>
      </c>
      <c r="J2357" s="90"/>
      <c r="M2357"/>
    </row>
    <row r="2358" spans="1:13" hidden="1" x14ac:dyDescent="0.25">
      <c r="A2358" t="s">
        <v>73</v>
      </c>
      <c r="B2358" t="s">
        <v>18</v>
      </c>
      <c r="C2358" s="2">
        <v>45751</v>
      </c>
      <c r="D2358" s="90">
        <v>0</v>
      </c>
      <c r="E2358" t="s">
        <v>23</v>
      </c>
      <c r="F2358">
        <v>4103202</v>
      </c>
      <c r="G2358">
        <v>0</v>
      </c>
      <c r="H2358">
        <v>0</v>
      </c>
      <c r="I2358">
        <v>0</v>
      </c>
      <c r="J2358" s="90"/>
      <c r="M2358"/>
    </row>
    <row r="2359" spans="1:13" hidden="1" x14ac:dyDescent="0.25">
      <c r="A2359" t="s">
        <v>73</v>
      </c>
      <c r="B2359" t="s">
        <v>18</v>
      </c>
      <c r="C2359" s="2">
        <v>45751</v>
      </c>
      <c r="D2359" s="90">
        <v>0</v>
      </c>
      <c r="E2359" t="s">
        <v>23</v>
      </c>
      <c r="F2359">
        <v>4103203</v>
      </c>
      <c r="G2359">
        <v>0</v>
      </c>
      <c r="H2359">
        <v>0</v>
      </c>
      <c r="I2359">
        <v>0</v>
      </c>
      <c r="J2359" s="90"/>
      <c r="M2359"/>
    </row>
    <row r="2360" spans="1:13" hidden="1" x14ac:dyDescent="0.25">
      <c r="A2360" t="s">
        <v>73</v>
      </c>
      <c r="B2360" t="s">
        <v>140</v>
      </c>
      <c r="C2360" s="2">
        <v>45751</v>
      </c>
      <c r="D2360" s="90">
        <v>0</v>
      </c>
      <c r="E2360" t="s">
        <v>37</v>
      </c>
      <c r="F2360">
        <v>4103204</v>
      </c>
      <c r="G2360">
        <v>0</v>
      </c>
      <c r="H2360">
        <v>0</v>
      </c>
      <c r="I2360">
        <v>0</v>
      </c>
      <c r="J2360" s="90"/>
      <c r="M2360"/>
    </row>
    <row r="2361" spans="1:13" hidden="1" x14ac:dyDescent="0.25">
      <c r="A2361" t="s">
        <v>75</v>
      </c>
      <c r="B2361" t="s">
        <v>138</v>
      </c>
      <c r="C2361" s="2">
        <v>45751</v>
      </c>
      <c r="D2361" s="90">
        <v>0</v>
      </c>
      <c r="E2361" t="s">
        <v>37</v>
      </c>
      <c r="F2361">
        <v>4103222</v>
      </c>
      <c r="G2361">
        <v>0</v>
      </c>
      <c r="H2361">
        <v>0</v>
      </c>
      <c r="I2361">
        <v>0</v>
      </c>
      <c r="J2361" s="90"/>
      <c r="M2361"/>
    </row>
    <row r="2362" spans="1:13" hidden="1" x14ac:dyDescent="0.25">
      <c r="A2362" t="s">
        <v>75</v>
      </c>
      <c r="B2362" t="s">
        <v>18</v>
      </c>
      <c r="C2362" s="2">
        <v>45751</v>
      </c>
      <c r="D2362" s="90">
        <v>0</v>
      </c>
      <c r="E2362" t="s">
        <v>23</v>
      </c>
      <c r="F2362">
        <v>4103223</v>
      </c>
      <c r="G2362">
        <v>0</v>
      </c>
      <c r="H2362">
        <v>0</v>
      </c>
      <c r="I2362">
        <v>0</v>
      </c>
      <c r="J2362" s="90"/>
      <c r="M2362"/>
    </row>
    <row r="2363" spans="1:13" hidden="1" x14ac:dyDescent="0.25">
      <c r="A2363" t="s">
        <v>44</v>
      </c>
      <c r="B2363" t="s">
        <v>45</v>
      </c>
      <c r="C2363" s="2">
        <v>45751</v>
      </c>
      <c r="D2363" s="90">
        <v>0</v>
      </c>
      <c r="E2363" t="s">
        <v>23</v>
      </c>
      <c r="F2363">
        <v>4103224</v>
      </c>
      <c r="G2363">
        <v>3.75</v>
      </c>
      <c r="H2363">
        <v>1</v>
      </c>
      <c r="I2363">
        <v>3.75</v>
      </c>
      <c r="J2363" s="90"/>
      <c r="M2363"/>
    </row>
    <row r="2364" spans="1:13" hidden="1" x14ac:dyDescent="0.25">
      <c r="A2364" t="s">
        <v>44</v>
      </c>
      <c r="B2364" t="s">
        <v>136</v>
      </c>
      <c r="C2364" s="2">
        <v>45751</v>
      </c>
      <c r="D2364" s="90">
        <v>3.75</v>
      </c>
      <c r="E2364" t="s">
        <v>23</v>
      </c>
      <c r="F2364">
        <v>4103226</v>
      </c>
      <c r="G2364">
        <v>3.75</v>
      </c>
      <c r="H2364">
        <v>0</v>
      </c>
      <c r="I2364">
        <v>0</v>
      </c>
      <c r="J2364" s="90"/>
      <c r="M2364"/>
    </row>
    <row r="2365" spans="1:13" hidden="1" x14ac:dyDescent="0.25">
      <c r="A2365" t="s">
        <v>44</v>
      </c>
      <c r="B2365" t="s">
        <v>117</v>
      </c>
      <c r="C2365" s="2">
        <v>45751</v>
      </c>
      <c r="D2365" s="90">
        <v>0</v>
      </c>
      <c r="E2365" t="s">
        <v>23</v>
      </c>
      <c r="F2365">
        <v>4103227</v>
      </c>
      <c r="G2365">
        <v>3.75</v>
      </c>
      <c r="H2365">
        <v>1</v>
      </c>
      <c r="I2365">
        <v>3.75</v>
      </c>
      <c r="J2365" s="90"/>
      <c r="M2365"/>
    </row>
    <row r="2366" spans="1:13" hidden="1" x14ac:dyDescent="0.25">
      <c r="A2366" t="s">
        <v>44</v>
      </c>
      <c r="B2366" t="s">
        <v>45</v>
      </c>
      <c r="C2366" s="2">
        <v>45751</v>
      </c>
      <c r="D2366" s="90">
        <v>0</v>
      </c>
      <c r="E2366" t="s">
        <v>23</v>
      </c>
      <c r="F2366">
        <v>4103234</v>
      </c>
      <c r="G2366">
        <v>3.75</v>
      </c>
      <c r="H2366">
        <v>1</v>
      </c>
      <c r="I2366">
        <v>3.75</v>
      </c>
      <c r="J2366" s="90"/>
      <c r="M2366"/>
    </row>
    <row r="2367" spans="1:13" hidden="1" x14ac:dyDescent="0.25">
      <c r="A2367" t="s">
        <v>73</v>
      </c>
      <c r="B2367" t="s">
        <v>18</v>
      </c>
      <c r="C2367" s="2">
        <v>45751</v>
      </c>
      <c r="D2367" s="90">
        <v>0</v>
      </c>
      <c r="E2367" t="s">
        <v>23</v>
      </c>
      <c r="F2367">
        <v>4103235</v>
      </c>
      <c r="G2367">
        <v>0</v>
      </c>
      <c r="H2367">
        <v>0</v>
      </c>
      <c r="I2367">
        <v>0</v>
      </c>
      <c r="J2367" s="90"/>
      <c r="M2367"/>
    </row>
    <row r="2368" spans="1:13" hidden="1" x14ac:dyDescent="0.25">
      <c r="A2368" t="s">
        <v>44</v>
      </c>
      <c r="B2368" t="s">
        <v>45</v>
      </c>
      <c r="C2368" s="2">
        <v>45751</v>
      </c>
      <c r="D2368" s="90">
        <v>0</v>
      </c>
      <c r="E2368" t="s">
        <v>23</v>
      </c>
      <c r="F2368">
        <v>4103239</v>
      </c>
      <c r="G2368">
        <v>3.75</v>
      </c>
      <c r="H2368">
        <v>1</v>
      </c>
      <c r="I2368">
        <v>3.75</v>
      </c>
      <c r="J2368" s="90"/>
      <c r="M2368"/>
    </row>
    <row r="2369" spans="1:13" hidden="1" x14ac:dyDescent="0.25">
      <c r="A2369" t="s">
        <v>44</v>
      </c>
      <c r="B2369" t="s">
        <v>45</v>
      </c>
      <c r="C2369" s="2">
        <v>45751</v>
      </c>
      <c r="D2369" s="90">
        <v>0</v>
      </c>
      <c r="E2369" t="s">
        <v>23</v>
      </c>
      <c r="F2369">
        <v>4103240</v>
      </c>
      <c r="G2369">
        <v>3.75</v>
      </c>
      <c r="H2369">
        <v>1</v>
      </c>
      <c r="I2369">
        <v>3.75</v>
      </c>
      <c r="J2369" s="90"/>
      <c r="M2369"/>
    </row>
    <row r="2370" spans="1:13" hidden="1" x14ac:dyDescent="0.25">
      <c r="A2370" t="s">
        <v>44</v>
      </c>
      <c r="B2370" t="s">
        <v>45</v>
      </c>
      <c r="C2370" s="2">
        <v>45751</v>
      </c>
      <c r="D2370" s="90">
        <v>0</v>
      </c>
      <c r="E2370" t="s">
        <v>23</v>
      </c>
      <c r="F2370">
        <v>4103241</v>
      </c>
      <c r="G2370">
        <v>3.75</v>
      </c>
      <c r="H2370">
        <v>1</v>
      </c>
      <c r="I2370">
        <v>3.75</v>
      </c>
      <c r="J2370" s="90"/>
      <c r="M2370"/>
    </row>
    <row r="2371" spans="1:13" hidden="1" x14ac:dyDescent="0.25">
      <c r="A2371" t="s">
        <v>73</v>
      </c>
      <c r="B2371" t="s">
        <v>142</v>
      </c>
      <c r="C2371" s="2">
        <v>45751</v>
      </c>
      <c r="D2371" s="90">
        <v>5</v>
      </c>
      <c r="E2371" t="s">
        <v>23</v>
      </c>
      <c r="F2371">
        <v>4103245</v>
      </c>
      <c r="G2371">
        <v>5</v>
      </c>
      <c r="H2371">
        <v>0</v>
      </c>
      <c r="I2371">
        <v>0</v>
      </c>
      <c r="J2371" s="90"/>
      <c r="M2371"/>
    </row>
    <row r="2372" spans="1:13" hidden="1" x14ac:dyDescent="0.25">
      <c r="A2372" t="s">
        <v>73</v>
      </c>
      <c r="B2372" t="s">
        <v>136</v>
      </c>
      <c r="C2372" s="2">
        <v>45751</v>
      </c>
      <c r="D2372" s="90">
        <v>5</v>
      </c>
      <c r="E2372" t="s">
        <v>23</v>
      </c>
      <c r="F2372">
        <v>4103246</v>
      </c>
      <c r="G2372">
        <v>5</v>
      </c>
      <c r="H2372">
        <v>0</v>
      </c>
      <c r="I2372">
        <v>0</v>
      </c>
      <c r="J2372" s="90"/>
      <c r="M2372"/>
    </row>
    <row r="2373" spans="1:13" hidden="1" x14ac:dyDescent="0.25">
      <c r="A2373" t="s">
        <v>44</v>
      </c>
      <c r="B2373" t="s">
        <v>117</v>
      </c>
      <c r="C2373" s="2">
        <v>45751</v>
      </c>
      <c r="D2373" s="90">
        <v>0</v>
      </c>
      <c r="E2373" t="s">
        <v>23</v>
      </c>
      <c r="F2373">
        <v>4103249</v>
      </c>
      <c r="G2373">
        <v>3.75</v>
      </c>
      <c r="H2373">
        <v>1</v>
      </c>
      <c r="I2373">
        <v>3.75</v>
      </c>
      <c r="J2373" s="90"/>
      <c r="M2373"/>
    </row>
    <row r="2374" spans="1:13" hidden="1" x14ac:dyDescent="0.25">
      <c r="A2374" t="s">
        <v>44</v>
      </c>
      <c r="B2374" t="s">
        <v>65</v>
      </c>
      <c r="C2374" s="2">
        <v>45751</v>
      </c>
      <c r="D2374" s="90">
        <v>0</v>
      </c>
      <c r="E2374" t="s">
        <v>23</v>
      </c>
      <c r="F2374">
        <v>4103250</v>
      </c>
      <c r="G2374">
        <v>3.75</v>
      </c>
      <c r="H2374">
        <v>1</v>
      </c>
      <c r="I2374">
        <v>3.75</v>
      </c>
      <c r="J2374" s="90"/>
      <c r="M2374"/>
    </row>
    <row r="2375" spans="1:13" hidden="1" x14ac:dyDescent="0.25">
      <c r="A2375" t="s">
        <v>44</v>
      </c>
      <c r="B2375" t="s">
        <v>65</v>
      </c>
      <c r="C2375" s="2">
        <v>45751</v>
      </c>
      <c r="D2375" s="90">
        <v>3.75</v>
      </c>
      <c r="E2375" t="s">
        <v>23</v>
      </c>
      <c r="F2375">
        <v>4103256</v>
      </c>
      <c r="G2375">
        <v>3.75</v>
      </c>
      <c r="H2375">
        <v>0</v>
      </c>
      <c r="I2375">
        <v>0</v>
      </c>
      <c r="J2375" s="90"/>
      <c r="M2375"/>
    </row>
    <row r="2376" spans="1:13" hidden="1" x14ac:dyDescent="0.25">
      <c r="A2376" t="s">
        <v>44</v>
      </c>
      <c r="B2376" t="s">
        <v>117</v>
      </c>
      <c r="C2376" s="2">
        <v>45751</v>
      </c>
      <c r="D2376" s="90">
        <v>0</v>
      </c>
      <c r="E2376" t="s">
        <v>23</v>
      </c>
      <c r="F2376">
        <v>4103257</v>
      </c>
      <c r="G2376">
        <v>3.75</v>
      </c>
      <c r="H2376">
        <v>1</v>
      </c>
      <c r="I2376">
        <v>3.75</v>
      </c>
      <c r="J2376" s="90"/>
      <c r="M2376"/>
    </row>
    <row r="2377" spans="1:13" hidden="1" x14ac:dyDescent="0.25">
      <c r="A2377" t="s">
        <v>44</v>
      </c>
      <c r="B2377" t="s">
        <v>45</v>
      </c>
      <c r="C2377" s="2">
        <v>45751</v>
      </c>
      <c r="D2377" s="90">
        <v>0</v>
      </c>
      <c r="E2377" t="s">
        <v>23</v>
      </c>
      <c r="F2377">
        <v>4103258</v>
      </c>
      <c r="G2377">
        <v>3.75</v>
      </c>
      <c r="H2377">
        <v>1</v>
      </c>
      <c r="I2377">
        <v>3.75</v>
      </c>
      <c r="J2377" s="90"/>
      <c r="M2377"/>
    </row>
    <row r="2378" spans="1:13" hidden="1" x14ac:dyDescent="0.25">
      <c r="A2378" t="s">
        <v>44</v>
      </c>
      <c r="B2378" t="s">
        <v>117</v>
      </c>
      <c r="C2378" s="2">
        <v>45751</v>
      </c>
      <c r="D2378" s="90">
        <v>0</v>
      </c>
      <c r="E2378" t="s">
        <v>23</v>
      </c>
      <c r="F2378">
        <v>4103259</v>
      </c>
      <c r="G2378">
        <v>3.75</v>
      </c>
      <c r="H2378">
        <v>1</v>
      </c>
      <c r="I2378">
        <v>3.75</v>
      </c>
      <c r="J2378" s="90"/>
      <c r="M2378"/>
    </row>
    <row r="2379" spans="1:13" hidden="1" x14ac:dyDescent="0.25">
      <c r="A2379" t="s">
        <v>44</v>
      </c>
      <c r="B2379" t="s">
        <v>45</v>
      </c>
      <c r="C2379" s="2">
        <v>45751</v>
      </c>
      <c r="D2379" s="90">
        <v>0</v>
      </c>
      <c r="E2379" t="s">
        <v>23</v>
      </c>
      <c r="F2379">
        <v>4103262</v>
      </c>
      <c r="G2379">
        <v>3.75</v>
      </c>
      <c r="H2379">
        <v>1</v>
      </c>
      <c r="I2379">
        <v>3.75</v>
      </c>
      <c r="J2379" s="90"/>
      <c r="M2379"/>
    </row>
    <row r="2380" spans="1:13" hidden="1" x14ac:dyDescent="0.25">
      <c r="A2380" t="s">
        <v>44</v>
      </c>
      <c r="B2380" t="s">
        <v>117</v>
      </c>
      <c r="C2380" s="2">
        <v>45751</v>
      </c>
      <c r="D2380" s="90">
        <v>0</v>
      </c>
      <c r="E2380" t="s">
        <v>23</v>
      </c>
      <c r="F2380">
        <v>4103263</v>
      </c>
      <c r="G2380">
        <v>3.75</v>
      </c>
      <c r="H2380">
        <v>1</v>
      </c>
      <c r="I2380">
        <v>3.75</v>
      </c>
      <c r="J2380" s="90"/>
      <c r="M2380"/>
    </row>
    <row r="2381" spans="1:13" hidden="1" x14ac:dyDescent="0.25">
      <c r="A2381" t="s">
        <v>44</v>
      </c>
      <c r="B2381" t="s">
        <v>45</v>
      </c>
      <c r="C2381" s="2">
        <v>45751</v>
      </c>
      <c r="D2381" s="90">
        <v>0</v>
      </c>
      <c r="E2381" t="s">
        <v>23</v>
      </c>
      <c r="F2381">
        <v>4103265</v>
      </c>
      <c r="G2381">
        <v>3.75</v>
      </c>
      <c r="H2381">
        <v>1</v>
      </c>
      <c r="I2381">
        <v>3.75</v>
      </c>
      <c r="J2381" s="90"/>
      <c r="M2381"/>
    </row>
    <row r="2382" spans="1:13" hidden="1" x14ac:dyDescent="0.25">
      <c r="A2382" t="s">
        <v>44</v>
      </c>
      <c r="B2382" t="s">
        <v>65</v>
      </c>
      <c r="C2382" s="2">
        <v>45751</v>
      </c>
      <c r="D2382" s="90">
        <v>0</v>
      </c>
      <c r="E2382" t="s">
        <v>23</v>
      </c>
      <c r="F2382">
        <v>4103266</v>
      </c>
      <c r="G2382">
        <v>3.75</v>
      </c>
      <c r="H2382">
        <v>1</v>
      </c>
      <c r="I2382">
        <v>3.75</v>
      </c>
      <c r="J2382" s="90"/>
      <c r="M2382"/>
    </row>
    <row r="2383" spans="1:13" hidden="1" x14ac:dyDescent="0.25">
      <c r="A2383" t="s">
        <v>44</v>
      </c>
      <c r="B2383" t="s">
        <v>117</v>
      </c>
      <c r="C2383" s="2">
        <v>45751</v>
      </c>
      <c r="D2383" s="90">
        <v>0</v>
      </c>
      <c r="E2383" t="s">
        <v>23</v>
      </c>
      <c r="F2383">
        <v>4103267</v>
      </c>
      <c r="G2383">
        <v>3.75</v>
      </c>
      <c r="H2383">
        <v>1</v>
      </c>
      <c r="I2383">
        <v>3.75</v>
      </c>
      <c r="J2383" s="90"/>
      <c r="M2383"/>
    </row>
    <row r="2384" spans="1:13" hidden="1" x14ac:dyDescent="0.25">
      <c r="A2384" t="s">
        <v>73</v>
      </c>
      <c r="B2384" t="s">
        <v>18</v>
      </c>
      <c r="C2384" s="2">
        <v>45751</v>
      </c>
      <c r="D2384" s="90">
        <v>0</v>
      </c>
      <c r="E2384" t="s">
        <v>23</v>
      </c>
      <c r="F2384">
        <v>4103272</v>
      </c>
      <c r="G2384">
        <v>0</v>
      </c>
      <c r="H2384">
        <v>0</v>
      </c>
      <c r="I2384">
        <v>0</v>
      </c>
      <c r="J2384" s="90"/>
      <c r="M2384"/>
    </row>
    <row r="2385" spans="1:13" hidden="1" x14ac:dyDescent="0.25">
      <c r="A2385" t="s">
        <v>73</v>
      </c>
      <c r="B2385" t="s">
        <v>140</v>
      </c>
      <c r="C2385" s="2">
        <v>45751</v>
      </c>
      <c r="D2385" s="90">
        <v>0</v>
      </c>
      <c r="E2385" t="s">
        <v>37</v>
      </c>
      <c r="F2385">
        <v>4103273</v>
      </c>
      <c r="G2385">
        <v>0</v>
      </c>
      <c r="H2385">
        <v>0</v>
      </c>
      <c r="I2385">
        <v>0</v>
      </c>
      <c r="J2385" s="90"/>
      <c r="M2385"/>
    </row>
    <row r="2386" spans="1:13" hidden="1" x14ac:dyDescent="0.25">
      <c r="A2386" t="s">
        <v>73</v>
      </c>
      <c r="B2386" t="s">
        <v>140</v>
      </c>
      <c r="C2386" s="2">
        <v>45751</v>
      </c>
      <c r="D2386" s="90">
        <v>0</v>
      </c>
      <c r="E2386" t="s">
        <v>23</v>
      </c>
      <c r="F2386">
        <v>4103279</v>
      </c>
      <c r="G2386">
        <v>0</v>
      </c>
      <c r="H2386">
        <v>0</v>
      </c>
      <c r="I2386">
        <v>0</v>
      </c>
      <c r="J2386" s="90"/>
      <c r="M2386"/>
    </row>
    <row r="2387" spans="1:13" hidden="1" x14ac:dyDescent="0.25">
      <c r="A2387" t="s">
        <v>44</v>
      </c>
      <c r="B2387" t="s">
        <v>117</v>
      </c>
      <c r="C2387" s="2">
        <v>45751</v>
      </c>
      <c r="D2387" s="90">
        <v>0</v>
      </c>
      <c r="E2387" t="s">
        <v>23</v>
      </c>
      <c r="F2387">
        <v>4103281</v>
      </c>
      <c r="G2387">
        <v>3.75</v>
      </c>
      <c r="H2387">
        <v>1</v>
      </c>
      <c r="I2387">
        <v>3.75</v>
      </c>
      <c r="J2387" s="90"/>
      <c r="M2387"/>
    </row>
    <row r="2388" spans="1:13" hidden="1" x14ac:dyDescent="0.25">
      <c r="A2388" t="s">
        <v>73</v>
      </c>
      <c r="B2388" t="s">
        <v>137</v>
      </c>
      <c r="C2388" s="2">
        <v>45751</v>
      </c>
      <c r="D2388" s="90">
        <v>0</v>
      </c>
      <c r="E2388" t="s">
        <v>23</v>
      </c>
      <c r="F2388">
        <v>4103282</v>
      </c>
      <c r="G2388">
        <v>0</v>
      </c>
      <c r="H2388">
        <v>0</v>
      </c>
      <c r="I2388">
        <v>0</v>
      </c>
      <c r="J2388" s="90"/>
      <c r="M2388"/>
    </row>
    <row r="2389" spans="1:13" hidden="1" x14ac:dyDescent="0.25">
      <c r="A2389" t="s">
        <v>73</v>
      </c>
      <c r="B2389" t="s">
        <v>139</v>
      </c>
      <c r="C2389" s="2">
        <v>45751</v>
      </c>
      <c r="D2389" s="90">
        <v>0</v>
      </c>
      <c r="E2389" t="s">
        <v>37</v>
      </c>
      <c r="F2389">
        <v>4103283</v>
      </c>
      <c r="G2389">
        <v>0</v>
      </c>
      <c r="H2389">
        <v>0</v>
      </c>
      <c r="I2389">
        <v>0</v>
      </c>
      <c r="J2389" s="90"/>
      <c r="M2389"/>
    </row>
    <row r="2390" spans="1:13" hidden="1" x14ac:dyDescent="0.25">
      <c r="A2390" t="s">
        <v>44</v>
      </c>
      <c r="B2390" t="s">
        <v>21</v>
      </c>
      <c r="C2390" s="2">
        <v>45751</v>
      </c>
      <c r="D2390" s="90">
        <v>3.75</v>
      </c>
      <c r="E2390" t="s">
        <v>23</v>
      </c>
      <c r="F2390">
        <v>4103289</v>
      </c>
      <c r="G2390">
        <v>3.75</v>
      </c>
      <c r="H2390">
        <v>0</v>
      </c>
      <c r="I2390">
        <v>0</v>
      </c>
      <c r="J2390" s="90"/>
      <c r="M2390"/>
    </row>
    <row r="2391" spans="1:13" hidden="1" x14ac:dyDescent="0.25">
      <c r="A2391" t="s">
        <v>44</v>
      </c>
      <c r="B2391" t="s">
        <v>65</v>
      </c>
      <c r="C2391" s="2">
        <v>45751</v>
      </c>
      <c r="D2391" s="90">
        <v>0</v>
      </c>
      <c r="E2391" t="s">
        <v>23</v>
      </c>
      <c r="F2391">
        <v>4103290</v>
      </c>
      <c r="G2391">
        <v>3.75</v>
      </c>
      <c r="H2391">
        <v>1</v>
      </c>
      <c r="I2391">
        <v>3.75</v>
      </c>
      <c r="J2391" s="90"/>
      <c r="M2391"/>
    </row>
    <row r="2392" spans="1:13" hidden="1" x14ac:dyDescent="0.25">
      <c r="A2392" t="s">
        <v>44</v>
      </c>
      <c r="B2392" t="s">
        <v>65</v>
      </c>
      <c r="C2392" s="2">
        <v>45751</v>
      </c>
      <c r="D2392" s="90">
        <v>0</v>
      </c>
      <c r="E2392" t="s">
        <v>23</v>
      </c>
      <c r="F2392">
        <v>4103294</v>
      </c>
      <c r="G2392">
        <v>3.75</v>
      </c>
      <c r="H2392">
        <v>1</v>
      </c>
      <c r="I2392">
        <v>3.75</v>
      </c>
      <c r="J2392" s="90"/>
      <c r="M2392"/>
    </row>
    <row r="2393" spans="1:13" hidden="1" x14ac:dyDescent="0.25">
      <c r="A2393" t="s">
        <v>73</v>
      </c>
      <c r="B2393" t="s">
        <v>137</v>
      </c>
      <c r="C2393" s="2">
        <v>45751</v>
      </c>
      <c r="D2393" s="90">
        <v>0</v>
      </c>
      <c r="E2393" t="s">
        <v>23</v>
      </c>
      <c r="F2393">
        <v>4103295</v>
      </c>
      <c r="G2393">
        <v>0</v>
      </c>
      <c r="H2393">
        <v>0</v>
      </c>
      <c r="I2393">
        <v>0</v>
      </c>
      <c r="J2393" s="90"/>
      <c r="M2393"/>
    </row>
    <row r="2394" spans="1:13" hidden="1" x14ac:dyDescent="0.25">
      <c r="A2394" t="s">
        <v>73</v>
      </c>
      <c r="B2394" t="s">
        <v>18</v>
      </c>
      <c r="C2394" s="2">
        <v>45751</v>
      </c>
      <c r="D2394" s="90">
        <v>0</v>
      </c>
      <c r="E2394" t="s">
        <v>23</v>
      </c>
      <c r="F2394">
        <v>4103296</v>
      </c>
      <c r="G2394">
        <v>0</v>
      </c>
      <c r="H2394">
        <v>0</v>
      </c>
      <c r="I2394">
        <v>0</v>
      </c>
      <c r="J2394" s="90"/>
      <c r="M2394"/>
    </row>
    <row r="2395" spans="1:13" hidden="1" x14ac:dyDescent="0.25">
      <c r="A2395" t="s">
        <v>44</v>
      </c>
      <c r="B2395" t="s">
        <v>18</v>
      </c>
      <c r="C2395" s="2">
        <v>45751</v>
      </c>
      <c r="D2395" s="90">
        <v>3.75</v>
      </c>
      <c r="E2395" t="s">
        <v>20</v>
      </c>
      <c r="F2395">
        <v>4103297</v>
      </c>
      <c r="G2395">
        <v>3.75</v>
      </c>
      <c r="H2395">
        <v>0</v>
      </c>
      <c r="I2395">
        <v>0</v>
      </c>
      <c r="J2395" s="90"/>
      <c r="M2395"/>
    </row>
    <row r="2396" spans="1:13" hidden="1" x14ac:dyDescent="0.25">
      <c r="A2396" t="s">
        <v>73</v>
      </c>
      <c r="B2396" t="s">
        <v>18</v>
      </c>
      <c r="C2396" s="2">
        <v>45751</v>
      </c>
      <c r="D2396" s="90">
        <v>5</v>
      </c>
      <c r="E2396" t="s">
        <v>23</v>
      </c>
      <c r="F2396">
        <v>4103299</v>
      </c>
      <c r="G2396">
        <v>5</v>
      </c>
      <c r="H2396">
        <v>0</v>
      </c>
      <c r="I2396">
        <v>0</v>
      </c>
      <c r="J2396" s="90"/>
      <c r="M2396"/>
    </row>
    <row r="2397" spans="1:13" hidden="1" x14ac:dyDescent="0.25">
      <c r="A2397" t="s">
        <v>73</v>
      </c>
      <c r="B2397" t="s">
        <v>140</v>
      </c>
      <c r="C2397" s="2">
        <v>45751</v>
      </c>
      <c r="D2397" s="90">
        <v>5</v>
      </c>
      <c r="E2397" t="s">
        <v>37</v>
      </c>
      <c r="F2397">
        <v>4103300</v>
      </c>
      <c r="G2397">
        <v>5</v>
      </c>
      <c r="H2397">
        <v>0</v>
      </c>
      <c r="I2397">
        <v>0</v>
      </c>
      <c r="J2397" s="90"/>
      <c r="M2397"/>
    </row>
    <row r="2398" spans="1:13" hidden="1" x14ac:dyDescent="0.25">
      <c r="A2398" t="s">
        <v>73</v>
      </c>
      <c r="B2398" t="s">
        <v>18</v>
      </c>
      <c r="C2398" s="2">
        <v>45751</v>
      </c>
      <c r="D2398" s="90">
        <v>0</v>
      </c>
      <c r="E2398" t="s">
        <v>23</v>
      </c>
      <c r="F2398">
        <v>4103301</v>
      </c>
      <c r="G2398">
        <v>0</v>
      </c>
      <c r="H2398">
        <v>0</v>
      </c>
      <c r="I2398">
        <v>0</v>
      </c>
      <c r="J2398" s="90"/>
      <c r="M2398"/>
    </row>
    <row r="2399" spans="1:13" hidden="1" x14ac:dyDescent="0.25">
      <c r="A2399" t="s">
        <v>73</v>
      </c>
      <c r="B2399" t="s">
        <v>18</v>
      </c>
      <c r="C2399" s="2">
        <v>45751</v>
      </c>
      <c r="D2399" s="90">
        <v>0</v>
      </c>
      <c r="E2399" t="s">
        <v>23</v>
      </c>
      <c r="F2399">
        <v>4103305</v>
      </c>
      <c r="G2399">
        <v>0</v>
      </c>
      <c r="H2399">
        <v>0</v>
      </c>
      <c r="I2399">
        <v>0</v>
      </c>
      <c r="J2399" s="90"/>
      <c r="M2399"/>
    </row>
    <row r="2400" spans="1:13" hidden="1" x14ac:dyDescent="0.25">
      <c r="A2400" t="s">
        <v>73</v>
      </c>
      <c r="B2400" t="s">
        <v>143</v>
      </c>
      <c r="C2400" s="2">
        <v>45751</v>
      </c>
      <c r="D2400" s="90">
        <v>0</v>
      </c>
      <c r="E2400" t="s">
        <v>37</v>
      </c>
      <c r="F2400">
        <v>4103306</v>
      </c>
      <c r="G2400">
        <v>0</v>
      </c>
      <c r="H2400">
        <v>0</v>
      </c>
      <c r="I2400">
        <v>0</v>
      </c>
      <c r="J2400" s="90"/>
      <c r="M2400"/>
    </row>
    <row r="2401" spans="1:13" hidden="1" x14ac:dyDescent="0.25">
      <c r="A2401" t="s">
        <v>73</v>
      </c>
      <c r="B2401" t="s">
        <v>142</v>
      </c>
      <c r="C2401" s="2">
        <v>45751</v>
      </c>
      <c r="D2401" s="90">
        <v>0</v>
      </c>
      <c r="E2401" t="s">
        <v>23</v>
      </c>
      <c r="F2401">
        <v>4103307</v>
      </c>
      <c r="G2401">
        <v>0</v>
      </c>
      <c r="H2401">
        <v>0</v>
      </c>
      <c r="I2401">
        <v>0</v>
      </c>
      <c r="J2401" s="90"/>
      <c r="M2401"/>
    </row>
    <row r="2402" spans="1:13" hidden="1" x14ac:dyDescent="0.25">
      <c r="A2402" t="s">
        <v>73</v>
      </c>
      <c r="B2402" t="s">
        <v>21</v>
      </c>
      <c r="C2402" s="2">
        <v>45751</v>
      </c>
      <c r="D2402" s="90">
        <v>0</v>
      </c>
      <c r="E2402" t="s">
        <v>23</v>
      </c>
      <c r="F2402">
        <v>4103308</v>
      </c>
      <c r="G2402">
        <v>0</v>
      </c>
      <c r="H2402">
        <v>0</v>
      </c>
      <c r="I2402">
        <v>0</v>
      </c>
      <c r="J2402" s="90"/>
      <c r="M2402"/>
    </row>
    <row r="2403" spans="1:13" hidden="1" x14ac:dyDescent="0.25">
      <c r="A2403" t="s">
        <v>73</v>
      </c>
      <c r="B2403" t="s">
        <v>136</v>
      </c>
      <c r="C2403" s="2">
        <v>45751</v>
      </c>
      <c r="D2403" s="90">
        <v>0</v>
      </c>
      <c r="E2403" t="s">
        <v>37</v>
      </c>
      <c r="F2403">
        <v>4103314</v>
      </c>
      <c r="G2403">
        <v>0</v>
      </c>
      <c r="H2403">
        <v>0</v>
      </c>
      <c r="I2403">
        <v>0</v>
      </c>
      <c r="J2403" s="90"/>
      <c r="M2403"/>
    </row>
    <row r="2404" spans="1:13" hidden="1" x14ac:dyDescent="0.25">
      <c r="A2404" t="s">
        <v>73</v>
      </c>
      <c r="B2404" t="s">
        <v>137</v>
      </c>
      <c r="C2404" s="2">
        <v>45751</v>
      </c>
      <c r="D2404" s="90">
        <v>0</v>
      </c>
      <c r="E2404" t="s">
        <v>23</v>
      </c>
      <c r="F2404">
        <v>4103315</v>
      </c>
      <c r="G2404">
        <v>0</v>
      </c>
      <c r="H2404">
        <v>0</v>
      </c>
      <c r="I2404">
        <v>0</v>
      </c>
      <c r="J2404" s="90"/>
      <c r="M2404"/>
    </row>
    <row r="2405" spans="1:13" hidden="1" x14ac:dyDescent="0.25">
      <c r="A2405" t="s">
        <v>73</v>
      </c>
      <c r="B2405" t="s">
        <v>18</v>
      </c>
      <c r="C2405" s="2">
        <v>45751</v>
      </c>
      <c r="D2405" s="90">
        <v>5</v>
      </c>
      <c r="E2405" t="s">
        <v>23</v>
      </c>
      <c r="F2405">
        <v>4103317</v>
      </c>
      <c r="G2405">
        <v>5</v>
      </c>
      <c r="H2405">
        <v>0</v>
      </c>
      <c r="I2405">
        <v>0</v>
      </c>
      <c r="J2405" s="90"/>
      <c r="M2405"/>
    </row>
    <row r="2406" spans="1:13" hidden="1" x14ac:dyDescent="0.25">
      <c r="A2406" t="s">
        <v>73</v>
      </c>
      <c r="B2406" t="s">
        <v>21</v>
      </c>
      <c r="C2406" s="2">
        <v>45751</v>
      </c>
      <c r="D2406" s="90">
        <v>5</v>
      </c>
      <c r="E2406" t="s">
        <v>23</v>
      </c>
      <c r="F2406">
        <v>4103318</v>
      </c>
      <c r="G2406">
        <v>5</v>
      </c>
      <c r="H2406">
        <v>0</v>
      </c>
      <c r="I2406">
        <v>0</v>
      </c>
      <c r="J2406" s="90"/>
      <c r="M2406"/>
    </row>
    <row r="2407" spans="1:13" hidden="1" x14ac:dyDescent="0.25">
      <c r="A2407" t="s">
        <v>75</v>
      </c>
      <c r="B2407" t="s">
        <v>18</v>
      </c>
      <c r="C2407" s="2">
        <v>45751</v>
      </c>
      <c r="D2407" s="90">
        <v>0</v>
      </c>
      <c r="E2407" t="s">
        <v>23</v>
      </c>
      <c r="F2407">
        <v>4103319</v>
      </c>
      <c r="G2407">
        <v>0</v>
      </c>
      <c r="H2407">
        <v>0</v>
      </c>
      <c r="I2407">
        <v>0</v>
      </c>
      <c r="J2407" s="90"/>
      <c r="M2407"/>
    </row>
    <row r="2408" spans="1:13" hidden="1" x14ac:dyDescent="0.25">
      <c r="A2408" t="s">
        <v>73</v>
      </c>
      <c r="B2408" t="s">
        <v>136</v>
      </c>
      <c r="C2408" s="2">
        <v>45751</v>
      </c>
      <c r="D2408" s="90">
        <v>0</v>
      </c>
      <c r="E2408" t="s">
        <v>23</v>
      </c>
      <c r="F2408">
        <v>4103327</v>
      </c>
      <c r="G2408">
        <v>0</v>
      </c>
      <c r="H2408">
        <v>0</v>
      </c>
      <c r="I2408">
        <v>0</v>
      </c>
      <c r="J2408" s="90"/>
      <c r="M2408"/>
    </row>
    <row r="2409" spans="1:13" hidden="1" x14ac:dyDescent="0.25">
      <c r="A2409" t="s">
        <v>73</v>
      </c>
      <c r="B2409" t="s">
        <v>143</v>
      </c>
      <c r="C2409" s="2">
        <v>45751</v>
      </c>
      <c r="D2409" s="90">
        <v>0</v>
      </c>
      <c r="E2409" t="s">
        <v>37</v>
      </c>
      <c r="F2409">
        <v>4103328</v>
      </c>
      <c r="G2409">
        <v>0</v>
      </c>
      <c r="H2409">
        <v>0</v>
      </c>
      <c r="I2409">
        <v>0</v>
      </c>
      <c r="J2409" s="90"/>
      <c r="M2409"/>
    </row>
    <row r="2410" spans="1:13" hidden="1" x14ac:dyDescent="0.25">
      <c r="A2410" t="s">
        <v>44</v>
      </c>
      <c r="B2410" t="s">
        <v>45</v>
      </c>
      <c r="C2410" s="2">
        <v>45751</v>
      </c>
      <c r="D2410" s="90">
        <v>3.75</v>
      </c>
      <c r="E2410" t="s">
        <v>23</v>
      </c>
      <c r="F2410">
        <v>4103334</v>
      </c>
      <c r="G2410">
        <v>3.75</v>
      </c>
      <c r="H2410">
        <v>0</v>
      </c>
      <c r="I2410">
        <v>0</v>
      </c>
      <c r="J2410" s="90"/>
      <c r="M2410"/>
    </row>
    <row r="2411" spans="1:13" hidden="1" x14ac:dyDescent="0.25">
      <c r="A2411" t="s">
        <v>44</v>
      </c>
      <c r="B2411" t="s">
        <v>18</v>
      </c>
      <c r="C2411" s="2">
        <v>45751</v>
      </c>
      <c r="D2411" s="90">
        <v>3.75</v>
      </c>
      <c r="E2411" t="s">
        <v>20</v>
      </c>
      <c r="F2411">
        <v>4103335</v>
      </c>
      <c r="G2411">
        <v>3.75</v>
      </c>
      <c r="H2411">
        <v>0</v>
      </c>
      <c r="I2411">
        <v>0</v>
      </c>
      <c r="J2411" s="90"/>
      <c r="M2411"/>
    </row>
    <row r="2412" spans="1:13" hidden="1" x14ac:dyDescent="0.25">
      <c r="A2412" t="s">
        <v>73</v>
      </c>
      <c r="B2412" t="s">
        <v>18</v>
      </c>
      <c r="C2412" s="2">
        <v>45751</v>
      </c>
      <c r="D2412" s="90">
        <v>0</v>
      </c>
      <c r="E2412" t="s">
        <v>23</v>
      </c>
      <c r="F2412">
        <v>4103336</v>
      </c>
      <c r="G2412">
        <v>0</v>
      </c>
      <c r="H2412">
        <v>0</v>
      </c>
      <c r="I2412">
        <v>0</v>
      </c>
      <c r="J2412" s="90"/>
      <c r="M2412"/>
    </row>
    <row r="2413" spans="1:13" hidden="1" x14ac:dyDescent="0.25">
      <c r="A2413" t="s">
        <v>73</v>
      </c>
      <c r="B2413" t="s">
        <v>18</v>
      </c>
      <c r="C2413" s="2">
        <v>45751</v>
      </c>
      <c r="D2413" s="90">
        <v>0</v>
      </c>
      <c r="E2413" t="s">
        <v>23</v>
      </c>
      <c r="F2413">
        <v>4103339</v>
      </c>
      <c r="G2413">
        <v>0</v>
      </c>
      <c r="H2413">
        <v>0</v>
      </c>
      <c r="I2413">
        <v>0</v>
      </c>
      <c r="J2413" s="90"/>
      <c r="M2413"/>
    </row>
    <row r="2414" spans="1:13" hidden="1" x14ac:dyDescent="0.25">
      <c r="A2414" t="s">
        <v>73</v>
      </c>
      <c r="B2414" t="s">
        <v>21</v>
      </c>
      <c r="C2414" s="2">
        <v>45751</v>
      </c>
      <c r="D2414" s="90">
        <v>5</v>
      </c>
      <c r="E2414" t="s">
        <v>23</v>
      </c>
      <c r="F2414">
        <v>4103344</v>
      </c>
      <c r="G2414">
        <v>5</v>
      </c>
      <c r="H2414">
        <v>0</v>
      </c>
      <c r="I2414">
        <v>0</v>
      </c>
      <c r="J2414" s="90"/>
      <c r="M2414"/>
    </row>
    <row r="2415" spans="1:13" hidden="1" x14ac:dyDescent="0.25">
      <c r="A2415" t="s">
        <v>44</v>
      </c>
      <c r="B2415" t="s">
        <v>21</v>
      </c>
      <c r="C2415" s="2">
        <v>45751</v>
      </c>
      <c r="D2415" s="90">
        <v>5</v>
      </c>
      <c r="E2415" t="s">
        <v>23</v>
      </c>
      <c r="F2415">
        <v>4103347</v>
      </c>
      <c r="G2415">
        <v>5</v>
      </c>
      <c r="H2415">
        <v>0</v>
      </c>
      <c r="I2415">
        <v>0</v>
      </c>
      <c r="J2415" s="90"/>
      <c r="M2415"/>
    </row>
    <row r="2416" spans="1:13" hidden="1" x14ac:dyDescent="0.25">
      <c r="A2416" t="s">
        <v>73</v>
      </c>
      <c r="B2416" t="s">
        <v>139</v>
      </c>
      <c r="C2416" s="2">
        <v>45744</v>
      </c>
      <c r="D2416" s="90">
        <v>0</v>
      </c>
      <c r="E2416" t="s">
        <v>37</v>
      </c>
      <c r="F2416">
        <v>4103350</v>
      </c>
      <c r="G2416">
        <v>0</v>
      </c>
      <c r="H2416">
        <v>0</v>
      </c>
      <c r="I2416">
        <v>0</v>
      </c>
      <c r="J2416" s="90"/>
      <c r="M2416"/>
    </row>
    <row r="2417" spans="1:13" hidden="1" x14ac:dyDescent="0.25">
      <c r="A2417" t="s">
        <v>73</v>
      </c>
      <c r="B2417" t="s">
        <v>139</v>
      </c>
      <c r="C2417" s="2">
        <v>45744</v>
      </c>
      <c r="D2417" s="90">
        <v>0</v>
      </c>
      <c r="E2417" t="s">
        <v>37</v>
      </c>
      <c r="F2417">
        <v>4103351</v>
      </c>
      <c r="G2417">
        <v>0</v>
      </c>
      <c r="H2417">
        <v>0</v>
      </c>
      <c r="I2417">
        <v>0</v>
      </c>
      <c r="J2417" s="90"/>
      <c r="M2417"/>
    </row>
    <row r="2418" spans="1:13" hidden="1" x14ac:dyDescent="0.25">
      <c r="A2418" t="s">
        <v>73</v>
      </c>
      <c r="B2418" t="s">
        <v>139</v>
      </c>
      <c r="C2418" s="2">
        <v>45748</v>
      </c>
      <c r="D2418" s="90">
        <v>0</v>
      </c>
      <c r="E2418" t="s">
        <v>37</v>
      </c>
      <c r="F2418">
        <v>4103354</v>
      </c>
      <c r="G2418">
        <v>0</v>
      </c>
      <c r="H2418">
        <v>0</v>
      </c>
      <c r="I2418">
        <v>0</v>
      </c>
      <c r="J2418" s="90"/>
      <c r="M2418"/>
    </row>
    <row r="2419" spans="1:13" hidden="1" x14ac:dyDescent="0.25">
      <c r="A2419" t="s">
        <v>73</v>
      </c>
      <c r="B2419" t="s">
        <v>137</v>
      </c>
      <c r="C2419" s="2">
        <v>45748</v>
      </c>
      <c r="D2419" s="90">
        <v>0</v>
      </c>
      <c r="E2419" t="s">
        <v>23</v>
      </c>
      <c r="F2419">
        <v>4103355</v>
      </c>
      <c r="G2419">
        <v>0</v>
      </c>
      <c r="H2419">
        <v>0</v>
      </c>
      <c r="I2419">
        <v>0</v>
      </c>
      <c r="J2419" s="90"/>
      <c r="M2419"/>
    </row>
    <row r="2420" spans="1:13" hidden="1" x14ac:dyDescent="0.25">
      <c r="A2420" t="s">
        <v>73</v>
      </c>
      <c r="B2420" t="s">
        <v>136</v>
      </c>
      <c r="C2420" s="2">
        <v>45749</v>
      </c>
      <c r="D2420" s="90">
        <v>0</v>
      </c>
      <c r="E2420" t="s">
        <v>23</v>
      </c>
      <c r="F2420">
        <v>4103356</v>
      </c>
      <c r="G2420">
        <v>0</v>
      </c>
      <c r="H2420">
        <v>0</v>
      </c>
      <c r="I2420">
        <v>0</v>
      </c>
      <c r="J2420" s="90"/>
      <c r="M2420"/>
    </row>
    <row r="2421" spans="1:13" hidden="1" x14ac:dyDescent="0.25">
      <c r="A2421" t="s">
        <v>73</v>
      </c>
      <c r="B2421" t="s">
        <v>140</v>
      </c>
      <c r="C2421" s="2">
        <v>45749</v>
      </c>
      <c r="D2421" s="90">
        <v>0</v>
      </c>
      <c r="E2421" t="s">
        <v>37</v>
      </c>
      <c r="F2421">
        <v>4103357</v>
      </c>
      <c r="G2421">
        <v>0</v>
      </c>
      <c r="H2421">
        <v>0</v>
      </c>
      <c r="I2421">
        <v>0</v>
      </c>
      <c r="J2421" s="90"/>
      <c r="M2421"/>
    </row>
    <row r="2422" spans="1:13" hidden="1" x14ac:dyDescent="0.25">
      <c r="A2422" t="s">
        <v>73</v>
      </c>
      <c r="B2422" t="s">
        <v>138</v>
      </c>
      <c r="C2422" s="2">
        <v>45750</v>
      </c>
      <c r="D2422" s="90">
        <v>0</v>
      </c>
      <c r="E2422" t="s">
        <v>37</v>
      </c>
      <c r="F2422">
        <v>4103358</v>
      </c>
      <c r="G2422">
        <v>0</v>
      </c>
      <c r="H2422">
        <v>0</v>
      </c>
      <c r="I2422">
        <v>0</v>
      </c>
      <c r="J2422" s="90"/>
      <c r="M2422"/>
    </row>
    <row r="2423" spans="1:13" hidden="1" x14ac:dyDescent="0.25">
      <c r="A2423" t="s">
        <v>73</v>
      </c>
      <c r="B2423" t="s">
        <v>18</v>
      </c>
      <c r="C2423" s="2">
        <v>45750</v>
      </c>
      <c r="D2423" s="90">
        <v>0</v>
      </c>
      <c r="E2423" t="s">
        <v>23</v>
      </c>
      <c r="F2423">
        <v>4103359</v>
      </c>
      <c r="G2423">
        <v>0</v>
      </c>
      <c r="H2423">
        <v>0</v>
      </c>
      <c r="I2423">
        <v>0</v>
      </c>
      <c r="J2423" s="90"/>
      <c r="M2423"/>
    </row>
    <row r="2424" spans="1:13" hidden="1" x14ac:dyDescent="0.25">
      <c r="A2424" t="s">
        <v>44</v>
      </c>
      <c r="B2424" t="s">
        <v>18</v>
      </c>
      <c r="C2424" s="2">
        <v>45748</v>
      </c>
      <c r="D2424" s="90">
        <v>0</v>
      </c>
      <c r="E2424" t="s">
        <v>20</v>
      </c>
      <c r="F2424">
        <v>4103361</v>
      </c>
      <c r="G2424">
        <v>3.75</v>
      </c>
      <c r="H2424">
        <v>1</v>
      </c>
      <c r="I2424">
        <v>3.75</v>
      </c>
      <c r="J2424" s="90"/>
      <c r="M2424"/>
    </row>
    <row r="2425" spans="1:13" hidden="1" x14ac:dyDescent="0.25">
      <c r="A2425" t="s">
        <v>75</v>
      </c>
      <c r="B2425" t="s">
        <v>141</v>
      </c>
      <c r="C2425" s="2">
        <v>45748</v>
      </c>
      <c r="D2425" s="90">
        <v>0</v>
      </c>
      <c r="E2425" t="s">
        <v>23</v>
      </c>
      <c r="F2425">
        <v>4103364</v>
      </c>
      <c r="G2425">
        <v>5</v>
      </c>
      <c r="H2425">
        <v>1</v>
      </c>
      <c r="I2425">
        <v>5</v>
      </c>
      <c r="J2425" s="90"/>
      <c r="M2425"/>
    </row>
    <row r="2426" spans="1:13" hidden="1" x14ac:dyDescent="0.25">
      <c r="A2426" t="s">
        <v>75</v>
      </c>
      <c r="B2426" t="s">
        <v>141</v>
      </c>
      <c r="C2426" s="2">
        <v>45748</v>
      </c>
      <c r="D2426" s="90">
        <v>0</v>
      </c>
      <c r="E2426" t="s">
        <v>23</v>
      </c>
      <c r="F2426">
        <v>4103365</v>
      </c>
      <c r="G2426">
        <v>5.5</v>
      </c>
      <c r="H2426">
        <v>1</v>
      </c>
      <c r="I2426">
        <v>5.5</v>
      </c>
      <c r="J2426" s="90"/>
      <c r="M2426"/>
    </row>
    <row r="2427" spans="1:13" hidden="1" x14ac:dyDescent="0.25">
      <c r="A2427" t="s">
        <v>73</v>
      </c>
      <c r="B2427" t="s">
        <v>18</v>
      </c>
      <c r="C2427" s="2">
        <v>45748</v>
      </c>
      <c r="D2427" s="90">
        <v>0</v>
      </c>
      <c r="E2427" t="s">
        <v>23</v>
      </c>
      <c r="F2427">
        <v>4103368</v>
      </c>
      <c r="G2427">
        <v>0</v>
      </c>
      <c r="H2427">
        <v>0</v>
      </c>
      <c r="I2427">
        <v>0</v>
      </c>
      <c r="J2427" s="90"/>
      <c r="M2427"/>
    </row>
    <row r="2428" spans="1:13" hidden="1" x14ac:dyDescent="0.25">
      <c r="A2428" t="s">
        <v>73</v>
      </c>
      <c r="B2428" t="s">
        <v>18</v>
      </c>
      <c r="C2428" s="2">
        <v>45747</v>
      </c>
      <c r="D2428" s="90">
        <v>0</v>
      </c>
      <c r="E2428" t="s">
        <v>23</v>
      </c>
      <c r="F2428">
        <v>4103372</v>
      </c>
      <c r="G2428">
        <v>0</v>
      </c>
      <c r="H2428">
        <v>0</v>
      </c>
      <c r="I2428">
        <v>0</v>
      </c>
      <c r="J2428" s="90"/>
      <c r="M2428"/>
    </row>
    <row r="2429" spans="1:13" hidden="1" x14ac:dyDescent="0.25">
      <c r="A2429" t="s">
        <v>73</v>
      </c>
      <c r="B2429" t="s">
        <v>18</v>
      </c>
      <c r="C2429" s="2">
        <v>45751</v>
      </c>
      <c r="D2429" s="90">
        <v>0</v>
      </c>
      <c r="E2429" t="s">
        <v>23</v>
      </c>
      <c r="F2429">
        <v>4103373</v>
      </c>
      <c r="G2429">
        <v>0</v>
      </c>
      <c r="H2429">
        <v>0</v>
      </c>
      <c r="I2429">
        <v>0</v>
      </c>
      <c r="J2429" s="90"/>
      <c r="M2429"/>
    </row>
    <row r="2430" spans="1:13" hidden="1" x14ac:dyDescent="0.25">
      <c r="A2430" t="s">
        <v>75</v>
      </c>
      <c r="B2430" t="s">
        <v>18</v>
      </c>
      <c r="C2430" s="2">
        <v>45747</v>
      </c>
      <c r="D2430" s="90">
        <v>3</v>
      </c>
      <c r="E2430" t="s">
        <v>23</v>
      </c>
      <c r="F2430">
        <v>4103374</v>
      </c>
      <c r="G2430">
        <v>3</v>
      </c>
      <c r="H2430">
        <v>0</v>
      </c>
      <c r="I2430">
        <v>0</v>
      </c>
      <c r="J2430" s="90"/>
      <c r="M2430"/>
    </row>
    <row r="2431" spans="1:13" hidden="1" x14ac:dyDescent="0.25">
      <c r="A2431" t="s">
        <v>44</v>
      </c>
      <c r="B2431" t="s">
        <v>45</v>
      </c>
      <c r="C2431" s="2">
        <v>45748</v>
      </c>
      <c r="D2431" s="90">
        <v>0</v>
      </c>
      <c r="E2431" t="s">
        <v>23</v>
      </c>
      <c r="F2431">
        <v>4103381</v>
      </c>
      <c r="G2431">
        <v>3.75</v>
      </c>
      <c r="H2431">
        <v>1</v>
      </c>
      <c r="I2431">
        <v>3.75</v>
      </c>
      <c r="J2431" s="90"/>
      <c r="M2431"/>
    </row>
    <row r="2432" spans="1:13" hidden="1" x14ac:dyDescent="0.25">
      <c r="A2432" t="s">
        <v>44</v>
      </c>
      <c r="B2432" t="s">
        <v>117</v>
      </c>
      <c r="C2432" s="2">
        <v>45750</v>
      </c>
      <c r="D2432" s="90">
        <v>0</v>
      </c>
      <c r="E2432" t="s">
        <v>23</v>
      </c>
      <c r="F2432">
        <v>4103385</v>
      </c>
      <c r="G2432">
        <v>3.75</v>
      </c>
      <c r="H2432">
        <v>1</v>
      </c>
      <c r="I2432">
        <v>3.75</v>
      </c>
      <c r="J2432" s="90"/>
      <c r="M2432"/>
    </row>
    <row r="2433" spans="1:13" hidden="1" x14ac:dyDescent="0.25">
      <c r="A2433" t="s">
        <v>44</v>
      </c>
      <c r="B2433" t="s">
        <v>117</v>
      </c>
      <c r="C2433" s="2">
        <v>45748</v>
      </c>
      <c r="D2433" s="90">
        <v>0</v>
      </c>
      <c r="E2433" t="s">
        <v>23</v>
      </c>
      <c r="F2433">
        <v>4103387</v>
      </c>
      <c r="G2433">
        <v>3.75</v>
      </c>
      <c r="H2433">
        <v>1</v>
      </c>
      <c r="I2433">
        <v>3.75</v>
      </c>
      <c r="J2433" s="90"/>
      <c r="M2433"/>
    </row>
    <row r="2434" spans="1:13" hidden="1" x14ac:dyDescent="0.25">
      <c r="A2434" t="s">
        <v>44</v>
      </c>
      <c r="B2434" t="s">
        <v>117</v>
      </c>
      <c r="C2434" s="2">
        <v>45750</v>
      </c>
      <c r="D2434" s="90">
        <v>0</v>
      </c>
      <c r="E2434" t="s">
        <v>23</v>
      </c>
      <c r="F2434">
        <v>4103390</v>
      </c>
      <c r="G2434">
        <v>3.75</v>
      </c>
      <c r="H2434">
        <v>1</v>
      </c>
      <c r="I2434">
        <v>3.75</v>
      </c>
      <c r="J2434" s="90"/>
      <c r="M2434"/>
    </row>
    <row r="2435" spans="1:13" hidden="1" x14ac:dyDescent="0.25">
      <c r="A2435" t="s">
        <v>73</v>
      </c>
      <c r="B2435" t="s">
        <v>18</v>
      </c>
      <c r="C2435" s="2">
        <v>45750</v>
      </c>
      <c r="D2435" s="90">
        <v>0</v>
      </c>
      <c r="E2435" t="s">
        <v>23</v>
      </c>
      <c r="F2435">
        <v>4103391</v>
      </c>
      <c r="G2435">
        <v>0</v>
      </c>
      <c r="H2435">
        <v>0</v>
      </c>
      <c r="I2435">
        <v>0</v>
      </c>
      <c r="J2435" s="90"/>
      <c r="M2435"/>
    </row>
    <row r="2436" spans="1:13" hidden="1" x14ac:dyDescent="0.25">
      <c r="A2436" t="s">
        <v>73</v>
      </c>
      <c r="B2436" t="s">
        <v>18</v>
      </c>
      <c r="C2436" s="2">
        <v>45746</v>
      </c>
      <c r="D2436" s="90">
        <v>0</v>
      </c>
      <c r="E2436" t="s">
        <v>23</v>
      </c>
      <c r="F2436">
        <v>4103392</v>
      </c>
      <c r="G2436">
        <v>0</v>
      </c>
      <c r="H2436">
        <v>0</v>
      </c>
      <c r="I2436">
        <v>0</v>
      </c>
      <c r="J2436" s="90"/>
      <c r="M2436"/>
    </row>
    <row r="2437" spans="1:13" hidden="1" x14ac:dyDescent="0.25">
      <c r="A2437" t="s">
        <v>73</v>
      </c>
      <c r="B2437" t="s">
        <v>18</v>
      </c>
      <c r="C2437" s="2">
        <v>45746</v>
      </c>
      <c r="D2437" s="90">
        <v>0</v>
      </c>
      <c r="E2437" t="s">
        <v>23</v>
      </c>
      <c r="F2437">
        <v>4103393</v>
      </c>
      <c r="G2437">
        <v>0</v>
      </c>
      <c r="H2437">
        <v>0</v>
      </c>
      <c r="I2437">
        <v>0</v>
      </c>
      <c r="J2437" s="90"/>
      <c r="M2437"/>
    </row>
    <row r="2438" spans="1:13" hidden="1" x14ac:dyDescent="0.25">
      <c r="A2438" t="s">
        <v>73</v>
      </c>
      <c r="B2438" t="s">
        <v>142</v>
      </c>
      <c r="C2438" s="2">
        <v>45747</v>
      </c>
      <c r="D2438" s="90">
        <v>5</v>
      </c>
      <c r="E2438" t="s">
        <v>23</v>
      </c>
      <c r="F2438">
        <v>4103399</v>
      </c>
      <c r="G2438">
        <v>5</v>
      </c>
      <c r="H2438">
        <v>0</v>
      </c>
      <c r="I2438">
        <v>0</v>
      </c>
      <c r="J2438" s="90"/>
      <c r="M2438"/>
    </row>
    <row r="2439" spans="1:13" hidden="1" x14ac:dyDescent="0.25">
      <c r="A2439" t="s">
        <v>75</v>
      </c>
      <c r="B2439" t="s">
        <v>141</v>
      </c>
      <c r="C2439" s="2">
        <v>45745</v>
      </c>
      <c r="D2439" s="90">
        <v>0</v>
      </c>
      <c r="E2439" t="s">
        <v>23</v>
      </c>
      <c r="F2439">
        <v>4103406</v>
      </c>
      <c r="G2439">
        <v>5.5</v>
      </c>
      <c r="H2439">
        <v>1</v>
      </c>
      <c r="I2439">
        <v>5.5</v>
      </c>
      <c r="J2439" s="90"/>
      <c r="M2439"/>
    </row>
    <row r="2440" spans="1:13" hidden="1" x14ac:dyDescent="0.25">
      <c r="A2440" t="s">
        <v>75</v>
      </c>
      <c r="B2440" t="s">
        <v>135</v>
      </c>
      <c r="C2440" s="2">
        <v>45745</v>
      </c>
      <c r="D2440" s="90">
        <v>0</v>
      </c>
      <c r="E2440" t="s">
        <v>23</v>
      </c>
      <c r="F2440">
        <v>4103407</v>
      </c>
      <c r="G2440">
        <v>0</v>
      </c>
      <c r="H2440">
        <v>0</v>
      </c>
      <c r="I2440">
        <v>0</v>
      </c>
      <c r="J2440" s="90"/>
      <c r="M2440"/>
    </row>
    <row r="2441" spans="1:13" hidden="1" x14ac:dyDescent="0.25">
      <c r="A2441" t="s">
        <v>44</v>
      </c>
      <c r="B2441" t="s">
        <v>18</v>
      </c>
      <c r="C2441" s="2">
        <v>45751</v>
      </c>
      <c r="D2441" s="90">
        <v>3.75</v>
      </c>
      <c r="E2441" t="s">
        <v>20</v>
      </c>
      <c r="F2441">
        <v>4103409</v>
      </c>
      <c r="G2441">
        <v>3.75</v>
      </c>
      <c r="H2441">
        <v>0</v>
      </c>
      <c r="I2441">
        <v>0</v>
      </c>
      <c r="J2441" s="90"/>
      <c r="M2441"/>
    </row>
    <row r="2442" spans="1:13" hidden="1" x14ac:dyDescent="0.25">
      <c r="A2442" t="s">
        <v>75</v>
      </c>
      <c r="B2442" t="s">
        <v>141</v>
      </c>
      <c r="C2442" s="2">
        <v>45748</v>
      </c>
      <c r="D2442" s="90">
        <v>0</v>
      </c>
      <c r="E2442" t="s">
        <v>23</v>
      </c>
      <c r="F2442">
        <v>4103411</v>
      </c>
      <c r="G2442">
        <v>0</v>
      </c>
      <c r="H2442">
        <v>0</v>
      </c>
      <c r="I2442">
        <v>0</v>
      </c>
      <c r="J2442" s="90"/>
      <c r="M2442"/>
    </row>
    <row r="2443" spans="1:13" hidden="1" x14ac:dyDescent="0.25">
      <c r="A2443" t="s">
        <v>75</v>
      </c>
      <c r="B2443" t="s">
        <v>137</v>
      </c>
      <c r="C2443" s="2">
        <v>45749</v>
      </c>
      <c r="D2443" s="90">
        <v>0</v>
      </c>
      <c r="E2443" t="s">
        <v>23</v>
      </c>
      <c r="F2443">
        <v>4103412</v>
      </c>
      <c r="G2443">
        <v>0</v>
      </c>
      <c r="H2443">
        <v>0</v>
      </c>
      <c r="I2443">
        <v>0</v>
      </c>
      <c r="J2443" s="90"/>
      <c r="M2443"/>
    </row>
    <row r="2444" spans="1:13" hidden="1" x14ac:dyDescent="0.25">
      <c r="A2444" t="s">
        <v>75</v>
      </c>
      <c r="B2444" t="s">
        <v>133</v>
      </c>
      <c r="C2444" s="2">
        <v>45750</v>
      </c>
      <c r="D2444" s="90">
        <v>0</v>
      </c>
      <c r="E2444" t="s">
        <v>23</v>
      </c>
      <c r="F2444">
        <v>4103413</v>
      </c>
      <c r="G2444">
        <v>0</v>
      </c>
      <c r="H2444">
        <v>0</v>
      </c>
      <c r="I2444">
        <v>0</v>
      </c>
      <c r="J2444" s="90"/>
      <c r="M2444"/>
    </row>
    <row r="2445" spans="1:13" hidden="1" x14ac:dyDescent="0.25">
      <c r="A2445" t="s">
        <v>75</v>
      </c>
      <c r="B2445" t="s">
        <v>18</v>
      </c>
      <c r="C2445" s="2">
        <v>45751</v>
      </c>
      <c r="D2445" s="90">
        <v>0</v>
      </c>
      <c r="E2445" t="s">
        <v>23</v>
      </c>
      <c r="F2445">
        <v>4103414</v>
      </c>
      <c r="G2445">
        <v>0</v>
      </c>
      <c r="H2445">
        <v>0</v>
      </c>
      <c r="I2445">
        <v>0</v>
      </c>
      <c r="J2445" s="90"/>
      <c r="M2445"/>
    </row>
    <row r="2446" spans="1:13" hidden="1" x14ac:dyDescent="0.25">
      <c r="A2446" t="s">
        <v>75</v>
      </c>
      <c r="B2446" t="s">
        <v>143</v>
      </c>
      <c r="C2446" s="2">
        <v>45748</v>
      </c>
      <c r="D2446" s="90">
        <v>0</v>
      </c>
      <c r="E2446" t="s">
        <v>37</v>
      </c>
      <c r="F2446">
        <v>4103416</v>
      </c>
      <c r="G2446">
        <v>0</v>
      </c>
      <c r="H2446">
        <v>0</v>
      </c>
      <c r="I2446">
        <v>0</v>
      </c>
      <c r="J2446" s="90"/>
      <c r="M2446"/>
    </row>
    <row r="2447" spans="1:13" hidden="1" x14ac:dyDescent="0.25">
      <c r="A2447" t="s">
        <v>75</v>
      </c>
      <c r="B2447" t="s">
        <v>138</v>
      </c>
      <c r="C2447" s="2">
        <v>45749</v>
      </c>
      <c r="D2447" s="90">
        <v>0</v>
      </c>
      <c r="E2447" t="s">
        <v>37</v>
      </c>
      <c r="F2447">
        <v>4103417</v>
      </c>
      <c r="G2447">
        <v>0</v>
      </c>
      <c r="H2447">
        <v>0</v>
      </c>
      <c r="I2447">
        <v>0</v>
      </c>
      <c r="J2447" s="90"/>
      <c r="M2447"/>
    </row>
    <row r="2448" spans="1:13" hidden="1" x14ac:dyDescent="0.25">
      <c r="A2448" t="s">
        <v>75</v>
      </c>
      <c r="B2448" t="s">
        <v>139</v>
      </c>
      <c r="C2448" s="2">
        <v>45750</v>
      </c>
      <c r="D2448" s="90">
        <v>0</v>
      </c>
      <c r="E2448" t="s">
        <v>37</v>
      </c>
      <c r="F2448">
        <v>4103418</v>
      </c>
      <c r="G2448">
        <v>0</v>
      </c>
      <c r="H2448">
        <v>0</v>
      </c>
      <c r="I2448">
        <v>0</v>
      </c>
      <c r="J2448" s="90"/>
      <c r="M2448"/>
    </row>
    <row r="2449" spans="1:13" hidden="1" x14ac:dyDescent="0.25">
      <c r="A2449" t="s">
        <v>75</v>
      </c>
      <c r="B2449" t="s">
        <v>139</v>
      </c>
      <c r="C2449" s="2">
        <v>45751</v>
      </c>
      <c r="D2449" s="90">
        <v>0</v>
      </c>
      <c r="E2449" t="s">
        <v>37</v>
      </c>
      <c r="F2449">
        <v>4103419</v>
      </c>
      <c r="G2449">
        <v>0</v>
      </c>
      <c r="H2449">
        <v>0</v>
      </c>
      <c r="I2449">
        <v>0</v>
      </c>
      <c r="J2449" s="90"/>
      <c r="M2449"/>
    </row>
    <row r="2450" spans="1:13" hidden="1" x14ac:dyDescent="0.25">
      <c r="A2450" t="s">
        <v>44</v>
      </c>
      <c r="B2450" t="s">
        <v>18</v>
      </c>
      <c r="C2450" s="2">
        <v>45751</v>
      </c>
      <c r="D2450" s="90">
        <v>3.75</v>
      </c>
      <c r="E2450" t="s">
        <v>20</v>
      </c>
      <c r="F2450">
        <v>4103420</v>
      </c>
      <c r="G2450">
        <v>3.75</v>
      </c>
      <c r="H2450">
        <v>0</v>
      </c>
      <c r="I2450">
        <v>0</v>
      </c>
      <c r="J2450" s="90"/>
      <c r="M2450"/>
    </row>
    <row r="2451" spans="1:13" hidden="1" x14ac:dyDescent="0.25">
      <c r="A2451" t="s">
        <v>73</v>
      </c>
      <c r="B2451" t="s">
        <v>18</v>
      </c>
      <c r="C2451" s="2">
        <v>45748</v>
      </c>
      <c r="D2451" s="90">
        <v>0</v>
      </c>
      <c r="E2451" t="s">
        <v>23</v>
      </c>
      <c r="F2451">
        <v>4103425</v>
      </c>
      <c r="G2451">
        <v>5</v>
      </c>
      <c r="H2451">
        <v>1</v>
      </c>
      <c r="I2451">
        <v>5</v>
      </c>
      <c r="J2451" s="90"/>
      <c r="M2451"/>
    </row>
    <row r="2452" spans="1:13" hidden="1" x14ac:dyDescent="0.25">
      <c r="A2452" t="s">
        <v>73</v>
      </c>
      <c r="B2452" t="s">
        <v>141</v>
      </c>
      <c r="C2452" s="2">
        <v>45745</v>
      </c>
      <c r="D2452" s="90">
        <v>0</v>
      </c>
      <c r="E2452" t="s">
        <v>23</v>
      </c>
      <c r="F2452">
        <v>4103426</v>
      </c>
      <c r="G2452">
        <v>0</v>
      </c>
      <c r="H2452">
        <v>0</v>
      </c>
      <c r="I2452">
        <v>0</v>
      </c>
      <c r="J2452" s="90"/>
      <c r="M2452"/>
    </row>
    <row r="2453" spans="1:13" hidden="1" x14ac:dyDescent="0.25">
      <c r="A2453" t="s">
        <v>44</v>
      </c>
      <c r="B2453" t="s">
        <v>45</v>
      </c>
      <c r="C2453" s="2">
        <v>45749</v>
      </c>
      <c r="D2453" s="90">
        <v>0</v>
      </c>
      <c r="E2453" t="s">
        <v>23</v>
      </c>
      <c r="F2453">
        <v>4103428</v>
      </c>
      <c r="G2453">
        <v>3.75</v>
      </c>
      <c r="H2453">
        <v>1</v>
      </c>
      <c r="I2453">
        <v>3.75</v>
      </c>
      <c r="J2453" s="90"/>
      <c r="M2453"/>
    </row>
    <row r="2454" spans="1:13" hidden="1" x14ac:dyDescent="0.25">
      <c r="A2454" t="s">
        <v>44</v>
      </c>
      <c r="B2454" t="s">
        <v>117</v>
      </c>
      <c r="C2454" s="2">
        <v>45749</v>
      </c>
      <c r="D2454" s="90">
        <v>0</v>
      </c>
      <c r="E2454" t="s">
        <v>23</v>
      </c>
      <c r="F2454">
        <v>4103430</v>
      </c>
      <c r="G2454">
        <v>3.75</v>
      </c>
      <c r="H2454">
        <v>1</v>
      </c>
      <c r="I2454">
        <v>3.75</v>
      </c>
      <c r="J2454" s="90"/>
      <c r="M2454"/>
    </row>
    <row r="2455" spans="1:13" hidden="1" x14ac:dyDescent="0.25">
      <c r="A2455" t="s">
        <v>73</v>
      </c>
      <c r="B2455" t="s">
        <v>133</v>
      </c>
      <c r="C2455" s="2">
        <v>45745</v>
      </c>
      <c r="D2455" s="90">
        <v>0</v>
      </c>
      <c r="E2455" t="s">
        <v>23</v>
      </c>
      <c r="F2455">
        <v>4103434</v>
      </c>
      <c r="G2455">
        <v>0</v>
      </c>
      <c r="H2455">
        <v>0</v>
      </c>
      <c r="I2455">
        <v>0</v>
      </c>
      <c r="J2455" s="90"/>
      <c r="M2455"/>
    </row>
    <row r="2456" spans="1:13" hidden="1" x14ac:dyDescent="0.25">
      <c r="A2456" t="s">
        <v>73</v>
      </c>
      <c r="B2456" t="s">
        <v>135</v>
      </c>
      <c r="C2456" s="2">
        <v>45745</v>
      </c>
      <c r="D2456" s="90">
        <v>5</v>
      </c>
      <c r="E2456" t="s">
        <v>23</v>
      </c>
      <c r="F2456">
        <v>4103435</v>
      </c>
      <c r="G2456">
        <v>5</v>
      </c>
      <c r="H2456">
        <v>0</v>
      </c>
      <c r="I2456">
        <v>0</v>
      </c>
      <c r="J2456" s="90"/>
      <c r="M2456"/>
    </row>
    <row r="2457" spans="1:13" hidden="1" x14ac:dyDescent="0.25">
      <c r="A2457" t="s">
        <v>75</v>
      </c>
      <c r="B2457" t="s">
        <v>18</v>
      </c>
      <c r="C2457" s="2">
        <v>45745</v>
      </c>
      <c r="D2457" s="90">
        <v>0</v>
      </c>
      <c r="E2457" t="s">
        <v>23</v>
      </c>
      <c r="F2457">
        <v>4103439</v>
      </c>
      <c r="G2457">
        <v>0</v>
      </c>
      <c r="H2457">
        <v>0</v>
      </c>
      <c r="I2457">
        <v>0</v>
      </c>
      <c r="J2457" s="90"/>
      <c r="M2457"/>
    </row>
    <row r="2458" spans="1:13" hidden="1" x14ac:dyDescent="0.25">
      <c r="A2458" t="s">
        <v>75</v>
      </c>
      <c r="B2458" t="s">
        <v>18</v>
      </c>
      <c r="C2458" s="2">
        <v>45751</v>
      </c>
      <c r="D2458" s="90">
        <v>3</v>
      </c>
      <c r="E2458" t="s">
        <v>23</v>
      </c>
      <c r="F2458">
        <v>4103440</v>
      </c>
      <c r="G2458">
        <v>3</v>
      </c>
      <c r="H2458">
        <v>0</v>
      </c>
      <c r="I2458">
        <v>0</v>
      </c>
      <c r="J2458" s="90"/>
      <c r="M2458"/>
    </row>
    <row r="2459" spans="1:13" hidden="1" x14ac:dyDescent="0.25">
      <c r="A2459" t="s">
        <v>75</v>
      </c>
      <c r="B2459" t="s">
        <v>21</v>
      </c>
      <c r="C2459" s="2">
        <v>45751</v>
      </c>
      <c r="D2459" s="90">
        <v>5</v>
      </c>
      <c r="E2459" t="s">
        <v>23</v>
      </c>
      <c r="F2459">
        <v>4103441</v>
      </c>
      <c r="G2459">
        <v>5</v>
      </c>
      <c r="H2459">
        <v>0</v>
      </c>
      <c r="I2459">
        <v>0</v>
      </c>
      <c r="J2459" s="90"/>
      <c r="M2459"/>
    </row>
    <row r="2460" spans="1:13" hidden="1" x14ac:dyDescent="0.25">
      <c r="A2460" t="s">
        <v>75</v>
      </c>
      <c r="B2460" t="s">
        <v>133</v>
      </c>
      <c r="C2460" s="2">
        <v>45745</v>
      </c>
      <c r="D2460" s="90">
        <v>0</v>
      </c>
      <c r="E2460" t="s">
        <v>23</v>
      </c>
      <c r="F2460">
        <v>4103442</v>
      </c>
      <c r="G2460">
        <v>0</v>
      </c>
      <c r="H2460">
        <v>0</v>
      </c>
      <c r="I2460">
        <v>0</v>
      </c>
      <c r="J2460" s="90"/>
      <c r="M2460"/>
    </row>
    <row r="2461" spans="1:13" hidden="1" x14ac:dyDescent="0.25">
      <c r="A2461" t="s">
        <v>44</v>
      </c>
      <c r="B2461" t="s">
        <v>18</v>
      </c>
      <c r="C2461" s="2">
        <v>45745</v>
      </c>
      <c r="D2461" s="90">
        <v>0</v>
      </c>
      <c r="E2461" t="s">
        <v>23</v>
      </c>
      <c r="F2461">
        <v>4103453</v>
      </c>
      <c r="G2461">
        <v>0</v>
      </c>
      <c r="H2461">
        <v>0</v>
      </c>
      <c r="I2461">
        <v>0</v>
      </c>
      <c r="J2461" s="90"/>
      <c r="M2461"/>
    </row>
    <row r="2462" spans="1:13" hidden="1" x14ac:dyDescent="0.25">
      <c r="A2462" t="s">
        <v>44</v>
      </c>
      <c r="B2462" t="s">
        <v>18</v>
      </c>
      <c r="C2462" s="2">
        <v>45745</v>
      </c>
      <c r="D2462" s="90">
        <v>3.75</v>
      </c>
      <c r="E2462" t="s">
        <v>20</v>
      </c>
      <c r="F2462">
        <v>4103454</v>
      </c>
      <c r="G2462">
        <v>3.75</v>
      </c>
      <c r="H2462">
        <v>0</v>
      </c>
      <c r="I2462">
        <v>0</v>
      </c>
      <c r="J2462" s="90"/>
      <c r="M2462"/>
    </row>
    <row r="2463" spans="1:13" hidden="1" x14ac:dyDescent="0.25">
      <c r="A2463" t="s">
        <v>75</v>
      </c>
      <c r="B2463" t="s">
        <v>138</v>
      </c>
      <c r="C2463" s="2">
        <v>45747</v>
      </c>
      <c r="D2463" s="90">
        <v>5.5</v>
      </c>
      <c r="E2463" t="s">
        <v>37</v>
      </c>
      <c r="F2463">
        <v>4103461</v>
      </c>
      <c r="G2463">
        <v>5.5</v>
      </c>
      <c r="H2463">
        <v>0</v>
      </c>
      <c r="I2463">
        <v>0</v>
      </c>
      <c r="J2463" s="90"/>
      <c r="M2463"/>
    </row>
    <row r="2464" spans="1:13" hidden="1" x14ac:dyDescent="0.25">
      <c r="A2464" t="s">
        <v>75</v>
      </c>
      <c r="B2464" t="s">
        <v>133</v>
      </c>
      <c r="C2464" s="2">
        <v>45746</v>
      </c>
      <c r="D2464" s="90">
        <v>5.5</v>
      </c>
      <c r="E2464" t="s">
        <v>23</v>
      </c>
      <c r="F2464">
        <v>4103464</v>
      </c>
      <c r="G2464">
        <v>5.5</v>
      </c>
      <c r="H2464">
        <v>0</v>
      </c>
      <c r="I2464">
        <v>0</v>
      </c>
      <c r="J2464" s="90"/>
      <c r="M2464"/>
    </row>
    <row r="2465" spans="1:13" hidden="1" x14ac:dyDescent="0.25">
      <c r="A2465" t="s">
        <v>75</v>
      </c>
      <c r="B2465" t="s">
        <v>133</v>
      </c>
      <c r="C2465" s="2">
        <v>45746</v>
      </c>
      <c r="D2465" s="90">
        <v>0</v>
      </c>
      <c r="E2465" t="s">
        <v>23</v>
      </c>
      <c r="F2465">
        <v>4103466</v>
      </c>
      <c r="G2465">
        <v>0</v>
      </c>
      <c r="H2465">
        <v>0</v>
      </c>
      <c r="I2465">
        <v>0</v>
      </c>
      <c r="J2465" s="90"/>
      <c r="M2465"/>
    </row>
    <row r="2466" spans="1:13" hidden="1" x14ac:dyDescent="0.25">
      <c r="A2466" t="s">
        <v>73</v>
      </c>
      <c r="B2466" t="s">
        <v>136</v>
      </c>
      <c r="C2466" s="2">
        <v>45745</v>
      </c>
      <c r="D2466" s="90">
        <v>5</v>
      </c>
      <c r="E2466" t="s">
        <v>23</v>
      </c>
      <c r="F2466">
        <v>4103467</v>
      </c>
      <c r="G2466">
        <v>5</v>
      </c>
      <c r="H2466">
        <v>0</v>
      </c>
      <c r="I2466">
        <v>0</v>
      </c>
      <c r="J2466" s="90"/>
      <c r="M2466"/>
    </row>
    <row r="2467" spans="1:13" hidden="1" x14ac:dyDescent="0.25">
      <c r="A2467" t="s">
        <v>73</v>
      </c>
      <c r="B2467" t="s">
        <v>136</v>
      </c>
      <c r="C2467" s="2">
        <v>45746</v>
      </c>
      <c r="D2467" s="90">
        <v>5</v>
      </c>
      <c r="E2467" t="s">
        <v>37</v>
      </c>
      <c r="F2467">
        <v>4103468</v>
      </c>
      <c r="G2467">
        <v>5</v>
      </c>
      <c r="H2467">
        <v>0</v>
      </c>
      <c r="I2467">
        <v>0</v>
      </c>
      <c r="J2467" s="90"/>
      <c r="M2467"/>
    </row>
    <row r="2468" spans="1:13" hidden="1" x14ac:dyDescent="0.25">
      <c r="A2468" t="s">
        <v>73</v>
      </c>
      <c r="B2468" t="s">
        <v>143</v>
      </c>
      <c r="C2468" s="2">
        <v>45746</v>
      </c>
      <c r="D2468" s="90">
        <v>5</v>
      </c>
      <c r="E2468" t="s">
        <v>37</v>
      </c>
      <c r="F2468">
        <v>4103470</v>
      </c>
      <c r="G2468">
        <v>5</v>
      </c>
      <c r="H2468">
        <v>0</v>
      </c>
      <c r="I2468">
        <v>0</v>
      </c>
      <c r="J2468" s="90"/>
      <c r="M2468"/>
    </row>
    <row r="2469" spans="1:13" hidden="1" x14ac:dyDescent="0.25">
      <c r="A2469" t="s">
        <v>73</v>
      </c>
      <c r="B2469" t="s">
        <v>136</v>
      </c>
      <c r="C2469" s="2">
        <v>45746</v>
      </c>
      <c r="D2469" s="90">
        <v>5</v>
      </c>
      <c r="E2469" t="s">
        <v>37</v>
      </c>
      <c r="F2469">
        <v>4103471</v>
      </c>
      <c r="G2469">
        <v>5</v>
      </c>
      <c r="H2469">
        <v>0</v>
      </c>
      <c r="I2469">
        <v>0</v>
      </c>
      <c r="J2469" s="90"/>
      <c r="M2469"/>
    </row>
    <row r="2470" spans="1:13" hidden="1" x14ac:dyDescent="0.25">
      <c r="A2470" t="s">
        <v>73</v>
      </c>
      <c r="B2470" t="s">
        <v>136</v>
      </c>
      <c r="C2470" s="2">
        <v>45746</v>
      </c>
      <c r="D2470" s="90">
        <v>5</v>
      </c>
      <c r="E2470" t="s">
        <v>37</v>
      </c>
      <c r="F2470">
        <v>4103472</v>
      </c>
      <c r="G2470">
        <v>5</v>
      </c>
      <c r="H2470">
        <v>0</v>
      </c>
      <c r="I2470">
        <v>0</v>
      </c>
      <c r="J2470" s="90"/>
      <c r="M2470"/>
    </row>
    <row r="2471" spans="1:13" hidden="1" x14ac:dyDescent="0.25">
      <c r="A2471" t="s">
        <v>73</v>
      </c>
      <c r="B2471" t="s">
        <v>143</v>
      </c>
      <c r="C2471" s="2">
        <v>45747</v>
      </c>
      <c r="D2471" s="90">
        <v>0</v>
      </c>
      <c r="E2471" t="s">
        <v>37</v>
      </c>
      <c r="F2471">
        <v>4103477</v>
      </c>
      <c r="G2471">
        <v>0</v>
      </c>
      <c r="H2471">
        <v>0</v>
      </c>
      <c r="I2471">
        <v>0</v>
      </c>
      <c r="J2471" s="90"/>
      <c r="M2471"/>
    </row>
    <row r="2472" spans="1:13" hidden="1" x14ac:dyDescent="0.25">
      <c r="A2472" t="s">
        <v>73</v>
      </c>
      <c r="B2472" t="s">
        <v>18</v>
      </c>
      <c r="C2472" s="2">
        <v>45745</v>
      </c>
      <c r="D2472" s="90">
        <v>5</v>
      </c>
      <c r="E2472" t="s">
        <v>23</v>
      </c>
      <c r="F2472">
        <v>4103485</v>
      </c>
      <c r="G2472">
        <v>5</v>
      </c>
      <c r="H2472">
        <v>0</v>
      </c>
      <c r="I2472">
        <v>0</v>
      </c>
      <c r="J2472" s="90"/>
      <c r="M2472"/>
    </row>
    <row r="2473" spans="1:13" hidden="1" x14ac:dyDescent="0.25">
      <c r="A2473" t="s">
        <v>73</v>
      </c>
      <c r="B2473" t="s">
        <v>136</v>
      </c>
      <c r="C2473" s="2">
        <v>45745</v>
      </c>
      <c r="D2473" s="90">
        <v>5</v>
      </c>
      <c r="E2473" t="s">
        <v>37</v>
      </c>
      <c r="F2473">
        <v>4103486</v>
      </c>
      <c r="G2473">
        <v>5</v>
      </c>
      <c r="H2473">
        <v>0</v>
      </c>
      <c r="I2473">
        <v>0</v>
      </c>
      <c r="J2473" s="90"/>
      <c r="M2473"/>
    </row>
    <row r="2474" spans="1:13" hidden="1" x14ac:dyDescent="0.25">
      <c r="A2474" t="s">
        <v>75</v>
      </c>
      <c r="B2474" t="s">
        <v>138</v>
      </c>
      <c r="C2474" s="2">
        <v>45751</v>
      </c>
      <c r="D2474" s="90">
        <v>5.5</v>
      </c>
      <c r="E2474" t="s">
        <v>37</v>
      </c>
      <c r="F2474">
        <v>4103489</v>
      </c>
      <c r="G2474">
        <v>5.5</v>
      </c>
      <c r="H2474">
        <v>0</v>
      </c>
      <c r="I2474">
        <v>0</v>
      </c>
      <c r="J2474" s="90"/>
      <c r="M2474"/>
    </row>
    <row r="2475" spans="1:13" hidden="1" x14ac:dyDescent="0.25">
      <c r="A2475" t="s">
        <v>75</v>
      </c>
      <c r="B2475" t="s">
        <v>18</v>
      </c>
      <c r="C2475" s="2">
        <v>45746</v>
      </c>
      <c r="D2475" s="90">
        <v>0</v>
      </c>
      <c r="E2475" t="s">
        <v>23</v>
      </c>
      <c r="F2475">
        <v>4103491</v>
      </c>
      <c r="G2475">
        <v>0</v>
      </c>
      <c r="H2475">
        <v>0</v>
      </c>
      <c r="I2475">
        <v>0</v>
      </c>
      <c r="J2475" s="90"/>
      <c r="M2475"/>
    </row>
    <row r="2476" spans="1:13" hidden="1" x14ac:dyDescent="0.25">
      <c r="A2476" t="s">
        <v>73</v>
      </c>
      <c r="B2476" t="s">
        <v>18</v>
      </c>
      <c r="C2476" s="2">
        <v>45747</v>
      </c>
      <c r="D2476" s="90">
        <v>5</v>
      </c>
      <c r="E2476" t="s">
        <v>20</v>
      </c>
      <c r="F2476">
        <v>4103492</v>
      </c>
      <c r="G2476">
        <v>5</v>
      </c>
      <c r="H2476">
        <v>0</v>
      </c>
      <c r="I2476">
        <v>0</v>
      </c>
      <c r="J2476" s="90"/>
      <c r="M2476"/>
    </row>
    <row r="2477" spans="1:13" hidden="1" x14ac:dyDescent="0.25">
      <c r="A2477" t="s">
        <v>73</v>
      </c>
      <c r="B2477" t="s">
        <v>136</v>
      </c>
      <c r="C2477" s="2">
        <v>45749</v>
      </c>
      <c r="D2477" s="90">
        <v>5</v>
      </c>
      <c r="E2477" t="s">
        <v>23</v>
      </c>
      <c r="F2477">
        <v>4103493</v>
      </c>
      <c r="G2477">
        <v>5</v>
      </c>
      <c r="H2477">
        <v>0</v>
      </c>
      <c r="I2477">
        <v>0</v>
      </c>
      <c r="J2477" s="90"/>
      <c r="M2477"/>
    </row>
    <row r="2478" spans="1:13" hidden="1" x14ac:dyDescent="0.25">
      <c r="A2478" t="s">
        <v>73</v>
      </c>
      <c r="B2478" t="s">
        <v>143</v>
      </c>
      <c r="C2478" s="2">
        <v>45751</v>
      </c>
      <c r="D2478" s="90">
        <v>5</v>
      </c>
      <c r="E2478" t="s">
        <v>37</v>
      </c>
      <c r="F2478">
        <v>4103497</v>
      </c>
      <c r="G2478">
        <v>5</v>
      </c>
      <c r="H2478">
        <v>0</v>
      </c>
      <c r="I2478">
        <v>0</v>
      </c>
      <c r="J2478" s="90"/>
      <c r="M2478"/>
    </row>
    <row r="2479" spans="1:13" hidden="1" x14ac:dyDescent="0.25">
      <c r="A2479" t="s">
        <v>73</v>
      </c>
      <c r="B2479" t="s">
        <v>136</v>
      </c>
      <c r="C2479" s="2">
        <v>45745</v>
      </c>
      <c r="D2479" s="90">
        <v>5</v>
      </c>
      <c r="E2479" t="s">
        <v>23</v>
      </c>
      <c r="F2479">
        <v>4103498</v>
      </c>
      <c r="G2479">
        <v>5</v>
      </c>
      <c r="H2479">
        <v>0</v>
      </c>
      <c r="I2479">
        <v>0</v>
      </c>
      <c r="J2479" s="90"/>
      <c r="M2479"/>
    </row>
    <row r="2480" spans="1:13" hidden="1" x14ac:dyDescent="0.25">
      <c r="A2480" t="s">
        <v>73</v>
      </c>
      <c r="B2480" t="s">
        <v>136</v>
      </c>
      <c r="C2480" s="2">
        <v>45745</v>
      </c>
      <c r="D2480" s="90">
        <v>5</v>
      </c>
      <c r="E2480" t="s">
        <v>37</v>
      </c>
      <c r="F2480">
        <v>4103499</v>
      </c>
      <c r="G2480">
        <v>5</v>
      </c>
      <c r="H2480">
        <v>0</v>
      </c>
      <c r="I2480">
        <v>0</v>
      </c>
      <c r="J2480" s="90"/>
      <c r="M2480"/>
    </row>
    <row r="2481" spans="1:13" hidden="1" x14ac:dyDescent="0.25">
      <c r="A2481" t="s">
        <v>44</v>
      </c>
      <c r="B2481" t="s">
        <v>65</v>
      </c>
      <c r="C2481" s="2">
        <v>45747</v>
      </c>
      <c r="D2481" s="90">
        <v>3.75</v>
      </c>
      <c r="E2481" t="s">
        <v>23</v>
      </c>
      <c r="F2481">
        <v>4103505</v>
      </c>
      <c r="G2481">
        <v>3.75</v>
      </c>
      <c r="H2481">
        <v>0</v>
      </c>
      <c r="I2481">
        <v>0</v>
      </c>
      <c r="J2481" s="90"/>
      <c r="M2481"/>
    </row>
    <row r="2482" spans="1:13" hidden="1" x14ac:dyDescent="0.25">
      <c r="A2482" t="s">
        <v>44</v>
      </c>
      <c r="B2482" t="s">
        <v>45</v>
      </c>
      <c r="C2482" s="2">
        <v>45751</v>
      </c>
      <c r="D2482" s="90">
        <v>3.75</v>
      </c>
      <c r="E2482" t="s">
        <v>23</v>
      </c>
      <c r="F2482">
        <v>4103507</v>
      </c>
      <c r="G2482">
        <v>3.75</v>
      </c>
      <c r="H2482">
        <v>0</v>
      </c>
      <c r="I2482">
        <v>0</v>
      </c>
      <c r="J2482" s="90"/>
      <c r="M2482"/>
    </row>
    <row r="2483" spans="1:13" hidden="1" x14ac:dyDescent="0.25">
      <c r="A2483" t="s">
        <v>44</v>
      </c>
      <c r="B2483" t="s">
        <v>45</v>
      </c>
      <c r="C2483" s="2">
        <v>45748</v>
      </c>
      <c r="D2483" s="90">
        <v>0</v>
      </c>
      <c r="E2483" t="s">
        <v>23</v>
      </c>
      <c r="F2483">
        <v>4103508</v>
      </c>
      <c r="G2483">
        <v>3.75</v>
      </c>
      <c r="H2483">
        <v>1</v>
      </c>
      <c r="I2483">
        <v>3.75</v>
      </c>
      <c r="J2483" s="90"/>
      <c r="M2483"/>
    </row>
    <row r="2484" spans="1:13" hidden="1" x14ac:dyDescent="0.25">
      <c r="A2484" t="s">
        <v>44</v>
      </c>
      <c r="B2484" t="s">
        <v>18</v>
      </c>
      <c r="C2484" s="2">
        <v>45747</v>
      </c>
      <c r="D2484" s="90">
        <v>0</v>
      </c>
      <c r="E2484" t="s">
        <v>20</v>
      </c>
      <c r="F2484">
        <v>4103509</v>
      </c>
      <c r="G2484">
        <v>3.75</v>
      </c>
      <c r="H2484">
        <v>1</v>
      </c>
      <c r="I2484">
        <v>3.75</v>
      </c>
      <c r="J2484" s="90"/>
      <c r="M2484"/>
    </row>
    <row r="2485" spans="1:13" hidden="1" x14ac:dyDescent="0.25">
      <c r="A2485" t="s">
        <v>44</v>
      </c>
      <c r="B2485" t="s">
        <v>18</v>
      </c>
      <c r="C2485" s="2">
        <v>45751</v>
      </c>
      <c r="D2485" s="90">
        <v>0</v>
      </c>
      <c r="E2485" t="s">
        <v>20</v>
      </c>
      <c r="F2485">
        <v>4103511</v>
      </c>
      <c r="G2485">
        <v>3.75</v>
      </c>
      <c r="H2485">
        <v>1</v>
      </c>
      <c r="I2485">
        <v>3.75</v>
      </c>
      <c r="J2485" s="90"/>
      <c r="M2485"/>
    </row>
    <row r="2486" spans="1:13" hidden="1" x14ac:dyDescent="0.25">
      <c r="A2486" t="s">
        <v>44</v>
      </c>
      <c r="B2486" t="s">
        <v>45</v>
      </c>
      <c r="C2486" s="2">
        <v>45748</v>
      </c>
      <c r="D2486" s="90">
        <v>0</v>
      </c>
      <c r="E2486" t="s">
        <v>23</v>
      </c>
      <c r="F2486">
        <v>4103512</v>
      </c>
      <c r="G2486">
        <v>3.75</v>
      </c>
      <c r="H2486">
        <v>1</v>
      </c>
      <c r="I2486">
        <v>3.75</v>
      </c>
      <c r="J2486" s="90"/>
      <c r="M2486"/>
    </row>
    <row r="2487" spans="1:13" hidden="1" x14ac:dyDescent="0.25">
      <c r="A2487" t="s">
        <v>73</v>
      </c>
      <c r="B2487" t="s">
        <v>141</v>
      </c>
      <c r="C2487" s="2">
        <v>45748</v>
      </c>
      <c r="D2487" s="90">
        <v>5</v>
      </c>
      <c r="E2487" t="s">
        <v>23</v>
      </c>
      <c r="F2487">
        <v>4103514</v>
      </c>
      <c r="G2487">
        <v>5</v>
      </c>
      <c r="H2487">
        <v>0</v>
      </c>
      <c r="I2487">
        <v>0</v>
      </c>
      <c r="J2487" s="90"/>
      <c r="M2487"/>
    </row>
    <row r="2488" spans="1:13" hidden="1" x14ac:dyDescent="0.25">
      <c r="A2488" t="s">
        <v>73</v>
      </c>
      <c r="B2488" t="s">
        <v>136</v>
      </c>
      <c r="C2488" s="2">
        <v>45749</v>
      </c>
      <c r="D2488" s="90">
        <v>5</v>
      </c>
      <c r="E2488" t="s">
        <v>23</v>
      </c>
      <c r="F2488">
        <v>4103515</v>
      </c>
      <c r="G2488">
        <v>5</v>
      </c>
      <c r="H2488">
        <v>0</v>
      </c>
      <c r="I2488">
        <v>0</v>
      </c>
      <c r="J2488" s="90"/>
      <c r="M2488"/>
    </row>
    <row r="2489" spans="1:13" hidden="1" x14ac:dyDescent="0.25">
      <c r="A2489" t="s">
        <v>44</v>
      </c>
      <c r="B2489" t="s">
        <v>117</v>
      </c>
      <c r="C2489" s="2">
        <v>45748</v>
      </c>
      <c r="D2489" s="90">
        <v>0</v>
      </c>
      <c r="E2489" t="s">
        <v>23</v>
      </c>
      <c r="F2489">
        <v>4103516</v>
      </c>
      <c r="G2489">
        <v>3.75</v>
      </c>
      <c r="H2489">
        <v>1</v>
      </c>
      <c r="I2489">
        <v>3.75</v>
      </c>
      <c r="J2489" s="90"/>
      <c r="M2489"/>
    </row>
    <row r="2490" spans="1:13" hidden="1" x14ac:dyDescent="0.25">
      <c r="A2490" t="s">
        <v>44</v>
      </c>
      <c r="B2490" t="s">
        <v>117</v>
      </c>
      <c r="C2490" s="2">
        <v>45750</v>
      </c>
      <c r="D2490" s="90">
        <v>0</v>
      </c>
      <c r="E2490" t="s">
        <v>23</v>
      </c>
      <c r="F2490">
        <v>4103517</v>
      </c>
      <c r="G2490">
        <v>3.75</v>
      </c>
      <c r="H2490">
        <v>1</v>
      </c>
      <c r="I2490">
        <v>3.75</v>
      </c>
      <c r="J2490" s="90"/>
      <c r="M2490"/>
    </row>
    <row r="2491" spans="1:13" hidden="1" x14ac:dyDescent="0.25">
      <c r="A2491" t="s">
        <v>44</v>
      </c>
      <c r="B2491" t="s">
        <v>117</v>
      </c>
      <c r="C2491" s="2">
        <v>45751</v>
      </c>
      <c r="D2491" s="90">
        <v>3.75</v>
      </c>
      <c r="E2491" t="s">
        <v>23</v>
      </c>
      <c r="F2491">
        <v>4103518</v>
      </c>
      <c r="G2491">
        <v>3.75</v>
      </c>
      <c r="H2491">
        <v>0</v>
      </c>
      <c r="I2491">
        <v>0</v>
      </c>
      <c r="J2491" s="90"/>
      <c r="M2491"/>
    </row>
    <row r="2492" spans="1:13" hidden="1" x14ac:dyDescent="0.25">
      <c r="A2492" t="s">
        <v>73</v>
      </c>
      <c r="B2492" t="s">
        <v>21</v>
      </c>
      <c r="C2492" s="2">
        <v>45748</v>
      </c>
      <c r="D2492" s="90">
        <v>5</v>
      </c>
      <c r="E2492" t="s">
        <v>23</v>
      </c>
      <c r="F2492">
        <v>4103520</v>
      </c>
      <c r="G2492">
        <v>5</v>
      </c>
      <c r="H2492">
        <v>0</v>
      </c>
      <c r="I2492">
        <v>0</v>
      </c>
      <c r="J2492" s="90"/>
      <c r="M2492"/>
    </row>
    <row r="2493" spans="1:13" hidden="1" x14ac:dyDescent="0.25">
      <c r="A2493" t="s">
        <v>73</v>
      </c>
      <c r="B2493" t="s">
        <v>138</v>
      </c>
      <c r="C2493" s="2">
        <v>45749</v>
      </c>
      <c r="D2493" s="90">
        <v>5</v>
      </c>
      <c r="E2493" t="s">
        <v>37</v>
      </c>
      <c r="F2493">
        <v>4103521</v>
      </c>
      <c r="G2493">
        <v>5</v>
      </c>
      <c r="H2493">
        <v>0</v>
      </c>
      <c r="I2493">
        <v>0</v>
      </c>
      <c r="J2493" s="90"/>
      <c r="M2493"/>
    </row>
    <row r="2494" spans="1:13" hidden="1" x14ac:dyDescent="0.25">
      <c r="A2494" t="s">
        <v>44</v>
      </c>
      <c r="B2494" t="s">
        <v>132</v>
      </c>
      <c r="C2494" s="2">
        <v>45750</v>
      </c>
      <c r="D2494" s="90">
        <v>3.75</v>
      </c>
      <c r="E2494" t="s">
        <v>23</v>
      </c>
      <c r="F2494">
        <v>4103523</v>
      </c>
      <c r="G2494">
        <v>3.75</v>
      </c>
      <c r="H2494">
        <v>0</v>
      </c>
      <c r="I2494">
        <v>0</v>
      </c>
      <c r="J2494" s="90"/>
      <c r="M2494"/>
    </row>
    <row r="2495" spans="1:13" hidden="1" x14ac:dyDescent="0.25">
      <c r="A2495" t="s">
        <v>44</v>
      </c>
      <c r="B2495" t="s">
        <v>117</v>
      </c>
      <c r="C2495" s="2">
        <v>45751</v>
      </c>
      <c r="D2495" s="90">
        <v>0</v>
      </c>
      <c r="E2495" t="s">
        <v>23</v>
      </c>
      <c r="F2495">
        <v>4103524</v>
      </c>
      <c r="G2495">
        <v>3.75</v>
      </c>
      <c r="H2495">
        <v>1</v>
      </c>
      <c r="I2495">
        <v>3.75</v>
      </c>
      <c r="J2495" s="90"/>
      <c r="M2495"/>
    </row>
    <row r="2496" spans="1:13" hidden="1" x14ac:dyDescent="0.25">
      <c r="A2496" t="s">
        <v>44</v>
      </c>
      <c r="B2496" t="s">
        <v>65</v>
      </c>
      <c r="C2496" s="2">
        <v>45751</v>
      </c>
      <c r="D2496" s="90">
        <v>0</v>
      </c>
      <c r="E2496" t="s">
        <v>23</v>
      </c>
      <c r="F2496">
        <v>4103525</v>
      </c>
      <c r="G2496">
        <v>3.75</v>
      </c>
      <c r="H2496">
        <v>1</v>
      </c>
      <c r="I2496">
        <v>3.75</v>
      </c>
      <c r="J2496" s="90"/>
      <c r="M2496"/>
    </row>
    <row r="2497" spans="1:13" hidden="1" x14ac:dyDescent="0.25">
      <c r="A2497" t="s">
        <v>73</v>
      </c>
      <c r="B2497" t="s">
        <v>18</v>
      </c>
      <c r="C2497" s="2">
        <v>45749</v>
      </c>
      <c r="D2497" s="90">
        <v>0</v>
      </c>
      <c r="E2497" t="s">
        <v>23</v>
      </c>
      <c r="F2497">
        <v>4103528</v>
      </c>
      <c r="G2497">
        <v>0</v>
      </c>
      <c r="H2497">
        <v>0</v>
      </c>
      <c r="I2497">
        <v>0</v>
      </c>
      <c r="J2497" s="90"/>
      <c r="M2497"/>
    </row>
    <row r="2498" spans="1:13" hidden="1" x14ac:dyDescent="0.25">
      <c r="A2498" t="s">
        <v>73</v>
      </c>
      <c r="B2498" t="s">
        <v>136</v>
      </c>
      <c r="C2498" s="2">
        <v>45751</v>
      </c>
      <c r="D2498" s="90">
        <v>0</v>
      </c>
      <c r="E2498" t="s">
        <v>23</v>
      </c>
      <c r="F2498">
        <v>4103529</v>
      </c>
      <c r="G2498">
        <v>0</v>
      </c>
      <c r="H2498">
        <v>0</v>
      </c>
      <c r="I2498">
        <v>0</v>
      </c>
      <c r="J2498" s="90"/>
      <c r="M2498"/>
    </row>
    <row r="2499" spans="1:13" hidden="1" x14ac:dyDescent="0.25">
      <c r="A2499" t="s">
        <v>73</v>
      </c>
      <c r="B2499" t="s">
        <v>18</v>
      </c>
      <c r="C2499" s="2">
        <v>45747</v>
      </c>
      <c r="D2499" s="90">
        <v>0</v>
      </c>
      <c r="E2499" t="s">
        <v>23</v>
      </c>
      <c r="F2499">
        <v>4103530</v>
      </c>
      <c r="G2499">
        <v>0</v>
      </c>
      <c r="H2499">
        <v>0</v>
      </c>
      <c r="I2499">
        <v>0</v>
      </c>
      <c r="J2499" s="90"/>
      <c r="M2499"/>
    </row>
    <row r="2500" spans="1:13" hidden="1" x14ac:dyDescent="0.25">
      <c r="A2500" t="s">
        <v>73</v>
      </c>
      <c r="B2500" t="s">
        <v>141</v>
      </c>
      <c r="C2500" s="2">
        <v>45749</v>
      </c>
      <c r="D2500" s="90">
        <v>0</v>
      </c>
      <c r="E2500" t="s">
        <v>23</v>
      </c>
      <c r="F2500">
        <v>4103531</v>
      </c>
      <c r="G2500">
        <v>0</v>
      </c>
      <c r="H2500">
        <v>0</v>
      </c>
      <c r="I2500">
        <v>0</v>
      </c>
      <c r="J2500" s="90"/>
      <c r="M2500"/>
    </row>
    <row r="2501" spans="1:13" hidden="1" x14ac:dyDescent="0.25">
      <c r="A2501" t="s">
        <v>73</v>
      </c>
      <c r="B2501" t="s">
        <v>141</v>
      </c>
      <c r="C2501" s="2">
        <v>45751</v>
      </c>
      <c r="D2501" s="90">
        <v>0</v>
      </c>
      <c r="E2501" t="s">
        <v>23</v>
      </c>
      <c r="F2501">
        <v>4103532</v>
      </c>
      <c r="G2501">
        <v>0</v>
      </c>
      <c r="H2501">
        <v>0</v>
      </c>
      <c r="I2501">
        <v>0</v>
      </c>
      <c r="J2501" s="90"/>
      <c r="M2501"/>
    </row>
    <row r="2502" spans="1:13" hidden="1" x14ac:dyDescent="0.25">
      <c r="A2502" t="s">
        <v>73</v>
      </c>
      <c r="B2502" t="s">
        <v>136</v>
      </c>
      <c r="C2502" s="2">
        <v>45749</v>
      </c>
      <c r="D2502" s="90">
        <v>0</v>
      </c>
      <c r="E2502" t="s">
        <v>23</v>
      </c>
      <c r="F2502">
        <v>4103534</v>
      </c>
      <c r="G2502">
        <v>0</v>
      </c>
      <c r="H2502">
        <v>0</v>
      </c>
      <c r="I2502">
        <v>0</v>
      </c>
      <c r="J2502" s="90"/>
      <c r="M2502"/>
    </row>
    <row r="2503" spans="1:13" hidden="1" x14ac:dyDescent="0.25">
      <c r="A2503" t="s">
        <v>73</v>
      </c>
      <c r="B2503" t="s">
        <v>136</v>
      </c>
      <c r="C2503" s="2">
        <v>45750</v>
      </c>
      <c r="D2503" s="90">
        <v>0</v>
      </c>
      <c r="E2503" t="s">
        <v>23</v>
      </c>
      <c r="F2503">
        <v>4103535</v>
      </c>
      <c r="G2503">
        <v>0</v>
      </c>
      <c r="H2503">
        <v>0</v>
      </c>
      <c r="I2503">
        <v>0</v>
      </c>
      <c r="J2503" s="90"/>
      <c r="M2503"/>
    </row>
    <row r="2504" spans="1:13" hidden="1" x14ac:dyDescent="0.25">
      <c r="A2504" t="s">
        <v>73</v>
      </c>
      <c r="B2504" t="s">
        <v>18</v>
      </c>
      <c r="C2504" s="2">
        <v>45751</v>
      </c>
      <c r="D2504" s="90">
        <v>0</v>
      </c>
      <c r="E2504" t="s">
        <v>23</v>
      </c>
      <c r="F2504">
        <v>4103536</v>
      </c>
      <c r="G2504">
        <v>0</v>
      </c>
      <c r="H2504">
        <v>0</v>
      </c>
      <c r="I2504">
        <v>0</v>
      </c>
      <c r="J2504" s="90"/>
      <c r="M2504"/>
    </row>
    <row r="2505" spans="1:13" hidden="1" x14ac:dyDescent="0.25">
      <c r="A2505" t="s">
        <v>73</v>
      </c>
      <c r="B2505" t="s">
        <v>21</v>
      </c>
      <c r="C2505" s="2">
        <v>45747</v>
      </c>
      <c r="D2505" s="90">
        <v>0</v>
      </c>
      <c r="E2505" t="s">
        <v>23</v>
      </c>
      <c r="F2505">
        <v>4103543</v>
      </c>
      <c r="G2505">
        <v>0</v>
      </c>
      <c r="H2505">
        <v>0</v>
      </c>
      <c r="I2505">
        <v>0</v>
      </c>
      <c r="J2505" s="90"/>
      <c r="M2505"/>
    </row>
    <row r="2506" spans="1:13" hidden="1" x14ac:dyDescent="0.25">
      <c r="A2506" t="s">
        <v>75</v>
      </c>
      <c r="B2506" t="s">
        <v>141</v>
      </c>
      <c r="C2506" s="2">
        <v>45745</v>
      </c>
      <c r="D2506" s="90">
        <v>3</v>
      </c>
      <c r="E2506" t="s">
        <v>23</v>
      </c>
      <c r="F2506">
        <v>4103547</v>
      </c>
      <c r="G2506">
        <v>3</v>
      </c>
      <c r="H2506">
        <v>0</v>
      </c>
      <c r="I2506">
        <v>0</v>
      </c>
      <c r="J2506" s="90"/>
      <c r="M2506"/>
    </row>
    <row r="2507" spans="1:13" hidden="1" x14ac:dyDescent="0.25">
      <c r="A2507" t="s">
        <v>75</v>
      </c>
      <c r="B2507" t="s">
        <v>136</v>
      </c>
      <c r="C2507" s="2">
        <v>45745</v>
      </c>
      <c r="D2507" s="90">
        <v>3</v>
      </c>
      <c r="E2507" t="s">
        <v>23</v>
      </c>
      <c r="F2507">
        <v>4103552</v>
      </c>
      <c r="G2507">
        <v>3</v>
      </c>
      <c r="H2507">
        <v>0</v>
      </c>
      <c r="I2507">
        <v>0</v>
      </c>
      <c r="J2507" s="90"/>
      <c r="M2507"/>
    </row>
    <row r="2508" spans="1:13" hidden="1" x14ac:dyDescent="0.25">
      <c r="A2508" t="s">
        <v>73</v>
      </c>
      <c r="B2508" t="s">
        <v>133</v>
      </c>
      <c r="C2508" s="2">
        <v>45750</v>
      </c>
      <c r="D2508" s="90">
        <v>5</v>
      </c>
      <c r="E2508" t="s">
        <v>23</v>
      </c>
      <c r="F2508">
        <v>4103553</v>
      </c>
      <c r="G2508">
        <v>5</v>
      </c>
      <c r="H2508">
        <v>0</v>
      </c>
      <c r="I2508">
        <v>0</v>
      </c>
      <c r="J2508" s="90"/>
      <c r="M2508"/>
    </row>
    <row r="2509" spans="1:13" hidden="1" x14ac:dyDescent="0.25">
      <c r="A2509" t="s">
        <v>44</v>
      </c>
      <c r="B2509" t="s">
        <v>45</v>
      </c>
      <c r="C2509" s="2">
        <v>45750</v>
      </c>
      <c r="D2509" s="90">
        <v>3.75</v>
      </c>
      <c r="E2509" t="s">
        <v>23</v>
      </c>
      <c r="F2509">
        <v>4103555</v>
      </c>
      <c r="G2509">
        <v>7.5</v>
      </c>
      <c r="H2509">
        <v>1</v>
      </c>
      <c r="I2509">
        <v>3.75</v>
      </c>
      <c r="J2509" s="90"/>
      <c r="M2509"/>
    </row>
    <row r="2510" spans="1:13" hidden="1" x14ac:dyDescent="0.25">
      <c r="A2510" t="s">
        <v>44</v>
      </c>
      <c r="B2510" t="s">
        <v>45</v>
      </c>
      <c r="C2510" s="2">
        <v>45750</v>
      </c>
      <c r="D2510" s="90">
        <v>3.75</v>
      </c>
      <c r="E2510" t="s">
        <v>23</v>
      </c>
      <c r="F2510">
        <v>4103556</v>
      </c>
      <c r="G2510">
        <v>7.5</v>
      </c>
      <c r="H2510">
        <v>1</v>
      </c>
      <c r="I2510">
        <v>3.75</v>
      </c>
      <c r="J2510" s="90"/>
      <c r="M2510"/>
    </row>
    <row r="2511" spans="1:13" hidden="1" x14ac:dyDescent="0.25">
      <c r="A2511" t="s">
        <v>73</v>
      </c>
      <c r="B2511" t="s">
        <v>18</v>
      </c>
      <c r="C2511" s="2">
        <v>45747</v>
      </c>
      <c r="D2511" s="90">
        <v>5</v>
      </c>
      <c r="E2511" t="s">
        <v>23</v>
      </c>
      <c r="F2511">
        <v>4103558</v>
      </c>
      <c r="G2511">
        <v>5</v>
      </c>
      <c r="H2511">
        <v>0</v>
      </c>
      <c r="I2511">
        <v>0</v>
      </c>
      <c r="J2511" s="90"/>
      <c r="M2511"/>
    </row>
    <row r="2512" spans="1:13" hidden="1" x14ac:dyDescent="0.25">
      <c r="A2512" t="s">
        <v>73</v>
      </c>
      <c r="B2512" t="s">
        <v>18</v>
      </c>
      <c r="C2512" s="2">
        <v>45749</v>
      </c>
      <c r="D2512" s="90">
        <v>5</v>
      </c>
      <c r="E2512" t="s">
        <v>23</v>
      </c>
      <c r="F2512">
        <v>4103559</v>
      </c>
      <c r="G2512">
        <v>5</v>
      </c>
      <c r="H2512">
        <v>0</v>
      </c>
      <c r="I2512">
        <v>0</v>
      </c>
      <c r="J2512" s="90"/>
      <c r="M2512"/>
    </row>
    <row r="2513" spans="1:13" hidden="1" x14ac:dyDescent="0.25">
      <c r="A2513" t="s">
        <v>73</v>
      </c>
      <c r="B2513" t="s">
        <v>143</v>
      </c>
      <c r="C2513" s="2">
        <v>45751</v>
      </c>
      <c r="D2513" s="90">
        <v>5</v>
      </c>
      <c r="E2513" t="s">
        <v>37</v>
      </c>
      <c r="F2513">
        <v>4103560</v>
      </c>
      <c r="G2513">
        <v>5</v>
      </c>
      <c r="H2513">
        <v>0</v>
      </c>
      <c r="I2513">
        <v>0</v>
      </c>
      <c r="J2513" s="90"/>
      <c r="M2513"/>
    </row>
    <row r="2514" spans="1:13" hidden="1" x14ac:dyDescent="0.25">
      <c r="A2514" t="s">
        <v>73</v>
      </c>
      <c r="B2514" t="s">
        <v>136</v>
      </c>
      <c r="C2514" s="2">
        <v>45746</v>
      </c>
      <c r="D2514" s="90">
        <v>5</v>
      </c>
      <c r="E2514" t="s">
        <v>23</v>
      </c>
      <c r="F2514">
        <v>4103561</v>
      </c>
      <c r="G2514">
        <v>5</v>
      </c>
      <c r="H2514">
        <v>0</v>
      </c>
      <c r="I2514">
        <v>0</v>
      </c>
      <c r="J2514" s="90"/>
      <c r="M2514"/>
    </row>
    <row r="2515" spans="1:13" hidden="1" x14ac:dyDescent="0.25">
      <c r="A2515" t="s">
        <v>73</v>
      </c>
      <c r="B2515" t="s">
        <v>136</v>
      </c>
      <c r="C2515" s="2">
        <v>45746</v>
      </c>
      <c r="D2515" s="90">
        <v>5</v>
      </c>
      <c r="E2515" t="s">
        <v>23</v>
      </c>
      <c r="F2515">
        <v>4103562</v>
      </c>
      <c r="G2515">
        <v>5</v>
      </c>
      <c r="H2515">
        <v>0</v>
      </c>
      <c r="I2515">
        <v>0</v>
      </c>
      <c r="J2515" s="90"/>
      <c r="M2515"/>
    </row>
    <row r="2516" spans="1:13" hidden="1" x14ac:dyDescent="0.25">
      <c r="A2516" t="s">
        <v>73</v>
      </c>
      <c r="B2516" t="s">
        <v>18</v>
      </c>
      <c r="C2516" s="2">
        <v>45744</v>
      </c>
      <c r="D2516" s="90">
        <v>0</v>
      </c>
      <c r="E2516" t="s">
        <v>23</v>
      </c>
      <c r="F2516">
        <v>4103569</v>
      </c>
      <c r="G2516">
        <v>0</v>
      </c>
      <c r="H2516">
        <v>0</v>
      </c>
      <c r="I2516">
        <v>0</v>
      </c>
      <c r="J2516" s="90"/>
      <c r="M2516"/>
    </row>
    <row r="2517" spans="1:13" hidden="1" x14ac:dyDescent="0.25">
      <c r="A2517" t="s">
        <v>44</v>
      </c>
      <c r="B2517" t="s">
        <v>65</v>
      </c>
      <c r="C2517" s="2">
        <v>45748</v>
      </c>
      <c r="D2517" s="90">
        <v>0</v>
      </c>
      <c r="E2517" t="s">
        <v>23</v>
      </c>
      <c r="F2517">
        <v>4103573</v>
      </c>
      <c r="G2517">
        <v>3.75</v>
      </c>
      <c r="H2517">
        <v>1</v>
      </c>
      <c r="I2517">
        <v>3.75</v>
      </c>
      <c r="J2517" s="90"/>
      <c r="M2517"/>
    </row>
    <row r="2518" spans="1:13" hidden="1" x14ac:dyDescent="0.25">
      <c r="A2518" t="s">
        <v>44</v>
      </c>
      <c r="B2518" t="s">
        <v>117</v>
      </c>
      <c r="C2518" s="2">
        <v>45748</v>
      </c>
      <c r="D2518" s="90">
        <v>0</v>
      </c>
      <c r="E2518" t="s">
        <v>23</v>
      </c>
      <c r="F2518">
        <v>4103574</v>
      </c>
      <c r="G2518">
        <v>3.75</v>
      </c>
      <c r="H2518">
        <v>1</v>
      </c>
      <c r="I2518">
        <v>3.75</v>
      </c>
      <c r="J2518" s="90"/>
      <c r="M2518"/>
    </row>
    <row r="2519" spans="1:13" hidden="1" x14ac:dyDescent="0.25">
      <c r="A2519" t="s">
        <v>44</v>
      </c>
      <c r="B2519" t="s">
        <v>136</v>
      </c>
      <c r="C2519" s="2">
        <v>45747</v>
      </c>
      <c r="D2519" s="90">
        <v>3.75</v>
      </c>
      <c r="E2519" t="s">
        <v>23</v>
      </c>
      <c r="F2519">
        <v>4103575</v>
      </c>
      <c r="G2519">
        <v>3.75</v>
      </c>
      <c r="H2519">
        <v>0</v>
      </c>
      <c r="I2519">
        <v>0</v>
      </c>
      <c r="J2519" s="90"/>
      <c r="M2519"/>
    </row>
    <row r="2520" spans="1:13" hidden="1" x14ac:dyDescent="0.25">
      <c r="A2520" t="s">
        <v>44</v>
      </c>
      <c r="B2520" t="s">
        <v>45</v>
      </c>
      <c r="C2520" s="2">
        <v>45747</v>
      </c>
      <c r="D2520" s="90">
        <v>0</v>
      </c>
      <c r="E2520" t="s">
        <v>23</v>
      </c>
      <c r="F2520">
        <v>4103578</v>
      </c>
      <c r="G2520">
        <v>3.75</v>
      </c>
      <c r="H2520">
        <v>1</v>
      </c>
      <c r="I2520">
        <v>3.75</v>
      </c>
      <c r="J2520" s="90"/>
      <c r="M2520"/>
    </row>
    <row r="2521" spans="1:13" hidden="1" x14ac:dyDescent="0.25">
      <c r="A2521" t="s">
        <v>73</v>
      </c>
      <c r="B2521" t="s">
        <v>18</v>
      </c>
      <c r="C2521" s="2">
        <v>45745</v>
      </c>
      <c r="D2521" s="90">
        <v>0</v>
      </c>
      <c r="E2521" t="s">
        <v>23</v>
      </c>
      <c r="F2521">
        <v>4103579</v>
      </c>
      <c r="G2521">
        <v>0</v>
      </c>
      <c r="H2521">
        <v>0</v>
      </c>
      <c r="I2521">
        <v>0</v>
      </c>
      <c r="J2521" s="90"/>
      <c r="M2521"/>
    </row>
    <row r="2522" spans="1:13" hidden="1" x14ac:dyDescent="0.25">
      <c r="A2522" t="s">
        <v>75</v>
      </c>
      <c r="B2522" t="s">
        <v>18</v>
      </c>
      <c r="C2522" s="2">
        <v>45746</v>
      </c>
      <c r="D2522" s="90">
        <v>0</v>
      </c>
      <c r="E2522" t="s">
        <v>23</v>
      </c>
      <c r="F2522">
        <v>4103582</v>
      </c>
      <c r="G2522">
        <v>5.5</v>
      </c>
      <c r="H2522">
        <v>1</v>
      </c>
      <c r="I2522">
        <v>5.5</v>
      </c>
      <c r="J2522" s="90"/>
      <c r="M2522"/>
    </row>
    <row r="2523" spans="1:13" hidden="1" x14ac:dyDescent="0.25">
      <c r="A2523" t="s">
        <v>73</v>
      </c>
      <c r="B2523" t="s">
        <v>136</v>
      </c>
      <c r="C2523" s="2">
        <v>45748</v>
      </c>
      <c r="D2523" s="90">
        <v>0</v>
      </c>
      <c r="E2523" t="s">
        <v>23</v>
      </c>
      <c r="F2523">
        <v>4103583</v>
      </c>
      <c r="G2523">
        <v>0</v>
      </c>
      <c r="H2523">
        <v>0</v>
      </c>
      <c r="I2523">
        <v>0</v>
      </c>
      <c r="J2523" s="90"/>
      <c r="M2523"/>
    </row>
    <row r="2524" spans="1:13" hidden="1" x14ac:dyDescent="0.25">
      <c r="A2524" t="s">
        <v>73</v>
      </c>
      <c r="B2524" t="s">
        <v>143</v>
      </c>
      <c r="C2524" s="2">
        <v>45748</v>
      </c>
      <c r="D2524" s="90">
        <v>0</v>
      </c>
      <c r="E2524" t="s">
        <v>37</v>
      </c>
      <c r="F2524">
        <v>4103584</v>
      </c>
      <c r="G2524">
        <v>0</v>
      </c>
      <c r="H2524">
        <v>0</v>
      </c>
      <c r="I2524">
        <v>0</v>
      </c>
      <c r="J2524" s="90"/>
      <c r="M2524"/>
    </row>
    <row r="2525" spans="1:13" hidden="1" x14ac:dyDescent="0.25">
      <c r="A2525" t="s">
        <v>73</v>
      </c>
      <c r="B2525" t="s">
        <v>143</v>
      </c>
      <c r="C2525" s="2">
        <v>45748</v>
      </c>
      <c r="D2525" s="90">
        <v>0</v>
      </c>
      <c r="E2525" t="s">
        <v>37</v>
      </c>
      <c r="F2525">
        <v>4103587</v>
      </c>
      <c r="G2525">
        <v>0</v>
      </c>
      <c r="H2525">
        <v>0</v>
      </c>
      <c r="I2525">
        <v>0</v>
      </c>
      <c r="J2525" s="90"/>
      <c r="M2525"/>
    </row>
    <row r="2526" spans="1:13" hidden="1" x14ac:dyDescent="0.25">
      <c r="A2526" t="s">
        <v>73</v>
      </c>
      <c r="B2526" t="s">
        <v>21</v>
      </c>
      <c r="C2526" s="2">
        <v>45748</v>
      </c>
      <c r="D2526" s="90">
        <v>5</v>
      </c>
      <c r="E2526" t="s">
        <v>23</v>
      </c>
      <c r="F2526">
        <v>4103597</v>
      </c>
      <c r="G2526">
        <v>5</v>
      </c>
      <c r="H2526">
        <v>0</v>
      </c>
      <c r="I2526">
        <v>0</v>
      </c>
      <c r="J2526" s="90"/>
      <c r="M2526"/>
    </row>
    <row r="2527" spans="1:13" hidden="1" x14ac:dyDescent="0.25">
      <c r="A2527" t="s">
        <v>73</v>
      </c>
      <c r="B2527" t="s">
        <v>136</v>
      </c>
      <c r="C2527" s="2">
        <v>45750</v>
      </c>
      <c r="D2527" s="90">
        <v>5</v>
      </c>
      <c r="E2527" t="s">
        <v>37</v>
      </c>
      <c r="F2527">
        <v>4103599</v>
      </c>
      <c r="G2527">
        <v>5</v>
      </c>
      <c r="H2527">
        <v>0</v>
      </c>
      <c r="I2527">
        <v>0</v>
      </c>
      <c r="J2527" s="90"/>
      <c r="M2527"/>
    </row>
    <row r="2528" spans="1:13" hidden="1" x14ac:dyDescent="0.25">
      <c r="A2528" t="s">
        <v>44</v>
      </c>
      <c r="B2528" t="s">
        <v>133</v>
      </c>
      <c r="C2528" s="2">
        <v>45746</v>
      </c>
      <c r="D2528" s="90">
        <v>3.75</v>
      </c>
      <c r="E2528" t="s">
        <v>23</v>
      </c>
      <c r="F2528">
        <v>4103600</v>
      </c>
      <c r="G2528">
        <v>3.75</v>
      </c>
      <c r="H2528">
        <v>0</v>
      </c>
      <c r="I2528">
        <v>0</v>
      </c>
      <c r="J2528" s="90"/>
      <c r="M2528"/>
    </row>
    <row r="2529" spans="1:13" hidden="1" x14ac:dyDescent="0.25">
      <c r="A2529" t="s">
        <v>75</v>
      </c>
      <c r="B2529" t="s">
        <v>142</v>
      </c>
      <c r="C2529" s="2">
        <v>45747</v>
      </c>
      <c r="D2529" s="90">
        <v>5.5</v>
      </c>
      <c r="E2529" t="s">
        <v>23</v>
      </c>
      <c r="F2529">
        <v>4103601</v>
      </c>
      <c r="G2529">
        <v>5.5</v>
      </c>
      <c r="H2529">
        <v>0</v>
      </c>
      <c r="I2529">
        <v>0</v>
      </c>
      <c r="J2529" s="90"/>
      <c r="M2529"/>
    </row>
    <row r="2530" spans="1:13" hidden="1" x14ac:dyDescent="0.25">
      <c r="A2530" t="s">
        <v>75</v>
      </c>
      <c r="B2530" t="s">
        <v>140</v>
      </c>
      <c r="C2530" s="2">
        <v>45747</v>
      </c>
      <c r="D2530" s="90">
        <v>5</v>
      </c>
      <c r="E2530" t="s">
        <v>37</v>
      </c>
      <c r="F2530">
        <v>4103602</v>
      </c>
      <c r="G2530">
        <v>5</v>
      </c>
      <c r="H2530">
        <v>0</v>
      </c>
      <c r="I2530">
        <v>0</v>
      </c>
      <c r="J2530" s="90"/>
      <c r="M2530"/>
    </row>
    <row r="2531" spans="1:13" hidden="1" x14ac:dyDescent="0.25">
      <c r="A2531" t="s">
        <v>75</v>
      </c>
      <c r="B2531" t="s">
        <v>18</v>
      </c>
      <c r="C2531" s="2">
        <v>45747</v>
      </c>
      <c r="D2531" s="90">
        <v>5.5</v>
      </c>
      <c r="E2531" t="s">
        <v>23</v>
      </c>
      <c r="F2531">
        <v>4103604</v>
      </c>
      <c r="G2531">
        <v>5.5</v>
      </c>
      <c r="H2531">
        <v>0</v>
      </c>
      <c r="I2531">
        <v>0</v>
      </c>
      <c r="J2531" s="90"/>
      <c r="M2531"/>
    </row>
    <row r="2532" spans="1:13" hidden="1" x14ac:dyDescent="0.25">
      <c r="A2532" t="s">
        <v>75</v>
      </c>
      <c r="B2532" t="s">
        <v>18</v>
      </c>
      <c r="C2532" s="2">
        <v>45747</v>
      </c>
      <c r="D2532" s="90">
        <v>0</v>
      </c>
      <c r="E2532" t="s">
        <v>23</v>
      </c>
      <c r="F2532">
        <v>4103605</v>
      </c>
      <c r="G2532">
        <v>5.5</v>
      </c>
      <c r="H2532">
        <v>1</v>
      </c>
      <c r="I2532">
        <v>5.5</v>
      </c>
      <c r="J2532" s="90"/>
      <c r="M2532"/>
    </row>
    <row r="2533" spans="1:13" hidden="1" x14ac:dyDescent="0.25">
      <c r="A2533" t="s">
        <v>73</v>
      </c>
      <c r="B2533" t="s">
        <v>136</v>
      </c>
      <c r="C2533" s="2">
        <v>45750</v>
      </c>
      <c r="D2533" s="90">
        <v>0</v>
      </c>
      <c r="E2533" t="s">
        <v>23</v>
      </c>
      <c r="F2533">
        <v>4103609</v>
      </c>
      <c r="G2533">
        <v>0</v>
      </c>
      <c r="H2533">
        <v>0</v>
      </c>
      <c r="I2533">
        <v>0</v>
      </c>
      <c r="J2533" s="90"/>
      <c r="M2533"/>
    </row>
    <row r="2534" spans="1:13" hidden="1" x14ac:dyDescent="0.25">
      <c r="A2534" t="s">
        <v>73</v>
      </c>
      <c r="B2534" t="s">
        <v>136</v>
      </c>
      <c r="C2534" s="2">
        <v>45749</v>
      </c>
      <c r="D2534" s="90">
        <v>0</v>
      </c>
      <c r="E2534" t="s">
        <v>23</v>
      </c>
      <c r="F2534">
        <v>4103613</v>
      </c>
      <c r="G2534">
        <v>0</v>
      </c>
      <c r="H2534">
        <v>0</v>
      </c>
      <c r="I2534">
        <v>0</v>
      </c>
      <c r="J2534" s="90"/>
      <c r="M2534"/>
    </row>
    <row r="2535" spans="1:13" hidden="1" x14ac:dyDescent="0.25">
      <c r="A2535" t="s">
        <v>73</v>
      </c>
      <c r="B2535" t="s">
        <v>21</v>
      </c>
      <c r="C2535" s="2">
        <v>45748</v>
      </c>
      <c r="D2535" s="90">
        <v>5</v>
      </c>
      <c r="E2535" t="s">
        <v>23</v>
      </c>
      <c r="F2535">
        <v>4103615</v>
      </c>
      <c r="G2535">
        <v>5</v>
      </c>
      <c r="H2535">
        <v>0</v>
      </c>
      <c r="I2535">
        <v>0</v>
      </c>
      <c r="J2535" s="90"/>
      <c r="M2535"/>
    </row>
    <row r="2536" spans="1:13" hidden="1" x14ac:dyDescent="0.25">
      <c r="A2536" t="s">
        <v>73</v>
      </c>
      <c r="B2536" t="s">
        <v>138</v>
      </c>
      <c r="C2536" s="2">
        <v>45749</v>
      </c>
      <c r="D2536" s="90">
        <v>0</v>
      </c>
      <c r="E2536" t="s">
        <v>37</v>
      </c>
      <c r="F2536">
        <v>4103616</v>
      </c>
      <c r="G2536">
        <v>0</v>
      </c>
      <c r="H2536">
        <v>0</v>
      </c>
      <c r="I2536">
        <v>0</v>
      </c>
      <c r="J2536" s="90"/>
      <c r="M2536"/>
    </row>
    <row r="2537" spans="1:13" hidden="1" x14ac:dyDescent="0.25">
      <c r="A2537" t="s">
        <v>44</v>
      </c>
      <c r="B2537" t="s">
        <v>18</v>
      </c>
      <c r="C2537" s="2">
        <v>45745</v>
      </c>
      <c r="D2537" s="90">
        <v>0</v>
      </c>
      <c r="E2537" t="s">
        <v>20</v>
      </c>
      <c r="F2537">
        <v>4103618</v>
      </c>
      <c r="G2537">
        <v>3.75</v>
      </c>
      <c r="H2537">
        <v>1</v>
      </c>
      <c r="I2537">
        <v>3.75</v>
      </c>
      <c r="J2537" s="90"/>
      <c r="M2537"/>
    </row>
    <row r="2538" spans="1:13" hidden="1" x14ac:dyDescent="0.25">
      <c r="A2538" t="s">
        <v>73</v>
      </c>
      <c r="B2538" t="s">
        <v>18</v>
      </c>
      <c r="C2538" s="2">
        <v>45747</v>
      </c>
      <c r="D2538" s="90">
        <v>5</v>
      </c>
      <c r="E2538" t="s">
        <v>20</v>
      </c>
      <c r="F2538">
        <v>4103620</v>
      </c>
      <c r="G2538">
        <v>5</v>
      </c>
      <c r="H2538">
        <v>0</v>
      </c>
      <c r="I2538">
        <v>0</v>
      </c>
      <c r="J2538" s="90"/>
      <c r="M2538"/>
    </row>
    <row r="2539" spans="1:13" hidden="1" x14ac:dyDescent="0.25">
      <c r="A2539" t="s">
        <v>75</v>
      </c>
      <c r="B2539" t="s">
        <v>21</v>
      </c>
      <c r="C2539" s="2">
        <v>45748</v>
      </c>
      <c r="D2539" s="90">
        <v>5.5</v>
      </c>
      <c r="E2539" t="s">
        <v>23</v>
      </c>
      <c r="F2539">
        <v>4103621</v>
      </c>
      <c r="G2539">
        <v>5.5</v>
      </c>
      <c r="H2539">
        <v>0</v>
      </c>
      <c r="I2539">
        <v>0</v>
      </c>
      <c r="J2539" s="90"/>
      <c r="M2539"/>
    </row>
    <row r="2540" spans="1:13" hidden="1" x14ac:dyDescent="0.25">
      <c r="A2540" t="s">
        <v>75</v>
      </c>
      <c r="B2540" t="s">
        <v>140</v>
      </c>
      <c r="C2540" s="2">
        <v>45748</v>
      </c>
      <c r="D2540" s="90">
        <v>0</v>
      </c>
      <c r="E2540" t="s">
        <v>37</v>
      </c>
      <c r="F2540">
        <v>4103623</v>
      </c>
      <c r="G2540">
        <v>0</v>
      </c>
      <c r="H2540">
        <v>0</v>
      </c>
      <c r="I2540">
        <v>0</v>
      </c>
      <c r="J2540" s="90"/>
      <c r="M2540"/>
    </row>
    <row r="2541" spans="1:13" hidden="1" x14ac:dyDescent="0.25">
      <c r="A2541" t="s">
        <v>44</v>
      </c>
      <c r="B2541" t="s">
        <v>65</v>
      </c>
      <c r="C2541" s="2">
        <v>45745</v>
      </c>
      <c r="D2541" s="90">
        <v>0</v>
      </c>
      <c r="E2541" t="s">
        <v>23</v>
      </c>
      <c r="F2541">
        <v>4103625</v>
      </c>
      <c r="G2541">
        <v>3.75</v>
      </c>
      <c r="H2541">
        <v>1</v>
      </c>
      <c r="I2541">
        <v>3.75</v>
      </c>
      <c r="J2541" s="90"/>
      <c r="M2541"/>
    </row>
    <row r="2542" spans="1:13" hidden="1" x14ac:dyDescent="0.25">
      <c r="A2542" t="s">
        <v>75</v>
      </c>
      <c r="B2542" t="s">
        <v>136</v>
      </c>
      <c r="C2542" s="2">
        <v>45749</v>
      </c>
      <c r="D2542" s="90">
        <v>0</v>
      </c>
      <c r="E2542" t="s">
        <v>23</v>
      </c>
      <c r="F2542">
        <v>4103627</v>
      </c>
      <c r="G2542">
        <v>0</v>
      </c>
      <c r="H2542">
        <v>0</v>
      </c>
      <c r="I2542">
        <v>0</v>
      </c>
      <c r="J2542" s="90"/>
      <c r="M2542"/>
    </row>
    <row r="2543" spans="1:13" hidden="1" x14ac:dyDescent="0.25">
      <c r="A2543" t="s">
        <v>44</v>
      </c>
      <c r="B2543" t="s">
        <v>18</v>
      </c>
      <c r="C2543" s="2">
        <v>45747</v>
      </c>
      <c r="D2543" s="90">
        <v>0</v>
      </c>
      <c r="E2543" t="s">
        <v>20</v>
      </c>
      <c r="F2543">
        <v>4103628</v>
      </c>
      <c r="G2543">
        <v>3.75</v>
      </c>
      <c r="H2543">
        <v>1</v>
      </c>
      <c r="I2543">
        <v>3.75</v>
      </c>
      <c r="J2543" s="90"/>
      <c r="M2543"/>
    </row>
    <row r="2544" spans="1:13" hidden="1" x14ac:dyDescent="0.25">
      <c r="A2544" t="s">
        <v>44</v>
      </c>
      <c r="B2544" t="s">
        <v>65</v>
      </c>
      <c r="C2544" s="2">
        <v>45748</v>
      </c>
      <c r="D2544" s="90">
        <v>3.75</v>
      </c>
      <c r="E2544" t="s">
        <v>23</v>
      </c>
      <c r="F2544">
        <v>4103629</v>
      </c>
      <c r="G2544">
        <v>3.75</v>
      </c>
      <c r="H2544">
        <v>0</v>
      </c>
      <c r="I2544">
        <v>0</v>
      </c>
      <c r="J2544" s="90"/>
      <c r="M2544"/>
    </row>
    <row r="2545" spans="1:13" hidden="1" x14ac:dyDescent="0.25">
      <c r="A2545" t="s">
        <v>44</v>
      </c>
      <c r="B2545" t="s">
        <v>45</v>
      </c>
      <c r="C2545" s="2">
        <v>45748</v>
      </c>
      <c r="D2545" s="90">
        <v>0</v>
      </c>
      <c r="E2545" t="s">
        <v>23</v>
      </c>
      <c r="F2545">
        <v>4103630</v>
      </c>
      <c r="G2545">
        <v>3.75</v>
      </c>
      <c r="H2545">
        <v>1</v>
      </c>
      <c r="I2545">
        <v>3.75</v>
      </c>
      <c r="J2545" s="90"/>
      <c r="M2545"/>
    </row>
    <row r="2546" spans="1:13" hidden="1" x14ac:dyDescent="0.25">
      <c r="A2546" t="s">
        <v>73</v>
      </c>
      <c r="B2546" t="s">
        <v>136</v>
      </c>
      <c r="C2546" s="2">
        <v>45751</v>
      </c>
      <c r="D2546" s="90">
        <v>5</v>
      </c>
      <c r="E2546" t="s">
        <v>23</v>
      </c>
      <c r="F2546">
        <v>4103632</v>
      </c>
      <c r="G2546">
        <v>5</v>
      </c>
      <c r="H2546">
        <v>0</v>
      </c>
      <c r="I2546">
        <v>0</v>
      </c>
      <c r="J2546" s="90"/>
      <c r="M2546"/>
    </row>
    <row r="2547" spans="1:13" hidden="1" x14ac:dyDescent="0.25">
      <c r="A2547" t="s">
        <v>75</v>
      </c>
      <c r="B2547" t="s">
        <v>140</v>
      </c>
      <c r="C2547" s="2">
        <v>45748</v>
      </c>
      <c r="D2547" s="90">
        <v>0</v>
      </c>
      <c r="E2547" t="s">
        <v>23</v>
      </c>
      <c r="F2547">
        <v>4103633</v>
      </c>
      <c r="G2547">
        <v>5.5</v>
      </c>
      <c r="H2547">
        <v>1</v>
      </c>
      <c r="I2547">
        <v>5.5</v>
      </c>
      <c r="J2547" s="90"/>
      <c r="M2547"/>
    </row>
    <row r="2548" spans="1:13" hidden="1" x14ac:dyDescent="0.25">
      <c r="A2548" t="s">
        <v>75</v>
      </c>
      <c r="B2548" t="s">
        <v>18</v>
      </c>
      <c r="C2548" s="2">
        <v>45748</v>
      </c>
      <c r="D2548" s="90">
        <v>5</v>
      </c>
      <c r="E2548" t="s">
        <v>20</v>
      </c>
      <c r="F2548">
        <v>4103634</v>
      </c>
      <c r="G2548">
        <v>5</v>
      </c>
      <c r="H2548">
        <v>0</v>
      </c>
      <c r="I2548">
        <v>0</v>
      </c>
      <c r="J2548" s="90"/>
      <c r="M2548"/>
    </row>
    <row r="2549" spans="1:13" hidden="1" x14ac:dyDescent="0.25">
      <c r="A2549" t="s">
        <v>75</v>
      </c>
      <c r="B2549" t="s">
        <v>18</v>
      </c>
      <c r="C2549" s="2">
        <v>45751</v>
      </c>
      <c r="D2549" s="90">
        <v>5.5</v>
      </c>
      <c r="E2549" t="s">
        <v>23</v>
      </c>
      <c r="F2549">
        <v>4103635</v>
      </c>
      <c r="G2549">
        <v>5.5</v>
      </c>
      <c r="H2549">
        <v>0</v>
      </c>
      <c r="I2549">
        <v>0</v>
      </c>
      <c r="J2549" s="90"/>
      <c r="M2549"/>
    </row>
    <row r="2550" spans="1:13" hidden="1" x14ac:dyDescent="0.25">
      <c r="A2550" t="s">
        <v>73</v>
      </c>
      <c r="B2550" t="s">
        <v>18</v>
      </c>
      <c r="C2550" s="2">
        <v>45746</v>
      </c>
      <c r="D2550" s="90">
        <v>5</v>
      </c>
      <c r="E2550" t="s">
        <v>23</v>
      </c>
      <c r="F2550">
        <v>4103636</v>
      </c>
      <c r="G2550">
        <v>5</v>
      </c>
      <c r="H2550">
        <v>0</v>
      </c>
      <c r="I2550">
        <v>0</v>
      </c>
      <c r="J2550" s="90"/>
      <c r="M2550"/>
    </row>
    <row r="2551" spans="1:13" hidden="1" x14ac:dyDescent="0.25">
      <c r="A2551" t="s">
        <v>75</v>
      </c>
      <c r="B2551" t="s">
        <v>140</v>
      </c>
      <c r="C2551" s="2">
        <v>45751</v>
      </c>
      <c r="D2551" s="90">
        <v>5.5</v>
      </c>
      <c r="E2551" t="s">
        <v>37</v>
      </c>
      <c r="F2551">
        <v>4103637</v>
      </c>
      <c r="G2551">
        <v>5.5</v>
      </c>
      <c r="H2551">
        <v>0</v>
      </c>
      <c r="I2551">
        <v>0</v>
      </c>
      <c r="J2551" s="90"/>
      <c r="M2551"/>
    </row>
    <row r="2552" spans="1:13" hidden="1" x14ac:dyDescent="0.25">
      <c r="A2552" t="s">
        <v>44</v>
      </c>
      <c r="B2552" t="s">
        <v>18</v>
      </c>
      <c r="C2552" s="2">
        <v>45751</v>
      </c>
      <c r="D2552" s="90">
        <v>3.75</v>
      </c>
      <c r="E2552" t="s">
        <v>20</v>
      </c>
      <c r="F2552">
        <v>4103638</v>
      </c>
      <c r="G2552">
        <v>3.75</v>
      </c>
      <c r="H2552">
        <v>0</v>
      </c>
      <c r="I2552">
        <v>0</v>
      </c>
      <c r="J2552" s="90"/>
      <c r="M2552"/>
    </row>
    <row r="2553" spans="1:13" hidden="1" x14ac:dyDescent="0.25">
      <c r="A2553" t="s">
        <v>44</v>
      </c>
      <c r="B2553" t="s">
        <v>18</v>
      </c>
      <c r="C2553" s="2">
        <v>45751</v>
      </c>
      <c r="D2553" s="90">
        <v>0</v>
      </c>
      <c r="E2553" t="s">
        <v>20</v>
      </c>
      <c r="F2553">
        <v>4103639</v>
      </c>
      <c r="G2553">
        <v>3.75</v>
      </c>
      <c r="H2553">
        <v>1</v>
      </c>
      <c r="I2553">
        <v>3.75</v>
      </c>
      <c r="J2553" s="90"/>
      <c r="M2553"/>
    </row>
    <row r="2554" spans="1:13" hidden="1" x14ac:dyDescent="0.25">
      <c r="A2554" t="s">
        <v>73</v>
      </c>
      <c r="B2554" t="s">
        <v>137</v>
      </c>
      <c r="C2554" s="2">
        <v>45751</v>
      </c>
      <c r="D2554" s="90">
        <v>0</v>
      </c>
      <c r="E2554" t="s">
        <v>23</v>
      </c>
      <c r="F2554">
        <v>4103641</v>
      </c>
      <c r="G2554">
        <v>0</v>
      </c>
      <c r="H2554">
        <v>0</v>
      </c>
      <c r="I2554">
        <v>0</v>
      </c>
      <c r="J2554" s="90"/>
      <c r="M2554"/>
    </row>
    <row r="2555" spans="1:13" hidden="1" x14ac:dyDescent="0.25">
      <c r="A2555" t="s">
        <v>73</v>
      </c>
      <c r="B2555" t="s">
        <v>21</v>
      </c>
      <c r="C2555" s="2">
        <v>45751</v>
      </c>
      <c r="D2555" s="90">
        <v>0</v>
      </c>
      <c r="E2555" t="s">
        <v>23</v>
      </c>
      <c r="F2555">
        <v>4103643</v>
      </c>
      <c r="G2555">
        <v>0</v>
      </c>
      <c r="H2555">
        <v>0</v>
      </c>
      <c r="I2555">
        <v>0</v>
      </c>
      <c r="J2555" s="90"/>
      <c r="M2555"/>
    </row>
    <row r="2556" spans="1:13" hidden="1" x14ac:dyDescent="0.25">
      <c r="A2556" t="s">
        <v>75</v>
      </c>
      <c r="B2556" t="s">
        <v>18</v>
      </c>
      <c r="C2556" s="2">
        <v>45748</v>
      </c>
      <c r="D2556" s="90">
        <v>5</v>
      </c>
      <c r="E2556" t="s">
        <v>23</v>
      </c>
      <c r="F2556">
        <v>4103653</v>
      </c>
      <c r="G2556">
        <v>5</v>
      </c>
      <c r="H2556">
        <v>0</v>
      </c>
      <c r="I2556">
        <v>0</v>
      </c>
      <c r="J2556" s="90"/>
      <c r="M2556"/>
    </row>
    <row r="2557" spans="1:13" hidden="1" x14ac:dyDescent="0.25">
      <c r="A2557" t="s">
        <v>44</v>
      </c>
      <c r="B2557" t="s">
        <v>18</v>
      </c>
      <c r="C2557" s="2">
        <v>45751</v>
      </c>
      <c r="D2557" s="90">
        <v>3.75</v>
      </c>
      <c r="E2557" t="s">
        <v>20</v>
      </c>
      <c r="F2557">
        <v>4103659</v>
      </c>
      <c r="G2557">
        <v>3.75</v>
      </c>
      <c r="H2557">
        <v>0</v>
      </c>
      <c r="I2557">
        <v>0</v>
      </c>
      <c r="J2557" s="90"/>
      <c r="M2557"/>
    </row>
    <row r="2558" spans="1:13" hidden="1" x14ac:dyDescent="0.25">
      <c r="A2558" t="s">
        <v>44</v>
      </c>
      <c r="B2558" t="s">
        <v>18</v>
      </c>
      <c r="C2558" s="2">
        <v>45751</v>
      </c>
      <c r="D2558" s="90">
        <v>0</v>
      </c>
      <c r="E2558" t="s">
        <v>20</v>
      </c>
      <c r="F2558">
        <v>4103661</v>
      </c>
      <c r="G2558">
        <v>3.75</v>
      </c>
      <c r="H2558">
        <v>1</v>
      </c>
      <c r="I2558">
        <v>3.75</v>
      </c>
      <c r="J2558" s="90"/>
      <c r="M2558"/>
    </row>
    <row r="2559" spans="1:13" hidden="1" x14ac:dyDescent="0.25">
      <c r="A2559" t="s">
        <v>44</v>
      </c>
      <c r="B2559" t="s">
        <v>18</v>
      </c>
      <c r="C2559" s="2">
        <v>45747</v>
      </c>
      <c r="D2559" s="90">
        <v>0</v>
      </c>
      <c r="E2559" t="s">
        <v>20</v>
      </c>
      <c r="F2559">
        <v>4103668</v>
      </c>
      <c r="G2559">
        <v>3.75</v>
      </c>
      <c r="H2559">
        <v>1</v>
      </c>
      <c r="I2559">
        <v>3.75</v>
      </c>
      <c r="J2559" s="90"/>
      <c r="M2559"/>
    </row>
    <row r="2560" spans="1:13" hidden="1" x14ac:dyDescent="0.25">
      <c r="A2560" t="s">
        <v>44</v>
      </c>
      <c r="B2560" t="s">
        <v>18</v>
      </c>
      <c r="C2560" s="2">
        <v>45747</v>
      </c>
      <c r="D2560" s="90">
        <v>0</v>
      </c>
      <c r="E2560" t="s">
        <v>20</v>
      </c>
      <c r="F2560">
        <v>4103670</v>
      </c>
      <c r="G2560">
        <v>3.75</v>
      </c>
      <c r="H2560">
        <v>1</v>
      </c>
      <c r="I2560">
        <v>3.75</v>
      </c>
      <c r="J2560" s="90"/>
      <c r="M2560"/>
    </row>
    <row r="2561" spans="1:13" hidden="1" x14ac:dyDescent="0.25">
      <c r="A2561" t="s">
        <v>44</v>
      </c>
      <c r="B2561" t="s">
        <v>18</v>
      </c>
      <c r="C2561" s="2">
        <v>45747</v>
      </c>
      <c r="D2561" s="90">
        <v>0</v>
      </c>
      <c r="E2561" t="s">
        <v>20</v>
      </c>
      <c r="F2561">
        <v>4103671</v>
      </c>
      <c r="G2561">
        <v>3.75</v>
      </c>
      <c r="H2561">
        <v>1</v>
      </c>
      <c r="I2561">
        <v>3.75</v>
      </c>
      <c r="J2561" s="90"/>
      <c r="M2561"/>
    </row>
    <row r="2562" spans="1:13" hidden="1" x14ac:dyDescent="0.25">
      <c r="A2562" t="s">
        <v>73</v>
      </c>
      <c r="B2562" t="s">
        <v>136</v>
      </c>
      <c r="C2562" s="2">
        <v>45749</v>
      </c>
      <c r="D2562" s="90">
        <v>5</v>
      </c>
      <c r="E2562" t="s">
        <v>37</v>
      </c>
      <c r="F2562">
        <v>4103674</v>
      </c>
      <c r="G2562">
        <v>5</v>
      </c>
      <c r="H2562">
        <v>0</v>
      </c>
      <c r="I2562">
        <v>0</v>
      </c>
      <c r="J2562" s="90"/>
      <c r="M2562"/>
    </row>
    <row r="2563" spans="1:13" hidden="1" x14ac:dyDescent="0.25">
      <c r="A2563" t="s">
        <v>73</v>
      </c>
      <c r="B2563" t="s">
        <v>136</v>
      </c>
      <c r="C2563" s="2">
        <v>45749</v>
      </c>
      <c r="D2563" s="90">
        <v>5</v>
      </c>
      <c r="E2563" t="s">
        <v>37</v>
      </c>
      <c r="F2563">
        <v>4103676</v>
      </c>
      <c r="G2563">
        <v>5</v>
      </c>
      <c r="H2563">
        <v>0</v>
      </c>
      <c r="I2563">
        <v>0</v>
      </c>
      <c r="J2563" s="90"/>
      <c r="M2563"/>
    </row>
    <row r="2564" spans="1:13" hidden="1" x14ac:dyDescent="0.25">
      <c r="A2564" t="s">
        <v>73</v>
      </c>
      <c r="B2564" t="s">
        <v>137</v>
      </c>
      <c r="C2564" s="2">
        <v>45747</v>
      </c>
      <c r="D2564" s="90">
        <v>0</v>
      </c>
      <c r="E2564" t="s">
        <v>23</v>
      </c>
      <c r="F2564">
        <v>4103677</v>
      </c>
      <c r="G2564">
        <v>0</v>
      </c>
      <c r="H2564">
        <v>0</v>
      </c>
      <c r="I2564">
        <v>0</v>
      </c>
      <c r="J2564" s="90"/>
      <c r="M2564"/>
    </row>
    <row r="2565" spans="1:13" hidden="1" x14ac:dyDescent="0.25">
      <c r="A2565" t="s">
        <v>44</v>
      </c>
      <c r="B2565" t="s">
        <v>45</v>
      </c>
      <c r="C2565" s="2">
        <v>45748</v>
      </c>
      <c r="D2565" s="90">
        <v>0</v>
      </c>
      <c r="E2565" t="s">
        <v>23</v>
      </c>
      <c r="F2565">
        <v>4103682</v>
      </c>
      <c r="G2565">
        <v>3.75</v>
      </c>
      <c r="H2565">
        <v>1</v>
      </c>
      <c r="I2565">
        <v>3.75</v>
      </c>
      <c r="J2565" s="90"/>
      <c r="M2565"/>
    </row>
    <row r="2566" spans="1:13" hidden="1" x14ac:dyDescent="0.25">
      <c r="A2566" t="s">
        <v>44</v>
      </c>
      <c r="B2566" t="s">
        <v>45</v>
      </c>
      <c r="C2566" s="2">
        <v>45748</v>
      </c>
      <c r="D2566" s="90">
        <v>0</v>
      </c>
      <c r="E2566" t="s">
        <v>23</v>
      </c>
      <c r="F2566">
        <v>4103683</v>
      </c>
      <c r="G2566">
        <v>3.75</v>
      </c>
      <c r="H2566">
        <v>1</v>
      </c>
      <c r="I2566">
        <v>3.75</v>
      </c>
      <c r="J2566" s="90"/>
      <c r="M2566"/>
    </row>
    <row r="2567" spans="1:13" hidden="1" x14ac:dyDescent="0.25">
      <c r="A2567" t="s">
        <v>73</v>
      </c>
      <c r="B2567" t="s">
        <v>142</v>
      </c>
      <c r="C2567" s="2">
        <v>45748</v>
      </c>
      <c r="D2567" s="90">
        <v>0</v>
      </c>
      <c r="E2567" t="s">
        <v>23</v>
      </c>
      <c r="F2567">
        <v>4103687</v>
      </c>
      <c r="G2567">
        <v>0</v>
      </c>
      <c r="H2567">
        <v>0</v>
      </c>
      <c r="I2567">
        <v>0</v>
      </c>
      <c r="J2567" s="90"/>
      <c r="M2567"/>
    </row>
    <row r="2568" spans="1:13" hidden="1" x14ac:dyDescent="0.25">
      <c r="A2568" t="s">
        <v>73</v>
      </c>
      <c r="B2568" t="s">
        <v>18</v>
      </c>
      <c r="C2568" s="2">
        <v>45750</v>
      </c>
      <c r="D2568" s="90">
        <v>0</v>
      </c>
      <c r="E2568" t="s">
        <v>23</v>
      </c>
      <c r="F2568">
        <v>4103688</v>
      </c>
      <c r="G2568">
        <v>0</v>
      </c>
      <c r="H2568">
        <v>0</v>
      </c>
      <c r="I2568">
        <v>0</v>
      </c>
      <c r="J2568" s="90"/>
      <c r="M2568"/>
    </row>
    <row r="2569" spans="1:13" hidden="1" x14ac:dyDescent="0.25">
      <c r="A2569" t="s">
        <v>75</v>
      </c>
      <c r="B2569" t="s">
        <v>136</v>
      </c>
      <c r="C2569" s="2">
        <v>45746</v>
      </c>
      <c r="D2569" s="90">
        <v>0</v>
      </c>
      <c r="E2569" t="s">
        <v>37</v>
      </c>
      <c r="F2569">
        <v>4103689</v>
      </c>
      <c r="G2569">
        <v>0</v>
      </c>
      <c r="H2569">
        <v>0</v>
      </c>
      <c r="I2569">
        <v>0</v>
      </c>
      <c r="J2569" s="90"/>
      <c r="M2569"/>
    </row>
    <row r="2570" spans="1:13" hidden="1" x14ac:dyDescent="0.25">
      <c r="A2570" t="s">
        <v>73</v>
      </c>
      <c r="B2570" t="s">
        <v>18</v>
      </c>
      <c r="C2570" s="2">
        <v>45746</v>
      </c>
      <c r="D2570" s="90">
        <v>0</v>
      </c>
      <c r="E2570" t="s">
        <v>23</v>
      </c>
      <c r="F2570">
        <v>4103690</v>
      </c>
      <c r="G2570">
        <v>0</v>
      </c>
      <c r="H2570">
        <v>0</v>
      </c>
      <c r="I2570">
        <v>0</v>
      </c>
      <c r="J2570" s="90"/>
      <c r="M2570"/>
    </row>
    <row r="2571" spans="1:13" hidden="1" x14ac:dyDescent="0.25">
      <c r="A2571" t="s">
        <v>73</v>
      </c>
      <c r="B2571" t="s">
        <v>21</v>
      </c>
      <c r="C2571" s="2">
        <v>45748</v>
      </c>
      <c r="D2571" s="90">
        <v>0</v>
      </c>
      <c r="E2571" t="s">
        <v>23</v>
      </c>
      <c r="F2571">
        <v>4103691</v>
      </c>
      <c r="G2571">
        <v>0</v>
      </c>
      <c r="H2571">
        <v>0</v>
      </c>
      <c r="I2571">
        <v>0</v>
      </c>
      <c r="J2571" s="90"/>
      <c r="M2571"/>
    </row>
    <row r="2572" spans="1:13" hidden="1" x14ac:dyDescent="0.25">
      <c r="A2572" t="s">
        <v>73</v>
      </c>
      <c r="B2572" t="s">
        <v>18</v>
      </c>
      <c r="C2572" s="2">
        <v>45746</v>
      </c>
      <c r="D2572" s="90">
        <v>0</v>
      </c>
      <c r="E2572" t="s">
        <v>20</v>
      </c>
      <c r="F2572">
        <v>4103694</v>
      </c>
      <c r="G2572">
        <v>0</v>
      </c>
      <c r="H2572">
        <v>0</v>
      </c>
      <c r="I2572">
        <v>0</v>
      </c>
      <c r="J2572" s="90"/>
      <c r="M2572"/>
    </row>
    <row r="2573" spans="1:13" hidden="1" x14ac:dyDescent="0.25">
      <c r="A2573" t="s">
        <v>73</v>
      </c>
      <c r="B2573" t="s">
        <v>18</v>
      </c>
      <c r="C2573" s="2">
        <v>45746</v>
      </c>
      <c r="D2573" s="90">
        <v>0</v>
      </c>
      <c r="E2573" t="s">
        <v>23</v>
      </c>
      <c r="F2573">
        <v>4103695</v>
      </c>
      <c r="G2573">
        <v>0</v>
      </c>
      <c r="H2573">
        <v>0</v>
      </c>
      <c r="I2573">
        <v>0</v>
      </c>
      <c r="J2573" s="90"/>
      <c r="M2573"/>
    </row>
    <row r="2574" spans="1:13" hidden="1" x14ac:dyDescent="0.25">
      <c r="A2574" t="s">
        <v>75</v>
      </c>
      <c r="B2574" t="s">
        <v>136</v>
      </c>
      <c r="C2574" s="2">
        <v>45749</v>
      </c>
      <c r="D2574" s="90">
        <v>5</v>
      </c>
      <c r="E2574" t="s">
        <v>23</v>
      </c>
      <c r="F2574">
        <v>4103698</v>
      </c>
      <c r="G2574">
        <v>5</v>
      </c>
      <c r="H2574">
        <v>0</v>
      </c>
      <c r="I2574">
        <v>0</v>
      </c>
      <c r="J2574" s="90"/>
      <c r="M2574"/>
    </row>
    <row r="2575" spans="1:13" hidden="1" x14ac:dyDescent="0.25">
      <c r="A2575" t="s">
        <v>75</v>
      </c>
      <c r="B2575" t="s">
        <v>136</v>
      </c>
      <c r="C2575" s="2">
        <v>45750</v>
      </c>
      <c r="D2575" s="90">
        <v>5</v>
      </c>
      <c r="E2575" t="s">
        <v>23</v>
      </c>
      <c r="F2575">
        <v>4103699</v>
      </c>
      <c r="G2575">
        <v>5</v>
      </c>
      <c r="H2575">
        <v>0</v>
      </c>
      <c r="I2575">
        <v>0</v>
      </c>
      <c r="J2575" s="90"/>
      <c r="M2575"/>
    </row>
    <row r="2576" spans="1:13" hidden="1" x14ac:dyDescent="0.25">
      <c r="A2576" t="s">
        <v>75</v>
      </c>
      <c r="B2576" t="s">
        <v>136</v>
      </c>
      <c r="C2576" s="2">
        <v>45751</v>
      </c>
      <c r="D2576" s="90">
        <v>5</v>
      </c>
      <c r="E2576" t="s">
        <v>37</v>
      </c>
      <c r="F2576">
        <v>4103700</v>
      </c>
      <c r="G2576">
        <v>5</v>
      </c>
      <c r="H2576">
        <v>0</v>
      </c>
      <c r="I2576">
        <v>0</v>
      </c>
      <c r="J2576" s="90"/>
      <c r="M2576"/>
    </row>
    <row r="2577" spans="1:13" hidden="1" x14ac:dyDescent="0.25">
      <c r="A2577" t="s">
        <v>75</v>
      </c>
      <c r="B2577" t="s">
        <v>18</v>
      </c>
      <c r="C2577" s="2">
        <v>45751</v>
      </c>
      <c r="D2577" s="90">
        <v>3.75</v>
      </c>
      <c r="E2577" t="s">
        <v>23</v>
      </c>
      <c r="F2577">
        <v>4103703</v>
      </c>
      <c r="G2577">
        <v>3.75</v>
      </c>
      <c r="H2577">
        <v>0</v>
      </c>
      <c r="I2577">
        <v>0</v>
      </c>
      <c r="J2577" s="90"/>
      <c r="M2577"/>
    </row>
    <row r="2578" spans="1:13" hidden="1" x14ac:dyDescent="0.25">
      <c r="A2578" t="s">
        <v>75</v>
      </c>
      <c r="B2578" t="s">
        <v>136</v>
      </c>
      <c r="C2578" s="2">
        <v>45750</v>
      </c>
      <c r="D2578" s="90">
        <v>3.75</v>
      </c>
      <c r="E2578" t="s">
        <v>23</v>
      </c>
      <c r="F2578">
        <v>4103707</v>
      </c>
      <c r="G2578">
        <v>3.75</v>
      </c>
      <c r="H2578">
        <v>0</v>
      </c>
      <c r="I2578">
        <v>0</v>
      </c>
      <c r="J2578" s="90"/>
      <c r="M2578"/>
    </row>
    <row r="2579" spans="1:13" hidden="1" x14ac:dyDescent="0.25">
      <c r="A2579" t="s">
        <v>44</v>
      </c>
      <c r="B2579" t="s">
        <v>18</v>
      </c>
      <c r="C2579" s="2">
        <v>45749</v>
      </c>
      <c r="D2579" s="90">
        <v>0</v>
      </c>
      <c r="E2579" t="s">
        <v>20</v>
      </c>
      <c r="F2579">
        <v>4103713</v>
      </c>
      <c r="G2579">
        <v>3.75</v>
      </c>
      <c r="H2579">
        <v>1</v>
      </c>
      <c r="I2579">
        <v>3.75</v>
      </c>
      <c r="J2579" s="90"/>
      <c r="M2579"/>
    </row>
    <row r="2580" spans="1:13" hidden="1" x14ac:dyDescent="0.25">
      <c r="A2580" t="s">
        <v>44</v>
      </c>
      <c r="B2580" t="s">
        <v>18</v>
      </c>
      <c r="C2580" s="2">
        <v>45750</v>
      </c>
      <c r="D2580" s="90">
        <v>3.75</v>
      </c>
      <c r="E2580" t="s">
        <v>20</v>
      </c>
      <c r="F2580">
        <v>4103714</v>
      </c>
      <c r="G2580">
        <v>3.75</v>
      </c>
      <c r="H2580">
        <v>0</v>
      </c>
      <c r="I2580">
        <v>0</v>
      </c>
      <c r="J2580" s="90"/>
      <c r="M2580"/>
    </row>
    <row r="2581" spans="1:13" hidden="1" x14ac:dyDescent="0.25">
      <c r="A2581" t="s">
        <v>44</v>
      </c>
      <c r="B2581" t="s">
        <v>65</v>
      </c>
      <c r="C2581" s="2">
        <v>45752</v>
      </c>
      <c r="D2581" s="90">
        <v>0</v>
      </c>
      <c r="E2581" t="s">
        <v>23</v>
      </c>
      <c r="F2581">
        <v>4103718</v>
      </c>
      <c r="G2581">
        <v>3.75</v>
      </c>
      <c r="H2581">
        <v>1</v>
      </c>
      <c r="I2581">
        <v>3.75</v>
      </c>
      <c r="J2581" s="90"/>
      <c r="M2581"/>
    </row>
    <row r="2582" spans="1:13" hidden="1" x14ac:dyDescent="0.25">
      <c r="A2582" t="s">
        <v>44</v>
      </c>
      <c r="B2582" t="s">
        <v>65</v>
      </c>
      <c r="C2582" s="2">
        <v>45752</v>
      </c>
      <c r="D2582" s="90">
        <v>0</v>
      </c>
      <c r="E2582" t="s">
        <v>23</v>
      </c>
      <c r="F2582">
        <v>4103719</v>
      </c>
      <c r="G2582">
        <v>3.75</v>
      </c>
      <c r="H2582">
        <v>1</v>
      </c>
      <c r="I2582">
        <v>3.75</v>
      </c>
      <c r="J2582" s="90"/>
      <c r="M2582"/>
    </row>
    <row r="2583" spans="1:13" hidden="1" x14ac:dyDescent="0.25">
      <c r="A2583" t="s">
        <v>73</v>
      </c>
      <c r="B2583" t="s">
        <v>139</v>
      </c>
      <c r="C2583" s="2">
        <v>45752</v>
      </c>
      <c r="D2583" s="90">
        <v>0</v>
      </c>
      <c r="E2583" t="s">
        <v>37</v>
      </c>
      <c r="F2583">
        <v>4103721</v>
      </c>
      <c r="G2583">
        <v>0</v>
      </c>
      <c r="H2583">
        <v>0</v>
      </c>
      <c r="I2583">
        <v>0</v>
      </c>
      <c r="J2583" s="90"/>
      <c r="M2583"/>
    </row>
    <row r="2584" spans="1:13" hidden="1" x14ac:dyDescent="0.25">
      <c r="A2584" t="s">
        <v>73</v>
      </c>
      <c r="B2584" t="s">
        <v>135</v>
      </c>
      <c r="C2584" s="2">
        <v>45752</v>
      </c>
      <c r="D2584" s="90">
        <v>0</v>
      </c>
      <c r="E2584" t="s">
        <v>23</v>
      </c>
      <c r="F2584">
        <v>4103722</v>
      </c>
      <c r="G2584">
        <v>0</v>
      </c>
      <c r="H2584">
        <v>0</v>
      </c>
      <c r="I2584">
        <v>0</v>
      </c>
      <c r="J2584" s="90"/>
      <c r="M2584"/>
    </row>
    <row r="2585" spans="1:13" hidden="1" x14ac:dyDescent="0.25">
      <c r="A2585" t="s">
        <v>73</v>
      </c>
      <c r="B2585" t="s">
        <v>133</v>
      </c>
      <c r="C2585" s="2">
        <v>45752</v>
      </c>
      <c r="D2585" s="90">
        <v>5</v>
      </c>
      <c r="E2585" t="s">
        <v>23</v>
      </c>
      <c r="F2585">
        <v>4103727</v>
      </c>
      <c r="G2585">
        <v>5</v>
      </c>
      <c r="H2585">
        <v>0</v>
      </c>
      <c r="I2585">
        <v>0</v>
      </c>
      <c r="J2585" s="90"/>
      <c r="M2585"/>
    </row>
    <row r="2586" spans="1:13" hidden="1" x14ac:dyDescent="0.25">
      <c r="A2586" t="s">
        <v>44</v>
      </c>
      <c r="B2586" t="s">
        <v>65</v>
      </c>
      <c r="C2586" s="2">
        <v>45752</v>
      </c>
      <c r="D2586" s="90">
        <v>0</v>
      </c>
      <c r="E2586" t="s">
        <v>23</v>
      </c>
      <c r="F2586">
        <v>4103729</v>
      </c>
      <c r="G2586">
        <v>3.75</v>
      </c>
      <c r="H2586">
        <v>1</v>
      </c>
      <c r="I2586">
        <v>3.75</v>
      </c>
      <c r="J2586" s="90"/>
      <c r="M2586"/>
    </row>
    <row r="2587" spans="1:13" hidden="1" x14ac:dyDescent="0.25">
      <c r="A2587" t="s">
        <v>44</v>
      </c>
      <c r="B2587" t="s">
        <v>18</v>
      </c>
      <c r="C2587" s="2">
        <v>45752</v>
      </c>
      <c r="D2587" s="90">
        <v>0</v>
      </c>
      <c r="E2587" t="s">
        <v>20</v>
      </c>
      <c r="F2587">
        <v>4103730</v>
      </c>
      <c r="G2587">
        <v>3.75</v>
      </c>
      <c r="H2587">
        <v>1</v>
      </c>
      <c r="I2587">
        <v>3.75</v>
      </c>
      <c r="J2587" s="90"/>
      <c r="M2587"/>
    </row>
    <row r="2588" spans="1:13" hidden="1" x14ac:dyDescent="0.25">
      <c r="A2588" t="s">
        <v>73</v>
      </c>
      <c r="B2588" t="s">
        <v>136</v>
      </c>
      <c r="C2588" s="2">
        <v>45752</v>
      </c>
      <c r="D2588" s="90">
        <v>5</v>
      </c>
      <c r="E2588" t="s">
        <v>23</v>
      </c>
      <c r="F2588">
        <v>4103731</v>
      </c>
      <c r="G2588">
        <v>5</v>
      </c>
      <c r="H2588">
        <v>0</v>
      </c>
      <c r="I2588">
        <v>0</v>
      </c>
      <c r="J2588" s="90"/>
      <c r="M2588"/>
    </row>
    <row r="2589" spans="1:13" hidden="1" x14ac:dyDescent="0.25">
      <c r="A2589" t="s">
        <v>73</v>
      </c>
      <c r="B2589" t="s">
        <v>139</v>
      </c>
      <c r="C2589" s="2">
        <v>45752</v>
      </c>
      <c r="D2589" s="90">
        <v>0</v>
      </c>
      <c r="E2589" t="s">
        <v>37</v>
      </c>
      <c r="F2589">
        <v>4103732</v>
      </c>
      <c r="G2589">
        <v>0</v>
      </c>
      <c r="H2589">
        <v>0</v>
      </c>
      <c r="I2589">
        <v>0</v>
      </c>
      <c r="J2589" s="90"/>
      <c r="M2589"/>
    </row>
    <row r="2590" spans="1:13" hidden="1" x14ac:dyDescent="0.25">
      <c r="A2590" t="s">
        <v>73</v>
      </c>
      <c r="B2590" t="s">
        <v>135</v>
      </c>
      <c r="C2590" s="2">
        <v>45752</v>
      </c>
      <c r="D2590" s="90">
        <v>0</v>
      </c>
      <c r="E2590" t="s">
        <v>23</v>
      </c>
      <c r="F2590">
        <v>4103733</v>
      </c>
      <c r="G2590">
        <v>0</v>
      </c>
      <c r="H2590">
        <v>0</v>
      </c>
      <c r="I2590">
        <v>0</v>
      </c>
      <c r="J2590" s="90"/>
      <c r="M2590"/>
    </row>
    <row r="2591" spans="1:13" hidden="1" x14ac:dyDescent="0.25">
      <c r="A2591" t="s">
        <v>75</v>
      </c>
      <c r="B2591" t="s">
        <v>18</v>
      </c>
      <c r="C2591" s="2">
        <v>45752</v>
      </c>
      <c r="D2591" s="90">
        <v>5.5</v>
      </c>
      <c r="E2591" t="s">
        <v>23</v>
      </c>
      <c r="F2591">
        <v>4103735</v>
      </c>
      <c r="G2591">
        <v>5.5</v>
      </c>
      <c r="H2591">
        <v>0</v>
      </c>
      <c r="I2591">
        <v>0</v>
      </c>
      <c r="J2591" s="90"/>
      <c r="M2591"/>
    </row>
    <row r="2592" spans="1:13" hidden="1" x14ac:dyDescent="0.25">
      <c r="A2592" t="s">
        <v>75</v>
      </c>
      <c r="B2592" t="s">
        <v>139</v>
      </c>
      <c r="C2592" s="2">
        <v>45752</v>
      </c>
      <c r="D2592" s="90">
        <v>5.5</v>
      </c>
      <c r="E2592" t="s">
        <v>37</v>
      </c>
      <c r="F2592">
        <v>4103737</v>
      </c>
      <c r="G2592">
        <v>5.5</v>
      </c>
      <c r="H2592">
        <v>0</v>
      </c>
      <c r="I2592">
        <v>0</v>
      </c>
      <c r="J2592" s="90"/>
      <c r="M2592"/>
    </row>
    <row r="2593" spans="1:13" hidden="1" x14ac:dyDescent="0.25">
      <c r="A2593" t="s">
        <v>75</v>
      </c>
      <c r="B2593" t="s">
        <v>135</v>
      </c>
      <c r="C2593" s="2">
        <v>45752</v>
      </c>
      <c r="D2593" s="90">
        <v>5</v>
      </c>
      <c r="E2593" t="s">
        <v>23</v>
      </c>
      <c r="F2593">
        <v>4103738</v>
      </c>
      <c r="G2593">
        <v>5</v>
      </c>
      <c r="H2593">
        <v>0</v>
      </c>
      <c r="I2593">
        <v>0</v>
      </c>
      <c r="J2593" s="90"/>
      <c r="M2593"/>
    </row>
    <row r="2594" spans="1:13" hidden="1" x14ac:dyDescent="0.25">
      <c r="A2594" t="s">
        <v>73</v>
      </c>
      <c r="B2594" t="s">
        <v>135</v>
      </c>
      <c r="C2594" s="2">
        <v>45752</v>
      </c>
      <c r="D2594" s="90">
        <v>0</v>
      </c>
      <c r="E2594" t="s">
        <v>23</v>
      </c>
      <c r="F2594">
        <v>4103744</v>
      </c>
      <c r="G2594">
        <v>0</v>
      </c>
      <c r="H2594">
        <v>0</v>
      </c>
      <c r="I2594">
        <v>0</v>
      </c>
      <c r="J2594" s="90"/>
      <c r="M2594"/>
    </row>
    <row r="2595" spans="1:13" hidden="1" x14ac:dyDescent="0.25">
      <c r="A2595" t="s">
        <v>73</v>
      </c>
      <c r="B2595" t="s">
        <v>21</v>
      </c>
      <c r="C2595" s="2">
        <v>45752</v>
      </c>
      <c r="D2595" s="90">
        <v>3.75</v>
      </c>
      <c r="E2595" t="s">
        <v>23</v>
      </c>
      <c r="F2595">
        <v>4103746</v>
      </c>
      <c r="G2595">
        <v>3.75</v>
      </c>
      <c r="H2595">
        <v>0</v>
      </c>
      <c r="I2595">
        <v>0</v>
      </c>
      <c r="J2595" s="90"/>
      <c r="M2595"/>
    </row>
    <row r="2596" spans="1:13" hidden="1" x14ac:dyDescent="0.25">
      <c r="A2596" t="s">
        <v>73</v>
      </c>
      <c r="B2596" t="s">
        <v>135</v>
      </c>
      <c r="C2596" s="2">
        <v>45752</v>
      </c>
      <c r="D2596" s="90">
        <v>5</v>
      </c>
      <c r="E2596" t="s">
        <v>23</v>
      </c>
      <c r="F2596">
        <v>4103747</v>
      </c>
      <c r="G2596">
        <v>5</v>
      </c>
      <c r="H2596">
        <v>0</v>
      </c>
      <c r="I2596">
        <v>0</v>
      </c>
      <c r="J2596" s="90"/>
      <c r="M2596"/>
    </row>
    <row r="2597" spans="1:13" hidden="1" x14ac:dyDescent="0.25">
      <c r="A2597" t="s">
        <v>44</v>
      </c>
      <c r="B2597" t="s">
        <v>132</v>
      </c>
      <c r="C2597" s="2">
        <v>45752</v>
      </c>
      <c r="D2597" s="90">
        <v>0</v>
      </c>
      <c r="E2597" t="s">
        <v>23</v>
      </c>
      <c r="F2597">
        <v>4103748</v>
      </c>
      <c r="G2597">
        <v>3.75</v>
      </c>
      <c r="H2597">
        <v>1</v>
      </c>
      <c r="I2597">
        <v>3.75</v>
      </c>
      <c r="J2597" s="90"/>
      <c r="M2597"/>
    </row>
    <row r="2598" spans="1:13" hidden="1" x14ac:dyDescent="0.25">
      <c r="A2598" t="s">
        <v>44</v>
      </c>
      <c r="B2598" t="s">
        <v>18</v>
      </c>
      <c r="C2598" s="2">
        <v>45752</v>
      </c>
      <c r="D2598" s="90">
        <v>0</v>
      </c>
      <c r="E2598" t="s">
        <v>20</v>
      </c>
      <c r="F2598">
        <v>4103749</v>
      </c>
      <c r="G2598">
        <v>3.75</v>
      </c>
      <c r="H2598">
        <v>1</v>
      </c>
      <c r="I2598">
        <v>3.75</v>
      </c>
      <c r="J2598" s="90"/>
      <c r="M2598"/>
    </row>
    <row r="2599" spans="1:13" hidden="1" x14ac:dyDescent="0.25">
      <c r="A2599" t="s">
        <v>73</v>
      </c>
      <c r="B2599" t="s">
        <v>18</v>
      </c>
      <c r="C2599" s="2">
        <v>45752</v>
      </c>
      <c r="D2599" s="90">
        <v>5</v>
      </c>
      <c r="E2599" t="s">
        <v>23</v>
      </c>
      <c r="F2599">
        <v>4103752</v>
      </c>
      <c r="G2599">
        <v>5</v>
      </c>
      <c r="H2599">
        <v>0</v>
      </c>
      <c r="I2599">
        <v>0</v>
      </c>
      <c r="J2599" s="90"/>
      <c r="M2599"/>
    </row>
    <row r="2600" spans="1:13" hidden="1" x14ac:dyDescent="0.25">
      <c r="A2600" t="s">
        <v>73</v>
      </c>
      <c r="B2600" t="s">
        <v>18</v>
      </c>
      <c r="C2600" s="2">
        <v>45752</v>
      </c>
      <c r="D2600" s="90">
        <v>5</v>
      </c>
      <c r="E2600" t="s">
        <v>23</v>
      </c>
      <c r="F2600">
        <v>4103753</v>
      </c>
      <c r="G2600">
        <v>5</v>
      </c>
      <c r="H2600">
        <v>0</v>
      </c>
      <c r="I2600">
        <v>0</v>
      </c>
      <c r="J2600" s="90"/>
      <c r="M2600"/>
    </row>
    <row r="2601" spans="1:13" hidden="1" x14ac:dyDescent="0.25">
      <c r="A2601" t="s">
        <v>73</v>
      </c>
      <c r="B2601" t="s">
        <v>18</v>
      </c>
      <c r="C2601" s="2">
        <v>45752</v>
      </c>
      <c r="D2601" s="90">
        <v>5</v>
      </c>
      <c r="E2601" t="s">
        <v>23</v>
      </c>
      <c r="F2601">
        <v>4103754</v>
      </c>
      <c r="G2601">
        <v>5</v>
      </c>
      <c r="H2601">
        <v>0</v>
      </c>
      <c r="I2601">
        <v>0</v>
      </c>
      <c r="J2601" s="90"/>
      <c r="M2601"/>
    </row>
    <row r="2602" spans="1:13" hidden="1" x14ac:dyDescent="0.25">
      <c r="A2602" t="s">
        <v>73</v>
      </c>
      <c r="B2602" t="s">
        <v>139</v>
      </c>
      <c r="C2602" s="2">
        <v>45752</v>
      </c>
      <c r="D2602" s="90">
        <v>5</v>
      </c>
      <c r="E2602" t="s">
        <v>37</v>
      </c>
      <c r="F2602">
        <v>4103755</v>
      </c>
      <c r="G2602">
        <v>5</v>
      </c>
      <c r="H2602">
        <v>0</v>
      </c>
      <c r="I2602">
        <v>0</v>
      </c>
      <c r="J2602" s="90"/>
      <c r="M2602"/>
    </row>
    <row r="2603" spans="1:13" hidden="1" x14ac:dyDescent="0.25">
      <c r="A2603" t="s">
        <v>73</v>
      </c>
      <c r="B2603" t="s">
        <v>21</v>
      </c>
      <c r="C2603" s="2">
        <v>45752</v>
      </c>
      <c r="D2603" s="90">
        <v>5</v>
      </c>
      <c r="E2603" t="s">
        <v>23</v>
      </c>
      <c r="F2603">
        <v>4103763</v>
      </c>
      <c r="G2603">
        <v>5</v>
      </c>
      <c r="H2603">
        <v>0</v>
      </c>
      <c r="I2603">
        <v>0</v>
      </c>
      <c r="J2603" s="90"/>
      <c r="M2603"/>
    </row>
    <row r="2604" spans="1:13" hidden="1" x14ac:dyDescent="0.25">
      <c r="A2604" t="s">
        <v>75</v>
      </c>
      <c r="B2604" t="s">
        <v>21</v>
      </c>
      <c r="C2604" s="2">
        <v>45752</v>
      </c>
      <c r="D2604" s="90">
        <v>5</v>
      </c>
      <c r="E2604" t="s">
        <v>23</v>
      </c>
      <c r="F2604">
        <v>4103769</v>
      </c>
      <c r="G2604">
        <v>5</v>
      </c>
      <c r="H2604">
        <v>0</v>
      </c>
      <c r="I2604">
        <v>0</v>
      </c>
      <c r="J2604" s="90"/>
      <c r="M2604"/>
    </row>
    <row r="2605" spans="1:13" hidden="1" x14ac:dyDescent="0.25">
      <c r="A2605" t="s">
        <v>75</v>
      </c>
      <c r="B2605" t="s">
        <v>21</v>
      </c>
      <c r="C2605" s="2">
        <v>45752</v>
      </c>
      <c r="D2605" s="90">
        <v>3.75</v>
      </c>
      <c r="E2605" t="s">
        <v>23</v>
      </c>
      <c r="F2605">
        <v>4103770</v>
      </c>
      <c r="G2605">
        <v>3.75</v>
      </c>
      <c r="H2605">
        <v>0</v>
      </c>
      <c r="I2605">
        <v>0</v>
      </c>
      <c r="J2605" s="90"/>
      <c r="M2605"/>
    </row>
    <row r="2606" spans="1:13" hidden="1" x14ac:dyDescent="0.25">
      <c r="A2606" t="s">
        <v>73</v>
      </c>
      <c r="B2606" t="s">
        <v>141</v>
      </c>
      <c r="C2606" s="2">
        <v>45752</v>
      </c>
      <c r="D2606" s="90">
        <v>5</v>
      </c>
      <c r="E2606" t="s">
        <v>23</v>
      </c>
      <c r="F2606">
        <v>4103771</v>
      </c>
      <c r="G2606">
        <v>5</v>
      </c>
      <c r="H2606">
        <v>0</v>
      </c>
      <c r="I2606">
        <v>0</v>
      </c>
      <c r="J2606" s="90"/>
      <c r="M2606"/>
    </row>
    <row r="2607" spans="1:13" hidden="1" x14ac:dyDescent="0.25">
      <c r="A2607" t="s">
        <v>44</v>
      </c>
      <c r="B2607" t="s">
        <v>132</v>
      </c>
      <c r="C2607" s="2">
        <v>45752</v>
      </c>
      <c r="D2607" s="90">
        <v>0</v>
      </c>
      <c r="E2607" t="s">
        <v>23</v>
      </c>
      <c r="F2607">
        <v>4103775</v>
      </c>
      <c r="G2607">
        <v>3.75</v>
      </c>
      <c r="H2607">
        <v>1</v>
      </c>
      <c r="I2607">
        <v>3.75</v>
      </c>
      <c r="J2607" s="90"/>
      <c r="M2607"/>
    </row>
    <row r="2608" spans="1:13" hidden="1" x14ac:dyDescent="0.25">
      <c r="A2608" t="s">
        <v>44</v>
      </c>
      <c r="B2608" t="s">
        <v>65</v>
      </c>
      <c r="C2608" s="2">
        <v>45752</v>
      </c>
      <c r="D2608" s="90">
        <v>0</v>
      </c>
      <c r="E2608" t="s">
        <v>23</v>
      </c>
      <c r="F2608">
        <v>4103776</v>
      </c>
      <c r="G2608">
        <v>3.75</v>
      </c>
      <c r="H2608">
        <v>1</v>
      </c>
      <c r="I2608">
        <v>3.75</v>
      </c>
      <c r="J2608" s="90"/>
      <c r="M2608"/>
    </row>
    <row r="2609" spans="1:13" hidden="1" x14ac:dyDescent="0.25">
      <c r="A2609" t="s">
        <v>44</v>
      </c>
      <c r="B2609" t="s">
        <v>18</v>
      </c>
      <c r="C2609" s="2">
        <v>45752</v>
      </c>
      <c r="D2609" s="90">
        <v>3.75</v>
      </c>
      <c r="E2609" t="s">
        <v>20</v>
      </c>
      <c r="F2609">
        <v>4103777</v>
      </c>
      <c r="G2609">
        <v>3.75</v>
      </c>
      <c r="H2609">
        <v>0</v>
      </c>
      <c r="I2609">
        <v>0</v>
      </c>
      <c r="J2609" s="90"/>
      <c r="M2609"/>
    </row>
    <row r="2610" spans="1:13" hidden="1" x14ac:dyDescent="0.25">
      <c r="A2610" t="s">
        <v>44</v>
      </c>
      <c r="B2610" t="s">
        <v>18</v>
      </c>
      <c r="C2610" s="2">
        <v>45752</v>
      </c>
      <c r="D2610" s="90">
        <v>3.75</v>
      </c>
      <c r="E2610" t="s">
        <v>20</v>
      </c>
      <c r="F2610">
        <v>4103778</v>
      </c>
      <c r="G2610">
        <v>3.75</v>
      </c>
      <c r="H2610">
        <v>0</v>
      </c>
      <c r="I2610">
        <v>0</v>
      </c>
      <c r="J2610" s="90"/>
      <c r="M2610"/>
    </row>
    <row r="2611" spans="1:13" hidden="1" x14ac:dyDescent="0.25">
      <c r="A2611" t="s">
        <v>73</v>
      </c>
      <c r="B2611" t="s">
        <v>136</v>
      </c>
      <c r="C2611" s="2">
        <v>45746</v>
      </c>
      <c r="D2611" s="90">
        <v>0</v>
      </c>
      <c r="E2611" t="s">
        <v>23</v>
      </c>
      <c r="F2611">
        <v>4103786</v>
      </c>
      <c r="G2611">
        <v>0</v>
      </c>
      <c r="H2611">
        <v>0</v>
      </c>
      <c r="I2611">
        <v>0</v>
      </c>
      <c r="J2611" s="90"/>
      <c r="M2611"/>
    </row>
    <row r="2612" spans="1:13" hidden="1" x14ac:dyDescent="0.25">
      <c r="A2612" t="s">
        <v>75</v>
      </c>
      <c r="B2612" t="s">
        <v>18</v>
      </c>
      <c r="C2612" s="2">
        <v>45746</v>
      </c>
      <c r="D2612" s="90">
        <v>0</v>
      </c>
      <c r="E2612" t="s">
        <v>23</v>
      </c>
      <c r="F2612">
        <v>4103787</v>
      </c>
      <c r="G2612">
        <v>5.5</v>
      </c>
      <c r="H2612">
        <v>1</v>
      </c>
      <c r="I2612">
        <v>5.5</v>
      </c>
      <c r="J2612" s="90"/>
      <c r="M2612"/>
    </row>
    <row r="2613" spans="1:13" hidden="1" x14ac:dyDescent="0.25">
      <c r="A2613" t="s">
        <v>75</v>
      </c>
      <c r="B2613" t="s">
        <v>18</v>
      </c>
      <c r="C2613" s="2">
        <v>45746</v>
      </c>
      <c r="D2613" s="90">
        <v>5</v>
      </c>
      <c r="E2613" t="s">
        <v>23</v>
      </c>
      <c r="F2613">
        <v>4103788</v>
      </c>
      <c r="G2613">
        <v>5</v>
      </c>
      <c r="H2613">
        <v>0</v>
      </c>
      <c r="I2613">
        <v>0</v>
      </c>
      <c r="J2613" s="90"/>
      <c r="M2613"/>
    </row>
    <row r="2614" spans="1:13" hidden="1" x14ac:dyDescent="0.25">
      <c r="A2614" t="s">
        <v>73</v>
      </c>
      <c r="B2614" t="s">
        <v>18</v>
      </c>
      <c r="C2614" s="2">
        <v>45746</v>
      </c>
      <c r="D2614" s="90">
        <v>5</v>
      </c>
      <c r="E2614" t="s">
        <v>20</v>
      </c>
      <c r="F2614">
        <v>4103791</v>
      </c>
      <c r="G2614">
        <v>5</v>
      </c>
      <c r="H2614">
        <v>0</v>
      </c>
      <c r="I2614">
        <v>0</v>
      </c>
      <c r="J2614" s="90"/>
      <c r="M2614"/>
    </row>
    <row r="2615" spans="1:13" hidden="1" x14ac:dyDescent="0.25">
      <c r="A2615" t="s">
        <v>44</v>
      </c>
      <c r="B2615" t="s">
        <v>136</v>
      </c>
      <c r="C2615" s="2">
        <v>45750</v>
      </c>
      <c r="D2615" s="90">
        <v>0</v>
      </c>
      <c r="E2615" t="s">
        <v>23</v>
      </c>
      <c r="F2615">
        <v>4103792</v>
      </c>
      <c r="G2615">
        <v>3.75</v>
      </c>
      <c r="H2615">
        <v>1</v>
      </c>
      <c r="I2615">
        <v>3.75</v>
      </c>
      <c r="J2615" s="90"/>
      <c r="M2615"/>
    </row>
    <row r="2616" spans="1:13" hidden="1" x14ac:dyDescent="0.25">
      <c r="A2616" t="s">
        <v>44</v>
      </c>
      <c r="B2616" t="s">
        <v>18</v>
      </c>
      <c r="C2616" s="2">
        <v>45750</v>
      </c>
      <c r="D2616" s="90">
        <v>0</v>
      </c>
      <c r="E2616" t="s">
        <v>20</v>
      </c>
      <c r="F2616">
        <v>4103793</v>
      </c>
      <c r="G2616">
        <v>3.75</v>
      </c>
      <c r="H2616">
        <v>1</v>
      </c>
      <c r="I2616">
        <v>3.75</v>
      </c>
      <c r="J2616" s="90"/>
      <c r="M2616"/>
    </row>
    <row r="2617" spans="1:13" hidden="1" x14ac:dyDescent="0.25">
      <c r="A2617" t="s">
        <v>44</v>
      </c>
      <c r="B2617" t="s">
        <v>117</v>
      </c>
      <c r="C2617" s="2">
        <v>45751</v>
      </c>
      <c r="D2617" s="90">
        <v>3.75</v>
      </c>
      <c r="E2617" t="s">
        <v>23</v>
      </c>
      <c r="F2617">
        <v>4103799</v>
      </c>
      <c r="G2617">
        <v>3.75</v>
      </c>
      <c r="H2617">
        <v>0</v>
      </c>
      <c r="I2617">
        <v>0</v>
      </c>
      <c r="J2617" s="90"/>
      <c r="M2617"/>
    </row>
    <row r="2618" spans="1:13" hidden="1" x14ac:dyDescent="0.25">
      <c r="A2618" t="s">
        <v>44</v>
      </c>
      <c r="B2618" t="s">
        <v>45</v>
      </c>
      <c r="C2618" s="2">
        <v>45751</v>
      </c>
      <c r="D2618" s="90">
        <v>3.75</v>
      </c>
      <c r="E2618" t="s">
        <v>23</v>
      </c>
      <c r="F2618">
        <v>4103800</v>
      </c>
      <c r="G2618">
        <v>3.75</v>
      </c>
      <c r="H2618">
        <v>0</v>
      </c>
      <c r="I2618">
        <v>0</v>
      </c>
      <c r="J2618" s="90"/>
      <c r="M2618"/>
    </row>
    <row r="2619" spans="1:13" hidden="1" x14ac:dyDescent="0.25">
      <c r="A2619" t="s">
        <v>73</v>
      </c>
      <c r="B2619" t="s">
        <v>136</v>
      </c>
      <c r="C2619" s="2">
        <v>45748</v>
      </c>
      <c r="D2619" s="90">
        <v>0</v>
      </c>
      <c r="E2619" t="s">
        <v>37</v>
      </c>
      <c r="F2619">
        <v>4103804</v>
      </c>
      <c r="G2619">
        <v>0</v>
      </c>
      <c r="H2619">
        <v>0</v>
      </c>
      <c r="I2619">
        <v>0</v>
      </c>
      <c r="J2619" s="90"/>
      <c r="M2619"/>
    </row>
    <row r="2620" spans="1:13" hidden="1" x14ac:dyDescent="0.25">
      <c r="A2620" t="s">
        <v>73</v>
      </c>
      <c r="B2620" t="s">
        <v>136</v>
      </c>
      <c r="C2620" s="2">
        <v>45749</v>
      </c>
      <c r="D2620" s="90">
        <v>0</v>
      </c>
      <c r="E2620" t="s">
        <v>23</v>
      </c>
      <c r="F2620">
        <v>4103805</v>
      </c>
      <c r="G2620">
        <v>0</v>
      </c>
      <c r="H2620">
        <v>0</v>
      </c>
      <c r="I2620">
        <v>0</v>
      </c>
      <c r="J2620" s="90"/>
      <c r="M2620"/>
    </row>
    <row r="2621" spans="1:13" hidden="1" x14ac:dyDescent="0.25">
      <c r="A2621" t="s">
        <v>73</v>
      </c>
      <c r="B2621" t="s">
        <v>21</v>
      </c>
      <c r="C2621" s="2">
        <v>45749</v>
      </c>
      <c r="D2621" s="90">
        <v>0</v>
      </c>
      <c r="E2621" t="s">
        <v>23</v>
      </c>
      <c r="F2621">
        <v>4103806</v>
      </c>
      <c r="G2621">
        <v>0</v>
      </c>
      <c r="H2621">
        <v>0</v>
      </c>
      <c r="I2621">
        <v>0</v>
      </c>
      <c r="J2621" s="90"/>
      <c r="M2621"/>
    </row>
    <row r="2622" spans="1:13" hidden="1" x14ac:dyDescent="0.25">
      <c r="A2622" t="s">
        <v>73</v>
      </c>
      <c r="B2622" t="s">
        <v>133</v>
      </c>
      <c r="C2622" s="2">
        <v>45751</v>
      </c>
      <c r="D2622" s="90">
        <v>0</v>
      </c>
      <c r="E2622" t="s">
        <v>23</v>
      </c>
      <c r="F2622">
        <v>4103807</v>
      </c>
      <c r="G2622">
        <v>0</v>
      </c>
      <c r="H2622">
        <v>0</v>
      </c>
      <c r="I2622">
        <v>0</v>
      </c>
      <c r="J2622" s="90"/>
      <c r="M2622"/>
    </row>
    <row r="2623" spans="1:13" hidden="1" x14ac:dyDescent="0.25">
      <c r="A2623" t="s">
        <v>73</v>
      </c>
      <c r="B2623" t="s">
        <v>136</v>
      </c>
      <c r="C2623" s="2">
        <v>45751</v>
      </c>
      <c r="D2623" s="90">
        <v>0</v>
      </c>
      <c r="E2623" t="s">
        <v>23</v>
      </c>
      <c r="F2623">
        <v>4103808</v>
      </c>
      <c r="G2623">
        <v>0</v>
      </c>
      <c r="H2623">
        <v>0</v>
      </c>
      <c r="I2623">
        <v>0</v>
      </c>
      <c r="J2623" s="90"/>
      <c r="M2623"/>
    </row>
    <row r="2624" spans="1:13" hidden="1" x14ac:dyDescent="0.25">
      <c r="A2624" t="s">
        <v>73</v>
      </c>
      <c r="B2624" t="s">
        <v>141</v>
      </c>
      <c r="C2624" s="2">
        <v>45752</v>
      </c>
      <c r="D2624" s="90">
        <v>0</v>
      </c>
      <c r="E2624" t="s">
        <v>23</v>
      </c>
      <c r="F2624">
        <v>4103810</v>
      </c>
      <c r="G2624">
        <v>0</v>
      </c>
      <c r="H2624">
        <v>0</v>
      </c>
      <c r="I2624">
        <v>0</v>
      </c>
      <c r="J2624" s="90"/>
      <c r="M2624"/>
    </row>
    <row r="2625" spans="1:13" hidden="1" x14ac:dyDescent="0.25">
      <c r="A2625" t="s">
        <v>73</v>
      </c>
      <c r="B2625" t="s">
        <v>136</v>
      </c>
      <c r="C2625" s="2">
        <v>45752</v>
      </c>
      <c r="D2625" s="90">
        <v>0</v>
      </c>
      <c r="E2625" t="s">
        <v>23</v>
      </c>
      <c r="F2625">
        <v>4103811</v>
      </c>
      <c r="G2625">
        <v>0</v>
      </c>
      <c r="H2625">
        <v>0</v>
      </c>
      <c r="I2625">
        <v>0</v>
      </c>
      <c r="J2625" s="90"/>
      <c r="M2625"/>
    </row>
    <row r="2626" spans="1:13" hidden="1" x14ac:dyDescent="0.25">
      <c r="A2626" t="s">
        <v>73</v>
      </c>
      <c r="B2626" t="s">
        <v>18</v>
      </c>
      <c r="C2626" s="2">
        <v>45752</v>
      </c>
      <c r="D2626" s="90">
        <v>5</v>
      </c>
      <c r="E2626" t="s">
        <v>23</v>
      </c>
      <c r="F2626">
        <v>4103814</v>
      </c>
      <c r="G2626">
        <v>5</v>
      </c>
      <c r="H2626">
        <v>0</v>
      </c>
      <c r="I2626">
        <v>0</v>
      </c>
      <c r="J2626" s="90"/>
      <c r="M2626"/>
    </row>
    <row r="2627" spans="1:13" hidden="1" x14ac:dyDescent="0.25">
      <c r="A2627" t="s">
        <v>75</v>
      </c>
      <c r="B2627" t="s">
        <v>136</v>
      </c>
      <c r="C2627" s="2">
        <v>45746</v>
      </c>
      <c r="D2627" s="90">
        <v>5.5</v>
      </c>
      <c r="E2627" t="s">
        <v>23</v>
      </c>
      <c r="F2627">
        <v>4103819</v>
      </c>
      <c r="G2627">
        <v>5.5</v>
      </c>
      <c r="H2627">
        <v>0</v>
      </c>
      <c r="I2627">
        <v>0</v>
      </c>
      <c r="J2627" s="90"/>
      <c r="M2627"/>
    </row>
    <row r="2628" spans="1:13" hidden="1" x14ac:dyDescent="0.25">
      <c r="A2628" t="s">
        <v>44</v>
      </c>
      <c r="B2628" t="s">
        <v>132</v>
      </c>
      <c r="C2628" s="2">
        <v>45752</v>
      </c>
      <c r="D2628" s="90">
        <v>0</v>
      </c>
      <c r="E2628" t="s">
        <v>23</v>
      </c>
      <c r="F2628">
        <v>4103820</v>
      </c>
      <c r="G2628">
        <v>3.75</v>
      </c>
      <c r="H2628">
        <v>1</v>
      </c>
      <c r="I2628">
        <v>3.75</v>
      </c>
      <c r="J2628" s="90"/>
      <c r="M2628"/>
    </row>
    <row r="2629" spans="1:13" hidden="1" x14ac:dyDescent="0.25">
      <c r="A2629" t="s">
        <v>44</v>
      </c>
      <c r="B2629" t="s">
        <v>18</v>
      </c>
      <c r="C2629" s="2">
        <v>45752</v>
      </c>
      <c r="D2629" s="90">
        <v>3.75</v>
      </c>
      <c r="E2629" t="s">
        <v>20</v>
      </c>
      <c r="F2629">
        <v>4103821</v>
      </c>
      <c r="G2629">
        <v>3.75</v>
      </c>
      <c r="H2629">
        <v>0</v>
      </c>
      <c r="I2629">
        <v>0</v>
      </c>
      <c r="J2629" s="90"/>
      <c r="M2629"/>
    </row>
    <row r="2630" spans="1:13" hidden="1" x14ac:dyDescent="0.25">
      <c r="A2630" t="s">
        <v>73</v>
      </c>
      <c r="B2630" t="s">
        <v>18</v>
      </c>
      <c r="C2630" s="2">
        <v>45752</v>
      </c>
      <c r="D2630" s="90">
        <v>0</v>
      </c>
      <c r="E2630" t="s">
        <v>23</v>
      </c>
      <c r="F2630">
        <v>4103822</v>
      </c>
      <c r="G2630">
        <v>0</v>
      </c>
      <c r="H2630">
        <v>0</v>
      </c>
      <c r="I2630">
        <v>0</v>
      </c>
      <c r="J2630" s="90"/>
      <c r="M2630"/>
    </row>
    <row r="2631" spans="1:13" hidden="1" x14ac:dyDescent="0.25">
      <c r="A2631" t="s">
        <v>73</v>
      </c>
      <c r="B2631" t="s">
        <v>140</v>
      </c>
      <c r="C2631" s="2">
        <v>45748</v>
      </c>
      <c r="D2631" s="90">
        <v>0</v>
      </c>
      <c r="E2631" t="s">
        <v>37</v>
      </c>
      <c r="F2631">
        <v>4103830</v>
      </c>
      <c r="G2631">
        <v>0</v>
      </c>
      <c r="H2631">
        <v>0</v>
      </c>
      <c r="I2631">
        <v>0</v>
      </c>
      <c r="J2631" s="90"/>
      <c r="M2631"/>
    </row>
    <row r="2632" spans="1:13" hidden="1" x14ac:dyDescent="0.25">
      <c r="A2632" t="s">
        <v>73</v>
      </c>
      <c r="B2632" t="s">
        <v>136</v>
      </c>
      <c r="C2632" s="2">
        <v>45749</v>
      </c>
      <c r="D2632" s="90">
        <v>0</v>
      </c>
      <c r="E2632" t="s">
        <v>23</v>
      </c>
      <c r="F2632">
        <v>4103831</v>
      </c>
      <c r="G2632">
        <v>0</v>
      </c>
      <c r="H2632">
        <v>0</v>
      </c>
      <c r="I2632">
        <v>0</v>
      </c>
      <c r="J2632" s="90"/>
      <c r="M2632"/>
    </row>
    <row r="2633" spans="1:13" hidden="1" x14ac:dyDescent="0.25">
      <c r="A2633" t="s">
        <v>73</v>
      </c>
      <c r="B2633" t="s">
        <v>136</v>
      </c>
      <c r="C2633" s="2">
        <v>45750</v>
      </c>
      <c r="D2633" s="90">
        <v>0</v>
      </c>
      <c r="E2633" t="s">
        <v>37</v>
      </c>
      <c r="F2633">
        <v>4103832</v>
      </c>
      <c r="G2633">
        <v>0</v>
      </c>
      <c r="H2633">
        <v>0</v>
      </c>
      <c r="I2633">
        <v>0</v>
      </c>
      <c r="J2633" s="90"/>
      <c r="M2633"/>
    </row>
    <row r="2634" spans="1:13" hidden="1" x14ac:dyDescent="0.25">
      <c r="A2634" t="s">
        <v>73</v>
      </c>
      <c r="B2634" t="s">
        <v>138</v>
      </c>
      <c r="C2634" s="2">
        <v>45747</v>
      </c>
      <c r="D2634" s="90">
        <v>0</v>
      </c>
      <c r="E2634" t="s">
        <v>37</v>
      </c>
      <c r="F2634">
        <v>4103838</v>
      </c>
      <c r="G2634">
        <v>0</v>
      </c>
      <c r="H2634">
        <v>0</v>
      </c>
      <c r="I2634">
        <v>0</v>
      </c>
      <c r="J2634" s="90"/>
      <c r="M2634"/>
    </row>
    <row r="2635" spans="1:13" hidden="1" x14ac:dyDescent="0.25">
      <c r="A2635" t="s">
        <v>73</v>
      </c>
      <c r="B2635" t="s">
        <v>18</v>
      </c>
      <c r="C2635" s="2">
        <v>45747</v>
      </c>
      <c r="D2635" s="90">
        <v>0</v>
      </c>
      <c r="E2635" t="s">
        <v>23</v>
      </c>
      <c r="F2635">
        <v>4103841</v>
      </c>
      <c r="G2635">
        <v>0</v>
      </c>
      <c r="H2635">
        <v>0</v>
      </c>
      <c r="I2635">
        <v>0</v>
      </c>
      <c r="J2635" s="90"/>
      <c r="M2635"/>
    </row>
    <row r="2636" spans="1:13" hidden="1" x14ac:dyDescent="0.25">
      <c r="A2636" t="s">
        <v>75</v>
      </c>
      <c r="B2636" t="s">
        <v>143</v>
      </c>
      <c r="C2636" s="2">
        <v>45746</v>
      </c>
      <c r="D2636" s="90">
        <v>5</v>
      </c>
      <c r="E2636" t="s">
        <v>37</v>
      </c>
      <c r="F2636">
        <v>4103847</v>
      </c>
      <c r="G2636">
        <v>10</v>
      </c>
      <c r="H2636">
        <v>1</v>
      </c>
      <c r="I2636">
        <v>5</v>
      </c>
      <c r="J2636" s="90"/>
      <c r="M2636"/>
    </row>
    <row r="2637" spans="1:13" hidden="1" x14ac:dyDescent="0.25">
      <c r="A2637" t="s">
        <v>73</v>
      </c>
      <c r="B2637" t="s">
        <v>133</v>
      </c>
      <c r="C2637" s="2">
        <v>45746</v>
      </c>
      <c r="D2637" s="90">
        <v>5</v>
      </c>
      <c r="E2637" t="s">
        <v>23</v>
      </c>
      <c r="F2637">
        <v>4103852</v>
      </c>
      <c r="G2637">
        <v>5</v>
      </c>
      <c r="H2637">
        <v>0</v>
      </c>
      <c r="I2637">
        <v>0</v>
      </c>
      <c r="J2637" s="90"/>
      <c r="M2637"/>
    </row>
    <row r="2638" spans="1:13" hidden="1" x14ac:dyDescent="0.25">
      <c r="A2638" t="s">
        <v>73</v>
      </c>
      <c r="B2638" t="s">
        <v>136</v>
      </c>
      <c r="C2638" s="2">
        <v>45747</v>
      </c>
      <c r="D2638" s="90">
        <v>5</v>
      </c>
      <c r="E2638" t="s">
        <v>23</v>
      </c>
      <c r="F2638">
        <v>4103854</v>
      </c>
      <c r="G2638">
        <v>5</v>
      </c>
      <c r="H2638">
        <v>0</v>
      </c>
      <c r="I2638">
        <v>0</v>
      </c>
      <c r="J2638" s="90"/>
      <c r="M2638"/>
    </row>
    <row r="2639" spans="1:13" hidden="1" x14ac:dyDescent="0.25">
      <c r="A2639" t="s">
        <v>44</v>
      </c>
      <c r="B2639" t="s">
        <v>136</v>
      </c>
      <c r="C2639" s="2">
        <v>45748</v>
      </c>
      <c r="D2639" s="90">
        <v>0</v>
      </c>
      <c r="E2639" t="s">
        <v>23</v>
      </c>
      <c r="F2639">
        <v>4103856</v>
      </c>
      <c r="G2639">
        <v>3.75</v>
      </c>
      <c r="H2639">
        <v>1</v>
      </c>
      <c r="I2639">
        <v>3.75</v>
      </c>
      <c r="J2639" s="90"/>
      <c r="M2639"/>
    </row>
    <row r="2640" spans="1:13" hidden="1" x14ac:dyDescent="0.25">
      <c r="A2640" t="s">
        <v>44</v>
      </c>
      <c r="B2640" t="s">
        <v>132</v>
      </c>
      <c r="C2640" s="2">
        <v>45748</v>
      </c>
      <c r="D2640" s="90">
        <v>3.75</v>
      </c>
      <c r="E2640" t="s">
        <v>23</v>
      </c>
      <c r="F2640">
        <v>4103857</v>
      </c>
      <c r="G2640">
        <v>3.75</v>
      </c>
      <c r="H2640">
        <v>0</v>
      </c>
      <c r="I2640">
        <v>0</v>
      </c>
      <c r="J2640" s="90"/>
      <c r="M2640"/>
    </row>
    <row r="2641" spans="1:13" hidden="1" x14ac:dyDescent="0.25">
      <c r="A2641" t="s">
        <v>44</v>
      </c>
      <c r="B2641" t="s">
        <v>18</v>
      </c>
      <c r="C2641" s="2">
        <v>45746</v>
      </c>
      <c r="D2641" s="90">
        <v>0</v>
      </c>
      <c r="E2641" t="s">
        <v>20</v>
      </c>
      <c r="F2641">
        <v>4103858</v>
      </c>
      <c r="G2641">
        <v>3.75</v>
      </c>
      <c r="H2641">
        <v>1</v>
      </c>
      <c r="I2641">
        <v>3.75</v>
      </c>
      <c r="J2641" s="90"/>
      <c r="M2641"/>
    </row>
    <row r="2642" spans="1:13" hidden="1" x14ac:dyDescent="0.25">
      <c r="A2642" t="s">
        <v>44</v>
      </c>
      <c r="B2642" t="s">
        <v>133</v>
      </c>
      <c r="C2642" s="2">
        <v>45746</v>
      </c>
      <c r="D2642" s="90">
        <v>3.75</v>
      </c>
      <c r="E2642" t="s">
        <v>23</v>
      </c>
      <c r="F2642">
        <v>4103859</v>
      </c>
      <c r="G2642">
        <v>3.75</v>
      </c>
      <c r="H2642">
        <v>0</v>
      </c>
      <c r="I2642">
        <v>0</v>
      </c>
      <c r="J2642" s="90"/>
      <c r="M2642"/>
    </row>
    <row r="2643" spans="1:13" hidden="1" x14ac:dyDescent="0.25">
      <c r="A2643" t="s">
        <v>75</v>
      </c>
      <c r="B2643" t="s">
        <v>140</v>
      </c>
      <c r="C2643" s="2">
        <v>45747</v>
      </c>
      <c r="D2643" s="90">
        <v>0</v>
      </c>
      <c r="E2643" t="s">
        <v>37</v>
      </c>
      <c r="F2643">
        <v>4103860</v>
      </c>
      <c r="G2643">
        <v>5.5</v>
      </c>
      <c r="H2643">
        <v>1</v>
      </c>
      <c r="I2643">
        <v>5.5</v>
      </c>
      <c r="J2643" s="90"/>
      <c r="M2643"/>
    </row>
    <row r="2644" spans="1:13" hidden="1" x14ac:dyDescent="0.25">
      <c r="A2644" t="s">
        <v>44</v>
      </c>
      <c r="B2644" t="s">
        <v>65</v>
      </c>
      <c r="C2644" s="2">
        <v>45749</v>
      </c>
      <c r="D2644" s="90">
        <v>3.75</v>
      </c>
      <c r="E2644" t="s">
        <v>23</v>
      </c>
      <c r="F2644">
        <v>4103863</v>
      </c>
      <c r="G2644">
        <v>3.75</v>
      </c>
      <c r="H2644">
        <v>0</v>
      </c>
      <c r="I2644">
        <v>0</v>
      </c>
      <c r="J2644" s="90"/>
      <c r="M2644"/>
    </row>
    <row r="2645" spans="1:13" hidden="1" x14ac:dyDescent="0.25">
      <c r="A2645" t="s">
        <v>44</v>
      </c>
      <c r="B2645" t="s">
        <v>117</v>
      </c>
      <c r="C2645" s="2">
        <v>45749</v>
      </c>
      <c r="D2645" s="90">
        <v>0</v>
      </c>
      <c r="E2645" t="s">
        <v>23</v>
      </c>
      <c r="F2645">
        <v>4103864</v>
      </c>
      <c r="G2645">
        <v>3.75</v>
      </c>
      <c r="H2645">
        <v>1</v>
      </c>
      <c r="I2645">
        <v>3.75</v>
      </c>
      <c r="J2645" s="90"/>
      <c r="M2645"/>
    </row>
    <row r="2646" spans="1:13" hidden="1" x14ac:dyDescent="0.25">
      <c r="A2646" t="s">
        <v>44</v>
      </c>
      <c r="B2646" t="s">
        <v>132</v>
      </c>
      <c r="C2646" s="2">
        <v>45752</v>
      </c>
      <c r="D2646" s="90">
        <v>0</v>
      </c>
      <c r="E2646" t="s">
        <v>23</v>
      </c>
      <c r="F2646">
        <v>4103865</v>
      </c>
      <c r="G2646">
        <v>3.75</v>
      </c>
      <c r="H2646">
        <v>1</v>
      </c>
      <c r="I2646">
        <v>3.75</v>
      </c>
      <c r="J2646" s="90"/>
      <c r="M2646"/>
    </row>
    <row r="2647" spans="1:13" hidden="1" x14ac:dyDescent="0.25">
      <c r="A2647" t="s">
        <v>44</v>
      </c>
      <c r="B2647" t="s">
        <v>132</v>
      </c>
      <c r="C2647" s="2">
        <v>45752</v>
      </c>
      <c r="D2647" s="90">
        <v>0</v>
      </c>
      <c r="E2647" t="s">
        <v>23</v>
      </c>
      <c r="F2647">
        <v>4103866</v>
      </c>
      <c r="G2647">
        <v>3.75</v>
      </c>
      <c r="H2647">
        <v>1</v>
      </c>
      <c r="I2647">
        <v>3.75</v>
      </c>
      <c r="J2647" s="90"/>
      <c r="M2647"/>
    </row>
    <row r="2648" spans="1:13" hidden="1" x14ac:dyDescent="0.25">
      <c r="A2648" t="s">
        <v>75</v>
      </c>
      <c r="B2648" t="s">
        <v>18</v>
      </c>
      <c r="C2648" s="2">
        <v>45746</v>
      </c>
      <c r="D2648" s="90">
        <v>0</v>
      </c>
      <c r="E2648" t="s">
        <v>20</v>
      </c>
      <c r="F2648">
        <v>4103867</v>
      </c>
      <c r="G2648">
        <v>0</v>
      </c>
      <c r="H2648">
        <v>0</v>
      </c>
      <c r="I2648">
        <v>0</v>
      </c>
      <c r="J2648" s="90"/>
      <c r="M2648"/>
    </row>
    <row r="2649" spans="1:13" hidden="1" x14ac:dyDescent="0.25">
      <c r="A2649" t="s">
        <v>73</v>
      </c>
      <c r="B2649" t="s">
        <v>133</v>
      </c>
      <c r="C2649" s="2">
        <v>45746</v>
      </c>
      <c r="D2649" s="90">
        <v>5</v>
      </c>
      <c r="E2649" t="s">
        <v>23</v>
      </c>
      <c r="F2649">
        <v>4103869</v>
      </c>
      <c r="G2649">
        <v>5</v>
      </c>
      <c r="H2649">
        <v>0</v>
      </c>
      <c r="I2649">
        <v>0</v>
      </c>
      <c r="J2649" s="90"/>
      <c r="M2649"/>
    </row>
    <row r="2650" spans="1:13" hidden="1" x14ac:dyDescent="0.25">
      <c r="A2650" t="s">
        <v>73</v>
      </c>
      <c r="B2650" t="s">
        <v>18</v>
      </c>
      <c r="C2650" s="2">
        <v>45746</v>
      </c>
      <c r="D2650" s="90">
        <v>5</v>
      </c>
      <c r="E2650" t="s">
        <v>23</v>
      </c>
      <c r="F2650">
        <v>4103870</v>
      </c>
      <c r="G2650">
        <v>5</v>
      </c>
      <c r="H2650">
        <v>0</v>
      </c>
      <c r="I2650">
        <v>0</v>
      </c>
      <c r="J2650" s="90"/>
      <c r="M2650"/>
    </row>
    <row r="2651" spans="1:13" hidden="1" x14ac:dyDescent="0.25">
      <c r="A2651" t="s">
        <v>73</v>
      </c>
      <c r="B2651" t="s">
        <v>143</v>
      </c>
      <c r="C2651" s="2">
        <v>45751</v>
      </c>
      <c r="D2651" s="90">
        <v>5</v>
      </c>
      <c r="E2651" t="s">
        <v>37</v>
      </c>
      <c r="F2651">
        <v>4103871</v>
      </c>
      <c r="G2651">
        <v>5</v>
      </c>
      <c r="H2651">
        <v>0</v>
      </c>
      <c r="I2651">
        <v>0</v>
      </c>
      <c r="J2651" s="90"/>
      <c r="M2651"/>
    </row>
    <row r="2652" spans="1:13" hidden="1" x14ac:dyDescent="0.25">
      <c r="A2652" t="s">
        <v>73</v>
      </c>
      <c r="B2652" t="s">
        <v>135</v>
      </c>
      <c r="C2652" s="2">
        <v>45751</v>
      </c>
      <c r="D2652" s="90">
        <v>5</v>
      </c>
      <c r="E2652" t="s">
        <v>23</v>
      </c>
      <c r="F2652">
        <v>4103872</v>
      </c>
      <c r="G2652">
        <v>5</v>
      </c>
      <c r="H2652">
        <v>0</v>
      </c>
      <c r="I2652">
        <v>0</v>
      </c>
      <c r="J2652" s="90"/>
      <c r="M2652"/>
    </row>
    <row r="2653" spans="1:13" hidden="1" x14ac:dyDescent="0.25">
      <c r="A2653" t="s">
        <v>75</v>
      </c>
      <c r="B2653" t="s">
        <v>135</v>
      </c>
      <c r="C2653" s="2">
        <v>45751</v>
      </c>
      <c r="D2653" s="90">
        <v>5</v>
      </c>
      <c r="E2653" t="s">
        <v>23</v>
      </c>
      <c r="F2653">
        <v>4103874</v>
      </c>
      <c r="G2653">
        <v>5</v>
      </c>
      <c r="H2653">
        <v>0</v>
      </c>
      <c r="I2653">
        <v>0</v>
      </c>
      <c r="J2653" s="90"/>
      <c r="M2653"/>
    </row>
    <row r="2654" spans="1:13" hidden="1" x14ac:dyDescent="0.25">
      <c r="A2654" t="s">
        <v>44</v>
      </c>
      <c r="B2654" t="s">
        <v>18</v>
      </c>
      <c r="C2654" s="2">
        <v>45747</v>
      </c>
      <c r="D2654" s="90">
        <v>0</v>
      </c>
      <c r="E2654" t="s">
        <v>20</v>
      </c>
      <c r="F2654">
        <v>4103875</v>
      </c>
      <c r="G2654">
        <v>0</v>
      </c>
      <c r="H2654">
        <v>0</v>
      </c>
      <c r="I2654">
        <v>0</v>
      </c>
      <c r="J2654" s="90"/>
      <c r="M2654"/>
    </row>
    <row r="2655" spans="1:13" hidden="1" x14ac:dyDescent="0.25">
      <c r="A2655" t="s">
        <v>44</v>
      </c>
      <c r="B2655" t="s">
        <v>18</v>
      </c>
      <c r="C2655" s="2">
        <v>45747</v>
      </c>
      <c r="D2655" s="90">
        <v>0</v>
      </c>
      <c r="E2655" t="s">
        <v>20</v>
      </c>
      <c r="F2655">
        <v>4103876</v>
      </c>
      <c r="G2655">
        <v>3.75</v>
      </c>
      <c r="H2655">
        <v>1</v>
      </c>
      <c r="I2655">
        <v>3.75</v>
      </c>
      <c r="J2655" s="90"/>
      <c r="M2655"/>
    </row>
    <row r="2656" spans="1:13" hidden="1" x14ac:dyDescent="0.25">
      <c r="A2656" t="s">
        <v>73</v>
      </c>
      <c r="B2656" t="s">
        <v>136</v>
      </c>
      <c r="C2656" s="2">
        <v>45748</v>
      </c>
      <c r="D2656" s="90">
        <v>0</v>
      </c>
      <c r="E2656" t="s">
        <v>23</v>
      </c>
      <c r="F2656">
        <v>4103879</v>
      </c>
      <c r="G2656">
        <v>0</v>
      </c>
      <c r="H2656">
        <v>0</v>
      </c>
      <c r="I2656">
        <v>0</v>
      </c>
      <c r="J2656" s="90"/>
      <c r="M2656"/>
    </row>
    <row r="2657" spans="1:13" hidden="1" x14ac:dyDescent="0.25">
      <c r="A2657" t="s">
        <v>73</v>
      </c>
      <c r="B2657" t="s">
        <v>18</v>
      </c>
      <c r="C2657" s="2">
        <v>45749</v>
      </c>
      <c r="D2657" s="90">
        <v>5</v>
      </c>
      <c r="E2657" t="s">
        <v>23</v>
      </c>
      <c r="F2657">
        <v>4103887</v>
      </c>
      <c r="G2657">
        <v>5</v>
      </c>
      <c r="H2657">
        <v>0</v>
      </c>
      <c r="I2657">
        <v>0</v>
      </c>
      <c r="J2657" s="90"/>
      <c r="M2657"/>
    </row>
    <row r="2658" spans="1:13" hidden="1" x14ac:dyDescent="0.25">
      <c r="A2658" t="s">
        <v>73</v>
      </c>
      <c r="B2658" t="s">
        <v>21</v>
      </c>
      <c r="C2658" s="2">
        <v>45749</v>
      </c>
      <c r="D2658" s="90">
        <v>10</v>
      </c>
      <c r="E2658" t="s">
        <v>23</v>
      </c>
      <c r="F2658">
        <v>4103889</v>
      </c>
      <c r="G2658">
        <v>10</v>
      </c>
      <c r="H2658">
        <v>0</v>
      </c>
      <c r="I2658">
        <v>0</v>
      </c>
      <c r="J2658" s="90"/>
      <c r="M2658"/>
    </row>
    <row r="2659" spans="1:13" hidden="1" x14ac:dyDescent="0.25">
      <c r="A2659" t="s">
        <v>73</v>
      </c>
      <c r="B2659" t="s">
        <v>140</v>
      </c>
      <c r="C2659" s="2">
        <v>45747</v>
      </c>
      <c r="D2659" s="90">
        <v>0</v>
      </c>
      <c r="E2659" t="s">
        <v>23</v>
      </c>
      <c r="F2659">
        <v>4103891</v>
      </c>
      <c r="G2659">
        <v>0</v>
      </c>
      <c r="H2659">
        <v>0</v>
      </c>
      <c r="I2659">
        <v>0</v>
      </c>
      <c r="J2659" s="90"/>
      <c r="M2659"/>
    </row>
    <row r="2660" spans="1:13" hidden="1" x14ac:dyDescent="0.25">
      <c r="A2660" t="s">
        <v>44</v>
      </c>
      <c r="B2660" t="s">
        <v>18</v>
      </c>
      <c r="C2660" s="2">
        <v>45747</v>
      </c>
      <c r="D2660" s="90">
        <v>0</v>
      </c>
      <c r="E2660" t="s">
        <v>20</v>
      </c>
      <c r="F2660">
        <v>4103893</v>
      </c>
      <c r="G2660">
        <v>0</v>
      </c>
      <c r="H2660">
        <v>0</v>
      </c>
      <c r="I2660">
        <v>0</v>
      </c>
      <c r="J2660" s="90"/>
      <c r="M2660"/>
    </row>
    <row r="2661" spans="1:13" hidden="1" x14ac:dyDescent="0.25">
      <c r="A2661" t="s">
        <v>73</v>
      </c>
      <c r="B2661" t="s">
        <v>139</v>
      </c>
      <c r="C2661" s="2">
        <v>45748</v>
      </c>
      <c r="D2661" s="90">
        <v>5</v>
      </c>
      <c r="E2661" t="s">
        <v>37</v>
      </c>
      <c r="F2661">
        <v>4103894</v>
      </c>
      <c r="G2661">
        <v>5</v>
      </c>
      <c r="H2661">
        <v>0</v>
      </c>
      <c r="I2661">
        <v>0</v>
      </c>
      <c r="J2661" s="90"/>
      <c r="M2661"/>
    </row>
    <row r="2662" spans="1:13" hidden="1" x14ac:dyDescent="0.25">
      <c r="A2662" t="s">
        <v>73</v>
      </c>
      <c r="B2662" t="s">
        <v>18</v>
      </c>
      <c r="C2662" s="2">
        <v>45750</v>
      </c>
      <c r="D2662" s="90">
        <v>0</v>
      </c>
      <c r="E2662" t="s">
        <v>23</v>
      </c>
      <c r="F2662">
        <v>4103914</v>
      </c>
      <c r="G2662">
        <v>0</v>
      </c>
      <c r="H2662">
        <v>0</v>
      </c>
      <c r="I2662">
        <v>0</v>
      </c>
      <c r="J2662" s="90"/>
      <c r="M2662"/>
    </row>
    <row r="2663" spans="1:13" hidden="1" x14ac:dyDescent="0.25">
      <c r="A2663" t="s">
        <v>73</v>
      </c>
      <c r="B2663" t="s">
        <v>136</v>
      </c>
      <c r="C2663" s="2">
        <v>45750</v>
      </c>
      <c r="D2663" s="90">
        <v>0</v>
      </c>
      <c r="E2663" t="s">
        <v>37</v>
      </c>
      <c r="F2663">
        <v>4103915</v>
      </c>
      <c r="G2663">
        <v>0</v>
      </c>
      <c r="H2663">
        <v>0</v>
      </c>
      <c r="I2663">
        <v>0</v>
      </c>
      <c r="J2663" s="90"/>
      <c r="M2663"/>
    </row>
    <row r="2664" spans="1:13" hidden="1" x14ac:dyDescent="0.25">
      <c r="A2664" t="s">
        <v>73</v>
      </c>
      <c r="B2664" t="s">
        <v>18</v>
      </c>
      <c r="C2664" s="2">
        <v>45747</v>
      </c>
      <c r="D2664" s="90">
        <v>5</v>
      </c>
      <c r="E2664" t="s">
        <v>20</v>
      </c>
      <c r="F2664">
        <v>4103919</v>
      </c>
      <c r="G2664">
        <v>5</v>
      </c>
      <c r="H2664">
        <v>0</v>
      </c>
      <c r="I2664">
        <v>0</v>
      </c>
      <c r="J2664" s="90"/>
      <c r="M2664"/>
    </row>
    <row r="2665" spans="1:13" hidden="1" x14ac:dyDescent="0.25">
      <c r="A2665" t="s">
        <v>73</v>
      </c>
      <c r="B2665" t="s">
        <v>18</v>
      </c>
      <c r="C2665" s="2">
        <v>45747</v>
      </c>
      <c r="D2665" s="90">
        <v>5</v>
      </c>
      <c r="E2665" t="s">
        <v>23</v>
      </c>
      <c r="F2665">
        <v>4103921</v>
      </c>
      <c r="G2665">
        <v>5</v>
      </c>
      <c r="H2665">
        <v>0</v>
      </c>
      <c r="I2665">
        <v>0</v>
      </c>
      <c r="J2665" s="90"/>
      <c r="M2665"/>
    </row>
    <row r="2666" spans="1:13" hidden="1" x14ac:dyDescent="0.25">
      <c r="A2666" t="s">
        <v>73</v>
      </c>
      <c r="B2666" t="s">
        <v>18</v>
      </c>
      <c r="C2666" s="2">
        <v>45751</v>
      </c>
      <c r="D2666" s="90">
        <v>5</v>
      </c>
      <c r="E2666" t="s">
        <v>23</v>
      </c>
      <c r="F2666">
        <v>4103923</v>
      </c>
      <c r="G2666">
        <v>5</v>
      </c>
      <c r="H2666">
        <v>0</v>
      </c>
      <c r="I2666">
        <v>0</v>
      </c>
      <c r="J2666" s="90"/>
      <c r="M2666"/>
    </row>
    <row r="2667" spans="1:13" hidden="1" x14ac:dyDescent="0.25">
      <c r="A2667" t="s">
        <v>73</v>
      </c>
      <c r="B2667" t="s">
        <v>142</v>
      </c>
      <c r="C2667" s="2">
        <v>45747</v>
      </c>
      <c r="D2667" s="90">
        <v>5</v>
      </c>
      <c r="E2667" t="s">
        <v>23</v>
      </c>
      <c r="F2667">
        <v>4103924</v>
      </c>
      <c r="G2667">
        <v>5</v>
      </c>
      <c r="H2667">
        <v>0</v>
      </c>
      <c r="I2667">
        <v>0</v>
      </c>
      <c r="J2667" s="90"/>
      <c r="M2667"/>
    </row>
    <row r="2668" spans="1:13" hidden="1" x14ac:dyDescent="0.25">
      <c r="A2668" t="s">
        <v>73</v>
      </c>
      <c r="B2668" t="s">
        <v>140</v>
      </c>
      <c r="C2668" s="2">
        <v>45749</v>
      </c>
      <c r="D2668" s="90">
        <v>5</v>
      </c>
      <c r="E2668" t="s">
        <v>23</v>
      </c>
      <c r="F2668">
        <v>4103925</v>
      </c>
      <c r="G2668">
        <v>5</v>
      </c>
      <c r="H2668">
        <v>0</v>
      </c>
      <c r="I2668">
        <v>0</v>
      </c>
      <c r="J2668" s="90"/>
      <c r="M2668"/>
    </row>
    <row r="2669" spans="1:13" hidden="1" x14ac:dyDescent="0.25">
      <c r="A2669" t="s">
        <v>73</v>
      </c>
      <c r="B2669" t="s">
        <v>18</v>
      </c>
      <c r="C2669" s="2">
        <v>45751</v>
      </c>
      <c r="D2669" s="90">
        <v>5</v>
      </c>
      <c r="E2669" t="s">
        <v>23</v>
      </c>
      <c r="F2669">
        <v>4103926</v>
      </c>
      <c r="G2669">
        <v>5</v>
      </c>
      <c r="H2669">
        <v>0</v>
      </c>
      <c r="I2669">
        <v>0</v>
      </c>
      <c r="J2669" s="90"/>
      <c r="M2669"/>
    </row>
    <row r="2670" spans="1:13" hidden="1" x14ac:dyDescent="0.25">
      <c r="A2670" t="s">
        <v>73</v>
      </c>
      <c r="B2670" t="s">
        <v>18</v>
      </c>
      <c r="C2670" s="2">
        <v>45746</v>
      </c>
      <c r="D2670" s="90">
        <v>5</v>
      </c>
      <c r="E2670" t="s">
        <v>20</v>
      </c>
      <c r="F2670">
        <v>4103931</v>
      </c>
      <c r="G2670">
        <v>5</v>
      </c>
      <c r="H2670">
        <v>0</v>
      </c>
      <c r="I2670">
        <v>0</v>
      </c>
      <c r="J2670" s="90"/>
      <c r="M2670"/>
    </row>
    <row r="2671" spans="1:13" hidden="1" x14ac:dyDescent="0.25">
      <c r="A2671" t="s">
        <v>44</v>
      </c>
      <c r="B2671" t="s">
        <v>18</v>
      </c>
      <c r="C2671" s="2">
        <v>45750</v>
      </c>
      <c r="D2671" s="90">
        <v>0</v>
      </c>
      <c r="E2671" t="s">
        <v>20</v>
      </c>
      <c r="F2671">
        <v>4103934</v>
      </c>
      <c r="G2671">
        <v>3.75</v>
      </c>
      <c r="H2671">
        <v>1</v>
      </c>
      <c r="I2671">
        <v>3.75</v>
      </c>
      <c r="J2671" s="90"/>
      <c r="M2671"/>
    </row>
    <row r="2672" spans="1:13" hidden="1" x14ac:dyDescent="0.25">
      <c r="A2672" t="s">
        <v>44</v>
      </c>
      <c r="B2672" t="s">
        <v>18</v>
      </c>
      <c r="C2672" s="2">
        <v>45750</v>
      </c>
      <c r="D2672" s="90">
        <v>0</v>
      </c>
      <c r="E2672" t="s">
        <v>20</v>
      </c>
      <c r="F2672">
        <v>4103936</v>
      </c>
      <c r="G2672">
        <v>3.75</v>
      </c>
      <c r="H2672">
        <v>1</v>
      </c>
      <c r="I2672">
        <v>3.75</v>
      </c>
      <c r="J2672" s="90"/>
      <c r="M2672"/>
    </row>
    <row r="2673" spans="1:13" hidden="1" x14ac:dyDescent="0.25">
      <c r="A2673" t="s">
        <v>44</v>
      </c>
      <c r="B2673" t="s">
        <v>132</v>
      </c>
      <c r="C2673" s="2">
        <v>45752</v>
      </c>
      <c r="D2673" s="90">
        <v>3.75</v>
      </c>
      <c r="E2673" t="s">
        <v>23</v>
      </c>
      <c r="F2673">
        <v>4103941</v>
      </c>
      <c r="G2673">
        <v>3.75</v>
      </c>
      <c r="H2673">
        <v>0</v>
      </c>
      <c r="I2673">
        <v>0</v>
      </c>
      <c r="J2673" s="90"/>
      <c r="M2673"/>
    </row>
    <row r="2674" spans="1:13" hidden="1" x14ac:dyDescent="0.25">
      <c r="A2674" t="s">
        <v>44</v>
      </c>
      <c r="B2674" t="s">
        <v>132</v>
      </c>
      <c r="C2674" s="2">
        <v>45753</v>
      </c>
      <c r="D2674" s="90">
        <v>0</v>
      </c>
      <c r="E2674" t="s">
        <v>23</v>
      </c>
      <c r="F2674">
        <v>4103943</v>
      </c>
      <c r="G2674">
        <v>3.75</v>
      </c>
      <c r="H2674">
        <v>1</v>
      </c>
      <c r="I2674">
        <v>3.75</v>
      </c>
      <c r="J2674" s="90"/>
      <c r="M2674"/>
    </row>
    <row r="2675" spans="1:13" hidden="1" x14ac:dyDescent="0.25">
      <c r="A2675" t="s">
        <v>44</v>
      </c>
      <c r="B2675" t="s">
        <v>18</v>
      </c>
      <c r="C2675" s="2">
        <v>45753</v>
      </c>
      <c r="D2675" s="90">
        <v>3.75</v>
      </c>
      <c r="E2675" t="s">
        <v>20</v>
      </c>
      <c r="F2675">
        <v>4103944</v>
      </c>
      <c r="G2675">
        <v>3.75</v>
      </c>
      <c r="H2675">
        <v>0</v>
      </c>
      <c r="I2675">
        <v>0</v>
      </c>
      <c r="J2675" s="90"/>
      <c r="M2675"/>
    </row>
    <row r="2676" spans="1:13" hidden="1" x14ac:dyDescent="0.25">
      <c r="A2676" t="s">
        <v>44</v>
      </c>
      <c r="B2676" t="s">
        <v>18</v>
      </c>
      <c r="C2676" s="2">
        <v>45753</v>
      </c>
      <c r="D2676" s="90">
        <v>0</v>
      </c>
      <c r="E2676" t="s">
        <v>20</v>
      </c>
      <c r="F2676">
        <v>4103945</v>
      </c>
      <c r="G2676">
        <v>3.75</v>
      </c>
      <c r="H2676">
        <v>1</v>
      </c>
      <c r="I2676">
        <v>3.75</v>
      </c>
      <c r="J2676" s="90"/>
      <c r="M2676"/>
    </row>
    <row r="2677" spans="1:13" hidden="1" x14ac:dyDescent="0.25">
      <c r="A2677" t="s">
        <v>44</v>
      </c>
      <c r="B2677" t="s">
        <v>18</v>
      </c>
      <c r="C2677" s="2">
        <v>45753</v>
      </c>
      <c r="D2677" s="90">
        <v>3.75</v>
      </c>
      <c r="E2677" t="s">
        <v>20</v>
      </c>
      <c r="F2677">
        <v>4103947</v>
      </c>
      <c r="G2677">
        <v>3.75</v>
      </c>
      <c r="H2677">
        <v>0</v>
      </c>
      <c r="I2677">
        <v>0</v>
      </c>
      <c r="J2677" s="90"/>
      <c r="M2677"/>
    </row>
    <row r="2678" spans="1:13" hidden="1" x14ac:dyDescent="0.25">
      <c r="A2678" t="s">
        <v>73</v>
      </c>
      <c r="B2678" t="s">
        <v>136</v>
      </c>
      <c r="C2678" s="2">
        <v>45753</v>
      </c>
      <c r="D2678" s="90">
        <v>0</v>
      </c>
      <c r="E2678" t="s">
        <v>37</v>
      </c>
      <c r="F2678">
        <v>4103949</v>
      </c>
      <c r="G2678">
        <v>0</v>
      </c>
      <c r="H2678">
        <v>0</v>
      </c>
      <c r="I2678">
        <v>0</v>
      </c>
      <c r="J2678" s="90"/>
      <c r="M2678"/>
    </row>
    <row r="2679" spans="1:13" hidden="1" x14ac:dyDescent="0.25">
      <c r="A2679" t="s">
        <v>73</v>
      </c>
      <c r="B2679" t="s">
        <v>21</v>
      </c>
      <c r="C2679" s="2">
        <v>45753</v>
      </c>
      <c r="D2679" s="90">
        <v>0</v>
      </c>
      <c r="E2679" t="s">
        <v>23</v>
      </c>
      <c r="F2679">
        <v>4103952</v>
      </c>
      <c r="G2679">
        <v>0</v>
      </c>
      <c r="H2679">
        <v>0</v>
      </c>
      <c r="I2679">
        <v>0</v>
      </c>
      <c r="J2679" s="90"/>
      <c r="M2679"/>
    </row>
    <row r="2680" spans="1:13" hidden="1" x14ac:dyDescent="0.25">
      <c r="A2680" t="s">
        <v>44</v>
      </c>
      <c r="B2680" t="s">
        <v>132</v>
      </c>
      <c r="C2680" s="2">
        <v>45752</v>
      </c>
      <c r="D2680" s="90">
        <v>0</v>
      </c>
      <c r="E2680" t="s">
        <v>23</v>
      </c>
      <c r="F2680">
        <v>4103965</v>
      </c>
      <c r="G2680">
        <v>3.75</v>
      </c>
      <c r="H2680">
        <v>1</v>
      </c>
      <c r="I2680">
        <v>3.75</v>
      </c>
      <c r="J2680" s="90"/>
      <c r="M2680"/>
    </row>
    <row r="2681" spans="1:13" hidden="1" x14ac:dyDescent="0.25">
      <c r="A2681" t="s">
        <v>44</v>
      </c>
      <c r="B2681" t="s">
        <v>18</v>
      </c>
      <c r="C2681" s="2">
        <v>45753</v>
      </c>
      <c r="D2681" s="90">
        <v>0</v>
      </c>
      <c r="E2681" t="s">
        <v>20</v>
      </c>
      <c r="F2681">
        <v>4103975</v>
      </c>
      <c r="G2681">
        <v>3.75</v>
      </c>
      <c r="H2681">
        <v>1</v>
      </c>
      <c r="I2681">
        <v>3.75</v>
      </c>
      <c r="J2681" s="90"/>
      <c r="M2681"/>
    </row>
    <row r="2682" spans="1:13" hidden="1" x14ac:dyDescent="0.25">
      <c r="A2682" t="s">
        <v>73</v>
      </c>
      <c r="B2682" t="s">
        <v>136</v>
      </c>
      <c r="C2682" s="2">
        <v>45747</v>
      </c>
      <c r="D2682" s="90">
        <v>5</v>
      </c>
      <c r="E2682" t="s">
        <v>37</v>
      </c>
      <c r="F2682">
        <v>4103976</v>
      </c>
      <c r="G2682">
        <v>5</v>
      </c>
      <c r="H2682">
        <v>0</v>
      </c>
      <c r="I2682">
        <v>0</v>
      </c>
      <c r="J2682" s="90"/>
      <c r="M2682"/>
    </row>
    <row r="2683" spans="1:13" hidden="1" x14ac:dyDescent="0.25">
      <c r="A2683" t="s">
        <v>44</v>
      </c>
      <c r="B2683" t="s">
        <v>18</v>
      </c>
      <c r="C2683" s="2">
        <v>45753</v>
      </c>
      <c r="D2683" s="90">
        <v>3.75</v>
      </c>
      <c r="E2683" t="s">
        <v>20</v>
      </c>
      <c r="F2683">
        <v>4103977</v>
      </c>
      <c r="G2683">
        <v>3.75</v>
      </c>
      <c r="H2683">
        <v>0</v>
      </c>
      <c r="I2683">
        <v>0</v>
      </c>
      <c r="J2683" s="90"/>
      <c r="M2683"/>
    </row>
    <row r="2684" spans="1:13" hidden="1" x14ac:dyDescent="0.25">
      <c r="A2684" t="s">
        <v>73</v>
      </c>
      <c r="B2684" t="s">
        <v>136</v>
      </c>
      <c r="C2684" s="2">
        <v>45747</v>
      </c>
      <c r="D2684" s="90">
        <v>0</v>
      </c>
      <c r="E2684" t="s">
        <v>37</v>
      </c>
      <c r="F2684">
        <v>4103978</v>
      </c>
      <c r="G2684">
        <v>5</v>
      </c>
      <c r="H2684">
        <v>1</v>
      </c>
      <c r="I2684">
        <v>5</v>
      </c>
      <c r="J2684" s="90"/>
      <c r="M2684"/>
    </row>
    <row r="2685" spans="1:13" hidden="1" x14ac:dyDescent="0.25">
      <c r="A2685" t="s">
        <v>75</v>
      </c>
      <c r="B2685" t="s">
        <v>18</v>
      </c>
      <c r="C2685" s="2">
        <v>45747</v>
      </c>
      <c r="D2685" s="90">
        <v>5.5</v>
      </c>
      <c r="E2685" t="s">
        <v>23</v>
      </c>
      <c r="F2685">
        <v>4103979</v>
      </c>
      <c r="G2685">
        <v>5.5</v>
      </c>
      <c r="H2685">
        <v>0</v>
      </c>
      <c r="I2685">
        <v>0</v>
      </c>
      <c r="J2685" s="90"/>
      <c r="M2685"/>
    </row>
    <row r="2686" spans="1:13" hidden="1" x14ac:dyDescent="0.25">
      <c r="A2686" t="s">
        <v>75</v>
      </c>
      <c r="B2686" t="s">
        <v>140</v>
      </c>
      <c r="C2686" s="2">
        <v>45747</v>
      </c>
      <c r="D2686" s="90">
        <v>5</v>
      </c>
      <c r="E2686" t="s">
        <v>37</v>
      </c>
      <c r="F2686">
        <v>4103980</v>
      </c>
      <c r="G2686">
        <v>5</v>
      </c>
      <c r="H2686">
        <v>0</v>
      </c>
      <c r="I2686">
        <v>0</v>
      </c>
      <c r="J2686" s="90"/>
      <c r="M2686"/>
    </row>
    <row r="2687" spans="1:13" hidden="1" x14ac:dyDescent="0.25">
      <c r="A2687" t="s">
        <v>73</v>
      </c>
      <c r="B2687" t="s">
        <v>18</v>
      </c>
      <c r="C2687" s="2">
        <v>45747</v>
      </c>
      <c r="D2687" s="90">
        <v>0</v>
      </c>
      <c r="E2687" t="s">
        <v>23</v>
      </c>
      <c r="F2687">
        <v>4103985</v>
      </c>
      <c r="G2687">
        <v>0</v>
      </c>
      <c r="H2687">
        <v>0</v>
      </c>
      <c r="I2687">
        <v>0</v>
      </c>
      <c r="J2687" s="90"/>
      <c r="M2687"/>
    </row>
    <row r="2688" spans="1:13" hidden="1" x14ac:dyDescent="0.25">
      <c r="A2688" t="s">
        <v>73</v>
      </c>
      <c r="B2688" t="s">
        <v>18</v>
      </c>
      <c r="C2688" s="2">
        <v>45753</v>
      </c>
      <c r="D2688" s="90">
        <v>5</v>
      </c>
      <c r="E2688" t="s">
        <v>20</v>
      </c>
      <c r="F2688">
        <v>4103988</v>
      </c>
      <c r="G2688">
        <v>5</v>
      </c>
      <c r="H2688">
        <v>0</v>
      </c>
      <c r="I2688">
        <v>0</v>
      </c>
      <c r="J2688" s="90"/>
      <c r="M2688"/>
    </row>
    <row r="2689" spans="1:13" hidden="1" x14ac:dyDescent="0.25">
      <c r="A2689" t="s">
        <v>73</v>
      </c>
      <c r="B2689" t="s">
        <v>136</v>
      </c>
      <c r="C2689" s="2">
        <v>45753</v>
      </c>
      <c r="D2689" s="90">
        <v>5</v>
      </c>
      <c r="E2689" t="s">
        <v>23</v>
      </c>
      <c r="F2689">
        <v>4103989</v>
      </c>
      <c r="G2689">
        <v>5</v>
      </c>
      <c r="H2689">
        <v>0</v>
      </c>
      <c r="I2689">
        <v>0</v>
      </c>
      <c r="J2689" s="90"/>
      <c r="M2689"/>
    </row>
    <row r="2690" spans="1:13" hidden="1" x14ac:dyDescent="0.25">
      <c r="A2690" t="s">
        <v>44</v>
      </c>
      <c r="B2690" t="s">
        <v>45</v>
      </c>
      <c r="C2690" s="2">
        <v>45747</v>
      </c>
      <c r="D2690" s="90">
        <v>0</v>
      </c>
      <c r="E2690" t="s">
        <v>23</v>
      </c>
      <c r="F2690">
        <v>4103996</v>
      </c>
      <c r="G2690">
        <v>3.75</v>
      </c>
      <c r="H2690">
        <v>1</v>
      </c>
      <c r="I2690">
        <v>3.75</v>
      </c>
      <c r="J2690" s="90"/>
      <c r="M2690"/>
    </row>
    <row r="2691" spans="1:13" hidden="1" x14ac:dyDescent="0.25">
      <c r="A2691" t="s">
        <v>44</v>
      </c>
      <c r="B2691" t="s">
        <v>45</v>
      </c>
      <c r="C2691" s="2">
        <v>45747</v>
      </c>
      <c r="D2691" s="90">
        <v>0</v>
      </c>
      <c r="E2691" t="s">
        <v>23</v>
      </c>
      <c r="F2691">
        <v>4103997</v>
      </c>
      <c r="G2691">
        <v>3.75</v>
      </c>
      <c r="H2691">
        <v>1</v>
      </c>
      <c r="I2691">
        <v>3.75</v>
      </c>
      <c r="J2691" s="90"/>
      <c r="M2691"/>
    </row>
    <row r="2692" spans="1:13" hidden="1" x14ac:dyDescent="0.25">
      <c r="A2692" t="s">
        <v>73</v>
      </c>
      <c r="B2692" t="s">
        <v>18</v>
      </c>
      <c r="C2692" s="2">
        <v>45747</v>
      </c>
      <c r="D2692" s="90">
        <v>5</v>
      </c>
      <c r="E2692" t="s">
        <v>20</v>
      </c>
      <c r="F2692">
        <v>4103998</v>
      </c>
      <c r="G2692">
        <v>5</v>
      </c>
      <c r="H2692">
        <v>0</v>
      </c>
      <c r="I2692">
        <v>0</v>
      </c>
      <c r="J2692" s="90"/>
      <c r="M2692"/>
    </row>
    <row r="2693" spans="1:13" hidden="1" x14ac:dyDescent="0.25">
      <c r="A2693" t="s">
        <v>73</v>
      </c>
      <c r="B2693" t="s">
        <v>136</v>
      </c>
      <c r="C2693" s="2">
        <v>45750</v>
      </c>
      <c r="D2693" s="90">
        <v>5</v>
      </c>
      <c r="E2693" t="s">
        <v>23</v>
      </c>
      <c r="F2693">
        <v>4104000</v>
      </c>
      <c r="G2693">
        <v>5</v>
      </c>
      <c r="H2693">
        <v>0</v>
      </c>
      <c r="I2693">
        <v>0</v>
      </c>
      <c r="J2693" s="90"/>
      <c r="M2693"/>
    </row>
    <row r="2694" spans="1:13" hidden="1" x14ac:dyDescent="0.25">
      <c r="A2694" t="s">
        <v>73</v>
      </c>
      <c r="B2694" t="s">
        <v>136</v>
      </c>
      <c r="C2694" s="2">
        <v>45747</v>
      </c>
      <c r="D2694" s="90">
        <v>5</v>
      </c>
      <c r="E2694" t="s">
        <v>23</v>
      </c>
      <c r="F2694">
        <v>4104001</v>
      </c>
      <c r="G2694">
        <v>5</v>
      </c>
      <c r="H2694">
        <v>0</v>
      </c>
      <c r="I2694">
        <v>0</v>
      </c>
      <c r="J2694" s="90"/>
      <c r="M2694"/>
    </row>
    <row r="2695" spans="1:13" hidden="1" x14ac:dyDescent="0.25">
      <c r="A2695" t="s">
        <v>73</v>
      </c>
      <c r="B2695" t="s">
        <v>21</v>
      </c>
      <c r="C2695" s="2">
        <v>45749</v>
      </c>
      <c r="D2695" s="90">
        <v>5</v>
      </c>
      <c r="E2695" t="s">
        <v>23</v>
      </c>
      <c r="F2695">
        <v>4104002</v>
      </c>
      <c r="G2695">
        <v>5</v>
      </c>
      <c r="H2695">
        <v>0</v>
      </c>
      <c r="I2695">
        <v>0</v>
      </c>
      <c r="J2695" s="90"/>
      <c r="M2695"/>
    </row>
    <row r="2696" spans="1:13" hidden="1" x14ac:dyDescent="0.25">
      <c r="A2696" t="s">
        <v>73</v>
      </c>
      <c r="B2696" t="s">
        <v>136</v>
      </c>
      <c r="C2696" s="2">
        <v>45750</v>
      </c>
      <c r="D2696" s="90">
        <v>5</v>
      </c>
      <c r="E2696" t="s">
        <v>37</v>
      </c>
      <c r="F2696">
        <v>4104003</v>
      </c>
      <c r="G2696">
        <v>5</v>
      </c>
      <c r="H2696">
        <v>0</v>
      </c>
      <c r="I2696">
        <v>0</v>
      </c>
      <c r="J2696" s="90"/>
      <c r="M2696"/>
    </row>
    <row r="2697" spans="1:13" hidden="1" x14ac:dyDescent="0.25">
      <c r="A2697" t="s">
        <v>75</v>
      </c>
      <c r="B2697" t="s">
        <v>18</v>
      </c>
      <c r="C2697" s="2">
        <v>45747</v>
      </c>
      <c r="D2697" s="90">
        <v>0</v>
      </c>
      <c r="E2697" t="s">
        <v>23</v>
      </c>
      <c r="F2697">
        <v>4104004</v>
      </c>
      <c r="G2697">
        <v>0</v>
      </c>
      <c r="H2697">
        <v>0</v>
      </c>
      <c r="I2697">
        <v>0</v>
      </c>
      <c r="J2697" s="90"/>
      <c r="M2697"/>
    </row>
    <row r="2698" spans="1:13" hidden="1" x14ac:dyDescent="0.25">
      <c r="A2698" t="s">
        <v>75</v>
      </c>
      <c r="B2698" t="s">
        <v>18</v>
      </c>
      <c r="C2698" s="2">
        <v>45748</v>
      </c>
      <c r="D2698" s="90">
        <v>0</v>
      </c>
      <c r="E2698" t="s">
        <v>23</v>
      </c>
      <c r="F2698">
        <v>4104005</v>
      </c>
      <c r="G2698">
        <v>0</v>
      </c>
      <c r="H2698">
        <v>0</v>
      </c>
      <c r="I2698">
        <v>0</v>
      </c>
      <c r="J2698" s="90"/>
      <c r="M2698"/>
    </row>
    <row r="2699" spans="1:13" hidden="1" x14ac:dyDescent="0.25">
      <c r="A2699" t="s">
        <v>75</v>
      </c>
      <c r="B2699" t="s">
        <v>141</v>
      </c>
      <c r="C2699" s="2">
        <v>45749</v>
      </c>
      <c r="D2699" s="90">
        <v>0</v>
      </c>
      <c r="E2699" t="s">
        <v>23</v>
      </c>
      <c r="F2699">
        <v>4104006</v>
      </c>
      <c r="G2699">
        <v>0</v>
      </c>
      <c r="H2699">
        <v>0</v>
      </c>
      <c r="I2699">
        <v>0</v>
      </c>
      <c r="J2699" s="90"/>
      <c r="M2699"/>
    </row>
    <row r="2700" spans="1:13" hidden="1" x14ac:dyDescent="0.25">
      <c r="A2700" t="s">
        <v>75</v>
      </c>
      <c r="B2700" t="s">
        <v>133</v>
      </c>
      <c r="C2700" s="2">
        <v>45750</v>
      </c>
      <c r="D2700" s="90">
        <v>0</v>
      </c>
      <c r="E2700" t="s">
        <v>23</v>
      </c>
      <c r="F2700">
        <v>4104007</v>
      </c>
      <c r="G2700">
        <v>0</v>
      </c>
      <c r="H2700">
        <v>0</v>
      </c>
      <c r="I2700">
        <v>0</v>
      </c>
      <c r="J2700" s="90"/>
      <c r="M2700"/>
    </row>
    <row r="2701" spans="1:13" hidden="1" x14ac:dyDescent="0.25">
      <c r="A2701" t="s">
        <v>75</v>
      </c>
      <c r="B2701" t="s">
        <v>141</v>
      </c>
      <c r="C2701" s="2">
        <v>45751</v>
      </c>
      <c r="D2701" s="90">
        <v>0</v>
      </c>
      <c r="E2701" t="s">
        <v>23</v>
      </c>
      <c r="F2701">
        <v>4104008</v>
      </c>
      <c r="G2701">
        <v>0</v>
      </c>
      <c r="H2701">
        <v>0</v>
      </c>
      <c r="I2701">
        <v>0</v>
      </c>
      <c r="J2701" s="90"/>
      <c r="M2701"/>
    </row>
    <row r="2702" spans="1:13" hidden="1" x14ac:dyDescent="0.25">
      <c r="A2702" t="s">
        <v>75</v>
      </c>
      <c r="B2702" t="s">
        <v>18</v>
      </c>
      <c r="C2702" s="2">
        <v>45747</v>
      </c>
      <c r="D2702" s="90">
        <v>0</v>
      </c>
      <c r="E2702" t="s">
        <v>23</v>
      </c>
      <c r="F2702">
        <v>4104009</v>
      </c>
      <c r="G2702">
        <v>0</v>
      </c>
      <c r="H2702">
        <v>0</v>
      </c>
      <c r="I2702">
        <v>0</v>
      </c>
      <c r="J2702" s="90"/>
      <c r="M2702"/>
    </row>
    <row r="2703" spans="1:13" hidden="1" x14ac:dyDescent="0.25">
      <c r="A2703" t="s">
        <v>75</v>
      </c>
      <c r="B2703" t="s">
        <v>141</v>
      </c>
      <c r="C2703" s="2">
        <v>45748</v>
      </c>
      <c r="D2703" s="90">
        <v>0</v>
      </c>
      <c r="E2703" t="s">
        <v>23</v>
      </c>
      <c r="F2703">
        <v>4104010</v>
      </c>
      <c r="G2703">
        <v>0</v>
      </c>
      <c r="H2703">
        <v>0</v>
      </c>
      <c r="I2703">
        <v>0</v>
      </c>
      <c r="J2703" s="90"/>
      <c r="M2703"/>
    </row>
    <row r="2704" spans="1:13" hidden="1" x14ac:dyDescent="0.25">
      <c r="A2704" t="s">
        <v>75</v>
      </c>
      <c r="B2704" t="s">
        <v>136</v>
      </c>
      <c r="C2704" s="2">
        <v>45749</v>
      </c>
      <c r="D2704" s="90">
        <v>0</v>
      </c>
      <c r="E2704" t="s">
        <v>23</v>
      </c>
      <c r="F2704">
        <v>4104011</v>
      </c>
      <c r="G2704">
        <v>0</v>
      </c>
      <c r="H2704">
        <v>0</v>
      </c>
      <c r="I2704">
        <v>0</v>
      </c>
      <c r="J2704" s="90"/>
      <c r="M2704"/>
    </row>
    <row r="2705" spans="1:13" hidden="1" x14ac:dyDescent="0.25">
      <c r="A2705" t="s">
        <v>75</v>
      </c>
      <c r="B2705" t="s">
        <v>18</v>
      </c>
      <c r="C2705" s="2">
        <v>45750</v>
      </c>
      <c r="D2705" s="90">
        <v>0</v>
      </c>
      <c r="E2705" t="s">
        <v>23</v>
      </c>
      <c r="F2705">
        <v>4104012</v>
      </c>
      <c r="G2705">
        <v>0</v>
      </c>
      <c r="H2705">
        <v>0</v>
      </c>
      <c r="I2705">
        <v>0</v>
      </c>
      <c r="J2705" s="90"/>
      <c r="M2705"/>
    </row>
    <row r="2706" spans="1:13" hidden="1" x14ac:dyDescent="0.25">
      <c r="A2706" t="s">
        <v>75</v>
      </c>
      <c r="B2706" t="s">
        <v>139</v>
      </c>
      <c r="C2706" s="2">
        <v>45751</v>
      </c>
      <c r="D2706" s="90">
        <v>0</v>
      </c>
      <c r="E2706" t="s">
        <v>37</v>
      </c>
      <c r="F2706">
        <v>4104013</v>
      </c>
      <c r="G2706">
        <v>0</v>
      </c>
      <c r="H2706">
        <v>0</v>
      </c>
      <c r="I2706">
        <v>0</v>
      </c>
      <c r="J2706" s="90"/>
      <c r="M2706"/>
    </row>
    <row r="2707" spans="1:13" hidden="1" x14ac:dyDescent="0.25">
      <c r="A2707" t="s">
        <v>73</v>
      </c>
      <c r="B2707" t="s">
        <v>136</v>
      </c>
      <c r="C2707" s="2">
        <v>45747</v>
      </c>
      <c r="D2707" s="90">
        <v>5</v>
      </c>
      <c r="E2707" t="s">
        <v>23</v>
      </c>
      <c r="F2707">
        <v>4104018</v>
      </c>
      <c r="G2707">
        <v>5</v>
      </c>
      <c r="H2707">
        <v>0</v>
      </c>
      <c r="I2707">
        <v>0</v>
      </c>
      <c r="J2707" s="90"/>
      <c r="M2707"/>
    </row>
    <row r="2708" spans="1:13" hidden="1" x14ac:dyDescent="0.25">
      <c r="A2708" t="s">
        <v>73</v>
      </c>
      <c r="B2708" t="s">
        <v>136</v>
      </c>
      <c r="C2708" s="2">
        <v>45749</v>
      </c>
      <c r="D2708" s="90">
        <v>0</v>
      </c>
      <c r="E2708" t="s">
        <v>23</v>
      </c>
      <c r="F2708">
        <v>4104028</v>
      </c>
      <c r="G2708">
        <v>0</v>
      </c>
      <c r="H2708">
        <v>0</v>
      </c>
      <c r="I2708">
        <v>0</v>
      </c>
      <c r="J2708" s="90"/>
      <c r="M2708"/>
    </row>
    <row r="2709" spans="1:13" hidden="1" x14ac:dyDescent="0.25">
      <c r="A2709" t="s">
        <v>73</v>
      </c>
      <c r="B2709" t="s">
        <v>136</v>
      </c>
      <c r="C2709" s="2">
        <v>45750</v>
      </c>
      <c r="D2709" s="90">
        <v>0</v>
      </c>
      <c r="E2709" t="s">
        <v>37</v>
      </c>
      <c r="F2709">
        <v>4104033</v>
      </c>
      <c r="G2709">
        <v>0</v>
      </c>
      <c r="H2709">
        <v>0</v>
      </c>
      <c r="I2709">
        <v>0</v>
      </c>
      <c r="J2709" s="90"/>
      <c r="M2709"/>
    </row>
    <row r="2710" spans="1:13" hidden="1" x14ac:dyDescent="0.25">
      <c r="A2710" t="s">
        <v>73</v>
      </c>
      <c r="B2710" t="s">
        <v>18</v>
      </c>
      <c r="C2710" s="2">
        <v>45746</v>
      </c>
      <c r="D2710" s="90">
        <v>0</v>
      </c>
      <c r="E2710" t="s">
        <v>23</v>
      </c>
      <c r="F2710">
        <v>4104038</v>
      </c>
      <c r="G2710">
        <v>0</v>
      </c>
      <c r="H2710">
        <v>0</v>
      </c>
      <c r="I2710">
        <v>0</v>
      </c>
      <c r="J2710" s="90"/>
      <c r="M2710"/>
    </row>
    <row r="2711" spans="1:13" hidden="1" x14ac:dyDescent="0.25">
      <c r="A2711" t="s">
        <v>44</v>
      </c>
      <c r="B2711" t="s">
        <v>132</v>
      </c>
      <c r="C2711" s="2">
        <v>45749</v>
      </c>
      <c r="D2711" s="90">
        <v>3.75</v>
      </c>
      <c r="E2711" t="s">
        <v>23</v>
      </c>
      <c r="F2711">
        <v>4104041</v>
      </c>
      <c r="G2711">
        <v>3.75</v>
      </c>
      <c r="H2711">
        <v>0</v>
      </c>
      <c r="I2711">
        <v>0</v>
      </c>
      <c r="J2711" s="90"/>
      <c r="M2711"/>
    </row>
    <row r="2712" spans="1:13" hidden="1" x14ac:dyDescent="0.25">
      <c r="A2712" t="s">
        <v>44</v>
      </c>
      <c r="B2712" t="s">
        <v>117</v>
      </c>
      <c r="C2712" s="2">
        <v>45751</v>
      </c>
      <c r="D2712" s="90">
        <v>3.75</v>
      </c>
      <c r="E2712" t="s">
        <v>23</v>
      </c>
      <c r="F2712">
        <v>4104042</v>
      </c>
      <c r="G2712">
        <v>3.75</v>
      </c>
      <c r="H2712">
        <v>0</v>
      </c>
      <c r="I2712">
        <v>0</v>
      </c>
      <c r="J2712" s="90"/>
      <c r="M2712"/>
    </row>
    <row r="2713" spans="1:13" hidden="1" x14ac:dyDescent="0.25">
      <c r="A2713" t="s">
        <v>44</v>
      </c>
      <c r="B2713" t="s">
        <v>18</v>
      </c>
      <c r="C2713" s="2">
        <v>45751</v>
      </c>
      <c r="D2713" s="90">
        <v>0</v>
      </c>
      <c r="E2713" t="s">
        <v>20</v>
      </c>
      <c r="F2713">
        <v>4104043</v>
      </c>
      <c r="G2713">
        <v>3.75</v>
      </c>
      <c r="H2713">
        <v>1</v>
      </c>
      <c r="I2713">
        <v>3.75</v>
      </c>
      <c r="J2713" s="90"/>
      <c r="M2713"/>
    </row>
    <row r="2714" spans="1:13" hidden="1" x14ac:dyDescent="0.25">
      <c r="A2714" t="s">
        <v>73</v>
      </c>
      <c r="B2714" t="s">
        <v>18</v>
      </c>
      <c r="C2714" s="2">
        <v>45747</v>
      </c>
      <c r="D2714" s="90">
        <v>5</v>
      </c>
      <c r="E2714" t="s">
        <v>23</v>
      </c>
      <c r="F2714">
        <v>4104044</v>
      </c>
      <c r="G2714">
        <v>5</v>
      </c>
      <c r="H2714">
        <v>0</v>
      </c>
      <c r="I2714">
        <v>0</v>
      </c>
      <c r="J2714" s="90"/>
      <c r="M2714"/>
    </row>
    <row r="2715" spans="1:13" hidden="1" x14ac:dyDescent="0.25">
      <c r="A2715" t="s">
        <v>73</v>
      </c>
      <c r="B2715" t="s">
        <v>18</v>
      </c>
      <c r="C2715" s="2">
        <v>45747</v>
      </c>
      <c r="D2715" s="90">
        <v>5</v>
      </c>
      <c r="E2715" t="s">
        <v>23</v>
      </c>
      <c r="F2715">
        <v>4104045</v>
      </c>
      <c r="G2715">
        <v>5</v>
      </c>
      <c r="H2715">
        <v>0</v>
      </c>
      <c r="I2715">
        <v>0</v>
      </c>
      <c r="J2715" s="90"/>
      <c r="M2715"/>
    </row>
    <row r="2716" spans="1:13" hidden="1" x14ac:dyDescent="0.25">
      <c r="A2716" t="s">
        <v>73</v>
      </c>
      <c r="B2716" t="s">
        <v>136</v>
      </c>
      <c r="C2716" s="2">
        <v>45748</v>
      </c>
      <c r="D2716" s="90">
        <v>5</v>
      </c>
      <c r="E2716" t="s">
        <v>23</v>
      </c>
      <c r="F2716">
        <v>4104050</v>
      </c>
      <c r="G2716">
        <v>5</v>
      </c>
      <c r="H2716">
        <v>0</v>
      </c>
      <c r="I2716">
        <v>0</v>
      </c>
      <c r="J2716" s="90"/>
      <c r="M2716"/>
    </row>
    <row r="2717" spans="1:13" hidden="1" x14ac:dyDescent="0.25">
      <c r="A2717" t="s">
        <v>44</v>
      </c>
      <c r="B2717" t="s">
        <v>117</v>
      </c>
      <c r="C2717" s="2">
        <v>45747</v>
      </c>
      <c r="D2717" s="90">
        <v>0</v>
      </c>
      <c r="E2717" t="s">
        <v>23</v>
      </c>
      <c r="F2717">
        <v>4104053</v>
      </c>
      <c r="G2717">
        <v>3.75</v>
      </c>
      <c r="H2717">
        <v>1</v>
      </c>
      <c r="I2717">
        <v>3.75</v>
      </c>
      <c r="J2717" s="90"/>
      <c r="M2717"/>
    </row>
    <row r="2718" spans="1:13" hidden="1" x14ac:dyDescent="0.25">
      <c r="A2718" t="s">
        <v>44</v>
      </c>
      <c r="B2718" t="s">
        <v>45</v>
      </c>
      <c r="C2718" s="2">
        <v>45747</v>
      </c>
      <c r="D2718" s="90">
        <v>0</v>
      </c>
      <c r="E2718" t="s">
        <v>23</v>
      </c>
      <c r="F2718">
        <v>4104054</v>
      </c>
      <c r="G2718">
        <v>3.75</v>
      </c>
      <c r="H2718">
        <v>1</v>
      </c>
      <c r="I2718">
        <v>3.75</v>
      </c>
      <c r="J2718" s="90"/>
      <c r="M2718"/>
    </row>
    <row r="2719" spans="1:13" hidden="1" x14ac:dyDescent="0.25">
      <c r="A2719" t="s">
        <v>44</v>
      </c>
      <c r="B2719" t="s">
        <v>45</v>
      </c>
      <c r="C2719" s="2">
        <v>45747</v>
      </c>
      <c r="D2719" s="90">
        <v>0</v>
      </c>
      <c r="E2719" t="s">
        <v>23</v>
      </c>
      <c r="F2719">
        <v>4104055</v>
      </c>
      <c r="G2719">
        <v>3.75</v>
      </c>
      <c r="H2719">
        <v>1</v>
      </c>
      <c r="I2719">
        <v>3.75</v>
      </c>
      <c r="J2719" s="90"/>
      <c r="M2719"/>
    </row>
    <row r="2720" spans="1:13" hidden="1" x14ac:dyDescent="0.25">
      <c r="A2720" t="s">
        <v>44</v>
      </c>
      <c r="B2720" t="s">
        <v>136</v>
      </c>
      <c r="C2720" s="2">
        <v>45748</v>
      </c>
      <c r="D2720" s="90">
        <v>0</v>
      </c>
      <c r="E2720" t="s">
        <v>23</v>
      </c>
      <c r="F2720">
        <v>4104056</v>
      </c>
      <c r="G2720">
        <v>3.75</v>
      </c>
      <c r="H2720">
        <v>1</v>
      </c>
      <c r="I2720">
        <v>3.75</v>
      </c>
      <c r="J2720" s="90"/>
      <c r="M2720"/>
    </row>
    <row r="2721" spans="1:13" hidden="1" x14ac:dyDescent="0.25">
      <c r="A2721" t="s">
        <v>44</v>
      </c>
      <c r="B2721" t="s">
        <v>65</v>
      </c>
      <c r="C2721" s="2">
        <v>45748</v>
      </c>
      <c r="D2721" s="90">
        <v>3.75</v>
      </c>
      <c r="E2721" t="s">
        <v>23</v>
      </c>
      <c r="F2721">
        <v>4104057</v>
      </c>
      <c r="G2721">
        <v>3.75</v>
      </c>
      <c r="H2721">
        <v>0</v>
      </c>
      <c r="I2721">
        <v>0</v>
      </c>
      <c r="J2721" s="90"/>
      <c r="M2721"/>
    </row>
    <row r="2722" spans="1:13" hidden="1" x14ac:dyDescent="0.25">
      <c r="A2722" t="s">
        <v>44</v>
      </c>
      <c r="B2722" t="s">
        <v>117</v>
      </c>
      <c r="C2722" s="2">
        <v>45749</v>
      </c>
      <c r="D2722" s="90">
        <v>0</v>
      </c>
      <c r="E2722" t="s">
        <v>23</v>
      </c>
      <c r="F2722">
        <v>4104058</v>
      </c>
      <c r="G2722">
        <v>3.75</v>
      </c>
      <c r="H2722">
        <v>1</v>
      </c>
      <c r="I2722">
        <v>3.75</v>
      </c>
      <c r="J2722" s="90"/>
      <c r="M2722"/>
    </row>
    <row r="2723" spans="1:13" hidden="1" x14ac:dyDescent="0.25">
      <c r="A2723" t="s">
        <v>44</v>
      </c>
      <c r="B2723" t="s">
        <v>65</v>
      </c>
      <c r="C2723" s="2">
        <v>45749</v>
      </c>
      <c r="D2723" s="90">
        <v>3.75</v>
      </c>
      <c r="E2723" t="s">
        <v>23</v>
      </c>
      <c r="F2723">
        <v>4104059</v>
      </c>
      <c r="G2723">
        <v>3.75</v>
      </c>
      <c r="H2723">
        <v>0</v>
      </c>
      <c r="I2723">
        <v>0</v>
      </c>
      <c r="J2723" s="90"/>
      <c r="M2723"/>
    </row>
    <row r="2724" spans="1:13" hidden="1" x14ac:dyDescent="0.25">
      <c r="A2724" t="s">
        <v>44</v>
      </c>
      <c r="B2724" t="s">
        <v>65</v>
      </c>
      <c r="C2724" s="2">
        <v>45749</v>
      </c>
      <c r="D2724" s="90">
        <v>3.75</v>
      </c>
      <c r="E2724" t="s">
        <v>23</v>
      </c>
      <c r="F2724">
        <v>4104060</v>
      </c>
      <c r="G2724">
        <v>3.75</v>
      </c>
      <c r="H2724">
        <v>0</v>
      </c>
      <c r="I2724">
        <v>0</v>
      </c>
      <c r="J2724" s="90"/>
      <c r="M2724"/>
    </row>
    <row r="2725" spans="1:13" hidden="1" x14ac:dyDescent="0.25">
      <c r="A2725" t="s">
        <v>73</v>
      </c>
      <c r="B2725" t="s">
        <v>136</v>
      </c>
      <c r="C2725" s="2">
        <v>45747</v>
      </c>
      <c r="D2725" s="90">
        <v>5</v>
      </c>
      <c r="E2725" t="s">
        <v>23</v>
      </c>
      <c r="F2725">
        <v>4104062</v>
      </c>
      <c r="G2725">
        <v>5</v>
      </c>
      <c r="H2725">
        <v>0</v>
      </c>
      <c r="I2725">
        <v>0</v>
      </c>
      <c r="J2725" s="90"/>
      <c r="M2725"/>
    </row>
    <row r="2726" spans="1:13" hidden="1" x14ac:dyDescent="0.25">
      <c r="A2726" t="s">
        <v>44</v>
      </c>
      <c r="B2726" t="s">
        <v>136</v>
      </c>
      <c r="C2726" s="2">
        <v>45747</v>
      </c>
      <c r="D2726" s="90">
        <v>0</v>
      </c>
      <c r="E2726" t="s">
        <v>23</v>
      </c>
      <c r="F2726">
        <v>4104063</v>
      </c>
      <c r="G2726">
        <v>3.75</v>
      </c>
      <c r="H2726">
        <v>1</v>
      </c>
      <c r="I2726">
        <v>3.75</v>
      </c>
      <c r="J2726" s="90"/>
      <c r="M2726"/>
    </row>
    <row r="2727" spans="1:13" hidden="1" x14ac:dyDescent="0.25">
      <c r="A2727" t="s">
        <v>44</v>
      </c>
      <c r="B2727" t="s">
        <v>136</v>
      </c>
      <c r="C2727" s="2">
        <v>45748</v>
      </c>
      <c r="D2727" s="90">
        <v>0</v>
      </c>
      <c r="E2727" t="s">
        <v>23</v>
      </c>
      <c r="F2727">
        <v>4104064</v>
      </c>
      <c r="G2727">
        <v>3.75</v>
      </c>
      <c r="H2727">
        <v>1</v>
      </c>
      <c r="I2727">
        <v>3.75</v>
      </c>
      <c r="J2727" s="90"/>
      <c r="M2727"/>
    </row>
    <row r="2728" spans="1:13" hidden="1" x14ac:dyDescent="0.25">
      <c r="A2728" t="s">
        <v>44</v>
      </c>
      <c r="B2728" t="s">
        <v>136</v>
      </c>
      <c r="C2728" s="2">
        <v>45749</v>
      </c>
      <c r="D2728" s="90">
        <v>0</v>
      </c>
      <c r="E2728" t="s">
        <v>23</v>
      </c>
      <c r="F2728">
        <v>4104065</v>
      </c>
      <c r="G2728">
        <v>3.75</v>
      </c>
      <c r="H2728">
        <v>1</v>
      </c>
      <c r="I2728">
        <v>3.75</v>
      </c>
      <c r="J2728" s="90"/>
      <c r="M2728"/>
    </row>
    <row r="2729" spans="1:13" hidden="1" x14ac:dyDescent="0.25">
      <c r="A2729" t="s">
        <v>73</v>
      </c>
      <c r="B2729" t="s">
        <v>18</v>
      </c>
      <c r="C2729" s="2">
        <v>45747</v>
      </c>
      <c r="D2729" s="90">
        <v>0</v>
      </c>
      <c r="E2729" t="s">
        <v>23</v>
      </c>
      <c r="F2729">
        <v>4104077</v>
      </c>
      <c r="G2729">
        <v>0</v>
      </c>
      <c r="H2729">
        <v>0</v>
      </c>
      <c r="I2729">
        <v>0</v>
      </c>
      <c r="J2729" s="90"/>
      <c r="M2729"/>
    </row>
    <row r="2730" spans="1:13" hidden="1" x14ac:dyDescent="0.25">
      <c r="A2730" t="s">
        <v>73</v>
      </c>
      <c r="B2730" t="s">
        <v>141</v>
      </c>
      <c r="C2730" s="2">
        <v>45750</v>
      </c>
      <c r="D2730" s="90">
        <v>0</v>
      </c>
      <c r="E2730" t="s">
        <v>23</v>
      </c>
      <c r="F2730">
        <v>4104078</v>
      </c>
      <c r="G2730">
        <v>0</v>
      </c>
      <c r="H2730">
        <v>0</v>
      </c>
      <c r="I2730">
        <v>0</v>
      </c>
      <c r="J2730" s="90"/>
      <c r="M2730"/>
    </row>
    <row r="2731" spans="1:13" hidden="1" x14ac:dyDescent="0.25">
      <c r="A2731" t="s">
        <v>73</v>
      </c>
      <c r="B2731" t="s">
        <v>136</v>
      </c>
      <c r="C2731" s="2">
        <v>45751</v>
      </c>
      <c r="D2731" s="90">
        <v>5</v>
      </c>
      <c r="E2731" t="s">
        <v>37</v>
      </c>
      <c r="F2731">
        <v>4104084</v>
      </c>
      <c r="G2731">
        <v>5</v>
      </c>
      <c r="H2731">
        <v>0</v>
      </c>
      <c r="I2731">
        <v>0</v>
      </c>
      <c r="J2731" s="90"/>
      <c r="M2731"/>
    </row>
    <row r="2732" spans="1:13" hidden="1" x14ac:dyDescent="0.25">
      <c r="A2732" t="s">
        <v>73</v>
      </c>
      <c r="B2732" t="s">
        <v>136</v>
      </c>
      <c r="C2732" s="2">
        <v>45749</v>
      </c>
      <c r="D2732" s="90">
        <v>5</v>
      </c>
      <c r="E2732" t="s">
        <v>23</v>
      </c>
      <c r="F2732">
        <v>4104086</v>
      </c>
      <c r="G2732">
        <v>5</v>
      </c>
      <c r="H2732">
        <v>0</v>
      </c>
      <c r="I2732">
        <v>0</v>
      </c>
      <c r="J2732" s="90"/>
      <c r="M2732"/>
    </row>
    <row r="2733" spans="1:13" hidden="1" x14ac:dyDescent="0.25">
      <c r="A2733" t="s">
        <v>73</v>
      </c>
      <c r="B2733" t="s">
        <v>136</v>
      </c>
      <c r="C2733" s="2">
        <v>45751</v>
      </c>
      <c r="D2733" s="90">
        <v>5</v>
      </c>
      <c r="E2733" t="s">
        <v>37</v>
      </c>
      <c r="F2733">
        <v>4104087</v>
      </c>
      <c r="G2733">
        <v>5</v>
      </c>
      <c r="H2733">
        <v>0</v>
      </c>
      <c r="I2733">
        <v>0</v>
      </c>
      <c r="J2733" s="90"/>
      <c r="M2733"/>
    </row>
    <row r="2734" spans="1:13" hidden="1" x14ac:dyDescent="0.25">
      <c r="A2734" t="s">
        <v>75</v>
      </c>
      <c r="B2734" t="s">
        <v>21</v>
      </c>
      <c r="C2734" s="2">
        <v>45748</v>
      </c>
      <c r="D2734" s="90">
        <v>5.5</v>
      </c>
      <c r="E2734" t="s">
        <v>23</v>
      </c>
      <c r="F2734">
        <v>4104089</v>
      </c>
      <c r="G2734">
        <v>5.5</v>
      </c>
      <c r="H2734">
        <v>0</v>
      </c>
      <c r="I2734">
        <v>0</v>
      </c>
      <c r="J2734" s="90"/>
      <c r="M2734"/>
    </row>
    <row r="2735" spans="1:13" hidden="1" x14ac:dyDescent="0.25">
      <c r="A2735" t="s">
        <v>75</v>
      </c>
      <c r="B2735" t="s">
        <v>142</v>
      </c>
      <c r="C2735" s="2">
        <v>45748</v>
      </c>
      <c r="D2735" s="90">
        <v>5</v>
      </c>
      <c r="E2735" t="s">
        <v>23</v>
      </c>
      <c r="F2735">
        <v>4104093</v>
      </c>
      <c r="G2735">
        <v>5</v>
      </c>
      <c r="H2735">
        <v>0</v>
      </c>
      <c r="I2735">
        <v>0</v>
      </c>
      <c r="J2735" s="90"/>
      <c r="M2735"/>
    </row>
    <row r="2736" spans="1:13" hidden="1" x14ac:dyDescent="0.25">
      <c r="A2736" t="s">
        <v>75</v>
      </c>
      <c r="B2736" t="s">
        <v>141</v>
      </c>
      <c r="C2736" s="2">
        <v>45751</v>
      </c>
      <c r="D2736" s="90">
        <v>0</v>
      </c>
      <c r="E2736" t="s">
        <v>23</v>
      </c>
      <c r="F2736">
        <v>4104095</v>
      </c>
      <c r="G2736">
        <v>5.5</v>
      </c>
      <c r="H2736">
        <v>1</v>
      </c>
      <c r="I2736">
        <v>5.5</v>
      </c>
      <c r="J2736" s="90"/>
      <c r="M2736"/>
    </row>
    <row r="2737" spans="1:13" hidden="1" x14ac:dyDescent="0.25">
      <c r="A2737" t="s">
        <v>75</v>
      </c>
      <c r="B2737" t="s">
        <v>135</v>
      </c>
      <c r="C2737" s="2">
        <v>45749</v>
      </c>
      <c r="D2737" s="90">
        <v>5</v>
      </c>
      <c r="E2737" t="s">
        <v>23</v>
      </c>
      <c r="F2737">
        <v>4104096</v>
      </c>
      <c r="G2737">
        <v>5</v>
      </c>
      <c r="H2737">
        <v>0</v>
      </c>
      <c r="I2737">
        <v>0</v>
      </c>
      <c r="J2737" s="90"/>
      <c r="M2737"/>
    </row>
    <row r="2738" spans="1:13" hidden="1" x14ac:dyDescent="0.25">
      <c r="A2738" t="s">
        <v>75</v>
      </c>
      <c r="B2738" t="s">
        <v>140</v>
      </c>
      <c r="C2738" s="2">
        <v>45751</v>
      </c>
      <c r="D2738" s="90">
        <v>5</v>
      </c>
      <c r="E2738" t="s">
        <v>23</v>
      </c>
      <c r="F2738">
        <v>4104097</v>
      </c>
      <c r="G2738">
        <v>5</v>
      </c>
      <c r="H2738">
        <v>0</v>
      </c>
      <c r="I2738">
        <v>0</v>
      </c>
      <c r="J2738" s="90"/>
      <c r="M2738"/>
    </row>
    <row r="2739" spans="1:13" hidden="1" x14ac:dyDescent="0.25">
      <c r="A2739" t="s">
        <v>75</v>
      </c>
      <c r="B2739" t="s">
        <v>141</v>
      </c>
      <c r="C2739" s="2">
        <v>45751</v>
      </c>
      <c r="D2739" s="90">
        <v>5.5</v>
      </c>
      <c r="E2739" t="s">
        <v>23</v>
      </c>
      <c r="F2739">
        <v>4104099</v>
      </c>
      <c r="G2739">
        <v>5.5</v>
      </c>
      <c r="H2739">
        <v>0</v>
      </c>
      <c r="I2739">
        <v>0</v>
      </c>
      <c r="J2739" s="90"/>
      <c r="M2739"/>
    </row>
    <row r="2740" spans="1:13" hidden="1" x14ac:dyDescent="0.25">
      <c r="A2740" t="s">
        <v>44</v>
      </c>
      <c r="B2740" t="s">
        <v>45</v>
      </c>
      <c r="C2740" s="2">
        <v>45747</v>
      </c>
      <c r="D2740" s="90">
        <v>0</v>
      </c>
      <c r="E2740" t="s">
        <v>23</v>
      </c>
      <c r="F2740">
        <v>4104101</v>
      </c>
      <c r="G2740">
        <v>3.75</v>
      </c>
      <c r="H2740">
        <v>1</v>
      </c>
      <c r="I2740">
        <v>3.75</v>
      </c>
      <c r="J2740" s="90"/>
      <c r="M2740"/>
    </row>
    <row r="2741" spans="1:13" hidden="1" x14ac:dyDescent="0.25">
      <c r="A2741" t="s">
        <v>44</v>
      </c>
      <c r="B2741" t="s">
        <v>117</v>
      </c>
      <c r="C2741" s="2">
        <v>45747</v>
      </c>
      <c r="D2741" s="90">
        <v>0</v>
      </c>
      <c r="E2741" t="s">
        <v>23</v>
      </c>
      <c r="F2741">
        <v>4104102</v>
      </c>
      <c r="G2741">
        <v>3.75</v>
      </c>
      <c r="H2741">
        <v>1</v>
      </c>
      <c r="I2741">
        <v>3.75</v>
      </c>
      <c r="J2741" s="90"/>
      <c r="M2741"/>
    </row>
    <row r="2742" spans="1:13" hidden="1" x14ac:dyDescent="0.25">
      <c r="A2742" t="s">
        <v>44</v>
      </c>
      <c r="B2742" t="s">
        <v>117</v>
      </c>
      <c r="C2742" s="2">
        <v>45748</v>
      </c>
      <c r="D2742" s="90">
        <v>0</v>
      </c>
      <c r="E2742" t="s">
        <v>23</v>
      </c>
      <c r="F2742">
        <v>4104103</v>
      </c>
      <c r="G2742">
        <v>3.75</v>
      </c>
      <c r="H2742">
        <v>1</v>
      </c>
      <c r="I2742">
        <v>3.75</v>
      </c>
      <c r="J2742" s="90"/>
      <c r="M2742"/>
    </row>
    <row r="2743" spans="1:13" hidden="1" x14ac:dyDescent="0.25">
      <c r="A2743" t="s">
        <v>44</v>
      </c>
      <c r="B2743" t="s">
        <v>132</v>
      </c>
      <c r="C2743" s="2">
        <v>45748</v>
      </c>
      <c r="D2743" s="90">
        <v>0</v>
      </c>
      <c r="E2743" t="s">
        <v>23</v>
      </c>
      <c r="F2743">
        <v>4104104</v>
      </c>
      <c r="G2743">
        <v>3.75</v>
      </c>
      <c r="H2743">
        <v>1</v>
      </c>
      <c r="I2743">
        <v>3.75</v>
      </c>
      <c r="J2743" s="90"/>
      <c r="M2743"/>
    </row>
    <row r="2744" spans="1:13" hidden="1" x14ac:dyDescent="0.25">
      <c r="A2744" t="s">
        <v>73</v>
      </c>
      <c r="B2744" t="s">
        <v>18</v>
      </c>
      <c r="C2744" s="2">
        <v>45747</v>
      </c>
      <c r="D2744" s="90">
        <v>5</v>
      </c>
      <c r="E2744" t="s">
        <v>23</v>
      </c>
      <c r="F2744">
        <v>4104105</v>
      </c>
      <c r="G2744">
        <v>5</v>
      </c>
      <c r="H2744">
        <v>0</v>
      </c>
      <c r="I2744">
        <v>0</v>
      </c>
      <c r="J2744" s="90"/>
      <c r="M2744"/>
    </row>
    <row r="2745" spans="1:13" hidden="1" x14ac:dyDescent="0.25">
      <c r="A2745" t="s">
        <v>73</v>
      </c>
      <c r="B2745" t="s">
        <v>137</v>
      </c>
      <c r="C2745" s="2">
        <v>45747</v>
      </c>
      <c r="D2745" s="90">
        <v>5</v>
      </c>
      <c r="E2745" t="s">
        <v>23</v>
      </c>
      <c r="F2745">
        <v>4104107</v>
      </c>
      <c r="G2745">
        <v>5</v>
      </c>
      <c r="H2745">
        <v>0</v>
      </c>
      <c r="I2745">
        <v>0</v>
      </c>
      <c r="J2745" s="90"/>
      <c r="M2745"/>
    </row>
    <row r="2746" spans="1:13" hidden="1" x14ac:dyDescent="0.25">
      <c r="A2746" t="s">
        <v>73</v>
      </c>
      <c r="B2746" t="s">
        <v>18</v>
      </c>
      <c r="C2746" s="2">
        <v>45750</v>
      </c>
      <c r="D2746" s="90">
        <v>0</v>
      </c>
      <c r="E2746" t="s">
        <v>23</v>
      </c>
      <c r="F2746">
        <v>4104111</v>
      </c>
      <c r="G2746">
        <v>0</v>
      </c>
      <c r="H2746">
        <v>0</v>
      </c>
      <c r="I2746">
        <v>0</v>
      </c>
      <c r="J2746" s="90"/>
      <c r="M2746"/>
    </row>
    <row r="2747" spans="1:13" hidden="1" x14ac:dyDescent="0.25">
      <c r="A2747" t="s">
        <v>73</v>
      </c>
      <c r="B2747" t="s">
        <v>136</v>
      </c>
      <c r="C2747" s="2">
        <v>45747</v>
      </c>
      <c r="D2747" s="90">
        <v>0</v>
      </c>
      <c r="E2747" t="s">
        <v>23</v>
      </c>
      <c r="F2747">
        <v>4104112</v>
      </c>
      <c r="G2747">
        <v>0</v>
      </c>
      <c r="H2747">
        <v>0</v>
      </c>
      <c r="I2747">
        <v>0</v>
      </c>
      <c r="J2747" s="90"/>
      <c r="M2747"/>
    </row>
    <row r="2748" spans="1:13" hidden="1" x14ac:dyDescent="0.25">
      <c r="A2748" t="s">
        <v>73</v>
      </c>
      <c r="B2748" t="s">
        <v>136</v>
      </c>
      <c r="C2748" s="2">
        <v>45748</v>
      </c>
      <c r="D2748" s="90">
        <v>0</v>
      </c>
      <c r="E2748" t="s">
        <v>37</v>
      </c>
      <c r="F2748">
        <v>4104113</v>
      </c>
      <c r="G2748">
        <v>0</v>
      </c>
      <c r="H2748">
        <v>0</v>
      </c>
      <c r="I2748">
        <v>0</v>
      </c>
      <c r="J2748" s="90"/>
      <c r="M2748"/>
    </row>
    <row r="2749" spans="1:13" hidden="1" x14ac:dyDescent="0.25">
      <c r="A2749" t="s">
        <v>73</v>
      </c>
      <c r="B2749" t="s">
        <v>136</v>
      </c>
      <c r="C2749" s="2">
        <v>45749</v>
      </c>
      <c r="D2749" s="90">
        <v>0</v>
      </c>
      <c r="E2749" t="s">
        <v>37</v>
      </c>
      <c r="F2749">
        <v>4104114</v>
      </c>
      <c r="G2749">
        <v>0</v>
      </c>
      <c r="H2749">
        <v>0</v>
      </c>
      <c r="I2749">
        <v>0</v>
      </c>
      <c r="J2749" s="90"/>
      <c r="M2749"/>
    </row>
    <row r="2750" spans="1:13" hidden="1" x14ac:dyDescent="0.25">
      <c r="A2750" t="s">
        <v>44</v>
      </c>
      <c r="B2750" t="s">
        <v>136</v>
      </c>
      <c r="C2750" s="2">
        <v>45747</v>
      </c>
      <c r="D2750" s="90">
        <v>0</v>
      </c>
      <c r="E2750" t="s">
        <v>23</v>
      </c>
      <c r="F2750">
        <v>4104116</v>
      </c>
      <c r="G2750">
        <v>3.75</v>
      </c>
      <c r="H2750">
        <v>1</v>
      </c>
      <c r="I2750">
        <v>3.75</v>
      </c>
      <c r="J2750" s="90"/>
      <c r="M2750"/>
    </row>
    <row r="2751" spans="1:13" hidden="1" x14ac:dyDescent="0.25">
      <c r="A2751" t="s">
        <v>44</v>
      </c>
      <c r="B2751" t="s">
        <v>65</v>
      </c>
      <c r="C2751" s="2">
        <v>45747</v>
      </c>
      <c r="D2751" s="90">
        <v>0</v>
      </c>
      <c r="E2751" t="s">
        <v>23</v>
      </c>
      <c r="F2751">
        <v>4104117</v>
      </c>
      <c r="G2751">
        <v>3.75</v>
      </c>
      <c r="H2751">
        <v>1</v>
      </c>
      <c r="I2751">
        <v>3.75</v>
      </c>
      <c r="J2751" s="90"/>
      <c r="M2751"/>
    </row>
    <row r="2752" spans="1:13" hidden="1" x14ac:dyDescent="0.25">
      <c r="A2752" t="s">
        <v>44</v>
      </c>
      <c r="B2752" t="s">
        <v>65</v>
      </c>
      <c r="C2752" s="2">
        <v>45747</v>
      </c>
      <c r="D2752" s="90">
        <v>3.75</v>
      </c>
      <c r="E2752" t="s">
        <v>23</v>
      </c>
      <c r="F2752">
        <v>4104118</v>
      </c>
      <c r="G2752">
        <v>3.75</v>
      </c>
      <c r="H2752">
        <v>0</v>
      </c>
      <c r="I2752">
        <v>0</v>
      </c>
      <c r="J2752" s="90"/>
      <c r="M2752"/>
    </row>
    <row r="2753" spans="1:13" hidden="1" x14ac:dyDescent="0.25">
      <c r="A2753" t="s">
        <v>44</v>
      </c>
      <c r="B2753" t="s">
        <v>65</v>
      </c>
      <c r="C2753" s="2">
        <v>45747</v>
      </c>
      <c r="D2753" s="90">
        <v>3.75</v>
      </c>
      <c r="E2753" t="s">
        <v>23</v>
      </c>
      <c r="F2753">
        <v>4104119</v>
      </c>
      <c r="G2753">
        <v>3.75</v>
      </c>
      <c r="H2753">
        <v>0</v>
      </c>
      <c r="I2753">
        <v>0</v>
      </c>
      <c r="J2753" s="90"/>
      <c r="M2753"/>
    </row>
    <row r="2754" spans="1:13" hidden="1" x14ac:dyDescent="0.25">
      <c r="A2754" t="s">
        <v>44</v>
      </c>
      <c r="B2754" t="s">
        <v>132</v>
      </c>
      <c r="C2754" s="2">
        <v>45748</v>
      </c>
      <c r="D2754" s="90">
        <v>0</v>
      </c>
      <c r="E2754" t="s">
        <v>23</v>
      </c>
      <c r="F2754">
        <v>4104120</v>
      </c>
      <c r="G2754">
        <v>3.75</v>
      </c>
      <c r="H2754">
        <v>1</v>
      </c>
      <c r="I2754">
        <v>3.75</v>
      </c>
      <c r="J2754" s="90"/>
      <c r="M2754"/>
    </row>
    <row r="2755" spans="1:13" hidden="1" x14ac:dyDescent="0.25">
      <c r="A2755" t="s">
        <v>44</v>
      </c>
      <c r="B2755" t="s">
        <v>136</v>
      </c>
      <c r="C2755" s="2">
        <v>45750</v>
      </c>
      <c r="D2755" s="90">
        <v>0</v>
      </c>
      <c r="E2755" t="s">
        <v>23</v>
      </c>
      <c r="F2755">
        <v>4104121</v>
      </c>
      <c r="G2755">
        <v>3.75</v>
      </c>
      <c r="H2755">
        <v>1</v>
      </c>
      <c r="I2755">
        <v>3.75</v>
      </c>
      <c r="J2755" s="90"/>
      <c r="M2755"/>
    </row>
    <row r="2756" spans="1:13" hidden="1" x14ac:dyDescent="0.25">
      <c r="A2756" t="s">
        <v>44</v>
      </c>
      <c r="B2756" t="s">
        <v>132</v>
      </c>
      <c r="C2756" s="2">
        <v>45748</v>
      </c>
      <c r="D2756" s="90">
        <v>0</v>
      </c>
      <c r="E2756" t="s">
        <v>23</v>
      </c>
      <c r="F2756">
        <v>4104123</v>
      </c>
      <c r="G2756">
        <v>3.75</v>
      </c>
      <c r="H2756">
        <v>1</v>
      </c>
      <c r="I2756">
        <v>3.75</v>
      </c>
      <c r="J2756" s="90"/>
      <c r="M2756"/>
    </row>
    <row r="2757" spans="1:13" hidden="1" x14ac:dyDescent="0.25">
      <c r="A2757" t="s">
        <v>44</v>
      </c>
      <c r="B2757" t="s">
        <v>132</v>
      </c>
      <c r="C2757" s="2">
        <v>45750</v>
      </c>
      <c r="D2757" s="90">
        <v>3.75</v>
      </c>
      <c r="E2757" t="s">
        <v>23</v>
      </c>
      <c r="F2757">
        <v>4104124</v>
      </c>
      <c r="G2757">
        <v>3.75</v>
      </c>
      <c r="H2757">
        <v>0</v>
      </c>
      <c r="I2757">
        <v>0</v>
      </c>
      <c r="J2757" s="90"/>
      <c r="M2757"/>
    </row>
    <row r="2758" spans="1:13" hidden="1" x14ac:dyDescent="0.25">
      <c r="A2758" t="s">
        <v>44</v>
      </c>
      <c r="B2758" t="s">
        <v>18</v>
      </c>
      <c r="C2758" s="2">
        <v>45751</v>
      </c>
      <c r="D2758" s="90">
        <v>3.75</v>
      </c>
      <c r="E2758" t="s">
        <v>20</v>
      </c>
      <c r="F2758">
        <v>4104125</v>
      </c>
      <c r="G2758">
        <v>3.75</v>
      </c>
      <c r="H2758">
        <v>0</v>
      </c>
      <c r="I2758">
        <v>0</v>
      </c>
      <c r="J2758" s="90"/>
      <c r="M2758"/>
    </row>
    <row r="2759" spans="1:13" hidden="1" x14ac:dyDescent="0.25">
      <c r="A2759" t="s">
        <v>75</v>
      </c>
      <c r="B2759" t="s">
        <v>21</v>
      </c>
      <c r="C2759" s="2">
        <v>45749</v>
      </c>
      <c r="D2759" s="90">
        <v>5.5</v>
      </c>
      <c r="E2759" t="s">
        <v>23</v>
      </c>
      <c r="F2759">
        <v>4104129</v>
      </c>
      <c r="G2759">
        <v>5.5</v>
      </c>
      <c r="H2759">
        <v>0</v>
      </c>
      <c r="I2759">
        <v>0</v>
      </c>
      <c r="J2759" s="90"/>
      <c r="M2759"/>
    </row>
    <row r="2760" spans="1:13" hidden="1" x14ac:dyDescent="0.25">
      <c r="A2760" t="s">
        <v>75</v>
      </c>
      <c r="B2760" t="s">
        <v>136</v>
      </c>
      <c r="C2760" s="2">
        <v>45749</v>
      </c>
      <c r="D2760" s="90">
        <v>0</v>
      </c>
      <c r="E2760" t="s">
        <v>37</v>
      </c>
      <c r="F2760">
        <v>4104130</v>
      </c>
      <c r="G2760">
        <v>0</v>
      </c>
      <c r="H2760">
        <v>0</v>
      </c>
      <c r="I2760">
        <v>0</v>
      </c>
      <c r="J2760" s="90"/>
      <c r="M2760"/>
    </row>
    <row r="2761" spans="1:13" hidden="1" x14ac:dyDescent="0.25">
      <c r="A2761" t="s">
        <v>44</v>
      </c>
      <c r="B2761" t="s">
        <v>132</v>
      </c>
      <c r="C2761" s="2">
        <v>45749</v>
      </c>
      <c r="D2761" s="90">
        <v>3.75</v>
      </c>
      <c r="E2761" t="s">
        <v>23</v>
      </c>
      <c r="F2761">
        <v>4104131</v>
      </c>
      <c r="G2761">
        <v>3.75</v>
      </c>
      <c r="H2761">
        <v>0</v>
      </c>
      <c r="I2761">
        <v>0</v>
      </c>
      <c r="J2761" s="90"/>
      <c r="M2761"/>
    </row>
    <row r="2762" spans="1:13" hidden="1" x14ac:dyDescent="0.25">
      <c r="A2762" t="s">
        <v>44</v>
      </c>
      <c r="B2762" t="s">
        <v>132</v>
      </c>
      <c r="C2762" s="2">
        <v>45749</v>
      </c>
      <c r="D2762" s="90">
        <v>3.75</v>
      </c>
      <c r="E2762" t="s">
        <v>23</v>
      </c>
      <c r="F2762">
        <v>4104132</v>
      </c>
      <c r="G2762">
        <v>3.75</v>
      </c>
      <c r="H2762">
        <v>0</v>
      </c>
      <c r="I2762">
        <v>0</v>
      </c>
      <c r="J2762" s="90"/>
      <c r="M2762"/>
    </row>
    <row r="2763" spans="1:13" hidden="1" x14ac:dyDescent="0.25">
      <c r="A2763" t="s">
        <v>75</v>
      </c>
      <c r="B2763" t="s">
        <v>140</v>
      </c>
      <c r="C2763" s="2">
        <v>45748</v>
      </c>
      <c r="D2763" s="90">
        <v>0</v>
      </c>
      <c r="E2763" t="s">
        <v>37</v>
      </c>
      <c r="F2763">
        <v>4104133</v>
      </c>
      <c r="G2763">
        <v>5.5</v>
      </c>
      <c r="H2763">
        <v>1</v>
      </c>
      <c r="I2763">
        <v>5.5</v>
      </c>
      <c r="J2763" s="90"/>
      <c r="M2763"/>
    </row>
    <row r="2764" spans="1:13" hidden="1" x14ac:dyDescent="0.25">
      <c r="A2764" t="s">
        <v>75</v>
      </c>
      <c r="B2764" t="s">
        <v>18</v>
      </c>
      <c r="C2764" s="2">
        <v>45748</v>
      </c>
      <c r="D2764" s="90">
        <v>5</v>
      </c>
      <c r="E2764" t="s">
        <v>23</v>
      </c>
      <c r="F2764">
        <v>4104134</v>
      </c>
      <c r="G2764">
        <v>5</v>
      </c>
      <c r="H2764">
        <v>0</v>
      </c>
      <c r="I2764">
        <v>0</v>
      </c>
      <c r="J2764" s="90"/>
      <c r="M2764"/>
    </row>
    <row r="2765" spans="1:13" hidden="1" x14ac:dyDescent="0.25">
      <c r="A2765" t="s">
        <v>73</v>
      </c>
      <c r="B2765" t="s">
        <v>18</v>
      </c>
      <c r="C2765" s="2">
        <v>45746</v>
      </c>
      <c r="D2765" s="90">
        <v>5</v>
      </c>
      <c r="E2765" t="s">
        <v>20</v>
      </c>
      <c r="F2765">
        <v>4104143</v>
      </c>
      <c r="G2765">
        <v>5</v>
      </c>
      <c r="H2765">
        <v>0</v>
      </c>
      <c r="I2765">
        <v>0</v>
      </c>
      <c r="J2765" s="90"/>
      <c r="M2765"/>
    </row>
    <row r="2766" spans="1:13" hidden="1" x14ac:dyDescent="0.25">
      <c r="A2766" t="s">
        <v>44</v>
      </c>
      <c r="B2766" t="s">
        <v>132</v>
      </c>
      <c r="C2766" s="2">
        <v>45748</v>
      </c>
      <c r="D2766" s="90">
        <v>0</v>
      </c>
      <c r="E2766" t="s">
        <v>23</v>
      </c>
      <c r="F2766">
        <v>4104147</v>
      </c>
      <c r="G2766">
        <v>3.75</v>
      </c>
      <c r="H2766">
        <v>1</v>
      </c>
      <c r="I2766">
        <v>3.75</v>
      </c>
      <c r="J2766" s="90"/>
      <c r="M2766"/>
    </row>
    <row r="2767" spans="1:13" hidden="1" x14ac:dyDescent="0.25">
      <c r="A2767" t="s">
        <v>44</v>
      </c>
      <c r="B2767" t="s">
        <v>18</v>
      </c>
      <c r="C2767" s="2">
        <v>45748</v>
      </c>
      <c r="D2767" s="90">
        <v>3.75</v>
      </c>
      <c r="E2767" t="s">
        <v>20</v>
      </c>
      <c r="F2767">
        <v>4104148</v>
      </c>
      <c r="G2767">
        <v>3.75</v>
      </c>
      <c r="H2767">
        <v>0</v>
      </c>
      <c r="I2767">
        <v>0</v>
      </c>
      <c r="J2767" s="90"/>
      <c r="M2767"/>
    </row>
    <row r="2768" spans="1:13" hidden="1" x14ac:dyDescent="0.25">
      <c r="A2768" t="s">
        <v>44</v>
      </c>
      <c r="B2768" t="s">
        <v>117</v>
      </c>
      <c r="C2768" s="2">
        <v>45749</v>
      </c>
      <c r="D2768" s="90">
        <v>0</v>
      </c>
      <c r="E2768" t="s">
        <v>23</v>
      </c>
      <c r="F2768">
        <v>4104149</v>
      </c>
      <c r="G2768">
        <v>3.75</v>
      </c>
      <c r="H2768">
        <v>1</v>
      </c>
      <c r="I2768">
        <v>3.75</v>
      </c>
      <c r="J2768" s="90"/>
      <c r="M2768"/>
    </row>
    <row r="2769" spans="1:13" hidden="1" x14ac:dyDescent="0.25">
      <c r="A2769" t="s">
        <v>44</v>
      </c>
      <c r="B2769" t="s">
        <v>18</v>
      </c>
      <c r="C2769" s="2">
        <v>45749</v>
      </c>
      <c r="D2769" s="90">
        <v>0</v>
      </c>
      <c r="E2769" t="s">
        <v>20</v>
      </c>
      <c r="F2769">
        <v>4104150</v>
      </c>
      <c r="G2769">
        <v>3.75</v>
      </c>
      <c r="H2769">
        <v>1</v>
      </c>
      <c r="I2769">
        <v>3.75</v>
      </c>
      <c r="J2769" s="90"/>
      <c r="M2769"/>
    </row>
    <row r="2770" spans="1:13" hidden="1" x14ac:dyDescent="0.25">
      <c r="A2770" t="s">
        <v>44</v>
      </c>
      <c r="B2770" t="s">
        <v>117</v>
      </c>
      <c r="C2770" s="2">
        <v>45750</v>
      </c>
      <c r="D2770" s="90">
        <v>0</v>
      </c>
      <c r="E2770" t="s">
        <v>23</v>
      </c>
      <c r="F2770">
        <v>4104151</v>
      </c>
      <c r="G2770">
        <v>3.75</v>
      </c>
      <c r="H2770">
        <v>1</v>
      </c>
      <c r="I2770">
        <v>3.75</v>
      </c>
      <c r="J2770" s="90"/>
      <c r="M2770"/>
    </row>
    <row r="2771" spans="1:13" hidden="1" x14ac:dyDescent="0.25">
      <c r="A2771" t="s">
        <v>44</v>
      </c>
      <c r="B2771" t="s">
        <v>18</v>
      </c>
      <c r="C2771" s="2">
        <v>45753</v>
      </c>
      <c r="D2771" s="90">
        <v>0</v>
      </c>
      <c r="E2771" t="s">
        <v>20</v>
      </c>
      <c r="F2771">
        <v>4104639</v>
      </c>
      <c r="G2771">
        <v>3.75</v>
      </c>
      <c r="H2771">
        <v>1</v>
      </c>
      <c r="I2771">
        <v>3.75</v>
      </c>
      <c r="J2771" s="90"/>
      <c r="M2771"/>
    </row>
    <row r="2772" spans="1:13" hidden="1" x14ac:dyDescent="0.25">
      <c r="A2772" t="s">
        <v>44</v>
      </c>
      <c r="B2772" t="s">
        <v>18</v>
      </c>
      <c r="C2772" s="2">
        <v>45753</v>
      </c>
      <c r="D2772" s="90">
        <v>3.75</v>
      </c>
      <c r="E2772" t="s">
        <v>20</v>
      </c>
      <c r="F2772">
        <v>4104640</v>
      </c>
      <c r="G2772">
        <v>3.75</v>
      </c>
      <c r="H2772">
        <v>0</v>
      </c>
      <c r="I2772">
        <v>0</v>
      </c>
      <c r="J2772" s="90"/>
      <c r="M2772"/>
    </row>
    <row r="2773" spans="1:13" hidden="1" x14ac:dyDescent="0.25">
      <c r="A2773" t="s">
        <v>75</v>
      </c>
      <c r="B2773" t="s">
        <v>139</v>
      </c>
      <c r="C2773" s="2">
        <v>45748</v>
      </c>
      <c r="D2773" s="90">
        <v>0</v>
      </c>
      <c r="E2773" t="s">
        <v>37</v>
      </c>
      <c r="F2773">
        <v>4104641</v>
      </c>
      <c r="G2773">
        <v>0</v>
      </c>
      <c r="H2773">
        <v>0</v>
      </c>
      <c r="I2773">
        <v>0</v>
      </c>
      <c r="J2773" s="90"/>
      <c r="M2773"/>
    </row>
    <row r="2774" spans="1:13" hidden="1" x14ac:dyDescent="0.25">
      <c r="A2774" t="s">
        <v>73</v>
      </c>
      <c r="B2774" t="s">
        <v>143</v>
      </c>
      <c r="C2774" s="2">
        <v>45748</v>
      </c>
      <c r="D2774" s="90">
        <v>5</v>
      </c>
      <c r="E2774" t="s">
        <v>37</v>
      </c>
      <c r="F2774">
        <v>4104643</v>
      </c>
      <c r="G2774">
        <v>5</v>
      </c>
      <c r="H2774">
        <v>0</v>
      </c>
      <c r="I2774">
        <v>0</v>
      </c>
      <c r="J2774" s="90"/>
      <c r="M2774"/>
    </row>
    <row r="2775" spans="1:13" hidden="1" x14ac:dyDescent="0.25">
      <c r="A2775" t="s">
        <v>75</v>
      </c>
      <c r="B2775" t="s">
        <v>143</v>
      </c>
      <c r="C2775" s="2">
        <v>45747</v>
      </c>
      <c r="D2775" s="90">
        <v>0</v>
      </c>
      <c r="E2775" t="s">
        <v>37</v>
      </c>
      <c r="F2775">
        <v>4104645</v>
      </c>
      <c r="G2775">
        <v>0</v>
      </c>
      <c r="H2775">
        <v>0</v>
      </c>
      <c r="I2775">
        <v>0</v>
      </c>
      <c r="J2775" s="90"/>
      <c r="M2775"/>
    </row>
    <row r="2776" spans="1:13" hidden="1" x14ac:dyDescent="0.25">
      <c r="A2776" t="s">
        <v>44</v>
      </c>
      <c r="B2776" t="s">
        <v>65</v>
      </c>
      <c r="C2776" s="2">
        <v>45750</v>
      </c>
      <c r="D2776" s="90">
        <v>0</v>
      </c>
      <c r="E2776" t="s">
        <v>23</v>
      </c>
      <c r="F2776">
        <v>4104646</v>
      </c>
      <c r="G2776">
        <v>3.75</v>
      </c>
      <c r="H2776">
        <v>1</v>
      </c>
      <c r="I2776">
        <v>3.75</v>
      </c>
      <c r="J2776" s="90"/>
      <c r="M2776"/>
    </row>
    <row r="2777" spans="1:13" hidden="1" x14ac:dyDescent="0.25">
      <c r="A2777" t="s">
        <v>75</v>
      </c>
      <c r="B2777" t="s">
        <v>140</v>
      </c>
      <c r="C2777" s="2">
        <v>45748</v>
      </c>
      <c r="D2777" s="90">
        <v>5</v>
      </c>
      <c r="E2777" t="s">
        <v>37</v>
      </c>
      <c r="F2777">
        <v>4104648</v>
      </c>
      <c r="G2777">
        <v>5</v>
      </c>
      <c r="H2777">
        <v>0</v>
      </c>
      <c r="I2777">
        <v>0</v>
      </c>
      <c r="J2777" s="90"/>
      <c r="M2777"/>
    </row>
    <row r="2778" spans="1:13" hidden="1" x14ac:dyDescent="0.25">
      <c r="A2778" t="s">
        <v>75</v>
      </c>
      <c r="B2778" t="s">
        <v>21</v>
      </c>
      <c r="C2778" s="2">
        <v>45748</v>
      </c>
      <c r="D2778" s="90">
        <v>5</v>
      </c>
      <c r="E2778" t="s">
        <v>23</v>
      </c>
      <c r="F2778">
        <v>4104649</v>
      </c>
      <c r="G2778">
        <v>5</v>
      </c>
      <c r="H2778">
        <v>0</v>
      </c>
      <c r="I2778">
        <v>0</v>
      </c>
      <c r="J2778" s="90"/>
      <c r="M2778"/>
    </row>
    <row r="2779" spans="1:13" hidden="1" x14ac:dyDescent="0.25">
      <c r="A2779" t="s">
        <v>75</v>
      </c>
      <c r="B2779" t="s">
        <v>143</v>
      </c>
      <c r="C2779" s="2">
        <v>45748</v>
      </c>
      <c r="D2779" s="90">
        <v>5.5</v>
      </c>
      <c r="E2779" t="s">
        <v>37</v>
      </c>
      <c r="F2779">
        <v>4104650</v>
      </c>
      <c r="G2779">
        <v>5.5</v>
      </c>
      <c r="H2779">
        <v>0</v>
      </c>
      <c r="I2779">
        <v>0</v>
      </c>
      <c r="J2779" s="90"/>
      <c r="M2779"/>
    </row>
    <row r="2780" spans="1:13" hidden="1" x14ac:dyDescent="0.25">
      <c r="A2780" t="s">
        <v>44</v>
      </c>
      <c r="B2780" t="s">
        <v>18</v>
      </c>
      <c r="C2780" s="2">
        <v>45749</v>
      </c>
      <c r="D2780" s="90">
        <v>0</v>
      </c>
      <c r="E2780" t="s">
        <v>20</v>
      </c>
      <c r="F2780">
        <v>4104651</v>
      </c>
      <c r="G2780">
        <v>3.75</v>
      </c>
      <c r="H2780">
        <v>1</v>
      </c>
      <c r="I2780">
        <v>3.75</v>
      </c>
      <c r="J2780" s="90"/>
      <c r="M2780"/>
    </row>
    <row r="2781" spans="1:13" hidden="1" x14ac:dyDescent="0.25">
      <c r="A2781" t="s">
        <v>75</v>
      </c>
      <c r="B2781" t="s">
        <v>141</v>
      </c>
      <c r="C2781" s="2">
        <v>45748</v>
      </c>
      <c r="D2781" s="90">
        <v>5</v>
      </c>
      <c r="E2781" t="s">
        <v>23</v>
      </c>
      <c r="F2781">
        <v>4104652</v>
      </c>
      <c r="G2781">
        <v>5</v>
      </c>
      <c r="H2781">
        <v>0</v>
      </c>
      <c r="I2781">
        <v>0</v>
      </c>
      <c r="J2781" s="90"/>
      <c r="M2781"/>
    </row>
    <row r="2782" spans="1:13" hidden="1" x14ac:dyDescent="0.25">
      <c r="A2782" t="s">
        <v>75</v>
      </c>
      <c r="B2782" t="s">
        <v>135</v>
      </c>
      <c r="C2782" s="2">
        <v>45748</v>
      </c>
      <c r="D2782" s="90">
        <v>0</v>
      </c>
      <c r="E2782" t="s">
        <v>23</v>
      </c>
      <c r="F2782">
        <v>4104653</v>
      </c>
      <c r="G2782">
        <v>5.5</v>
      </c>
      <c r="H2782">
        <v>1</v>
      </c>
      <c r="I2782">
        <v>5.5</v>
      </c>
      <c r="J2782" s="90"/>
      <c r="M2782"/>
    </row>
    <row r="2783" spans="1:13" hidden="1" x14ac:dyDescent="0.25">
      <c r="A2783" t="s">
        <v>75</v>
      </c>
      <c r="B2783" t="s">
        <v>136</v>
      </c>
      <c r="C2783" s="2">
        <v>45748</v>
      </c>
      <c r="D2783" s="90">
        <v>5.5</v>
      </c>
      <c r="E2783" t="s">
        <v>37</v>
      </c>
      <c r="F2783">
        <v>4104654</v>
      </c>
      <c r="G2783">
        <v>5.5</v>
      </c>
      <c r="H2783">
        <v>0</v>
      </c>
      <c r="I2783">
        <v>0</v>
      </c>
      <c r="J2783" s="90"/>
      <c r="M2783"/>
    </row>
    <row r="2784" spans="1:13" hidden="1" x14ac:dyDescent="0.25">
      <c r="A2784" t="s">
        <v>75</v>
      </c>
      <c r="B2784" t="s">
        <v>18</v>
      </c>
      <c r="C2784" s="2">
        <v>45749</v>
      </c>
      <c r="D2784" s="90">
        <v>3.75</v>
      </c>
      <c r="E2784" t="s">
        <v>23</v>
      </c>
      <c r="F2784">
        <v>4104663</v>
      </c>
      <c r="G2784">
        <v>3.75</v>
      </c>
      <c r="H2784">
        <v>0</v>
      </c>
      <c r="I2784">
        <v>0</v>
      </c>
      <c r="J2784" s="90"/>
      <c r="M2784"/>
    </row>
    <row r="2785" spans="1:13" hidden="1" x14ac:dyDescent="0.25">
      <c r="A2785" t="s">
        <v>73</v>
      </c>
      <c r="B2785" t="s">
        <v>143</v>
      </c>
      <c r="C2785" s="2">
        <v>45750</v>
      </c>
      <c r="D2785" s="90">
        <v>5</v>
      </c>
      <c r="E2785" t="s">
        <v>37</v>
      </c>
      <c r="F2785">
        <v>4104664</v>
      </c>
      <c r="G2785">
        <v>5</v>
      </c>
      <c r="H2785">
        <v>0</v>
      </c>
      <c r="I2785">
        <v>0</v>
      </c>
      <c r="J2785" s="90"/>
      <c r="M2785"/>
    </row>
    <row r="2786" spans="1:13" hidden="1" x14ac:dyDescent="0.25">
      <c r="A2786" t="s">
        <v>73</v>
      </c>
      <c r="B2786" t="s">
        <v>140</v>
      </c>
      <c r="C2786" s="2">
        <v>45750</v>
      </c>
      <c r="D2786" s="90">
        <v>5</v>
      </c>
      <c r="E2786" t="s">
        <v>37</v>
      </c>
      <c r="F2786">
        <v>4104665</v>
      </c>
      <c r="G2786">
        <v>5</v>
      </c>
      <c r="H2786">
        <v>0</v>
      </c>
      <c r="I2786">
        <v>0</v>
      </c>
      <c r="J2786" s="90"/>
      <c r="M2786"/>
    </row>
    <row r="2787" spans="1:13" hidden="1" x14ac:dyDescent="0.25">
      <c r="A2787" t="s">
        <v>73</v>
      </c>
      <c r="B2787" t="s">
        <v>135</v>
      </c>
      <c r="C2787" s="2">
        <v>45750</v>
      </c>
      <c r="D2787" s="90">
        <v>5</v>
      </c>
      <c r="E2787" t="s">
        <v>23</v>
      </c>
      <c r="F2787">
        <v>4104668</v>
      </c>
      <c r="G2787">
        <v>5</v>
      </c>
      <c r="H2787">
        <v>0</v>
      </c>
      <c r="I2787">
        <v>0</v>
      </c>
      <c r="J2787" s="90"/>
      <c r="M2787"/>
    </row>
    <row r="2788" spans="1:13" hidden="1" x14ac:dyDescent="0.25">
      <c r="A2788" t="s">
        <v>75</v>
      </c>
      <c r="B2788" t="s">
        <v>18</v>
      </c>
      <c r="C2788" s="2">
        <v>45749</v>
      </c>
      <c r="D2788" s="90">
        <v>5.5</v>
      </c>
      <c r="E2788" t="s">
        <v>23</v>
      </c>
      <c r="F2788">
        <v>4104669</v>
      </c>
      <c r="G2788">
        <v>5.5</v>
      </c>
      <c r="H2788">
        <v>0</v>
      </c>
      <c r="I2788">
        <v>0</v>
      </c>
      <c r="J2788" s="90"/>
      <c r="M2788"/>
    </row>
    <row r="2789" spans="1:13" hidden="1" x14ac:dyDescent="0.25">
      <c r="A2789" t="s">
        <v>75</v>
      </c>
      <c r="B2789" t="s">
        <v>140</v>
      </c>
      <c r="C2789" s="2">
        <v>45749</v>
      </c>
      <c r="D2789" s="90">
        <v>5</v>
      </c>
      <c r="E2789" t="s">
        <v>23</v>
      </c>
      <c r="F2789">
        <v>4104670</v>
      </c>
      <c r="G2789">
        <v>5</v>
      </c>
      <c r="H2789">
        <v>0</v>
      </c>
      <c r="I2789">
        <v>0</v>
      </c>
      <c r="J2789" s="90"/>
      <c r="M2789"/>
    </row>
    <row r="2790" spans="1:13" hidden="1" x14ac:dyDescent="0.25">
      <c r="A2790" t="s">
        <v>75</v>
      </c>
      <c r="B2790" t="s">
        <v>18</v>
      </c>
      <c r="C2790" s="2">
        <v>45748</v>
      </c>
      <c r="D2790" s="90">
        <v>5</v>
      </c>
      <c r="E2790" t="s">
        <v>23</v>
      </c>
      <c r="F2790">
        <v>4104672</v>
      </c>
      <c r="G2790">
        <v>5</v>
      </c>
      <c r="H2790">
        <v>0</v>
      </c>
      <c r="I2790">
        <v>0</v>
      </c>
      <c r="J2790" s="90"/>
      <c r="M2790"/>
    </row>
    <row r="2791" spans="1:13" hidden="1" x14ac:dyDescent="0.25">
      <c r="A2791" t="s">
        <v>44</v>
      </c>
      <c r="B2791" t="s">
        <v>65</v>
      </c>
      <c r="C2791" s="2">
        <v>45751</v>
      </c>
      <c r="D2791" s="90">
        <v>0</v>
      </c>
      <c r="E2791" t="s">
        <v>23</v>
      </c>
      <c r="F2791">
        <v>4104687</v>
      </c>
      <c r="G2791">
        <v>3.75</v>
      </c>
      <c r="H2791">
        <v>1</v>
      </c>
      <c r="I2791">
        <v>3.75</v>
      </c>
      <c r="J2791" s="90"/>
      <c r="M2791"/>
    </row>
    <row r="2792" spans="1:13" hidden="1" x14ac:dyDescent="0.25">
      <c r="A2792" t="s">
        <v>44</v>
      </c>
      <c r="B2792" t="s">
        <v>45</v>
      </c>
      <c r="C2792" s="2">
        <v>45751</v>
      </c>
      <c r="D2792" s="90">
        <v>0</v>
      </c>
      <c r="E2792" t="s">
        <v>23</v>
      </c>
      <c r="F2792">
        <v>4104688</v>
      </c>
      <c r="G2792">
        <v>3.75</v>
      </c>
      <c r="H2792">
        <v>1</v>
      </c>
      <c r="I2792">
        <v>3.75</v>
      </c>
      <c r="J2792" s="90"/>
      <c r="M2792"/>
    </row>
    <row r="2793" spans="1:13" hidden="1" x14ac:dyDescent="0.25">
      <c r="A2793" t="s">
        <v>75</v>
      </c>
      <c r="B2793" t="s">
        <v>141</v>
      </c>
      <c r="C2793" s="2">
        <v>45748</v>
      </c>
      <c r="D2793" s="90">
        <v>0</v>
      </c>
      <c r="E2793" t="s">
        <v>23</v>
      </c>
      <c r="F2793">
        <v>4104689</v>
      </c>
      <c r="G2793">
        <v>0</v>
      </c>
      <c r="H2793">
        <v>0</v>
      </c>
      <c r="I2793">
        <v>0</v>
      </c>
      <c r="J2793" s="90"/>
      <c r="M2793"/>
    </row>
    <row r="2794" spans="1:13" hidden="1" x14ac:dyDescent="0.25">
      <c r="A2794" t="s">
        <v>75</v>
      </c>
      <c r="B2794" t="s">
        <v>18</v>
      </c>
      <c r="C2794" s="2">
        <v>45748</v>
      </c>
      <c r="D2794" s="90">
        <v>0</v>
      </c>
      <c r="E2794" t="s">
        <v>23</v>
      </c>
      <c r="F2794">
        <v>4104690</v>
      </c>
      <c r="G2794">
        <v>0</v>
      </c>
      <c r="H2794">
        <v>0</v>
      </c>
      <c r="I2794">
        <v>0</v>
      </c>
      <c r="J2794" s="90"/>
      <c r="M2794"/>
    </row>
    <row r="2795" spans="1:13" hidden="1" x14ac:dyDescent="0.25">
      <c r="A2795" t="s">
        <v>73</v>
      </c>
      <c r="B2795" t="s">
        <v>21</v>
      </c>
      <c r="C2795" s="2">
        <v>45752</v>
      </c>
      <c r="D2795" s="90">
        <v>0</v>
      </c>
      <c r="E2795" t="s">
        <v>23</v>
      </c>
      <c r="F2795">
        <v>4104691</v>
      </c>
      <c r="G2795">
        <v>0</v>
      </c>
      <c r="H2795">
        <v>0</v>
      </c>
      <c r="I2795">
        <v>0</v>
      </c>
      <c r="J2795" s="90"/>
      <c r="M2795"/>
    </row>
    <row r="2796" spans="1:13" hidden="1" x14ac:dyDescent="0.25">
      <c r="A2796" t="s">
        <v>73</v>
      </c>
      <c r="B2796" t="s">
        <v>18</v>
      </c>
      <c r="C2796" s="2">
        <v>45752</v>
      </c>
      <c r="D2796" s="90">
        <v>0</v>
      </c>
      <c r="E2796" t="s">
        <v>23</v>
      </c>
      <c r="F2796">
        <v>4104692</v>
      </c>
      <c r="G2796">
        <v>0</v>
      </c>
      <c r="H2796">
        <v>0</v>
      </c>
      <c r="I2796">
        <v>0</v>
      </c>
      <c r="J2796" s="90"/>
      <c r="M2796"/>
    </row>
    <row r="2797" spans="1:13" hidden="1" x14ac:dyDescent="0.25">
      <c r="A2797" t="s">
        <v>73</v>
      </c>
      <c r="B2797" t="s">
        <v>138</v>
      </c>
      <c r="C2797" s="2">
        <v>45748</v>
      </c>
      <c r="D2797" s="90">
        <v>5</v>
      </c>
      <c r="E2797" t="s">
        <v>37</v>
      </c>
      <c r="F2797">
        <v>4104693</v>
      </c>
      <c r="G2797">
        <v>5</v>
      </c>
      <c r="H2797">
        <v>0</v>
      </c>
      <c r="I2797">
        <v>0</v>
      </c>
      <c r="J2797" s="90"/>
      <c r="M2797"/>
    </row>
    <row r="2798" spans="1:13" hidden="1" x14ac:dyDescent="0.25">
      <c r="A2798" t="s">
        <v>73</v>
      </c>
      <c r="B2798" t="s">
        <v>138</v>
      </c>
      <c r="C2798" s="2">
        <v>45748</v>
      </c>
      <c r="D2798" s="90">
        <v>5</v>
      </c>
      <c r="E2798" t="s">
        <v>37</v>
      </c>
      <c r="F2798">
        <v>4104694</v>
      </c>
      <c r="G2798">
        <v>5</v>
      </c>
      <c r="H2798">
        <v>0</v>
      </c>
      <c r="I2798">
        <v>0</v>
      </c>
      <c r="J2798" s="90"/>
      <c r="M2798"/>
    </row>
    <row r="2799" spans="1:13" hidden="1" x14ac:dyDescent="0.25">
      <c r="A2799" t="s">
        <v>44</v>
      </c>
      <c r="B2799" t="s">
        <v>117</v>
      </c>
      <c r="C2799" s="2">
        <v>45748</v>
      </c>
      <c r="D2799" s="90">
        <v>0</v>
      </c>
      <c r="E2799" t="s">
        <v>23</v>
      </c>
      <c r="F2799">
        <v>4104697</v>
      </c>
      <c r="G2799">
        <v>3.75</v>
      </c>
      <c r="H2799">
        <v>1</v>
      </c>
      <c r="I2799">
        <v>3.75</v>
      </c>
      <c r="J2799" s="90"/>
      <c r="M2799"/>
    </row>
    <row r="2800" spans="1:13" hidden="1" x14ac:dyDescent="0.25">
      <c r="A2800" t="s">
        <v>73</v>
      </c>
      <c r="B2800" t="s">
        <v>138</v>
      </c>
      <c r="C2800" s="2">
        <v>45749</v>
      </c>
      <c r="D2800" s="90">
        <v>5</v>
      </c>
      <c r="E2800" t="s">
        <v>37</v>
      </c>
      <c r="F2800">
        <v>4104701</v>
      </c>
      <c r="G2800">
        <v>5</v>
      </c>
      <c r="H2800">
        <v>0</v>
      </c>
      <c r="I2800">
        <v>0</v>
      </c>
      <c r="J2800" s="90"/>
      <c r="M2800"/>
    </row>
    <row r="2801" spans="1:13" hidden="1" x14ac:dyDescent="0.25">
      <c r="A2801" t="s">
        <v>73</v>
      </c>
      <c r="B2801" t="s">
        <v>136</v>
      </c>
      <c r="C2801" s="2">
        <v>45748</v>
      </c>
      <c r="D2801" s="90">
        <v>0</v>
      </c>
      <c r="E2801" t="s">
        <v>37</v>
      </c>
      <c r="F2801">
        <v>4104705</v>
      </c>
      <c r="G2801">
        <v>0</v>
      </c>
      <c r="H2801">
        <v>0</v>
      </c>
      <c r="I2801">
        <v>0</v>
      </c>
      <c r="J2801" s="90"/>
      <c r="M2801"/>
    </row>
    <row r="2802" spans="1:13" hidden="1" x14ac:dyDescent="0.25">
      <c r="A2802" t="s">
        <v>73</v>
      </c>
      <c r="B2802" t="s">
        <v>18</v>
      </c>
      <c r="C2802" s="2">
        <v>45749</v>
      </c>
      <c r="D2802" s="90">
        <v>5</v>
      </c>
      <c r="E2802" t="s">
        <v>20</v>
      </c>
      <c r="F2802">
        <v>4104706</v>
      </c>
      <c r="G2802">
        <v>5</v>
      </c>
      <c r="H2802">
        <v>0</v>
      </c>
      <c r="I2802">
        <v>0</v>
      </c>
      <c r="J2802" s="90"/>
      <c r="M2802"/>
    </row>
    <row r="2803" spans="1:13" hidden="1" x14ac:dyDescent="0.25">
      <c r="A2803" t="s">
        <v>73</v>
      </c>
      <c r="B2803" t="s">
        <v>18</v>
      </c>
      <c r="C2803" s="2">
        <v>45753</v>
      </c>
      <c r="D2803" s="90">
        <v>0</v>
      </c>
      <c r="E2803" t="s">
        <v>20</v>
      </c>
      <c r="F2803">
        <v>4104708</v>
      </c>
      <c r="G2803">
        <v>0</v>
      </c>
      <c r="H2803">
        <v>0</v>
      </c>
      <c r="I2803">
        <v>0</v>
      </c>
      <c r="J2803" s="90"/>
      <c r="M2803"/>
    </row>
    <row r="2804" spans="1:13" hidden="1" x14ac:dyDescent="0.25">
      <c r="A2804" t="s">
        <v>73</v>
      </c>
      <c r="B2804" t="s">
        <v>136</v>
      </c>
      <c r="C2804" s="2">
        <v>45748</v>
      </c>
      <c r="D2804" s="90">
        <v>5</v>
      </c>
      <c r="E2804" t="s">
        <v>23</v>
      </c>
      <c r="F2804">
        <v>4104710</v>
      </c>
      <c r="G2804">
        <v>5</v>
      </c>
      <c r="H2804">
        <v>0</v>
      </c>
      <c r="I2804">
        <v>0</v>
      </c>
      <c r="J2804" s="90"/>
      <c r="M2804"/>
    </row>
    <row r="2805" spans="1:13" hidden="1" x14ac:dyDescent="0.25">
      <c r="A2805" t="s">
        <v>73</v>
      </c>
      <c r="B2805" t="s">
        <v>136</v>
      </c>
      <c r="C2805" s="2">
        <v>45748</v>
      </c>
      <c r="D2805" s="90">
        <v>5</v>
      </c>
      <c r="E2805" t="s">
        <v>23</v>
      </c>
      <c r="F2805">
        <v>4104711</v>
      </c>
      <c r="G2805">
        <v>5</v>
      </c>
      <c r="H2805">
        <v>0</v>
      </c>
      <c r="I2805">
        <v>0</v>
      </c>
      <c r="J2805" s="90"/>
      <c r="M2805"/>
    </row>
    <row r="2806" spans="1:13" hidden="1" x14ac:dyDescent="0.25">
      <c r="A2806" t="s">
        <v>73</v>
      </c>
      <c r="B2806" t="s">
        <v>136</v>
      </c>
      <c r="C2806" s="2">
        <v>45749</v>
      </c>
      <c r="D2806" s="90">
        <v>5</v>
      </c>
      <c r="E2806" t="s">
        <v>37</v>
      </c>
      <c r="F2806">
        <v>4104713</v>
      </c>
      <c r="G2806">
        <v>5</v>
      </c>
      <c r="H2806">
        <v>0</v>
      </c>
      <c r="I2806">
        <v>0</v>
      </c>
      <c r="J2806" s="90"/>
      <c r="M2806"/>
    </row>
    <row r="2807" spans="1:13" hidden="1" x14ac:dyDescent="0.25">
      <c r="A2807" t="s">
        <v>73</v>
      </c>
      <c r="B2807" t="s">
        <v>143</v>
      </c>
      <c r="C2807" s="2">
        <v>45750</v>
      </c>
      <c r="D2807" s="90">
        <v>5</v>
      </c>
      <c r="E2807" t="s">
        <v>37</v>
      </c>
      <c r="F2807">
        <v>4104714</v>
      </c>
      <c r="G2807">
        <v>5</v>
      </c>
      <c r="H2807">
        <v>0</v>
      </c>
      <c r="I2807">
        <v>0</v>
      </c>
      <c r="J2807" s="90"/>
      <c r="M2807"/>
    </row>
    <row r="2808" spans="1:13" hidden="1" x14ac:dyDescent="0.25">
      <c r="A2808" t="s">
        <v>73</v>
      </c>
      <c r="B2808" t="s">
        <v>135</v>
      </c>
      <c r="C2808" s="2">
        <v>45751</v>
      </c>
      <c r="D2808" s="90">
        <v>5</v>
      </c>
      <c r="E2808" t="s">
        <v>23</v>
      </c>
      <c r="F2808">
        <v>4104715</v>
      </c>
      <c r="G2808">
        <v>5</v>
      </c>
      <c r="H2808">
        <v>0</v>
      </c>
      <c r="I2808">
        <v>0</v>
      </c>
      <c r="J2808" s="90"/>
      <c r="M2808"/>
    </row>
    <row r="2809" spans="1:13" hidden="1" x14ac:dyDescent="0.25">
      <c r="A2809" t="s">
        <v>73</v>
      </c>
      <c r="B2809" t="s">
        <v>141</v>
      </c>
      <c r="C2809" s="2">
        <v>45752</v>
      </c>
      <c r="D2809" s="90">
        <v>5</v>
      </c>
      <c r="E2809" t="s">
        <v>23</v>
      </c>
      <c r="F2809">
        <v>4104716</v>
      </c>
      <c r="G2809">
        <v>5</v>
      </c>
      <c r="H2809">
        <v>0</v>
      </c>
      <c r="I2809">
        <v>0</v>
      </c>
      <c r="K2809" s="90"/>
      <c r="M2809"/>
    </row>
    <row r="2810" spans="1:13" hidden="1" x14ac:dyDescent="0.25">
      <c r="A2810" t="s">
        <v>73</v>
      </c>
      <c r="B2810" t="s">
        <v>18</v>
      </c>
      <c r="C2810" s="2">
        <v>45753</v>
      </c>
      <c r="D2810" s="90">
        <v>5</v>
      </c>
      <c r="E2810" t="s">
        <v>23</v>
      </c>
      <c r="F2810">
        <v>4104717</v>
      </c>
      <c r="G2810">
        <v>5</v>
      </c>
      <c r="H2810">
        <v>0</v>
      </c>
      <c r="I2810">
        <v>0</v>
      </c>
      <c r="K2810" s="90"/>
      <c r="M2810"/>
    </row>
    <row r="2811" spans="1:13" hidden="1" x14ac:dyDescent="0.25">
      <c r="A2811" t="s">
        <v>73</v>
      </c>
      <c r="B2811" t="s">
        <v>136</v>
      </c>
      <c r="C2811" s="2">
        <v>45752</v>
      </c>
      <c r="D2811" s="90">
        <v>5</v>
      </c>
      <c r="E2811" t="s">
        <v>23</v>
      </c>
      <c r="F2811">
        <v>4104718</v>
      </c>
      <c r="G2811">
        <v>5</v>
      </c>
      <c r="H2811">
        <v>0</v>
      </c>
      <c r="I2811">
        <v>0</v>
      </c>
      <c r="K2811" s="90"/>
      <c r="M2811"/>
    </row>
    <row r="2812" spans="1:13" hidden="1" x14ac:dyDescent="0.25">
      <c r="A2812" t="s">
        <v>73</v>
      </c>
      <c r="B2812" t="s">
        <v>136</v>
      </c>
      <c r="C2812" s="2">
        <v>45753</v>
      </c>
      <c r="D2812" s="90">
        <v>5</v>
      </c>
      <c r="E2812" t="s">
        <v>23</v>
      </c>
      <c r="F2812">
        <v>4104719</v>
      </c>
      <c r="G2812">
        <v>5</v>
      </c>
      <c r="H2812">
        <v>0</v>
      </c>
      <c r="I2812">
        <v>0</v>
      </c>
      <c r="K2812" s="90"/>
      <c r="M2812"/>
    </row>
    <row r="2813" spans="1:13" hidden="1" x14ac:dyDescent="0.25">
      <c r="A2813" t="s">
        <v>44</v>
      </c>
      <c r="B2813" t="s">
        <v>18</v>
      </c>
      <c r="C2813" s="2">
        <v>45751</v>
      </c>
      <c r="D2813" s="90">
        <v>0</v>
      </c>
      <c r="E2813" t="s">
        <v>20</v>
      </c>
      <c r="F2813">
        <v>4104723</v>
      </c>
      <c r="G2813">
        <v>3.75</v>
      </c>
      <c r="H2813">
        <v>1</v>
      </c>
      <c r="I2813">
        <v>3.75</v>
      </c>
      <c r="K2813" s="90"/>
      <c r="M2813"/>
    </row>
    <row r="2814" spans="1:13" hidden="1" x14ac:dyDescent="0.25">
      <c r="A2814" t="s">
        <v>73</v>
      </c>
      <c r="B2814" t="s">
        <v>137</v>
      </c>
      <c r="C2814" s="2">
        <v>45748</v>
      </c>
      <c r="D2814" s="90">
        <v>5</v>
      </c>
      <c r="E2814" t="s">
        <v>23</v>
      </c>
      <c r="F2814">
        <v>4104726</v>
      </c>
      <c r="G2814">
        <v>5</v>
      </c>
      <c r="H2814">
        <v>0</v>
      </c>
      <c r="I2814">
        <v>0</v>
      </c>
      <c r="K2814" s="90"/>
      <c r="M2814"/>
    </row>
    <row r="2815" spans="1:13" hidden="1" x14ac:dyDescent="0.25">
      <c r="A2815" t="s">
        <v>44</v>
      </c>
      <c r="B2815" t="s">
        <v>18</v>
      </c>
      <c r="C2815" s="2">
        <v>45750</v>
      </c>
      <c r="D2815" s="90">
        <v>0</v>
      </c>
      <c r="E2815" t="s">
        <v>20</v>
      </c>
      <c r="F2815">
        <v>4104732</v>
      </c>
      <c r="G2815">
        <v>3.75</v>
      </c>
      <c r="H2815">
        <v>1</v>
      </c>
      <c r="I2815">
        <v>3.75</v>
      </c>
      <c r="K2815" s="90"/>
      <c r="M2815"/>
    </row>
    <row r="2816" spans="1:13" hidden="1" x14ac:dyDescent="0.25">
      <c r="A2816" t="s">
        <v>44</v>
      </c>
      <c r="B2816" t="s">
        <v>18</v>
      </c>
      <c r="C2816" s="2">
        <v>45750</v>
      </c>
      <c r="D2816" s="90">
        <v>0</v>
      </c>
      <c r="E2816" t="s">
        <v>20</v>
      </c>
      <c r="F2816">
        <v>4104733</v>
      </c>
      <c r="G2816">
        <v>3.75</v>
      </c>
      <c r="H2816">
        <v>1</v>
      </c>
      <c r="I2816">
        <v>3.75</v>
      </c>
      <c r="K2816" s="90"/>
      <c r="M2816"/>
    </row>
    <row r="2817" spans="1:13" hidden="1" x14ac:dyDescent="0.25">
      <c r="A2817" t="s">
        <v>44</v>
      </c>
      <c r="B2817" t="s">
        <v>18</v>
      </c>
      <c r="C2817" s="2">
        <v>45752</v>
      </c>
      <c r="D2817" s="90">
        <v>0</v>
      </c>
      <c r="E2817" t="s">
        <v>20</v>
      </c>
      <c r="F2817">
        <v>4104736</v>
      </c>
      <c r="G2817">
        <v>3.75</v>
      </c>
      <c r="H2817">
        <v>1</v>
      </c>
      <c r="I2817">
        <v>3.75</v>
      </c>
      <c r="K2817" s="90"/>
      <c r="M2817"/>
    </row>
    <row r="2818" spans="1:13" hidden="1" x14ac:dyDescent="0.25">
      <c r="A2818" t="s">
        <v>73</v>
      </c>
      <c r="B2818" t="s">
        <v>133</v>
      </c>
      <c r="C2818" s="2">
        <v>45753</v>
      </c>
      <c r="D2818" s="90">
        <v>5</v>
      </c>
      <c r="E2818" t="s">
        <v>23</v>
      </c>
      <c r="F2818">
        <v>4104737</v>
      </c>
      <c r="G2818">
        <v>5</v>
      </c>
      <c r="H2818">
        <v>0</v>
      </c>
      <c r="I2818">
        <v>0</v>
      </c>
      <c r="K2818" s="90"/>
      <c r="M2818"/>
    </row>
    <row r="2819" spans="1:13" hidden="1" x14ac:dyDescent="0.25">
      <c r="A2819" t="s">
        <v>44</v>
      </c>
      <c r="B2819" t="s">
        <v>18</v>
      </c>
      <c r="C2819" s="2">
        <v>45752</v>
      </c>
      <c r="D2819" s="90">
        <v>0</v>
      </c>
      <c r="E2819" t="s">
        <v>20</v>
      </c>
      <c r="F2819">
        <v>4104739</v>
      </c>
      <c r="G2819">
        <v>3.75</v>
      </c>
      <c r="H2819">
        <v>1</v>
      </c>
      <c r="I2819">
        <v>3.75</v>
      </c>
      <c r="K2819" s="90"/>
      <c r="M2819"/>
    </row>
    <row r="2820" spans="1:13" hidden="1" x14ac:dyDescent="0.25">
      <c r="A2820" t="s">
        <v>75</v>
      </c>
      <c r="B2820" t="s">
        <v>137</v>
      </c>
      <c r="C2820" s="2">
        <v>45749</v>
      </c>
      <c r="D2820" s="90">
        <v>0</v>
      </c>
      <c r="E2820" t="s">
        <v>23</v>
      </c>
      <c r="F2820">
        <v>4104744</v>
      </c>
      <c r="G2820">
        <v>0</v>
      </c>
      <c r="H2820">
        <v>0</v>
      </c>
      <c r="I2820">
        <v>0</v>
      </c>
      <c r="K2820" s="90"/>
      <c r="M2820"/>
    </row>
    <row r="2821" spans="1:13" hidden="1" x14ac:dyDescent="0.25">
      <c r="A2821" t="s">
        <v>73</v>
      </c>
      <c r="B2821" t="s">
        <v>18</v>
      </c>
      <c r="C2821" s="2">
        <v>45753</v>
      </c>
      <c r="D2821" s="90">
        <v>5</v>
      </c>
      <c r="E2821" t="s">
        <v>20</v>
      </c>
      <c r="F2821">
        <v>4104746</v>
      </c>
      <c r="G2821">
        <v>5</v>
      </c>
      <c r="H2821">
        <v>0</v>
      </c>
      <c r="I2821">
        <v>0</v>
      </c>
      <c r="K2821" s="90"/>
      <c r="M2821"/>
    </row>
    <row r="2822" spans="1:13" hidden="1" x14ac:dyDescent="0.25">
      <c r="A2822" t="s">
        <v>75</v>
      </c>
      <c r="B2822" t="s">
        <v>140</v>
      </c>
      <c r="C2822" s="2">
        <v>45749</v>
      </c>
      <c r="D2822" s="90">
        <v>0</v>
      </c>
      <c r="E2822" t="s">
        <v>23</v>
      </c>
      <c r="F2822">
        <v>4104748</v>
      </c>
      <c r="G2822">
        <v>0</v>
      </c>
      <c r="H2822">
        <v>0</v>
      </c>
      <c r="I2822">
        <v>0</v>
      </c>
      <c r="K2822" s="90"/>
      <c r="M2822"/>
    </row>
    <row r="2823" spans="1:13" hidden="1" x14ac:dyDescent="0.25">
      <c r="A2823" t="s">
        <v>44</v>
      </c>
      <c r="B2823" t="s">
        <v>18</v>
      </c>
      <c r="C2823" s="2">
        <v>45748</v>
      </c>
      <c r="D2823" s="90">
        <v>0</v>
      </c>
      <c r="E2823" t="s">
        <v>20</v>
      </c>
      <c r="F2823">
        <v>4104750</v>
      </c>
      <c r="G2823">
        <v>0</v>
      </c>
      <c r="H2823">
        <v>0</v>
      </c>
      <c r="I2823">
        <v>0</v>
      </c>
      <c r="K2823" s="90"/>
      <c r="M2823"/>
    </row>
    <row r="2824" spans="1:13" hidden="1" x14ac:dyDescent="0.25">
      <c r="A2824" t="s">
        <v>73</v>
      </c>
      <c r="B2824" t="s">
        <v>136</v>
      </c>
      <c r="C2824" s="2">
        <v>45748</v>
      </c>
      <c r="D2824" s="90">
        <v>5</v>
      </c>
      <c r="E2824" t="s">
        <v>23</v>
      </c>
      <c r="F2824">
        <v>4104754</v>
      </c>
      <c r="G2824">
        <v>5</v>
      </c>
      <c r="H2824">
        <v>0</v>
      </c>
      <c r="I2824">
        <v>0</v>
      </c>
      <c r="K2824" s="90"/>
      <c r="M2824"/>
    </row>
    <row r="2825" spans="1:13" hidden="1" x14ac:dyDescent="0.25">
      <c r="A2825" t="s">
        <v>75</v>
      </c>
      <c r="B2825" t="s">
        <v>136</v>
      </c>
      <c r="C2825" s="2">
        <v>45748</v>
      </c>
      <c r="D2825" s="90">
        <v>0</v>
      </c>
      <c r="E2825" t="s">
        <v>37</v>
      </c>
      <c r="F2825">
        <v>4104757</v>
      </c>
      <c r="G2825">
        <v>0</v>
      </c>
      <c r="H2825">
        <v>0</v>
      </c>
      <c r="I2825">
        <v>0</v>
      </c>
      <c r="K2825" s="90"/>
      <c r="M2825"/>
    </row>
    <row r="2826" spans="1:13" hidden="1" x14ac:dyDescent="0.25">
      <c r="A2826" t="s">
        <v>75</v>
      </c>
      <c r="B2826" t="s">
        <v>143</v>
      </c>
      <c r="C2826" s="2">
        <v>45748</v>
      </c>
      <c r="D2826" s="90">
        <v>5</v>
      </c>
      <c r="E2826" t="s">
        <v>37</v>
      </c>
      <c r="F2826">
        <v>4104760</v>
      </c>
      <c r="G2826">
        <v>5</v>
      </c>
      <c r="H2826">
        <v>0</v>
      </c>
      <c r="I2826">
        <v>0</v>
      </c>
      <c r="K2826" s="90"/>
      <c r="M2826"/>
    </row>
    <row r="2827" spans="1:13" hidden="1" x14ac:dyDescent="0.25">
      <c r="A2827" t="s">
        <v>44</v>
      </c>
      <c r="B2827" t="s">
        <v>132</v>
      </c>
      <c r="C2827" s="2">
        <v>45748</v>
      </c>
      <c r="D2827" s="90">
        <v>0</v>
      </c>
      <c r="E2827" t="s">
        <v>23</v>
      </c>
      <c r="F2827">
        <v>4104762</v>
      </c>
      <c r="G2827">
        <v>3.75</v>
      </c>
      <c r="H2827">
        <v>1</v>
      </c>
      <c r="I2827">
        <v>3.75</v>
      </c>
      <c r="K2827" s="90"/>
      <c r="M2827"/>
    </row>
    <row r="2828" spans="1:13" hidden="1" x14ac:dyDescent="0.25">
      <c r="A2828" t="s">
        <v>44</v>
      </c>
      <c r="B2828" t="s">
        <v>45</v>
      </c>
      <c r="C2828" s="2">
        <v>45751</v>
      </c>
      <c r="D2828" s="90">
        <v>0</v>
      </c>
      <c r="E2828" t="s">
        <v>23</v>
      </c>
      <c r="F2828">
        <v>4104763</v>
      </c>
      <c r="G2828">
        <v>3.75</v>
      </c>
      <c r="H2828">
        <v>1</v>
      </c>
      <c r="I2828">
        <v>3.75</v>
      </c>
      <c r="K2828" s="90"/>
      <c r="M2828"/>
    </row>
    <row r="2829" spans="1:13" hidden="1" x14ac:dyDescent="0.25">
      <c r="A2829" t="s">
        <v>73</v>
      </c>
      <c r="B2829" t="s">
        <v>142</v>
      </c>
      <c r="C2829" s="2">
        <v>45748</v>
      </c>
      <c r="D2829" s="90">
        <v>5</v>
      </c>
      <c r="E2829" t="s">
        <v>23</v>
      </c>
      <c r="F2829">
        <v>4104766</v>
      </c>
      <c r="G2829">
        <v>5</v>
      </c>
      <c r="H2829">
        <v>0</v>
      </c>
      <c r="I2829">
        <v>0</v>
      </c>
      <c r="K2829" s="90"/>
      <c r="M2829"/>
    </row>
    <row r="2830" spans="1:13" hidden="1" x14ac:dyDescent="0.25">
      <c r="A2830" t="s">
        <v>73</v>
      </c>
      <c r="B2830" t="s">
        <v>136</v>
      </c>
      <c r="C2830" s="2">
        <v>45748</v>
      </c>
      <c r="D2830" s="90">
        <v>5</v>
      </c>
      <c r="E2830" t="s">
        <v>23</v>
      </c>
      <c r="F2830">
        <v>4104768</v>
      </c>
      <c r="G2830">
        <v>5</v>
      </c>
      <c r="H2830">
        <v>0</v>
      </c>
      <c r="I2830">
        <v>0</v>
      </c>
      <c r="K2830" s="90"/>
      <c r="M2830"/>
    </row>
    <row r="2831" spans="1:13" hidden="1" x14ac:dyDescent="0.25">
      <c r="A2831" t="s">
        <v>73</v>
      </c>
      <c r="B2831" t="s">
        <v>136</v>
      </c>
      <c r="C2831" s="2">
        <v>45748</v>
      </c>
      <c r="D2831" s="90">
        <v>0</v>
      </c>
      <c r="E2831" t="s">
        <v>37</v>
      </c>
      <c r="F2831">
        <v>4104769</v>
      </c>
      <c r="G2831">
        <v>0</v>
      </c>
      <c r="H2831">
        <v>0</v>
      </c>
      <c r="I2831">
        <v>0</v>
      </c>
      <c r="K2831" s="90"/>
      <c r="M2831"/>
    </row>
    <row r="2832" spans="1:13" hidden="1" x14ac:dyDescent="0.25">
      <c r="A2832" t="s">
        <v>75</v>
      </c>
      <c r="B2832" t="s">
        <v>141</v>
      </c>
      <c r="C2832" s="2">
        <v>45748</v>
      </c>
      <c r="D2832" s="90">
        <v>5</v>
      </c>
      <c r="E2832" t="s">
        <v>23</v>
      </c>
      <c r="F2832">
        <v>4104770</v>
      </c>
      <c r="G2832">
        <v>5</v>
      </c>
      <c r="H2832">
        <v>0</v>
      </c>
      <c r="I2832">
        <v>0</v>
      </c>
      <c r="K2832" s="90"/>
      <c r="M2832"/>
    </row>
    <row r="2833" spans="1:13" hidden="1" x14ac:dyDescent="0.25">
      <c r="A2833" t="s">
        <v>73</v>
      </c>
      <c r="B2833" t="s">
        <v>136</v>
      </c>
      <c r="C2833" s="2">
        <v>45748</v>
      </c>
      <c r="D2833" s="90">
        <v>5</v>
      </c>
      <c r="E2833" t="s">
        <v>23</v>
      </c>
      <c r="F2833">
        <v>4104777</v>
      </c>
      <c r="G2833">
        <v>5</v>
      </c>
      <c r="H2833">
        <v>0</v>
      </c>
      <c r="I2833">
        <v>0</v>
      </c>
      <c r="K2833" s="90"/>
      <c r="M2833"/>
    </row>
    <row r="2834" spans="1:13" hidden="1" x14ac:dyDescent="0.25">
      <c r="A2834" t="s">
        <v>73</v>
      </c>
      <c r="B2834" t="s">
        <v>136</v>
      </c>
      <c r="C2834" s="2">
        <v>45748</v>
      </c>
      <c r="D2834" s="90">
        <v>5</v>
      </c>
      <c r="E2834" t="s">
        <v>37</v>
      </c>
      <c r="F2834">
        <v>4104778</v>
      </c>
      <c r="G2834">
        <v>5</v>
      </c>
      <c r="H2834">
        <v>0</v>
      </c>
      <c r="I2834">
        <v>0</v>
      </c>
      <c r="K2834" s="90"/>
      <c r="M2834"/>
    </row>
    <row r="2835" spans="1:13" hidden="1" x14ac:dyDescent="0.25">
      <c r="A2835" t="s">
        <v>73</v>
      </c>
      <c r="B2835" t="s">
        <v>18</v>
      </c>
      <c r="C2835" s="2">
        <v>45748</v>
      </c>
      <c r="D2835" s="90">
        <v>5</v>
      </c>
      <c r="E2835" t="s">
        <v>23</v>
      </c>
      <c r="F2835">
        <v>4104779</v>
      </c>
      <c r="G2835">
        <v>5</v>
      </c>
      <c r="H2835">
        <v>0</v>
      </c>
      <c r="I2835">
        <v>0</v>
      </c>
      <c r="K2835" s="90"/>
      <c r="M2835"/>
    </row>
    <row r="2836" spans="1:13" hidden="1" x14ac:dyDescent="0.25">
      <c r="A2836" t="s">
        <v>73</v>
      </c>
      <c r="B2836" t="s">
        <v>18</v>
      </c>
      <c r="C2836" s="2">
        <v>45748</v>
      </c>
      <c r="D2836" s="90">
        <v>5</v>
      </c>
      <c r="E2836" t="s">
        <v>23</v>
      </c>
      <c r="F2836">
        <v>4104780</v>
      </c>
      <c r="G2836">
        <v>5</v>
      </c>
      <c r="H2836">
        <v>0</v>
      </c>
      <c r="I2836">
        <v>0</v>
      </c>
      <c r="K2836" s="90"/>
      <c r="M2836"/>
    </row>
    <row r="2837" spans="1:13" hidden="1" x14ac:dyDescent="0.25">
      <c r="A2837" t="s">
        <v>44</v>
      </c>
      <c r="B2837" t="s">
        <v>18</v>
      </c>
      <c r="C2837" s="2">
        <v>45748</v>
      </c>
      <c r="D2837" s="90">
        <v>5</v>
      </c>
      <c r="E2837" t="s">
        <v>20</v>
      </c>
      <c r="F2837">
        <v>4104782</v>
      </c>
      <c r="G2837">
        <v>5</v>
      </c>
      <c r="H2837">
        <v>0</v>
      </c>
      <c r="I2837">
        <v>0</v>
      </c>
      <c r="K2837" s="90"/>
      <c r="M2837"/>
    </row>
    <row r="2838" spans="1:13" hidden="1" x14ac:dyDescent="0.25">
      <c r="A2838" t="s">
        <v>73</v>
      </c>
      <c r="B2838" t="s">
        <v>18</v>
      </c>
      <c r="C2838" s="2">
        <v>45748</v>
      </c>
      <c r="D2838" s="90">
        <v>0</v>
      </c>
      <c r="E2838" t="s">
        <v>23</v>
      </c>
      <c r="F2838">
        <v>4104783</v>
      </c>
      <c r="G2838">
        <v>0</v>
      </c>
      <c r="H2838">
        <v>0</v>
      </c>
      <c r="I2838">
        <v>0</v>
      </c>
      <c r="K2838" s="90"/>
      <c r="M2838"/>
    </row>
    <row r="2839" spans="1:13" hidden="1" x14ac:dyDescent="0.25">
      <c r="A2839" t="s">
        <v>73</v>
      </c>
      <c r="B2839" t="s">
        <v>136</v>
      </c>
      <c r="C2839" s="2">
        <v>45750</v>
      </c>
      <c r="D2839" s="90">
        <v>0</v>
      </c>
      <c r="E2839" t="s">
        <v>37</v>
      </c>
      <c r="F2839">
        <v>4104784</v>
      </c>
      <c r="G2839">
        <v>0</v>
      </c>
      <c r="H2839">
        <v>0</v>
      </c>
      <c r="I2839">
        <v>0</v>
      </c>
      <c r="K2839" s="90"/>
      <c r="M2839"/>
    </row>
    <row r="2840" spans="1:13" hidden="1" x14ac:dyDescent="0.25">
      <c r="A2840" t="s">
        <v>73</v>
      </c>
      <c r="B2840" t="s">
        <v>136</v>
      </c>
      <c r="C2840" s="2">
        <v>45750</v>
      </c>
      <c r="D2840" s="90">
        <v>0</v>
      </c>
      <c r="E2840" t="s">
        <v>37</v>
      </c>
      <c r="F2840">
        <v>4104786</v>
      </c>
      <c r="G2840">
        <v>0</v>
      </c>
      <c r="H2840">
        <v>0</v>
      </c>
      <c r="I2840">
        <v>0</v>
      </c>
      <c r="K2840" s="90"/>
      <c r="M2840"/>
    </row>
    <row r="2841" spans="1:13" hidden="1" x14ac:dyDescent="0.25">
      <c r="A2841" t="s">
        <v>44</v>
      </c>
      <c r="B2841" t="s">
        <v>65</v>
      </c>
      <c r="C2841" s="2">
        <v>45749</v>
      </c>
      <c r="D2841" s="90">
        <v>0</v>
      </c>
      <c r="E2841" t="s">
        <v>23</v>
      </c>
      <c r="F2841">
        <v>4104794</v>
      </c>
      <c r="G2841">
        <v>3.75</v>
      </c>
      <c r="H2841">
        <v>1</v>
      </c>
      <c r="I2841">
        <v>3.75</v>
      </c>
      <c r="K2841" s="90"/>
      <c r="M2841"/>
    </row>
    <row r="2842" spans="1:13" hidden="1" x14ac:dyDescent="0.25">
      <c r="A2842" t="s">
        <v>44</v>
      </c>
      <c r="B2842" t="s">
        <v>18</v>
      </c>
      <c r="C2842" s="2">
        <v>45749</v>
      </c>
      <c r="D2842" s="90">
        <v>0</v>
      </c>
      <c r="E2842" t="s">
        <v>20</v>
      </c>
      <c r="F2842">
        <v>4104802</v>
      </c>
      <c r="G2842">
        <v>3.75</v>
      </c>
      <c r="H2842">
        <v>1</v>
      </c>
      <c r="I2842">
        <v>3.75</v>
      </c>
      <c r="K2842" s="90"/>
      <c r="M2842"/>
    </row>
    <row r="2843" spans="1:13" hidden="1" x14ac:dyDescent="0.25">
      <c r="A2843" t="s">
        <v>44</v>
      </c>
      <c r="B2843" t="s">
        <v>18</v>
      </c>
      <c r="C2843" s="2">
        <v>45753</v>
      </c>
      <c r="D2843" s="90">
        <v>3.75</v>
      </c>
      <c r="E2843" t="s">
        <v>20</v>
      </c>
      <c r="F2843">
        <v>4104813</v>
      </c>
      <c r="G2843">
        <v>3.75</v>
      </c>
      <c r="H2843">
        <v>0</v>
      </c>
      <c r="I2843">
        <v>0</v>
      </c>
      <c r="K2843" s="90"/>
      <c r="M2843"/>
    </row>
    <row r="2844" spans="1:13" hidden="1" x14ac:dyDescent="0.25">
      <c r="A2844" t="s">
        <v>44</v>
      </c>
      <c r="B2844" t="s">
        <v>18</v>
      </c>
      <c r="C2844" s="2">
        <v>45753</v>
      </c>
      <c r="D2844" s="90">
        <v>0</v>
      </c>
      <c r="E2844" t="s">
        <v>20</v>
      </c>
      <c r="F2844">
        <v>4104815</v>
      </c>
      <c r="G2844">
        <v>3.75</v>
      </c>
      <c r="H2844">
        <v>1</v>
      </c>
      <c r="I2844">
        <v>3.75</v>
      </c>
      <c r="K2844" s="90"/>
      <c r="M2844"/>
    </row>
    <row r="2845" spans="1:13" hidden="1" x14ac:dyDescent="0.25">
      <c r="A2845" t="s">
        <v>44</v>
      </c>
      <c r="B2845" t="s">
        <v>45</v>
      </c>
      <c r="C2845" s="2">
        <v>45748</v>
      </c>
      <c r="D2845" s="90">
        <v>0</v>
      </c>
      <c r="E2845" t="s">
        <v>23</v>
      </c>
      <c r="F2845">
        <v>4104820</v>
      </c>
      <c r="G2845">
        <v>3.75</v>
      </c>
      <c r="H2845">
        <v>1</v>
      </c>
      <c r="I2845">
        <v>3.75</v>
      </c>
      <c r="K2845" s="90"/>
      <c r="M2845"/>
    </row>
    <row r="2846" spans="1:13" hidden="1" x14ac:dyDescent="0.25">
      <c r="A2846" t="s">
        <v>44</v>
      </c>
      <c r="B2846" t="s">
        <v>45</v>
      </c>
      <c r="C2846" s="2">
        <v>45748</v>
      </c>
      <c r="D2846" s="90">
        <v>0</v>
      </c>
      <c r="E2846" t="s">
        <v>23</v>
      </c>
      <c r="F2846">
        <v>4104821</v>
      </c>
      <c r="G2846">
        <v>3.75</v>
      </c>
      <c r="H2846">
        <v>1</v>
      </c>
      <c r="I2846">
        <v>3.75</v>
      </c>
      <c r="K2846" s="90"/>
      <c r="M2846"/>
    </row>
    <row r="2847" spans="1:13" hidden="1" x14ac:dyDescent="0.25">
      <c r="A2847" t="s">
        <v>44</v>
      </c>
      <c r="B2847" t="s">
        <v>45</v>
      </c>
      <c r="C2847" s="2">
        <v>45748</v>
      </c>
      <c r="D2847" s="90">
        <v>0</v>
      </c>
      <c r="E2847" t="s">
        <v>23</v>
      </c>
      <c r="F2847">
        <v>4104823</v>
      </c>
      <c r="G2847">
        <v>3.75</v>
      </c>
      <c r="H2847">
        <v>1</v>
      </c>
      <c r="I2847">
        <v>3.75</v>
      </c>
      <c r="K2847" s="90"/>
      <c r="M2847"/>
    </row>
    <row r="2848" spans="1:13" hidden="1" x14ac:dyDescent="0.25">
      <c r="A2848" t="s">
        <v>75</v>
      </c>
      <c r="B2848" t="s">
        <v>137</v>
      </c>
      <c r="C2848" s="2">
        <v>45749</v>
      </c>
      <c r="D2848" s="90">
        <v>5.5</v>
      </c>
      <c r="E2848" t="s">
        <v>23</v>
      </c>
      <c r="F2848">
        <v>4104824</v>
      </c>
      <c r="G2848">
        <v>5.5</v>
      </c>
      <c r="H2848">
        <v>0</v>
      </c>
      <c r="I2848">
        <v>0</v>
      </c>
      <c r="K2848" s="90"/>
      <c r="M2848"/>
    </row>
    <row r="2849" spans="1:13" hidden="1" x14ac:dyDescent="0.25">
      <c r="A2849" t="s">
        <v>44</v>
      </c>
      <c r="B2849" t="s">
        <v>65</v>
      </c>
      <c r="C2849" s="2">
        <v>45748</v>
      </c>
      <c r="D2849" s="90">
        <v>0</v>
      </c>
      <c r="E2849" t="s">
        <v>23</v>
      </c>
      <c r="F2849">
        <v>4104825</v>
      </c>
      <c r="G2849">
        <v>3.75</v>
      </c>
      <c r="H2849">
        <v>1</v>
      </c>
      <c r="I2849">
        <v>3.75</v>
      </c>
      <c r="K2849" s="90"/>
      <c r="M2849"/>
    </row>
    <row r="2850" spans="1:13" hidden="1" x14ac:dyDescent="0.25">
      <c r="A2850" t="s">
        <v>75</v>
      </c>
      <c r="B2850" t="s">
        <v>18</v>
      </c>
      <c r="C2850" s="2">
        <v>45749</v>
      </c>
      <c r="D2850" s="90">
        <v>5</v>
      </c>
      <c r="E2850" t="s">
        <v>20</v>
      </c>
      <c r="F2850">
        <v>4104826</v>
      </c>
      <c r="G2850">
        <v>5</v>
      </c>
      <c r="H2850">
        <v>0</v>
      </c>
      <c r="I2850">
        <v>0</v>
      </c>
      <c r="K2850" s="90"/>
      <c r="M2850"/>
    </row>
    <row r="2851" spans="1:13" hidden="1" x14ac:dyDescent="0.25">
      <c r="A2851" t="s">
        <v>75</v>
      </c>
      <c r="B2851" t="s">
        <v>18</v>
      </c>
      <c r="C2851" s="2">
        <v>45750</v>
      </c>
      <c r="D2851" s="90">
        <v>5.5</v>
      </c>
      <c r="E2851" t="s">
        <v>20</v>
      </c>
      <c r="F2851">
        <v>4104827</v>
      </c>
      <c r="G2851">
        <v>5.5</v>
      </c>
      <c r="H2851">
        <v>0</v>
      </c>
      <c r="I2851">
        <v>0</v>
      </c>
      <c r="K2851" s="90"/>
      <c r="M2851"/>
    </row>
    <row r="2852" spans="1:13" hidden="1" x14ac:dyDescent="0.25">
      <c r="A2852" t="s">
        <v>75</v>
      </c>
      <c r="B2852" t="s">
        <v>136</v>
      </c>
      <c r="C2852" s="2">
        <v>45751</v>
      </c>
      <c r="D2852" s="90">
        <v>5.5</v>
      </c>
      <c r="E2852" t="s">
        <v>23</v>
      </c>
      <c r="F2852">
        <v>4104828</v>
      </c>
      <c r="G2852">
        <v>5.5</v>
      </c>
      <c r="H2852">
        <v>0</v>
      </c>
      <c r="I2852">
        <v>0</v>
      </c>
      <c r="K2852" s="90"/>
      <c r="M2852"/>
    </row>
    <row r="2853" spans="1:13" hidden="1" x14ac:dyDescent="0.25">
      <c r="A2853" t="s">
        <v>75</v>
      </c>
      <c r="B2853" t="s">
        <v>18</v>
      </c>
      <c r="C2853" s="2">
        <v>45750</v>
      </c>
      <c r="D2853" s="90">
        <v>5</v>
      </c>
      <c r="E2853" t="s">
        <v>23</v>
      </c>
      <c r="F2853">
        <v>4104830</v>
      </c>
      <c r="G2853">
        <v>5</v>
      </c>
      <c r="H2853">
        <v>0</v>
      </c>
      <c r="I2853">
        <v>0</v>
      </c>
      <c r="K2853" s="90"/>
      <c r="M2853"/>
    </row>
    <row r="2854" spans="1:13" hidden="1" x14ac:dyDescent="0.25">
      <c r="A2854" t="s">
        <v>75</v>
      </c>
      <c r="B2854" t="s">
        <v>18</v>
      </c>
      <c r="C2854" s="2">
        <v>45751</v>
      </c>
      <c r="D2854" s="90">
        <v>5</v>
      </c>
      <c r="E2854" t="s">
        <v>23</v>
      </c>
      <c r="F2854">
        <v>4104831</v>
      </c>
      <c r="G2854">
        <v>5</v>
      </c>
      <c r="H2854">
        <v>0</v>
      </c>
      <c r="I2854">
        <v>0</v>
      </c>
      <c r="K2854" s="90"/>
      <c r="M2854"/>
    </row>
    <row r="2855" spans="1:13" hidden="1" x14ac:dyDescent="0.25">
      <c r="A2855" t="s">
        <v>75</v>
      </c>
      <c r="B2855" t="s">
        <v>18</v>
      </c>
      <c r="C2855" s="2">
        <v>45752</v>
      </c>
      <c r="D2855" s="90">
        <v>0</v>
      </c>
      <c r="E2855" t="s">
        <v>23</v>
      </c>
      <c r="F2855">
        <v>4104837</v>
      </c>
      <c r="G2855">
        <v>0</v>
      </c>
      <c r="H2855">
        <v>0</v>
      </c>
      <c r="I2855">
        <v>0</v>
      </c>
      <c r="K2855" s="90"/>
      <c r="M2855"/>
    </row>
    <row r="2856" spans="1:13" hidden="1" x14ac:dyDescent="0.25">
      <c r="A2856" t="s">
        <v>75</v>
      </c>
      <c r="B2856" t="s">
        <v>133</v>
      </c>
      <c r="C2856" s="2">
        <v>45752</v>
      </c>
      <c r="D2856" s="90">
        <v>0</v>
      </c>
      <c r="E2856" t="s">
        <v>23</v>
      </c>
      <c r="F2856">
        <v>4104838</v>
      </c>
      <c r="G2856">
        <v>0</v>
      </c>
      <c r="H2856">
        <v>0</v>
      </c>
      <c r="I2856">
        <v>0</v>
      </c>
      <c r="K2856" s="90"/>
      <c r="M2856"/>
    </row>
    <row r="2857" spans="1:13" hidden="1" x14ac:dyDescent="0.25">
      <c r="A2857" t="s">
        <v>73</v>
      </c>
      <c r="B2857" t="s">
        <v>18</v>
      </c>
      <c r="C2857" s="2">
        <v>45749</v>
      </c>
      <c r="D2857" s="90">
        <v>5</v>
      </c>
      <c r="E2857" t="s">
        <v>23</v>
      </c>
      <c r="F2857">
        <v>4104840</v>
      </c>
      <c r="G2857">
        <v>5</v>
      </c>
      <c r="H2857">
        <v>0</v>
      </c>
      <c r="I2857">
        <v>0</v>
      </c>
      <c r="K2857" s="90"/>
      <c r="M2857"/>
    </row>
    <row r="2858" spans="1:13" hidden="1" x14ac:dyDescent="0.25">
      <c r="A2858" t="s">
        <v>44</v>
      </c>
      <c r="B2858" t="s">
        <v>18</v>
      </c>
      <c r="C2858" s="2">
        <v>45748</v>
      </c>
      <c r="D2858" s="90">
        <v>3.75</v>
      </c>
      <c r="E2858" t="s">
        <v>20</v>
      </c>
      <c r="F2858">
        <v>4104841</v>
      </c>
      <c r="G2858">
        <v>3.75</v>
      </c>
      <c r="H2858">
        <v>0</v>
      </c>
      <c r="I2858">
        <v>0</v>
      </c>
      <c r="K2858" s="90"/>
      <c r="M2858"/>
    </row>
    <row r="2859" spans="1:13" hidden="1" x14ac:dyDescent="0.25">
      <c r="A2859" t="s">
        <v>44</v>
      </c>
      <c r="B2859" t="s">
        <v>18</v>
      </c>
      <c r="C2859" s="2">
        <v>45748</v>
      </c>
      <c r="D2859" s="90">
        <v>0</v>
      </c>
      <c r="E2859" t="s">
        <v>20</v>
      </c>
      <c r="F2859">
        <v>4104843</v>
      </c>
      <c r="G2859">
        <v>3.75</v>
      </c>
      <c r="H2859">
        <v>1</v>
      </c>
      <c r="I2859">
        <v>3.75</v>
      </c>
      <c r="K2859" s="90"/>
      <c r="M2859"/>
    </row>
    <row r="2860" spans="1:13" hidden="1" x14ac:dyDescent="0.25">
      <c r="A2860" t="s">
        <v>73</v>
      </c>
      <c r="B2860" t="s">
        <v>21</v>
      </c>
      <c r="C2860" s="2">
        <v>45748</v>
      </c>
      <c r="D2860" s="90">
        <v>0</v>
      </c>
      <c r="E2860" t="s">
        <v>23</v>
      </c>
      <c r="F2860">
        <v>4104844</v>
      </c>
      <c r="G2860">
        <v>0</v>
      </c>
      <c r="H2860">
        <v>0</v>
      </c>
      <c r="I2860">
        <v>0</v>
      </c>
      <c r="K2860" s="90"/>
      <c r="M2860"/>
    </row>
    <row r="2861" spans="1:13" hidden="1" x14ac:dyDescent="0.25">
      <c r="A2861" t="s">
        <v>44</v>
      </c>
      <c r="B2861" t="s">
        <v>65</v>
      </c>
      <c r="C2861" s="2">
        <v>45748</v>
      </c>
      <c r="D2861" s="90">
        <v>0</v>
      </c>
      <c r="E2861" t="s">
        <v>23</v>
      </c>
      <c r="F2861">
        <v>4104847</v>
      </c>
      <c r="G2861">
        <v>3.75</v>
      </c>
      <c r="H2861">
        <v>1</v>
      </c>
      <c r="I2861">
        <v>3.75</v>
      </c>
      <c r="K2861" s="90"/>
      <c r="M2861"/>
    </row>
    <row r="2862" spans="1:13" hidden="1" x14ac:dyDescent="0.25">
      <c r="A2862" t="s">
        <v>44</v>
      </c>
      <c r="B2862" t="s">
        <v>18</v>
      </c>
      <c r="C2862" s="2">
        <v>45748</v>
      </c>
      <c r="D2862" s="90">
        <v>3.75</v>
      </c>
      <c r="E2862" t="s">
        <v>20</v>
      </c>
      <c r="F2862">
        <v>4104848</v>
      </c>
      <c r="G2862">
        <v>3.75</v>
      </c>
      <c r="H2862">
        <v>0</v>
      </c>
      <c r="I2862">
        <v>0</v>
      </c>
      <c r="K2862" s="90"/>
      <c r="M2862"/>
    </row>
    <row r="2863" spans="1:13" hidden="1" x14ac:dyDescent="0.25">
      <c r="A2863" t="s">
        <v>73</v>
      </c>
      <c r="B2863" t="s">
        <v>138</v>
      </c>
      <c r="C2863" s="2">
        <v>45749</v>
      </c>
      <c r="D2863" s="90">
        <v>5</v>
      </c>
      <c r="E2863" t="s">
        <v>37</v>
      </c>
      <c r="F2863">
        <v>4104850</v>
      </c>
      <c r="G2863">
        <v>5</v>
      </c>
      <c r="H2863">
        <v>0</v>
      </c>
      <c r="I2863">
        <v>0</v>
      </c>
      <c r="K2863" s="90"/>
      <c r="M2863"/>
    </row>
    <row r="2864" spans="1:13" hidden="1" x14ac:dyDescent="0.25">
      <c r="A2864" t="s">
        <v>73</v>
      </c>
      <c r="B2864" t="s">
        <v>133</v>
      </c>
      <c r="C2864" s="2">
        <v>45750</v>
      </c>
      <c r="D2864" s="90">
        <v>0</v>
      </c>
      <c r="E2864" t="s">
        <v>23</v>
      </c>
      <c r="F2864">
        <v>4104868</v>
      </c>
      <c r="G2864">
        <v>0</v>
      </c>
      <c r="H2864">
        <v>0</v>
      </c>
      <c r="I2864">
        <v>0</v>
      </c>
      <c r="K2864" s="90"/>
      <c r="M2864"/>
    </row>
    <row r="2865" spans="1:13" hidden="1" x14ac:dyDescent="0.25">
      <c r="A2865" t="s">
        <v>73</v>
      </c>
      <c r="B2865" t="s">
        <v>18</v>
      </c>
      <c r="C2865" s="2">
        <v>45749</v>
      </c>
      <c r="D2865" s="90">
        <v>0</v>
      </c>
      <c r="E2865" t="s">
        <v>23</v>
      </c>
      <c r="F2865">
        <v>4104870</v>
      </c>
      <c r="G2865">
        <v>0</v>
      </c>
      <c r="H2865">
        <v>0</v>
      </c>
      <c r="I2865">
        <v>0</v>
      </c>
      <c r="K2865" s="90"/>
      <c r="M2865"/>
    </row>
    <row r="2866" spans="1:13" hidden="1" x14ac:dyDescent="0.25">
      <c r="A2866" t="s">
        <v>44</v>
      </c>
      <c r="B2866" t="s">
        <v>65</v>
      </c>
      <c r="C2866" s="2">
        <v>45748</v>
      </c>
      <c r="D2866" s="90">
        <v>3.75</v>
      </c>
      <c r="E2866" t="s">
        <v>23</v>
      </c>
      <c r="F2866">
        <v>4104871</v>
      </c>
      <c r="G2866">
        <v>3.75</v>
      </c>
      <c r="H2866">
        <v>0</v>
      </c>
      <c r="I2866">
        <v>0</v>
      </c>
      <c r="K2866" s="90"/>
      <c r="M2866"/>
    </row>
    <row r="2867" spans="1:13" hidden="1" x14ac:dyDescent="0.25">
      <c r="A2867" t="s">
        <v>44</v>
      </c>
      <c r="B2867" t="s">
        <v>45</v>
      </c>
      <c r="C2867" s="2">
        <v>45748</v>
      </c>
      <c r="D2867" s="90">
        <v>0</v>
      </c>
      <c r="E2867" t="s">
        <v>23</v>
      </c>
      <c r="F2867">
        <v>4104872</v>
      </c>
      <c r="G2867">
        <v>3.75</v>
      </c>
      <c r="H2867">
        <v>1</v>
      </c>
      <c r="I2867">
        <v>3.75</v>
      </c>
      <c r="K2867" s="90"/>
      <c r="M2867"/>
    </row>
    <row r="2868" spans="1:13" hidden="1" x14ac:dyDescent="0.25">
      <c r="A2868" t="s">
        <v>73</v>
      </c>
      <c r="B2868" t="s">
        <v>18</v>
      </c>
      <c r="C2868" s="2">
        <v>45752</v>
      </c>
      <c r="D2868" s="90">
        <v>0</v>
      </c>
      <c r="E2868" t="s">
        <v>23</v>
      </c>
      <c r="F2868">
        <v>4104878</v>
      </c>
      <c r="G2868">
        <v>0</v>
      </c>
      <c r="H2868">
        <v>0</v>
      </c>
      <c r="I2868">
        <v>0</v>
      </c>
      <c r="K2868" s="90"/>
      <c r="M2868"/>
    </row>
    <row r="2869" spans="1:13" hidden="1" x14ac:dyDescent="0.25">
      <c r="A2869" t="s">
        <v>44</v>
      </c>
      <c r="B2869" t="s">
        <v>136</v>
      </c>
      <c r="C2869" s="2">
        <v>45748</v>
      </c>
      <c r="D2869" s="90">
        <v>0</v>
      </c>
      <c r="E2869" t="s">
        <v>23</v>
      </c>
      <c r="F2869">
        <v>4104879</v>
      </c>
      <c r="G2869">
        <v>3.75</v>
      </c>
      <c r="H2869">
        <v>1</v>
      </c>
      <c r="I2869">
        <v>3.75</v>
      </c>
      <c r="K2869" s="90"/>
      <c r="M2869"/>
    </row>
    <row r="2870" spans="1:13" hidden="1" x14ac:dyDescent="0.25">
      <c r="A2870" t="s">
        <v>44</v>
      </c>
      <c r="B2870" t="s">
        <v>117</v>
      </c>
      <c r="C2870" s="2">
        <v>45748</v>
      </c>
      <c r="D2870" s="90">
        <v>0</v>
      </c>
      <c r="E2870" t="s">
        <v>23</v>
      </c>
      <c r="F2870">
        <v>4104881</v>
      </c>
      <c r="G2870">
        <v>3.75</v>
      </c>
      <c r="H2870">
        <v>1</v>
      </c>
      <c r="I2870">
        <v>3.75</v>
      </c>
      <c r="K2870" s="90"/>
      <c r="M2870"/>
    </row>
    <row r="2871" spans="1:13" hidden="1" x14ac:dyDescent="0.25">
      <c r="A2871" t="s">
        <v>44</v>
      </c>
      <c r="B2871" t="s">
        <v>65</v>
      </c>
      <c r="C2871" s="2">
        <v>45749</v>
      </c>
      <c r="D2871" s="90">
        <v>0</v>
      </c>
      <c r="E2871" t="s">
        <v>23</v>
      </c>
      <c r="F2871">
        <v>4104883</v>
      </c>
      <c r="G2871">
        <v>3.75</v>
      </c>
      <c r="H2871">
        <v>1</v>
      </c>
      <c r="I2871">
        <v>3.75</v>
      </c>
      <c r="K2871" s="90"/>
      <c r="M2871"/>
    </row>
    <row r="2872" spans="1:13" hidden="1" x14ac:dyDescent="0.25">
      <c r="A2872" t="s">
        <v>44</v>
      </c>
      <c r="B2872" t="s">
        <v>65</v>
      </c>
      <c r="C2872" s="2">
        <v>45748</v>
      </c>
      <c r="D2872" s="90">
        <v>0</v>
      </c>
      <c r="E2872" t="s">
        <v>23</v>
      </c>
      <c r="F2872">
        <v>4104887</v>
      </c>
      <c r="G2872">
        <v>0</v>
      </c>
      <c r="H2872">
        <v>0</v>
      </c>
      <c r="I2872">
        <v>0</v>
      </c>
      <c r="K2872" s="90"/>
      <c r="M2872"/>
    </row>
    <row r="2873" spans="1:13" hidden="1" x14ac:dyDescent="0.25">
      <c r="A2873" t="s">
        <v>44</v>
      </c>
      <c r="B2873" t="s">
        <v>132</v>
      </c>
      <c r="C2873" s="2">
        <v>45750</v>
      </c>
      <c r="D2873" s="90">
        <v>0</v>
      </c>
      <c r="E2873" t="s">
        <v>23</v>
      </c>
      <c r="F2873">
        <v>4104889</v>
      </c>
      <c r="G2873">
        <v>0</v>
      </c>
      <c r="H2873">
        <v>0</v>
      </c>
      <c r="I2873">
        <v>0</v>
      </c>
      <c r="K2873" s="90"/>
      <c r="M2873"/>
    </row>
    <row r="2874" spans="1:13" hidden="1" x14ac:dyDescent="0.25">
      <c r="A2874" t="s">
        <v>44</v>
      </c>
      <c r="B2874" t="s">
        <v>18</v>
      </c>
      <c r="C2874" s="2">
        <v>45752</v>
      </c>
      <c r="D2874" s="90">
        <v>0</v>
      </c>
      <c r="E2874" t="s">
        <v>20</v>
      </c>
      <c r="F2874">
        <v>4104893</v>
      </c>
      <c r="G2874">
        <v>3.75</v>
      </c>
      <c r="H2874">
        <v>1</v>
      </c>
      <c r="I2874">
        <v>3.75</v>
      </c>
      <c r="K2874" s="90"/>
      <c r="M2874"/>
    </row>
    <row r="2875" spans="1:13" hidden="1" x14ac:dyDescent="0.25">
      <c r="A2875" t="s">
        <v>44</v>
      </c>
      <c r="B2875" t="s">
        <v>65</v>
      </c>
      <c r="C2875" s="2">
        <v>45748</v>
      </c>
      <c r="D2875" s="90">
        <v>3.75</v>
      </c>
      <c r="E2875" t="s">
        <v>23</v>
      </c>
      <c r="F2875">
        <v>4104895</v>
      </c>
      <c r="G2875">
        <v>3.75</v>
      </c>
      <c r="H2875">
        <v>0</v>
      </c>
      <c r="I2875">
        <v>0</v>
      </c>
      <c r="K2875" s="90"/>
      <c r="M2875"/>
    </row>
    <row r="2876" spans="1:13" hidden="1" x14ac:dyDescent="0.25">
      <c r="A2876" t="s">
        <v>75</v>
      </c>
      <c r="B2876" t="s">
        <v>135</v>
      </c>
      <c r="C2876" s="2">
        <v>45750</v>
      </c>
      <c r="D2876" s="90">
        <v>0</v>
      </c>
      <c r="E2876" t="s">
        <v>23</v>
      </c>
      <c r="F2876">
        <v>4104907</v>
      </c>
      <c r="G2876">
        <v>5.5</v>
      </c>
      <c r="H2876">
        <v>1</v>
      </c>
      <c r="I2876">
        <v>5.5</v>
      </c>
      <c r="K2876" s="90"/>
      <c r="M2876"/>
    </row>
    <row r="2877" spans="1:13" hidden="1" x14ac:dyDescent="0.25">
      <c r="A2877" t="s">
        <v>73</v>
      </c>
      <c r="B2877" t="s">
        <v>143</v>
      </c>
      <c r="C2877" s="2">
        <v>45749</v>
      </c>
      <c r="D2877" s="90">
        <v>0</v>
      </c>
      <c r="E2877" t="s">
        <v>37</v>
      </c>
      <c r="F2877">
        <v>4104908</v>
      </c>
      <c r="G2877">
        <v>5</v>
      </c>
      <c r="H2877">
        <v>1</v>
      </c>
      <c r="I2877">
        <v>5</v>
      </c>
      <c r="K2877" s="90"/>
      <c r="M2877"/>
    </row>
    <row r="2878" spans="1:13" hidden="1" x14ac:dyDescent="0.25">
      <c r="A2878" t="s">
        <v>75</v>
      </c>
      <c r="B2878" t="s">
        <v>18</v>
      </c>
      <c r="C2878" s="2">
        <v>45750</v>
      </c>
      <c r="D2878" s="90">
        <v>0</v>
      </c>
      <c r="E2878" t="s">
        <v>23</v>
      </c>
      <c r="F2878">
        <v>4104911</v>
      </c>
      <c r="G2878">
        <v>5</v>
      </c>
      <c r="H2878">
        <v>1</v>
      </c>
      <c r="I2878">
        <v>5</v>
      </c>
      <c r="K2878" s="90"/>
      <c r="M2878"/>
    </row>
    <row r="2879" spans="1:13" hidden="1" x14ac:dyDescent="0.25">
      <c r="A2879" t="s">
        <v>73</v>
      </c>
      <c r="B2879" t="s">
        <v>136</v>
      </c>
      <c r="C2879" s="2">
        <v>45751</v>
      </c>
      <c r="D2879" s="90">
        <v>0</v>
      </c>
      <c r="E2879" t="s">
        <v>23</v>
      </c>
      <c r="F2879">
        <v>4104914</v>
      </c>
      <c r="G2879">
        <v>5</v>
      </c>
      <c r="H2879">
        <v>1</v>
      </c>
      <c r="I2879">
        <v>5</v>
      </c>
      <c r="K2879" s="90"/>
      <c r="M2879"/>
    </row>
    <row r="2880" spans="1:13" hidden="1" x14ac:dyDescent="0.25">
      <c r="A2880" t="s">
        <v>75</v>
      </c>
      <c r="B2880" t="s">
        <v>135</v>
      </c>
      <c r="C2880" s="2">
        <v>45748</v>
      </c>
      <c r="D2880" s="90">
        <v>5.5</v>
      </c>
      <c r="E2880" t="s">
        <v>23</v>
      </c>
      <c r="F2880">
        <v>4104915</v>
      </c>
      <c r="G2880">
        <v>5.5</v>
      </c>
      <c r="H2880">
        <v>0</v>
      </c>
      <c r="I2880">
        <v>0</v>
      </c>
      <c r="K2880" s="90"/>
      <c r="M2880"/>
    </row>
    <row r="2881" spans="1:13" hidden="1" x14ac:dyDescent="0.25">
      <c r="A2881" t="s">
        <v>73</v>
      </c>
      <c r="B2881" t="s">
        <v>18</v>
      </c>
      <c r="C2881" s="2">
        <v>45748</v>
      </c>
      <c r="D2881" s="90">
        <v>5</v>
      </c>
      <c r="E2881" t="s">
        <v>23</v>
      </c>
      <c r="F2881">
        <v>4104916</v>
      </c>
      <c r="G2881">
        <v>5</v>
      </c>
      <c r="H2881">
        <v>0</v>
      </c>
      <c r="I2881">
        <v>0</v>
      </c>
      <c r="K2881" s="90"/>
      <c r="M2881"/>
    </row>
    <row r="2882" spans="1:13" hidden="1" x14ac:dyDescent="0.25">
      <c r="A2882" t="s">
        <v>44</v>
      </c>
      <c r="B2882" t="s">
        <v>136</v>
      </c>
      <c r="C2882" s="2">
        <v>45748</v>
      </c>
      <c r="D2882" s="90">
        <v>0</v>
      </c>
      <c r="E2882" t="s">
        <v>23</v>
      </c>
      <c r="F2882">
        <v>4104918</v>
      </c>
      <c r="G2882">
        <v>3.75</v>
      </c>
      <c r="H2882">
        <v>1</v>
      </c>
      <c r="I2882">
        <v>3.75</v>
      </c>
      <c r="K2882" s="90"/>
      <c r="M2882"/>
    </row>
    <row r="2883" spans="1:13" hidden="1" x14ac:dyDescent="0.25">
      <c r="A2883" t="s">
        <v>44</v>
      </c>
      <c r="B2883" t="s">
        <v>136</v>
      </c>
      <c r="C2883" s="2">
        <v>45750</v>
      </c>
      <c r="D2883" s="90">
        <v>0</v>
      </c>
      <c r="E2883" t="s">
        <v>23</v>
      </c>
      <c r="F2883">
        <v>4104919</v>
      </c>
      <c r="G2883">
        <v>3.75</v>
      </c>
      <c r="H2883">
        <v>1</v>
      </c>
      <c r="I2883">
        <v>3.75</v>
      </c>
      <c r="K2883" s="90"/>
      <c r="M2883"/>
    </row>
    <row r="2884" spans="1:13" hidden="1" x14ac:dyDescent="0.25">
      <c r="A2884" t="s">
        <v>44</v>
      </c>
      <c r="B2884" t="s">
        <v>132</v>
      </c>
      <c r="C2884" s="2">
        <v>45752</v>
      </c>
      <c r="D2884" s="90">
        <v>0</v>
      </c>
      <c r="E2884" t="s">
        <v>23</v>
      </c>
      <c r="F2884">
        <v>4104920</v>
      </c>
      <c r="G2884">
        <v>3.75</v>
      </c>
      <c r="H2884">
        <v>1</v>
      </c>
      <c r="I2884">
        <v>3.75</v>
      </c>
      <c r="K2884" s="90"/>
      <c r="M2884"/>
    </row>
    <row r="2885" spans="1:13" hidden="1" x14ac:dyDescent="0.25">
      <c r="A2885" t="s">
        <v>44</v>
      </c>
      <c r="B2885" t="s">
        <v>132</v>
      </c>
      <c r="C2885" s="2">
        <v>45748</v>
      </c>
      <c r="D2885" s="90">
        <v>0</v>
      </c>
      <c r="E2885" t="s">
        <v>23</v>
      </c>
      <c r="F2885">
        <v>4104921</v>
      </c>
      <c r="G2885">
        <v>3.75</v>
      </c>
      <c r="H2885">
        <v>1</v>
      </c>
      <c r="I2885">
        <v>3.75</v>
      </c>
      <c r="K2885" s="90"/>
      <c r="M2885"/>
    </row>
    <row r="2886" spans="1:13" hidden="1" x14ac:dyDescent="0.25">
      <c r="A2886" t="s">
        <v>44</v>
      </c>
      <c r="B2886" t="s">
        <v>45</v>
      </c>
      <c r="C2886" s="2">
        <v>45750</v>
      </c>
      <c r="D2886" s="90">
        <v>0</v>
      </c>
      <c r="E2886" t="s">
        <v>23</v>
      </c>
      <c r="F2886">
        <v>4104922</v>
      </c>
      <c r="G2886">
        <v>3.75</v>
      </c>
      <c r="H2886">
        <v>1</v>
      </c>
      <c r="I2886">
        <v>3.75</v>
      </c>
      <c r="K2886" s="90"/>
      <c r="M2886"/>
    </row>
    <row r="2887" spans="1:13" hidden="1" x14ac:dyDescent="0.25">
      <c r="A2887" t="s">
        <v>44</v>
      </c>
      <c r="B2887" t="s">
        <v>132</v>
      </c>
      <c r="C2887" s="2">
        <v>45752</v>
      </c>
      <c r="D2887" s="90">
        <v>0</v>
      </c>
      <c r="E2887" t="s">
        <v>23</v>
      </c>
      <c r="F2887">
        <v>4104923</v>
      </c>
      <c r="G2887">
        <v>3.75</v>
      </c>
      <c r="H2887">
        <v>1</v>
      </c>
      <c r="I2887">
        <v>3.75</v>
      </c>
      <c r="K2887" s="90"/>
      <c r="M2887"/>
    </row>
    <row r="2888" spans="1:13" hidden="1" x14ac:dyDescent="0.25">
      <c r="A2888" t="s">
        <v>44</v>
      </c>
      <c r="B2888" t="s">
        <v>132</v>
      </c>
      <c r="C2888" s="2">
        <v>45749</v>
      </c>
      <c r="D2888" s="90">
        <v>3.75</v>
      </c>
      <c r="E2888" t="s">
        <v>23</v>
      </c>
      <c r="F2888">
        <v>4104931</v>
      </c>
      <c r="G2888">
        <v>3.75</v>
      </c>
      <c r="H2888">
        <v>0</v>
      </c>
      <c r="I2888">
        <v>0</v>
      </c>
      <c r="K2888" s="90"/>
      <c r="M2888"/>
    </row>
    <row r="2889" spans="1:13" hidden="1" x14ac:dyDescent="0.25">
      <c r="A2889" t="s">
        <v>44</v>
      </c>
      <c r="B2889" t="s">
        <v>132</v>
      </c>
      <c r="C2889" s="2">
        <v>45749</v>
      </c>
      <c r="D2889" s="90">
        <v>3.75</v>
      </c>
      <c r="E2889" t="s">
        <v>23</v>
      </c>
      <c r="F2889">
        <v>4104932</v>
      </c>
      <c r="G2889">
        <v>3.75</v>
      </c>
      <c r="H2889">
        <v>0</v>
      </c>
      <c r="I2889">
        <v>0</v>
      </c>
      <c r="K2889" s="90"/>
      <c r="M2889"/>
    </row>
    <row r="2890" spans="1:13" hidden="1" x14ac:dyDescent="0.25">
      <c r="A2890" t="s">
        <v>44</v>
      </c>
      <c r="B2890" t="s">
        <v>65</v>
      </c>
      <c r="C2890" s="2">
        <v>45749</v>
      </c>
      <c r="D2890" s="90">
        <v>3.75</v>
      </c>
      <c r="E2890" t="s">
        <v>23</v>
      </c>
      <c r="F2890">
        <v>4104933</v>
      </c>
      <c r="G2890">
        <v>3.75</v>
      </c>
      <c r="H2890">
        <v>0</v>
      </c>
      <c r="I2890">
        <v>0</v>
      </c>
      <c r="K2890" s="90"/>
      <c r="M2890"/>
    </row>
    <row r="2891" spans="1:13" hidden="1" x14ac:dyDescent="0.25">
      <c r="A2891" t="s">
        <v>44</v>
      </c>
      <c r="B2891" t="s">
        <v>18</v>
      </c>
      <c r="C2891" s="2">
        <v>45749</v>
      </c>
      <c r="D2891" s="90">
        <v>0</v>
      </c>
      <c r="E2891" t="s">
        <v>20</v>
      </c>
      <c r="F2891">
        <v>4104934</v>
      </c>
      <c r="G2891">
        <v>3.75</v>
      </c>
      <c r="H2891">
        <v>1</v>
      </c>
      <c r="I2891">
        <v>3.75</v>
      </c>
      <c r="K2891" s="90"/>
      <c r="M2891"/>
    </row>
    <row r="2892" spans="1:13" hidden="1" x14ac:dyDescent="0.25">
      <c r="A2892" t="s">
        <v>75</v>
      </c>
      <c r="B2892" t="s">
        <v>133</v>
      </c>
      <c r="C2892" s="2">
        <v>45749</v>
      </c>
      <c r="D2892" s="90">
        <v>5.5</v>
      </c>
      <c r="E2892" t="s">
        <v>23</v>
      </c>
      <c r="F2892">
        <v>4104941</v>
      </c>
      <c r="G2892">
        <v>5.5</v>
      </c>
      <c r="H2892">
        <v>0</v>
      </c>
      <c r="I2892">
        <v>0</v>
      </c>
      <c r="K2892" s="90"/>
      <c r="M2892"/>
    </row>
    <row r="2893" spans="1:13" hidden="1" x14ac:dyDescent="0.25">
      <c r="A2893" t="s">
        <v>75</v>
      </c>
      <c r="B2893" t="s">
        <v>141</v>
      </c>
      <c r="C2893" s="2">
        <v>45751</v>
      </c>
      <c r="D2893" s="90">
        <v>0</v>
      </c>
      <c r="E2893" t="s">
        <v>23</v>
      </c>
      <c r="F2893">
        <v>4104942</v>
      </c>
      <c r="G2893">
        <v>5.5</v>
      </c>
      <c r="H2893">
        <v>1</v>
      </c>
      <c r="I2893">
        <v>5.5</v>
      </c>
      <c r="K2893" s="90"/>
      <c r="M2893"/>
    </row>
    <row r="2894" spans="1:13" hidden="1" x14ac:dyDescent="0.25">
      <c r="A2894" t="s">
        <v>75</v>
      </c>
      <c r="B2894" t="s">
        <v>21</v>
      </c>
      <c r="C2894" s="2">
        <v>45749</v>
      </c>
      <c r="D2894" s="90">
        <v>3</v>
      </c>
      <c r="E2894" t="s">
        <v>23</v>
      </c>
      <c r="F2894">
        <v>4104943</v>
      </c>
      <c r="G2894">
        <v>3</v>
      </c>
      <c r="H2894">
        <v>0</v>
      </c>
      <c r="I2894">
        <v>0</v>
      </c>
      <c r="K2894" s="90"/>
      <c r="M2894"/>
    </row>
    <row r="2895" spans="1:13" hidden="1" x14ac:dyDescent="0.25">
      <c r="A2895" t="s">
        <v>75</v>
      </c>
      <c r="B2895" t="s">
        <v>135</v>
      </c>
      <c r="C2895" s="2">
        <v>45751</v>
      </c>
      <c r="D2895" s="90">
        <v>0</v>
      </c>
      <c r="E2895" t="s">
        <v>23</v>
      </c>
      <c r="F2895">
        <v>4104944</v>
      </c>
      <c r="G2895">
        <v>3</v>
      </c>
      <c r="H2895">
        <v>1</v>
      </c>
      <c r="I2895">
        <v>3</v>
      </c>
      <c r="K2895" s="90"/>
      <c r="M2895"/>
    </row>
    <row r="2896" spans="1:13" hidden="1" x14ac:dyDescent="0.25">
      <c r="A2896" t="s">
        <v>75</v>
      </c>
      <c r="B2896" t="s">
        <v>136</v>
      </c>
      <c r="C2896" s="2">
        <v>45748</v>
      </c>
      <c r="D2896" s="90">
        <v>5.5</v>
      </c>
      <c r="E2896" t="s">
        <v>23</v>
      </c>
      <c r="F2896">
        <v>4104945</v>
      </c>
      <c r="G2896">
        <v>5.5</v>
      </c>
      <c r="H2896">
        <v>0</v>
      </c>
      <c r="I2896">
        <v>0</v>
      </c>
      <c r="K2896" s="90"/>
      <c r="M2896"/>
    </row>
    <row r="2897" spans="1:13" hidden="1" x14ac:dyDescent="0.25">
      <c r="A2897" t="s">
        <v>75</v>
      </c>
      <c r="B2897" t="s">
        <v>135</v>
      </c>
      <c r="C2897" s="2">
        <v>45748</v>
      </c>
      <c r="D2897" s="90">
        <v>0</v>
      </c>
      <c r="E2897" t="s">
        <v>23</v>
      </c>
      <c r="F2897">
        <v>4104946</v>
      </c>
      <c r="G2897">
        <v>3</v>
      </c>
      <c r="H2897">
        <v>1</v>
      </c>
      <c r="I2897">
        <v>3</v>
      </c>
      <c r="K2897" s="90"/>
      <c r="M2897"/>
    </row>
    <row r="2898" spans="1:13" hidden="1" x14ac:dyDescent="0.25">
      <c r="A2898" t="s">
        <v>75</v>
      </c>
      <c r="B2898" t="s">
        <v>18</v>
      </c>
      <c r="C2898" s="2">
        <v>45748</v>
      </c>
      <c r="D2898" s="90">
        <v>5</v>
      </c>
      <c r="E2898" t="s">
        <v>23</v>
      </c>
      <c r="F2898">
        <v>4105459</v>
      </c>
      <c r="G2898">
        <v>5</v>
      </c>
      <c r="H2898">
        <v>0</v>
      </c>
      <c r="I2898">
        <v>0</v>
      </c>
      <c r="K2898" s="90"/>
      <c r="M2898"/>
    </row>
    <row r="2899" spans="1:13" hidden="1" x14ac:dyDescent="0.25">
      <c r="A2899" t="s">
        <v>75</v>
      </c>
      <c r="B2899" t="s">
        <v>135</v>
      </c>
      <c r="C2899" s="2">
        <v>45748</v>
      </c>
      <c r="D2899" s="90">
        <v>5</v>
      </c>
      <c r="E2899" t="s">
        <v>23</v>
      </c>
      <c r="F2899">
        <v>4105460</v>
      </c>
      <c r="G2899">
        <v>5</v>
      </c>
      <c r="H2899">
        <v>0</v>
      </c>
      <c r="I2899">
        <v>0</v>
      </c>
      <c r="K2899" s="90"/>
      <c r="M2899"/>
    </row>
    <row r="2900" spans="1:13" hidden="1" x14ac:dyDescent="0.25">
      <c r="A2900" t="s">
        <v>44</v>
      </c>
      <c r="B2900" t="s">
        <v>65</v>
      </c>
      <c r="C2900" s="2">
        <v>45749</v>
      </c>
      <c r="D2900" s="90">
        <v>0</v>
      </c>
      <c r="E2900" t="s">
        <v>23</v>
      </c>
      <c r="F2900">
        <v>4105461</v>
      </c>
      <c r="G2900">
        <v>0</v>
      </c>
      <c r="H2900">
        <v>0</v>
      </c>
      <c r="I2900">
        <v>0</v>
      </c>
      <c r="K2900" s="90"/>
      <c r="M2900"/>
    </row>
    <row r="2901" spans="1:13" hidden="1" x14ac:dyDescent="0.25">
      <c r="A2901" t="s">
        <v>75</v>
      </c>
      <c r="B2901" t="s">
        <v>137</v>
      </c>
      <c r="C2901" s="2">
        <v>45750</v>
      </c>
      <c r="D2901" s="90">
        <v>0</v>
      </c>
      <c r="E2901" t="s">
        <v>23</v>
      </c>
      <c r="F2901">
        <v>4105462</v>
      </c>
      <c r="G2901">
        <v>0</v>
      </c>
      <c r="H2901">
        <v>0</v>
      </c>
      <c r="I2901">
        <v>0</v>
      </c>
      <c r="K2901" s="90"/>
      <c r="M2901"/>
    </row>
    <row r="2902" spans="1:13" hidden="1" x14ac:dyDescent="0.25">
      <c r="A2902" t="s">
        <v>75</v>
      </c>
      <c r="B2902" t="s">
        <v>18</v>
      </c>
      <c r="C2902" s="2">
        <v>45751</v>
      </c>
      <c r="D2902" s="90">
        <v>0</v>
      </c>
      <c r="E2902" t="s">
        <v>23</v>
      </c>
      <c r="F2902">
        <v>4105463</v>
      </c>
      <c r="G2902">
        <v>0</v>
      </c>
      <c r="H2902">
        <v>0</v>
      </c>
      <c r="I2902">
        <v>0</v>
      </c>
      <c r="K2902" s="90"/>
      <c r="M2902"/>
    </row>
    <row r="2903" spans="1:13" hidden="1" x14ac:dyDescent="0.25">
      <c r="A2903" t="s">
        <v>75</v>
      </c>
      <c r="B2903" t="s">
        <v>143</v>
      </c>
      <c r="C2903" s="2">
        <v>45750</v>
      </c>
      <c r="D2903" s="90">
        <v>0</v>
      </c>
      <c r="E2903" t="s">
        <v>37</v>
      </c>
      <c r="F2903">
        <v>4105465</v>
      </c>
      <c r="G2903">
        <v>0</v>
      </c>
      <c r="H2903">
        <v>0</v>
      </c>
      <c r="I2903">
        <v>0</v>
      </c>
      <c r="K2903" s="90"/>
      <c r="M2903"/>
    </row>
    <row r="2904" spans="1:13" hidden="1" x14ac:dyDescent="0.25">
      <c r="A2904" t="s">
        <v>75</v>
      </c>
      <c r="B2904" t="s">
        <v>18</v>
      </c>
      <c r="C2904" s="2">
        <v>45749</v>
      </c>
      <c r="D2904" s="90">
        <v>0</v>
      </c>
      <c r="E2904" t="s">
        <v>23</v>
      </c>
      <c r="F2904">
        <v>4105471</v>
      </c>
      <c r="G2904">
        <v>5.5</v>
      </c>
      <c r="H2904">
        <v>1</v>
      </c>
      <c r="I2904">
        <v>5.5</v>
      </c>
      <c r="K2904" s="90"/>
      <c r="M2904"/>
    </row>
    <row r="2905" spans="1:13" hidden="1" x14ac:dyDescent="0.25">
      <c r="A2905" t="s">
        <v>75</v>
      </c>
      <c r="B2905" t="s">
        <v>135</v>
      </c>
      <c r="C2905" s="2">
        <v>45751</v>
      </c>
      <c r="D2905" s="90">
        <v>5.5</v>
      </c>
      <c r="E2905" t="s">
        <v>23</v>
      </c>
      <c r="F2905">
        <v>4105472</v>
      </c>
      <c r="G2905">
        <v>5.5</v>
      </c>
      <c r="H2905">
        <v>0</v>
      </c>
      <c r="I2905">
        <v>0</v>
      </c>
      <c r="K2905" s="90"/>
      <c r="M2905"/>
    </row>
    <row r="2906" spans="1:13" hidden="1" x14ac:dyDescent="0.25">
      <c r="A2906" t="s">
        <v>73</v>
      </c>
      <c r="B2906" t="s">
        <v>141</v>
      </c>
      <c r="C2906" s="2">
        <v>45748</v>
      </c>
      <c r="D2906" s="90">
        <v>5</v>
      </c>
      <c r="E2906" t="s">
        <v>23</v>
      </c>
      <c r="F2906">
        <v>4105474</v>
      </c>
      <c r="G2906">
        <v>5</v>
      </c>
      <c r="H2906">
        <v>0</v>
      </c>
      <c r="I2906">
        <v>0</v>
      </c>
      <c r="K2906" s="90"/>
      <c r="M2906"/>
    </row>
    <row r="2907" spans="1:13" hidden="1" x14ac:dyDescent="0.25">
      <c r="A2907" t="s">
        <v>75</v>
      </c>
      <c r="B2907" t="s">
        <v>143</v>
      </c>
      <c r="C2907" s="2">
        <v>45749</v>
      </c>
      <c r="D2907" s="90">
        <v>5.5</v>
      </c>
      <c r="E2907" t="s">
        <v>37</v>
      </c>
      <c r="F2907">
        <v>4105479</v>
      </c>
      <c r="G2907">
        <v>5.5</v>
      </c>
      <c r="H2907">
        <v>0</v>
      </c>
      <c r="I2907">
        <v>0</v>
      </c>
      <c r="K2907" s="90"/>
      <c r="M2907"/>
    </row>
    <row r="2908" spans="1:13" hidden="1" x14ac:dyDescent="0.25">
      <c r="A2908" t="s">
        <v>75</v>
      </c>
      <c r="B2908" t="s">
        <v>143</v>
      </c>
      <c r="C2908" s="2">
        <v>45751</v>
      </c>
      <c r="D2908" s="90">
        <v>5.5</v>
      </c>
      <c r="E2908" t="s">
        <v>37</v>
      </c>
      <c r="F2908">
        <v>4105480</v>
      </c>
      <c r="G2908">
        <v>5.5</v>
      </c>
      <c r="H2908">
        <v>0</v>
      </c>
      <c r="I2908">
        <v>0</v>
      </c>
      <c r="K2908" s="90"/>
      <c r="M2908"/>
    </row>
    <row r="2909" spans="1:13" hidden="1" x14ac:dyDescent="0.25">
      <c r="A2909" t="s">
        <v>73</v>
      </c>
      <c r="B2909" t="s">
        <v>136</v>
      </c>
      <c r="C2909" s="2">
        <v>45749</v>
      </c>
      <c r="D2909" s="90">
        <v>0</v>
      </c>
      <c r="E2909" t="s">
        <v>23</v>
      </c>
      <c r="F2909">
        <v>4105496</v>
      </c>
      <c r="G2909">
        <v>0</v>
      </c>
      <c r="H2909">
        <v>0</v>
      </c>
      <c r="I2909">
        <v>0</v>
      </c>
      <c r="K2909" s="90"/>
      <c r="M2909"/>
    </row>
    <row r="2910" spans="1:13" hidden="1" x14ac:dyDescent="0.25">
      <c r="A2910" t="s">
        <v>44</v>
      </c>
      <c r="B2910" t="s">
        <v>18</v>
      </c>
      <c r="C2910" s="2">
        <v>45751</v>
      </c>
      <c r="D2910" s="90">
        <v>0</v>
      </c>
      <c r="E2910" t="s">
        <v>20</v>
      </c>
      <c r="F2910">
        <v>4105499</v>
      </c>
      <c r="G2910">
        <v>3.75</v>
      </c>
      <c r="H2910">
        <v>1</v>
      </c>
      <c r="I2910">
        <v>3.75</v>
      </c>
      <c r="K2910" s="90"/>
      <c r="M2910"/>
    </row>
    <row r="2911" spans="1:13" hidden="1" x14ac:dyDescent="0.25">
      <c r="A2911" t="s">
        <v>44</v>
      </c>
      <c r="B2911" t="s">
        <v>18</v>
      </c>
      <c r="C2911" s="2">
        <v>45751</v>
      </c>
      <c r="D2911" s="90">
        <v>0</v>
      </c>
      <c r="E2911" t="s">
        <v>20</v>
      </c>
      <c r="F2911">
        <v>4105500</v>
      </c>
      <c r="G2911">
        <v>3.75</v>
      </c>
      <c r="H2911">
        <v>1</v>
      </c>
      <c r="I2911">
        <v>3.75</v>
      </c>
      <c r="K2911" s="90"/>
      <c r="M2911"/>
    </row>
    <row r="2912" spans="1:13" hidden="1" x14ac:dyDescent="0.25">
      <c r="A2912" t="s">
        <v>73</v>
      </c>
      <c r="B2912" t="s">
        <v>136</v>
      </c>
      <c r="C2912" s="2">
        <v>45750</v>
      </c>
      <c r="D2912" s="90">
        <v>5</v>
      </c>
      <c r="E2912" t="s">
        <v>37</v>
      </c>
      <c r="F2912">
        <v>4105502</v>
      </c>
      <c r="G2912">
        <v>5</v>
      </c>
      <c r="H2912">
        <v>0</v>
      </c>
      <c r="I2912">
        <v>0</v>
      </c>
      <c r="K2912" s="90"/>
      <c r="M2912"/>
    </row>
    <row r="2913" spans="1:13" hidden="1" x14ac:dyDescent="0.25">
      <c r="A2913" t="s">
        <v>73</v>
      </c>
      <c r="B2913" t="s">
        <v>18</v>
      </c>
      <c r="C2913" s="2">
        <v>45750</v>
      </c>
      <c r="D2913" s="90">
        <v>0</v>
      </c>
      <c r="E2913" t="s">
        <v>20</v>
      </c>
      <c r="F2913">
        <v>4105503</v>
      </c>
      <c r="G2913">
        <v>5</v>
      </c>
      <c r="H2913">
        <v>1</v>
      </c>
      <c r="I2913">
        <v>5</v>
      </c>
      <c r="K2913" s="90"/>
      <c r="M2913"/>
    </row>
    <row r="2914" spans="1:13" hidden="1" x14ac:dyDescent="0.25">
      <c r="A2914" t="s">
        <v>75</v>
      </c>
      <c r="B2914" t="s">
        <v>18</v>
      </c>
      <c r="C2914" s="2">
        <v>45750</v>
      </c>
      <c r="D2914" s="90">
        <v>5.5</v>
      </c>
      <c r="E2914" t="s">
        <v>23</v>
      </c>
      <c r="F2914">
        <v>4105505</v>
      </c>
      <c r="G2914">
        <v>5.5</v>
      </c>
      <c r="H2914">
        <v>0</v>
      </c>
      <c r="I2914">
        <v>0</v>
      </c>
      <c r="K2914" s="90"/>
      <c r="M2914"/>
    </row>
    <row r="2915" spans="1:13" hidden="1" x14ac:dyDescent="0.25">
      <c r="A2915" t="s">
        <v>75</v>
      </c>
      <c r="B2915" t="s">
        <v>137</v>
      </c>
      <c r="C2915" s="2">
        <v>45750</v>
      </c>
      <c r="D2915" s="90">
        <v>5</v>
      </c>
      <c r="E2915" t="s">
        <v>23</v>
      </c>
      <c r="F2915">
        <v>4105506</v>
      </c>
      <c r="G2915">
        <v>5</v>
      </c>
      <c r="H2915">
        <v>0</v>
      </c>
      <c r="I2915">
        <v>0</v>
      </c>
      <c r="K2915" s="90"/>
      <c r="M2915"/>
    </row>
    <row r="2916" spans="1:13" hidden="1" x14ac:dyDescent="0.25">
      <c r="A2916" t="s">
        <v>75</v>
      </c>
      <c r="B2916" t="s">
        <v>18</v>
      </c>
      <c r="C2916" s="2">
        <v>45750</v>
      </c>
      <c r="D2916" s="90">
        <v>0</v>
      </c>
      <c r="E2916" t="s">
        <v>23</v>
      </c>
      <c r="F2916">
        <v>4105508</v>
      </c>
      <c r="G2916">
        <v>5.5</v>
      </c>
      <c r="H2916">
        <v>1</v>
      </c>
      <c r="I2916">
        <v>5.5</v>
      </c>
      <c r="K2916" s="90"/>
      <c r="M2916"/>
    </row>
    <row r="2917" spans="1:13" hidden="1" x14ac:dyDescent="0.25">
      <c r="A2917" t="s">
        <v>75</v>
      </c>
      <c r="B2917" t="s">
        <v>139</v>
      </c>
      <c r="C2917" s="2">
        <v>45750</v>
      </c>
      <c r="D2917" s="90">
        <v>5</v>
      </c>
      <c r="E2917" t="s">
        <v>37</v>
      </c>
      <c r="F2917">
        <v>4105509</v>
      </c>
      <c r="G2917">
        <v>5</v>
      </c>
      <c r="H2917">
        <v>0</v>
      </c>
      <c r="I2917">
        <v>0</v>
      </c>
      <c r="K2917" s="90"/>
      <c r="M2917"/>
    </row>
    <row r="2918" spans="1:13" hidden="1" x14ac:dyDescent="0.25">
      <c r="A2918" t="s">
        <v>75</v>
      </c>
      <c r="B2918" t="s">
        <v>135</v>
      </c>
      <c r="C2918" s="2">
        <v>45749</v>
      </c>
      <c r="D2918" s="90">
        <v>5</v>
      </c>
      <c r="E2918" t="s">
        <v>23</v>
      </c>
      <c r="F2918">
        <v>4105511</v>
      </c>
      <c r="G2918">
        <v>5</v>
      </c>
      <c r="H2918">
        <v>0</v>
      </c>
      <c r="I2918">
        <v>0</v>
      </c>
      <c r="K2918" s="90"/>
      <c r="M2918"/>
    </row>
    <row r="2919" spans="1:13" hidden="1" x14ac:dyDescent="0.25">
      <c r="A2919" t="s">
        <v>75</v>
      </c>
      <c r="B2919" t="s">
        <v>136</v>
      </c>
      <c r="C2919" s="2">
        <v>45749</v>
      </c>
      <c r="D2919" s="90">
        <v>5.5</v>
      </c>
      <c r="E2919" t="s">
        <v>23</v>
      </c>
      <c r="F2919">
        <v>4105512</v>
      </c>
      <c r="G2919">
        <v>5.5</v>
      </c>
      <c r="H2919">
        <v>0</v>
      </c>
      <c r="I2919">
        <v>0</v>
      </c>
      <c r="K2919" s="90"/>
      <c r="M2919"/>
    </row>
    <row r="2920" spans="1:13" hidden="1" x14ac:dyDescent="0.25">
      <c r="A2920" t="s">
        <v>75</v>
      </c>
      <c r="B2920" t="s">
        <v>18</v>
      </c>
      <c r="C2920" s="2">
        <v>45749</v>
      </c>
      <c r="D2920" s="90">
        <v>5</v>
      </c>
      <c r="E2920" t="s">
        <v>23</v>
      </c>
      <c r="F2920">
        <v>4105513</v>
      </c>
      <c r="G2920">
        <v>5</v>
      </c>
      <c r="H2920">
        <v>0</v>
      </c>
      <c r="I2920">
        <v>0</v>
      </c>
      <c r="K2920" s="90"/>
      <c r="M2920"/>
    </row>
    <row r="2921" spans="1:13" hidden="1" x14ac:dyDescent="0.25">
      <c r="A2921" t="s">
        <v>75</v>
      </c>
      <c r="B2921" t="s">
        <v>137</v>
      </c>
      <c r="C2921" s="2">
        <v>45750</v>
      </c>
      <c r="D2921" s="90">
        <v>0</v>
      </c>
      <c r="E2921" t="s">
        <v>23</v>
      </c>
      <c r="F2921">
        <v>4105522</v>
      </c>
      <c r="G2921">
        <v>0</v>
      </c>
      <c r="H2921">
        <v>0</v>
      </c>
      <c r="I2921">
        <v>0</v>
      </c>
      <c r="K2921" s="90"/>
      <c r="M2921"/>
    </row>
    <row r="2922" spans="1:13" hidden="1" x14ac:dyDescent="0.25">
      <c r="A2922" t="s">
        <v>73</v>
      </c>
      <c r="B2922" t="s">
        <v>21</v>
      </c>
      <c r="C2922" s="2">
        <v>45749</v>
      </c>
      <c r="D2922" s="90">
        <v>0</v>
      </c>
      <c r="E2922" t="s">
        <v>23</v>
      </c>
      <c r="F2922">
        <v>4105523</v>
      </c>
      <c r="G2922">
        <v>0</v>
      </c>
      <c r="H2922">
        <v>0</v>
      </c>
      <c r="I2922">
        <v>0</v>
      </c>
      <c r="K2922" s="90"/>
      <c r="M2922"/>
    </row>
    <row r="2923" spans="1:13" hidden="1" x14ac:dyDescent="0.25">
      <c r="A2923" t="s">
        <v>75</v>
      </c>
      <c r="B2923" t="s">
        <v>137</v>
      </c>
      <c r="C2923" s="2">
        <v>45750</v>
      </c>
      <c r="D2923" s="90">
        <v>5.5</v>
      </c>
      <c r="E2923" t="s">
        <v>23</v>
      </c>
      <c r="F2923">
        <v>4105532</v>
      </c>
      <c r="G2923">
        <v>5.5</v>
      </c>
      <c r="H2923">
        <v>0</v>
      </c>
      <c r="I2923">
        <v>0</v>
      </c>
      <c r="K2923" s="90"/>
      <c r="M2923"/>
    </row>
    <row r="2924" spans="1:13" hidden="1" x14ac:dyDescent="0.25">
      <c r="A2924" t="s">
        <v>75</v>
      </c>
      <c r="B2924" t="s">
        <v>135</v>
      </c>
      <c r="C2924" s="2">
        <v>45750</v>
      </c>
      <c r="D2924" s="90">
        <v>5</v>
      </c>
      <c r="E2924" t="s">
        <v>23</v>
      </c>
      <c r="F2924">
        <v>4105533</v>
      </c>
      <c r="G2924">
        <v>5</v>
      </c>
      <c r="H2924">
        <v>0</v>
      </c>
      <c r="I2924">
        <v>0</v>
      </c>
      <c r="K2924" s="90"/>
      <c r="M2924"/>
    </row>
    <row r="2925" spans="1:13" hidden="1" x14ac:dyDescent="0.25">
      <c r="A2925" t="s">
        <v>75</v>
      </c>
      <c r="B2925" t="s">
        <v>141</v>
      </c>
      <c r="C2925" s="2">
        <v>45749</v>
      </c>
      <c r="D2925" s="90">
        <v>0</v>
      </c>
      <c r="E2925" t="s">
        <v>23</v>
      </c>
      <c r="F2925">
        <v>4105540</v>
      </c>
      <c r="G2925">
        <v>5.5</v>
      </c>
      <c r="H2925">
        <v>1</v>
      </c>
      <c r="I2925">
        <v>5.5</v>
      </c>
      <c r="K2925" s="90"/>
      <c r="M2925"/>
    </row>
    <row r="2926" spans="1:13" hidden="1" x14ac:dyDescent="0.25">
      <c r="A2926" t="s">
        <v>73</v>
      </c>
      <c r="B2926" t="s">
        <v>136</v>
      </c>
      <c r="C2926" s="2">
        <v>45749</v>
      </c>
      <c r="D2926" s="90">
        <v>5</v>
      </c>
      <c r="E2926" t="s">
        <v>23</v>
      </c>
      <c r="F2926">
        <v>4105546</v>
      </c>
      <c r="G2926">
        <v>5</v>
      </c>
      <c r="H2926">
        <v>0</v>
      </c>
      <c r="I2926">
        <v>0</v>
      </c>
      <c r="K2926" s="90"/>
      <c r="M2926"/>
    </row>
    <row r="2927" spans="1:13" hidden="1" x14ac:dyDescent="0.25">
      <c r="A2927" t="s">
        <v>75</v>
      </c>
      <c r="B2927" t="s">
        <v>21</v>
      </c>
      <c r="C2927" s="2">
        <v>45749</v>
      </c>
      <c r="D2927" s="90">
        <v>5.5</v>
      </c>
      <c r="E2927" t="s">
        <v>23</v>
      </c>
      <c r="F2927">
        <v>4105549</v>
      </c>
      <c r="G2927">
        <v>5.5</v>
      </c>
      <c r="H2927">
        <v>0</v>
      </c>
      <c r="I2927">
        <v>0</v>
      </c>
      <c r="K2927" s="90"/>
      <c r="M2927"/>
    </row>
    <row r="2928" spans="1:13" hidden="1" x14ac:dyDescent="0.25">
      <c r="A2928" t="s">
        <v>75</v>
      </c>
      <c r="B2928" t="s">
        <v>137</v>
      </c>
      <c r="C2928" s="2">
        <v>45749</v>
      </c>
      <c r="D2928" s="90">
        <v>0</v>
      </c>
      <c r="E2928" t="s">
        <v>23</v>
      </c>
      <c r="F2928">
        <v>4105550</v>
      </c>
      <c r="G2928">
        <v>5</v>
      </c>
      <c r="H2928">
        <v>1</v>
      </c>
      <c r="I2928">
        <v>5</v>
      </c>
      <c r="K2928" s="90"/>
      <c r="M2928"/>
    </row>
    <row r="2929" spans="1:13" hidden="1" x14ac:dyDescent="0.25">
      <c r="A2929" t="s">
        <v>73</v>
      </c>
      <c r="B2929" t="s">
        <v>136</v>
      </c>
      <c r="C2929" s="2">
        <v>45748</v>
      </c>
      <c r="D2929" s="90">
        <v>5</v>
      </c>
      <c r="E2929" t="s">
        <v>23</v>
      </c>
      <c r="F2929">
        <v>4105553</v>
      </c>
      <c r="G2929">
        <v>5</v>
      </c>
      <c r="H2929">
        <v>0</v>
      </c>
      <c r="I2929">
        <v>0</v>
      </c>
      <c r="K2929" s="90"/>
      <c r="M2929"/>
    </row>
    <row r="2930" spans="1:13" hidden="1" x14ac:dyDescent="0.25">
      <c r="A2930" t="s">
        <v>44</v>
      </c>
      <c r="B2930" t="s">
        <v>18</v>
      </c>
      <c r="C2930" s="2">
        <v>45749</v>
      </c>
      <c r="D2930" s="90">
        <v>0</v>
      </c>
      <c r="E2930" t="s">
        <v>20</v>
      </c>
      <c r="F2930">
        <v>4105562</v>
      </c>
      <c r="G2930">
        <v>0</v>
      </c>
      <c r="H2930">
        <v>0</v>
      </c>
      <c r="I2930">
        <v>0</v>
      </c>
      <c r="K2930" s="90"/>
      <c r="M2930"/>
    </row>
    <row r="2931" spans="1:13" hidden="1" x14ac:dyDescent="0.25">
      <c r="A2931" t="s">
        <v>44</v>
      </c>
      <c r="B2931" t="s">
        <v>18</v>
      </c>
      <c r="C2931" s="2">
        <v>45749</v>
      </c>
      <c r="D2931" s="90">
        <v>0</v>
      </c>
      <c r="E2931" t="s">
        <v>20</v>
      </c>
      <c r="F2931">
        <v>4105563</v>
      </c>
      <c r="G2931">
        <v>3.75</v>
      </c>
      <c r="H2931">
        <v>1</v>
      </c>
      <c r="I2931">
        <v>3.75</v>
      </c>
      <c r="K2931" s="90"/>
      <c r="M2931"/>
    </row>
    <row r="2932" spans="1:13" hidden="1" x14ac:dyDescent="0.25">
      <c r="A2932" t="s">
        <v>73</v>
      </c>
      <c r="B2932" t="s">
        <v>136</v>
      </c>
      <c r="C2932" s="2">
        <v>45749</v>
      </c>
      <c r="D2932" s="90">
        <v>0</v>
      </c>
      <c r="E2932" t="s">
        <v>37</v>
      </c>
      <c r="F2932">
        <v>4105564</v>
      </c>
      <c r="G2932">
        <v>0</v>
      </c>
      <c r="H2932">
        <v>0</v>
      </c>
      <c r="I2932">
        <v>0</v>
      </c>
      <c r="K2932" s="90"/>
      <c r="M2932"/>
    </row>
    <row r="2933" spans="1:13" hidden="1" x14ac:dyDescent="0.25">
      <c r="A2933" t="s">
        <v>73</v>
      </c>
      <c r="B2933" t="s">
        <v>133</v>
      </c>
      <c r="C2933" s="2">
        <v>45749</v>
      </c>
      <c r="D2933" s="90">
        <v>0</v>
      </c>
      <c r="E2933" t="s">
        <v>23</v>
      </c>
      <c r="F2933">
        <v>4105571</v>
      </c>
      <c r="G2933">
        <v>0</v>
      </c>
      <c r="H2933">
        <v>0</v>
      </c>
      <c r="I2933">
        <v>0</v>
      </c>
      <c r="K2933" s="90"/>
      <c r="M2933"/>
    </row>
    <row r="2934" spans="1:13" hidden="1" x14ac:dyDescent="0.25">
      <c r="A2934" t="s">
        <v>73</v>
      </c>
      <c r="B2934" t="s">
        <v>141</v>
      </c>
      <c r="C2934" s="2">
        <v>45751</v>
      </c>
      <c r="D2934" s="90">
        <v>5</v>
      </c>
      <c r="E2934" t="s">
        <v>23</v>
      </c>
      <c r="F2934">
        <v>4105575</v>
      </c>
      <c r="G2934">
        <v>5</v>
      </c>
      <c r="H2934">
        <v>0</v>
      </c>
      <c r="I2934">
        <v>0</v>
      </c>
      <c r="K2934" s="90"/>
      <c r="M2934"/>
    </row>
    <row r="2935" spans="1:13" hidden="1" x14ac:dyDescent="0.25">
      <c r="A2935" t="s">
        <v>73</v>
      </c>
      <c r="B2935" t="s">
        <v>138</v>
      </c>
      <c r="C2935" s="2">
        <v>45749</v>
      </c>
      <c r="D2935" s="90">
        <v>5</v>
      </c>
      <c r="E2935" t="s">
        <v>37</v>
      </c>
      <c r="F2935">
        <v>4105580</v>
      </c>
      <c r="G2935">
        <v>5</v>
      </c>
      <c r="H2935">
        <v>0</v>
      </c>
      <c r="I2935">
        <v>0</v>
      </c>
      <c r="K2935" s="90"/>
      <c r="M2935"/>
    </row>
    <row r="2936" spans="1:13" hidden="1" x14ac:dyDescent="0.25">
      <c r="A2936" t="s">
        <v>73</v>
      </c>
      <c r="B2936" t="s">
        <v>18</v>
      </c>
      <c r="C2936" s="2">
        <v>45751</v>
      </c>
      <c r="D2936" s="90">
        <v>5</v>
      </c>
      <c r="E2936" t="s">
        <v>23</v>
      </c>
      <c r="F2936">
        <v>4105581</v>
      </c>
      <c r="G2936">
        <v>5</v>
      </c>
      <c r="H2936">
        <v>0</v>
      </c>
      <c r="I2936">
        <v>0</v>
      </c>
      <c r="K2936" s="90"/>
      <c r="M2936"/>
    </row>
    <row r="2937" spans="1:13" hidden="1" x14ac:dyDescent="0.25">
      <c r="A2937" t="s">
        <v>44</v>
      </c>
      <c r="B2937" t="s">
        <v>65</v>
      </c>
      <c r="C2937" s="2">
        <v>45749</v>
      </c>
      <c r="D2937" s="90">
        <v>0</v>
      </c>
      <c r="E2937" t="s">
        <v>23</v>
      </c>
      <c r="F2937">
        <v>4105588</v>
      </c>
      <c r="G2937">
        <v>3.75</v>
      </c>
      <c r="H2937">
        <v>1</v>
      </c>
      <c r="I2937">
        <v>3.75</v>
      </c>
      <c r="K2937" s="90"/>
      <c r="M2937"/>
    </row>
    <row r="2938" spans="1:13" hidden="1" x14ac:dyDescent="0.25">
      <c r="A2938" t="s">
        <v>44</v>
      </c>
      <c r="B2938" t="s">
        <v>65</v>
      </c>
      <c r="C2938" s="2">
        <v>45749</v>
      </c>
      <c r="D2938" s="90">
        <v>0</v>
      </c>
      <c r="E2938" t="s">
        <v>23</v>
      </c>
      <c r="F2938">
        <v>4105589</v>
      </c>
      <c r="G2938">
        <v>3.75</v>
      </c>
      <c r="H2938">
        <v>1</v>
      </c>
      <c r="I2938">
        <v>3.75</v>
      </c>
      <c r="K2938" s="90"/>
      <c r="M2938"/>
    </row>
    <row r="2939" spans="1:13" hidden="1" x14ac:dyDescent="0.25">
      <c r="A2939" t="s">
        <v>73</v>
      </c>
      <c r="B2939" t="s">
        <v>18</v>
      </c>
      <c r="C2939" s="2">
        <v>45751</v>
      </c>
      <c r="D2939" s="90">
        <v>0</v>
      </c>
      <c r="E2939" t="s">
        <v>23</v>
      </c>
      <c r="F2939">
        <v>4105596</v>
      </c>
      <c r="G2939">
        <v>5</v>
      </c>
      <c r="H2939">
        <v>1</v>
      </c>
      <c r="I2939">
        <v>5</v>
      </c>
      <c r="K2939" s="90"/>
      <c r="M2939"/>
    </row>
    <row r="2940" spans="1:13" hidden="1" x14ac:dyDescent="0.25">
      <c r="A2940" t="s">
        <v>73</v>
      </c>
      <c r="B2940" t="s">
        <v>136</v>
      </c>
      <c r="C2940" s="2">
        <v>45750</v>
      </c>
      <c r="D2940" s="90">
        <v>5</v>
      </c>
      <c r="E2940" t="s">
        <v>23</v>
      </c>
      <c r="F2940">
        <v>4105602</v>
      </c>
      <c r="G2940">
        <v>5</v>
      </c>
      <c r="H2940">
        <v>0</v>
      </c>
      <c r="I2940">
        <v>0</v>
      </c>
      <c r="K2940" s="90"/>
      <c r="M2940"/>
    </row>
    <row r="2941" spans="1:13" hidden="1" x14ac:dyDescent="0.25">
      <c r="A2941" t="s">
        <v>73</v>
      </c>
      <c r="B2941" t="s">
        <v>21</v>
      </c>
      <c r="C2941" s="2">
        <v>45750</v>
      </c>
      <c r="D2941" s="90">
        <v>5</v>
      </c>
      <c r="E2941" t="s">
        <v>23</v>
      </c>
      <c r="F2941">
        <v>4105603</v>
      </c>
      <c r="G2941">
        <v>5</v>
      </c>
      <c r="H2941">
        <v>0</v>
      </c>
      <c r="I2941">
        <v>0</v>
      </c>
      <c r="K2941" s="90"/>
      <c r="M2941"/>
    </row>
    <row r="2942" spans="1:13" hidden="1" x14ac:dyDescent="0.25">
      <c r="A2942" t="s">
        <v>44</v>
      </c>
      <c r="B2942" t="s">
        <v>18</v>
      </c>
      <c r="C2942" s="2">
        <v>45750</v>
      </c>
      <c r="D2942" s="90">
        <v>0</v>
      </c>
      <c r="E2942" t="s">
        <v>20</v>
      </c>
      <c r="F2942">
        <v>4105608</v>
      </c>
      <c r="G2942">
        <v>3.75</v>
      </c>
      <c r="H2942">
        <v>1</v>
      </c>
      <c r="I2942">
        <v>3.75</v>
      </c>
      <c r="K2942" s="90"/>
      <c r="M2942"/>
    </row>
    <row r="2943" spans="1:13" hidden="1" x14ac:dyDescent="0.25">
      <c r="A2943" t="s">
        <v>75</v>
      </c>
      <c r="B2943" t="s">
        <v>18</v>
      </c>
      <c r="C2943" s="2">
        <v>45749</v>
      </c>
      <c r="D2943" s="90">
        <v>5</v>
      </c>
      <c r="E2943" t="s">
        <v>23</v>
      </c>
      <c r="F2943">
        <v>4105609</v>
      </c>
      <c r="G2943">
        <v>5</v>
      </c>
      <c r="H2943">
        <v>0</v>
      </c>
      <c r="I2943">
        <v>0</v>
      </c>
      <c r="K2943" s="90"/>
      <c r="M2943"/>
    </row>
    <row r="2944" spans="1:13" hidden="1" x14ac:dyDescent="0.25">
      <c r="A2944" t="s">
        <v>75</v>
      </c>
      <c r="B2944" t="s">
        <v>18</v>
      </c>
      <c r="C2944" s="2">
        <v>45749</v>
      </c>
      <c r="D2944" s="90">
        <v>5</v>
      </c>
      <c r="E2944" t="s">
        <v>23</v>
      </c>
      <c r="F2944">
        <v>4105610</v>
      </c>
      <c r="G2944">
        <v>5</v>
      </c>
      <c r="H2944">
        <v>0</v>
      </c>
      <c r="I2944">
        <v>0</v>
      </c>
      <c r="K2944" s="90"/>
      <c r="M2944"/>
    </row>
    <row r="2945" spans="1:13" hidden="1" x14ac:dyDescent="0.25">
      <c r="A2945" t="s">
        <v>44</v>
      </c>
      <c r="B2945" t="s">
        <v>117</v>
      </c>
      <c r="C2945" s="2">
        <v>45749</v>
      </c>
      <c r="D2945" s="90">
        <v>0</v>
      </c>
      <c r="E2945" t="s">
        <v>23</v>
      </c>
      <c r="F2945">
        <v>4105613</v>
      </c>
      <c r="G2945">
        <v>3.75</v>
      </c>
      <c r="H2945">
        <v>1</v>
      </c>
      <c r="I2945">
        <v>3.75</v>
      </c>
      <c r="K2945" s="90"/>
      <c r="M2945"/>
    </row>
    <row r="2946" spans="1:13" hidden="1" x14ac:dyDescent="0.25">
      <c r="A2946" t="s">
        <v>73</v>
      </c>
      <c r="B2946" t="s">
        <v>138</v>
      </c>
      <c r="C2946" s="2">
        <v>45748</v>
      </c>
      <c r="D2946" s="90">
        <v>0</v>
      </c>
      <c r="E2946" t="s">
        <v>37</v>
      </c>
      <c r="F2946">
        <v>4105614</v>
      </c>
      <c r="G2946">
        <v>0</v>
      </c>
      <c r="H2946">
        <v>0</v>
      </c>
      <c r="I2946">
        <v>0</v>
      </c>
      <c r="K2946" s="90"/>
      <c r="M2946"/>
    </row>
    <row r="2947" spans="1:13" hidden="1" x14ac:dyDescent="0.25">
      <c r="A2947" t="s">
        <v>75</v>
      </c>
      <c r="B2947" t="s">
        <v>142</v>
      </c>
      <c r="C2947" s="2">
        <v>45751</v>
      </c>
      <c r="D2947" s="90">
        <v>0</v>
      </c>
      <c r="E2947" t="s">
        <v>23</v>
      </c>
      <c r="F2947">
        <v>4105615</v>
      </c>
      <c r="G2947">
        <v>0</v>
      </c>
      <c r="H2947">
        <v>0</v>
      </c>
      <c r="I2947">
        <v>0</v>
      </c>
      <c r="K2947" s="90"/>
      <c r="M2947"/>
    </row>
    <row r="2948" spans="1:13" hidden="1" x14ac:dyDescent="0.25">
      <c r="A2948" t="s">
        <v>75</v>
      </c>
      <c r="B2948" t="s">
        <v>142</v>
      </c>
      <c r="C2948" s="2">
        <v>45751</v>
      </c>
      <c r="D2948" s="90">
        <v>0</v>
      </c>
      <c r="E2948" t="s">
        <v>23</v>
      </c>
      <c r="F2948">
        <v>4105616</v>
      </c>
      <c r="G2948">
        <v>0</v>
      </c>
      <c r="H2948">
        <v>0</v>
      </c>
      <c r="I2948">
        <v>0</v>
      </c>
      <c r="K2948" s="90"/>
      <c r="M2948"/>
    </row>
    <row r="2949" spans="1:13" hidden="1" x14ac:dyDescent="0.25">
      <c r="A2949" t="s">
        <v>75</v>
      </c>
      <c r="B2949" t="s">
        <v>141</v>
      </c>
      <c r="C2949" s="2">
        <v>45752</v>
      </c>
      <c r="D2949" s="90">
        <v>0</v>
      </c>
      <c r="E2949" t="s">
        <v>23</v>
      </c>
      <c r="F2949">
        <v>4105619</v>
      </c>
      <c r="G2949">
        <v>5.5</v>
      </c>
      <c r="H2949">
        <v>1</v>
      </c>
      <c r="I2949">
        <v>5.5</v>
      </c>
      <c r="K2949" s="90"/>
      <c r="M2949"/>
    </row>
    <row r="2950" spans="1:13" hidden="1" x14ac:dyDescent="0.25">
      <c r="A2950" t="s">
        <v>75</v>
      </c>
      <c r="B2950" t="s">
        <v>18</v>
      </c>
      <c r="C2950" s="2">
        <v>45752</v>
      </c>
      <c r="D2950" s="90">
        <v>5</v>
      </c>
      <c r="E2950" t="s">
        <v>23</v>
      </c>
      <c r="F2950">
        <v>4105620</v>
      </c>
      <c r="G2950">
        <v>5</v>
      </c>
      <c r="H2950">
        <v>0</v>
      </c>
      <c r="I2950">
        <v>0</v>
      </c>
      <c r="K2950" s="90"/>
      <c r="M2950"/>
    </row>
    <row r="2951" spans="1:13" hidden="1" x14ac:dyDescent="0.25">
      <c r="A2951" t="s">
        <v>44</v>
      </c>
      <c r="B2951" t="s">
        <v>65</v>
      </c>
      <c r="C2951" s="2">
        <v>45752</v>
      </c>
      <c r="D2951" s="90">
        <v>0</v>
      </c>
      <c r="E2951" t="s">
        <v>23</v>
      </c>
      <c r="F2951">
        <v>4105621</v>
      </c>
      <c r="G2951">
        <v>3.75</v>
      </c>
      <c r="H2951">
        <v>1</v>
      </c>
      <c r="I2951">
        <v>3.75</v>
      </c>
      <c r="K2951" s="90"/>
      <c r="M2951"/>
    </row>
    <row r="2952" spans="1:13" hidden="1" x14ac:dyDescent="0.25">
      <c r="A2952" t="s">
        <v>75</v>
      </c>
      <c r="B2952" t="s">
        <v>138</v>
      </c>
      <c r="C2952" s="2">
        <v>45750</v>
      </c>
      <c r="D2952" s="90">
        <v>5.5</v>
      </c>
      <c r="E2952" t="s">
        <v>37</v>
      </c>
      <c r="F2952">
        <v>4105627</v>
      </c>
      <c r="G2952">
        <v>5.5</v>
      </c>
      <c r="H2952">
        <v>0</v>
      </c>
      <c r="I2952">
        <v>0</v>
      </c>
      <c r="K2952" s="90"/>
      <c r="M2952"/>
    </row>
    <row r="2953" spans="1:13" hidden="1" x14ac:dyDescent="0.25">
      <c r="A2953" t="s">
        <v>73</v>
      </c>
      <c r="B2953" t="s">
        <v>143</v>
      </c>
      <c r="C2953" s="2">
        <v>45750</v>
      </c>
      <c r="D2953" s="90">
        <v>0</v>
      </c>
      <c r="E2953" t="s">
        <v>37</v>
      </c>
      <c r="F2953">
        <v>4105629</v>
      </c>
      <c r="G2953">
        <v>0</v>
      </c>
      <c r="H2953">
        <v>0</v>
      </c>
      <c r="I2953">
        <v>0</v>
      </c>
      <c r="K2953" s="90"/>
      <c r="M2953"/>
    </row>
    <row r="2954" spans="1:13" hidden="1" x14ac:dyDescent="0.25">
      <c r="A2954" t="s">
        <v>44</v>
      </c>
      <c r="B2954" t="s">
        <v>18</v>
      </c>
      <c r="C2954" s="2">
        <v>45753</v>
      </c>
      <c r="D2954" s="90">
        <v>0</v>
      </c>
      <c r="E2954" t="s">
        <v>20</v>
      </c>
      <c r="F2954">
        <v>4105633</v>
      </c>
      <c r="G2954">
        <v>3.75</v>
      </c>
      <c r="H2954">
        <v>1</v>
      </c>
      <c r="I2954">
        <v>3.75</v>
      </c>
      <c r="K2954" s="90"/>
      <c r="M2954"/>
    </row>
    <row r="2955" spans="1:13" hidden="1" x14ac:dyDescent="0.25">
      <c r="A2955" t="s">
        <v>73</v>
      </c>
      <c r="B2955" t="s">
        <v>143</v>
      </c>
      <c r="C2955" s="2">
        <v>45751</v>
      </c>
      <c r="D2955" s="90">
        <v>0</v>
      </c>
      <c r="E2955" t="s">
        <v>37</v>
      </c>
      <c r="F2955">
        <v>4105637</v>
      </c>
      <c r="G2955">
        <v>0</v>
      </c>
      <c r="H2955">
        <v>0</v>
      </c>
      <c r="I2955">
        <v>0</v>
      </c>
      <c r="K2955" s="90"/>
      <c r="M2955"/>
    </row>
    <row r="2956" spans="1:13" hidden="1" x14ac:dyDescent="0.25">
      <c r="A2956" t="s">
        <v>75</v>
      </c>
      <c r="B2956" t="s">
        <v>136</v>
      </c>
      <c r="C2956" s="2">
        <v>45752</v>
      </c>
      <c r="D2956" s="90">
        <v>5</v>
      </c>
      <c r="E2956" t="s">
        <v>37</v>
      </c>
      <c r="F2956">
        <v>4105639</v>
      </c>
      <c r="G2956">
        <v>5</v>
      </c>
      <c r="H2956">
        <v>0</v>
      </c>
      <c r="I2956">
        <v>0</v>
      </c>
      <c r="K2956" s="90"/>
      <c r="M2956"/>
    </row>
    <row r="2957" spans="1:13" hidden="1" x14ac:dyDescent="0.25">
      <c r="A2957" t="s">
        <v>44</v>
      </c>
      <c r="B2957" t="s">
        <v>45</v>
      </c>
      <c r="C2957" s="2">
        <v>45750</v>
      </c>
      <c r="D2957" s="90">
        <v>0</v>
      </c>
      <c r="E2957" t="s">
        <v>23</v>
      </c>
      <c r="F2957">
        <v>4105642</v>
      </c>
      <c r="G2957">
        <v>3.75</v>
      </c>
      <c r="H2957">
        <v>1</v>
      </c>
      <c r="I2957">
        <v>3.75</v>
      </c>
      <c r="K2957" s="90"/>
      <c r="M2957"/>
    </row>
    <row r="2958" spans="1:13" hidden="1" x14ac:dyDescent="0.25">
      <c r="A2958" t="s">
        <v>44</v>
      </c>
      <c r="B2958" t="s">
        <v>18</v>
      </c>
      <c r="C2958" s="2">
        <v>45751</v>
      </c>
      <c r="D2958" s="90">
        <v>0</v>
      </c>
      <c r="E2958" t="s">
        <v>20</v>
      </c>
      <c r="F2958">
        <v>4105643</v>
      </c>
      <c r="G2958">
        <v>3.75</v>
      </c>
      <c r="H2958">
        <v>1</v>
      </c>
      <c r="I2958">
        <v>3.75</v>
      </c>
      <c r="K2958" s="90"/>
      <c r="M2958"/>
    </row>
    <row r="2959" spans="1:13" hidden="1" x14ac:dyDescent="0.25">
      <c r="A2959" t="s">
        <v>44</v>
      </c>
      <c r="B2959" t="s">
        <v>132</v>
      </c>
      <c r="C2959" s="2">
        <v>45753</v>
      </c>
      <c r="D2959" s="90">
        <v>0</v>
      </c>
      <c r="E2959" t="s">
        <v>23</v>
      </c>
      <c r="F2959">
        <v>4105644</v>
      </c>
      <c r="G2959">
        <v>3.75</v>
      </c>
      <c r="H2959">
        <v>1</v>
      </c>
      <c r="I2959">
        <v>3.75</v>
      </c>
      <c r="K2959" s="90"/>
      <c r="M2959"/>
    </row>
    <row r="2960" spans="1:13" hidden="1" x14ac:dyDescent="0.25">
      <c r="A2960" t="s">
        <v>44</v>
      </c>
      <c r="B2960" t="s">
        <v>45</v>
      </c>
      <c r="C2960" s="2">
        <v>45750</v>
      </c>
      <c r="D2960" s="90">
        <v>0</v>
      </c>
      <c r="E2960" t="s">
        <v>23</v>
      </c>
      <c r="F2960">
        <v>4105645</v>
      </c>
      <c r="G2960">
        <v>3.75</v>
      </c>
      <c r="H2960">
        <v>1</v>
      </c>
      <c r="I2960">
        <v>3.75</v>
      </c>
      <c r="K2960" s="90"/>
      <c r="M2960"/>
    </row>
    <row r="2961" spans="1:13" hidden="1" x14ac:dyDescent="0.25">
      <c r="A2961" t="s">
        <v>44</v>
      </c>
      <c r="B2961" t="s">
        <v>18</v>
      </c>
      <c r="C2961" s="2">
        <v>45751</v>
      </c>
      <c r="D2961" s="90">
        <v>0</v>
      </c>
      <c r="E2961" t="s">
        <v>20</v>
      </c>
      <c r="F2961">
        <v>4105646</v>
      </c>
      <c r="G2961">
        <v>3.75</v>
      </c>
      <c r="H2961">
        <v>1</v>
      </c>
      <c r="I2961">
        <v>3.75</v>
      </c>
      <c r="K2961" s="90"/>
      <c r="M2961"/>
    </row>
    <row r="2962" spans="1:13" hidden="1" x14ac:dyDescent="0.25">
      <c r="A2962" t="s">
        <v>44</v>
      </c>
      <c r="B2962" t="s">
        <v>18</v>
      </c>
      <c r="C2962" s="2">
        <v>45753</v>
      </c>
      <c r="D2962" s="90">
        <v>0</v>
      </c>
      <c r="E2962" t="s">
        <v>20</v>
      </c>
      <c r="F2962">
        <v>4105647</v>
      </c>
      <c r="G2962">
        <v>3.75</v>
      </c>
      <c r="H2962">
        <v>1</v>
      </c>
      <c r="I2962">
        <v>3.75</v>
      </c>
      <c r="K2962" s="90"/>
      <c r="M2962"/>
    </row>
    <row r="2963" spans="1:13" hidden="1" x14ac:dyDescent="0.25">
      <c r="A2963" t="s">
        <v>44</v>
      </c>
      <c r="B2963" t="s">
        <v>18</v>
      </c>
      <c r="C2963" s="2">
        <v>45753</v>
      </c>
      <c r="D2963" s="90">
        <v>0</v>
      </c>
      <c r="E2963" t="s">
        <v>20</v>
      </c>
      <c r="F2963">
        <v>4105648</v>
      </c>
      <c r="G2963">
        <v>3.75</v>
      </c>
      <c r="H2963">
        <v>1</v>
      </c>
      <c r="I2963">
        <v>3.75</v>
      </c>
      <c r="K2963" s="90"/>
      <c r="M2963"/>
    </row>
    <row r="2964" spans="1:13" hidden="1" x14ac:dyDescent="0.25">
      <c r="A2964" t="s">
        <v>44</v>
      </c>
      <c r="B2964" t="s">
        <v>18</v>
      </c>
      <c r="C2964" s="2">
        <v>45753</v>
      </c>
      <c r="D2964" s="90">
        <v>0</v>
      </c>
      <c r="E2964" t="s">
        <v>20</v>
      </c>
      <c r="F2964">
        <v>4105649</v>
      </c>
      <c r="G2964">
        <v>3.75</v>
      </c>
      <c r="H2964">
        <v>1</v>
      </c>
      <c r="I2964">
        <v>3.75</v>
      </c>
      <c r="K2964" s="90"/>
      <c r="M2964"/>
    </row>
    <row r="2965" spans="1:13" hidden="1" x14ac:dyDescent="0.25">
      <c r="A2965" t="s">
        <v>44</v>
      </c>
      <c r="B2965" t="s">
        <v>132</v>
      </c>
      <c r="C2965" s="2">
        <v>45749</v>
      </c>
      <c r="D2965" s="90">
        <v>3.75</v>
      </c>
      <c r="E2965" t="s">
        <v>23</v>
      </c>
      <c r="F2965">
        <v>4105652</v>
      </c>
      <c r="G2965">
        <v>3.75</v>
      </c>
      <c r="H2965">
        <v>0</v>
      </c>
      <c r="I2965">
        <v>0</v>
      </c>
      <c r="K2965" s="90"/>
      <c r="M2965"/>
    </row>
    <row r="2966" spans="1:13" hidden="1" x14ac:dyDescent="0.25">
      <c r="A2966" t="s">
        <v>44</v>
      </c>
      <c r="B2966" t="s">
        <v>117</v>
      </c>
      <c r="C2966" s="2">
        <v>45749</v>
      </c>
      <c r="D2966" s="90">
        <v>0</v>
      </c>
      <c r="E2966" t="s">
        <v>23</v>
      </c>
      <c r="F2966">
        <v>4105653</v>
      </c>
      <c r="G2966">
        <v>3.75</v>
      </c>
      <c r="H2966">
        <v>1</v>
      </c>
      <c r="I2966">
        <v>3.75</v>
      </c>
      <c r="K2966" s="90"/>
      <c r="M2966"/>
    </row>
    <row r="2967" spans="1:13" hidden="1" x14ac:dyDescent="0.25">
      <c r="A2967" t="s">
        <v>75</v>
      </c>
      <c r="B2967" t="s">
        <v>138</v>
      </c>
      <c r="C2967" s="2">
        <v>45749</v>
      </c>
      <c r="D2967" s="90">
        <v>5.5</v>
      </c>
      <c r="E2967" t="s">
        <v>37</v>
      </c>
      <c r="F2967">
        <v>4105654</v>
      </c>
      <c r="G2967">
        <v>5.5</v>
      </c>
      <c r="H2967">
        <v>0</v>
      </c>
      <c r="I2967">
        <v>0</v>
      </c>
      <c r="K2967" s="90"/>
      <c r="M2967"/>
    </row>
    <row r="2968" spans="1:13" hidden="1" x14ac:dyDescent="0.25">
      <c r="A2968" t="s">
        <v>75</v>
      </c>
      <c r="B2968" t="s">
        <v>136</v>
      </c>
      <c r="C2968" s="2">
        <v>45749</v>
      </c>
      <c r="D2968" s="90">
        <v>5</v>
      </c>
      <c r="E2968" t="s">
        <v>37</v>
      </c>
      <c r="F2968">
        <v>4105655</v>
      </c>
      <c r="G2968">
        <v>5</v>
      </c>
      <c r="H2968">
        <v>0</v>
      </c>
      <c r="I2968">
        <v>0</v>
      </c>
      <c r="K2968" s="90"/>
      <c r="M2968"/>
    </row>
    <row r="2969" spans="1:13" hidden="1" x14ac:dyDescent="0.25">
      <c r="A2969" t="s">
        <v>44</v>
      </c>
      <c r="B2969" t="s">
        <v>18</v>
      </c>
      <c r="C2969" s="2">
        <v>45749</v>
      </c>
      <c r="D2969" s="90">
        <v>0</v>
      </c>
      <c r="E2969" t="s">
        <v>20</v>
      </c>
      <c r="F2969">
        <v>4105656</v>
      </c>
      <c r="G2969">
        <v>3.75</v>
      </c>
      <c r="H2969">
        <v>1</v>
      </c>
      <c r="I2969">
        <v>3.75</v>
      </c>
      <c r="K2969" s="90"/>
      <c r="M2969"/>
    </row>
    <row r="2970" spans="1:13" hidden="1" x14ac:dyDescent="0.25">
      <c r="A2970" t="s">
        <v>75</v>
      </c>
      <c r="B2970" t="s">
        <v>18</v>
      </c>
      <c r="C2970" s="2">
        <v>45751</v>
      </c>
      <c r="D2970" s="90">
        <v>0</v>
      </c>
      <c r="E2970" t="s">
        <v>23</v>
      </c>
      <c r="F2970">
        <v>4105659</v>
      </c>
      <c r="G2970">
        <v>0</v>
      </c>
      <c r="H2970">
        <v>0</v>
      </c>
      <c r="I2970">
        <v>0</v>
      </c>
      <c r="K2970" s="90"/>
      <c r="M2970"/>
    </row>
    <row r="2971" spans="1:13" hidden="1" x14ac:dyDescent="0.25">
      <c r="A2971" t="s">
        <v>75</v>
      </c>
      <c r="B2971" t="s">
        <v>136</v>
      </c>
      <c r="C2971" s="2">
        <v>45749</v>
      </c>
      <c r="D2971" s="90">
        <v>5.5</v>
      </c>
      <c r="E2971" t="s">
        <v>23</v>
      </c>
      <c r="F2971">
        <v>4105663</v>
      </c>
      <c r="G2971">
        <v>5.5</v>
      </c>
      <c r="H2971">
        <v>0</v>
      </c>
      <c r="I2971">
        <v>0</v>
      </c>
      <c r="K2971" s="90"/>
      <c r="M2971"/>
    </row>
    <row r="2972" spans="1:13" hidden="1" x14ac:dyDescent="0.25">
      <c r="A2972" t="s">
        <v>73</v>
      </c>
      <c r="B2972" t="s">
        <v>135</v>
      </c>
      <c r="C2972" s="2">
        <v>45751</v>
      </c>
      <c r="D2972" s="90">
        <v>0</v>
      </c>
      <c r="E2972" t="s">
        <v>23</v>
      </c>
      <c r="F2972">
        <v>4105667</v>
      </c>
      <c r="G2972">
        <v>0</v>
      </c>
      <c r="H2972">
        <v>0</v>
      </c>
      <c r="I2972">
        <v>0</v>
      </c>
      <c r="K2972" s="90"/>
      <c r="M2972"/>
    </row>
    <row r="2973" spans="1:13" hidden="1" x14ac:dyDescent="0.25">
      <c r="A2973" t="s">
        <v>44</v>
      </c>
      <c r="B2973" t="s">
        <v>117</v>
      </c>
      <c r="C2973" s="2">
        <v>45751</v>
      </c>
      <c r="D2973" s="90">
        <v>0</v>
      </c>
      <c r="E2973" t="s">
        <v>23</v>
      </c>
      <c r="F2973">
        <v>4105668</v>
      </c>
      <c r="G2973">
        <v>3.75</v>
      </c>
      <c r="H2973">
        <v>1</v>
      </c>
      <c r="I2973">
        <v>3.75</v>
      </c>
      <c r="K2973" s="90"/>
      <c r="M2973"/>
    </row>
    <row r="2974" spans="1:13" hidden="1" x14ac:dyDescent="0.25">
      <c r="A2974" t="s">
        <v>44</v>
      </c>
      <c r="B2974" t="s">
        <v>21</v>
      </c>
      <c r="C2974" s="2">
        <v>45751</v>
      </c>
      <c r="D2974" s="90">
        <v>3.75</v>
      </c>
      <c r="E2974" t="s">
        <v>23</v>
      </c>
      <c r="F2974">
        <v>4105669</v>
      </c>
      <c r="G2974">
        <v>3.75</v>
      </c>
      <c r="H2974">
        <v>0</v>
      </c>
      <c r="I2974">
        <v>0</v>
      </c>
      <c r="K2974" s="90"/>
      <c r="M2974"/>
    </row>
    <row r="2975" spans="1:13" hidden="1" x14ac:dyDescent="0.25">
      <c r="A2975" t="s">
        <v>73</v>
      </c>
      <c r="B2975" t="s">
        <v>21</v>
      </c>
      <c r="C2975" s="2">
        <v>45750</v>
      </c>
      <c r="D2975" s="90">
        <v>0</v>
      </c>
      <c r="E2975" t="s">
        <v>23</v>
      </c>
      <c r="F2975">
        <v>4105679</v>
      </c>
      <c r="G2975">
        <v>0</v>
      </c>
      <c r="H2975">
        <v>0</v>
      </c>
      <c r="I2975">
        <v>0</v>
      </c>
      <c r="K2975" s="90"/>
      <c r="M2975"/>
    </row>
    <row r="2976" spans="1:13" hidden="1" x14ac:dyDescent="0.25">
      <c r="A2976" t="s">
        <v>75</v>
      </c>
      <c r="B2976" t="s">
        <v>21</v>
      </c>
      <c r="C2976" s="2">
        <v>45750</v>
      </c>
      <c r="D2976" s="90">
        <v>0</v>
      </c>
      <c r="E2976" t="s">
        <v>23</v>
      </c>
      <c r="F2976">
        <v>4105680</v>
      </c>
      <c r="G2976">
        <v>0</v>
      </c>
      <c r="H2976">
        <v>0</v>
      </c>
      <c r="I2976">
        <v>0</v>
      </c>
      <c r="K2976" s="90"/>
      <c r="M2976"/>
    </row>
    <row r="2977" spans="1:13" hidden="1" x14ac:dyDescent="0.25">
      <c r="A2977" t="s">
        <v>75</v>
      </c>
      <c r="B2977" t="s">
        <v>133</v>
      </c>
      <c r="C2977" s="2">
        <v>45750</v>
      </c>
      <c r="D2977" s="90">
        <v>5</v>
      </c>
      <c r="E2977" t="s">
        <v>23</v>
      </c>
      <c r="F2977">
        <v>4105681</v>
      </c>
      <c r="G2977">
        <v>5</v>
      </c>
      <c r="H2977">
        <v>0</v>
      </c>
      <c r="I2977">
        <v>0</v>
      </c>
      <c r="K2977" s="90"/>
      <c r="M2977"/>
    </row>
    <row r="2978" spans="1:13" hidden="1" x14ac:dyDescent="0.25">
      <c r="A2978" t="s">
        <v>73</v>
      </c>
      <c r="B2978" t="s">
        <v>142</v>
      </c>
      <c r="C2978" s="2">
        <v>45750</v>
      </c>
      <c r="D2978" s="90">
        <v>0</v>
      </c>
      <c r="E2978" t="s">
        <v>23</v>
      </c>
      <c r="F2978">
        <v>4105686</v>
      </c>
      <c r="G2978">
        <v>0</v>
      </c>
      <c r="H2978">
        <v>0</v>
      </c>
      <c r="I2978">
        <v>0</v>
      </c>
      <c r="K2978" s="90"/>
      <c r="M2978"/>
    </row>
    <row r="2979" spans="1:13" hidden="1" x14ac:dyDescent="0.25">
      <c r="A2979" t="s">
        <v>75</v>
      </c>
      <c r="B2979" t="s">
        <v>18</v>
      </c>
      <c r="C2979" s="2">
        <v>45750</v>
      </c>
      <c r="D2979" s="90">
        <v>0</v>
      </c>
      <c r="E2979" t="s">
        <v>23</v>
      </c>
      <c r="F2979">
        <v>4105690</v>
      </c>
      <c r="G2979">
        <v>0</v>
      </c>
      <c r="H2979">
        <v>0</v>
      </c>
      <c r="I2979">
        <v>0</v>
      </c>
      <c r="K2979" s="90"/>
      <c r="M2979"/>
    </row>
    <row r="2980" spans="1:13" hidden="1" x14ac:dyDescent="0.25">
      <c r="A2980" t="s">
        <v>75</v>
      </c>
      <c r="B2980" t="s">
        <v>141</v>
      </c>
      <c r="C2980" s="2">
        <v>45750</v>
      </c>
      <c r="D2980" s="90">
        <v>5</v>
      </c>
      <c r="E2980" t="s">
        <v>23</v>
      </c>
      <c r="F2980">
        <v>4105691</v>
      </c>
      <c r="G2980">
        <v>5</v>
      </c>
      <c r="H2980">
        <v>0</v>
      </c>
      <c r="I2980">
        <v>0</v>
      </c>
      <c r="K2980" s="90"/>
      <c r="M2980"/>
    </row>
    <row r="2981" spans="1:13" hidden="1" x14ac:dyDescent="0.25">
      <c r="A2981" t="s">
        <v>73</v>
      </c>
      <c r="B2981" t="s">
        <v>21</v>
      </c>
      <c r="C2981" s="2">
        <v>45750</v>
      </c>
      <c r="D2981" s="90">
        <v>5</v>
      </c>
      <c r="E2981" t="s">
        <v>23</v>
      </c>
      <c r="F2981">
        <v>4105696</v>
      </c>
      <c r="G2981">
        <v>5</v>
      </c>
      <c r="H2981">
        <v>0</v>
      </c>
      <c r="I2981">
        <v>0</v>
      </c>
      <c r="K2981" s="90"/>
      <c r="M2981"/>
    </row>
    <row r="2982" spans="1:13" hidden="1" x14ac:dyDescent="0.25">
      <c r="A2982" t="s">
        <v>73</v>
      </c>
      <c r="B2982" t="s">
        <v>133</v>
      </c>
      <c r="C2982" s="2">
        <v>45750</v>
      </c>
      <c r="D2982" s="90">
        <v>0</v>
      </c>
      <c r="E2982" t="s">
        <v>23</v>
      </c>
      <c r="F2982">
        <v>4106181</v>
      </c>
      <c r="G2982">
        <v>0</v>
      </c>
      <c r="H2982">
        <v>0</v>
      </c>
      <c r="I2982">
        <v>0</v>
      </c>
      <c r="K2982" s="90"/>
      <c r="M2982"/>
    </row>
    <row r="2983" spans="1:13" hidden="1" x14ac:dyDescent="0.25">
      <c r="A2983" t="s">
        <v>44</v>
      </c>
      <c r="B2983" t="s">
        <v>132</v>
      </c>
      <c r="C2983" s="2">
        <v>45750</v>
      </c>
      <c r="D2983" s="90">
        <v>3.75</v>
      </c>
      <c r="E2983" t="s">
        <v>23</v>
      </c>
      <c r="F2983">
        <v>4106197</v>
      </c>
      <c r="G2983">
        <v>3.75</v>
      </c>
      <c r="H2983">
        <v>0</v>
      </c>
      <c r="I2983">
        <v>0</v>
      </c>
      <c r="K2983" s="90"/>
      <c r="M2983"/>
    </row>
    <row r="2984" spans="1:13" hidden="1" x14ac:dyDescent="0.25">
      <c r="A2984" t="s">
        <v>75</v>
      </c>
      <c r="B2984" t="s">
        <v>18</v>
      </c>
      <c r="C2984" s="2">
        <v>45750</v>
      </c>
      <c r="D2984" s="90">
        <v>3.75</v>
      </c>
      <c r="E2984" t="s">
        <v>20</v>
      </c>
      <c r="F2984">
        <v>4106198</v>
      </c>
      <c r="G2984">
        <v>3.75</v>
      </c>
      <c r="H2984">
        <v>0</v>
      </c>
      <c r="I2984">
        <v>0</v>
      </c>
      <c r="K2984" s="90"/>
      <c r="M2984"/>
    </row>
    <row r="2985" spans="1:13" hidden="1" x14ac:dyDescent="0.25">
      <c r="A2985" t="s">
        <v>75</v>
      </c>
      <c r="B2985" t="s">
        <v>133</v>
      </c>
      <c r="C2985" s="2">
        <v>45751</v>
      </c>
      <c r="D2985" s="90">
        <v>5.5</v>
      </c>
      <c r="E2985" t="s">
        <v>23</v>
      </c>
      <c r="F2985">
        <v>4106199</v>
      </c>
      <c r="G2985">
        <v>5.5</v>
      </c>
      <c r="H2985">
        <v>0</v>
      </c>
      <c r="I2985">
        <v>0</v>
      </c>
      <c r="K2985" s="90"/>
      <c r="M2985"/>
    </row>
    <row r="2986" spans="1:13" hidden="1" x14ac:dyDescent="0.25">
      <c r="A2986" t="s">
        <v>75</v>
      </c>
      <c r="B2986" t="s">
        <v>133</v>
      </c>
      <c r="C2986" s="2">
        <v>45751</v>
      </c>
      <c r="D2986" s="90">
        <v>5.5</v>
      </c>
      <c r="E2986" t="s">
        <v>23</v>
      </c>
      <c r="F2986">
        <v>4106200</v>
      </c>
      <c r="G2986">
        <v>5.5</v>
      </c>
      <c r="H2986">
        <v>0</v>
      </c>
      <c r="I2986">
        <v>0</v>
      </c>
      <c r="K2986" s="90"/>
      <c r="M2986"/>
    </row>
    <row r="2987" spans="1:13" hidden="1" x14ac:dyDescent="0.25">
      <c r="A2987" t="s">
        <v>75</v>
      </c>
      <c r="B2987" t="s">
        <v>21</v>
      </c>
      <c r="C2987" s="2">
        <v>45750</v>
      </c>
      <c r="D2987" s="90">
        <v>5.5</v>
      </c>
      <c r="E2987" t="s">
        <v>23</v>
      </c>
      <c r="F2987">
        <v>4106201</v>
      </c>
      <c r="G2987">
        <v>5.5</v>
      </c>
      <c r="H2987">
        <v>0</v>
      </c>
      <c r="I2987">
        <v>0</v>
      </c>
      <c r="K2987" s="90"/>
      <c r="M2987"/>
    </row>
    <row r="2988" spans="1:13" hidden="1" x14ac:dyDescent="0.25">
      <c r="A2988" t="s">
        <v>75</v>
      </c>
      <c r="B2988" t="s">
        <v>142</v>
      </c>
      <c r="C2988" s="2">
        <v>45750</v>
      </c>
      <c r="D2988" s="90">
        <v>5</v>
      </c>
      <c r="E2988" t="s">
        <v>23</v>
      </c>
      <c r="F2988">
        <v>4106203</v>
      </c>
      <c r="G2988">
        <v>5</v>
      </c>
      <c r="H2988">
        <v>0</v>
      </c>
      <c r="I2988">
        <v>0</v>
      </c>
      <c r="K2988" s="90"/>
      <c r="M2988"/>
    </row>
    <row r="2989" spans="1:13" hidden="1" x14ac:dyDescent="0.25">
      <c r="A2989" t="s">
        <v>75</v>
      </c>
      <c r="B2989" t="s">
        <v>21</v>
      </c>
      <c r="C2989" s="2">
        <v>45749</v>
      </c>
      <c r="D2989" s="90">
        <v>5</v>
      </c>
      <c r="E2989" t="s">
        <v>23</v>
      </c>
      <c r="F2989">
        <v>4106206</v>
      </c>
      <c r="G2989">
        <v>5</v>
      </c>
      <c r="H2989">
        <v>0</v>
      </c>
      <c r="I2989">
        <v>0</v>
      </c>
      <c r="K2989" s="90"/>
      <c r="M2989"/>
    </row>
    <row r="2990" spans="1:13" hidden="1" x14ac:dyDescent="0.25">
      <c r="A2990" t="s">
        <v>75</v>
      </c>
      <c r="B2990" t="s">
        <v>136</v>
      </c>
      <c r="C2990" s="2">
        <v>45753</v>
      </c>
      <c r="D2990" s="90">
        <v>5.5</v>
      </c>
      <c r="E2990" t="s">
        <v>23</v>
      </c>
      <c r="F2990">
        <v>4106207</v>
      </c>
      <c r="G2990">
        <v>5.5</v>
      </c>
      <c r="H2990">
        <v>0</v>
      </c>
      <c r="I2990">
        <v>0</v>
      </c>
      <c r="K2990" s="90"/>
      <c r="M2990"/>
    </row>
    <row r="2991" spans="1:13" hidden="1" x14ac:dyDescent="0.25">
      <c r="A2991" t="s">
        <v>73</v>
      </c>
      <c r="B2991" t="s">
        <v>136</v>
      </c>
      <c r="C2991" s="2">
        <v>45749</v>
      </c>
      <c r="D2991" s="90">
        <v>0</v>
      </c>
      <c r="E2991" t="s">
        <v>37</v>
      </c>
      <c r="F2991">
        <v>4106211</v>
      </c>
      <c r="G2991">
        <v>0</v>
      </c>
      <c r="H2991">
        <v>0</v>
      </c>
      <c r="I2991">
        <v>0</v>
      </c>
      <c r="K2991" s="90"/>
      <c r="M2991"/>
    </row>
    <row r="2992" spans="1:13" hidden="1" x14ac:dyDescent="0.25">
      <c r="A2992" t="s">
        <v>73</v>
      </c>
      <c r="B2992" t="s">
        <v>136</v>
      </c>
      <c r="C2992" s="2">
        <v>45749</v>
      </c>
      <c r="D2992" s="90">
        <v>0</v>
      </c>
      <c r="E2992" t="s">
        <v>37</v>
      </c>
      <c r="F2992">
        <v>4106212</v>
      </c>
      <c r="G2992">
        <v>0</v>
      </c>
      <c r="H2992">
        <v>0</v>
      </c>
      <c r="I2992">
        <v>0</v>
      </c>
      <c r="K2992" s="90"/>
      <c r="M2992"/>
    </row>
    <row r="2993" spans="1:13" hidden="1" x14ac:dyDescent="0.25">
      <c r="A2993" t="s">
        <v>73</v>
      </c>
      <c r="B2993" t="s">
        <v>136</v>
      </c>
      <c r="C2993" s="2">
        <v>45749</v>
      </c>
      <c r="D2993" s="90">
        <v>0</v>
      </c>
      <c r="E2993" t="s">
        <v>37</v>
      </c>
      <c r="F2993">
        <v>4106213</v>
      </c>
      <c r="G2993">
        <v>0</v>
      </c>
      <c r="H2993">
        <v>0</v>
      </c>
      <c r="I2993">
        <v>0</v>
      </c>
      <c r="K2993" s="90"/>
      <c r="M2993"/>
    </row>
    <row r="2994" spans="1:13" hidden="1" x14ac:dyDescent="0.25">
      <c r="A2994" t="s">
        <v>75</v>
      </c>
      <c r="B2994" t="s">
        <v>18</v>
      </c>
      <c r="C2994" s="2">
        <v>45750</v>
      </c>
      <c r="D2994" s="90">
        <v>5.5</v>
      </c>
      <c r="E2994" t="s">
        <v>23</v>
      </c>
      <c r="F2994">
        <v>4106220</v>
      </c>
      <c r="G2994">
        <v>5.5</v>
      </c>
      <c r="H2994">
        <v>0</v>
      </c>
      <c r="I2994">
        <v>0</v>
      </c>
      <c r="K2994" s="90"/>
      <c r="M2994"/>
    </row>
    <row r="2995" spans="1:13" hidden="1" x14ac:dyDescent="0.25">
      <c r="A2995" t="s">
        <v>75</v>
      </c>
      <c r="B2995" t="s">
        <v>136</v>
      </c>
      <c r="C2995" s="2">
        <v>45750</v>
      </c>
      <c r="D2995" s="90">
        <v>0</v>
      </c>
      <c r="E2995" t="s">
        <v>37</v>
      </c>
      <c r="F2995">
        <v>4106221</v>
      </c>
      <c r="G2995">
        <v>0</v>
      </c>
      <c r="H2995">
        <v>0</v>
      </c>
      <c r="I2995">
        <v>0</v>
      </c>
      <c r="K2995" s="90"/>
      <c r="M2995"/>
    </row>
    <row r="2996" spans="1:13" hidden="1" x14ac:dyDescent="0.25">
      <c r="A2996" t="s">
        <v>44</v>
      </c>
      <c r="B2996" t="s">
        <v>117</v>
      </c>
      <c r="C2996" s="2">
        <v>45750</v>
      </c>
      <c r="D2996" s="90">
        <v>0</v>
      </c>
      <c r="E2996" t="s">
        <v>23</v>
      </c>
      <c r="F2996">
        <v>4106224</v>
      </c>
      <c r="G2996">
        <v>3.75</v>
      </c>
      <c r="H2996">
        <v>1</v>
      </c>
      <c r="I2996">
        <v>3.75</v>
      </c>
      <c r="K2996" s="90"/>
      <c r="M2996"/>
    </row>
    <row r="2997" spans="1:13" hidden="1" x14ac:dyDescent="0.25">
      <c r="A2997" t="s">
        <v>44</v>
      </c>
      <c r="B2997" t="s">
        <v>65</v>
      </c>
      <c r="C2997" s="2">
        <v>45751</v>
      </c>
      <c r="D2997" s="90">
        <v>0</v>
      </c>
      <c r="E2997" t="s">
        <v>23</v>
      </c>
      <c r="F2997">
        <v>4106226</v>
      </c>
      <c r="G2997">
        <v>3.75</v>
      </c>
      <c r="H2997">
        <v>1</v>
      </c>
      <c r="I2997">
        <v>3.75</v>
      </c>
      <c r="K2997" s="90"/>
      <c r="M2997"/>
    </row>
    <row r="2998" spans="1:13" hidden="1" x14ac:dyDescent="0.25">
      <c r="A2998" t="s">
        <v>44</v>
      </c>
      <c r="B2998" t="s">
        <v>117</v>
      </c>
      <c r="C2998" s="2">
        <v>45751</v>
      </c>
      <c r="D2998" s="90">
        <v>0</v>
      </c>
      <c r="E2998" t="s">
        <v>23</v>
      </c>
      <c r="F2998">
        <v>4106229</v>
      </c>
      <c r="G2998">
        <v>3.75</v>
      </c>
      <c r="H2998">
        <v>1</v>
      </c>
      <c r="I2998">
        <v>3.75</v>
      </c>
      <c r="K2998" s="90"/>
      <c r="M2998"/>
    </row>
    <row r="2999" spans="1:13" hidden="1" x14ac:dyDescent="0.25">
      <c r="A2999" t="s">
        <v>75</v>
      </c>
      <c r="B2999" t="s">
        <v>21</v>
      </c>
      <c r="C2999" s="2">
        <v>45753</v>
      </c>
      <c r="D2999" s="90">
        <v>5.5</v>
      </c>
      <c r="E2999" t="s">
        <v>23</v>
      </c>
      <c r="F2999">
        <v>4106232</v>
      </c>
      <c r="G2999">
        <v>5.5</v>
      </c>
      <c r="H2999">
        <v>0</v>
      </c>
      <c r="I2999">
        <v>0</v>
      </c>
      <c r="K2999" s="90"/>
      <c r="M2999"/>
    </row>
    <row r="3000" spans="1:13" hidden="1" x14ac:dyDescent="0.25">
      <c r="A3000" t="s">
        <v>75</v>
      </c>
      <c r="B3000" t="s">
        <v>136</v>
      </c>
      <c r="C3000" s="2">
        <v>45753</v>
      </c>
      <c r="D3000" s="90">
        <v>5.5</v>
      </c>
      <c r="E3000" t="s">
        <v>23</v>
      </c>
      <c r="F3000">
        <v>4106233</v>
      </c>
      <c r="G3000">
        <v>5.5</v>
      </c>
      <c r="H3000">
        <v>0</v>
      </c>
      <c r="I3000">
        <v>0</v>
      </c>
      <c r="K3000" s="90"/>
      <c r="M3000"/>
    </row>
    <row r="3001" spans="1:13" hidden="1" x14ac:dyDescent="0.25">
      <c r="A3001" t="s">
        <v>44</v>
      </c>
      <c r="B3001" t="s">
        <v>117</v>
      </c>
      <c r="C3001" s="2">
        <v>45751</v>
      </c>
      <c r="D3001" s="90">
        <v>0</v>
      </c>
      <c r="E3001" t="s">
        <v>23</v>
      </c>
      <c r="F3001">
        <v>4106242</v>
      </c>
      <c r="G3001">
        <v>3.75</v>
      </c>
      <c r="H3001">
        <v>1</v>
      </c>
      <c r="I3001">
        <v>3.75</v>
      </c>
      <c r="K3001" s="90"/>
      <c r="M3001"/>
    </row>
    <row r="3002" spans="1:13" hidden="1" x14ac:dyDescent="0.25">
      <c r="A3002" t="s">
        <v>44</v>
      </c>
      <c r="B3002" t="s">
        <v>132</v>
      </c>
      <c r="C3002" s="2">
        <v>45752</v>
      </c>
      <c r="D3002" s="90">
        <v>0</v>
      </c>
      <c r="E3002" t="s">
        <v>23</v>
      </c>
      <c r="F3002">
        <v>4106243</v>
      </c>
      <c r="G3002">
        <v>3.75</v>
      </c>
      <c r="H3002">
        <v>1</v>
      </c>
      <c r="I3002">
        <v>3.75</v>
      </c>
      <c r="K3002" s="90"/>
      <c r="M3002"/>
    </row>
    <row r="3003" spans="1:13" hidden="1" x14ac:dyDescent="0.25">
      <c r="A3003" t="s">
        <v>75</v>
      </c>
      <c r="B3003" t="s">
        <v>142</v>
      </c>
      <c r="C3003" s="2">
        <v>45751</v>
      </c>
      <c r="D3003" s="90">
        <v>0</v>
      </c>
      <c r="E3003" t="s">
        <v>23</v>
      </c>
      <c r="F3003">
        <v>4106244</v>
      </c>
      <c r="G3003">
        <v>0</v>
      </c>
      <c r="H3003">
        <v>1</v>
      </c>
      <c r="I3003">
        <v>0</v>
      </c>
      <c r="K3003" s="90"/>
      <c r="M3003"/>
    </row>
    <row r="3004" spans="1:13" hidden="1" x14ac:dyDescent="0.25">
      <c r="A3004" t="s">
        <v>44</v>
      </c>
      <c r="B3004" t="s">
        <v>117</v>
      </c>
      <c r="C3004" s="2">
        <v>45750</v>
      </c>
      <c r="D3004" s="90">
        <v>0</v>
      </c>
      <c r="E3004" t="s">
        <v>23</v>
      </c>
      <c r="F3004">
        <v>4106252</v>
      </c>
      <c r="G3004">
        <v>3.75</v>
      </c>
      <c r="H3004">
        <v>1</v>
      </c>
      <c r="I3004">
        <v>3.75</v>
      </c>
      <c r="K3004" s="90"/>
      <c r="M3004"/>
    </row>
    <row r="3005" spans="1:13" hidden="1" x14ac:dyDescent="0.25">
      <c r="A3005" t="s">
        <v>44</v>
      </c>
      <c r="B3005" t="s">
        <v>117</v>
      </c>
      <c r="C3005" s="2">
        <v>45750</v>
      </c>
      <c r="D3005" s="90">
        <v>0</v>
      </c>
      <c r="E3005" t="s">
        <v>23</v>
      </c>
      <c r="F3005">
        <v>4106254</v>
      </c>
      <c r="G3005">
        <v>3.75</v>
      </c>
      <c r="H3005">
        <v>1</v>
      </c>
      <c r="I3005">
        <v>3.75</v>
      </c>
      <c r="K3005" s="90"/>
      <c r="M3005"/>
    </row>
    <row r="3006" spans="1:13" hidden="1" x14ac:dyDescent="0.25">
      <c r="A3006" t="s">
        <v>44</v>
      </c>
      <c r="B3006" t="s">
        <v>136</v>
      </c>
      <c r="C3006" s="2">
        <v>45751</v>
      </c>
      <c r="D3006" s="90">
        <v>3.75</v>
      </c>
      <c r="E3006" t="s">
        <v>23</v>
      </c>
      <c r="F3006">
        <v>4106255</v>
      </c>
      <c r="G3006">
        <v>3.75</v>
      </c>
      <c r="H3006">
        <v>0</v>
      </c>
      <c r="I3006">
        <v>0</v>
      </c>
      <c r="K3006" s="90"/>
      <c r="M3006"/>
    </row>
    <row r="3007" spans="1:13" hidden="1" x14ac:dyDescent="0.25">
      <c r="A3007" t="s">
        <v>44</v>
      </c>
      <c r="B3007" t="s">
        <v>45</v>
      </c>
      <c r="C3007" s="2">
        <v>45751</v>
      </c>
      <c r="D3007" s="90">
        <v>0</v>
      </c>
      <c r="E3007" t="s">
        <v>23</v>
      </c>
      <c r="F3007">
        <v>4106256</v>
      </c>
      <c r="G3007">
        <v>3.75</v>
      </c>
      <c r="H3007">
        <v>1</v>
      </c>
      <c r="I3007">
        <v>3.75</v>
      </c>
      <c r="K3007" s="90"/>
      <c r="M3007"/>
    </row>
    <row r="3008" spans="1:13" hidden="1" x14ac:dyDescent="0.25">
      <c r="A3008" t="s">
        <v>44</v>
      </c>
      <c r="B3008" t="s">
        <v>18</v>
      </c>
      <c r="C3008" s="2">
        <v>45750</v>
      </c>
      <c r="D3008" s="90">
        <v>0</v>
      </c>
      <c r="E3008" t="s">
        <v>20</v>
      </c>
      <c r="F3008">
        <v>4106265</v>
      </c>
      <c r="G3008">
        <v>3.75</v>
      </c>
      <c r="H3008">
        <v>1</v>
      </c>
      <c r="I3008">
        <v>3.75</v>
      </c>
      <c r="K3008" s="90"/>
      <c r="M3008"/>
    </row>
    <row r="3009" spans="1:13" hidden="1" x14ac:dyDescent="0.25">
      <c r="A3009" t="s">
        <v>44</v>
      </c>
      <c r="B3009" t="s">
        <v>45</v>
      </c>
      <c r="C3009" s="2">
        <v>45749</v>
      </c>
      <c r="D3009" s="90">
        <v>0</v>
      </c>
      <c r="E3009" t="s">
        <v>23</v>
      </c>
      <c r="F3009">
        <v>4106269</v>
      </c>
      <c r="G3009">
        <v>3.75</v>
      </c>
      <c r="H3009">
        <v>1</v>
      </c>
      <c r="I3009">
        <v>3.75</v>
      </c>
      <c r="K3009" s="90"/>
      <c r="M3009"/>
    </row>
    <row r="3010" spans="1:13" hidden="1" x14ac:dyDescent="0.25">
      <c r="A3010" t="s">
        <v>73</v>
      </c>
      <c r="B3010" t="s">
        <v>142</v>
      </c>
      <c r="C3010" s="2">
        <v>45751</v>
      </c>
      <c r="D3010" s="90">
        <v>5</v>
      </c>
      <c r="E3010" t="s">
        <v>23</v>
      </c>
      <c r="F3010">
        <v>4106273</v>
      </c>
      <c r="G3010">
        <v>5</v>
      </c>
      <c r="H3010">
        <v>0</v>
      </c>
      <c r="I3010">
        <v>0</v>
      </c>
      <c r="K3010" s="90"/>
      <c r="M3010"/>
    </row>
    <row r="3011" spans="1:13" hidden="1" x14ac:dyDescent="0.25">
      <c r="A3011" t="s">
        <v>75</v>
      </c>
      <c r="B3011" t="s">
        <v>139</v>
      </c>
      <c r="C3011" s="2">
        <v>45750</v>
      </c>
      <c r="D3011" s="90">
        <v>5.5</v>
      </c>
      <c r="E3011" t="s">
        <v>37</v>
      </c>
      <c r="F3011">
        <v>4106280</v>
      </c>
      <c r="G3011">
        <v>5.5</v>
      </c>
      <c r="H3011">
        <v>0</v>
      </c>
      <c r="I3011">
        <v>0</v>
      </c>
      <c r="K3011" s="90"/>
      <c r="M3011"/>
    </row>
    <row r="3012" spans="1:13" hidden="1" x14ac:dyDescent="0.25">
      <c r="A3012" t="s">
        <v>75</v>
      </c>
      <c r="B3012" t="s">
        <v>139</v>
      </c>
      <c r="C3012" s="2">
        <v>45750</v>
      </c>
      <c r="D3012" s="90">
        <v>5</v>
      </c>
      <c r="E3012" t="s">
        <v>37</v>
      </c>
      <c r="F3012">
        <v>4106281</v>
      </c>
      <c r="G3012">
        <v>5</v>
      </c>
      <c r="H3012">
        <v>0</v>
      </c>
      <c r="I3012">
        <v>0</v>
      </c>
      <c r="K3012" s="90"/>
      <c r="M3012"/>
    </row>
    <row r="3013" spans="1:13" hidden="1" x14ac:dyDescent="0.25">
      <c r="A3013" t="s">
        <v>75</v>
      </c>
      <c r="B3013" t="s">
        <v>21</v>
      </c>
      <c r="C3013" s="2">
        <v>45750</v>
      </c>
      <c r="D3013" s="90">
        <v>3</v>
      </c>
      <c r="E3013" t="s">
        <v>23</v>
      </c>
      <c r="F3013">
        <v>4106282</v>
      </c>
      <c r="G3013">
        <v>3</v>
      </c>
      <c r="H3013">
        <v>0</v>
      </c>
      <c r="I3013">
        <v>0</v>
      </c>
      <c r="K3013" s="90"/>
      <c r="M3013"/>
    </row>
    <row r="3014" spans="1:13" hidden="1" x14ac:dyDescent="0.25">
      <c r="A3014" t="s">
        <v>44</v>
      </c>
      <c r="B3014" t="s">
        <v>45</v>
      </c>
      <c r="C3014" s="2">
        <v>45750</v>
      </c>
      <c r="D3014" s="90">
        <v>0</v>
      </c>
      <c r="E3014" t="s">
        <v>23</v>
      </c>
      <c r="F3014">
        <v>4106285</v>
      </c>
      <c r="G3014">
        <v>3.75</v>
      </c>
      <c r="H3014">
        <v>1</v>
      </c>
      <c r="I3014">
        <v>3.75</v>
      </c>
      <c r="K3014" s="90"/>
      <c r="M3014"/>
    </row>
    <row r="3015" spans="1:13" hidden="1" x14ac:dyDescent="0.25">
      <c r="A3015" t="s">
        <v>44</v>
      </c>
      <c r="B3015" t="s">
        <v>18</v>
      </c>
      <c r="C3015" s="2">
        <v>45752</v>
      </c>
      <c r="D3015" s="90">
        <v>3.75</v>
      </c>
      <c r="E3015" t="s">
        <v>20</v>
      </c>
      <c r="F3015">
        <v>4106286</v>
      </c>
      <c r="G3015">
        <v>3.75</v>
      </c>
      <c r="H3015">
        <v>0</v>
      </c>
      <c r="I3015">
        <v>0</v>
      </c>
      <c r="K3015" s="90"/>
      <c r="M3015"/>
    </row>
    <row r="3016" spans="1:13" hidden="1" x14ac:dyDescent="0.25">
      <c r="A3016" t="s">
        <v>44</v>
      </c>
      <c r="B3016" t="s">
        <v>117</v>
      </c>
      <c r="C3016" s="2">
        <v>45750</v>
      </c>
      <c r="D3016" s="90">
        <v>0</v>
      </c>
      <c r="E3016" t="s">
        <v>23</v>
      </c>
      <c r="F3016">
        <v>4106288</v>
      </c>
      <c r="G3016">
        <v>3.75</v>
      </c>
      <c r="H3016">
        <v>1</v>
      </c>
      <c r="I3016">
        <v>3.75</v>
      </c>
      <c r="K3016" s="90"/>
      <c r="M3016"/>
    </row>
    <row r="3017" spans="1:13" hidden="1" x14ac:dyDescent="0.25">
      <c r="A3017" t="s">
        <v>44</v>
      </c>
      <c r="B3017" t="s">
        <v>18</v>
      </c>
      <c r="C3017" s="2">
        <v>45752</v>
      </c>
      <c r="D3017" s="90">
        <v>3.75</v>
      </c>
      <c r="E3017" t="s">
        <v>20</v>
      </c>
      <c r="F3017">
        <v>4106289</v>
      </c>
      <c r="G3017">
        <v>3.75</v>
      </c>
      <c r="H3017">
        <v>0</v>
      </c>
      <c r="I3017">
        <v>0</v>
      </c>
      <c r="K3017" s="90"/>
      <c r="M3017"/>
    </row>
    <row r="3018" spans="1:13" hidden="1" x14ac:dyDescent="0.25">
      <c r="A3018" t="s">
        <v>73</v>
      </c>
      <c r="B3018" t="s">
        <v>18</v>
      </c>
      <c r="C3018" s="2">
        <v>45750</v>
      </c>
      <c r="D3018" s="90">
        <v>5</v>
      </c>
      <c r="E3018" t="s">
        <v>23</v>
      </c>
      <c r="F3018">
        <v>4106299</v>
      </c>
      <c r="G3018">
        <v>5</v>
      </c>
      <c r="H3018">
        <v>0</v>
      </c>
      <c r="I3018">
        <v>0</v>
      </c>
      <c r="K3018" s="90"/>
      <c r="M3018"/>
    </row>
    <row r="3019" spans="1:13" hidden="1" x14ac:dyDescent="0.25">
      <c r="A3019" t="s">
        <v>73</v>
      </c>
      <c r="B3019" t="s">
        <v>18</v>
      </c>
      <c r="C3019" s="2">
        <v>45750</v>
      </c>
      <c r="D3019" s="90">
        <v>5</v>
      </c>
      <c r="E3019" t="s">
        <v>23</v>
      </c>
      <c r="F3019">
        <v>4106300</v>
      </c>
      <c r="G3019">
        <v>5</v>
      </c>
      <c r="H3019">
        <v>0</v>
      </c>
      <c r="I3019">
        <v>0</v>
      </c>
      <c r="K3019" s="90"/>
      <c r="M3019"/>
    </row>
    <row r="3020" spans="1:13" hidden="1" x14ac:dyDescent="0.25">
      <c r="A3020" t="s">
        <v>44</v>
      </c>
      <c r="B3020" t="s">
        <v>18</v>
      </c>
      <c r="C3020" s="2">
        <v>45750</v>
      </c>
      <c r="D3020" s="90">
        <v>3.75</v>
      </c>
      <c r="E3020" t="s">
        <v>20</v>
      </c>
      <c r="F3020">
        <v>4106301</v>
      </c>
      <c r="G3020">
        <v>3.75</v>
      </c>
      <c r="H3020">
        <v>0</v>
      </c>
      <c r="I3020">
        <v>0</v>
      </c>
      <c r="K3020" s="90"/>
      <c r="M3020"/>
    </row>
    <row r="3021" spans="1:13" hidden="1" x14ac:dyDescent="0.25">
      <c r="A3021" t="s">
        <v>44</v>
      </c>
      <c r="B3021" t="s">
        <v>117</v>
      </c>
      <c r="C3021" s="2">
        <v>45751</v>
      </c>
      <c r="D3021" s="90">
        <v>0</v>
      </c>
      <c r="E3021" t="s">
        <v>23</v>
      </c>
      <c r="F3021">
        <v>4106302</v>
      </c>
      <c r="G3021">
        <v>3.75</v>
      </c>
      <c r="H3021">
        <v>1</v>
      </c>
      <c r="I3021">
        <v>3.75</v>
      </c>
      <c r="K3021" s="90"/>
      <c r="M3021"/>
    </row>
    <row r="3022" spans="1:13" hidden="1" x14ac:dyDescent="0.25">
      <c r="A3022" t="s">
        <v>44</v>
      </c>
      <c r="B3022" t="s">
        <v>18</v>
      </c>
      <c r="C3022" s="2">
        <v>45751</v>
      </c>
      <c r="D3022" s="90">
        <v>0</v>
      </c>
      <c r="E3022" t="s">
        <v>20</v>
      </c>
      <c r="F3022">
        <v>4106303</v>
      </c>
      <c r="G3022">
        <v>3.75</v>
      </c>
      <c r="H3022">
        <v>1</v>
      </c>
      <c r="I3022">
        <v>3.75</v>
      </c>
      <c r="K3022" s="90"/>
      <c r="M3022"/>
    </row>
    <row r="3023" spans="1:13" hidden="1" x14ac:dyDescent="0.25">
      <c r="A3023" t="s">
        <v>44</v>
      </c>
      <c r="B3023" t="s">
        <v>65</v>
      </c>
      <c r="C3023" s="2">
        <v>45750</v>
      </c>
      <c r="D3023" s="90">
        <v>3.75</v>
      </c>
      <c r="E3023" t="s">
        <v>23</v>
      </c>
      <c r="F3023">
        <v>4106304</v>
      </c>
      <c r="G3023">
        <v>3.75</v>
      </c>
      <c r="H3023">
        <v>0</v>
      </c>
      <c r="I3023">
        <v>0</v>
      </c>
      <c r="K3023" s="90"/>
      <c r="M3023"/>
    </row>
    <row r="3024" spans="1:13" hidden="1" x14ac:dyDescent="0.25">
      <c r="A3024" t="s">
        <v>44</v>
      </c>
      <c r="B3024" t="s">
        <v>65</v>
      </c>
      <c r="C3024" s="2">
        <v>45750</v>
      </c>
      <c r="D3024" s="90">
        <v>3.75</v>
      </c>
      <c r="E3024" t="s">
        <v>23</v>
      </c>
      <c r="F3024">
        <v>4106305</v>
      </c>
      <c r="G3024">
        <v>3.75</v>
      </c>
      <c r="H3024">
        <v>0</v>
      </c>
      <c r="I3024">
        <v>0</v>
      </c>
      <c r="K3024" s="90"/>
      <c r="M3024"/>
    </row>
    <row r="3025" spans="1:13" hidden="1" x14ac:dyDescent="0.25">
      <c r="A3025" t="s">
        <v>75</v>
      </c>
      <c r="B3025" t="s">
        <v>21</v>
      </c>
      <c r="C3025" s="2">
        <v>45749</v>
      </c>
      <c r="D3025" s="90">
        <v>5.5</v>
      </c>
      <c r="E3025" t="s">
        <v>23</v>
      </c>
      <c r="F3025">
        <v>4106307</v>
      </c>
      <c r="G3025">
        <v>5.5</v>
      </c>
      <c r="H3025">
        <v>0</v>
      </c>
      <c r="I3025">
        <v>0</v>
      </c>
      <c r="K3025" s="90"/>
      <c r="M3025"/>
    </row>
    <row r="3026" spans="1:13" hidden="1" x14ac:dyDescent="0.25">
      <c r="A3026" t="s">
        <v>44</v>
      </c>
      <c r="B3026" t="s">
        <v>132</v>
      </c>
      <c r="C3026" s="2">
        <v>45750</v>
      </c>
      <c r="D3026" s="90">
        <v>3.75</v>
      </c>
      <c r="E3026" t="s">
        <v>23</v>
      </c>
      <c r="F3026">
        <v>4106312</v>
      </c>
      <c r="G3026">
        <v>3.75</v>
      </c>
      <c r="H3026">
        <v>0</v>
      </c>
      <c r="I3026">
        <v>0</v>
      </c>
      <c r="K3026" s="90"/>
      <c r="M3026"/>
    </row>
    <row r="3027" spans="1:13" hidden="1" x14ac:dyDescent="0.25">
      <c r="A3027" t="s">
        <v>44</v>
      </c>
      <c r="B3027" t="s">
        <v>18</v>
      </c>
      <c r="C3027" s="2">
        <v>45750</v>
      </c>
      <c r="D3027" s="90">
        <v>3.75</v>
      </c>
      <c r="E3027" t="s">
        <v>20</v>
      </c>
      <c r="F3027">
        <v>4106313</v>
      </c>
      <c r="G3027">
        <v>3.75</v>
      </c>
      <c r="H3027">
        <v>0</v>
      </c>
      <c r="I3027">
        <v>0</v>
      </c>
      <c r="K3027" s="90"/>
      <c r="M3027"/>
    </row>
    <row r="3028" spans="1:13" hidden="1" x14ac:dyDescent="0.25">
      <c r="A3028" t="s">
        <v>44</v>
      </c>
      <c r="B3028" t="s">
        <v>18</v>
      </c>
      <c r="C3028" s="2">
        <v>45750</v>
      </c>
      <c r="D3028" s="90">
        <v>0</v>
      </c>
      <c r="E3028" t="s">
        <v>20</v>
      </c>
      <c r="F3028">
        <v>4106314</v>
      </c>
      <c r="G3028">
        <v>3.75</v>
      </c>
      <c r="H3028">
        <v>1</v>
      </c>
      <c r="I3028">
        <v>3.75</v>
      </c>
      <c r="K3028" s="90"/>
      <c r="M3028"/>
    </row>
    <row r="3029" spans="1:13" hidden="1" x14ac:dyDescent="0.25">
      <c r="A3029" t="s">
        <v>44</v>
      </c>
      <c r="B3029" t="s">
        <v>65</v>
      </c>
      <c r="C3029" s="2">
        <v>45750</v>
      </c>
      <c r="D3029" s="90">
        <v>0</v>
      </c>
      <c r="E3029" t="s">
        <v>23</v>
      </c>
      <c r="F3029">
        <v>4106315</v>
      </c>
      <c r="G3029">
        <v>3.75</v>
      </c>
      <c r="H3029">
        <v>1</v>
      </c>
      <c r="I3029">
        <v>3.75</v>
      </c>
      <c r="K3029" s="90"/>
      <c r="M3029"/>
    </row>
    <row r="3030" spans="1:13" hidden="1" x14ac:dyDescent="0.25">
      <c r="A3030" t="s">
        <v>75</v>
      </c>
      <c r="B3030" t="s">
        <v>18</v>
      </c>
      <c r="C3030" s="2">
        <v>45750</v>
      </c>
      <c r="D3030" s="90">
        <v>5.5</v>
      </c>
      <c r="E3030" t="s">
        <v>23</v>
      </c>
      <c r="F3030">
        <v>4106320</v>
      </c>
      <c r="G3030">
        <v>5.5</v>
      </c>
      <c r="H3030">
        <v>0</v>
      </c>
      <c r="I3030">
        <v>0</v>
      </c>
      <c r="K3030" s="90"/>
      <c r="M3030"/>
    </row>
    <row r="3031" spans="1:13" hidden="1" x14ac:dyDescent="0.25">
      <c r="A3031" t="s">
        <v>75</v>
      </c>
      <c r="B3031" t="s">
        <v>138</v>
      </c>
      <c r="C3031" s="2">
        <v>45750</v>
      </c>
      <c r="D3031" s="90">
        <v>0</v>
      </c>
      <c r="E3031" t="s">
        <v>37</v>
      </c>
      <c r="F3031">
        <v>4106321</v>
      </c>
      <c r="G3031">
        <v>5.5</v>
      </c>
      <c r="H3031">
        <v>1</v>
      </c>
      <c r="I3031">
        <v>5.5</v>
      </c>
      <c r="K3031" s="90"/>
      <c r="M3031"/>
    </row>
    <row r="3032" spans="1:13" hidden="1" x14ac:dyDescent="0.25">
      <c r="A3032" t="s">
        <v>73</v>
      </c>
      <c r="B3032" t="s">
        <v>133</v>
      </c>
      <c r="C3032" s="2">
        <v>45749</v>
      </c>
      <c r="D3032" s="90">
        <v>5</v>
      </c>
      <c r="E3032" t="s">
        <v>23</v>
      </c>
      <c r="F3032">
        <v>4106322</v>
      </c>
      <c r="G3032">
        <v>5</v>
      </c>
      <c r="H3032">
        <v>0</v>
      </c>
      <c r="I3032">
        <v>0</v>
      </c>
      <c r="K3032" s="90"/>
      <c r="M3032"/>
    </row>
    <row r="3033" spans="1:13" hidden="1" x14ac:dyDescent="0.25">
      <c r="A3033" t="s">
        <v>44</v>
      </c>
      <c r="B3033" t="s">
        <v>132</v>
      </c>
      <c r="C3033" s="2">
        <v>45750</v>
      </c>
      <c r="D3033" s="90">
        <v>7.5</v>
      </c>
      <c r="E3033" t="s">
        <v>23</v>
      </c>
      <c r="F3033">
        <v>4106323</v>
      </c>
      <c r="G3033">
        <v>7.5</v>
      </c>
      <c r="H3033">
        <v>0</v>
      </c>
      <c r="I3033">
        <v>0</v>
      </c>
      <c r="K3033" s="90"/>
      <c r="M3033"/>
    </row>
    <row r="3034" spans="1:13" hidden="1" x14ac:dyDescent="0.25">
      <c r="A3034" t="s">
        <v>75</v>
      </c>
      <c r="B3034" t="s">
        <v>142</v>
      </c>
      <c r="C3034" s="2">
        <v>45751</v>
      </c>
      <c r="D3034" s="90">
        <v>5</v>
      </c>
      <c r="E3034" t="s">
        <v>23</v>
      </c>
      <c r="F3034">
        <v>4106334</v>
      </c>
      <c r="G3034">
        <v>5</v>
      </c>
      <c r="H3034">
        <v>0</v>
      </c>
      <c r="I3034">
        <v>0</v>
      </c>
      <c r="K3034" s="90"/>
      <c r="M3034"/>
    </row>
    <row r="3035" spans="1:13" hidden="1" x14ac:dyDescent="0.25">
      <c r="A3035" t="s">
        <v>75</v>
      </c>
      <c r="B3035" t="s">
        <v>136</v>
      </c>
      <c r="C3035" s="2">
        <v>45751</v>
      </c>
      <c r="D3035" s="90">
        <v>5.5</v>
      </c>
      <c r="E3035" t="s">
        <v>23</v>
      </c>
      <c r="F3035">
        <v>4106335</v>
      </c>
      <c r="G3035">
        <v>5.5</v>
      </c>
      <c r="H3035">
        <v>0</v>
      </c>
      <c r="I3035">
        <v>0</v>
      </c>
      <c r="K3035" s="90"/>
      <c r="M3035"/>
    </row>
    <row r="3036" spans="1:13" hidden="1" x14ac:dyDescent="0.25">
      <c r="A3036" t="s">
        <v>75</v>
      </c>
      <c r="B3036" t="s">
        <v>18</v>
      </c>
      <c r="C3036" s="2">
        <v>45751</v>
      </c>
      <c r="D3036" s="90">
        <v>0</v>
      </c>
      <c r="E3036" t="s">
        <v>23</v>
      </c>
      <c r="F3036">
        <v>4106336</v>
      </c>
      <c r="G3036">
        <v>0</v>
      </c>
      <c r="H3036">
        <v>0</v>
      </c>
      <c r="I3036">
        <v>0</v>
      </c>
      <c r="K3036" s="90"/>
      <c r="M3036"/>
    </row>
    <row r="3037" spans="1:13" hidden="1" x14ac:dyDescent="0.25">
      <c r="A3037" t="s">
        <v>75</v>
      </c>
      <c r="B3037" t="s">
        <v>133</v>
      </c>
      <c r="C3037" s="2">
        <v>45751</v>
      </c>
      <c r="D3037" s="90">
        <v>0</v>
      </c>
      <c r="E3037" t="s">
        <v>23</v>
      </c>
      <c r="F3037">
        <v>4106337</v>
      </c>
      <c r="G3037">
        <v>0</v>
      </c>
      <c r="H3037">
        <v>0</v>
      </c>
      <c r="I3037">
        <v>0</v>
      </c>
      <c r="K3037" s="90"/>
      <c r="M3037"/>
    </row>
    <row r="3038" spans="1:13" hidden="1" x14ac:dyDescent="0.25">
      <c r="A3038" t="s">
        <v>75</v>
      </c>
      <c r="B3038" t="s">
        <v>136</v>
      </c>
      <c r="C3038" s="2">
        <v>45753</v>
      </c>
      <c r="D3038" s="90">
        <v>0</v>
      </c>
      <c r="E3038" t="s">
        <v>23</v>
      </c>
      <c r="F3038">
        <v>4106338</v>
      </c>
      <c r="G3038">
        <v>0</v>
      </c>
      <c r="H3038">
        <v>0</v>
      </c>
      <c r="I3038">
        <v>0</v>
      </c>
      <c r="K3038" s="90"/>
      <c r="M3038"/>
    </row>
    <row r="3039" spans="1:13" hidden="1" x14ac:dyDescent="0.25">
      <c r="A3039" t="s">
        <v>73</v>
      </c>
      <c r="B3039" t="s">
        <v>18</v>
      </c>
      <c r="C3039" s="2">
        <v>45750</v>
      </c>
      <c r="D3039" s="90">
        <v>5</v>
      </c>
      <c r="E3039" t="s">
        <v>20</v>
      </c>
      <c r="F3039">
        <v>4106339</v>
      </c>
      <c r="G3039">
        <v>5</v>
      </c>
      <c r="H3039">
        <v>0</v>
      </c>
      <c r="I3039">
        <v>0</v>
      </c>
      <c r="K3039" s="90"/>
      <c r="M3039"/>
    </row>
    <row r="3040" spans="1:13" hidden="1" x14ac:dyDescent="0.25">
      <c r="A3040" t="s">
        <v>73</v>
      </c>
      <c r="B3040" t="s">
        <v>140</v>
      </c>
      <c r="C3040" s="2">
        <v>45750</v>
      </c>
      <c r="D3040" s="90">
        <v>5</v>
      </c>
      <c r="E3040" t="s">
        <v>37</v>
      </c>
      <c r="F3040">
        <v>4106341</v>
      </c>
      <c r="G3040">
        <v>5</v>
      </c>
      <c r="H3040">
        <v>0</v>
      </c>
      <c r="I3040">
        <v>0</v>
      </c>
      <c r="K3040" s="90"/>
      <c r="M3040"/>
    </row>
    <row r="3041" spans="1:13" hidden="1" x14ac:dyDescent="0.25">
      <c r="A3041" t="s">
        <v>44</v>
      </c>
      <c r="B3041" t="s">
        <v>45</v>
      </c>
      <c r="C3041" s="2">
        <v>45750</v>
      </c>
      <c r="D3041" s="90">
        <v>0</v>
      </c>
      <c r="E3041" t="s">
        <v>23</v>
      </c>
      <c r="F3041">
        <v>4106344</v>
      </c>
      <c r="G3041">
        <v>3.75</v>
      </c>
      <c r="H3041">
        <v>1</v>
      </c>
      <c r="I3041">
        <v>3.75</v>
      </c>
      <c r="K3041" s="90"/>
      <c r="M3041"/>
    </row>
    <row r="3042" spans="1:13" hidden="1" x14ac:dyDescent="0.25">
      <c r="A3042" t="s">
        <v>44</v>
      </c>
      <c r="B3042" t="s">
        <v>65</v>
      </c>
      <c r="C3042" s="2">
        <v>45750</v>
      </c>
      <c r="D3042" s="90">
        <v>3.75</v>
      </c>
      <c r="E3042" t="s">
        <v>23</v>
      </c>
      <c r="F3042">
        <v>4106345</v>
      </c>
      <c r="G3042">
        <v>3.75</v>
      </c>
      <c r="H3042">
        <v>0</v>
      </c>
      <c r="I3042">
        <v>0</v>
      </c>
      <c r="K3042" s="90"/>
      <c r="M3042"/>
    </row>
    <row r="3043" spans="1:13" hidden="1" x14ac:dyDescent="0.25">
      <c r="A3043" t="s">
        <v>75</v>
      </c>
      <c r="B3043" t="s">
        <v>18</v>
      </c>
      <c r="C3043" s="2">
        <v>45751</v>
      </c>
      <c r="D3043" s="90">
        <v>3.75</v>
      </c>
      <c r="E3043" t="s">
        <v>23</v>
      </c>
      <c r="F3043">
        <v>4106348</v>
      </c>
      <c r="G3043">
        <v>3.75</v>
      </c>
      <c r="H3043">
        <v>0</v>
      </c>
      <c r="I3043">
        <v>0</v>
      </c>
      <c r="K3043" s="90"/>
      <c r="M3043"/>
    </row>
    <row r="3044" spans="1:13" hidden="1" x14ac:dyDescent="0.25">
      <c r="A3044" t="s">
        <v>73</v>
      </c>
      <c r="B3044" t="s">
        <v>136</v>
      </c>
      <c r="C3044" s="2">
        <v>45750</v>
      </c>
      <c r="D3044" s="90">
        <v>5</v>
      </c>
      <c r="E3044" t="s">
        <v>23</v>
      </c>
      <c r="F3044">
        <v>4106351</v>
      </c>
      <c r="G3044">
        <v>5</v>
      </c>
      <c r="H3044">
        <v>0</v>
      </c>
      <c r="I3044">
        <v>0</v>
      </c>
      <c r="K3044" s="90"/>
      <c r="M3044"/>
    </row>
    <row r="3045" spans="1:13" hidden="1" x14ac:dyDescent="0.25">
      <c r="A3045" t="s">
        <v>73</v>
      </c>
      <c r="B3045" t="s">
        <v>136</v>
      </c>
      <c r="C3045" s="2">
        <v>45750</v>
      </c>
      <c r="D3045" s="90">
        <v>5</v>
      </c>
      <c r="E3045" t="s">
        <v>23</v>
      </c>
      <c r="F3045">
        <v>4106352</v>
      </c>
      <c r="G3045">
        <v>5</v>
      </c>
      <c r="H3045">
        <v>0</v>
      </c>
      <c r="I3045">
        <v>0</v>
      </c>
      <c r="K3045" s="90"/>
      <c r="M3045"/>
    </row>
    <row r="3046" spans="1:13" hidden="1" x14ac:dyDescent="0.25">
      <c r="A3046" t="s">
        <v>75</v>
      </c>
      <c r="B3046" t="s">
        <v>135</v>
      </c>
      <c r="C3046" s="2">
        <v>45750</v>
      </c>
      <c r="D3046" s="90">
        <v>5.5</v>
      </c>
      <c r="E3046" t="s">
        <v>23</v>
      </c>
      <c r="F3046">
        <v>4106353</v>
      </c>
      <c r="G3046">
        <v>5.5</v>
      </c>
      <c r="H3046">
        <v>0</v>
      </c>
      <c r="I3046">
        <v>0</v>
      </c>
      <c r="K3046" s="90"/>
      <c r="M3046"/>
    </row>
    <row r="3047" spans="1:13" hidden="1" x14ac:dyDescent="0.25">
      <c r="A3047" t="s">
        <v>75</v>
      </c>
      <c r="B3047" t="s">
        <v>136</v>
      </c>
      <c r="C3047" s="2">
        <v>45750</v>
      </c>
      <c r="D3047" s="90">
        <v>5</v>
      </c>
      <c r="E3047" t="s">
        <v>37</v>
      </c>
      <c r="F3047">
        <v>4106354</v>
      </c>
      <c r="G3047">
        <v>5</v>
      </c>
      <c r="H3047">
        <v>0</v>
      </c>
      <c r="I3047">
        <v>0</v>
      </c>
      <c r="K3047" s="90"/>
      <c r="M3047"/>
    </row>
    <row r="3048" spans="1:13" hidden="1" x14ac:dyDescent="0.25">
      <c r="A3048" t="s">
        <v>73</v>
      </c>
      <c r="B3048" t="s">
        <v>136</v>
      </c>
      <c r="C3048" s="2">
        <v>45750</v>
      </c>
      <c r="D3048" s="90">
        <v>5</v>
      </c>
      <c r="E3048" t="s">
        <v>37</v>
      </c>
      <c r="F3048">
        <v>4106359</v>
      </c>
      <c r="G3048">
        <v>5</v>
      </c>
      <c r="H3048">
        <v>0</v>
      </c>
      <c r="I3048">
        <v>0</v>
      </c>
      <c r="K3048" s="90"/>
      <c r="M3048"/>
    </row>
    <row r="3049" spans="1:13" hidden="1" x14ac:dyDescent="0.25">
      <c r="A3049" t="s">
        <v>73</v>
      </c>
      <c r="B3049" t="s">
        <v>135</v>
      </c>
      <c r="C3049" s="2">
        <v>45751</v>
      </c>
      <c r="D3049" s="90">
        <v>5</v>
      </c>
      <c r="E3049" t="s">
        <v>23</v>
      </c>
      <c r="F3049">
        <v>4106365</v>
      </c>
      <c r="G3049">
        <v>5</v>
      </c>
      <c r="H3049">
        <v>0</v>
      </c>
      <c r="I3049">
        <v>0</v>
      </c>
      <c r="K3049" s="90"/>
      <c r="M3049"/>
    </row>
    <row r="3050" spans="1:13" hidden="1" x14ac:dyDescent="0.25">
      <c r="A3050" t="s">
        <v>75</v>
      </c>
      <c r="B3050" t="s">
        <v>139</v>
      </c>
      <c r="C3050" s="2">
        <v>45751</v>
      </c>
      <c r="D3050" s="90">
        <v>5.5</v>
      </c>
      <c r="E3050" t="s">
        <v>37</v>
      </c>
      <c r="F3050">
        <v>4106368</v>
      </c>
      <c r="G3050">
        <v>5.5</v>
      </c>
      <c r="H3050">
        <v>0</v>
      </c>
      <c r="I3050">
        <v>0</v>
      </c>
      <c r="K3050" s="90"/>
      <c r="M3050"/>
    </row>
    <row r="3051" spans="1:13" hidden="1" x14ac:dyDescent="0.25">
      <c r="A3051" t="s">
        <v>73</v>
      </c>
      <c r="B3051" t="s">
        <v>18</v>
      </c>
      <c r="C3051" s="2">
        <v>45752</v>
      </c>
      <c r="D3051" s="90">
        <v>5</v>
      </c>
      <c r="E3051" t="s">
        <v>23</v>
      </c>
      <c r="F3051">
        <v>4106378</v>
      </c>
      <c r="G3051">
        <v>5</v>
      </c>
      <c r="H3051">
        <v>0</v>
      </c>
      <c r="I3051">
        <v>0</v>
      </c>
      <c r="K3051" s="90"/>
      <c r="M3051"/>
    </row>
    <row r="3052" spans="1:13" hidden="1" x14ac:dyDescent="0.25">
      <c r="A3052" t="s">
        <v>73</v>
      </c>
      <c r="B3052" t="s">
        <v>141</v>
      </c>
      <c r="C3052" s="2">
        <v>45752</v>
      </c>
      <c r="D3052" s="90">
        <v>0</v>
      </c>
      <c r="E3052" t="s">
        <v>23</v>
      </c>
      <c r="F3052">
        <v>4106379</v>
      </c>
      <c r="G3052">
        <v>0</v>
      </c>
      <c r="H3052">
        <v>0</v>
      </c>
      <c r="I3052">
        <v>0</v>
      </c>
      <c r="K3052" s="90"/>
      <c r="M3052"/>
    </row>
    <row r="3053" spans="1:13" hidden="1" x14ac:dyDescent="0.25">
      <c r="A3053" t="s">
        <v>44</v>
      </c>
      <c r="B3053" t="s">
        <v>18</v>
      </c>
      <c r="C3053" s="2">
        <v>45751</v>
      </c>
      <c r="D3053" s="90">
        <v>0</v>
      </c>
      <c r="E3053" t="s">
        <v>20</v>
      </c>
      <c r="F3053">
        <v>4106383</v>
      </c>
      <c r="G3053">
        <v>3.75</v>
      </c>
      <c r="H3053">
        <v>1</v>
      </c>
      <c r="I3053">
        <v>3.75</v>
      </c>
      <c r="K3053" s="90"/>
      <c r="M3053"/>
    </row>
    <row r="3054" spans="1:13" hidden="1" x14ac:dyDescent="0.25">
      <c r="A3054" t="s">
        <v>44</v>
      </c>
      <c r="B3054" t="s">
        <v>18</v>
      </c>
      <c r="C3054" s="2">
        <v>45751</v>
      </c>
      <c r="D3054" s="90">
        <v>3.75</v>
      </c>
      <c r="E3054" t="s">
        <v>20</v>
      </c>
      <c r="F3054">
        <v>4106384</v>
      </c>
      <c r="G3054">
        <v>3.75</v>
      </c>
      <c r="H3054">
        <v>0</v>
      </c>
      <c r="I3054">
        <v>0</v>
      </c>
      <c r="K3054" s="90"/>
      <c r="M3054"/>
    </row>
    <row r="3055" spans="1:13" hidden="1" x14ac:dyDescent="0.25">
      <c r="A3055" t="s">
        <v>73</v>
      </c>
      <c r="B3055" t="s">
        <v>135</v>
      </c>
      <c r="C3055" s="2">
        <v>45750</v>
      </c>
      <c r="D3055" s="90">
        <v>5</v>
      </c>
      <c r="E3055" t="s">
        <v>23</v>
      </c>
      <c r="F3055">
        <v>4106390</v>
      </c>
      <c r="G3055">
        <v>5</v>
      </c>
      <c r="H3055">
        <v>0</v>
      </c>
      <c r="I3055">
        <v>0</v>
      </c>
      <c r="K3055" s="90"/>
      <c r="M3055"/>
    </row>
    <row r="3056" spans="1:13" hidden="1" x14ac:dyDescent="0.25">
      <c r="A3056" t="s">
        <v>44</v>
      </c>
      <c r="B3056" t="s">
        <v>117</v>
      </c>
      <c r="C3056" s="2">
        <v>45750</v>
      </c>
      <c r="D3056" s="90">
        <v>3.75</v>
      </c>
      <c r="E3056" t="s">
        <v>23</v>
      </c>
      <c r="F3056">
        <v>4106391</v>
      </c>
      <c r="G3056">
        <v>3.75</v>
      </c>
      <c r="H3056">
        <v>0</v>
      </c>
      <c r="I3056">
        <v>0</v>
      </c>
      <c r="K3056" s="90"/>
      <c r="M3056"/>
    </row>
    <row r="3057" spans="1:13" hidden="1" x14ac:dyDescent="0.25">
      <c r="A3057" t="s">
        <v>44</v>
      </c>
      <c r="B3057" t="s">
        <v>65</v>
      </c>
      <c r="C3057" s="2">
        <v>45750</v>
      </c>
      <c r="D3057" s="90">
        <v>3.75</v>
      </c>
      <c r="E3057" t="s">
        <v>23</v>
      </c>
      <c r="F3057">
        <v>4106392</v>
      </c>
      <c r="G3057">
        <v>3.75</v>
      </c>
      <c r="H3057">
        <v>0</v>
      </c>
      <c r="I3057">
        <v>0</v>
      </c>
      <c r="K3057" s="90"/>
      <c r="M3057"/>
    </row>
    <row r="3058" spans="1:13" hidden="1" x14ac:dyDescent="0.25">
      <c r="A3058" t="s">
        <v>44</v>
      </c>
      <c r="B3058" t="s">
        <v>45</v>
      </c>
      <c r="C3058" s="2">
        <v>45751</v>
      </c>
      <c r="D3058" s="90">
        <v>0</v>
      </c>
      <c r="E3058" t="s">
        <v>23</v>
      </c>
      <c r="F3058">
        <v>4106893</v>
      </c>
      <c r="G3058">
        <v>3.75</v>
      </c>
      <c r="H3058">
        <v>1</v>
      </c>
      <c r="I3058">
        <v>3.75</v>
      </c>
      <c r="K3058" s="90"/>
      <c r="M3058"/>
    </row>
    <row r="3059" spans="1:13" hidden="1" x14ac:dyDescent="0.25">
      <c r="A3059" t="s">
        <v>73</v>
      </c>
      <c r="B3059" t="s">
        <v>18</v>
      </c>
      <c r="C3059" s="2">
        <v>45751</v>
      </c>
      <c r="D3059" s="90">
        <v>5</v>
      </c>
      <c r="E3059" t="s">
        <v>23</v>
      </c>
      <c r="F3059">
        <v>4106899</v>
      </c>
      <c r="G3059">
        <v>5</v>
      </c>
      <c r="H3059">
        <v>0</v>
      </c>
      <c r="I3059">
        <v>0</v>
      </c>
      <c r="K3059" s="90"/>
      <c r="M3059"/>
    </row>
    <row r="3060" spans="1:13" hidden="1" x14ac:dyDescent="0.25">
      <c r="A3060" t="s">
        <v>73</v>
      </c>
      <c r="B3060" t="s">
        <v>142</v>
      </c>
      <c r="C3060" s="2">
        <v>45751</v>
      </c>
      <c r="D3060" s="90">
        <v>5</v>
      </c>
      <c r="E3060" t="s">
        <v>23</v>
      </c>
      <c r="F3060">
        <v>4106902</v>
      </c>
      <c r="G3060">
        <v>5</v>
      </c>
      <c r="H3060">
        <v>0</v>
      </c>
      <c r="I3060">
        <v>0</v>
      </c>
      <c r="K3060" s="90"/>
      <c r="M3060"/>
    </row>
    <row r="3061" spans="1:13" hidden="1" x14ac:dyDescent="0.25">
      <c r="A3061" t="s">
        <v>73</v>
      </c>
      <c r="B3061" t="s">
        <v>143</v>
      </c>
      <c r="C3061" s="2">
        <v>45751</v>
      </c>
      <c r="D3061" s="90">
        <v>0</v>
      </c>
      <c r="E3061" t="s">
        <v>37</v>
      </c>
      <c r="F3061">
        <v>4106907</v>
      </c>
      <c r="G3061">
        <v>0</v>
      </c>
      <c r="H3061">
        <v>0</v>
      </c>
      <c r="I3061">
        <v>0</v>
      </c>
      <c r="K3061" s="90"/>
      <c r="M3061"/>
    </row>
    <row r="3062" spans="1:13" hidden="1" x14ac:dyDescent="0.25">
      <c r="A3062" t="s">
        <v>73</v>
      </c>
      <c r="B3062" t="s">
        <v>136</v>
      </c>
      <c r="C3062" s="2">
        <v>45751</v>
      </c>
      <c r="D3062" s="90">
        <v>0</v>
      </c>
      <c r="E3062" t="s">
        <v>23</v>
      </c>
      <c r="F3062">
        <v>4106908</v>
      </c>
      <c r="G3062">
        <v>0</v>
      </c>
      <c r="H3062">
        <v>0</v>
      </c>
      <c r="I3062">
        <v>0</v>
      </c>
      <c r="K3062" s="90"/>
      <c r="M3062"/>
    </row>
    <row r="3063" spans="1:13" hidden="1" x14ac:dyDescent="0.25">
      <c r="A3063" t="s">
        <v>73</v>
      </c>
      <c r="B3063" t="s">
        <v>137</v>
      </c>
      <c r="C3063" s="2">
        <v>45751</v>
      </c>
      <c r="D3063" s="90">
        <v>5</v>
      </c>
      <c r="E3063" t="s">
        <v>23</v>
      </c>
      <c r="F3063">
        <v>4106911</v>
      </c>
      <c r="G3063">
        <v>5</v>
      </c>
      <c r="H3063">
        <v>0</v>
      </c>
      <c r="I3063">
        <v>0</v>
      </c>
      <c r="K3063" s="90"/>
      <c r="M3063"/>
    </row>
    <row r="3064" spans="1:13" hidden="1" x14ac:dyDescent="0.25">
      <c r="A3064" t="s">
        <v>73</v>
      </c>
      <c r="B3064" t="s">
        <v>18</v>
      </c>
      <c r="C3064" s="2">
        <v>45751</v>
      </c>
      <c r="D3064" s="90">
        <v>5</v>
      </c>
      <c r="E3064" t="s">
        <v>23</v>
      </c>
      <c r="F3064">
        <v>4106912</v>
      </c>
      <c r="G3064">
        <v>5</v>
      </c>
      <c r="H3064">
        <v>0</v>
      </c>
      <c r="I3064">
        <v>0</v>
      </c>
      <c r="K3064" s="90"/>
      <c r="M3064"/>
    </row>
    <row r="3065" spans="1:13" hidden="1" x14ac:dyDescent="0.25">
      <c r="A3065" t="s">
        <v>44</v>
      </c>
      <c r="B3065" t="s">
        <v>18</v>
      </c>
      <c r="C3065" s="2">
        <v>45751</v>
      </c>
      <c r="D3065" s="90">
        <v>0</v>
      </c>
      <c r="E3065" t="s">
        <v>20</v>
      </c>
      <c r="F3065">
        <v>4106924</v>
      </c>
      <c r="G3065">
        <v>0</v>
      </c>
      <c r="H3065">
        <v>0</v>
      </c>
      <c r="I3065">
        <v>0</v>
      </c>
      <c r="K3065" s="90"/>
      <c r="M3065"/>
    </row>
    <row r="3066" spans="1:13" hidden="1" x14ac:dyDescent="0.25">
      <c r="A3066" t="s">
        <v>75</v>
      </c>
      <c r="B3066" t="s">
        <v>18</v>
      </c>
      <c r="C3066" s="2">
        <v>45751</v>
      </c>
      <c r="D3066" s="90">
        <v>0</v>
      </c>
      <c r="E3066" t="s">
        <v>23</v>
      </c>
      <c r="F3066">
        <v>4106929</v>
      </c>
      <c r="G3066">
        <v>0</v>
      </c>
      <c r="H3066">
        <v>0</v>
      </c>
      <c r="I3066">
        <v>0</v>
      </c>
      <c r="K3066" s="90"/>
      <c r="M3066"/>
    </row>
    <row r="3067" spans="1:13" hidden="1" x14ac:dyDescent="0.25">
      <c r="A3067" t="s">
        <v>75</v>
      </c>
      <c r="B3067" t="s">
        <v>133</v>
      </c>
      <c r="C3067" s="2">
        <v>45752</v>
      </c>
      <c r="D3067" s="90">
        <v>5.5</v>
      </c>
      <c r="E3067" t="s">
        <v>23</v>
      </c>
      <c r="F3067">
        <v>4106930</v>
      </c>
      <c r="G3067">
        <v>5.5</v>
      </c>
      <c r="H3067">
        <v>0</v>
      </c>
      <c r="I3067">
        <v>0</v>
      </c>
      <c r="K3067" s="90"/>
      <c r="M3067"/>
    </row>
    <row r="3068" spans="1:13" hidden="1" x14ac:dyDescent="0.25">
      <c r="A3068" t="s">
        <v>75</v>
      </c>
      <c r="B3068" t="s">
        <v>21</v>
      </c>
      <c r="C3068" s="2">
        <v>45751</v>
      </c>
      <c r="D3068" s="90">
        <v>10</v>
      </c>
      <c r="E3068" t="s">
        <v>23</v>
      </c>
      <c r="F3068">
        <v>4106934</v>
      </c>
      <c r="G3068">
        <v>10</v>
      </c>
      <c r="H3068">
        <v>0</v>
      </c>
      <c r="I3068">
        <v>0</v>
      </c>
      <c r="K3068" s="90"/>
      <c r="M3068"/>
    </row>
    <row r="3069" spans="1:13" hidden="1" x14ac:dyDescent="0.25">
      <c r="A3069" t="s">
        <v>75</v>
      </c>
      <c r="B3069" t="s">
        <v>133</v>
      </c>
      <c r="C3069" s="2">
        <v>45752</v>
      </c>
      <c r="D3069" s="90">
        <v>5</v>
      </c>
      <c r="E3069" t="s">
        <v>23</v>
      </c>
      <c r="F3069">
        <v>4106936</v>
      </c>
      <c r="G3069">
        <v>5</v>
      </c>
      <c r="H3069">
        <v>0</v>
      </c>
      <c r="I3069">
        <v>0</v>
      </c>
      <c r="K3069" s="90"/>
      <c r="M3069"/>
    </row>
    <row r="3070" spans="1:13" hidden="1" x14ac:dyDescent="0.25">
      <c r="A3070" t="s">
        <v>73</v>
      </c>
      <c r="B3070" t="s">
        <v>138</v>
      </c>
      <c r="C3070" s="2">
        <v>45751</v>
      </c>
      <c r="D3070" s="90">
        <v>0</v>
      </c>
      <c r="E3070" t="s">
        <v>37</v>
      </c>
      <c r="F3070">
        <v>4106940</v>
      </c>
      <c r="G3070">
        <v>0</v>
      </c>
      <c r="H3070">
        <v>0</v>
      </c>
      <c r="I3070">
        <v>0</v>
      </c>
      <c r="K3070" s="90"/>
      <c r="M3070"/>
    </row>
    <row r="3071" spans="1:13" hidden="1" x14ac:dyDescent="0.25">
      <c r="A3071" t="s">
        <v>73</v>
      </c>
      <c r="B3071" t="s">
        <v>141</v>
      </c>
      <c r="C3071" s="2">
        <v>45751</v>
      </c>
      <c r="D3071" s="90">
        <v>5</v>
      </c>
      <c r="E3071" t="s">
        <v>23</v>
      </c>
      <c r="F3071">
        <v>4106947</v>
      </c>
      <c r="G3071">
        <v>5</v>
      </c>
      <c r="H3071">
        <v>0</v>
      </c>
      <c r="I3071">
        <v>0</v>
      </c>
      <c r="K3071" s="90"/>
      <c r="M3071"/>
    </row>
    <row r="3072" spans="1:13" hidden="1" x14ac:dyDescent="0.25">
      <c r="A3072" t="s">
        <v>44</v>
      </c>
      <c r="B3072" t="s">
        <v>136</v>
      </c>
      <c r="C3072" s="2">
        <v>45751</v>
      </c>
      <c r="D3072" s="90">
        <v>3.75</v>
      </c>
      <c r="E3072" t="s">
        <v>23</v>
      </c>
      <c r="F3072">
        <v>4106948</v>
      </c>
      <c r="G3072">
        <v>3.75</v>
      </c>
      <c r="H3072">
        <v>0</v>
      </c>
      <c r="I3072">
        <v>0</v>
      </c>
      <c r="K3072" s="90"/>
      <c r="M3072"/>
    </row>
    <row r="3073" spans="1:13" hidden="1" x14ac:dyDescent="0.25">
      <c r="A3073" t="s">
        <v>73</v>
      </c>
      <c r="B3073" t="s">
        <v>18</v>
      </c>
      <c r="C3073" s="2">
        <v>45751</v>
      </c>
      <c r="D3073" s="90">
        <v>0</v>
      </c>
      <c r="E3073" t="s">
        <v>23</v>
      </c>
      <c r="F3073">
        <v>4106959</v>
      </c>
      <c r="G3073">
        <v>0</v>
      </c>
      <c r="H3073">
        <v>0</v>
      </c>
      <c r="I3073">
        <v>0</v>
      </c>
      <c r="K3073" s="90"/>
      <c r="M3073"/>
    </row>
    <row r="3074" spans="1:13" hidden="1" x14ac:dyDescent="0.25">
      <c r="A3074" t="s">
        <v>73</v>
      </c>
      <c r="B3074" t="s">
        <v>133</v>
      </c>
      <c r="C3074" s="2">
        <v>45752</v>
      </c>
      <c r="D3074" s="90">
        <v>0</v>
      </c>
      <c r="E3074" t="s">
        <v>23</v>
      </c>
      <c r="F3074">
        <v>4106960</v>
      </c>
      <c r="G3074">
        <v>0</v>
      </c>
      <c r="H3074">
        <v>0</v>
      </c>
      <c r="I3074">
        <v>0</v>
      </c>
      <c r="K3074" s="90"/>
      <c r="M3074"/>
    </row>
    <row r="3075" spans="1:13" hidden="1" x14ac:dyDescent="0.25">
      <c r="A3075" t="s">
        <v>73</v>
      </c>
      <c r="B3075" t="s">
        <v>18</v>
      </c>
      <c r="C3075" s="2">
        <v>45753</v>
      </c>
      <c r="D3075" s="90">
        <v>0</v>
      </c>
      <c r="E3075" t="s">
        <v>20</v>
      </c>
      <c r="F3075">
        <v>4106961</v>
      </c>
      <c r="G3075">
        <v>0</v>
      </c>
      <c r="H3075">
        <v>0</v>
      </c>
      <c r="I3075">
        <v>0</v>
      </c>
      <c r="K3075" s="90"/>
      <c r="M3075"/>
    </row>
    <row r="3076" spans="1:13" hidden="1" x14ac:dyDescent="0.25">
      <c r="A3076" t="s">
        <v>73</v>
      </c>
      <c r="B3076" t="s">
        <v>21</v>
      </c>
      <c r="C3076" s="2">
        <v>45751</v>
      </c>
      <c r="D3076" s="90">
        <v>0</v>
      </c>
      <c r="E3076" t="s">
        <v>23</v>
      </c>
      <c r="F3076">
        <v>4106963</v>
      </c>
      <c r="G3076">
        <v>0</v>
      </c>
      <c r="H3076">
        <v>0</v>
      </c>
      <c r="I3076">
        <v>0</v>
      </c>
      <c r="K3076" s="90"/>
      <c r="M3076"/>
    </row>
    <row r="3077" spans="1:13" hidden="1" x14ac:dyDescent="0.25">
      <c r="A3077" t="s">
        <v>44</v>
      </c>
      <c r="B3077" t="s">
        <v>65</v>
      </c>
      <c r="C3077" s="2">
        <v>45751</v>
      </c>
      <c r="D3077" s="90">
        <v>0</v>
      </c>
      <c r="E3077" t="s">
        <v>23</v>
      </c>
      <c r="F3077">
        <v>4106967</v>
      </c>
      <c r="G3077">
        <v>3.75</v>
      </c>
      <c r="H3077">
        <v>1</v>
      </c>
      <c r="I3077">
        <v>3.75</v>
      </c>
      <c r="K3077" s="90"/>
      <c r="M3077"/>
    </row>
    <row r="3078" spans="1:13" hidden="1" x14ac:dyDescent="0.25">
      <c r="A3078" t="s">
        <v>44</v>
      </c>
      <c r="B3078" t="s">
        <v>117</v>
      </c>
      <c r="C3078" s="2">
        <v>45751</v>
      </c>
      <c r="D3078" s="90">
        <v>0</v>
      </c>
      <c r="E3078" t="s">
        <v>23</v>
      </c>
      <c r="F3078">
        <v>4106968</v>
      </c>
      <c r="G3078">
        <v>3.75</v>
      </c>
      <c r="H3078">
        <v>1</v>
      </c>
      <c r="I3078">
        <v>3.75</v>
      </c>
      <c r="K3078" s="90"/>
      <c r="M3078"/>
    </row>
    <row r="3079" spans="1:13" hidden="1" x14ac:dyDescent="0.25">
      <c r="A3079" t="s">
        <v>75</v>
      </c>
      <c r="B3079" t="s">
        <v>18</v>
      </c>
      <c r="C3079" s="2">
        <v>45752</v>
      </c>
      <c r="D3079" s="90">
        <v>3</v>
      </c>
      <c r="E3079" t="s">
        <v>23</v>
      </c>
      <c r="F3079">
        <v>4106969</v>
      </c>
      <c r="G3079">
        <v>3</v>
      </c>
      <c r="H3079">
        <v>0</v>
      </c>
      <c r="I3079">
        <v>0</v>
      </c>
      <c r="K3079" s="90"/>
      <c r="M3079"/>
    </row>
    <row r="3080" spans="1:13" hidden="1" x14ac:dyDescent="0.25">
      <c r="A3080" t="s">
        <v>75</v>
      </c>
      <c r="B3080" t="s">
        <v>136</v>
      </c>
      <c r="C3080" s="2">
        <v>45752</v>
      </c>
      <c r="D3080" s="90">
        <v>5</v>
      </c>
      <c r="E3080" t="s">
        <v>37</v>
      </c>
      <c r="F3080">
        <v>4106970</v>
      </c>
      <c r="G3080">
        <v>5</v>
      </c>
      <c r="H3080">
        <v>0</v>
      </c>
      <c r="I3080">
        <v>0</v>
      </c>
      <c r="K3080" s="90"/>
      <c r="M3080"/>
    </row>
    <row r="3081" spans="1:13" hidden="1" x14ac:dyDescent="0.25">
      <c r="A3081" t="s">
        <v>73</v>
      </c>
      <c r="B3081" t="s">
        <v>18</v>
      </c>
      <c r="C3081" s="2">
        <v>45751</v>
      </c>
      <c r="D3081" s="90">
        <v>5</v>
      </c>
      <c r="E3081" t="s">
        <v>23</v>
      </c>
      <c r="F3081">
        <v>4106976</v>
      </c>
      <c r="G3081">
        <v>5</v>
      </c>
      <c r="H3081">
        <v>0</v>
      </c>
      <c r="I3081">
        <v>0</v>
      </c>
      <c r="K3081" s="90"/>
      <c r="M3081"/>
    </row>
    <row r="3082" spans="1:13" hidden="1" x14ac:dyDescent="0.25">
      <c r="A3082" t="s">
        <v>44</v>
      </c>
      <c r="B3082" t="s">
        <v>136</v>
      </c>
      <c r="C3082" s="2">
        <v>45750</v>
      </c>
      <c r="D3082" s="90">
        <v>0</v>
      </c>
      <c r="E3082" t="s">
        <v>23</v>
      </c>
      <c r="F3082">
        <v>4106977</v>
      </c>
      <c r="G3082">
        <v>3.75</v>
      </c>
      <c r="H3082">
        <v>1</v>
      </c>
      <c r="I3082">
        <v>3.75</v>
      </c>
      <c r="K3082" s="90"/>
      <c r="M3082"/>
    </row>
    <row r="3083" spans="1:13" hidden="1" x14ac:dyDescent="0.25">
      <c r="A3083" t="s">
        <v>73</v>
      </c>
      <c r="B3083" t="s">
        <v>133</v>
      </c>
      <c r="C3083" s="2">
        <v>45752</v>
      </c>
      <c r="D3083" s="90">
        <v>10</v>
      </c>
      <c r="E3083" t="s">
        <v>23</v>
      </c>
      <c r="F3083">
        <v>4106982</v>
      </c>
      <c r="G3083">
        <v>10</v>
      </c>
      <c r="H3083">
        <v>0</v>
      </c>
      <c r="I3083">
        <v>0</v>
      </c>
      <c r="K3083" s="90"/>
      <c r="M3083"/>
    </row>
    <row r="3084" spans="1:13" hidden="1" x14ac:dyDescent="0.25">
      <c r="A3084" t="s">
        <v>44</v>
      </c>
      <c r="B3084" t="s">
        <v>18</v>
      </c>
      <c r="C3084" s="2">
        <v>45751</v>
      </c>
      <c r="D3084" s="90">
        <v>0</v>
      </c>
      <c r="E3084" t="s">
        <v>20</v>
      </c>
      <c r="F3084">
        <v>4106989</v>
      </c>
      <c r="G3084">
        <v>3.75</v>
      </c>
      <c r="H3084">
        <v>1</v>
      </c>
      <c r="I3084">
        <v>3.75</v>
      </c>
      <c r="K3084" s="90"/>
      <c r="M3084"/>
    </row>
    <row r="3085" spans="1:13" hidden="1" x14ac:dyDescent="0.25">
      <c r="A3085" t="s">
        <v>44</v>
      </c>
      <c r="B3085" t="s">
        <v>45</v>
      </c>
      <c r="C3085" s="2">
        <v>45751</v>
      </c>
      <c r="D3085" s="90">
        <v>0</v>
      </c>
      <c r="E3085" t="s">
        <v>23</v>
      </c>
      <c r="F3085">
        <v>4106990</v>
      </c>
      <c r="G3085">
        <v>3.75</v>
      </c>
      <c r="H3085">
        <v>1</v>
      </c>
      <c r="I3085">
        <v>3.75</v>
      </c>
      <c r="K3085" s="90"/>
      <c r="M3085"/>
    </row>
    <row r="3086" spans="1:13" hidden="1" x14ac:dyDescent="0.25">
      <c r="A3086" t="s">
        <v>44</v>
      </c>
      <c r="B3086" t="s">
        <v>136</v>
      </c>
      <c r="C3086" s="2">
        <v>45751</v>
      </c>
      <c r="D3086" s="90">
        <v>3.75</v>
      </c>
      <c r="E3086" t="s">
        <v>23</v>
      </c>
      <c r="F3086">
        <v>4106991</v>
      </c>
      <c r="G3086">
        <v>3.75</v>
      </c>
      <c r="H3086">
        <v>0</v>
      </c>
      <c r="I3086">
        <v>0</v>
      </c>
      <c r="K3086" s="90"/>
      <c r="M3086"/>
    </row>
    <row r="3087" spans="1:13" hidden="1" x14ac:dyDescent="0.25">
      <c r="A3087" t="s">
        <v>73</v>
      </c>
      <c r="B3087" t="s">
        <v>136</v>
      </c>
      <c r="C3087" s="2">
        <v>45750</v>
      </c>
      <c r="D3087" s="90">
        <v>5</v>
      </c>
      <c r="E3087" t="s">
        <v>37</v>
      </c>
      <c r="F3087">
        <v>4106996</v>
      </c>
      <c r="G3087">
        <v>5</v>
      </c>
      <c r="H3087">
        <v>0</v>
      </c>
      <c r="I3087">
        <v>0</v>
      </c>
      <c r="K3087" s="90"/>
      <c r="M3087"/>
    </row>
    <row r="3088" spans="1:13" hidden="1" x14ac:dyDescent="0.25">
      <c r="A3088" t="s">
        <v>75</v>
      </c>
      <c r="B3088" t="s">
        <v>136</v>
      </c>
      <c r="C3088" s="2">
        <v>45752</v>
      </c>
      <c r="D3088" s="90">
        <v>0</v>
      </c>
      <c r="E3088" t="s">
        <v>23</v>
      </c>
      <c r="F3088">
        <v>4106999</v>
      </c>
      <c r="G3088">
        <v>0</v>
      </c>
      <c r="H3088">
        <v>0</v>
      </c>
      <c r="I3088">
        <v>0</v>
      </c>
      <c r="K3088" s="90"/>
      <c r="M3088"/>
    </row>
    <row r="3089" spans="1:13" hidden="1" x14ac:dyDescent="0.25">
      <c r="A3089" t="s">
        <v>75</v>
      </c>
      <c r="B3089" t="s">
        <v>136</v>
      </c>
      <c r="C3089" s="2">
        <v>45752</v>
      </c>
      <c r="D3089" s="90">
        <v>5.5</v>
      </c>
      <c r="E3089" t="s">
        <v>23</v>
      </c>
      <c r="F3089">
        <v>4107000</v>
      </c>
      <c r="G3089">
        <v>5.5</v>
      </c>
      <c r="H3089">
        <v>0</v>
      </c>
      <c r="I3089">
        <v>0</v>
      </c>
      <c r="K3089" s="90"/>
      <c r="M3089"/>
    </row>
    <row r="3090" spans="1:13" hidden="1" x14ac:dyDescent="0.25">
      <c r="A3090" t="s">
        <v>73</v>
      </c>
      <c r="B3090" t="s">
        <v>135</v>
      </c>
      <c r="C3090" s="2">
        <v>45751</v>
      </c>
      <c r="D3090" s="90">
        <v>5</v>
      </c>
      <c r="E3090" t="s">
        <v>23</v>
      </c>
      <c r="F3090">
        <v>4107004</v>
      </c>
      <c r="G3090">
        <v>5</v>
      </c>
      <c r="H3090">
        <v>0</v>
      </c>
      <c r="I3090">
        <v>0</v>
      </c>
      <c r="K3090" s="90"/>
      <c r="M3090"/>
    </row>
    <row r="3091" spans="1:13" hidden="1" x14ac:dyDescent="0.25">
      <c r="A3091" t="s">
        <v>73</v>
      </c>
      <c r="B3091" t="s">
        <v>135</v>
      </c>
      <c r="C3091" s="2">
        <v>45752</v>
      </c>
      <c r="D3091" s="90">
        <v>0</v>
      </c>
      <c r="E3091" t="s">
        <v>23</v>
      </c>
      <c r="F3091">
        <v>4107007</v>
      </c>
      <c r="G3091">
        <v>0</v>
      </c>
      <c r="H3091">
        <v>0</v>
      </c>
      <c r="I3091">
        <v>0</v>
      </c>
      <c r="K3091" s="90"/>
      <c r="M3091"/>
    </row>
    <row r="3092" spans="1:13" hidden="1" x14ac:dyDescent="0.25">
      <c r="A3092" t="s">
        <v>75</v>
      </c>
      <c r="B3092" t="s">
        <v>142</v>
      </c>
      <c r="C3092" s="2">
        <v>45751</v>
      </c>
      <c r="D3092" s="90">
        <v>0</v>
      </c>
      <c r="E3092" t="s">
        <v>23</v>
      </c>
      <c r="F3092">
        <v>4107015</v>
      </c>
      <c r="G3092">
        <v>5</v>
      </c>
      <c r="H3092">
        <v>1</v>
      </c>
      <c r="I3092">
        <v>5</v>
      </c>
      <c r="K3092" s="90"/>
      <c r="M3092"/>
    </row>
    <row r="3093" spans="1:13" hidden="1" x14ac:dyDescent="0.25">
      <c r="A3093" t="s">
        <v>44</v>
      </c>
      <c r="B3093" t="s">
        <v>65</v>
      </c>
      <c r="C3093" s="2">
        <v>45751</v>
      </c>
      <c r="D3093" s="90">
        <v>0</v>
      </c>
      <c r="E3093" t="s">
        <v>23</v>
      </c>
      <c r="F3093">
        <v>4107016</v>
      </c>
      <c r="G3093">
        <v>3.75</v>
      </c>
      <c r="H3093">
        <v>1</v>
      </c>
      <c r="I3093">
        <v>3.75</v>
      </c>
      <c r="K3093" s="90"/>
      <c r="M3093"/>
    </row>
    <row r="3094" spans="1:13" hidden="1" x14ac:dyDescent="0.25">
      <c r="A3094" t="s">
        <v>75</v>
      </c>
      <c r="B3094" t="s">
        <v>142</v>
      </c>
      <c r="C3094" s="2">
        <v>45751</v>
      </c>
      <c r="D3094" s="90">
        <v>0</v>
      </c>
      <c r="E3094" t="s">
        <v>23</v>
      </c>
      <c r="F3094">
        <v>4107017</v>
      </c>
      <c r="G3094">
        <v>5</v>
      </c>
      <c r="H3094">
        <v>1</v>
      </c>
      <c r="I3094">
        <v>5</v>
      </c>
      <c r="K3094" s="90"/>
      <c r="M3094"/>
    </row>
    <row r="3095" spans="1:13" hidden="1" x14ac:dyDescent="0.25">
      <c r="A3095" t="s">
        <v>44</v>
      </c>
      <c r="B3095" t="s">
        <v>65</v>
      </c>
      <c r="C3095" s="2">
        <v>45751</v>
      </c>
      <c r="D3095" s="90">
        <v>0</v>
      </c>
      <c r="E3095" t="s">
        <v>23</v>
      </c>
      <c r="F3095">
        <v>4107018</v>
      </c>
      <c r="G3095">
        <v>3.75</v>
      </c>
      <c r="H3095">
        <v>1</v>
      </c>
      <c r="I3095">
        <v>3.75</v>
      </c>
      <c r="K3095" s="90"/>
      <c r="M3095"/>
    </row>
    <row r="3096" spans="1:13" hidden="1" x14ac:dyDescent="0.25">
      <c r="A3096" t="s">
        <v>73</v>
      </c>
      <c r="B3096" t="s">
        <v>136</v>
      </c>
      <c r="C3096" s="2">
        <v>45750</v>
      </c>
      <c r="D3096" s="90">
        <v>0</v>
      </c>
      <c r="E3096" t="s">
        <v>37</v>
      </c>
      <c r="F3096">
        <v>4107020</v>
      </c>
      <c r="G3096">
        <v>0</v>
      </c>
      <c r="H3096">
        <v>0</v>
      </c>
      <c r="I3096">
        <v>0</v>
      </c>
      <c r="K3096" s="90"/>
      <c r="M3096"/>
    </row>
    <row r="3097" spans="1:13" hidden="1" x14ac:dyDescent="0.25">
      <c r="A3097" t="s">
        <v>73</v>
      </c>
      <c r="B3097" t="s">
        <v>18</v>
      </c>
      <c r="C3097" s="2">
        <v>45751</v>
      </c>
      <c r="D3097" s="90">
        <v>5</v>
      </c>
      <c r="E3097" t="s">
        <v>23</v>
      </c>
      <c r="F3097">
        <v>4107024</v>
      </c>
      <c r="G3097">
        <v>5</v>
      </c>
      <c r="H3097">
        <v>0</v>
      </c>
      <c r="I3097">
        <v>0</v>
      </c>
      <c r="K3097" s="90"/>
      <c r="M3097"/>
    </row>
    <row r="3098" spans="1:13" hidden="1" x14ac:dyDescent="0.25">
      <c r="A3098" t="s">
        <v>44</v>
      </c>
      <c r="B3098" t="s">
        <v>65</v>
      </c>
      <c r="C3098" s="2">
        <v>45752</v>
      </c>
      <c r="D3098" s="90">
        <v>3.75</v>
      </c>
      <c r="E3098" t="s">
        <v>23</v>
      </c>
      <c r="F3098">
        <v>4107028</v>
      </c>
      <c r="G3098">
        <v>3.75</v>
      </c>
      <c r="H3098">
        <v>0</v>
      </c>
      <c r="I3098">
        <v>0</v>
      </c>
      <c r="K3098" s="90"/>
      <c r="M3098"/>
    </row>
    <row r="3099" spans="1:13" hidden="1" x14ac:dyDescent="0.25">
      <c r="A3099" t="s">
        <v>44</v>
      </c>
      <c r="B3099" t="s">
        <v>45</v>
      </c>
      <c r="C3099" s="2">
        <v>45750</v>
      </c>
      <c r="D3099" s="90">
        <v>0</v>
      </c>
      <c r="E3099" t="s">
        <v>23</v>
      </c>
      <c r="F3099">
        <v>4107037</v>
      </c>
      <c r="G3099">
        <v>3.75</v>
      </c>
      <c r="H3099">
        <v>1</v>
      </c>
      <c r="I3099">
        <v>3.75</v>
      </c>
      <c r="K3099" s="90"/>
      <c r="M3099"/>
    </row>
    <row r="3100" spans="1:13" hidden="1" x14ac:dyDescent="0.25">
      <c r="A3100" t="s">
        <v>73</v>
      </c>
      <c r="B3100" t="s">
        <v>21</v>
      </c>
      <c r="C3100" s="2">
        <v>45751</v>
      </c>
      <c r="D3100" s="90">
        <v>5</v>
      </c>
      <c r="E3100" t="s">
        <v>23</v>
      </c>
      <c r="F3100">
        <v>4107038</v>
      </c>
      <c r="G3100">
        <v>5</v>
      </c>
      <c r="H3100">
        <v>0</v>
      </c>
      <c r="I3100">
        <v>0</v>
      </c>
      <c r="K3100" s="90"/>
      <c r="M3100"/>
    </row>
    <row r="3101" spans="1:13" hidden="1" x14ac:dyDescent="0.25">
      <c r="A3101" t="s">
        <v>44</v>
      </c>
      <c r="B3101" t="s">
        <v>18</v>
      </c>
      <c r="C3101" s="2">
        <v>45752</v>
      </c>
      <c r="D3101" s="90">
        <v>0</v>
      </c>
      <c r="E3101" t="s">
        <v>20</v>
      </c>
      <c r="F3101">
        <v>4107041</v>
      </c>
      <c r="G3101">
        <v>0</v>
      </c>
      <c r="H3101">
        <v>0</v>
      </c>
      <c r="I3101">
        <v>0</v>
      </c>
      <c r="K3101" s="90"/>
      <c r="M3101"/>
    </row>
    <row r="3102" spans="1:13" hidden="1" x14ac:dyDescent="0.25">
      <c r="A3102" t="s">
        <v>75</v>
      </c>
      <c r="B3102" t="s">
        <v>138</v>
      </c>
      <c r="C3102" s="2">
        <v>45751</v>
      </c>
      <c r="D3102" s="90">
        <v>5.5</v>
      </c>
      <c r="E3102" t="s">
        <v>37</v>
      </c>
      <c r="F3102">
        <v>4107046</v>
      </c>
      <c r="G3102">
        <v>5.5</v>
      </c>
      <c r="H3102">
        <v>0</v>
      </c>
      <c r="I3102">
        <v>0</v>
      </c>
      <c r="K3102" s="90"/>
      <c r="M3102"/>
    </row>
    <row r="3103" spans="1:13" hidden="1" x14ac:dyDescent="0.25">
      <c r="A3103" t="s">
        <v>75</v>
      </c>
      <c r="B3103" t="s">
        <v>133</v>
      </c>
      <c r="C3103" s="2">
        <v>45753</v>
      </c>
      <c r="D3103" s="90">
        <v>5.5</v>
      </c>
      <c r="E3103" t="s">
        <v>23</v>
      </c>
      <c r="F3103">
        <v>4107047</v>
      </c>
      <c r="G3103">
        <v>5.5</v>
      </c>
      <c r="H3103">
        <v>0</v>
      </c>
      <c r="I3103">
        <v>0</v>
      </c>
      <c r="K3103" s="90"/>
      <c r="M3103"/>
    </row>
    <row r="3104" spans="1:13" hidden="1" x14ac:dyDescent="0.25">
      <c r="A3104" t="s">
        <v>75</v>
      </c>
      <c r="B3104" t="s">
        <v>136</v>
      </c>
      <c r="C3104" s="2">
        <v>45753</v>
      </c>
      <c r="D3104" s="90">
        <v>3</v>
      </c>
      <c r="E3104" t="s">
        <v>23</v>
      </c>
      <c r="F3104">
        <v>4107051</v>
      </c>
      <c r="G3104">
        <v>3</v>
      </c>
      <c r="H3104">
        <v>0</v>
      </c>
      <c r="I3104">
        <v>0</v>
      </c>
      <c r="K3104" s="90"/>
      <c r="M3104"/>
    </row>
    <row r="3105" spans="1:13" hidden="1" x14ac:dyDescent="0.25">
      <c r="A3105" t="s">
        <v>75</v>
      </c>
      <c r="B3105" t="s">
        <v>141</v>
      </c>
      <c r="C3105" s="2">
        <v>45752</v>
      </c>
      <c r="D3105" s="90">
        <v>0</v>
      </c>
      <c r="E3105" t="s">
        <v>23</v>
      </c>
      <c r="F3105">
        <v>4107054</v>
      </c>
      <c r="G3105">
        <v>5.5</v>
      </c>
      <c r="H3105">
        <v>1</v>
      </c>
      <c r="I3105">
        <v>5.5</v>
      </c>
      <c r="K3105" s="90"/>
      <c r="M3105"/>
    </row>
    <row r="3106" spans="1:13" hidden="1" x14ac:dyDescent="0.25">
      <c r="A3106" t="s">
        <v>75</v>
      </c>
      <c r="B3106" t="s">
        <v>136</v>
      </c>
      <c r="C3106" s="2">
        <v>45752</v>
      </c>
      <c r="D3106" s="90">
        <v>3</v>
      </c>
      <c r="E3106" t="s">
        <v>23</v>
      </c>
      <c r="F3106">
        <v>4107056</v>
      </c>
      <c r="G3106">
        <v>3</v>
      </c>
      <c r="H3106">
        <v>0</v>
      </c>
      <c r="I3106">
        <v>0</v>
      </c>
      <c r="K3106" s="90"/>
      <c r="M3106"/>
    </row>
    <row r="3107" spans="1:13" hidden="1" x14ac:dyDescent="0.25">
      <c r="A3107" t="s">
        <v>44</v>
      </c>
      <c r="B3107" t="s">
        <v>21</v>
      </c>
      <c r="C3107" s="2">
        <v>45751</v>
      </c>
      <c r="D3107" s="90">
        <v>3.75</v>
      </c>
      <c r="E3107" t="s">
        <v>23</v>
      </c>
      <c r="F3107">
        <v>4107061</v>
      </c>
      <c r="G3107">
        <v>3.75</v>
      </c>
      <c r="H3107">
        <v>0</v>
      </c>
      <c r="I3107">
        <v>0</v>
      </c>
      <c r="K3107" s="90"/>
      <c r="M3107"/>
    </row>
    <row r="3108" spans="1:13" hidden="1" x14ac:dyDescent="0.25">
      <c r="A3108" t="s">
        <v>44</v>
      </c>
      <c r="B3108" t="s">
        <v>21</v>
      </c>
      <c r="C3108" s="2">
        <v>45751</v>
      </c>
      <c r="D3108" s="90">
        <v>3.75</v>
      </c>
      <c r="E3108" t="s">
        <v>23</v>
      </c>
      <c r="F3108">
        <v>4107063</v>
      </c>
      <c r="G3108">
        <v>3.75</v>
      </c>
      <c r="H3108">
        <v>0</v>
      </c>
      <c r="I3108">
        <v>0</v>
      </c>
      <c r="K3108" s="90"/>
      <c r="M3108"/>
    </row>
    <row r="3109" spans="1:13" hidden="1" x14ac:dyDescent="0.25">
      <c r="A3109" t="s">
        <v>73</v>
      </c>
      <c r="B3109" t="s">
        <v>136</v>
      </c>
      <c r="C3109" s="2">
        <v>45751</v>
      </c>
      <c r="D3109" s="90">
        <v>5</v>
      </c>
      <c r="E3109" t="s">
        <v>23</v>
      </c>
      <c r="F3109">
        <v>4107064</v>
      </c>
      <c r="G3109">
        <v>5</v>
      </c>
      <c r="H3109">
        <v>0</v>
      </c>
      <c r="I3109">
        <v>0</v>
      </c>
      <c r="K3109" s="90"/>
      <c r="M3109"/>
    </row>
    <row r="3110" spans="1:13" hidden="1" x14ac:dyDescent="0.25">
      <c r="A3110" t="s">
        <v>73</v>
      </c>
      <c r="B3110" t="s">
        <v>138</v>
      </c>
      <c r="C3110" s="2">
        <v>45751</v>
      </c>
      <c r="D3110" s="90">
        <v>5</v>
      </c>
      <c r="E3110" t="s">
        <v>37</v>
      </c>
      <c r="F3110">
        <v>4107066</v>
      </c>
      <c r="G3110">
        <v>5</v>
      </c>
      <c r="H3110">
        <v>0</v>
      </c>
      <c r="I3110">
        <v>0</v>
      </c>
      <c r="K3110" s="90"/>
      <c r="M3110"/>
    </row>
    <row r="3111" spans="1:13" hidden="1" x14ac:dyDescent="0.25">
      <c r="A3111" t="s">
        <v>73</v>
      </c>
      <c r="B3111" t="s">
        <v>133</v>
      </c>
      <c r="C3111" s="2">
        <v>45751</v>
      </c>
      <c r="D3111" s="90">
        <v>5</v>
      </c>
      <c r="E3111" t="s">
        <v>23</v>
      </c>
      <c r="F3111">
        <v>4107075</v>
      </c>
      <c r="G3111">
        <v>5</v>
      </c>
      <c r="H3111">
        <v>0</v>
      </c>
      <c r="I3111">
        <v>0</v>
      </c>
      <c r="K3111" s="90"/>
      <c r="M3111"/>
    </row>
    <row r="3112" spans="1:13" hidden="1" x14ac:dyDescent="0.25">
      <c r="A3112" t="s">
        <v>44</v>
      </c>
      <c r="B3112" t="s">
        <v>65</v>
      </c>
      <c r="C3112" s="2">
        <v>45751</v>
      </c>
      <c r="D3112" s="90">
        <v>3.75</v>
      </c>
      <c r="E3112" t="s">
        <v>23</v>
      </c>
      <c r="F3112">
        <v>4107077</v>
      </c>
      <c r="G3112">
        <v>3.75</v>
      </c>
      <c r="H3112">
        <v>0</v>
      </c>
      <c r="I3112">
        <v>0</v>
      </c>
      <c r="K3112" s="90"/>
      <c r="M3112"/>
    </row>
    <row r="3113" spans="1:13" hidden="1" x14ac:dyDescent="0.25">
      <c r="A3113" t="s">
        <v>44</v>
      </c>
      <c r="B3113" t="s">
        <v>65</v>
      </c>
      <c r="C3113" s="2">
        <v>45751</v>
      </c>
      <c r="D3113" s="90">
        <v>3.75</v>
      </c>
      <c r="E3113" t="s">
        <v>23</v>
      </c>
      <c r="F3113">
        <v>4107079</v>
      </c>
      <c r="G3113">
        <v>3.75</v>
      </c>
      <c r="H3113">
        <v>0</v>
      </c>
      <c r="I3113">
        <v>0</v>
      </c>
      <c r="K3113" s="90"/>
      <c r="M3113"/>
    </row>
    <row r="3114" spans="1:13" hidden="1" x14ac:dyDescent="0.25">
      <c r="A3114" t="s">
        <v>44</v>
      </c>
      <c r="B3114" t="s">
        <v>18</v>
      </c>
      <c r="C3114" s="2">
        <v>45752</v>
      </c>
      <c r="D3114" s="90">
        <v>3.75</v>
      </c>
      <c r="E3114" t="s">
        <v>20</v>
      </c>
      <c r="F3114">
        <v>4107080</v>
      </c>
      <c r="G3114">
        <v>3.75</v>
      </c>
      <c r="H3114">
        <v>0</v>
      </c>
      <c r="I3114">
        <v>0</v>
      </c>
      <c r="K3114" s="90"/>
      <c r="M3114"/>
    </row>
    <row r="3115" spans="1:13" hidden="1" x14ac:dyDescent="0.25">
      <c r="A3115" t="s">
        <v>44</v>
      </c>
      <c r="B3115" t="s">
        <v>18</v>
      </c>
      <c r="C3115" s="2">
        <v>45751</v>
      </c>
      <c r="D3115" s="90">
        <v>0</v>
      </c>
      <c r="E3115" t="s">
        <v>20</v>
      </c>
      <c r="F3115">
        <v>4107090</v>
      </c>
      <c r="G3115">
        <v>3.75</v>
      </c>
      <c r="H3115">
        <v>1</v>
      </c>
      <c r="I3115">
        <v>3.75</v>
      </c>
      <c r="K3115" s="90"/>
      <c r="M3115"/>
    </row>
    <row r="3116" spans="1:13" hidden="1" x14ac:dyDescent="0.25">
      <c r="A3116" t="s">
        <v>44</v>
      </c>
      <c r="B3116" t="s">
        <v>117</v>
      </c>
      <c r="C3116" s="2">
        <v>45751</v>
      </c>
      <c r="D3116" s="90">
        <v>0</v>
      </c>
      <c r="E3116" t="s">
        <v>23</v>
      </c>
      <c r="F3116">
        <v>4107093</v>
      </c>
      <c r="G3116">
        <v>3.75</v>
      </c>
      <c r="H3116">
        <v>1</v>
      </c>
      <c r="I3116">
        <v>3.75</v>
      </c>
      <c r="K3116" s="90"/>
      <c r="M3116"/>
    </row>
    <row r="3117" spans="1:13" hidden="1" x14ac:dyDescent="0.25">
      <c r="A3117" t="s">
        <v>44</v>
      </c>
      <c r="B3117" t="s">
        <v>18</v>
      </c>
      <c r="C3117" s="2">
        <v>45751</v>
      </c>
      <c r="D3117" s="90">
        <v>0</v>
      </c>
      <c r="E3117" t="s">
        <v>20</v>
      </c>
      <c r="F3117">
        <v>4107094</v>
      </c>
      <c r="G3117">
        <v>0</v>
      </c>
      <c r="H3117">
        <v>0</v>
      </c>
      <c r="I3117">
        <v>0</v>
      </c>
      <c r="K3117" s="90"/>
      <c r="M3117"/>
    </row>
    <row r="3118" spans="1:13" hidden="1" x14ac:dyDescent="0.25">
      <c r="A3118" t="s">
        <v>75</v>
      </c>
      <c r="B3118" t="s">
        <v>141</v>
      </c>
      <c r="C3118" s="2">
        <v>45752</v>
      </c>
      <c r="D3118" s="90">
        <v>0</v>
      </c>
      <c r="E3118" t="s">
        <v>23</v>
      </c>
      <c r="F3118">
        <v>4107097</v>
      </c>
      <c r="G3118">
        <v>0</v>
      </c>
      <c r="H3118">
        <v>0</v>
      </c>
      <c r="I3118">
        <v>0</v>
      </c>
      <c r="K3118" s="90"/>
      <c r="M3118"/>
    </row>
    <row r="3119" spans="1:13" hidden="1" x14ac:dyDescent="0.25">
      <c r="A3119" t="s">
        <v>75</v>
      </c>
      <c r="B3119" t="s">
        <v>136</v>
      </c>
      <c r="C3119" s="2">
        <v>45752</v>
      </c>
      <c r="D3119" s="90">
        <v>5</v>
      </c>
      <c r="E3119" t="s">
        <v>23</v>
      </c>
      <c r="F3119">
        <v>4107099</v>
      </c>
      <c r="G3119">
        <v>5</v>
      </c>
      <c r="H3119">
        <v>0</v>
      </c>
      <c r="I3119">
        <v>0</v>
      </c>
      <c r="K3119" s="90"/>
      <c r="M3119"/>
    </row>
    <row r="3120" spans="1:13" hidden="1" x14ac:dyDescent="0.25">
      <c r="A3120" t="s">
        <v>73</v>
      </c>
      <c r="B3120" t="s">
        <v>133</v>
      </c>
      <c r="C3120" s="2">
        <v>45753</v>
      </c>
      <c r="D3120" s="90">
        <v>5</v>
      </c>
      <c r="E3120" t="s">
        <v>23</v>
      </c>
      <c r="F3120">
        <v>4107100</v>
      </c>
      <c r="G3120">
        <v>5</v>
      </c>
      <c r="H3120">
        <v>0</v>
      </c>
      <c r="I3120">
        <v>0</v>
      </c>
      <c r="K3120" s="90"/>
      <c r="M3120"/>
    </row>
    <row r="3121" spans="1:13" hidden="1" x14ac:dyDescent="0.25">
      <c r="A3121" t="s">
        <v>73</v>
      </c>
      <c r="B3121" t="s">
        <v>18</v>
      </c>
      <c r="C3121" s="2">
        <v>45753</v>
      </c>
      <c r="D3121" s="90">
        <v>5</v>
      </c>
      <c r="E3121" t="s">
        <v>20</v>
      </c>
      <c r="F3121">
        <v>4107101</v>
      </c>
      <c r="G3121">
        <v>5</v>
      </c>
      <c r="H3121">
        <v>0</v>
      </c>
      <c r="I3121">
        <v>0</v>
      </c>
      <c r="K3121" s="90"/>
      <c r="M3121"/>
    </row>
    <row r="3122" spans="1:13" hidden="1" x14ac:dyDescent="0.25">
      <c r="A3122" t="s">
        <v>73</v>
      </c>
      <c r="B3122" t="s">
        <v>143</v>
      </c>
      <c r="C3122" s="2">
        <v>45750</v>
      </c>
      <c r="D3122" s="90">
        <v>5</v>
      </c>
      <c r="E3122" t="s">
        <v>37</v>
      </c>
      <c r="F3122">
        <v>4107110</v>
      </c>
      <c r="G3122">
        <v>5</v>
      </c>
      <c r="H3122">
        <v>0</v>
      </c>
      <c r="I3122">
        <v>0</v>
      </c>
      <c r="K3122" s="90"/>
      <c r="M3122"/>
    </row>
    <row r="3123" spans="1:13" hidden="1" x14ac:dyDescent="0.25">
      <c r="A3123" t="s">
        <v>73</v>
      </c>
      <c r="B3123" t="s">
        <v>18</v>
      </c>
      <c r="C3123" s="2">
        <v>45752</v>
      </c>
      <c r="D3123" s="90">
        <v>5</v>
      </c>
      <c r="E3123" t="s">
        <v>23</v>
      </c>
      <c r="F3123">
        <v>4107609</v>
      </c>
      <c r="G3123">
        <v>5</v>
      </c>
      <c r="H3123">
        <v>0</v>
      </c>
      <c r="I3123">
        <v>0</v>
      </c>
      <c r="K3123" s="90"/>
      <c r="M3123"/>
    </row>
    <row r="3124" spans="1:13" hidden="1" x14ac:dyDescent="0.25">
      <c r="A3124" t="s">
        <v>75</v>
      </c>
      <c r="B3124" t="s">
        <v>136</v>
      </c>
      <c r="C3124" s="2">
        <v>45753</v>
      </c>
      <c r="D3124" s="90">
        <v>5.5</v>
      </c>
      <c r="E3124" t="s">
        <v>23</v>
      </c>
      <c r="F3124">
        <v>4107616</v>
      </c>
      <c r="G3124">
        <v>5.5</v>
      </c>
      <c r="H3124">
        <v>0</v>
      </c>
      <c r="I3124">
        <v>0</v>
      </c>
      <c r="K3124" s="90"/>
      <c r="M3124"/>
    </row>
    <row r="3125" spans="1:13" hidden="1" x14ac:dyDescent="0.25">
      <c r="A3125" t="s">
        <v>75</v>
      </c>
      <c r="B3125" t="s">
        <v>133</v>
      </c>
      <c r="C3125" s="2">
        <v>45753</v>
      </c>
      <c r="D3125" s="90">
        <v>0</v>
      </c>
      <c r="E3125" t="s">
        <v>23</v>
      </c>
      <c r="F3125">
        <v>4107617</v>
      </c>
      <c r="G3125">
        <v>0</v>
      </c>
      <c r="H3125">
        <v>0</v>
      </c>
      <c r="I3125">
        <v>0</v>
      </c>
      <c r="K3125" s="90"/>
      <c r="M3125"/>
    </row>
    <row r="3126" spans="1:13" hidden="1" x14ac:dyDescent="0.25">
      <c r="A3126" t="s">
        <v>75</v>
      </c>
      <c r="B3126" t="s">
        <v>18</v>
      </c>
      <c r="C3126" s="2">
        <v>45753</v>
      </c>
      <c r="D3126" s="90">
        <v>5.5</v>
      </c>
      <c r="E3126" t="s">
        <v>23</v>
      </c>
      <c r="F3126">
        <v>4107618</v>
      </c>
      <c r="G3126">
        <v>5.5</v>
      </c>
      <c r="H3126">
        <v>0</v>
      </c>
      <c r="I3126">
        <v>0</v>
      </c>
      <c r="K3126" s="90"/>
      <c r="M3126"/>
    </row>
    <row r="3127" spans="1:13" hidden="1" x14ac:dyDescent="0.25">
      <c r="A3127" t="s">
        <v>75</v>
      </c>
      <c r="B3127" t="s">
        <v>18</v>
      </c>
      <c r="C3127" s="2">
        <v>45753</v>
      </c>
      <c r="D3127" s="90">
        <v>0</v>
      </c>
      <c r="E3127" t="s">
        <v>23</v>
      </c>
      <c r="F3127">
        <v>4107619</v>
      </c>
      <c r="G3127">
        <v>0</v>
      </c>
      <c r="H3127">
        <v>0</v>
      </c>
      <c r="I3127">
        <v>0</v>
      </c>
      <c r="K3127" s="90"/>
      <c r="M3127"/>
    </row>
    <row r="3128" spans="1:13" hidden="1" x14ac:dyDescent="0.25">
      <c r="A3128" t="s">
        <v>73</v>
      </c>
      <c r="B3128" t="s">
        <v>143</v>
      </c>
      <c r="C3128" s="2">
        <v>45751</v>
      </c>
      <c r="D3128" s="90">
        <v>5</v>
      </c>
      <c r="E3128" t="s">
        <v>37</v>
      </c>
      <c r="F3128">
        <v>4107622</v>
      </c>
      <c r="G3128">
        <v>5</v>
      </c>
      <c r="H3128">
        <v>0</v>
      </c>
      <c r="I3128">
        <v>0</v>
      </c>
      <c r="K3128" s="90"/>
      <c r="M3128"/>
    </row>
    <row r="3129" spans="1:13" hidden="1" x14ac:dyDescent="0.25">
      <c r="A3129" t="s">
        <v>73</v>
      </c>
      <c r="B3129" t="s">
        <v>136</v>
      </c>
      <c r="C3129" s="2">
        <v>45752</v>
      </c>
      <c r="D3129" s="90">
        <v>5</v>
      </c>
      <c r="E3129" t="s">
        <v>23</v>
      </c>
      <c r="F3129">
        <v>4107632</v>
      </c>
      <c r="G3129">
        <v>5</v>
      </c>
      <c r="H3129">
        <v>0</v>
      </c>
      <c r="I3129">
        <v>0</v>
      </c>
      <c r="K3129" s="90"/>
      <c r="M3129"/>
    </row>
    <row r="3130" spans="1:13" hidden="1" x14ac:dyDescent="0.25">
      <c r="A3130" t="s">
        <v>75</v>
      </c>
      <c r="B3130" t="s">
        <v>141</v>
      </c>
      <c r="C3130" s="2">
        <v>45752</v>
      </c>
      <c r="D3130" s="90">
        <v>0</v>
      </c>
      <c r="E3130" t="s">
        <v>23</v>
      </c>
      <c r="F3130">
        <v>4107640</v>
      </c>
      <c r="G3130">
        <v>0</v>
      </c>
      <c r="H3130">
        <v>0</v>
      </c>
      <c r="I3130">
        <v>0</v>
      </c>
      <c r="K3130" s="90"/>
      <c r="M3130"/>
    </row>
    <row r="3131" spans="1:13" hidden="1" x14ac:dyDescent="0.25">
      <c r="A3131" t="s">
        <v>73</v>
      </c>
      <c r="B3131" t="s">
        <v>18</v>
      </c>
      <c r="C3131" s="2">
        <v>45752</v>
      </c>
      <c r="D3131" s="90">
        <v>0</v>
      </c>
      <c r="E3131" t="s">
        <v>23</v>
      </c>
      <c r="F3131">
        <v>4107641</v>
      </c>
      <c r="G3131">
        <v>0</v>
      </c>
      <c r="H3131">
        <v>0</v>
      </c>
      <c r="I3131">
        <v>0</v>
      </c>
      <c r="K3131" s="90"/>
      <c r="M3131"/>
    </row>
    <row r="3132" spans="1:13" hidden="1" x14ac:dyDescent="0.25">
      <c r="A3132" t="s">
        <v>75</v>
      </c>
      <c r="B3132" t="s">
        <v>136</v>
      </c>
      <c r="C3132" s="2">
        <v>45752</v>
      </c>
      <c r="D3132" s="90">
        <v>0</v>
      </c>
      <c r="E3132" t="s">
        <v>23</v>
      </c>
      <c r="F3132">
        <v>4107642</v>
      </c>
      <c r="G3132">
        <v>0</v>
      </c>
      <c r="H3132">
        <v>0</v>
      </c>
      <c r="I3132">
        <v>0</v>
      </c>
      <c r="K3132" s="90"/>
      <c r="M3132"/>
    </row>
    <row r="3133" spans="1:13" hidden="1" x14ac:dyDescent="0.25">
      <c r="A3133" t="s">
        <v>73</v>
      </c>
      <c r="B3133" t="s">
        <v>18</v>
      </c>
      <c r="C3133" s="2">
        <v>45753</v>
      </c>
      <c r="D3133" s="90">
        <v>5</v>
      </c>
      <c r="E3133" t="s">
        <v>23</v>
      </c>
      <c r="F3133">
        <v>4107647</v>
      </c>
      <c r="G3133">
        <v>5</v>
      </c>
      <c r="H3133">
        <v>0</v>
      </c>
      <c r="I3133">
        <v>0</v>
      </c>
      <c r="K3133" s="90"/>
      <c r="M3133"/>
    </row>
    <row r="3134" spans="1:13" hidden="1" x14ac:dyDescent="0.25">
      <c r="A3134" t="s">
        <v>73</v>
      </c>
      <c r="B3134" t="s">
        <v>136</v>
      </c>
      <c r="C3134" s="2">
        <v>45753</v>
      </c>
      <c r="D3134" s="90">
        <v>0</v>
      </c>
      <c r="E3134" t="s">
        <v>23</v>
      </c>
      <c r="F3134">
        <v>4107649</v>
      </c>
      <c r="G3134">
        <v>0</v>
      </c>
      <c r="H3134">
        <v>0</v>
      </c>
      <c r="I3134">
        <v>0</v>
      </c>
      <c r="K3134" s="90"/>
      <c r="M3134"/>
    </row>
    <row r="3135" spans="1:13" hidden="1" x14ac:dyDescent="0.25">
      <c r="A3135" t="s">
        <v>75</v>
      </c>
      <c r="B3135" t="s">
        <v>18</v>
      </c>
      <c r="C3135" s="2">
        <v>45752</v>
      </c>
      <c r="D3135" s="90">
        <v>5</v>
      </c>
      <c r="E3135" t="s">
        <v>23</v>
      </c>
      <c r="F3135">
        <v>4107662</v>
      </c>
      <c r="G3135">
        <v>5</v>
      </c>
      <c r="H3135">
        <v>0</v>
      </c>
      <c r="I3135">
        <v>0</v>
      </c>
      <c r="K3135" s="90"/>
      <c r="M3135"/>
    </row>
    <row r="3136" spans="1:13" hidden="1" x14ac:dyDescent="0.25">
      <c r="A3136" t="s">
        <v>75</v>
      </c>
      <c r="B3136" t="s">
        <v>133</v>
      </c>
      <c r="C3136" s="2">
        <v>45752</v>
      </c>
      <c r="D3136" s="90">
        <v>5</v>
      </c>
      <c r="E3136" t="s">
        <v>23</v>
      </c>
      <c r="F3136">
        <v>4107664</v>
      </c>
      <c r="G3136">
        <v>5</v>
      </c>
      <c r="H3136">
        <v>0</v>
      </c>
      <c r="I3136">
        <v>0</v>
      </c>
      <c r="K3136" s="90"/>
      <c r="M3136"/>
    </row>
    <row r="3137" spans="1:13" hidden="1" x14ac:dyDescent="0.25">
      <c r="A3137" t="s">
        <v>44</v>
      </c>
      <c r="B3137" t="s">
        <v>132</v>
      </c>
      <c r="C3137" s="2">
        <v>45752</v>
      </c>
      <c r="D3137" s="90">
        <v>0</v>
      </c>
      <c r="E3137" t="s">
        <v>23</v>
      </c>
      <c r="F3137">
        <v>4107668</v>
      </c>
      <c r="G3137">
        <v>0</v>
      </c>
      <c r="H3137">
        <v>0</v>
      </c>
      <c r="I3137">
        <v>0</v>
      </c>
      <c r="K3137" s="90"/>
      <c r="M3137"/>
    </row>
    <row r="3138" spans="1:13" hidden="1" x14ac:dyDescent="0.25">
      <c r="A3138" t="s">
        <v>44</v>
      </c>
      <c r="B3138" t="s">
        <v>18</v>
      </c>
      <c r="C3138" s="2">
        <v>45752</v>
      </c>
      <c r="D3138" s="90">
        <v>3.75</v>
      </c>
      <c r="E3138" t="s">
        <v>20</v>
      </c>
      <c r="F3138">
        <v>4107684</v>
      </c>
      <c r="G3138">
        <v>3.75</v>
      </c>
      <c r="H3138">
        <v>0</v>
      </c>
      <c r="I3138">
        <v>0</v>
      </c>
      <c r="K3138" s="90"/>
      <c r="M3138"/>
    </row>
    <row r="3139" spans="1:13" hidden="1" x14ac:dyDescent="0.25">
      <c r="A3139" t="s">
        <v>44</v>
      </c>
      <c r="B3139" t="s">
        <v>18</v>
      </c>
      <c r="C3139" s="2">
        <v>45752</v>
      </c>
      <c r="D3139" s="90">
        <v>0</v>
      </c>
      <c r="E3139" t="s">
        <v>20</v>
      </c>
      <c r="F3139">
        <v>4107685</v>
      </c>
      <c r="G3139">
        <v>3.75</v>
      </c>
      <c r="H3139">
        <v>1</v>
      </c>
      <c r="I3139">
        <v>3.75</v>
      </c>
      <c r="K3139" s="90"/>
      <c r="M3139"/>
    </row>
    <row r="3140" spans="1:13" hidden="1" x14ac:dyDescent="0.25">
      <c r="A3140" t="s">
        <v>73</v>
      </c>
      <c r="B3140" t="s">
        <v>21</v>
      </c>
      <c r="C3140" s="2">
        <v>45753</v>
      </c>
      <c r="D3140" s="90">
        <v>5</v>
      </c>
      <c r="E3140" t="s">
        <v>23</v>
      </c>
      <c r="F3140">
        <v>4107688</v>
      </c>
      <c r="G3140">
        <v>5</v>
      </c>
      <c r="H3140">
        <v>0</v>
      </c>
      <c r="I3140">
        <v>0</v>
      </c>
      <c r="K3140" s="90"/>
      <c r="M3140"/>
    </row>
    <row r="3141" spans="1:13" hidden="1" x14ac:dyDescent="0.25">
      <c r="A3141" t="s">
        <v>73</v>
      </c>
      <c r="B3141" t="s">
        <v>21</v>
      </c>
      <c r="C3141" s="2">
        <v>45753</v>
      </c>
      <c r="D3141" s="90">
        <v>0</v>
      </c>
      <c r="E3141" t="s">
        <v>23</v>
      </c>
      <c r="F3141">
        <v>4107689</v>
      </c>
      <c r="G3141">
        <v>0</v>
      </c>
      <c r="H3141">
        <v>0</v>
      </c>
      <c r="I3141">
        <v>0</v>
      </c>
      <c r="K3141" s="90"/>
      <c r="M3141"/>
    </row>
    <row r="3142" spans="1:13" hidden="1" x14ac:dyDescent="0.25">
      <c r="A3142" t="s">
        <v>44</v>
      </c>
      <c r="B3142" t="s">
        <v>18</v>
      </c>
      <c r="C3142" s="2">
        <v>45752</v>
      </c>
      <c r="D3142" s="90">
        <v>0</v>
      </c>
      <c r="E3142" t="s">
        <v>20</v>
      </c>
      <c r="F3142">
        <v>4107690</v>
      </c>
      <c r="G3142">
        <v>3.75</v>
      </c>
      <c r="H3142">
        <v>1</v>
      </c>
      <c r="I3142">
        <v>3.75</v>
      </c>
      <c r="K3142" s="90"/>
      <c r="M3142"/>
    </row>
    <row r="3143" spans="1:13" hidden="1" x14ac:dyDescent="0.25">
      <c r="A3143" t="s">
        <v>44</v>
      </c>
      <c r="B3143" t="s">
        <v>65</v>
      </c>
      <c r="C3143" s="2">
        <v>45752</v>
      </c>
      <c r="D3143" s="90">
        <v>3.75</v>
      </c>
      <c r="E3143" t="s">
        <v>23</v>
      </c>
      <c r="F3143">
        <v>4107691</v>
      </c>
      <c r="G3143">
        <v>3.75</v>
      </c>
      <c r="H3143">
        <v>0</v>
      </c>
      <c r="I3143">
        <v>0</v>
      </c>
      <c r="K3143" s="90"/>
      <c r="M3143"/>
    </row>
    <row r="3144" spans="1:13" hidden="1" x14ac:dyDescent="0.25">
      <c r="A3144" t="s">
        <v>73</v>
      </c>
      <c r="B3144" t="s">
        <v>18</v>
      </c>
      <c r="C3144" s="2">
        <v>45752</v>
      </c>
      <c r="D3144" s="90">
        <v>0</v>
      </c>
      <c r="E3144" t="s">
        <v>23</v>
      </c>
      <c r="F3144">
        <v>4107702</v>
      </c>
      <c r="G3144">
        <v>5</v>
      </c>
      <c r="H3144">
        <v>1</v>
      </c>
      <c r="I3144">
        <v>5</v>
      </c>
      <c r="K3144" s="90"/>
      <c r="M3144"/>
    </row>
    <row r="3145" spans="1:13" hidden="1" x14ac:dyDescent="0.25">
      <c r="A3145" t="s">
        <v>73</v>
      </c>
      <c r="B3145" t="s">
        <v>18</v>
      </c>
      <c r="C3145" s="2">
        <v>45752</v>
      </c>
      <c r="D3145" s="90">
        <v>5</v>
      </c>
      <c r="E3145" t="s">
        <v>23</v>
      </c>
      <c r="F3145">
        <v>4107705</v>
      </c>
      <c r="G3145">
        <v>5</v>
      </c>
      <c r="H3145">
        <v>0</v>
      </c>
      <c r="I3145">
        <v>0</v>
      </c>
      <c r="K3145" s="90"/>
      <c r="M3145"/>
    </row>
    <row r="3146" spans="1:13" hidden="1" x14ac:dyDescent="0.25">
      <c r="A3146" t="s">
        <v>75</v>
      </c>
      <c r="B3146" t="s">
        <v>136</v>
      </c>
      <c r="C3146" s="2">
        <v>45753</v>
      </c>
      <c r="D3146" s="90">
        <v>5.5</v>
      </c>
      <c r="E3146" t="s">
        <v>23</v>
      </c>
      <c r="F3146">
        <v>4107723</v>
      </c>
      <c r="G3146">
        <v>5.5</v>
      </c>
      <c r="H3146">
        <v>0</v>
      </c>
      <c r="I3146">
        <v>0</v>
      </c>
      <c r="K3146" s="90"/>
      <c r="M3146"/>
    </row>
    <row r="3147" spans="1:13" hidden="1" x14ac:dyDescent="0.25">
      <c r="A3147" t="s">
        <v>73</v>
      </c>
      <c r="B3147" t="s">
        <v>21</v>
      </c>
      <c r="C3147" s="2">
        <v>45752</v>
      </c>
      <c r="D3147" s="90">
        <v>5</v>
      </c>
      <c r="E3147" t="s">
        <v>23</v>
      </c>
      <c r="F3147">
        <v>4107730</v>
      </c>
      <c r="G3147">
        <v>5</v>
      </c>
      <c r="H3147">
        <v>0</v>
      </c>
      <c r="I3147">
        <v>0</v>
      </c>
      <c r="K3147" s="90"/>
      <c r="M3147"/>
    </row>
    <row r="3148" spans="1:13" hidden="1" x14ac:dyDescent="0.25">
      <c r="A3148" t="s">
        <v>73</v>
      </c>
      <c r="B3148" t="s">
        <v>21</v>
      </c>
      <c r="C3148" s="2">
        <v>45752</v>
      </c>
      <c r="D3148" s="90">
        <v>5</v>
      </c>
      <c r="E3148" t="s">
        <v>23</v>
      </c>
      <c r="F3148">
        <v>4107731</v>
      </c>
      <c r="G3148">
        <v>5</v>
      </c>
      <c r="H3148">
        <v>0</v>
      </c>
      <c r="I3148">
        <v>0</v>
      </c>
      <c r="K3148" s="90"/>
      <c r="M3148"/>
    </row>
    <row r="3149" spans="1:13" hidden="1" x14ac:dyDescent="0.25">
      <c r="A3149" t="s">
        <v>75</v>
      </c>
      <c r="B3149" t="s">
        <v>133</v>
      </c>
      <c r="C3149" s="2">
        <v>45751</v>
      </c>
      <c r="D3149" s="90">
        <v>5</v>
      </c>
      <c r="E3149" t="s">
        <v>23</v>
      </c>
      <c r="F3149">
        <v>4107737</v>
      </c>
      <c r="G3149">
        <v>5</v>
      </c>
      <c r="H3149">
        <v>0</v>
      </c>
      <c r="I3149">
        <v>0</v>
      </c>
      <c r="K3149" s="90"/>
      <c r="M3149"/>
    </row>
    <row r="3150" spans="1:13" hidden="1" x14ac:dyDescent="0.25">
      <c r="A3150" t="s">
        <v>75</v>
      </c>
      <c r="B3150" t="s">
        <v>136</v>
      </c>
      <c r="C3150" s="2">
        <v>45752</v>
      </c>
      <c r="D3150" s="90">
        <v>3</v>
      </c>
      <c r="E3150" t="s">
        <v>37</v>
      </c>
      <c r="F3150">
        <v>4107746</v>
      </c>
      <c r="G3150">
        <v>3</v>
      </c>
      <c r="H3150">
        <v>0</v>
      </c>
      <c r="I3150">
        <v>0</v>
      </c>
      <c r="K3150" s="90"/>
      <c r="M3150"/>
    </row>
    <row r="3151" spans="1:13" hidden="1" x14ac:dyDescent="0.25">
      <c r="A3151" t="s">
        <v>75</v>
      </c>
      <c r="B3151" t="s">
        <v>136</v>
      </c>
      <c r="C3151" s="2">
        <v>45752</v>
      </c>
      <c r="D3151" s="90">
        <v>3</v>
      </c>
      <c r="E3151" t="s">
        <v>23</v>
      </c>
      <c r="F3151">
        <v>4107753</v>
      </c>
      <c r="G3151">
        <v>3</v>
      </c>
      <c r="H3151">
        <v>0</v>
      </c>
      <c r="I3151">
        <v>0</v>
      </c>
      <c r="K3151" s="90"/>
      <c r="M3151"/>
    </row>
    <row r="3152" spans="1:13" hidden="1" x14ac:dyDescent="0.25">
      <c r="A3152" t="s">
        <v>75</v>
      </c>
      <c r="B3152" t="s">
        <v>139</v>
      </c>
      <c r="C3152" s="2">
        <v>45752</v>
      </c>
      <c r="D3152" s="90">
        <v>3</v>
      </c>
      <c r="E3152" t="s">
        <v>37</v>
      </c>
      <c r="F3152">
        <v>4107768</v>
      </c>
      <c r="G3152">
        <v>3</v>
      </c>
      <c r="H3152">
        <v>0</v>
      </c>
      <c r="I3152">
        <v>0</v>
      </c>
      <c r="K3152" s="90"/>
      <c r="M3152"/>
    </row>
    <row r="3153" spans="1:13" hidden="1" x14ac:dyDescent="0.25">
      <c r="A3153" t="s">
        <v>75</v>
      </c>
      <c r="B3153" t="s">
        <v>141</v>
      </c>
      <c r="C3153" s="2">
        <v>45752</v>
      </c>
      <c r="D3153" s="90">
        <v>5.5</v>
      </c>
      <c r="E3153" t="s">
        <v>23</v>
      </c>
      <c r="F3153">
        <v>4107771</v>
      </c>
      <c r="G3153">
        <v>5.5</v>
      </c>
      <c r="H3153">
        <v>0</v>
      </c>
      <c r="I3153">
        <v>0</v>
      </c>
      <c r="K3153" s="90"/>
      <c r="M3153"/>
    </row>
    <row r="3154" spans="1:13" hidden="1" x14ac:dyDescent="0.25">
      <c r="A3154" t="s">
        <v>73</v>
      </c>
      <c r="B3154" t="s">
        <v>138</v>
      </c>
      <c r="C3154" s="2">
        <v>45751</v>
      </c>
      <c r="D3154" s="90">
        <v>0</v>
      </c>
      <c r="E3154" t="s">
        <v>37</v>
      </c>
      <c r="F3154">
        <v>4107781</v>
      </c>
      <c r="G3154">
        <v>0</v>
      </c>
      <c r="H3154">
        <v>0</v>
      </c>
      <c r="I3154">
        <v>0</v>
      </c>
      <c r="K3154" s="90"/>
      <c r="M3154"/>
    </row>
    <row r="3155" spans="1:13" hidden="1" x14ac:dyDescent="0.25">
      <c r="A3155" t="s">
        <v>73</v>
      </c>
      <c r="B3155" t="s">
        <v>136</v>
      </c>
      <c r="C3155" s="2">
        <v>45752</v>
      </c>
      <c r="D3155" s="90">
        <v>0</v>
      </c>
      <c r="E3155" t="s">
        <v>37</v>
      </c>
      <c r="F3155">
        <v>4107792</v>
      </c>
      <c r="G3155">
        <v>0</v>
      </c>
      <c r="H3155">
        <v>0</v>
      </c>
      <c r="I3155">
        <v>0</v>
      </c>
      <c r="K3155" s="90"/>
      <c r="M3155"/>
    </row>
    <row r="3156" spans="1:13" hidden="1" x14ac:dyDescent="0.25">
      <c r="A3156" t="s">
        <v>44</v>
      </c>
      <c r="B3156" t="s">
        <v>132</v>
      </c>
      <c r="C3156" s="2">
        <v>45753</v>
      </c>
      <c r="D3156" s="90">
        <v>0</v>
      </c>
      <c r="E3156" t="s">
        <v>23</v>
      </c>
      <c r="F3156">
        <v>4107810</v>
      </c>
      <c r="G3156">
        <v>3.75</v>
      </c>
      <c r="H3156">
        <v>1</v>
      </c>
      <c r="I3156">
        <v>3.75</v>
      </c>
      <c r="K3156" s="90"/>
      <c r="M3156"/>
    </row>
    <row r="3157" spans="1:13" hidden="1" x14ac:dyDescent="0.25">
      <c r="A3157" t="s">
        <v>44</v>
      </c>
      <c r="B3157" t="s">
        <v>132</v>
      </c>
      <c r="C3157" s="2">
        <v>45753</v>
      </c>
      <c r="D3157" s="90">
        <v>0</v>
      </c>
      <c r="E3157" t="s">
        <v>23</v>
      </c>
      <c r="F3157">
        <v>4107811</v>
      </c>
      <c r="G3157">
        <v>3.75</v>
      </c>
      <c r="H3157">
        <v>1</v>
      </c>
      <c r="I3157">
        <v>3.75</v>
      </c>
      <c r="K3157" s="90"/>
      <c r="M3157"/>
    </row>
    <row r="3158" spans="1:13" hidden="1" x14ac:dyDescent="0.25">
      <c r="A3158" t="s">
        <v>75</v>
      </c>
      <c r="B3158" t="s">
        <v>21</v>
      </c>
      <c r="C3158" s="2">
        <v>45753</v>
      </c>
      <c r="D3158" s="90">
        <v>0</v>
      </c>
      <c r="E3158" t="s">
        <v>23</v>
      </c>
      <c r="F3158">
        <v>4107822</v>
      </c>
      <c r="G3158">
        <v>0</v>
      </c>
      <c r="H3158">
        <v>0</v>
      </c>
      <c r="I3158">
        <v>0</v>
      </c>
      <c r="K3158" s="90"/>
      <c r="M3158"/>
    </row>
    <row r="3159" spans="1:13" hidden="1" x14ac:dyDescent="0.25">
      <c r="A3159" t="s">
        <v>75</v>
      </c>
      <c r="B3159" t="s">
        <v>18</v>
      </c>
      <c r="C3159" s="2">
        <v>45753</v>
      </c>
      <c r="D3159" s="90">
        <v>0</v>
      </c>
      <c r="E3159" t="s">
        <v>20</v>
      </c>
      <c r="F3159">
        <v>4107823</v>
      </c>
      <c r="G3159">
        <v>0</v>
      </c>
      <c r="H3159">
        <v>0</v>
      </c>
      <c r="I3159">
        <v>0</v>
      </c>
      <c r="K3159" s="90"/>
      <c r="M3159"/>
    </row>
    <row r="3160" spans="1:13" hidden="1" x14ac:dyDescent="0.25">
      <c r="A3160" t="s">
        <v>44</v>
      </c>
      <c r="B3160" t="s">
        <v>132</v>
      </c>
      <c r="C3160" s="2">
        <v>45752</v>
      </c>
      <c r="D3160" s="90">
        <v>0</v>
      </c>
      <c r="E3160" t="s">
        <v>23</v>
      </c>
      <c r="F3160">
        <v>4107824</v>
      </c>
      <c r="G3160">
        <v>3.75</v>
      </c>
      <c r="H3160">
        <v>1</v>
      </c>
      <c r="I3160">
        <v>3.75</v>
      </c>
      <c r="K3160" s="90"/>
      <c r="M3160"/>
    </row>
    <row r="3161" spans="1:13" hidden="1" x14ac:dyDescent="0.25">
      <c r="A3161" t="s">
        <v>44</v>
      </c>
      <c r="B3161" t="s">
        <v>18</v>
      </c>
      <c r="C3161" s="2">
        <v>45752</v>
      </c>
      <c r="D3161" s="90">
        <v>3.75</v>
      </c>
      <c r="E3161" t="s">
        <v>20</v>
      </c>
      <c r="F3161">
        <v>4107825</v>
      </c>
      <c r="G3161">
        <v>3.75</v>
      </c>
      <c r="H3161">
        <v>0</v>
      </c>
      <c r="I3161">
        <v>0</v>
      </c>
      <c r="K3161" s="90"/>
      <c r="M3161"/>
    </row>
    <row r="3162" spans="1:13" hidden="1" x14ac:dyDescent="0.25">
      <c r="A3162" t="s">
        <v>44</v>
      </c>
      <c r="B3162" t="s">
        <v>18</v>
      </c>
      <c r="C3162" s="2">
        <v>45752</v>
      </c>
      <c r="D3162" s="90">
        <v>0</v>
      </c>
      <c r="E3162" t="s">
        <v>20</v>
      </c>
      <c r="F3162">
        <v>4107826</v>
      </c>
      <c r="G3162">
        <v>3.75</v>
      </c>
      <c r="H3162">
        <v>1</v>
      </c>
      <c r="I3162">
        <v>3.75</v>
      </c>
      <c r="K3162" s="90"/>
      <c r="M3162"/>
    </row>
    <row r="3163" spans="1:13" hidden="1" x14ac:dyDescent="0.25">
      <c r="A3163" t="s">
        <v>44</v>
      </c>
      <c r="B3163" t="s">
        <v>65</v>
      </c>
      <c r="C3163" s="2">
        <v>45752</v>
      </c>
      <c r="D3163" s="90">
        <v>0</v>
      </c>
      <c r="E3163" t="s">
        <v>23</v>
      </c>
      <c r="F3163">
        <v>4107827</v>
      </c>
      <c r="G3163">
        <v>3.75</v>
      </c>
      <c r="H3163">
        <v>1</v>
      </c>
      <c r="I3163">
        <v>3.75</v>
      </c>
      <c r="K3163" s="90"/>
      <c r="M3163"/>
    </row>
    <row r="3164" spans="1:13" hidden="1" x14ac:dyDescent="0.25">
      <c r="A3164" t="s">
        <v>44</v>
      </c>
      <c r="B3164" t="s">
        <v>65</v>
      </c>
      <c r="C3164" s="2">
        <v>45752</v>
      </c>
      <c r="D3164" s="90">
        <v>3.75</v>
      </c>
      <c r="E3164" t="s">
        <v>23</v>
      </c>
      <c r="F3164">
        <v>4107828</v>
      </c>
      <c r="G3164">
        <v>3.75</v>
      </c>
      <c r="H3164">
        <v>0</v>
      </c>
      <c r="I3164">
        <v>0</v>
      </c>
      <c r="K3164" s="90"/>
      <c r="M3164"/>
    </row>
    <row r="3165" spans="1:13" hidden="1" x14ac:dyDescent="0.25">
      <c r="A3165" t="s">
        <v>73</v>
      </c>
      <c r="B3165" t="s">
        <v>18</v>
      </c>
      <c r="C3165" s="2">
        <v>45753</v>
      </c>
      <c r="D3165" s="90">
        <v>5</v>
      </c>
      <c r="E3165" t="s">
        <v>23</v>
      </c>
      <c r="F3165">
        <v>4107836</v>
      </c>
      <c r="G3165">
        <v>5</v>
      </c>
      <c r="H3165">
        <v>0</v>
      </c>
      <c r="I3165">
        <v>0</v>
      </c>
      <c r="K3165" s="90"/>
      <c r="M3165"/>
    </row>
    <row r="3166" spans="1:13" hidden="1" x14ac:dyDescent="0.25">
      <c r="A3166" t="s">
        <v>44</v>
      </c>
      <c r="B3166" t="s">
        <v>65</v>
      </c>
      <c r="C3166" s="2">
        <v>45752</v>
      </c>
      <c r="D3166" s="90">
        <v>3.75</v>
      </c>
      <c r="E3166" t="s">
        <v>23</v>
      </c>
      <c r="F3166">
        <v>4107838</v>
      </c>
      <c r="G3166">
        <v>3.75</v>
      </c>
      <c r="H3166">
        <v>0</v>
      </c>
      <c r="I3166">
        <v>0</v>
      </c>
      <c r="K3166" s="90"/>
      <c r="M3166"/>
    </row>
    <row r="3167" spans="1:13" hidden="1" x14ac:dyDescent="0.25">
      <c r="A3167" t="s">
        <v>44</v>
      </c>
      <c r="B3167" t="s">
        <v>132</v>
      </c>
      <c r="C3167" s="2">
        <v>45752</v>
      </c>
      <c r="D3167" s="90">
        <v>0</v>
      </c>
      <c r="E3167" t="s">
        <v>23</v>
      </c>
      <c r="F3167">
        <v>4107839</v>
      </c>
      <c r="G3167">
        <v>3.75</v>
      </c>
      <c r="H3167">
        <v>1</v>
      </c>
      <c r="I3167">
        <v>3.75</v>
      </c>
      <c r="K3167" s="90"/>
      <c r="M3167"/>
    </row>
    <row r="3168" spans="1:13" hidden="1" x14ac:dyDescent="0.25">
      <c r="A3168" t="s">
        <v>73</v>
      </c>
      <c r="B3168" t="s">
        <v>18</v>
      </c>
      <c r="C3168" s="2">
        <v>45753</v>
      </c>
      <c r="D3168" s="90">
        <v>0</v>
      </c>
      <c r="E3168" t="s">
        <v>23</v>
      </c>
      <c r="F3168">
        <v>4107841</v>
      </c>
      <c r="G3168">
        <v>0</v>
      </c>
      <c r="H3168">
        <v>0</v>
      </c>
      <c r="I3168">
        <v>0</v>
      </c>
      <c r="K3168" s="90"/>
      <c r="M3168"/>
    </row>
    <row r="3169" spans="1:13" hidden="1" x14ac:dyDescent="0.25">
      <c r="A3169" t="s">
        <v>73</v>
      </c>
      <c r="B3169" t="s">
        <v>18</v>
      </c>
      <c r="C3169" s="2">
        <v>45753</v>
      </c>
      <c r="D3169" s="90">
        <v>0</v>
      </c>
      <c r="E3169" t="s">
        <v>20</v>
      </c>
      <c r="F3169">
        <v>4107842</v>
      </c>
      <c r="G3169">
        <v>0</v>
      </c>
      <c r="H3169">
        <v>0</v>
      </c>
      <c r="I3169">
        <v>0</v>
      </c>
      <c r="K3169" s="90"/>
      <c r="M3169"/>
    </row>
    <row r="3170" spans="1:13" hidden="1" x14ac:dyDescent="0.25">
      <c r="A3170" t="s">
        <v>73</v>
      </c>
      <c r="B3170" t="s">
        <v>133</v>
      </c>
      <c r="C3170" s="2">
        <v>45752</v>
      </c>
      <c r="D3170" s="90">
        <v>5</v>
      </c>
      <c r="E3170" t="s">
        <v>23</v>
      </c>
      <c r="F3170">
        <v>4107854</v>
      </c>
      <c r="G3170">
        <v>5</v>
      </c>
      <c r="H3170">
        <v>0</v>
      </c>
      <c r="I3170">
        <v>0</v>
      </c>
      <c r="K3170" s="90"/>
      <c r="M3170"/>
    </row>
    <row r="3171" spans="1:13" hidden="1" x14ac:dyDescent="0.25">
      <c r="A3171" t="s">
        <v>73</v>
      </c>
      <c r="B3171" t="s">
        <v>136</v>
      </c>
      <c r="C3171" s="2">
        <v>45752</v>
      </c>
      <c r="D3171" s="90">
        <v>5</v>
      </c>
      <c r="E3171" t="s">
        <v>23</v>
      </c>
      <c r="F3171">
        <v>4107856</v>
      </c>
      <c r="G3171">
        <v>5</v>
      </c>
      <c r="H3171">
        <v>0</v>
      </c>
      <c r="I3171">
        <v>0</v>
      </c>
      <c r="K3171" s="90"/>
      <c r="M3171"/>
    </row>
    <row r="3172" spans="1:13" hidden="1" x14ac:dyDescent="0.25">
      <c r="A3172" t="s">
        <v>73</v>
      </c>
      <c r="B3172" t="s">
        <v>18</v>
      </c>
      <c r="C3172" s="2">
        <v>45753</v>
      </c>
      <c r="D3172" s="90">
        <v>5</v>
      </c>
      <c r="E3172" t="s">
        <v>23</v>
      </c>
      <c r="F3172">
        <v>4107858</v>
      </c>
      <c r="G3172">
        <v>5</v>
      </c>
      <c r="H3172">
        <v>0</v>
      </c>
      <c r="I3172">
        <v>0</v>
      </c>
      <c r="K3172" s="90"/>
      <c r="M3172"/>
    </row>
    <row r="3173" spans="1:13" hidden="1" x14ac:dyDescent="0.25">
      <c r="A3173" t="s">
        <v>73</v>
      </c>
      <c r="B3173" t="s">
        <v>136</v>
      </c>
      <c r="C3173" s="2">
        <v>45752</v>
      </c>
      <c r="D3173" s="90">
        <v>5</v>
      </c>
      <c r="E3173" t="s">
        <v>23</v>
      </c>
      <c r="F3173">
        <v>4107873</v>
      </c>
      <c r="G3173">
        <v>5</v>
      </c>
      <c r="H3173">
        <v>0</v>
      </c>
      <c r="I3173">
        <v>0</v>
      </c>
      <c r="K3173" s="90"/>
      <c r="M3173"/>
    </row>
    <row r="3174" spans="1:13" hidden="1" x14ac:dyDescent="0.25">
      <c r="A3174" t="s">
        <v>73</v>
      </c>
      <c r="B3174" t="s">
        <v>21</v>
      </c>
      <c r="C3174" s="2">
        <v>45752</v>
      </c>
      <c r="D3174" s="90">
        <v>5</v>
      </c>
      <c r="E3174" t="s">
        <v>23</v>
      </c>
      <c r="F3174">
        <v>4107874</v>
      </c>
      <c r="G3174">
        <v>5</v>
      </c>
      <c r="H3174">
        <v>0</v>
      </c>
      <c r="I3174">
        <v>0</v>
      </c>
      <c r="K3174" s="90"/>
      <c r="M3174"/>
    </row>
    <row r="3175" spans="1:13" hidden="1" x14ac:dyDescent="0.25">
      <c r="A3175" t="s">
        <v>73</v>
      </c>
      <c r="B3175" t="s">
        <v>135</v>
      </c>
      <c r="C3175" s="2">
        <v>45751</v>
      </c>
      <c r="D3175" s="90">
        <v>5</v>
      </c>
      <c r="E3175" t="s">
        <v>23</v>
      </c>
      <c r="F3175">
        <v>4107880</v>
      </c>
      <c r="G3175">
        <v>5</v>
      </c>
      <c r="H3175">
        <v>0</v>
      </c>
      <c r="I3175">
        <v>0</v>
      </c>
      <c r="K3175" s="90"/>
      <c r="M3175"/>
    </row>
    <row r="3176" spans="1:13" hidden="1" x14ac:dyDescent="0.25">
      <c r="A3176" t="s">
        <v>75</v>
      </c>
      <c r="B3176" t="s">
        <v>18</v>
      </c>
      <c r="C3176" s="2">
        <v>45753</v>
      </c>
      <c r="D3176" s="90">
        <v>5</v>
      </c>
      <c r="E3176" t="s">
        <v>20</v>
      </c>
      <c r="F3176">
        <v>4107948</v>
      </c>
      <c r="G3176">
        <v>5</v>
      </c>
      <c r="H3176">
        <v>0</v>
      </c>
      <c r="I3176">
        <v>0</v>
      </c>
      <c r="K3176" s="90"/>
      <c r="M3176"/>
    </row>
    <row r="3177" spans="1:13" hidden="1" x14ac:dyDescent="0.25">
      <c r="A3177" t="s">
        <v>73</v>
      </c>
      <c r="B3177" t="s">
        <v>18</v>
      </c>
      <c r="C3177" s="2">
        <v>45753</v>
      </c>
      <c r="D3177" s="90">
        <v>5</v>
      </c>
      <c r="E3177" t="s">
        <v>23</v>
      </c>
      <c r="F3177">
        <v>4107953</v>
      </c>
      <c r="G3177">
        <v>5</v>
      </c>
      <c r="H3177">
        <v>0</v>
      </c>
      <c r="I3177">
        <v>0</v>
      </c>
      <c r="K3177" s="90"/>
      <c r="M3177"/>
    </row>
    <row r="3178" spans="1:13" hidden="1" x14ac:dyDescent="0.25">
      <c r="A3178" t="s">
        <v>73</v>
      </c>
      <c r="B3178" t="s">
        <v>133</v>
      </c>
      <c r="C3178" s="2">
        <v>45753</v>
      </c>
      <c r="D3178" s="90">
        <v>0</v>
      </c>
      <c r="E3178" t="s">
        <v>23</v>
      </c>
      <c r="F3178">
        <v>4107954</v>
      </c>
      <c r="G3178">
        <v>0</v>
      </c>
      <c r="H3178">
        <v>0</v>
      </c>
      <c r="I3178">
        <v>0</v>
      </c>
      <c r="K3178" s="90"/>
      <c r="M3178"/>
    </row>
    <row r="3179" spans="1:13" hidden="1" x14ac:dyDescent="0.25">
      <c r="A3179" t="s">
        <v>73</v>
      </c>
      <c r="B3179" t="s">
        <v>18</v>
      </c>
      <c r="C3179" s="2">
        <v>45753</v>
      </c>
      <c r="D3179" s="90">
        <v>0</v>
      </c>
      <c r="E3179" t="s">
        <v>23</v>
      </c>
      <c r="F3179">
        <v>4107955</v>
      </c>
      <c r="G3179">
        <v>0</v>
      </c>
      <c r="H3179">
        <v>0</v>
      </c>
      <c r="I3179">
        <v>0</v>
      </c>
      <c r="K3179" s="90"/>
      <c r="M3179"/>
    </row>
    <row r="3180" spans="1:13" hidden="1" x14ac:dyDescent="0.25">
      <c r="A3180" t="s">
        <v>75</v>
      </c>
      <c r="B3180" t="s">
        <v>18</v>
      </c>
      <c r="C3180" s="2">
        <v>45753</v>
      </c>
      <c r="D3180" s="90">
        <v>5.5</v>
      </c>
      <c r="E3180" t="s">
        <v>23</v>
      </c>
      <c r="F3180">
        <v>4107960</v>
      </c>
      <c r="G3180">
        <v>5.5</v>
      </c>
      <c r="H3180">
        <v>0</v>
      </c>
      <c r="I3180">
        <v>0</v>
      </c>
      <c r="L3180" s="90"/>
      <c r="M3180"/>
    </row>
    <row r="3181" spans="1:13" hidden="1" x14ac:dyDescent="0.25">
      <c r="A3181" t="s">
        <v>44</v>
      </c>
      <c r="B3181" t="s">
        <v>18</v>
      </c>
      <c r="C3181" s="2">
        <v>45753</v>
      </c>
      <c r="D3181" s="90">
        <v>0</v>
      </c>
      <c r="E3181" t="s">
        <v>20</v>
      </c>
      <c r="F3181">
        <v>4107978</v>
      </c>
      <c r="G3181">
        <v>3.75</v>
      </c>
      <c r="H3181">
        <v>1</v>
      </c>
      <c r="I3181">
        <v>3.75</v>
      </c>
      <c r="L3181" s="90"/>
      <c r="M3181"/>
    </row>
    <row r="3182" spans="1:13" hidden="1" x14ac:dyDescent="0.25">
      <c r="A3182" t="s">
        <v>75</v>
      </c>
      <c r="B3182" t="s">
        <v>136</v>
      </c>
      <c r="C3182" s="2">
        <v>45753</v>
      </c>
      <c r="D3182" s="90">
        <v>0</v>
      </c>
      <c r="E3182" t="s">
        <v>23</v>
      </c>
      <c r="F3182">
        <v>4107981</v>
      </c>
      <c r="G3182">
        <v>0</v>
      </c>
      <c r="H3182">
        <v>0</v>
      </c>
      <c r="I3182">
        <v>0</v>
      </c>
      <c r="L3182" s="90"/>
      <c r="M3182"/>
    </row>
    <row r="3183" spans="1:13" hidden="1" x14ac:dyDescent="0.25">
      <c r="A3183" t="s">
        <v>73</v>
      </c>
      <c r="B3183" t="s">
        <v>133</v>
      </c>
      <c r="C3183" s="2">
        <v>45752</v>
      </c>
      <c r="D3183" s="90">
        <v>5</v>
      </c>
      <c r="E3183" t="s">
        <v>23</v>
      </c>
      <c r="F3183">
        <v>4107997</v>
      </c>
      <c r="G3183">
        <v>5</v>
      </c>
      <c r="H3183">
        <v>0</v>
      </c>
      <c r="I3183">
        <v>0</v>
      </c>
      <c r="L3183" s="90"/>
      <c r="M3183"/>
    </row>
    <row r="3184" spans="1:13" hidden="1" x14ac:dyDescent="0.25">
      <c r="A3184" t="s">
        <v>73</v>
      </c>
      <c r="B3184" t="s">
        <v>133</v>
      </c>
      <c r="C3184" s="2">
        <v>45752</v>
      </c>
      <c r="D3184" s="90">
        <v>5</v>
      </c>
      <c r="E3184" t="s">
        <v>23</v>
      </c>
      <c r="F3184">
        <v>4108015</v>
      </c>
      <c r="G3184">
        <v>5</v>
      </c>
      <c r="H3184">
        <v>0</v>
      </c>
      <c r="I3184">
        <v>0</v>
      </c>
      <c r="L3184" s="90"/>
      <c r="M3184"/>
    </row>
    <row r="3185" spans="1:13" hidden="1" x14ac:dyDescent="0.25">
      <c r="A3185" t="s">
        <v>73</v>
      </c>
      <c r="B3185" t="s">
        <v>136</v>
      </c>
      <c r="C3185" s="2">
        <v>45752</v>
      </c>
      <c r="D3185" s="90">
        <v>5</v>
      </c>
      <c r="E3185" t="s">
        <v>37</v>
      </c>
      <c r="F3185">
        <v>4108016</v>
      </c>
      <c r="G3185">
        <v>5</v>
      </c>
      <c r="H3185">
        <v>0</v>
      </c>
      <c r="I3185">
        <v>0</v>
      </c>
      <c r="L3185" s="90"/>
      <c r="M3185"/>
    </row>
    <row r="3186" spans="1:13" hidden="1" x14ac:dyDescent="0.25">
      <c r="A3186" t="s">
        <v>73</v>
      </c>
      <c r="B3186" t="s">
        <v>18</v>
      </c>
      <c r="C3186" s="2">
        <v>45753</v>
      </c>
      <c r="D3186" s="90">
        <v>5</v>
      </c>
      <c r="E3186" t="s">
        <v>23</v>
      </c>
      <c r="F3186">
        <v>4108021</v>
      </c>
      <c r="G3186">
        <v>5</v>
      </c>
      <c r="H3186">
        <v>0</v>
      </c>
      <c r="I3186">
        <v>0</v>
      </c>
      <c r="L3186" s="90"/>
      <c r="M3186"/>
    </row>
    <row r="3187" spans="1:13" hidden="1" x14ac:dyDescent="0.25">
      <c r="A3187" t="s">
        <v>44</v>
      </c>
      <c r="B3187" t="s">
        <v>18</v>
      </c>
      <c r="C3187" s="2">
        <v>45753</v>
      </c>
      <c r="D3187" s="90">
        <v>0</v>
      </c>
      <c r="E3187" t="s">
        <v>20</v>
      </c>
      <c r="F3187">
        <v>4108051</v>
      </c>
      <c r="G3187">
        <v>3.75</v>
      </c>
      <c r="H3187">
        <v>1</v>
      </c>
      <c r="I3187">
        <v>3.75</v>
      </c>
      <c r="L3187" s="90"/>
      <c r="M3187"/>
    </row>
    <row r="3188" spans="1:13" hidden="1" x14ac:dyDescent="0.25">
      <c r="A3188" t="s">
        <v>44</v>
      </c>
      <c r="B3188" t="s">
        <v>132</v>
      </c>
      <c r="C3188" s="2">
        <v>45753</v>
      </c>
      <c r="D3188" s="90">
        <v>0</v>
      </c>
      <c r="E3188" t="s">
        <v>23</v>
      </c>
      <c r="F3188">
        <v>4108052</v>
      </c>
      <c r="G3188">
        <v>3.75</v>
      </c>
      <c r="H3188">
        <v>1</v>
      </c>
      <c r="I3188">
        <v>3.75</v>
      </c>
      <c r="L3188" s="90"/>
      <c r="M3188"/>
    </row>
    <row r="3189" spans="1:13" hidden="1" x14ac:dyDescent="0.25">
      <c r="A3189" t="s">
        <v>44</v>
      </c>
      <c r="B3189" t="s">
        <v>132</v>
      </c>
      <c r="C3189" s="2">
        <v>45753</v>
      </c>
      <c r="D3189" s="90">
        <v>0</v>
      </c>
      <c r="E3189" t="s">
        <v>23</v>
      </c>
      <c r="F3189">
        <v>4108054</v>
      </c>
      <c r="G3189">
        <v>3.75</v>
      </c>
      <c r="H3189">
        <v>1</v>
      </c>
      <c r="I3189">
        <v>3.75</v>
      </c>
      <c r="L3189" s="90"/>
      <c r="M3189"/>
    </row>
    <row r="3190" spans="1:13" hidden="1" x14ac:dyDescent="0.25">
      <c r="A3190" t="s">
        <v>44</v>
      </c>
      <c r="B3190" t="s">
        <v>132</v>
      </c>
      <c r="C3190" s="2">
        <v>45753</v>
      </c>
      <c r="D3190" s="90">
        <v>0</v>
      </c>
      <c r="E3190" t="s">
        <v>23</v>
      </c>
      <c r="F3190">
        <v>4108055</v>
      </c>
      <c r="G3190">
        <v>3.75</v>
      </c>
      <c r="H3190">
        <v>1</v>
      </c>
      <c r="I3190">
        <v>3.75</v>
      </c>
      <c r="L3190" s="90"/>
      <c r="M3190"/>
    </row>
    <row r="3191" spans="1:13" hidden="1" x14ac:dyDescent="0.25">
      <c r="A3191" t="s">
        <v>44</v>
      </c>
      <c r="B3191" t="s">
        <v>18</v>
      </c>
      <c r="C3191" s="2">
        <v>45753</v>
      </c>
      <c r="D3191" s="90">
        <v>0</v>
      </c>
      <c r="E3191" t="s">
        <v>20</v>
      </c>
      <c r="F3191">
        <v>4108067</v>
      </c>
      <c r="G3191">
        <v>3.75</v>
      </c>
      <c r="H3191">
        <v>1</v>
      </c>
      <c r="I3191">
        <v>3.75</v>
      </c>
      <c r="L3191" s="90"/>
      <c r="M3191"/>
    </row>
    <row r="3192" spans="1:13" hidden="1" x14ac:dyDescent="0.25">
      <c r="A3192" t="s">
        <v>73</v>
      </c>
      <c r="B3192" t="s">
        <v>133</v>
      </c>
      <c r="C3192" s="2">
        <v>45753</v>
      </c>
      <c r="D3192" s="90">
        <v>5</v>
      </c>
      <c r="E3192" t="s">
        <v>23</v>
      </c>
      <c r="F3192">
        <v>4108068</v>
      </c>
      <c r="G3192">
        <v>5</v>
      </c>
      <c r="H3192">
        <v>0</v>
      </c>
      <c r="I3192">
        <v>0</v>
      </c>
      <c r="L3192" s="90"/>
      <c r="M3192"/>
    </row>
    <row r="3193" spans="1:13" hidden="1" x14ac:dyDescent="0.25">
      <c r="A3193" t="s">
        <v>73</v>
      </c>
      <c r="B3193" t="s">
        <v>133</v>
      </c>
      <c r="C3193" s="2">
        <v>45753</v>
      </c>
      <c r="D3193" s="90">
        <v>5</v>
      </c>
      <c r="E3193" t="s">
        <v>23</v>
      </c>
      <c r="F3193">
        <v>4108069</v>
      </c>
      <c r="G3193">
        <v>5</v>
      </c>
      <c r="H3193">
        <v>0</v>
      </c>
      <c r="I3193">
        <v>0</v>
      </c>
      <c r="L3193" s="90"/>
      <c r="M3193"/>
    </row>
    <row r="3194" spans="1:13" hidden="1" x14ac:dyDescent="0.25">
      <c r="A3194" t="s">
        <v>44</v>
      </c>
      <c r="B3194" t="s">
        <v>132</v>
      </c>
      <c r="C3194" s="2">
        <v>45753</v>
      </c>
      <c r="D3194" s="90">
        <v>0</v>
      </c>
      <c r="E3194" t="s">
        <v>23</v>
      </c>
      <c r="F3194">
        <v>4108074</v>
      </c>
      <c r="G3194">
        <v>3.75</v>
      </c>
      <c r="H3194">
        <v>1</v>
      </c>
      <c r="I3194">
        <v>3.75</v>
      </c>
      <c r="L3194" s="90"/>
      <c r="M3194"/>
    </row>
    <row r="3195" spans="1:13" hidden="1" x14ac:dyDescent="0.25">
      <c r="A3195" t="s">
        <v>44</v>
      </c>
      <c r="B3195" t="s">
        <v>18</v>
      </c>
      <c r="C3195" s="2">
        <v>45753</v>
      </c>
      <c r="D3195" s="90">
        <v>0</v>
      </c>
      <c r="E3195" t="s">
        <v>20</v>
      </c>
      <c r="F3195">
        <v>4108075</v>
      </c>
      <c r="G3195">
        <v>3.75</v>
      </c>
      <c r="H3195">
        <v>1</v>
      </c>
      <c r="I3195">
        <v>3.75</v>
      </c>
      <c r="L3195" s="90"/>
      <c r="M3195"/>
    </row>
    <row r="3196" spans="1:13" hidden="1" x14ac:dyDescent="0.25">
      <c r="A3196" t="s">
        <v>75</v>
      </c>
      <c r="B3196" t="s">
        <v>18</v>
      </c>
      <c r="C3196" s="2">
        <v>45753</v>
      </c>
      <c r="D3196" s="90">
        <v>0</v>
      </c>
      <c r="E3196" t="s">
        <v>23</v>
      </c>
      <c r="F3196">
        <v>4108184</v>
      </c>
      <c r="G3196">
        <v>0</v>
      </c>
      <c r="H3196">
        <v>0</v>
      </c>
      <c r="I3196">
        <v>0</v>
      </c>
      <c r="L3196" s="90"/>
      <c r="M3196"/>
    </row>
    <row r="3197" spans="1:13" x14ac:dyDescent="0.25">
      <c r="L3197" s="90"/>
      <c r="M3197"/>
    </row>
    <row r="3198" spans="1:13" x14ac:dyDescent="0.25">
      <c r="L3198" s="90"/>
      <c r="M3198"/>
    </row>
    <row r="3199" spans="1:13" x14ac:dyDescent="0.25">
      <c r="L3199" s="90"/>
      <c r="M3199"/>
    </row>
    <row r="3200" spans="1:13" x14ac:dyDescent="0.25">
      <c r="L3200" s="90"/>
      <c r="M3200"/>
    </row>
    <row r="3201" spans="12:13" x14ac:dyDescent="0.25">
      <c r="L3201" s="90"/>
      <c r="M3201"/>
    </row>
    <row r="3202" spans="12:13" x14ac:dyDescent="0.25">
      <c r="L3202" s="90"/>
      <c r="M3202"/>
    </row>
    <row r="3203" spans="12:13" x14ac:dyDescent="0.25">
      <c r="L3203" s="90"/>
      <c r="M3203"/>
    </row>
    <row r="3204" spans="12:13" x14ac:dyDescent="0.25">
      <c r="L3204" s="90"/>
      <c r="M3204"/>
    </row>
    <row r="3205" spans="12:13" x14ac:dyDescent="0.25">
      <c r="L3205" s="90"/>
      <c r="M3205"/>
    </row>
    <row r="3206" spans="12:13" x14ac:dyDescent="0.25">
      <c r="L3206" s="90"/>
      <c r="M3206"/>
    </row>
    <row r="3207" spans="12:13" x14ac:dyDescent="0.25">
      <c r="L3207" s="90"/>
      <c r="M3207"/>
    </row>
    <row r="3208" spans="12:13" x14ac:dyDescent="0.25">
      <c r="L3208" s="90"/>
      <c r="M3208"/>
    </row>
    <row r="3209" spans="12:13" x14ac:dyDescent="0.25">
      <c r="L3209" s="90"/>
      <c r="M3209"/>
    </row>
    <row r="3210" spans="12:13" x14ac:dyDescent="0.25">
      <c r="L3210" s="90"/>
      <c r="M3210"/>
    </row>
    <row r="3211" spans="12:13" x14ac:dyDescent="0.25">
      <c r="L3211" s="90"/>
      <c r="M3211"/>
    </row>
    <row r="3212" spans="12:13" x14ac:dyDescent="0.25">
      <c r="L3212" s="90"/>
      <c r="M3212"/>
    </row>
    <row r="3213" spans="12:13" x14ac:dyDescent="0.25">
      <c r="L3213" s="90"/>
      <c r="M3213"/>
    </row>
    <row r="3214" spans="12:13" x14ac:dyDescent="0.25">
      <c r="L3214" s="90"/>
      <c r="M3214"/>
    </row>
    <row r="3215" spans="12:13" x14ac:dyDescent="0.25">
      <c r="L3215" s="90"/>
      <c r="M3215"/>
    </row>
    <row r="3216" spans="12:13" x14ac:dyDescent="0.25">
      <c r="L3216" s="90"/>
      <c r="M3216"/>
    </row>
    <row r="3217" spans="12:13" x14ac:dyDescent="0.25">
      <c r="L3217" s="90"/>
      <c r="M3217"/>
    </row>
    <row r="3218" spans="12:13" x14ac:dyDescent="0.25">
      <c r="L3218" s="90"/>
      <c r="M3218"/>
    </row>
    <row r="3219" spans="12:13" x14ac:dyDescent="0.25">
      <c r="L3219" s="90"/>
      <c r="M3219"/>
    </row>
    <row r="3220" spans="12:13" x14ac:dyDescent="0.25">
      <c r="L3220" s="90"/>
      <c r="M3220"/>
    </row>
    <row r="3221" spans="12:13" x14ac:dyDescent="0.25">
      <c r="L3221" s="90"/>
      <c r="M3221"/>
    </row>
    <row r="3222" spans="12:13" x14ac:dyDescent="0.25">
      <c r="L3222" s="90"/>
      <c r="M3222"/>
    </row>
    <row r="3223" spans="12:13" x14ac:dyDescent="0.25">
      <c r="L3223" s="90"/>
      <c r="M3223"/>
    </row>
    <row r="3224" spans="12:13" x14ac:dyDescent="0.25">
      <c r="L3224" s="90"/>
      <c r="M3224"/>
    </row>
    <row r="3225" spans="12:13" x14ac:dyDescent="0.25">
      <c r="L3225" s="90"/>
      <c r="M3225"/>
    </row>
    <row r="3226" spans="12:13" x14ac:dyDescent="0.25">
      <c r="L3226" s="90"/>
      <c r="M3226"/>
    </row>
    <row r="3227" spans="12:13" x14ac:dyDescent="0.25">
      <c r="L3227" s="90"/>
      <c r="M3227"/>
    </row>
    <row r="3228" spans="12:13" x14ac:dyDescent="0.25">
      <c r="L3228" s="90"/>
      <c r="M3228"/>
    </row>
    <row r="3229" spans="12:13" x14ac:dyDescent="0.25">
      <c r="L3229" s="90"/>
      <c r="M3229"/>
    </row>
    <row r="3230" spans="12:13" x14ac:dyDescent="0.25">
      <c r="L3230" s="90"/>
      <c r="M3230"/>
    </row>
    <row r="3231" spans="12:13" x14ac:dyDescent="0.25">
      <c r="L3231" s="90"/>
      <c r="M3231"/>
    </row>
    <row r="3232" spans="12:13" x14ac:dyDescent="0.25">
      <c r="L3232" s="90"/>
      <c r="M3232"/>
    </row>
    <row r="3233" spans="12:13" x14ac:dyDescent="0.25">
      <c r="L3233" s="90"/>
      <c r="M3233"/>
    </row>
    <row r="3234" spans="12:13" x14ac:dyDescent="0.25">
      <c r="L3234" s="90"/>
      <c r="M3234"/>
    </row>
    <row r="3235" spans="12:13" x14ac:dyDescent="0.25">
      <c r="L3235" s="90"/>
      <c r="M3235"/>
    </row>
    <row r="3236" spans="12:13" x14ac:dyDescent="0.25">
      <c r="L3236" s="90"/>
      <c r="M3236"/>
    </row>
    <row r="3237" spans="12:13" x14ac:dyDescent="0.25">
      <c r="L3237" s="90"/>
      <c r="M3237"/>
    </row>
    <row r="3238" spans="12:13" x14ac:dyDescent="0.25">
      <c r="L3238" s="90"/>
      <c r="M3238"/>
    </row>
    <row r="3239" spans="12:13" x14ac:dyDescent="0.25">
      <c r="L3239" s="90"/>
      <c r="M3239"/>
    </row>
    <row r="3240" spans="12:13" x14ac:dyDescent="0.25">
      <c r="L3240" s="90"/>
      <c r="M3240"/>
    </row>
    <row r="3241" spans="12:13" x14ac:dyDescent="0.25">
      <c r="L3241" s="90"/>
      <c r="M3241"/>
    </row>
    <row r="3242" spans="12:13" x14ac:dyDescent="0.25">
      <c r="L3242" s="90"/>
      <c r="M3242"/>
    </row>
    <row r="3243" spans="12:13" x14ac:dyDescent="0.25">
      <c r="L3243" s="90"/>
      <c r="M3243"/>
    </row>
    <row r="3244" spans="12:13" x14ac:dyDescent="0.25">
      <c r="L3244" s="90"/>
      <c r="M3244"/>
    </row>
    <row r="3245" spans="12:13" x14ac:dyDescent="0.25">
      <c r="L3245" s="90"/>
      <c r="M3245"/>
    </row>
    <row r="3246" spans="12:13" x14ac:dyDescent="0.25">
      <c r="L3246" s="90"/>
      <c r="M3246"/>
    </row>
    <row r="3247" spans="12:13" x14ac:dyDescent="0.25">
      <c r="L3247" s="90"/>
      <c r="M3247"/>
    </row>
    <row r="3248" spans="12:13" x14ac:dyDescent="0.25">
      <c r="L3248" s="90"/>
      <c r="M3248"/>
    </row>
    <row r="3249" spans="12:13" x14ac:dyDescent="0.25">
      <c r="L3249" s="90"/>
      <c r="M3249"/>
    </row>
    <row r="3250" spans="12:13" x14ac:dyDescent="0.25">
      <c r="L3250" s="90"/>
      <c r="M3250"/>
    </row>
    <row r="3251" spans="12:13" x14ac:dyDescent="0.25">
      <c r="L3251" s="90"/>
      <c r="M3251"/>
    </row>
    <row r="3252" spans="12:13" x14ac:dyDescent="0.25">
      <c r="L3252" s="90"/>
      <c r="M3252"/>
    </row>
    <row r="3253" spans="12:13" x14ac:dyDescent="0.25">
      <c r="L3253" s="90"/>
      <c r="M3253"/>
    </row>
    <row r="3254" spans="12:13" x14ac:dyDescent="0.25">
      <c r="L3254" s="90"/>
      <c r="M3254"/>
    </row>
    <row r="3255" spans="12:13" x14ac:dyDescent="0.25">
      <c r="L3255" s="90"/>
      <c r="M3255"/>
    </row>
    <row r="3256" spans="12:13" x14ac:dyDescent="0.25">
      <c r="L3256" s="90"/>
      <c r="M3256"/>
    </row>
    <row r="3257" spans="12:13" x14ac:dyDescent="0.25">
      <c r="L3257" s="90"/>
      <c r="M3257"/>
    </row>
    <row r="3258" spans="12:13" x14ac:dyDescent="0.25">
      <c r="L3258" s="90"/>
      <c r="M3258"/>
    </row>
    <row r="3259" spans="12:13" x14ac:dyDescent="0.25">
      <c r="L3259" s="90"/>
      <c r="M3259"/>
    </row>
    <row r="3260" spans="12:13" x14ac:dyDescent="0.25">
      <c r="L3260" s="90"/>
      <c r="M3260"/>
    </row>
    <row r="3261" spans="12:13" x14ac:dyDescent="0.25">
      <c r="L3261" s="90"/>
      <c r="M3261"/>
    </row>
    <row r="3262" spans="12:13" x14ac:dyDescent="0.25">
      <c r="L3262" s="90"/>
      <c r="M3262"/>
    </row>
    <row r="3263" spans="12:13" x14ac:dyDescent="0.25">
      <c r="L3263" s="90"/>
      <c r="M3263"/>
    </row>
    <row r="3264" spans="12:13" x14ac:dyDescent="0.25">
      <c r="L3264" s="90"/>
      <c r="M3264"/>
    </row>
    <row r="3265" spans="12:13" x14ac:dyDescent="0.25">
      <c r="L3265" s="90"/>
      <c r="M3265"/>
    </row>
    <row r="3266" spans="12:13" x14ac:dyDescent="0.25">
      <c r="L3266" s="90"/>
      <c r="M3266"/>
    </row>
    <row r="3267" spans="12:13" x14ac:dyDescent="0.25">
      <c r="L3267" s="90"/>
      <c r="M3267"/>
    </row>
    <row r="3268" spans="12:13" x14ac:dyDescent="0.25">
      <c r="L3268" s="90"/>
      <c r="M3268"/>
    </row>
    <row r="3269" spans="12:13" x14ac:dyDescent="0.25">
      <c r="L3269" s="90"/>
      <c r="M3269"/>
    </row>
    <row r="3270" spans="12:13" x14ac:dyDescent="0.25">
      <c r="L3270" s="90"/>
      <c r="M3270"/>
    </row>
    <row r="3271" spans="12:13" x14ac:dyDescent="0.25">
      <c r="L3271" s="90"/>
      <c r="M3271"/>
    </row>
    <row r="3272" spans="12:13" x14ac:dyDescent="0.25">
      <c r="L3272" s="90"/>
      <c r="M3272"/>
    </row>
    <row r="3273" spans="12:13" x14ac:dyDescent="0.25">
      <c r="L3273" s="90"/>
      <c r="M3273"/>
    </row>
    <row r="3274" spans="12:13" x14ac:dyDescent="0.25">
      <c r="L3274" s="90"/>
      <c r="M3274"/>
    </row>
    <row r="3275" spans="12:13" x14ac:dyDescent="0.25">
      <c r="L3275" s="90"/>
      <c r="M3275"/>
    </row>
    <row r="3276" spans="12:13" x14ac:dyDescent="0.25">
      <c r="L3276" s="90"/>
      <c r="M3276"/>
    </row>
    <row r="3277" spans="12:13" x14ac:dyDescent="0.25">
      <c r="L3277" s="90"/>
      <c r="M3277"/>
    </row>
    <row r="3278" spans="12:13" x14ac:dyDescent="0.25">
      <c r="L3278" s="90"/>
      <c r="M3278"/>
    </row>
    <row r="3279" spans="12:13" x14ac:dyDescent="0.25">
      <c r="L3279" s="90"/>
      <c r="M3279"/>
    </row>
    <row r="3280" spans="12:13" x14ac:dyDescent="0.25">
      <c r="L3280" s="90"/>
      <c r="M3280"/>
    </row>
    <row r="3281" spans="12:13" x14ac:dyDescent="0.25">
      <c r="L3281" s="90"/>
      <c r="M3281"/>
    </row>
    <row r="3282" spans="12:13" x14ac:dyDescent="0.25">
      <c r="L3282" s="90"/>
      <c r="M3282"/>
    </row>
    <row r="3283" spans="12:13" x14ac:dyDescent="0.25">
      <c r="L3283" s="90"/>
      <c r="M3283"/>
    </row>
    <row r="3284" spans="12:13" x14ac:dyDescent="0.25">
      <c r="L3284" s="90"/>
      <c r="M3284"/>
    </row>
    <row r="3285" spans="12:13" x14ac:dyDescent="0.25">
      <c r="L3285" s="90"/>
      <c r="M3285"/>
    </row>
    <row r="3286" spans="12:13" x14ac:dyDescent="0.25">
      <c r="L3286" s="90"/>
      <c r="M3286"/>
    </row>
    <row r="3287" spans="12:13" x14ac:dyDescent="0.25">
      <c r="L3287" s="90"/>
      <c r="M3287"/>
    </row>
    <row r="3288" spans="12:13" x14ac:dyDescent="0.25">
      <c r="L3288" s="90"/>
      <c r="M3288"/>
    </row>
    <row r="3289" spans="12:13" x14ac:dyDescent="0.25">
      <c r="L3289" s="90"/>
      <c r="M3289"/>
    </row>
    <row r="3290" spans="12:13" x14ac:dyDescent="0.25">
      <c r="L3290" s="90"/>
      <c r="M3290"/>
    </row>
    <row r="3291" spans="12:13" x14ac:dyDescent="0.25">
      <c r="L3291" s="90"/>
      <c r="M3291"/>
    </row>
    <row r="3292" spans="12:13" x14ac:dyDescent="0.25">
      <c r="L3292" s="90"/>
      <c r="M3292"/>
    </row>
    <row r="3293" spans="12:13" x14ac:dyDescent="0.25">
      <c r="L3293" s="90"/>
      <c r="M3293"/>
    </row>
    <row r="3294" spans="12:13" x14ac:dyDescent="0.25">
      <c r="L3294" s="90"/>
      <c r="M3294"/>
    </row>
    <row r="3295" spans="12:13" x14ac:dyDescent="0.25">
      <c r="L3295" s="90"/>
      <c r="M3295"/>
    </row>
    <row r="3296" spans="12:13" x14ac:dyDescent="0.25">
      <c r="L3296" s="90"/>
      <c r="M3296"/>
    </row>
    <row r="3297" spans="12:13" x14ac:dyDescent="0.25">
      <c r="L3297" s="90"/>
      <c r="M3297"/>
    </row>
    <row r="3298" spans="12:13" x14ac:dyDescent="0.25">
      <c r="L3298" s="90"/>
      <c r="M3298"/>
    </row>
    <row r="3299" spans="12:13" x14ac:dyDescent="0.25">
      <c r="L3299" s="90"/>
      <c r="M3299"/>
    </row>
    <row r="3300" spans="12:13" x14ac:dyDescent="0.25">
      <c r="L3300" s="90"/>
      <c r="M3300"/>
    </row>
    <row r="3301" spans="12:13" x14ac:dyDescent="0.25">
      <c r="L3301" s="90"/>
      <c r="M3301"/>
    </row>
    <row r="3302" spans="12:13" x14ac:dyDescent="0.25">
      <c r="L3302" s="90"/>
      <c r="M3302"/>
    </row>
    <row r="3303" spans="12:13" x14ac:dyDescent="0.25">
      <c r="L3303" s="90"/>
      <c r="M3303"/>
    </row>
    <row r="3304" spans="12:13" x14ac:dyDescent="0.25">
      <c r="L3304" s="90"/>
      <c r="M3304"/>
    </row>
    <row r="3305" spans="12:13" x14ac:dyDescent="0.25">
      <c r="L3305" s="90"/>
      <c r="M3305"/>
    </row>
    <row r="3306" spans="12:13" x14ac:dyDescent="0.25">
      <c r="L3306" s="90"/>
      <c r="M3306"/>
    </row>
    <row r="3307" spans="12:13" x14ac:dyDescent="0.25">
      <c r="L3307" s="90"/>
      <c r="M3307"/>
    </row>
    <row r="3308" spans="12:13" x14ac:dyDescent="0.25">
      <c r="L3308" s="90"/>
      <c r="M3308"/>
    </row>
    <row r="3309" spans="12:13" x14ac:dyDescent="0.25">
      <c r="L3309" s="90"/>
      <c r="M3309"/>
    </row>
    <row r="3310" spans="12:13" x14ac:dyDescent="0.25">
      <c r="L3310" s="90"/>
      <c r="M3310"/>
    </row>
    <row r="3311" spans="12:13" x14ac:dyDescent="0.25">
      <c r="L3311" s="90"/>
      <c r="M3311"/>
    </row>
    <row r="3312" spans="12:13" x14ac:dyDescent="0.25">
      <c r="L3312" s="90"/>
      <c r="M3312"/>
    </row>
    <row r="3313" spans="12:13" x14ac:dyDescent="0.25">
      <c r="L3313" s="90"/>
      <c r="M3313"/>
    </row>
    <row r="3314" spans="12:13" x14ac:dyDescent="0.25">
      <c r="L3314" s="90"/>
      <c r="M3314"/>
    </row>
    <row r="3315" spans="12:13" x14ac:dyDescent="0.25">
      <c r="L3315" s="90"/>
      <c r="M3315"/>
    </row>
    <row r="3316" spans="12:13" x14ac:dyDescent="0.25">
      <c r="L3316" s="90"/>
      <c r="M3316"/>
    </row>
    <row r="3317" spans="12:13" x14ac:dyDescent="0.25">
      <c r="L3317" s="90"/>
      <c r="M3317"/>
    </row>
    <row r="3318" spans="12:13" x14ac:dyDescent="0.25">
      <c r="L3318" s="90"/>
      <c r="M3318"/>
    </row>
    <row r="3319" spans="12:13" x14ac:dyDescent="0.25">
      <c r="L3319" s="90"/>
      <c r="M3319"/>
    </row>
    <row r="3320" spans="12:13" x14ac:dyDescent="0.25">
      <c r="L3320" s="90"/>
      <c r="M3320"/>
    </row>
    <row r="3321" spans="12:13" x14ac:dyDescent="0.25">
      <c r="L3321" s="90"/>
      <c r="M3321"/>
    </row>
    <row r="3322" spans="12:13" x14ac:dyDescent="0.25">
      <c r="L3322" s="90"/>
      <c r="M3322"/>
    </row>
    <row r="3323" spans="12:13" x14ac:dyDescent="0.25">
      <c r="L3323" s="90"/>
      <c r="M3323"/>
    </row>
    <row r="3324" spans="12:13" x14ac:dyDescent="0.25">
      <c r="L3324" s="90"/>
      <c r="M3324"/>
    </row>
    <row r="3325" spans="12:13" x14ac:dyDescent="0.25">
      <c r="L3325" s="90"/>
      <c r="M3325"/>
    </row>
    <row r="3326" spans="12:13" x14ac:dyDescent="0.25">
      <c r="L3326" s="90"/>
      <c r="M3326"/>
    </row>
    <row r="3327" spans="12:13" x14ac:dyDescent="0.25">
      <c r="L3327" s="90"/>
      <c r="M3327"/>
    </row>
    <row r="3328" spans="12:13" x14ac:dyDescent="0.25">
      <c r="L3328" s="90"/>
      <c r="M3328"/>
    </row>
    <row r="3329" spans="12:13" x14ac:dyDescent="0.25">
      <c r="L3329" s="90"/>
      <c r="M3329"/>
    </row>
    <row r="3330" spans="12:13" x14ac:dyDescent="0.25">
      <c r="L3330" s="90"/>
      <c r="M3330"/>
    </row>
    <row r="3331" spans="12:13" x14ac:dyDescent="0.25">
      <c r="L3331" s="90"/>
      <c r="M3331"/>
    </row>
    <row r="3332" spans="12:13" x14ac:dyDescent="0.25">
      <c r="L3332" s="90"/>
      <c r="M3332"/>
    </row>
    <row r="3333" spans="12:13" x14ac:dyDescent="0.25">
      <c r="L3333" s="90"/>
      <c r="M3333"/>
    </row>
    <row r="3334" spans="12:13" x14ac:dyDescent="0.25">
      <c r="L3334" s="90"/>
      <c r="M3334"/>
    </row>
    <row r="3335" spans="12:13" x14ac:dyDescent="0.25">
      <c r="L3335" s="90"/>
      <c r="M3335"/>
    </row>
    <row r="3336" spans="12:13" x14ac:dyDescent="0.25">
      <c r="L3336" s="90"/>
      <c r="M3336"/>
    </row>
    <row r="3337" spans="12:13" x14ac:dyDescent="0.25">
      <c r="L3337" s="90"/>
      <c r="M3337"/>
    </row>
    <row r="3338" spans="12:13" x14ac:dyDescent="0.25">
      <c r="L3338" s="90"/>
      <c r="M3338"/>
    </row>
    <row r="3339" spans="12:13" x14ac:dyDescent="0.25">
      <c r="L3339" s="90"/>
      <c r="M3339"/>
    </row>
    <row r="3340" spans="12:13" x14ac:dyDescent="0.25">
      <c r="L3340" s="90"/>
      <c r="M3340"/>
    </row>
    <row r="3341" spans="12:13" x14ac:dyDescent="0.25">
      <c r="L3341" s="90"/>
      <c r="M3341"/>
    </row>
    <row r="3342" spans="12:13" x14ac:dyDescent="0.25">
      <c r="L3342" s="90"/>
      <c r="M3342"/>
    </row>
    <row r="3343" spans="12:13" x14ac:dyDescent="0.25">
      <c r="L3343" s="90"/>
      <c r="M3343"/>
    </row>
    <row r="3344" spans="12:13" x14ac:dyDescent="0.25">
      <c r="L3344" s="90"/>
      <c r="M3344"/>
    </row>
    <row r="3345" spans="12:13" x14ac:dyDescent="0.25">
      <c r="L3345" s="90"/>
      <c r="M3345"/>
    </row>
    <row r="3346" spans="12:13" x14ac:dyDescent="0.25">
      <c r="L3346" s="90"/>
      <c r="M3346"/>
    </row>
    <row r="3347" spans="12:13" x14ac:dyDescent="0.25">
      <c r="L3347" s="90"/>
      <c r="M3347"/>
    </row>
    <row r="3348" spans="12:13" x14ac:dyDescent="0.25">
      <c r="L3348" s="90"/>
      <c r="M3348"/>
    </row>
    <row r="3349" spans="12:13" x14ac:dyDescent="0.25">
      <c r="L3349" s="90"/>
      <c r="M3349"/>
    </row>
    <row r="3350" spans="12:13" x14ac:dyDescent="0.25">
      <c r="L3350" s="90"/>
      <c r="M3350"/>
    </row>
    <row r="3351" spans="12:13" x14ac:dyDescent="0.25">
      <c r="L3351" s="90"/>
      <c r="M3351"/>
    </row>
    <row r="3352" spans="12:13" x14ac:dyDescent="0.25">
      <c r="L3352" s="90"/>
      <c r="M3352"/>
    </row>
    <row r="3353" spans="12:13" x14ac:dyDescent="0.25">
      <c r="L3353" s="90"/>
      <c r="M3353"/>
    </row>
    <row r="3354" spans="12:13" x14ac:dyDescent="0.25">
      <c r="L3354" s="90"/>
      <c r="M3354"/>
    </row>
    <row r="3355" spans="12:13" x14ac:dyDescent="0.25">
      <c r="L3355" s="90"/>
      <c r="M3355"/>
    </row>
    <row r="3356" spans="12:13" x14ac:dyDescent="0.25">
      <c r="L3356" s="90"/>
      <c r="M3356"/>
    </row>
    <row r="3357" spans="12:13" x14ac:dyDescent="0.25">
      <c r="L3357" s="90"/>
      <c r="M3357"/>
    </row>
    <row r="3358" spans="12:13" x14ac:dyDescent="0.25">
      <c r="L3358" s="90"/>
      <c r="M3358"/>
    </row>
    <row r="3359" spans="12:13" x14ac:dyDescent="0.25">
      <c r="L3359" s="90"/>
      <c r="M3359"/>
    </row>
    <row r="3360" spans="12:13" x14ac:dyDescent="0.25">
      <c r="L3360" s="90"/>
      <c r="M3360"/>
    </row>
    <row r="3361" spans="12:13" x14ac:dyDescent="0.25">
      <c r="L3361" s="90"/>
      <c r="M3361"/>
    </row>
    <row r="3362" spans="12:13" x14ac:dyDescent="0.25">
      <c r="L3362" s="90"/>
      <c r="M3362"/>
    </row>
    <row r="3363" spans="12:13" x14ac:dyDescent="0.25">
      <c r="L3363" s="90"/>
      <c r="M3363"/>
    </row>
    <row r="3364" spans="12:13" x14ac:dyDescent="0.25">
      <c r="L3364" s="90"/>
      <c r="M3364"/>
    </row>
    <row r="3365" spans="12:13" x14ac:dyDescent="0.25">
      <c r="L3365" s="90"/>
      <c r="M3365"/>
    </row>
    <row r="3366" spans="12:13" x14ac:dyDescent="0.25">
      <c r="L3366" s="90"/>
      <c r="M3366"/>
    </row>
    <row r="3367" spans="12:13" x14ac:dyDescent="0.25">
      <c r="L3367" s="90"/>
      <c r="M3367"/>
    </row>
    <row r="3368" spans="12:13" x14ac:dyDescent="0.25">
      <c r="L3368" s="90"/>
      <c r="M3368"/>
    </row>
    <row r="3369" spans="12:13" x14ac:dyDescent="0.25">
      <c r="L3369" s="90"/>
      <c r="M3369"/>
    </row>
    <row r="3370" spans="12:13" x14ac:dyDescent="0.25">
      <c r="L3370" s="90"/>
      <c r="M3370"/>
    </row>
    <row r="3371" spans="12:13" x14ac:dyDescent="0.25">
      <c r="L3371" s="90"/>
      <c r="M3371"/>
    </row>
    <row r="3372" spans="12:13" x14ac:dyDescent="0.25">
      <c r="L3372" s="90"/>
      <c r="M3372"/>
    </row>
    <row r="3373" spans="12:13" x14ac:dyDescent="0.25">
      <c r="L3373" s="90"/>
      <c r="M3373"/>
    </row>
    <row r="3374" spans="12:13" x14ac:dyDescent="0.25">
      <c r="L3374" s="90"/>
      <c r="M3374"/>
    </row>
    <row r="3375" spans="12:13" x14ac:dyDescent="0.25">
      <c r="L3375" s="90"/>
      <c r="M3375"/>
    </row>
    <row r="3376" spans="12:13" x14ac:dyDescent="0.25">
      <c r="L3376" s="90"/>
      <c r="M3376"/>
    </row>
    <row r="3377" spans="12:13" x14ac:dyDescent="0.25">
      <c r="L3377" s="90"/>
      <c r="M3377"/>
    </row>
    <row r="3378" spans="12:13" x14ac:dyDescent="0.25">
      <c r="L3378" s="90"/>
      <c r="M3378"/>
    </row>
    <row r="3379" spans="12:13" x14ac:dyDescent="0.25">
      <c r="L3379" s="90"/>
      <c r="M3379"/>
    </row>
    <row r="3380" spans="12:13" x14ac:dyDescent="0.25">
      <c r="L3380" s="90"/>
      <c r="M3380"/>
    </row>
    <row r="3381" spans="12:13" x14ac:dyDescent="0.25">
      <c r="L3381" s="90"/>
      <c r="M3381"/>
    </row>
    <row r="3382" spans="12:13" x14ac:dyDescent="0.25">
      <c r="L3382" s="90"/>
      <c r="M3382"/>
    </row>
    <row r="3383" spans="12:13" x14ac:dyDescent="0.25">
      <c r="L3383" s="90"/>
      <c r="M3383"/>
    </row>
    <row r="3384" spans="12:13" x14ac:dyDescent="0.25">
      <c r="L3384" s="90"/>
      <c r="M3384"/>
    </row>
    <row r="3385" spans="12:13" x14ac:dyDescent="0.25">
      <c r="L3385" s="90"/>
      <c r="M3385"/>
    </row>
    <row r="3386" spans="12:13" x14ac:dyDescent="0.25">
      <c r="L3386" s="90"/>
      <c r="M3386"/>
    </row>
    <row r="3387" spans="12:13" x14ac:dyDescent="0.25">
      <c r="L3387" s="90"/>
      <c r="M3387"/>
    </row>
    <row r="3388" spans="12:13" x14ac:dyDescent="0.25">
      <c r="L3388" s="90"/>
      <c r="M3388"/>
    </row>
    <row r="3389" spans="12:13" x14ac:dyDescent="0.25">
      <c r="L3389" s="90"/>
      <c r="M3389"/>
    </row>
    <row r="3390" spans="12:13" x14ac:dyDescent="0.25">
      <c r="L3390" s="90"/>
      <c r="M3390"/>
    </row>
    <row r="3391" spans="12:13" x14ac:dyDescent="0.25">
      <c r="L3391" s="90"/>
      <c r="M3391"/>
    </row>
    <row r="3392" spans="12:13" x14ac:dyDescent="0.25">
      <c r="L3392" s="90"/>
      <c r="M3392"/>
    </row>
    <row r="3393" spans="12:13" x14ac:dyDescent="0.25">
      <c r="L3393" s="90"/>
      <c r="M3393"/>
    </row>
    <row r="3394" spans="12:13" x14ac:dyDescent="0.25">
      <c r="L3394" s="90"/>
      <c r="M3394"/>
    </row>
    <row r="3395" spans="12:13" x14ac:dyDescent="0.25">
      <c r="L3395" s="90"/>
      <c r="M3395"/>
    </row>
    <row r="3396" spans="12:13" x14ac:dyDescent="0.25">
      <c r="L3396" s="90"/>
      <c r="M3396"/>
    </row>
    <row r="3397" spans="12:13" x14ac:dyDescent="0.25">
      <c r="L3397" s="90"/>
      <c r="M3397"/>
    </row>
    <row r="3398" spans="12:13" x14ac:dyDescent="0.25">
      <c r="L3398" s="90"/>
      <c r="M3398"/>
    </row>
    <row r="3399" spans="12:13" x14ac:dyDescent="0.25">
      <c r="L3399" s="90"/>
      <c r="M3399"/>
    </row>
    <row r="3400" spans="12:13" x14ac:dyDescent="0.25">
      <c r="L3400" s="90"/>
      <c r="M3400"/>
    </row>
    <row r="3401" spans="12:13" x14ac:dyDescent="0.25">
      <c r="L3401" s="90"/>
      <c r="M3401"/>
    </row>
    <row r="3402" spans="12:13" x14ac:dyDescent="0.25">
      <c r="L3402" s="90"/>
      <c r="M3402"/>
    </row>
    <row r="3403" spans="12:13" x14ac:dyDescent="0.25">
      <c r="L3403" s="90"/>
      <c r="M3403"/>
    </row>
    <row r="3404" spans="12:13" x14ac:dyDescent="0.25">
      <c r="L3404" s="90"/>
      <c r="M3404"/>
    </row>
    <row r="3405" spans="12:13" x14ac:dyDescent="0.25">
      <c r="L3405" s="90"/>
      <c r="M3405"/>
    </row>
    <row r="3406" spans="12:13" x14ac:dyDescent="0.25">
      <c r="L3406" s="90"/>
      <c r="M3406"/>
    </row>
    <row r="3407" spans="12:13" x14ac:dyDescent="0.25">
      <c r="L3407" s="90"/>
      <c r="M3407"/>
    </row>
    <row r="3408" spans="12:13" x14ac:dyDescent="0.25">
      <c r="L3408" s="90"/>
      <c r="M3408"/>
    </row>
    <row r="3409" spans="12:13" x14ac:dyDescent="0.25">
      <c r="L3409" s="90"/>
      <c r="M3409"/>
    </row>
    <row r="3410" spans="12:13" x14ac:dyDescent="0.25">
      <c r="L3410" s="90"/>
      <c r="M3410"/>
    </row>
    <row r="3411" spans="12:13" x14ac:dyDescent="0.25">
      <c r="L3411" s="90"/>
      <c r="M3411"/>
    </row>
    <row r="3412" spans="12:13" x14ac:dyDescent="0.25">
      <c r="L3412" s="90"/>
      <c r="M3412"/>
    </row>
    <row r="3413" spans="12:13" x14ac:dyDescent="0.25">
      <c r="L3413" s="90"/>
      <c r="M3413"/>
    </row>
    <row r="3414" spans="12:13" x14ac:dyDescent="0.25">
      <c r="L3414" s="90"/>
      <c r="M3414"/>
    </row>
    <row r="3415" spans="12:13" x14ac:dyDescent="0.25">
      <c r="L3415" s="90"/>
      <c r="M3415"/>
    </row>
    <row r="3416" spans="12:13" x14ac:dyDescent="0.25">
      <c r="L3416" s="90"/>
      <c r="M3416"/>
    </row>
    <row r="3417" spans="12:13" x14ac:dyDescent="0.25">
      <c r="L3417" s="90"/>
      <c r="M3417"/>
    </row>
    <row r="3418" spans="12:13" x14ac:dyDescent="0.25">
      <c r="L3418" s="90"/>
      <c r="M3418"/>
    </row>
    <row r="3419" spans="12:13" x14ac:dyDescent="0.25">
      <c r="L3419" s="90"/>
      <c r="M3419"/>
    </row>
    <row r="3420" spans="12:13" x14ac:dyDescent="0.25">
      <c r="L3420" s="90"/>
      <c r="M3420"/>
    </row>
    <row r="3421" spans="12:13" x14ac:dyDescent="0.25">
      <c r="L3421" s="90"/>
      <c r="M3421"/>
    </row>
    <row r="3422" spans="12:13" x14ac:dyDescent="0.25">
      <c r="L3422" s="90"/>
      <c r="M3422"/>
    </row>
    <row r="3423" spans="12:13" x14ac:dyDescent="0.25">
      <c r="L3423" s="90"/>
      <c r="M3423"/>
    </row>
    <row r="3424" spans="12:13" x14ac:dyDescent="0.25">
      <c r="L3424" s="90"/>
      <c r="M3424"/>
    </row>
    <row r="3425" spans="12:13" x14ac:dyDescent="0.25">
      <c r="L3425" s="90"/>
      <c r="M3425"/>
    </row>
    <row r="3426" spans="12:13" x14ac:dyDescent="0.25">
      <c r="L3426" s="90"/>
      <c r="M3426"/>
    </row>
    <row r="3427" spans="12:13" x14ac:dyDescent="0.25">
      <c r="L3427" s="90"/>
      <c r="M3427"/>
    </row>
    <row r="3428" spans="12:13" x14ac:dyDescent="0.25">
      <c r="L3428" s="90"/>
      <c r="M3428"/>
    </row>
    <row r="3429" spans="12:13" x14ac:dyDescent="0.25">
      <c r="L3429" s="90"/>
      <c r="M3429"/>
    </row>
    <row r="3430" spans="12:13" x14ac:dyDescent="0.25">
      <c r="L3430" s="90"/>
      <c r="M3430"/>
    </row>
    <row r="3431" spans="12:13" x14ac:dyDescent="0.25">
      <c r="L3431" s="90"/>
      <c r="M3431"/>
    </row>
    <row r="3432" spans="12:13" x14ac:dyDescent="0.25">
      <c r="L3432" s="90"/>
      <c r="M3432"/>
    </row>
    <row r="3433" spans="12:13" x14ac:dyDescent="0.25">
      <c r="L3433" s="90"/>
      <c r="M3433"/>
    </row>
    <row r="3434" spans="12:13" x14ac:dyDescent="0.25">
      <c r="L3434" s="90"/>
      <c r="M3434"/>
    </row>
    <row r="3435" spans="12:13" x14ac:dyDescent="0.25">
      <c r="L3435" s="90"/>
      <c r="M3435"/>
    </row>
    <row r="3436" spans="12:13" x14ac:dyDescent="0.25">
      <c r="L3436" s="90"/>
      <c r="M3436"/>
    </row>
    <row r="3437" spans="12:13" x14ac:dyDescent="0.25">
      <c r="L3437" s="90"/>
      <c r="M3437"/>
    </row>
    <row r="3438" spans="12:13" x14ac:dyDescent="0.25">
      <c r="L3438" s="90"/>
      <c r="M3438"/>
    </row>
    <row r="3439" spans="12:13" x14ac:dyDescent="0.25">
      <c r="L3439" s="90"/>
      <c r="M3439"/>
    </row>
    <row r="3440" spans="12:13" x14ac:dyDescent="0.25">
      <c r="L3440" s="90"/>
      <c r="M3440"/>
    </row>
    <row r="3441" spans="12:13" x14ac:dyDescent="0.25">
      <c r="L3441" s="90"/>
      <c r="M3441"/>
    </row>
    <row r="3442" spans="12:13" x14ac:dyDescent="0.25">
      <c r="L3442" s="90"/>
      <c r="M3442"/>
    </row>
    <row r="3443" spans="12:13" x14ac:dyDescent="0.25">
      <c r="L3443" s="90"/>
      <c r="M3443"/>
    </row>
    <row r="3444" spans="12:13" x14ac:dyDescent="0.25">
      <c r="L3444" s="90"/>
      <c r="M3444"/>
    </row>
    <row r="3445" spans="12:13" x14ac:dyDescent="0.25">
      <c r="L3445" s="90"/>
      <c r="M3445"/>
    </row>
    <row r="3446" spans="12:13" x14ac:dyDescent="0.25">
      <c r="L3446" s="90"/>
      <c r="M3446"/>
    </row>
    <row r="3447" spans="12:13" x14ac:dyDescent="0.25">
      <c r="L3447" s="90"/>
      <c r="M3447"/>
    </row>
    <row r="3448" spans="12:13" x14ac:dyDescent="0.25">
      <c r="L3448" s="90"/>
      <c r="M3448"/>
    </row>
    <row r="3449" spans="12:13" x14ac:dyDescent="0.25">
      <c r="L3449" s="90"/>
      <c r="M3449"/>
    </row>
    <row r="3450" spans="12:13" x14ac:dyDescent="0.25">
      <c r="L3450" s="90"/>
      <c r="M3450"/>
    </row>
    <row r="3451" spans="12:13" x14ac:dyDescent="0.25">
      <c r="L3451" s="90"/>
      <c r="M3451"/>
    </row>
    <row r="3452" spans="12:13" x14ac:dyDescent="0.25">
      <c r="L3452" s="90"/>
      <c r="M3452"/>
    </row>
    <row r="3453" spans="12:13" x14ac:dyDescent="0.25">
      <c r="L3453" s="90"/>
      <c r="M3453"/>
    </row>
    <row r="3454" spans="12:13" x14ac:dyDescent="0.25">
      <c r="L3454" s="90"/>
      <c r="M3454"/>
    </row>
    <row r="3455" spans="12:13" x14ac:dyDescent="0.25">
      <c r="L3455" s="90"/>
      <c r="M3455"/>
    </row>
    <row r="3456" spans="12:13" x14ac:dyDescent="0.25">
      <c r="L3456" s="90"/>
      <c r="M3456"/>
    </row>
    <row r="3457" spans="12:13" x14ac:dyDescent="0.25">
      <c r="L3457" s="90"/>
      <c r="M3457"/>
    </row>
    <row r="3458" spans="12:13" x14ac:dyDescent="0.25">
      <c r="L3458" s="90"/>
      <c r="M3458"/>
    </row>
    <row r="3459" spans="12:13" x14ac:dyDescent="0.25">
      <c r="L3459" s="90"/>
      <c r="M3459"/>
    </row>
    <row r="3460" spans="12:13" x14ac:dyDescent="0.25">
      <c r="L3460" s="90"/>
      <c r="M3460"/>
    </row>
    <row r="3461" spans="12:13" x14ac:dyDescent="0.25">
      <c r="L3461" s="90"/>
      <c r="M3461"/>
    </row>
    <row r="3462" spans="12:13" x14ac:dyDescent="0.25">
      <c r="L3462" s="90"/>
      <c r="M3462"/>
    </row>
    <row r="3463" spans="12:13" x14ac:dyDescent="0.25">
      <c r="L3463" s="90"/>
      <c r="M3463"/>
    </row>
    <row r="3464" spans="12:13" x14ac:dyDescent="0.25">
      <c r="L3464" s="90"/>
      <c r="M3464"/>
    </row>
    <row r="3465" spans="12:13" x14ac:dyDescent="0.25">
      <c r="L3465" s="90"/>
      <c r="M3465"/>
    </row>
    <row r="3466" spans="12:13" x14ac:dyDescent="0.25">
      <c r="L3466" s="90"/>
      <c r="M3466"/>
    </row>
    <row r="3467" spans="12:13" x14ac:dyDescent="0.25">
      <c r="L3467" s="90"/>
      <c r="M3467"/>
    </row>
    <row r="3468" spans="12:13" x14ac:dyDescent="0.25">
      <c r="L3468" s="90"/>
      <c r="M3468"/>
    </row>
    <row r="3469" spans="12:13" x14ac:dyDescent="0.25">
      <c r="L3469" s="90"/>
      <c r="M3469"/>
    </row>
    <row r="3470" spans="12:13" x14ac:dyDescent="0.25">
      <c r="L3470" s="90"/>
      <c r="M3470"/>
    </row>
    <row r="3471" spans="12:13" x14ac:dyDescent="0.25">
      <c r="L3471" s="90"/>
      <c r="M3471"/>
    </row>
    <row r="3472" spans="12:13" x14ac:dyDescent="0.25">
      <c r="L3472" s="90"/>
      <c r="M3472"/>
    </row>
    <row r="3473" spans="12:13" x14ac:dyDescent="0.25">
      <c r="L3473" s="90"/>
      <c r="M3473"/>
    </row>
    <row r="3474" spans="12:13" x14ac:dyDescent="0.25">
      <c r="L3474" s="90"/>
      <c r="M3474"/>
    </row>
    <row r="3475" spans="12:13" x14ac:dyDescent="0.25">
      <c r="L3475" s="90"/>
      <c r="M3475"/>
    </row>
    <row r="3476" spans="12:13" x14ac:dyDescent="0.25">
      <c r="L3476" s="90"/>
      <c r="M3476"/>
    </row>
    <row r="3477" spans="12:13" x14ac:dyDescent="0.25">
      <c r="L3477" s="90"/>
      <c r="M3477"/>
    </row>
    <row r="3478" spans="12:13" x14ac:dyDescent="0.25">
      <c r="L3478" s="90"/>
      <c r="M3478"/>
    </row>
    <row r="3479" spans="12:13" x14ac:dyDescent="0.25">
      <c r="L3479" s="90"/>
      <c r="M3479"/>
    </row>
    <row r="3480" spans="12:13" x14ac:dyDescent="0.25">
      <c r="L3480" s="90"/>
      <c r="M3480"/>
    </row>
    <row r="3481" spans="12:13" x14ac:dyDescent="0.25">
      <c r="L3481" s="90"/>
      <c r="M3481"/>
    </row>
    <row r="3482" spans="12:13" x14ac:dyDescent="0.25">
      <c r="L3482" s="90"/>
      <c r="M3482"/>
    </row>
    <row r="3483" spans="12:13" x14ac:dyDescent="0.25">
      <c r="L3483" s="90"/>
      <c r="M3483"/>
    </row>
    <row r="3484" spans="12:13" x14ac:dyDescent="0.25">
      <c r="L3484" s="90"/>
      <c r="M3484"/>
    </row>
    <row r="3485" spans="12:13" x14ac:dyDescent="0.25">
      <c r="L3485" s="90"/>
      <c r="M3485"/>
    </row>
    <row r="3486" spans="12:13" x14ac:dyDescent="0.25">
      <c r="L3486" s="90"/>
      <c r="M3486"/>
    </row>
    <row r="3487" spans="12:13" x14ac:dyDescent="0.25">
      <c r="L3487" s="90"/>
      <c r="M3487"/>
    </row>
    <row r="3488" spans="12:13" x14ac:dyDescent="0.25">
      <c r="L3488" s="90"/>
      <c r="M3488"/>
    </row>
    <row r="3489" spans="12:13" x14ac:dyDescent="0.25">
      <c r="L3489" s="90"/>
      <c r="M3489"/>
    </row>
    <row r="3490" spans="12:13" x14ac:dyDescent="0.25">
      <c r="L3490" s="90"/>
      <c r="M3490"/>
    </row>
    <row r="3491" spans="12:13" x14ac:dyDescent="0.25">
      <c r="L3491" s="90"/>
      <c r="M3491"/>
    </row>
    <row r="3492" spans="12:13" x14ac:dyDescent="0.25">
      <c r="L3492" s="90"/>
      <c r="M3492"/>
    </row>
    <row r="3493" spans="12:13" x14ac:dyDescent="0.25">
      <c r="L3493" s="90"/>
      <c r="M3493"/>
    </row>
    <row r="3494" spans="12:13" x14ac:dyDescent="0.25">
      <c r="L3494" s="90"/>
      <c r="M3494"/>
    </row>
    <row r="3495" spans="12:13" x14ac:dyDescent="0.25">
      <c r="L3495" s="90"/>
      <c r="M3495"/>
    </row>
    <row r="3496" spans="12:13" x14ac:dyDescent="0.25">
      <c r="L3496" s="90"/>
      <c r="M3496"/>
    </row>
    <row r="3497" spans="12:13" x14ac:dyDescent="0.25">
      <c r="L3497" s="90"/>
      <c r="M3497"/>
    </row>
    <row r="3498" spans="12:13" x14ac:dyDescent="0.25">
      <c r="L3498" s="90"/>
      <c r="M3498"/>
    </row>
    <row r="3499" spans="12:13" x14ac:dyDescent="0.25">
      <c r="L3499" s="90"/>
      <c r="M3499"/>
    </row>
    <row r="3500" spans="12:13" x14ac:dyDescent="0.25">
      <c r="L3500" s="90"/>
      <c r="M3500"/>
    </row>
    <row r="3501" spans="12:13" x14ac:dyDescent="0.25">
      <c r="L3501" s="90"/>
      <c r="M3501"/>
    </row>
    <row r="3502" spans="12:13" x14ac:dyDescent="0.25">
      <c r="L3502" s="90"/>
      <c r="M3502"/>
    </row>
    <row r="3503" spans="12:13" x14ac:dyDescent="0.25">
      <c r="L3503" s="90"/>
      <c r="M3503"/>
    </row>
    <row r="3504" spans="12:13" x14ac:dyDescent="0.25">
      <c r="L3504" s="90"/>
      <c r="M3504"/>
    </row>
    <row r="3505" spans="12:13" x14ac:dyDescent="0.25">
      <c r="L3505" s="90"/>
      <c r="M3505"/>
    </row>
    <row r="3506" spans="12:13" x14ac:dyDescent="0.25">
      <c r="L3506" s="90"/>
      <c r="M3506"/>
    </row>
    <row r="3507" spans="12:13" x14ac:dyDescent="0.25">
      <c r="L3507" s="90"/>
      <c r="M3507"/>
    </row>
    <row r="3508" spans="12:13" x14ac:dyDescent="0.25">
      <c r="L3508" s="90"/>
      <c r="M3508"/>
    </row>
    <row r="3509" spans="12:13" x14ac:dyDescent="0.25">
      <c r="L3509" s="90"/>
      <c r="M3509"/>
    </row>
    <row r="3510" spans="12:13" x14ac:dyDescent="0.25">
      <c r="L3510" s="90"/>
      <c r="M3510"/>
    </row>
    <row r="3511" spans="12:13" x14ac:dyDescent="0.25">
      <c r="L3511" s="90"/>
      <c r="M3511"/>
    </row>
    <row r="3512" spans="12:13" x14ac:dyDescent="0.25">
      <c r="L3512" s="90"/>
      <c r="M3512"/>
    </row>
    <row r="3513" spans="12:13" x14ac:dyDescent="0.25">
      <c r="L3513" s="90"/>
      <c r="M3513"/>
    </row>
    <row r="3514" spans="12:13" x14ac:dyDescent="0.25">
      <c r="L3514" s="90"/>
      <c r="M3514"/>
    </row>
    <row r="3515" spans="12:13" x14ac:dyDescent="0.25">
      <c r="L3515" s="90"/>
      <c r="M3515"/>
    </row>
    <row r="3516" spans="12:13" x14ac:dyDescent="0.25">
      <c r="L3516" s="90"/>
      <c r="M3516"/>
    </row>
    <row r="3517" spans="12:13" x14ac:dyDescent="0.25">
      <c r="L3517" s="90"/>
      <c r="M3517"/>
    </row>
    <row r="3518" spans="12:13" x14ac:dyDescent="0.25">
      <c r="L3518" s="90"/>
      <c r="M3518"/>
    </row>
    <row r="3519" spans="12:13" x14ac:dyDescent="0.25">
      <c r="L3519" s="90"/>
      <c r="M3519"/>
    </row>
    <row r="3520" spans="12:13" x14ac:dyDescent="0.25">
      <c r="L3520" s="90"/>
      <c r="M3520"/>
    </row>
    <row r="3521" spans="12:13" x14ac:dyDescent="0.25">
      <c r="L3521" s="90"/>
      <c r="M3521"/>
    </row>
    <row r="3522" spans="12:13" x14ac:dyDescent="0.25">
      <c r="L3522" s="90"/>
      <c r="M3522"/>
    </row>
    <row r="3523" spans="12:13" x14ac:dyDescent="0.25">
      <c r="L3523" s="90"/>
      <c r="M3523"/>
    </row>
    <row r="3524" spans="12:13" x14ac:dyDescent="0.25">
      <c r="L3524" s="90"/>
      <c r="M3524"/>
    </row>
    <row r="3525" spans="12:13" x14ac:dyDescent="0.25">
      <c r="L3525" s="90"/>
      <c r="M3525"/>
    </row>
    <row r="3526" spans="12:13" x14ac:dyDescent="0.25">
      <c r="L3526" s="90"/>
      <c r="M3526"/>
    </row>
    <row r="3527" spans="12:13" x14ac:dyDescent="0.25">
      <c r="L3527" s="90"/>
      <c r="M3527"/>
    </row>
    <row r="3528" spans="12:13" x14ac:dyDescent="0.25">
      <c r="L3528" s="90"/>
      <c r="M3528"/>
    </row>
    <row r="3529" spans="12:13" x14ac:dyDescent="0.25">
      <c r="L3529" s="90"/>
      <c r="M3529"/>
    </row>
    <row r="3530" spans="12:13" x14ac:dyDescent="0.25">
      <c r="L3530" s="90"/>
      <c r="M3530"/>
    </row>
    <row r="3531" spans="12:13" x14ac:dyDescent="0.25">
      <c r="L3531" s="90"/>
      <c r="M3531"/>
    </row>
    <row r="3532" spans="12:13" x14ac:dyDescent="0.25">
      <c r="L3532" s="90"/>
      <c r="M3532"/>
    </row>
    <row r="3533" spans="12:13" x14ac:dyDescent="0.25">
      <c r="L3533" s="90"/>
      <c r="M3533"/>
    </row>
    <row r="3534" spans="12:13" x14ac:dyDescent="0.25">
      <c r="L3534" s="90"/>
      <c r="M3534"/>
    </row>
    <row r="3535" spans="12:13" x14ac:dyDescent="0.25">
      <c r="L3535" s="90"/>
      <c r="M3535"/>
    </row>
    <row r="3536" spans="12:13" x14ac:dyDescent="0.25">
      <c r="L3536" s="90"/>
      <c r="M3536"/>
    </row>
    <row r="3537" spans="12:13" x14ac:dyDescent="0.25">
      <c r="L3537" s="90"/>
      <c r="M3537"/>
    </row>
    <row r="3538" spans="12:13" x14ac:dyDescent="0.25">
      <c r="L3538" s="90"/>
      <c r="M3538"/>
    </row>
    <row r="3539" spans="12:13" x14ac:dyDescent="0.25">
      <c r="L3539" s="90"/>
      <c r="M3539"/>
    </row>
    <row r="3540" spans="12:13" x14ac:dyDescent="0.25">
      <c r="L3540" s="90"/>
      <c r="M3540"/>
    </row>
    <row r="3541" spans="12:13" x14ac:dyDescent="0.25">
      <c r="L3541" s="90"/>
      <c r="M3541"/>
    </row>
    <row r="3542" spans="12:13" x14ac:dyDescent="0.25">
      <c r="L3542" s="90"/>
      <c r="M3542"/>
    </row>
    <row r="3543" spans="12:13" x14ac:dyDescent="0.25">
      <c r="L3543" s="90"/>
      <c r="M3543"/>
    </row>
    <row r="3544" spans="12:13" x14ac:dyDescent="0.25">
      <c r="L3544" s="90"/>
      <c r="M3544"/>
    </row>
    <row r="3545" spans="12:13" x14ac:dyDescent="0.25">
      <c r="L3545" s="90"/>
      <c r="M3545"/>
    </row>
    <row r="3546" spans="12:13" x14ac:dyDescent="0.25">
      <c r="L3546" s="90"/>
      <c r="M3546"/>
    </row>
    <row r="3547" spans="12:13" x14ac:dyDescent="0.25">
      <c r="L3547" s="90"/>
      <c r="M3547"/>
    </row>
    <row r="3548" spans="12:13" x14ac:dyDescent="0.25">
      <c r="L3548" s="90"/>
      <c r="M3548"/>
    </row>
    <row r="3549" spans="12:13" x14ac:dyDescent="0.25">
      <c r="L3549" s="90"/>
      <c r="M3549"/>
    </row>
    <row r="3550" spans="12:13" x14ac:dyDescent="0.25">
      <c r="L3550" s="90"/>
      <c r="M3550"/>
    </row>
    <row r="3551" spans="12:13" x14ac:dyDescent="0.25">
      <c r="L3551" s="90"/>
      <c r="M3551"/>
    </row>
    <row r="3552" spans="12:13" x14ac:dyDescent="0.25">
      <c r="L3552" s="90"/>
      <c r="M3552"/>
    </row>
    <row r="3553" spans="12:13" x14ac:dyDescent="0.25">
      <c r="L3553" s="90"/>
      <c r="M3553"/>
    </row>
    <row r="3554" spans="12:13" x14ac:dyDescent="0.25">
      <c r="L3554" s="90"/>
      <c r="M3554"/>
    </row>
    <row r="3555" spans="12:13" x14ac:dyDescent="0.25">
      <c r="L3555" s="90"/>
      <c r="M3555"/>
    </row>
    <row r="3556" spans="12:13" x14ac:dyDescent="0.25">
      <c r="L3556" s="90"/>
      <c r="M3556"/>
    </row>
    <row r="3557" spans="12:13" x14ac:dyDescent="0.25">
      <c r="L3557" s="90"/>
      <c r="M3557"/>
    </row>
    <row r="3558" spans="12:13" x14ac:dyDescent="0.25">
      <c r="L3558" s="90"/>
      <c r="M3558"/>
    </row>
    <row r="3559" spans="12:13" x14ac:dyDescent="0.25">
      <c r="L3559" s="90"/>
      <c r="M3559"/>
    </row>
    <row r="3560" spans="12:13" x14ac:dyDescent="0.25">
      <c r="L3560" s="90"/>
      <c r="M3560"/>
    </row>
    <row r="3561" spans="12:13" x14ac:dyDescent="0.25">
      <c r="L3561" s="90"/>
      <c r="M3561"/>
    </row>
    <row r="3562" spans="12:13" x14ac:dyDescent="0.25">
      <c r="L3562" s="90"/>
      <c r="M3562"/>
    </row>
    <row r="3563" spans="12:13" x14ac:dyDescent="0.25">
      <c r="L3563" s="90"/>
      <c r="M3563"/>
    </row>
    <row r="3564" spans="12:13" x14ac:dyDescent="0.25">
      <c r="L3564" s="90"/>
      <c r="M3564"/>
    </row>
    <row r="3565" spans="12:13" x14ac:dyDescent="0.25">
      <c r="L3565" s="90"/>
      <c r="M3565"/>
    </row>
    <row r="3566" spans="12:13" x14ac:dyDescent="0.25">
      <c r="L3566" s="90"/>
      <c r="M3566"/>
    </row>
    <row r="3567" spans="12:13" x14ac:dyDescent="0.25">
      <c r="L3567" s="90"/>
      <c r="M3567"/>
    </row>
    <row r="3568" spans="12:13" x14ac:dyDescent="0.25">
      <c r="L3568" s="90"/>
      <c r="M3568"/>
    </row>
    <row r="3569" spans="12:13" x14ac:dyDescent="0.25">
      <c r="L3569" s="90"/>
      <c r="M3569"/>
    </row>
    <row r="3570" spans="12:13" x14ac:dyDescent="0.25">
      <c r="L3570" s="90"/>
      <c r="M3570"/>
    </row>
    <row r="3571" spans="12:13" x14ac:dyDescent="0.25">
      <c r="L3571" s="90"/>
      <c r="M3571"/>
    </row>
    <row r="3572" spans="12:13" x14ac:dyDescent="0.25">
      <c r="L3572" s="90"/>
      <c r="M3572"/>
    </row>
    <row r="3573" spans="12:13" x14ac:dyDescent="0.25">
      <c r="L3573" s="90"/>
      <c r="M3573"/>
    </row>
    <row r="3574" spans="12:13" x14ac:dyDescent="0.25">
      <c r="L3574" s="90"/>
      <c r="M3574"/>
    </row>
    <row r="3575" spans="12:13" x14ac:dyDescent="0.25">
      <c r="L3575" s="90"/>
      <c r="M3575"/>
    </row>
    <row r="3576" spans="12:13" x14ac:dyDescent="0.25">
      <c r="L3576" s="90"/>
      <c r="M3576"/>
    </row>
    <row r="3577" spans="12:13" x14ac:dyDescent="0.25">
      <c r="L3577" s="90"/>
      <c r="M3577"/>
    </row>
    <row r="3578" spans="12:13" x14ac:dyDescent="0.25">
      <c r="L3578" s="90"/>
      <c r="M3578"/>
    </row>
    <row r="3579" spans="12:13" x14ac:dyDescent="0.25">
      <c r="L3579" s="90"/>
      <c r="M3579"/>
    </row>
    <row r="3580" spans="12:13" x14ac:dyDescent="0.25">
      <c r="L3580" s="90"/>
      <c r="M3580"/>
    </row>
    <row r="3581" spans="12:13" x14ac:dyDescent="0.25">
      <c r="L3581" s="90"/>
      <c r="M3581"/>
    </row>
    <row r="3582" spans="12:13" x14ac:dyDescent="0.25">
      <c r="L3582" s="90"/>
      <c r="M3582"/>
    </row>
    <row r="3583" spans="12:13" x14ac:dyDescent="0.25">
      <c r="L3583" s="90"/>
      <c r="M3583"/>
    </row>
    <row r="3584" spans="12:13" x14ac:dyDescent="0.25">
      <c r="L3584" s="90"/>
      <c r="M3584"/>
    </row>
    <row r="3585" spans="12:13" x14ac:dyDescent="0.25">
      <c r="L3585" s="90"/>
      <c r="M3585"/>
    </row>
    <row r="3586" spans="12:13" x14ac:dyDescent="0.25">
      <c r="L3586" s="90"/>
      <c r="M3586"/>
    </row>
    <row r="3587" spans="12:13" x14ac:dyDescent="0.25">
      <c r="L3587" s="90"/>
      <c r="M3587"/>
    </row>
    <row r="3588" spans="12:13" x14ac:dyDescent="0.25">
      <c r="L3588" s="90"/>
      <c r="M3588"/>
    </row>
    <row r="3589" spans="12:13" x14ac:dyDescent="0.25">
      <c r="L3589" s="90"/>
      <c r="M3589"/>
    </row>
    <row r="3590" spans="12:13" x14ac:dyDescent="0.25">
      <c r="L3590" s="90"/>
      <c r="M3590"/>
    </row>
    <row r="3591" spans="12:13" x14ac:dyDescent="0.25">
      <c r="L3591" s="90"/>
      <c r="M3591"/>
    </row>
    <row r="3592" spans="12:13" x14ac:dyDescent="0.25">
      <c r="L3592" s="90"/>
      <c r="M3592"/>
    </row>
    <row r="3593" spans="12:13" x14ac:dyDescent="0.25">
      <c r="L3593" s="90"/>
      <c r="M3593"/>
    </row>
    <row r="3594" spans="12:13" x14ac:dyDescent="0.25">
      <c r="L3594" s="90"/>
      <c r="M3594"/>
    </row>
    <row r="3595" spans="12:13" x14ac:dyDescent="0.25">
      <c r="L3595" s="90"/>
      <c r="M3595"/>
    </row>
    <row r="3596" spans="12:13" x14ac:dyDescent="0.25">
      <c r="L3596" s="90"/>
      <c r="M3596"/>
    </row>
    <row r="3597" spans="12:13" x14ac:dyDescent="0.25">
      <c r="L3597" s="90"/>
      <c r="M3597"/>
    </row>
    <row r="3598" spans="12:13" x14ac:dyDescent="0.25">
      <c r="L3598" s="90"/>
      <c r="M3598"/>
    </row>
    <row r="3599" spans="12:13" x14ac:dyDescent="0.25">
      <c r="L3599" s="90"/>
      <c r="M3599"/>
    </row>
    <row r="3600" spans="12:13" x14ac:dyDescent="0.25">
      <c r="L3600" s="90"/>
      <c r="M3600"/>
    </row>
    <row r="3601" spans="12:13" x14ac:dyDescent="0.25">
      <c r="L3601" s="90"/>
      <c r="M3601"/>
    </row>
    <row r="3602" spans="12:13" x14ac:dyDescent="0.25">
      <c r="L3602" s="90"/>
      <c r="M3602"/>
    </row>
    <row r="3603" spans="12:13" x14ac:dyDescent="0.25">
      <c r="L3603" s="90"/>
      <c r="M3603"/>
    </row>
    <row r="3604" spans="12:13" x14ac:dyDescent="0.25">
      <c r="L3604" s="90"/>
      <c r="M3604"/>
    </row>
    <row r="3605" spans="12:13" x14ac:dyDescent="0.25">
      <c r="L3605" s="90"/>
      <c r="M3605"/>
    </row>
    <row r="3606" spans="12:13" x14ac:dyDescent="0.25">
      <c r="L3606" s="90"/>
      <c r="M3606"/>
    </row>
    <row r="3607" spans="12:13" x14ac:dyDescent="0.25">
      <c r="L3607" s="90"/>
      <c r="M3607"/>
    </row>
    <row r="3608" spans="12:13" x14ac:dyDescent="0.25">
      <c r="L3608" s="90"/>
      <c r="M3608"/>
    </row>
    <row r="3609" spans="12:13" x14ac:dyDescent="0.25">
      <c r="L3609" s="90"/>
      <c r="M3609"/>
    </row>
    <row r="3610" spans="12:13" x14ac:dyDescent="0.25">
      <c r="L3610" s="90"/>
      <c r="M3610"/>
    </row>
    <row r="3611" spans="12:13" x14ac:dyDescent="0.25">
      <c r="L3611" s="90"/>
      <c r="M3611"/>
    </row>
    <row r="3612" spans="12:13" x14ac:dyDescent="0.25">
      <c r="L3612" s="90"/>
      <c r="M3612"/>
    </row>
    <row r="3613" spans="12:13" x14ac:dyDescent="0.25">
      <c r="L3613" s="90"/>
      <c r="M3613"/>
    </row>
    <row r="3614" spans="12:13" x14ac:dyDescent="0.25">
      <c r="L3614" s="90"/>
      <c r="M3614"/>
    </row>
    <row r="3615" spans="12:13" x14ac:dyDescent="0.25">
      <c r="L3615" s="90"/>
      <c r="M3615"/>
    </row>
    <row r="3616" spans="12:13" x14ac:dyDescent="0.25">
      <c r="L3616" s="90"/>
      <c r="M3616"/>
    </row>
    <row r="3617" spans="12:13" x14ac:dyDescent="0.25">
      <c r="L3617" s="90"/>
      <c r="M3617"/>
    </row>
    <row r="3618" spans="12:13" x14ac:dyDescent="0.25">
      <c r="L3618" s="90"/>
      <c r="M3618"/>
    </row>
    <row r="3619" spans="12:13" x14ac:dyDescent="0.25">
      <c r="L3619" s="90"/>
      <c r="M3619"/>
    </row>
    <row r="3620" spans="12:13" x14ac:dyDescent="0.25">
      <c r="L3620" s="90"/>
      <c r="M3620"/>
    </row>
    <row r="3621" spans="12:13" x14ac:dyDescent="0.25">
      <c r="L3621" s="90"/>
      <c r="M3621"/>
    </row>
    <row r="3622" spans="12:13" x14ac:dyDescent="0.25">
      <c r="L3622" s="90"/>
      <c r="M3622"/>
    </row>
    <row r="3623" spans="12:13" x14ac:dyDescent="0.25">
      <c r="L3623" s="90"/>
      <c r="M3623"/>
    </row>
    <row r="3624" spans="12:13" x14ac:dyDescent="0.25">
      <c r="L3624" s="90"/>
      <c r="M3624"/>
    </row>
    <row r="3625" spans="12:13" x14ac:dyDescent="0.25">
      <c r="L3625" s="90"/>
      <c r="M3625"/>
    </row>
    <row r="3626" spans="12:13" x14ac:dyDescent="0.25">
      <c r="L3626" s="90"/>
      <c r="M3626"/>
    </row>
    <row r="3627" spans="12:13" x14ac:dyDescent="0.25">
      <c r="L3627" s="90"/>
      <c r="M3627"/>
    </row>
    <row r="3628" spans="12:13" x14ac:dyDescent="0.25">
      <c r="L3628" s="90"/>
      <c r="M3628"/>
    </row>
    <row r="3629" spans="12:13" x14ac:dyDescent="0.25">
      <c r="L3629" s="90"/>
      <c r="M3629"/>
    </row>
    <row r="3630" spans="12:13" x14ac:dyDescent="0.25">
      <c r="L3630" s="90"/>
      <c r="M3630"/>
    </row>
    <row r="3631" spans="12:13" x14ac:dyDescent="0.25">
      <c r="L3631" s="90"/>
      <c r="M3631"/>
    </row>
    <row r="3632" spans="12:13" x14ac:dyDescent="0.25">
      <c r="L3632" s="90"/>
      <c r="M3632"/>
    </row>
    <row r="3633" spans="12:13" x14ac:dyDescent="0.25">
      <c r="L3633" s="90"/>
      <c r="M3633"/>
    </row>
    <row r="3634" spans="12:13" x14ac:dyDescent="0.25">
      <c r="L3634" s="90"/>
      <c r="M3634"/>
    </row>
    <row r="3635" spans="12:13" x14ac:dyDescent="0.25">
      <c r="L3635" s="90"/>
      <c r="M3635"/>
    </row>
    <row r="3636" spans="12:13" x14ac:dyDescent="0.25">
      <c r="L3636" s="90"/>
      <c r="M3636"/>
    </row>
    <row r="3637" spans="12:13" x14ac:dyDescent="0.25">
      <c r="L3637" s="90"/>
      <c r="M3637"/>
    </row>
    <row r="3638" spans="12:13" x14ac:dyDescent="0.25">
      <c r="L3638" s="90"/>
      <c r="M3638"/>
    </row>
    <row r="3639" spans="12:13" x14ac:dyDescent="0.25">
      <c r="L3639" s="90"/>
      <c r="M3639"/>
    </row>
    <row r="3640" spans="12:13" x14ac:dyDescent="0.25">
      <c r="L3640" s="90"/>
      <c r="M3640"/>
    </row>
    <row r="3641" spans="12:13" x14ac:dyDescent="0.25">
      <c r="L3641" s="90"/>
      <c r="M3641"/>
    </row>
    <row r="3642" spans="12:13" x14ac:dyDescent="0.25">
      <c r="L3642" s="90"/>
      <c r="M3642"/>
    </row>
    <row r="3643" spans="12:13" x14ac:dyDescent="0.25">
      <c r="L3643" s="90"/>
      <c r="M3643"/>
    </row>
    <row r="3644" spans="12:13" x14ac:dyDescent="0.25">
      <c r="L3644" s="90"/>
      <c r="M3644"/>
    </row>
    <row r="3645" spans="12:13" x14ac:dyDescent="0.25">
      <c r="L3645" s="90"/>
      <c r="M3645"/>
    </row>
    <row r="3646" spans="12:13" x14ac:dyDescent="0.25">
      <c r="L3646" s="90"/>
      <c r="M3646"/>
    </row>
    <row r="3647" spans="12:13" x14ac:dyDescent="0.25">
      <c r="L3647" s="90"/>
      <c r="M3647"/>
    </row>
    <row r="3648" spans="12:13" x14ac:dyDescent="0.25">
      <c r="L3648" s="90"/>
      <c r="M3648"/>
    </row>
    <row r="3649" spans="12:13" x14ac:dyDescent="0.25">
      <c r="L3649" s="90"/>
      <c r="M3649"/>
    </row>
    <row r="3650" spans="12:13" x14ac:dyDescent="0.25">
      <c r="L3650" s="90"/>
      <c r="M3650"/>
    </row>
    <row r="3651" spans="12:13" x14ac:dyDescent="0.25">
      <c r="L3651" s="90"/>
      <c r="M3651"/>
    </row>
    <row r="3652" spans="12:13" x14ac:dyDescent="0.25">
      <c r="L3652" s="90"/>
      <c r="M3652"/>
    </row>
    <row r="3653" spans="12:13" x14ac:dyDescent="0.25">
      <c r="L3653" s="90"/>
      <c r="M3653"/>
    </row>
    <row r="3654" spans="12:13" x14ac:dyDescent="0.25">
      <c r="L3654" s="90"/>
      <c r="M3654"/>
    </row>
    <row r="3655" spans="12:13" x14ac:dyDescent="0.25">
      <c r="L3655" s="90"/>
      <c r="M3655"/>
    </row>
    <row r="3656" spans="12:13" x14ac:dyDescent="0.25">
      <c r="L3656" s="90"/>
      <c r="M3656"/>
    </row>
    <row r="3657" spans="12:13" x14ac:dyDescent="0.25">
      <c r="L3657" s="90"/>
      <c r="M3657"/>
    </row>
    <row r="3658" spans="12:13" x14ac:dyDescent="0.25">
      <c r="L3658" s="90"/>
      <c r="M3658"/>
    </row>
    <row r="3659" spans="12:13" x14ac:dyDescent="0.25">
      <c r="L3659" s="90"/>
      <c r="M3659"/>
    </row>
    <row r="3660" spans="12:13" x14ac:dyDescent="0.25">
      <c r="L3660" s="90"/>
      <c r="M3660"/>
    </row>
    <row r="3661" spans="12:13" x14ac:dyDescent="0.25">
      <c r="L3661" s="90"/>
      <c r="M3661"/>
    </row>
    <row r="3662" spans="12:13" x14ac:dyDescent="0.25">
      <c r="L3662" s="90"/>
      <c r="M3662"/>
    </row>
    <row r="3663" spans="12:13" x14ac:dyDescent="0.25">
      <c r="L3663" s="90"/>
      <c r="M3663"/>
    </row>
    <row r="3664" spans="12:13" x14ac:dyDescent="0.25">
      <c r="L3664" s="90"/>
      <c r="M3664"/>
    </row>
    <row r="3665" spans="12:13" x14ac:dyDescent="0.25">
      <c r="L3665" s="90"/>
      <c r="M3665"/>
    </row>
    <row r="3666" spans="12:13" x14ac:dyDescent="0.25">
      <c r="L3666" s="90"/>
      <c r="M3666"/>
    </row>
    <row r="3667" spans="12:13" x14ac:dyDescent="0.25">
      <c r="L3667" s="90"/>
      <c r="M3667"/>
    </row>
    <row r="3668" spans="12:13" x14ac:dyDescent="0.25">
      <c r="L3668" s="90"/>
      <c r="M3668"/>
    </row>
    <row r="3669" spans="12:13" x14ac:dyDescent="0.25">
      <c r="L3669" s="90"/>
      <c r="M3669"/>
    </row>
    <row r="3670" spans="12:13" x14ac:dyDescent="0.25">
      <c r="L3670" s="90"/>
      <c r="M3670"/>
    </row>
    <row r="3671" spans="12:13" x14ac:dyDescent="0.25">
      <c r="L3671" s="90"/>
      <c r="M3671"/>
    </row>
    <row r="3672" spans="12:13" x14ac:dyDescent="0.25">
      <c r="L3672" s="90"/>
      <c r="M3672"/>
    </row>
    <row r="3673" spans="12:13" x14ac:dyDescent="0.25">
      <c r="L3673" s="90"/>
      <c r="M3673"/>
    </row>
    <row r="3674" spans="12:13" x14ac:dyDescent="0.25">
      <c r="L3674" s="90"/>
      <c r="M3674"/>
    </row>
    <row r="3675" spans="12:13" x14ac:dyDescent="0.25">
      <c r="L3675" s="90"/>
      <c r="M3675"/>
    </row>
    <row r="3676" spans="12:13" x14ac:dyDescent="0.25">
      <c r="L3676" s="90"/>
      <c r="M3676"/>
    </row>
    <row r="3677" spans="12:13" x14ac:dyDescent="0.25">
      <c r="L3677" s="90"/>
      <c r="M3677"/>
    </row>
    <row r="3678" spans="12:13" x14ac:dyDescent="0.25">
      <c r="L3678" s="90"/>
      <c r="M3678"/>
    </row>
    <row r="3679" spans="12:13" x14ac:dyDescent="0.25">
      <c r="L3679" s="90"/>
      <c r="M3679"/>
    </row>
    <row r="3680" spans="12:13" x14ac:dyDescent="0.25">
      <c r="L3680" s="90"/>
      <c r="M3680"/>
    </row>
    <row r="3681" spans="12:13" x14ac:dyDescent="0.25">
      <c r="L3681" s="90"/>
      <c r="M3681"/>
    </row>
    <row r="3682" spans="12:13" x14ac:dyDescent="0.25">
      <c r="L3682" s="90"/>
      <c r="M3682"/>
    </row>
    <row r="3683" spans="12:13" x14ac:dyDescent="0.25">
      <c r="L3683" s="90"/>
      <c r="M3683"/>
    </row>
    <row r="3684" spans="12:13" x14ac:dyDescent="0.25">
      <c r="L3684" s="90"/>
      <c r="M3684"/>
    </row>
    <row r="3685" spans="12:13" x14ac:dyDescent="0.25">
      <c r="L3685" s="90"/>
      <c r="M3685"/>
    </row>
    <row r="3686" spans="12:13" x14ac:dyDescent="0.25">
      <c r="L3686" s="90"/>
      <c r="M3686"/>
    </row>
    <row r="3687" spans="12:13" x14ac:dyDescent="0.25">
      <c r="L3687" s="90"/>
      <c r="M3687"/>
    </row>
    <row r="3688" spans="12:13" x14ac:dyDescent="0.25">
      <c r="L3688" s="90"/>
      <c r="M3688"/>
    </row>
    <row r="3689" spans="12:13" x14ac:dyDescent="0.25">
      <c r="L3689" s="90"/>
      <c r="M3689"/>
    </row>
    <row r="3690" spans="12:13" x14ac:dyDescent="0.25">
      <c r="L3690" s="90"/>
      <c r="M3690"/>
    </row>
    <row r="3691" spans="12:13" x14ac:dyDescent="0.25">
      <c r="L3691" s="90"/>
      <c r="M3691"/>
    </row>
    <row r="3692" spans="12:13" x14ac:dyDescent="0.25">
      <c r="L3692" s="90"/>
      <c r="M3692"/>
    </row>
    <row r="3693" spans="12:13" x14ac:dyDescent="0.25">
      <c r="L3693" s="90"/>
      <c r="M3693"/>
    </row>
    <row r="3694" spans="12:13" x14ac:dyDescent="0.25">
      <c r="L3694" s="90"/>
      <c r="M3694"/>
    </row>
    <row r="3695" spans="12:13" x14ac:dyDescent="0.25">
      <c r="L3695" s="90"/>
      <c r="M3695"/>
    </row>
    <row r="3696" spans="12:13" x14ac:dyDescent="0.25">
      <c r="L3696" s="90"/>
      <c r="M3696"/>
    </row>
    <row r="3697" spans="12:13" x14ac:dyDescent="0.25">
      <c r="L3697" s="90"/>
      <c r="M3697"/>
    </row>
    <row r="3698" spans="12:13" x14ac:dyDescent="0.25">
      <c r="L3698" s="90"/>
      <c r="M3698"/>
    </row>
    <row r="3699" spans="12:13" x14ac:dyDescent="0.25">
      <c r="L3699" s="90"/>
      <c r="M3699"/>
    </row>
    <row r="3700" spans="12:13" x14ac:dyDescent="0.25">
      <c r="L3700" s="90"/>
      <c r="M3700"/>
    </row>
    <row r="3701" spans="12:13" x14ac:dyDescent="0.25">
      <c r="L3701" s="90"/>
      <c r="M3701"/>
    </row>
    <row r="3702" spans="12:13" x14ac:dyDescent="0.25">
      <c r="L3702" s="90"/>
      <c r="M3702"/>
    </row>
    <row r="3703" spans="12:13" x14ac:dyDescent="0.25">
      <c r="L3703" s="90"/>
      <c r="M3703"/>
    </row>
    <row r="3704" spans="12:13" x14ac:dyDescent="0.25">
      <c r="L3704" s="90"/>
      <c r="M3704"/>
    </row>
    <row r="3705" spans="12:13" x14ac:dyDescent="0.25">
      <c r="L3705" s="90"/>
      <c r="M3705"/>
    </row>
    <row r="3706" spans="12:13" x14ac:dyDescent="0.25">
      <c r="L3706" s="90"/>
      <c r="M3706"/>
    </row>
    <row r="3707" spans="12:13" x14ac:dyDescent="0.25">
      <c r="L3707" s="90"/>
      <c r="M3707"/>
    </row>
    <row r="3708" spans="12:13" x14ac:dyDescent="0.25">
      <c r="L3708" s="90"/>
      <c r="M3708"/>
    </row>
    <row r="3709" spans="12:13" x14ac:dyDescent="0.25">
      <c r="L3709" s="90"/>
      <c r="M3709"/>
    </row>
    <row r="3710" spans="12:13" x14ac:dyDescent="0.25">
      <c r="L3710" s="90"/>
      <c r="M3710"/>
    </row>
    <row r="3711" spans="12:13" x14ac:dyDescent="0.25">
      <c r="L3711" s="90"/>
      <c r="M3711"/>
    </row>
    <row r="3712" spans="12:13" x14ac:dyDescent="0.25">
      <c r="L3712" s="90"/>
      <c r="M3712"/>
    </row>
    <row r="3713" spans="12:13" x14ac:dyDescent="0.25">
      <c r="L3713" s="90"/>
      <c r="M3713"/>
    </row>
    <row r="3714" spans="12:13" x14ac:dyDescent="0.25">
      <c r="L3714" s="90"/>
      <c r="M3714"/>
    </row>
    <row r="3715" spans="12:13" x14ac:dyDescent="0.25">
      <c r="L3715" s="90"/>
      <c r="M3715"/>
    </row>
    <row r="3716" spans="12:13" x14ac:dyDescent="0.25">
      <c r="L3716" s="90"/>
      <c r="M3716"/>
    </row>
    <row r="3717" spans="12:13" x14ac:dyDescent="0.25">
      <c r="L3717" s="90"/>
      <c r="M3717"/>
    </row>
    <row r="3718" spans="12:13" x14ac:dyDescent="0.25">
      <c r="L3718" s="90"/>
      <c r="M3718"/>
    </row>
    <row r="3719" spans="12:13" x14ac:dyDescent="0.25">
      <c r="L3719" s="90"/>
      <c r="M3719"/>
    </row>
    <row r="3720" spans="12:13" x14ac:dyDescent="0.25">
      <c r="L3720" s="90"/>
      <c r="M3720"/>
    </row>
    <row r="3721" spans="12:13" x14ac:dyDescent="0.25">
      <c r="L3721" s="90"/>
      <c r="M3721"/>
    </row>
    <row r="3722" spans="12:13" x14ac:dyDescent="0.25">
      <c r="L3722" s="90"/>
      <c r="M3722"/>
    </row>
    <row r="3723" spans="12:13" x14ac:dyDescent="0.25">
      <c r="L3723" s="90"/>
      <c r="M3723"/>
    </row>
    <row r="3724" spans="12:13" x14ac:dyDescent="0.25">
      <c r="L3724" s="90"/>
      <c r="M3724"/>
    </row>
    <row r="3725" spans="12:13" x14ac:dyDescent="0.25">
      <c r="L3725" s="90"/>
      <c r="M3725"/>
    </row>
    <row r="3726" spans="12:13" x14ac:dyDescent="0.25">
      <c r="L3726" s="90"/>
      <c r="M3726"/>
    </row>
    <row r="3727" spans="12:13" x14ac:dyDescent="0.25">
      <c r="L3727" s="90"/>
      <c r="M3727"/>
    </row>
    <row r="3728" spans="12:13" x14ac:dyDescent="0.25">
      <c r="L3728" s="90"/>
      <c r="M3728"/>
    </row>
    <row r="3729" spans="12:13" x14ac:dyDescent="0.25">
      <c r="L3729" s="90"/>
      <c r="M3729"/>
    </row>
    <row r="3730" spans="12:13" x14ac:dyDescent="0.25">
      <c r="L3730" s="90"/>
      <c r="M3730"/>
    </row>
    <row r="3731" spans="12:13" x14ac:dyDescent="0.25">
      <c r="L3731" s="90"/>
      <c r="M3731"/>
    </row>
    <row r="3732" spans="12:13" x14ac:dyDescent="0.25">
      <c r="L3732" s="90"/>
      <c r="M3732"/>
    </row>
    <row r="3733" spans="12:13" x14ac:dyDescent="0.25">
      <c r="L3733" s="90"/>
      <c r="M3733"/>
    </row>
    <row r="3734" spans="12:13" x14ac:dyDescent="0.25">
      <c r="L3734" s="90"/>
      <c r="M3734"/>
    </row>
    <row r="3735" spans="12:13" x14ac:dyDescent="0.25">
      <c r="L3735" s="90"/>
      <c r="M3735"/>
    </row>
    <row r="3736" spans="12:13" x14ac:dyDescent="0.25">
      <c r="L3736" s="90"/>
      <c r="M3736"/>
    </row>
    <row r="3737" spans="12:13" x14ac:dyDescent="0.25">
      <c r="L3737" s="90"/>
      <c r="M3737"/>
    </row>
    <row r="3738" spans="12:13" x14ac:dyDescent="0.25">
      <c r="L3738" s="90"/>
      <c r="M3738"/>
    </row>
    <row r="3739" spans="12:13" x14ac:dyDescent="0.25">
      <c r="L3739" s="90"/>
      <c r="M3739"/>
    </row>
    <row r="3740" spans="12:13" x14ac:dyDescent="0.25">
      <c r="L3740" s="90"/>
      <c r="M3740"/>
    </row>
    <row r="3741" spans="12:13" x14ac:dyDescent="0.25">
      <c r="L3741" s="90"/>
      <c r="M3741"/>
    </row>
    <row r="3742" spans="12:13" x14ac:dyDescent="0.25">
      <c r="L3742" s="90"/>
      <c r="M3742"/>
    </row>
    <row r="3743" spans="12:13" x14ac:dyDescent="0.25">
      <c r="L3743" s="90"/>
      <c r="M3743"/>
    </row>
    <row r="3744" spans="12:13" x14ac:dyDescent="0.25">
      <c r="L3744" s="90"/>
      <c r="M3744"/>
    </row>
    <row r="3745" spans="12:13" x14ac:dyDescent="0.25">
      <c r="L3745" s="90"/>
      <c r="M3745"/>
    </row>
    <row r="3746" spans="12:13" x14ac:dyDescent="0.25">
      <c r="L3746" s="90"/>
      <c r="M3746"/>
    </row>
    <row r="3747" spans="12:13" x14ac:dyDescent="0.25">
      <c r="L3747" s="90"/>
      <c r="M3747"/>
    </row>
    <row r="3748" spans="12:13" x14ac:dyDescent="0.25">
      <c r="L3748" s="90"/>
      <c r="M3748"/>
    </row>
    <row r="3749" spans="12:13" x14ac:dyDescent="0.25">
      <c r="L3749" s="90"/>
      <c r="M3749"/>
    </row>
    <row r="3750" spans="12:13" x14ac:dyDescent="0.25">
      <c r="L3750" s="90"/>
      <c r="M3750"/>
    </row>
    <row r="3751" spans="12:13" x14ac:dyDescent="0.25">
      <c r="L3751" s="90"/>
      <c r="M3751"/>
    </row>
    <row r="3752" spans="12:13" x14ac:dyDescent="0.25">
      <c r="L3752" s="90"/>
      <c r="M3752"/>
    </row>
    <row r="3753" spans="12:13" x14ac:dyDescent="0.25">
      <c r="L3753" s="90"/>
      <c r="M3753"/>
    </row>
    <row r="3754" spans="12:13" x14ac:dyDescent="0.25">
      <c r="L3754" s="90"/>
      <c r="M3754"/>
    </row>
    <row r="3755" spans="12:13" x14ac:dyDescent="0.25">
      <c r="L3755" s="90"/>
      <c r="M3755"/>
    </row>
    <row r="3756" spans="12:13" x14ac:dyDescent="0.25">
      <c r="L3756" s="90"/>
      <c r="M3756"/>
    </row>
    <row r="3757" spans="12:13" x14ac:dyDescent="0.25">
      <c r="L3757" s="90"/>
      <c r="M3757"/>
    </row>
    <row r="3758" spans="12:13" x14ac:dyDescent="0.25">
      <c r="L3758" s="90"/>
      <c r="M3758"/>
    </row>
    <row r="3759" spans="12:13" x14ac:dyDescent="0.25">
      <c r="L3759" s="90"/>
      <c r="M3759"/>
    </row>
    <row r="3760" spans="12:13" x14ac:dyDescent="0.25">
      <c r="L3760" s="90"/>
      <c r="M3760"/>
    </row>
    <row r="3761" spans="12:13" x14ac:dyDescent="0.25">
      <c r="L3761" s="90"/>
      <c r="M3761"/>
    </row>
    <row r="3762" spans="12:13" x14ac:dyDescent="0.25">
      <c r="L3762" s="90"/>
      <c r="M3762"/>
    </row>
    <row r="3763" spans="12:13" x14ac:dyDescent="0.25">
      <c r="L3763" s="90"/>
      <c r="M3763"/>
    </row>
    <row r="3764" spans="12:13" x14ac:dyDescent="0.25">
      <c r="L3764" s="90"/>
      <c r="M3764"/>
    </row>
    <row r="3765" spans="12:13" x14ac:dyDescent="0.25">
      <c r="L3765" s="90"/>
      <c r="M3765"/>
    </row>
    <row r="3766" spans="12:13" x14ac:dyDescent="0.25">
      <c r="L3766" s="90"/>
      <c r="M3766"/>
    </row>
    <row r="3767" spans="12:13" x14ac:dyDescent="0.25">
      <c r="L3767" s="90"/>
      <c r="M3767"/>
    </row>
    <row r="3768" spans="12:13" x14ac:dyDescent="0.25">
      <c r="L3768" s="90"/>
      <c r="M3768"/>
    </row>
    <row r="3769" spans="12:13" x14ac:dyDescent="0.25">
      <c r="L3769" s="90"/>
      <c r="M3769"/>
    </row>
    <row r="3770" spans="12:13" x14ac:dyDescent="0.25">
      <c r="L3770" s="90"/>
      <c r="M3770"/>
    </row>
    <row r="3771" spans="12:13" x14ac:dyDescent="0.25">
      <c r="L3771" s="90"/>
      <c r="M3771"/>
    </row>
    <row r="3772" spans="12:13" x14ac:dyDescent="0.25">
      <c r="L3772" s="90"/>
      <c r="M3772"/>
    </row>
    <row r="3773" spans="12:13" x14ac:dyDescent="0.25">
      <c r="L3773" s="90"/>
      <c r="M3773"/>
    </row>
    <row r="3774" spans="12:13" x14ac:dyDescent="0.25">
      <c r="L3774" s="90"/>
      <c r="M3774"/>
    </row>
    <row r="3775" spans="12:13" x14ac:dyDescent="0.25">
      <c r="L3775" s="90"/>
      <c r="M3775"/>
    </row>
    <row r="3776" spans="12:13" x14ac:dyDescent="0.25">
      <c r="L3776" s="90"/>
      <c r="M3776"/>
    </row>
    <row r="3777" spans="12:13" x14ac:dyDescent="0.25">
      <c r="L3777" s="90"/>
      <c r="M3777"/>
    </row>
    <row r="3778" spans="12:13" x14ac:dyDescent="0.25">
      <c r="L3778" s="90"/>
      <c r="M3778"/>
    </row>
    <row r="3779" spans="12:13" x14ac:dyDescent="0.25">
      <c r="L3779" s="90"/>
      <c r="M3779"/>
    </row>
    <row r="3780" spans="12:13" x14ac:dyDescent="0.25">
      <c r="L3780" s="90"/>
      <c r="M3780"/>
    </row>
    <row r="3781" spans="12:13" x14ac:dyDescent="0.25">
      <c r="L3781" s="90"/>
      <c r="M3781"/>
    </row>
    <row r="3782" spans="12:13" x14ac:dyDescent="0.25">
      <c r="L3782" s="90"/>
      <c r="M3782"/>
    </row>
    <row r="3783" spans="12:13" x14ac:dyDescent="0.25">
      <c r="L3783" s="90"/>
      <c r="M3783"/>
    </row>
    <row r="3784" spans="12:13" x14ac:dyDescent="0.25">
      <c r="L3784" s="90"/>
      <c r="M3784"/>
    </row>
    <row r="3785" spans="12:13" x14ac:dyDescent="0.25">
      <c r="L3785" s="90"/>
      <c r="M3785"/>
    </row>
    <row r="3786" spans="12:13" x14ac:dyDescent="0.25">
      <c r="L3786" s="90"/>
      <c r="M3786"/>
    </row>
    <row r="3787" spans="12:13" x14ac:dyDescent="0.25">
      <c r="L3787" s="90"/>
      <c r="M3787"/>
    </row>
    <row r="3788" spans="12:13" x14ac:dyDescent="0.25">
      <c r="L3788" s="90"/>
      <c r="M3788"/>
    </row>
    <row r="3789" spans="12:13" x14ac:dyDescent="0.25">
      <c r="L3789" s="90"/>
      <c r="M3789"/>
    </row>
    <row r="3790" spans="12:13" x14ac:dyDescent="0.25">
      <c r="L3790" s="90"/>
      <c r="M3790"/>
    </row>
    <row r="3791" spans="12:13" x14ac:dyDescent="0.25">
      <c r="L3791" s="90"/>
      <c r="M3791"/>
    </row>
    <row r="3792" spans="12:13" x14ac:dyDescent="0.25">
      <c r="L3792" s="90"/>
      <c r="M3792"/>
    </row>
    <row r="3793" spans="12:13" x14ac:dyDescent="0.25">
      <c r="L3793" s="90"/>
      <c r="M3793"/>
    </row>
    <row r="3794" spans="12:13" x14ac:dyDescent="0.25">
      <c r="L3794" s="90"/>
      <c r="M3794"/>
    </row>
    <row r="3795" spans="12:13" x14ac:dyDescent="0.25">
      <c r="L3795" s="90"/>
      <c r="M3795"/>
    </row>
    <row r="3796" spans="12:13" x14ac:dyDescent="0.25">
      <c r="L3796" s="90"/>
      <c r="M3796"/>
    </row>
    <row r="3797" spans="12:13" x14ac:dyDescent="0.25">
      <c r="L3797" s="90"/>
      <c r="M3797"/>
    </row>
    <row r="3798" spans="12:13" x14ac:dyDescent="0.25">
      <c r="L3798" s="90"/>
      <c r="M3798"/>
    </row>
    <row r="3799" spans="12:13" x14ac:dyDescent="0.25">
      <c r="L3799" s="90"/>
      <c r="M3799"/>
    </row>
    <row r="3800" spans="12:13" x14ac:dyDescent="0.25">
      <c r="L3800" s="90"/>
      <c r="M3800"/>
    </row>
    <row r="3801" spans="12:13" x14ac:dyDescent="0.25">
      <c r="L3801" s="90"/>
      <c r="M3801"/>
    </row>
    <row r="3802" spans="12:13" x14ac:dyDescent="0.25">
      <c r="L3802" s="90"/>
      <c r="M3802"/>
    </row>
    <row r="3803" spans="12:13" x14ac:dyDescent="0.25">
      <c r="L3803" s="90"/>
      <c r="M3803"/>
    </row>
    <row r="3804" spans="12:13" x14ac:dyDescent="0.25">
      <c r="L3804" s="90"/>
      <c r="M3804"/>
    </row>
    <row r="3805" spans="12:13" x14ac:dyDescent="0.25">
      <c r="L3805" s="90"/>
      <c r="M3805"/>
    </row>
    <row r="3806" spans="12:13" x14ac:dyDescent="0.25">
      <c r="L3806" s="90"/>
      <c r="M3806"/>
    </row>
    <row r="3807" spans="12:13" x14ac:dyDescent="0.25">
      <c r="L3807" s="90"/>
      <c r="M3807"/>
    </row>
    <row r="3808" spans="12:13" x14ac:dyDescent="0.25">
      <c r="L3808" s="90"/>
      <c r="M3808"/>
    </row>
    <row r="3809" spans="12:13" x14ac:dyDescent="0.25">
      <c r="L3809" s="90"/>
      <c r="M3809"/>
    </row>
    <row r="3810" spans="12:13" x14ac:dyDescent="0.25">
      <c r="L3810" s="90"/>
      <c r="M3810"/>
    </row>
    <row r="3811" spans="12:13" x14ac:dyDescent="0.25">
      <c r="L3811" s="90"/>
      <c r="M3811"/>
    </row>
    <row r="3812" spans="12:13" x14ac:dyDescent="0.25">
      <c r="L3812" s="90"/>
      <c r="M3812"/>
    </row>
    <row r="3813" spans="12:13" x14ac:dyDescent="0.25">
      <c r="L3813" s="90"/>
      <c r="M3813"/>
    </row>
    <row r="3814" spans="12:13" x14ac:dyDescent="0.25">
      <c r="L3814" s="90"/>
      <c r="M3814"/>
    </row>
    <row r="3815" spans="12:13" x14ac:dyDescent="0.25">
      <c r="L3815" s="90"/>
      <c r="M3815"/>
    </row>
    <row r="3816" spans="12:13" x14ac:dyDescent="0.25">
      <c r="L3816" s="90"/>
      <c r="M3816"/>
    </row>
    <row r="3817" spans="12:13" x14ac:dyDescent="0.25">
      <c r="L3817" s="90"/>
      <c r="M3817"/>
    </row>
    <row r="3818" spans="12:13" x14ac:dyDescent="0.25">
      <c r="L3818" s="90"/>
      <c r="M3818"/>
    </row>
    <row r="3819" spans="12:13" x14ac:dyDescent="0.25">
      <c r="L3819" s="90"/>
      <c r="M3819"/>
    </row>
    <row r="3820" spans="12:13" x14ac:dyDescent="0.25">
      <c r="L3820" s="90"/>
      <c r="M3820"/>
    </row>
    <row r="3821" spans="12:13" x14ac:dyDescent="0.25">
      <c r="L3821" s="90"/>
      <c r="M3821"/>
    </row>
    <row r="3822" spans="12:13" x14ac:dyDescent="0.25">
      <c r="L3822" s="90"/>
      <c r="M3822"/>
    </row>
    <row r="3823" spans="12:13" x14ac:dyDescent="0.25">
      <c r="L3823" s="90"/>
      <c r="M3823"/>
    </row>
    <row r="3824" spans="12:13" x14ac:dyDescent="0.25">
      <c r="L3824" s="90"/>
      <c r="M3824"/>
    </row>
    <row r="3825" spans="12:13" x14ac:dyDescent="0.25">
      <c r="L3825" s="90"/>
      <c r="M3825"/>
    </row>
    <row r="3826" spans="12:13" x14ac:dyDescent="0.25">
      <c r="L3826" s="90"/>
      <c r="M3826"/>
    </row>
    <row r="3827" spans="12:13" x14ac:dyDescent="0.25">
      <c r="L3827" s="90"/>
      <c r="M3827"/>
    </row>
    <row r="3828" spans="12:13" x14ac:dyDescent="0.25">
      <c r="L3828" s="90"/>
      <c r="M3828"/>
    </row>
    <row r="3829" spans="12:13" x14ac:dyDescent="0.25">
      <c r="L3829" s="90"/>
      <c r="M3829"/>
    </row>
    <row r="3830" spans="12:13" x14ac:dyDescent="0.25">
      <c r="L3830" s="90"/>
      <c r="M3830"/>
    </row>
    <row r="3831" spans="12:13" x14ac:dyDescent="0.25">
      <c r="L3831" s="90"/>
      <c r="M3831"/>
    </row>
    <row r="3832" spans="12:13" x14ac:dyDescent="0.25">
      <c r="L3832" s="90"/>
      <c r="M3832"/>
    </row>
    <row r="3833" spans="12:13" x14ac:dyDescent="0.25">
      <c r="L3833" s="90"/>
      <c r="M3833"/>
    </row>
    <row r="3834" spans="12:13" x14ac:dyDescent="0.25">
      <c r="L3834" s="90"/>
      <c r="M3834"/>
    </row>
    <row r="3835" spans="12:13" x14ac:dyDescent="0.25">
      <c r="L3835" s="90"/>
      <c r="M3835"/>
    </row>
    <row r="3836" spans="12:13" x14ac:dyDescent="0.25">
      <c r="L3836" s="90"/>
      <c r="M3836"/>
    </row>
    <row r="3837" spans="12:13" x14ac:dyDescent="0.25">
      <c r="L3837" s="90"/>
      <c r="M3837"/>
    </row>
    <row r="3838" spans="12:13" x14ac:dyDescent="0.25">
      <c r="L3838" s="90"/>
      <c r="M3838"/>
    </row>
    <row r="3839" spans="12:13" x14ac:dyDescent="0.25">
      <c r="L3839" s="90"/>
      <c r="M3839"/>
    </row>
    <row r="3840" spans="12:13" x14ac:dyDescent="0.25">
      <c r="L3840" s="90"/>
      <c r="M3840"/>
    </row>
    <row r="3841" spans="12:13" x14ac:dyDescent="0.25">
      <c r="L3841" s="90"/>
      <c r="M3841"/>
    </row>
    <row r="3842" spans="12:13" x14ac:dyDescent="0.25">
      <c r="L3842" s="90"/>
      <c r="M3842"/>
    </row>
    <row r="3843" spans="12:13" x14ac:dyDescent="0.25">
      <c r="L3843" s="90"/>
      <c r="M3843"/>
    </row>
    <row r="3844" spans="12:13" x14ac:dyDescent="0.25">
      <c r="L3844" s="90"/>
      <c r="M3844"/>
    </row>
    <row r="3845" spans="12:13" x14ac:dyDescent="0.25">
      <c r="L3845" s="90"/>
      <c r="M3845"/>
    </row>
    <row r="3846" spans="12:13" x14ac:dyDescent="0.25">
      <c r="L3846" s="90"/>
      <c r="M3846"/>
    </row>
    <row r="3847" spans="12:13" x14ac:dyDescent="0.25">
      <c r="L3847" s="90"/>
      <c r="M3847"/>
    </row>
    <row r="3848" spans="12:13" x14ac:dyDescent="0.25">
      <c r="L3848" s="90"/>
      <c r="M3848"/>
    </row>
    <row r="3849" spans="12:13" x14ac:dyDescent="0.25">
      <c r="L3849" s="90"/>
      <c r="M3849"/>
    </row>
    <row r="3850" spans="12:13" x14ac:dyDescent="0.25">
      <c r="L3850" s="90"/>
      <c r="M3850"/>
    </row>
    <row r="3851" spans="12:13" x14ac:dyDescent="0.25">
      <c r="L3851" s="90"/>
      <c r="M3851"/>
    </row>
    <row r="3852" spans="12:13" x14ac:dyDescent="0.25">
      <c r="L3852" s="90"/>
      <c r="M3852"/>
    </row>
    <row r="3853" spans="12:13" x14ac:dyDescent="0.25">
      <c r="L3853" s="90"/>
      <c r="M3853"/>
    </row>
    <row r="3854" spans="12:13" x14ac:dyDescent="0.25">
      <c r="L3854" s="90"/>
      <c r="M3854"/>
    </row>
    <row r="3855" spans="12:13" x14ac:dyDescent="0.25">
      <c r="L3855" s="90"/>
      <c r="M3855"/>
    </row>
    <row r="3856" spans="12:13" x14ac:dyDescent="0.25">
      <c r="L3856" s="90"/>
      <c r="M3856"/>
    </row>
    <row r="3857" spans="12:13" x14ac:dyDescent="0.25">
      <c r="L3857" s="90"/>
      <c r="M3857"/>
    </row>
    <row r="3858" spans="12:13" x14ac:dyDescent="0.25">
      <c r="L3858" s="90"/>
      <c r="M3858"/>
    </row>
    <row r="3859" spans="12:13" x14ac:dyDescent="0.25">
      <c r="L3859" s="90"/>
      <c r="M3859"/>
    </row>
    <row r="3860" spans="12:13" x14ac:dyDescent="0.25">
      <c r="L3860" s="90"/>
      <c r="M3860"/>
    </row>
    <row r="3861" spans="12:13" x14ac:dyDescent="0.25">
      <c r="L3861" s="90"/>
      <c r="M3861"/>
    </row>
    <row r="3862" spans="12:13" x14ac:dyDescent="0.25">
      <c r="L3862" s="90"/>
      <c r="M3862"/>
    </row>
    <row r="3863" spans="12:13" x14ac:dyDescent="0.25">
      <c r="L3863" s="90"/>
      <c r="M3863"/>
    </row>
    <row r="3864" spans="12:13" x14ac:dyDescent="0.25">
      <c r="L3864" s="90"/>
      <c r="M3864"/>
    </row>
    <row r="3865" spans="12:13" x14ac:dyDescent="0.25">
      <c r="L3865" s="90"/>
      <c r="M3865"/>
    </row>
    <row r="3866" spans="12:13" x14ac:dyDescent="0.25">
      <c r="L3866" s="90"/>
      <c r="M3866"/>
    </row>
    <row r="3867" spans="12:13" x14ac:dyDescent="0.25">
      <c r="L3867" s="90"/>
      <c r="M3867"/>
    </row>
    <row r="3868" spans="12:13" x14ac:dyDescent="0.25">
      <c r="L3868" s="90"/>
      <c r="M3868"/>
    </row>
    <row r="3869" spans="12:13" x14ac:dyDescent="0.25">
      <c r="L3869" s="90"/>
      <c r="M3869"/>
    </row>
    <row r="3870" spans="12:13" x14ac:dyDescent="0.25">
      <c r="L3870" s="90"/>
      <c r="M3870"/>
    </row>
    <row r="3871" spans="12:13" x14ac:dyDescent="0.25">
      <c r="L3871" s="90"/>
      <c r="M3871"/>
    </row>
    <row r="3872" spans="12:13" x14ac:dyDescent="0.25">
      <c r="L3872" s="90"/>
      <c r="M3872"/>
    </row>
    <row r="3873" spans="12:13" x14ac:dyDescent="0.25">
      <c r="L3873" s="90"/>
      <c r="M3873"/>
    </row>
    <row r="3874" spans="12:13" x14ac:dyDescent="0.25">
      <c r="L3874" s="90"/>
      <c r="M3874"/>
    </row>
    <row r="3875" spans="12:13" x14ac:dyDescent="0.25">
      <c r="L3875" s="90"/>
      <c r="M3875"/>
    </row>
    <row r="3876" spans="12:13" x14ac:dyDescent="0.25">
      <c r="L3876" s="90"/>
      <c r="M3876"/>
    </row>
    <row r="3877" spans="12:13" x14ac:dyDescent="0.25">
      <c r="L3877" s="90"/>
      <c r="M3877"/>
    </row>
    <row r="3878" spans="12:13" x14ac:dyDescent="0.25">
      <c r="L3878" s="90"/>
      <c r="M3878"/>
    </row>
    <row r="3879" spans="12:13" x14ac:dyDescent="0.25">
      <c r="L3879" s="90"/>
      <c r="M3879"/>
    </row>
    <row r="3880" spans="12:13" x14ac:dyDescent="0.25">
      <c r="L3880" s="90"/>
      <c r="M3880"/>
    </row>
    <row r="3881" spans="12:13" x14ac:dyDescent="0.25">
      <c r="L3881" s="90"/>
      <c r="M3881"/>
    </row>
    <row r="3882" spans="12:13" x14ac:dyDescent="0.25">
      <c r="L3882" s="90"/>
      <c r="M3882"/>
    </row>
    <row r="3883" spans="12:13" x14ac:dyDescent="0.25">
      <c r="L3883" s="90"/>
      <c r="M3883"/>
    </row>
    <row r="3884" spans="12:13" x14ac:dyDescent="0.25">
      <c r="L3884" s="90"/>
      <c r="M3884"/>
    </row>
    <row r="3885" spans="12:13" x14ac:dyDescent="0.25">
      <c r="L3885" s="90"/>
      <c r="M3885"/>
    </row>
    <row r="3886" spans="12:13" x14ac:dyDescent="0.25">
      <c r="L3886" s="90"/>
      <c r="M3886"/>
    </row>
    <row r="3887" spans="12:13" x14ac:dyDescent="0.25">
      <c r="L3887" s="90"/>
      <c r="M3887"/>
    </row>
    <row r="3888" spans="12:13" x14ac:dyDescent="0.25">
      <c r="L3888" s="90"/>
      <c r="M3888"/>
    </row>
    <row r="3889" spans="12:13" x14ac:dyDescent="0.25">
      <c r="L3889" s="90"/>
      <c r="M3889"/>
    </row>
    <row r="3890" spans="12:13" x14ac:dyDescent="0.25">
      <c r="L3890" s="90"/>
      <c r="M3890"/>
    </row>
    <row r="3891" spans="12:13" x14ac:dyDescent="0.25">
      <c r="L3891" s="90"/>
      <c r="M3891"/>
    </row>
    <row r="3892" spans="12:13" x14ac:dyDescent="0.25">
      <c r="L3892" s="90"/>
      <c r="M3892"/>
    </row>
    <row r="3893" spans="12:13" x14ac:dyDescent="0.25">
      <c r="L3893" s="90"/>
      <c r="M3893"/>
    </row>
    <row r="3894" spans="12:13" x14ac:dyDescent="0.25">
      <c r="L3894" s="90"/>
      <c r="M3894"/>
    </row>
    <row r="3895" spans="12:13" x14ac:dyDescent="0.25">
      <c r="L3895" s="90"/>
      <c r="M3895"/>
    </row>
    <row r="3896" spans="12:13" x14ac:dyDescent="0.25">
      <c r="L3896" s="90"/>
      <c r="M3896"/>
    </row>
    <row r="3897" spans="12:13" x14ac:dyDescent="0.25">
      <c r="L3897" s="90"/>
      <c r="M3897"/>
    </row>
    <row r="3898" spans="12:13" x14ac:dyDescent="0.25">
      <c r="L3898" s="90"/>
      <c r="M3898"/>
    </row>
    <row r="3899" spans="12:13" x14ac:dyDescent="0.25">
      <c r="L3899" s="90"/>
      <c r="M3899"/>
    </row>
    <row r="3900" spans="12:13" x14ac:dyDescent="0.25">
      <c r="L3900" s="90"/>
      <c r="M3900"/>
    </row>
    <row r="3901" spans="12:13" x14ac:dyDescent="0.25">
      <c r="L3901" s="90"/>
      <c r="M3901"/>
    </row>
    <row r="3902" spans="12:13" x14ac:dyDescent="0.25">
      <c r="L3902" s="90"/>
      <c r="M3902"/>
    </row>
    <row r="3903" spans="12:13" x14ac:dyDescent="0.25">
      <c r="L3903" s="90"/>
      <c r="M3903"/>
    </row>
    <row r="3904" spans="12:13" x14ac:dyDescent="0.25">
      <c r="L3904" s="90"/>
      <c r="M3904"/>
    </row>
    <row r="3905" spans="12:13" x14ac:dyDescent="0.25">
      <c r="L3905" s="90"/>
      <c r="M3905"/>
    </row>
    <row r="3906" spans="12:13" x14ac:dyDescent="0.25">
      <c r="L3906" s="90"/>
      <c r="M3906"/>
    </row>
    <row r="3907" spans="12:13" x14ac:dyDescent="0.25">
      <c r="L3907" s="90"/>
      <c r="M3907"/>
    </row>
    <row r="3908" spans="12:13" x14ac:dyDescent="0.25">
      <c r="L3908" s="90"/>
      <c r="M3908"/>
    </row>
    <row r="3909" spans="12:13" x14ac:dyDescent="0.25">
      <c r="L3909" s="90"/>
      <c r="M3909"/>
    </row>
    <row r="3910" spans="12:13" x14ac:dyDescent="0.25">
      <c r="L3910" s="90"/>
      <c r="M3910"/>
    </row>
    <row r="3911" spans="12:13" x14ac:dyDescent="0.25">
      <c r="L3911" s="90"/>
      <c r="M3911"/>
    </row>
    <row r="3912" spans="12:13" x14ac:dyDescent="0.25">
      <c r="L3912" s="90"/>
      <c r="M3912"/>
    </row>
    <row r="3913" spans="12:13" x14ac:dyDescent="0.25">
      <c r="L3913" s="90"/>
      <c r="M3913"/>
    </row>
    <row r="3914" spans="12:13" x14ac:dyDescent="0.25">
      <c r="L3914" s="90"/>
      <c r="M3914"/>
    </row>
    <row r="3915" spans="12:13" x14ac:dyDescent="0.25">
      <c r="L3915" s="90"/>
      <c r="M3915"/>
    </row>
    <row r="3916" spans="12:13" x14ac:dyDescent="0.25">
      <c r="L3916" s="90"/>
      <c r="M3916"/>
    </row>
    <row r="3917" spans="12:13" x14ac:dyDescent="0.25">
      <c r="L3917" s="90"/>
      <c r="M3917"/>
    </row>
    <row r="3918" spans="12:13" x14ac:dyDescent="0.25">
      <c r="L3918" s="90"/>
      <c r="M3918"/>
    </row>
    <row r="3919" spans="12:13" x14ac:dyDescent="0.25">
      <c r="L3919" s="90"/>
      <c r="M3919"/>
    </row>
    <row r="3920" spans="12:13" x14ac:dyDescent="0.25">
      <c r="L3920" s="90"/>
      <c r="M3920"/>
    </row>
    <row r="3921" spans="12:13" x14ac:dyDescent="0.25">
      <c r="L3921" s="90"/>
      <c r="M3921"/>
    </row>
    <row r="3922" spans="12:13" x14ac:dyDescent="0.25">
      <c r="L3922" s="90"/>
      <c r="M3922"/>
    </row>
    <row r="3923" spans="12:13" x14ac:dyDescent="0.25">
      <c r="L3923" s="90"/>
      <c r="M3923"/>
    </row>
    <row r="3924" spans="12:13" x14ac:dyDescent="0.25">
      <c r="L3924" s="90"/>
      <c r="M3924"/>
    </row>
    <row r="3925" spans="12:13" x14ac:dyDescent="0.25">
      <c r="L3925" s="90"/>
      <c r="M3925"/>
    </row>
    <row r="3926" spans="12:13" x14ac:dyDescent="0.25">
      <c r="L3926" s="90"/>
      <c r="M3926"/>
    </row>
    <row r="3927" spans="12:13" x14ac:dyDescent="0.25">
      <c r="L3927" s="90"/>
      <c r="M3927"/>
    </row>
    <row r="3928" spans="12:13" x14ac:dyDescent="0.25">
      <c r="L3928" s="90"/>
      <c r="M3928"/>
    </row>
    <row r="3929" spans="12:13" x14ac:dyDescent="0.25">
      <c r="L3929" s="90"/>
      <c r="M3929"/>
    </row>
    <row r="3930" spans="12:13" x14ac:dyDescent="0.25">
      <c r="L3930" s="90"/>
      <c r="M3930"/>
    </row>
    <row r="3931" spans="12:13" x14ac:dyDescent="0.25">
      <c r="L3931" s="90"/>
      <c r="M3931"/>
    </row>
    <row r="3932" spans="12:13" x14ac:dyDescent="0.25">
      <c r="L3932" s="90"/>
      <c r="M3932"/>
    </row>
    <row r="3933" spans="12:13" x14ac:dyDescent="0.25">
      <c r="L3933" s="90"/>
      <c r="M3933"/>
    </row>
    <row r="3934" spans="12:13" x14ac:dyDescent="0.25">
      <c r="L3934" s="90"/>
      <c r="M3934"/>
    </row>
    <row r="3935" spans="12:13" x14ac:dyDescent="0.25">
      <c r="L3935" s="90"/>
      <c r="M3935"/>
    </row>
    <row r="3936" spans="12:13" x14ac:dyDescent="0.25">
      <c r="L3936" s="90"/>
      <c r="M3936"/>
    </row>
    <row r="3937" spans="12:13" x14ac:dyDescent="0.25">
      <c r="L3937" s="90"/>
      <c r="M3937"/>
    </row>
    <row r="3938" spans="12:13" x14ac:dyDescent="0.25">
      <c r="L3938" s="90"/>
      <c r="M3938"/>
    </row>
    <row r="3939" spans="12:13" x14ac:dyDescent="0.25">
      <c r="L3939" s="90"/>
      <c r="M3939"/>
    </row>
    <row r="3940" spans="12:13" x14ac:dyDescent="0.25">
      <c r="L3940" s="90"/>
      <c r="M3940"/>
    </row>
    <row r="3941" spans="12:13" x14ac:dyDescent="0.25">
      <c r="L3941" s="90"/>
      <c r="M3941"/>
    </row>
    <row r="3942" spans="12:13" x14ac:dyDescent="0.25">
      <c r="L3942" s="90"/>
      <c r="M3942"/>
    </row>
    <row r="3943" spans="12:13" x14ac:dyDescent="0.25">
      <c r="L3943" s="90"/>
      <c r="M3943"/>
    </row>
    <row r="3944" spans="12:13" x14ac:dyDescent="0.25">
      <c r="L3944" s="90"/>
      <c r="M3944"/>
    </row>
    <row r="3945" spans="12:13" x14ac:dyDescent="0.25">
      <c r="L3945" s="90"/>
      <c r="M3945"/>
    </row>
    <row r="3946" spans="12:13" x14ac:dyDescent="0.25">
      <c r="L3946" s="90"/>
      <c r="M3946"/>
    </row>
    <row r="3947" spans="12:13" x14ac:dyDescent="0.25">
      <c r="L3947" s="90"/>
      <c r="M3947"/>
    </row>
    <row r="3948" spans="12:13" x14ac:dyDescent="0.25">
      <c r="L3948" s="90"/>
      <c r="M3948"/>
    </row>
    <row r="3949" spans="12:13" x14ac:dyDescent="0.25">
      <c r="L3949" s="90"/>
      <c r="M3949"/>
    </row>
    <row r="3950" spans="12:13" x14ac:dyDescent="0.25">
      <c r="L3950" s="90"/>
      <c r="M3950"/>
    </row>
    <row r="3951" spans="12:13" x14ac:dyDescent="0.25">
      <c r="L3951" s="90"/>
      <c r="M3951"/>
    </row>
    <row r="3952" spans="12:13" x14ac:dyDescent="0.25">
      <c r="L3952" s="90"/>
      <c r="M3952"/>
    </row>
    <row r="3953" spans="12:13" x14ac:dyDescent="0.25">
      <c r="L3953" s="90"/>
      <c r="M3953"/>
    </row>
    <row r="3954" spans="12:13" x14ac:dyDescent="0.25">
      <c r="L3954" s="90"/>
      <c r="M3954"/>
    </row>
    <row r="3955" spans="12:13" x14ac:dyDescent="0.25">
      <c r="L3955" s="90"/>
      <c r="M3955"/>
    </row>
    <row r="3956" spans="12:13" x14ac:dyDescent="0.25">
      <c r="L3956" s="90"/>
      <c r="M3956"/>
    </row>
    <row r="3957" spans="12:13" x14ac:dyDescent="0.25">
      <c r="L3957" s="90"/>
      <c r="M3957"/>
    </row>
    <row r="3958" spans="12:13" x14ac:dyDescent="0.25">
      <c r="L3958" s="90"/>
      <c r="M3958"/>
    </row>
    <row r="3959" spans="12:13" x14ac:dyDescent="0.25">
      <c r="L3959" s="90"/>
      <c r="M3959"/>
    </row>
    <row r="3960" spans="12:13" x14ac:dyDescent="0.25">
      <c r="L3960" s="90"/>
      <c r="M3960"/>
    </row>
    <row r="3961" spans="12:13" x14ac:dyDescent="0.25">
      <c r="L3961" s="90"/>
      <c r="M3961"/>
    </row>
    <row r="3962" spans="12:13" x14ac:dyDescent="0.25">
      <c r="L3962" s="90"/>
      <c r="M3962"/>
    </row>
    <row r="3963" spans="12:13" x14ac:dyDescent="0.25">
      <c r="L3963" s="90"/>
      <c r="M3963"/>
    </row>
    <row r="3964" spans="12:13" x14ac:dyDescent="0.25">
      <c r="L3964" s="90"/>
      <c r="M3964"/>
    </row>
    <row r="3965" spans="12:13" x14ac:dyDescent="0.25">
      <c r="L3965" s="90"/>
      <c r="M3965"/>
    </row>
    <row r="3966" spans="12:13" x14ac:dyDescent="0.25">
      <c r="L3966" s="90"/>
      <c r="M3966"/>
    </row>
    <row r="3967" spans="12:13" x14ac:dyDescent="0.25">
      <c r="L3967" s="90"/>
      <c r="M3967"/>
    </row>
    <row r="3968" spans="12:13" x14ac:dyDescent="0.25">
      <c r="L3968" s="90"/>
      <c r="M3968"/>
    </row>
    <row r="3969" spans="12:13" x14ac:dyDescent="0.25">
      <c r="L3969" s="90"/>
      <c r="M3969"/>
    </row>
    <row r="3970" spans="12:13" x14ac:dyDescent="0.25">
      <c r="L3970" s="90"/>
      <c r="M3970"/>
    </row>
    <row r="3971" spans="12:13" x14ac:dyDescent="0.25">
      <c r="L3971" s="90"/>
      <c r="M3971"/>
    </row>
    <row r="3972" spans="12:13" x14ac:dyDescent="0.25">
      <c r="L3972" s="90"/>
      <c r="M3972"/>
    </row>
    <row r="3973" spans="12:13" x14ac:dyDescent="0.25">
      <c r="L3973" s="90"/>
      <c r="M3973"/>
    </row>
    <row r="3974" spans="12:13" x14ac:dyDescent="0.25">
      <c r="L3974" s="90"/>
      <c r="M3974"/>
    </row>
    <row r="3975" spans="12:13" x14ac:dyDescent="0.25">
      <c r="L3975" s="90"/>
      <c r="M3975"/>
    </row>
    <row r="3976" spans="12:13" x14ac:dyDescent="0.25">
      <c r="L3976" s="90"/>
      <c r="M3976"/>
    </row>
    <row r="3977" spans="12:13" x14ac:dyDescent="0.25">
      <c r="L3977" s="90"/>
      <c r="M3977"/>
    </row>
    <row r="3978" spans="12:13" x14ac:dyDescent="0.25">
      <c r="L3978" s="90"/>
      <c r="M3978"/>
    </row>
    <row r="3979" spans="12:13" x14ac:dyDescent="0.25">
      <c r="L3979" s="90"/>
      <c r="M3979"/>
    </row>
    <row r="3980" spans="12:13" x14ac:dyDescent="0.25">
      <c r="L3980" s="90"/>
      <c r="M3980"/>
    </row>
    <row r="3981" spans="12:13" x14ac:dyDescent="0.25">
      <c r="L3981" s="90"/>
      <c r="M3981"/>
    </row>
    <row r="3982" spans="12:13" x14ac:dyDescent="0.25">
      <c r="L3982" s="90"/>
      <c r="M3982"/>
    </row>
    <row r="3983" spans="12:13" x14ac:dyDescent="0.25">
      <c r="L3983" s="90"/>
      <c r="M3983"/>
    </row>
    <row r="3984" spans="12:13" x14ac:dyDescent="0.25">
      <c r="L3984" s="90"/>
      <c r="M3984"/>
    </row>
    <row r="3985" spans="12:13" x14ac:dyDescent="0.25">
      <c r="L3985" s="90"/>
      <c r="M3985"/>
    </row>
    <row r="3986" spans="12:13" x14ac:dyDescent="0.25">
      <c r="L3986" s="90"/>
      <c r="M3986"/>
    </row>
    <row r="3987" spans="12:13" x14ac:dyDescent="0.25">
      <c r="L3987" s="90"/>
      <c r="M3987"/>
    </row>
    <row r="3988" spans="12:13" x14ac:dyDescent="0.25">
      <c r="L3988" s="90"/>
      <c r="M3988"/>
    </row>
    <row r="3989" spans="12:13" x14ac:dyDescent="0.25">
      <c r="L3989" s="90"/>
      <c r="M3989"/>
    </row>
    <row r="3990" spans="12:13" x14ac:dyDescent="0.25">
      <c r="L3990" s="90"/>
      <c r="M3990"/>
    </row>
    <row r="3991" spans="12:13" x14ac:dyDescent="0.25">
      <c r="L3991" s="90"/>
      <c r="M3991"/>
    </row>
    <row r="3992" spans="12:13" x14ac:dyDescent="0.25">
      <c r="L3992" s="90"/>
      <c r="M3992"/>
    </row>
    <row r="3993" spans="12:13" x14ac:dyDescent="0.25">
      <c r="L3993" s="90"/>
      <c r="M3993"/>
    </row>
    <row r="3994" spans="12:13" x14ac:dyDescent="0.25">
      <c r="L3994" s="90"/>
      <c r="M3994"/>
    </row>
    <row r="3995" spans="12:13" x14ac:dyDescent="0.25">
      <c r="L3995" s="90"/>
      <c r="M3995"/>
    </row>
    <row r="3996" spans="12:13" x14ac:dyDescent="0.25">
      <c r="L3996" s="90"/>
      <c r="M3996"/>
    </row>
    <row r="3997" spans="12:13" x14ac:dyDescent="0.25">
      <c r="L3997" s="90"/>
      <c r="M3997"/>
    </row>
    <row r="3998" spans="12:13" x14ac:dyDescent="0.25">
      <c r="L3998" s="90"/>
      <c r="M3998"/>
    </row>
    <row r="3999" spans="12:13" x14ac:dyDescent="0.25">
      <c r="L3999" s="90"/>
      <c r="M3999"/>
    </row>
    <row r="4000" spans="12:13" x14ac:dyDescent="0.25">
      <c r="L4000" s="90"/>
      <c r="M4000"/>
    </row>
    <row r="4001" spans="12:13" x14ac:dyDescent="0.25">
      <c r="L4001" s="90"/>
      <c r="M4001"/>
    </row>
    <row r="4002" spans="12:13" x14ac:dyDescent="0.25">
      <c r="L4002" s="90"/>
      <c r="M4002"/>
    </row>
    <row r="4003" spans="12:13" x14ac:dyDescent="0.25">
      <c r="L4003" s="90"/>
      <c r="M4003"/>
    </row>
    <row r="4004" spans="12:13" x14ac:dyDescent="0.25">
      <c r="L4004" s="90"/>
      <c r="M4004"/>
    </row>
    <row r="4005" spans="12:13" x14ac:dyDescent="0.25">
      <c r="L4005" s="90"/>
      <c r="M4005"/>
    </row>
    <row r="4006" spans="12:13" x14ac:dyDescent="0.25">
      <c r="L4006" s="90"/>
      <c r="M4006"/>
    </row>
    <row r="4007" spans="12:13" x14ac:dyDescent="0.25">
      <c r="L4007" s="90"/>
      <c r="M4007"/>
    </row>
    <row r="4008" spans="12:13" x14ac:dyDescent="0.25">
      <c r="L4008" s="90"/>
      <c r="M4008"/>
    </row>
    <row r="4009" spans="12:13" x14ac:dyDescent="0.25">
      <c r="L4009" s="90"/>
      <c r="M4009"/>
    </row>
    <row r="4010" spans="12:13" x14ac:dyDescent="0.25">
      <c r="L4010" s="90"/>
      <c r="M4010"/>
    </row>
    <row r="4011" spans="12:13" x14ac:dyDescent="0.25">
      <c r="L4011" s="90"/>
      <c r="M4011"/>
    </row>
    <row r="4012" spans="12:13" x14ac:dyDescent="0.25">
      <c r="L4012" s="90"/>
      <c r="M4012"/>
    </row>
    <row r="4013" spans="12:13" x14ac:dyDescent="0.25">
      <c r="L4013" s="90"/>
      <c r="M4013"/>
    </row>
    <row r="4014" spans="12:13" x14ac:dyDescent="0.25">
      <c r="L4014" s="90"/>
      <c r="M4014"/>
    </row>
    <row r="4015" spans="12:13" x14ac:dyDescent="0.25">
      <c r="L4015" s="90"/>
      <c r="M4015"/>
    </row>
    <row r="4016" spans="12:13" x14ac:dyDescent="0.25">
      <c r="L4016" s="90"/>
      <c r="M4016"/>
    </row>
    <row r="4017" spans="12:13" x14ac:dyDescent="0.25">
      <c r="L4017" s="90"/>
      <c r="M4017"/>
    </row>
    <row r="4018" spans="12:13" x14ac:dyDescent="0.25">
      <c r="L4018" s="90"/>
      <c r="M4018"/>
    </row>
    <row r="4019" spans="12:13" x14ac:dyDescent="0.25">
      <c r="L4019" s="90"/>
      <c r="M4019"/>
    </row>
    <row r="4020" spans="12:13" x14ac:dyDescent="0.25">
      <c r="L4020" s="90"/>
      <c r="M4020"/>
    </row>
    <row r="4021" spans="12:13" x14ac:dyDescent="0.25">
      <c r="L4021" s="90"/>
      <c r="M4021"/>
    </row>
    <row r="4022" spans="12:13" x14ac:dyDescent="0.25">
      <c r="L4022" s="90"/>
      <c r="M4022"/>
    </row>
    <row r="4023" spans="12:13" x14ac:dyDescent="0.25">
      <c r="L4023" s="90"/>
      <c r="M4023"/>
    </row>
    <row r="4024" spans="12:13" x14ac:dyDescent="0.25">
      <c r="L4024" s="90"/>
      <c r="M4024"/>
    </row>
    <row r="4025" spans="12:13" x14ac:dyDescent="0.25">
      <c r="L4025" s="90"/>
      <c r="M4025"/>
    </row>
    <row r="4026" spans="12:13" x14ac:dyDescent="0.25">
      <c r="L4026" s="90"/>
      <c r="M4026"/>
    </row>
    <row r="4027" spans="12:13" x14ac:dyDescent="0.25">
      <c r="L4027" s="90"/>
      <c r="M4027"/>
    </row>
    <row r="4028" spans="12:13" x14ac:dyDescent="0.25">
      <c r="L4028" s="90"/>
      <c r="M4028"/>
    </row>
    <row r="4029" spans="12:13" x14ac:dyDescent="0.25">
      <c r="L4029" s="90"/>
      <c r="M4029"/>
    </row>
    <row r="4030" spans="12:13" x14ac:dyDescent="0.25">
      <c r="L4030" s="90"/>
      <c r="M4030"/>
    </row>
    <row r="4031" spans="12:13" x14ac:dyDescent="0.25">
      <c r="L4031" s="90"/>
      <c r="M4031"/>
    </row>
    <row r="4032" spans="12:13" x14ac:dyDescent="0.25">
      <c r="L4032" s="90"/>
      <c r="M4032"/>
    </row>
    <row r="4033" spans="12:13" x14ac:dyDescent="0.25">
      <c r="L4033" s="90"/>
      <c r="M4033"/>
    </row>
    <row r="4034" spans="12:13" x14ac:dyDescent="0.25">
      <c r="L4034" s="90"/>
      <c r="M4034"/>
    </row>
    <row r="4035" spans="12:13" x14ac:dyDescent="0.25">
      <c r="L4035" s="90"/>
      <c r="M4035"/>
    </row>
    <row r="4036" spans="12:13" x14ac:dyDescent="0.25">
      <c r="L4036" s="90"/>
      <c r="M4036"/>
    </row>
    <row r="4037" spans="12:13" x14ac:dyDescent="0.25">
      <c r="L4037" s="90"/>
      <c r="M4037"/>
    </row>
    <row r="4038" spans="12:13" x14ac:dyDescent="0.25">
      <c r="L4038" s="90"/>
      <c r="M4038"/>
    </row>
    <row r="4039" spans="12:13" x14ac:dyDescent="0.25">
      <c r="L4039" s="90"/>
      <c r="M4039"/>
    </row>
    <row r="4040" spans="12:13" x14ac:dyDescent="0.25">
      <c r="L4040" s="90"/>
      <c r="M4040"/>
    </row>
    <row r="4041" spans="12:13" x14ac:dyDescent="0.25">
      <c r="L4041" s="90"/>
      <c r="M4041"/>
    </row>
    <row r="4042" spans="12:13" x14ac:dyDescent="0.25">
      <c r="L4042" s="90"/>
      <c r="M4042"/>
    </row>
    <row r="4043" spans="12:13" x14ac:dyDescent="0.25">
      <c r="L4043" s="90"/>
      <c r="M4043"/>
    </row>
    <row r="4044" spans="12:13" x14ac:dyDescent="0.25">
      <c r="L4044" s="90"/>
      <c r="M4044"/>
    </row>
    <row r="4045" spans="12:13" x14ac:dyDescent="0.25">
      <c r="L4045" s="90"/>
      <c r="M4045"/>
    </row>
    <row r="4046" spans="12:13" x14ac:dyDescent="0.25">
      <c r="L4046" s="90"/>
      <c r="M4046"/>
    </row>
    <row r="4047" spans="12:13" x14ac:dyDescent="0.25">
      <c r="L4047" s="90"/>
      <c r="M4047"/>
    </row>
    <row r="4048" spans="12:13" x14ac:dyDescent="0.25">
      <c r="L4048" s="90"/>
      <c r="M4048"/>
    </row>
    <row r="4049" spans="12:13" x14ac:dyDescent="0.25">
      <c r="L4049" s="90"/>
      <c r="M4049"/>
    </row>
    <row r="4050" spans="12:13" x14ac:dyDescent="0.25">
      <c r="L4050" s="90"/>
      <c r="M4050"/>
    </row>
    <row r="4051" spans="12:13" x14ac:dyDescent="0.25">
      <c r="L4051" s="90"/>
      <c r="M4051"/>
    </row>
    <row r="4052" spans="12:13" x14ac:dyDescent="0.25">
      <c r="L4052" s="90"/>
      <c r="M4052"/>
    </row>
    <row r="4053" spans="12:13" x14ac:dyDescent="0.25">
      <c r="L4053" s="90"/>
      <c r="M4053"/>
    </row>
    <row r="4054" spans="12:13" x14ac:dyDescent="0.25">
      <c r="L4054" s="90"/>
      <c r="M4054"/>
    </row>
    <row r="4055" spans="12:13" x14ac:dyDescent="0.25">
      <c r="L4055" s="90"/>
      <c r="M4055"/>
    </row>
    <row r="4056" spans="12:13" x14ac:dyDescent="0.25">
      <c r="L4056" s="90"/>
      <c r="M4056"/>
    </row>
    <row r="4057" spans="12:13" x14ac:dyDescent="0.25">
      <c r="L4057" s="90"/>
      <c r="M4057"/>
    </row>
    <row r="4058" spans="12:13" x14ac:dyDescent="0.25">
      <c r="L4058" s="90"/>
      <c r="M4058"/>
    </row>
    <row r="4059" spans="12:13" x14ac:dyDescent="0.25">
      <c r="L4059" s="90"/>
      <c r="M4059"/>
    </row>
    <row r="4060" spans="12:13" x14ac:dyDescent="0.25">
      <c r="L4060" s="90"/>
      <c r="M4060"/>
    </row>
    <row r="4061" spans="12:13" x14ac:dyDescent="0.25">
      <c r="L4061" s="90"/>
      <c r="M4061"/>
    </row>
    <row r="4062" spans="12:13" x14ac:dyDescent="0.25">
      <c r="L4062" s="90"/>
      <c r="M4062"/>
    </row>
    <row r="4063" spans="12:13" x14ac:dyDescent="0.25">
      <c r="L4063" s="90"/>
      <c r="M4063"/>
    </row>
    <row r="4064" spans="12:13" x14ac:dyDescent="0.25">
      <c r="L4064" s="90"/>
      <c r="M4064"/>
    </row>
    <row r="4065" spans="12:13" x14ac:dyDescent="0.25">
      <c r="L4065" s="90"/>
      <c r="M4065"/>
    </row>
    <row r="4066" spans="12:13" x14ac:dyDescent="0.25">
      <c r="L4066" s="90"/>
      <c r="M4066"/>
    </row>
    <row r="4067" spans="12:13" x14ac:dyDescent="0.25">
      <c r="L4067" s="90"/>
      <c r="M4067"/>
    </row>
    <row r="4068" spans="12:13" x14ac:dyDescent="0.25">
      <c r="L4068" s="90"/>
      <c r="M4068"/>
    </row>
    <row r="4069" spans="12:13" x14ac:dyDescent="0.25">
      <c r="L4069" s="90"/>
      <c r="M4069"/>
    </row>
    <row r="4070" spans="12:13" x14ac:dyDescent="0.25">
      <c r="L4070" s="90"/>
      <c r="M4070"/>
    </row>
    <row r="4071" spans="12:13" x14ac:dyDescent="0.25">
      <c r="L4071" s="90"/>
      <c r="M4071"/>
    </row>
    <row r="4072" spans="12:13" x14ac:dyDescent="0.25">
      <c r="L4072" s="90"/>
      <c r="M4072"/>
    </row>
    <row r="4073" spans="12:13" x14ac:dyDescent="0.25">
      <c r="L4073" s="90"/>
      <c r="M4073"/>
    </row>
    <row r="4074" spans="12:13" x14ac:dyDescent="0.25">
      <c r="L4074" s="90"/>
      <c r="M4074"/>
    </row>
    <row r="4075" spans="12:13" x14ac:dyDescent="0.25">
      <c r="L4075" s="90"/>
      <c r="M4075"/>
    </row>
    <row r="4076" spans="12:13" x14ac:dyDescent="0.25">
      <c r="L4076" s="90"/>
      <c r="M4076"/>
    </row>
    <row r="4077" spans="12:13" x14ac:dyDescent="0.25">
      <c r="L4077" s="90"/>
      <c r="M4077"/>
    </row>
    <row r="4078" spans="12:13" x14ac:dyDescent="0.25">
      <c r="L4078" s="90"/>
      <c r="M4078"/>
    </row>
    <row r="4079" spans="12:13" x14ac:dyDescent="0.25">
      <c r="L4079" s="90"/>
      <c r="M4079"/>
    </row>
    <row r="4080" spans="12:13" x14ac:dyDescent="0.25">
      <c r="L4080" s="90"/>
      <c r="M4080"/>
    </row>
    <row r="4081" spans="12:13" x14ac:dyDescent="0.25">
      <c r="L4081" s="90"/>
      <c r="M4081"/>
    </row>
    <row r="4082" spans="12:13" x14ac:dyDescent="0.25">
      <c r="L4082" s="90"/>
      <c r="M4082"/>
    </row>
    <row r="4083" spans="12:13" x14ac:dyDescent="0.25">
      <c r="L4083" s="90"/>
      <c r="M4083"/>
    </row>
    <row r="4084" spans="12:13" x14ac:dyDescent="0.25">
      <c r="L4084" s="90"/>
      <c r="M4084"/>
    </row>
    <row r="4085" spans="12:13" x14ac:dyDescent="0.25">
      <c r="L4085" s="90"/>
      <c r="M4085"/>
    </row>
    <row r="4086" spans="12:13" x14ac:dyDescent="0.25">
      <c r="L4086" s="90"/>
      <c r="M4086"/>
    </row>
    <row r="4087" spans="12:13" x14ac:dyDescent="0.25">
      <c r="L4087" s="90"/>
      <c r="M4087"/>
    </row>
    <row r="4088" spans="12:13" x14ac:dyDescent="0.25">
      <c r="L4088" s="90"/>
      <c r="M4088"/>
    </row>
    <row r="4089" spans="12:13" x14ac:dyDescent="0.25">
      <c r="L4089" s="90"/>
      <c r="M4089"/>
    </row>
    <row r="4090" spans="12:13" x14ac:dyDescent="0.25">
      <c r="L4090" s="90"/>
      <c r="M4090"/>
    </row>
    <row r="4091" spans="12:13" x14ac:dyDescent="0.25">
      <c r="L4091" s="90"/>
      <c r="M4091"/>
    </row>
    <row r="4092" spans="12:13" x14ac:dyDescent="0.25">
      <c r="L4092" s="90"/>
      <c r="M4092"/>
    </row>
    <row r="4093" spans="12:13" x14ac:dyDescent="0.25">
      <c r="L4093" s="90"/>
      <c r="M4093"/>
    </row>
    <row r="4094" spans="12:13" x14ac:dyDescent="0.25">
      <c r="L4094" s="90"/>
      <c r="M4094"/>
    </row>
    <row r="4095" spans="12:13" x14ac:dyDescent="0.25">
      <c r="L4095" s="90"/>
      <c r="M4095"/>
    </row>
    <row r="4096" spans="12:13" x14ac:dyDescent="0.25">
      <c r="L4096" s="90"/>
      <c r="M4096"/>
    </row>
    <row r="4097" spans="12:13" x14ac:dyDescent="0.25">
      <c r="L4097" s="90"/>
      <c r="M4097"/>
    </row>
    <row r="4098" spans="12:13" x14ac:dyDescent="0.25">
      <c r="L4098" s="90"/>
      <c r="M4098"/>
    </row>
    <row r="4099" spans="12:13" x14ac:dyDescent="0.25">
      <c r="L4099" s="90"/>
      <c r="M4099"/>
    </row>
    <row r="4100" spans="12:13" x14ac:dyDescent="0.25">
      <c r="L4100" s="90"/>
      <c r="M4100"/>
    </row>
    <row r="4101" spans="12:13" x14ac:dyDescent="0.25">
      <c r="L4101" s="90"/>
      <c r="M4101"/>
    </row>
    <row r="4102" spans="12:13" x14ac:dyDescent="0.25">
      <c r="L4102" s="90"/>
      <c r="M4102"/>
    </row>
    <row r="4103" spans="12:13" x14ac:dyDescent="0.25">
      <c r="L4103" s="90"/>
      <c r="M4103"/>
    </row>
    <row r="4104" spans="12:13" x14ac:dyDescent="0.25">
      <c r="L4104" s="90"/>
      <c r="M4104"/>
    </row>
    <row r="4105" spans="12:13" x14ac:dyDescent="0.25">
      <c r="L4105" s="90"/>
      <c r="M4105"/>
    </row>
    <row r="4106" spans="12:13" x14ac:dyDescent="0.25">
      <c r="L4106" s="90"/>
      <c r="M4106"/>
    </row>
    <row r="4107" spans="12:13" x14ac:dyDescent="0.25">
      <c r="L4107" s="90"/>
      <c r="M4107"/>
    </row>
    <row r="4108" spans="12:13" x14ac:dyDescent="0.25">
      <c r="L4108" s="90"/>
      <c r="M4108"/>
    </row>
    <row r="4109" spans="12:13" x14ac:dyDescent="0.25">
      <c r="L4109" s="90"/>
      <c r="M4109"/>
    </row>
    <row r="4110" spans="12:13" x14ac:dyDescent="0.25">
      <c r="L4110" s="90"/>
      <c r="M4110"/>
    </row>
    <row r="4111" spans="12:13" x14ac:dyDescent="0.25">
      <c r="L4111" s="90"/>
      <c r="M4111"/>
    </row>
    <row r="4112" spans="12:13" x14ac:dyDescent="0.25">
      <c r="L4112" s="90"/>
      <c r="M4112"/>
    </row>
    <row r="4113" spans="12:13" x14ac:dyDescent="0.25">
      <c r="L4113" s="90"/>
      <c r="M4113"/>
    </row>
    <row r="4114" spans="12:13" x14ac:dyDescent="0.25">
      <c r="L4114" s="90"/>
      <c r="M4114"/>
    </row>
    <row r="4115" spans="12:13" x14ac:dyDescent="0.25">
      <c r="L4115" s="90"/>
      <c r="M4115"/>
    </row>
    <row r="4116" spans="12:13" x14ac:dyDescent="0.25">
      <c r="L4116" s="90"/>
      <c r="M4116"/>
    </row>
    <row r="4117" spans="12:13" x14ac:dyDescent="0.25">
      <c r="L4117" s="90"/>
      <c r="M4117"/>
    </row>
    <row r="4118" spans="12:13" x14ac:dyDescent="0.25">
      <c r="L4118" s="90"/>
      <c r="M4118"/>
    </row>
    <row r="4119" spans="12:13" x14ac:dyDescent="0.25">
      <c r="L4119" s="90"/>
      <c r="M4119"/>
    </row>
    <row r="4120" spans="12:13" x14ac:dyDescent="0.25">
      <c r="L4120" s="90"/>
      <c r="M4120"/>
    </row>
    <row r="4121" spans="12:13" x14ac:dyDescent="0.25">
      <c r="L4121" s="90"/>
      <c r="M4121"/>
    </row>
    <row r="4122" spans="12:13" x14ac:dyDescent="0.25">
      <c r="L4122" s="90"/>
      <c r="M4122"/>
    </row>
    <row r="4123" spans="12:13" x14ac:dyDescent="0.25">
      <c r="L4123" s="90"/>
      <c r="M4123"/>
    </row>
    <row r="4124" spans="12:13" x14ac:dyDescent="0.25">
      <c r="L4124" s="90"/>
      <c r="M4124"/>
    </row>
    <row r="4125" spans="12:13" x14ac:dyDescent="0.25">
      <c r="L4125" s="90"/>
      <c r="M4125"/>
    </row>
    <row r="4126" spans="12:13" x14ac:dyDescent="0.25">
      <c r="L4126" s="90"/>
      <c r="M4126"/>
    </row>
    <row r="4127" spans="12:13" x14ac:dyDescent="0.25">
      <c r="L4127" s="90"/>
      <c r="M4127"/>
    </row>
    <row r="4128" spans="12:13" x14ac:dyDescent="0.25">
      <c r="L4128" s="90"/>
      <c r="M4128"/>
    </row>
    <row r="4129" spans="12:13" x14ac:dyDescent="0.25">
      <c r="L4129" s="90"/>
      <c r="M4129"/>
    </row>
    <row r="4130" spans="12:13" x14ac:dyDescent="0.25">
      <c r="L4130" s="90"/>
      <c r="M4130"/>
    </row>
    <row r="4131" spans="12:13" x14ac:dyDescent="0.25">
      <c r="L4131" s="90"/>
      <c r="M4131"/>
    </row>
    <row r="4132" spans="12:13" x14ac:dyDescent="0.25">
      <c r="L4132" s="90"/>
      <c r="M4132"/>
    </row>
    <row r="4133" spans="12:13" x14ac:dyDescent="0.25">
      <c r="L4133" s="90"/>
      <c r="M4133"/>
    </row>
    <row r="4134" spans="12:13" x14ac:dyDescent="0.25">
      <c r="L4134" s="90"/>
      <c r="M4134"/>
    </row>
    <row r="4135" spans="12:13" x14ac:dyDescent="0.25">
      <c r="L4135" s="90"/>
      <c r="M4135"/>
    </row>
    <row r="4136" spans="12:13" x14ac:dyDescent="0.25">
      <c r="L4136" s="90"/>
      <c r="M4136"/>
    </row>
    <row r="4137" spans="12:13" x14ac:dyDescent="0.25">
      <c r="L4137" s="90"/>
      <c r="M4137"/>
    </row>
    <row r="4138" spans="12:13" x14ac:dyDescent="0.25">
      <c r="L4138" s="90"/>
      <c r="M4138"/>
    </row>
    <row r="4139" spans="12:13" x14ac:dyDescent="0.25">
      <c r="L4139" s="90"/>
      <c r="M4139"/>
    </row>
    <row r="4140" spans="12:13" x14ac:dyDescent="0.25">
      <c r="L4140" s="90"/>
      <c r="M4140"/>
    </row>
    <row r="4141" spans="12:13" x14ac:dyDescent="0.25">
      <c r="L4141" s="90"/>
      <c r="M4141"/>
    </row>
    <row r="4142" spans="12:13" x14ac:dyDescent="0.25">
      <c r="L4142" s="90"/>
      <c r="M4142"/>
    </row>
    <row r="4143" spans="12:13" x14ac:dyDescent="0.25">
      <c r="L4143" s="90"/>
      <c r="M4143"/>
    </row>
    <row r="4144" spans="12:13" x14ac:dyDescent="0.25">
      <c r="L4144" s="90"/>
      <c r="M4144"/>
    </row>
    <row r="4145" spans="12:13" x14ac:dyDescent="0.25">
      <c r="L4145" s="90"/>
      <c r="M4145"/>
    </row>
    <row r="4146" spans="12:13" x14ac:dyDescent="0.25">
      <c r="L4146" s="90"/>
      <c r="M4146"/>
    </row>
    <row r="4147" spans="12:13" x14ac:dyDescent="0.25">
      <c r="L4147" s="90"/>
      <c r="M4147"/>
    </row>
    <row r="4148" spans="12:13" x14ac:dyDescent="0.25">
      <c r="L4148" s="90"/>
      <c r="M4148"/>
    </row>
    <row r="4149" spans="12:13" x14ac:dyDescent="0.25">
      <c r="L4149" s="90"/>
      <c r="M4149"/>
    </row>
    <row r="4150" spans="12:13" x14ac:dyDescent="0.25">
      <c r="L4150" s="90"/>
      <c r="M4150"/>
    </row>
    <row r="4151" spans="12:13" x14ac:dyDescent="0.25">
      <c r="L4151" s="90"/>
      <c r="M4151"/>
    </row>
    <row r="4152" spans="12:13" x14ac:dyDescent="0.25">
      <c r="L4152" s="90"/>
      <c r="M4152"/>
    </row>
    <row r="4153" spans="12:13" x14ac:dyDescent="0.25">
      <c r="L4153" s="90"/>
      <c r="M4153"/>
    </row>
    <row r="4154" spans="12:13" x14ac:dyDescent="0.25">
      <c r="L4154" s="90"/>
      <c r="M4154"/>
    </row>
    <row r="4155" spans="12:13" x14ac:dyDescent="0.25">
      <c r="L4155" s="90"/>
      <c r="M4155"/>
    </row>
    <row r="4156" spans="12:13" x14ac:dyDescent="0.25">
      <c r="L4156" s="90"/>
      <c r="M4156"/>
    </row>
    <row r="4157" spans="12:13" x14ac:dyDescent="0.25">
      <c r="L4157" s="90"/>
      <c r="M4157"/>
    </row>
    <row r="4158" spans="12:13" x14ac:dyDescent="0.25">
      <c r="L4158" s="90"/>
      <c r="M4158"/>
    </row>
    <row r="4159" spans="12:13" x14ac:dyDescent="0.25">
      <c r="L4159" s="90"/>
      <c r="M4159"/>
    </row>
    <row r="4160" spans="12:13" x14ac:dyDescent="0.25">
      <c r="L4160" s="90"/>
      <c r="M4160"/>
    </row>
    <row r="4161" spans="12:13" x14ac:dyDescent="0.25">
      <c r="L4161" s="90"/>
      <c r="M4161"/>
    </row>
    <row r="4162" spans="12:13" x14ac:dyDescent="0.25">
      <c r="L4162" s="90"/>
      <c r="M4162"/>
    </row>
    <row r="4163" spans="12:13" x14ac:dyDescent="0.25">
      <c r="L4163" s="90"/>
      <c r="M4163"/>
    </row>
    <row r="4164" spans="12:13" x14ac:dyDescent="0.25">
      <c r="L4164" s="90"/>
      <c r="M4164"/>
    </row>
    <row r="4165" spans="12:13" x14ac:dyDescent="0.25">
      <c r="L4165" s="90"/>
      <c r="M4165"/>
    </row>
    <row r="4166" spans="12:13" x14ac:dyDescent="0.25">
      <c r="L4166" s="90"/>
      <c r="M4166"/>
    </row>
    <row r="4167" spans="12:13" x14ac:dyDescent="0.25">
      <c r="L4167" s="90"/>
      <c r="M4167"/>
    </row>
    <row r="4168" spans="12:13" x14ac:dyDescent="0.25">
      <c r="L4168" s="90"/>
      <c r="M4168"/>
    </row>
    <row r="4169" spans="12:13" x14ac:dyDescent="0.25">
      <c r="L4169" s="90"/>
      <c r="M4169"/>
    </row>
    <row r="4170" spans="12:13" x14ac:dyDescent="0.25">
      <c r="L4170" s="90"/>
      <c r="M4170"/>
    </row>
    <row r="4171" spans="12:13" x14ac:dyDescent="0.25">
      <c r="L4171" s="90"/>
      <c r="M4171"/>
    </row>
    <row r="4172" spans="12:13" x14ac:dyDescent="0.25">
      <c r="L4172" s="90"/>
      <c r="M4172"/>
    </row>
    <row r="4173" spans="12:13" x14ac:dyDescent="0.25">
      <c r="L4173" s="90"/>
      <c r="M4173"/>
    </row>
    <row r="4174" spans="12:13" x14ac:dyDescent="0.25">
      <c r="L4174" s="90"/>
      <c r="M4174"/>
    </row>
    <row r="4175" spans="12:13" x14ac:dyDescent="0.25">
      <c r="L4175" s="90"/>
      <c r="M4175"/>
    </row>
    <row r="4176" spans="12:13" x14ac:dyDescent="0.25">
      <c r="L4176" s="90"/>
      <c r="M4176"/>
    </row>
    <row r="4177" spans="12:13" x14ac:dyDescent="0.25">
      <c r="L4177" s="90"/>
      <c r="M4177"/>
    </row>
    <row r="4178" spans="12:13" x14ac:dyDescent="0.25">
      <c r="L4178" s="90"/>
      <c r="M4178"/>
    </row>
    <row r="4179" spans="12:13" x14ac:dyDescent="0.25">
      <c r="L4179" s="90"/>
      <c r="M4179"/>
    </row>
    <row r="4180" spans="12:13" x14ac:dyDescent="0.25">
      <c r="L4180" s="90"/>
      <c r="M4180"/>
    </row>
    <row r="4181" spans="12:13" x14ac:dyDescent="0.25">
      <c r="L4181" s="90"/>
      <c r="M4181"/>
    </row>
    <row r="4182" spans="12:13" x14ac:dyDescent="0.25">
      <c r="L4182" s="90"/>
      <c r="M4182"/>
    </row>
    <row r="4183" spans="12:13" x14ac:dyDescent="0.25">
      <c r="L4183" s="90"/>
      <c r="M4183"/>
    </row>
    <row r="4184" spans="12:13" x14ac:dyDescent="0.25">
      <c r="L4184" s="90"/>
      <c r="M4184"/>
    </row>
    <row r="4185" spans="12:13" x14ac:dyDescent="0.25">
      <c r="L4185" s="90"/>
      <c r="M4185"/>
    </row>
    <row r="4186" spans="12:13" x14ac:dyDescent="0.25">
      <c r="L4186" s="90"/>
      <c r="M4186"/>
    </row>
    <row r="4187" spans="12:13" x14ac:dyDescent="0.25">
      <c r="L4187" s="90"/>
      <c r="M4187"/>
    </row>
    <row r="4188" spans="12:13" x14ac:dyDescent="0.25">
      <c r="L4188" s="90"/>
      <c r="M4188"/>
    </row>
    <row r="4189" spans="12:13" x14ac:dyDescent="0.25">
      <c r="L4189" s="90"/>
      <c r="M4189"/>
    </row>
    <row r="4190" spans="12:13" x14ac:dyDescent="0.25">
      <c r="L4190" s="90"/>
      <c r="M4190"/>
    </row>
    <row r="4191" spans="12:13" x14ac:dyDescent="0.25">
      <c r="L4191" s="90"/>
      <c r="M4191"/>
    </row>
    <row r="4192" spans="12:13" x14ac:dyDescent="0.25">
      <c r="L4192" s="90"/>
      <c r="M4192"/>
    </row>
    <row r="4193" spans="12:13" x14ac:dyDescent="0.25">
      <c r="L4193" s="90"/>
      <c r="M4193"/>
    </row>
    <row r="4194" spans="12:13" x14ac:dyDescent="0.25">
      <c r="L4194" s="90"/>
      <c r="M4194"/>
    </row>
    <row r="4195" spans="12:13" x14ac:dyDescent="0.25">
      <c r="L4195" s="90"/>
      <c r="M4195"/>
    </row>
    <row r="4196" spans="12:13" x14ac:dyDescent="0.25">
      <c r="L4196" s="90"/>
      <c r="M4196"/>
    </row>
    <row r="4197" spans="12:13" x14ac:dyDescent="0.25">
      <c r="L4197" s="90"/>
      <c r="M4197"/>
    </row>
    <row r="4198" spans="12:13" x14ac:dyDescent="0.25">
      <c r="L4198" s="90"/>
      <c r="M4198"/>
    </row>
    <row r="4199" spans="12:13" x14ac:dyDescent="0.25">
      <c r="L4199" s="90"/>
      <c r="M4199"/>
    </row>
    <row r="4200" spans="12:13" x14ac:dyDescent="0.25">
      <c r="L4200" s="90"/>
      <c r="M4200"/>
    </row>
    <row r="4201" spans="12:13" x14ac:dyDescent="0.25">
      <c r="L4201" s="90"/>
      <c r="M4201"/>
    </row>
    <row r="4202" spans="12:13" x14ac:dyDescent="0.25">
      <c r="L4202" s="90"/>
      <c r="M4202"/>
    </row>
    <row r="4203" spans="12:13" x14ac:dyDescent="0.25">
      <c r="L4203" s="90"/>
      <c r="M4203"/>
    </row>
    <row r="4204" spans="12:13" x14ac:dyDescent="0.25">
      <c r="L4204" s="90"/>
      <c r="M4204"/>
    </row>
    <row r="4205" spans="12:13" x14ac:dyDescent="0.25">
      <c r="L4205" s="90"/>
      <c r="M4205"/>
    </row>
    <row r="4206" spans="12:13" x14ac:dyDescent="0.25">
      <c r="L4206" s="90"/>
      <c r="M4206"/>
    </row>
    <row r="4207" spans="12:13" x14ac:dyDescent="0.25">
      <c r="L4207" s="90"/>
      <c r="M4207"/>
    </row>
    <row r="4208" spans="12:13" x14ac:dyDescent="0.25">
      <c r="L4208" s="90"/>
      <c r="M4208"/>
    </row>
    <row r="4209" spans="12:13" x14ac:dyDescent="0.25">
      <c r="L4209" s="90"/>
      <c r="M4209"/>
    </row>
    <row r="4210" spans="12:13" x14ac:dyDescent="0.25">
      <c r="L4210" s="90"/>
      <c r="M4210"/>
    </row>
    <row r="4211" spans="12:13" x14ac:dyDescent="0.25">
      <c r="L4211" s="90"/>
      <c r="M4211"/>
    </row>
    <row r="4212" spans="12:13" x14ac:dyDescent="0.25">
      <c r="L4212" s="90"/>
      <c r="M4212"/>
    </row>
    <row r="4213" spans="12:13" x14ac:dyDescent="0.25">
      <c r="L4213" s="90"/>
      <c r="M4213"/>
    </row>
    <row r="4214" spans="12:13" x14ac:dyDescent="0.25">
      <c r="L4214" s="90"/>
      <c r="M4214"/>
    </row>
    <row r="4215" spans="12:13" x14ac:dyDescent="0.25">
      <c r="L4215" s="90"/>
      <c r="M4215"/>
    </row>
    <row r="4216" spans="12:13" x14ac:dyDescent="0.25">
      <c r="L4216" s="90"/>
      <c r="M4216"/>
    </row>
    <row r="4217" spans="12:13" x14ac:dyDescent="0.25">
      <c r="L4217" s="90"/>
      <c r="M4217"/>
    </row>
    <row r="4218" spans="12:13" x14ac:dyDescent="0.25">
      <c r="L4218" s="90"/>
      <c r="M4218"/>
    </row>
    <row r="4219" spans="12:13" x14ac:dyDescent="0.25">
      <c r="L4219" s="90"/>
      <c r="M4219"/>
    </row>
    <row r="4220" spans="12:13" x14ac:dyDescent="0.25">
      <c r="L4220" s="90"/>
      <c r="M4220"/>
    </row>
    <row r="4221" spans="12:13" x14ac:dyDescent="0.25">
      <c r="L4221" s="90"/>
      <c r="M4221"/>
    </row>
    <row r="4222" spans="12:13" x14ac:dyDescent="0.25">
      <c r="L4222" s="90"/>
      <c r="M4222"/>
    </row>
    <row r="4223" spans="12:13" x14ac:dyDescent="0.25">
      <c r="L4223" s="90"/>
      <c r="M4223"/>
    </row>
    <row r="4224" spans="12:13" x14ac:dyDescent="0.25">
      <c r="L4224" s="90"/>
      <c r="M4224"/>
    </row>
    <row r="4225" spans="12:13" x14ac:dyDescent="0.25">
      <c r="L4225" s="90"/>
      <c r="M4225"/>
    </row>
    <row r="4226" spans="12:13" x14ac:dyDescent="0.25">
      <c r="L4226" s="90"/>
      <c r="M4226"/>
    </row>
    <row r="4227" spans="12:13" x14ac:dyDescent="0.25">
      <c r="L4227" s="90"/>
      <c r="M4227"/>
    </row>
    <row r="4228" spans="12:13" x14ac:dyDescent="0.25">
      <c r="L4228" s="90"/>
      <c r="M4228"/>
    </row>
    <row r="4229" spans="12:13" x14ac:dyDescent="0.25">
      <c r="L4229" s="90"/>
      <c r="M4229"/>
    </row>
    <row r="4230" spans="12:13" x14ac:dyDescent="0.25">
      <c r="L4230" s="90"/>
      <c r="M4230"/>
    </row>
    <row r="4231" spans="12:13" x14ac:dyDescent="0.25">
      <c r="L4231" s="90"/>
      <c r="M4231"/>
    </row>
    <row r="4232" spans="12:13" x14ac:dyDescent="0.25">
      <c r="L4232" s="90"/>
      <c r="M4232"/>
    </row>
    <row r="4233" spans="12:13" x14ac:dyDescent="0.25">
      <c r="L4233" s="90"/>
      <c r="M4233"/>
    </row>
    <row r="4234" spans="12:13" x14ac:dyDescent="0.25">
      <c r="L4234" s="90"/>
      <c r="M4234"/>
    </row>
    <row r="4235" spans="12:13" x14ac:dyDescent="0.25">
      <c r="L4235" s="90"/>
      <c r="M4235"/>
    </row>
    <row r="4236" spans="12:13" x14ac:dyDescent="0.25">
      <c r="L4236" s="90"/>
      <c r="M4236"/>
    </row>
    <row r="4237" spans="12:13" x14ac:dyDescent="0.25">
      <c r="L4237" s="90"/>
      <c r="M4237"/>
    </row>
    <row r="4238" spans="12:13" x14ac:dyDescent="0.25">
      <c r="L4238" s="90"/>
      <c r="M4238"/>
    </row>
    <row r="4239" spans="12:13" x14ac:dyDescent="0.25">
      <c r="L4239" s="90"/>
      <c r="M4239"/>
    </row>
    <row r="4240" spans="12:13" x14ac:dyDescent="0.25">
      <c r="L4240" s="90"/>
      <c r="M4240"/>
    </row>
    <row r="4241" spans="12:13" x14ac:dyDescent="0.25">
      <c r="L4241" s="90"/>
      <c r="M4241"/>
    </row>
    <row r="4242" spans="12:13" x14ac:dyDescent="0.25">
      <c r="L4242" s="90"/>
      <c r="M4242"/>
    </row>
    <row r="4243" spans="12:13" x14ac:dyDescent="0.25">
      <c r="L4243" s="90"/>
      <c r="M4243"/>
    </row>
    <row r="4244" spans="12:13" x14ac:dyDescent="0.25">
      <c r="L4244" s="90"/>
      <c r="M4244"/>
    </row>
    <row r="4245" spans="12:13" x14ac:dyDescent="0.25">
      <c r="L4245" s="90"/>
      <c r="M4245"/>
    </row>
    <row r="4246" spans="12:13" x14ac:dyDescent="0.25">
      <c r="L4246" s="90"/>
      <c r="M4246"/>
    </row>
    <row r="4247" spans="12:13" x14ac:dyDescent="0.25">
      <c r="L4247" s="90"/>
      <c r="M4247"/>
    </row>
    <row r="4248" spans="12:13" x14ac:dyDescent="0.25">
      <c r="L4248" s="90"/>
      <c r="M4248"/>
    </row>
    <row r="4249" spans="12:13" x14ac:dyDescent="0.25">
      <c r="L4249" s="90"/>
      <c r="M4249"/>
    </row>
    <row r="4250" spans="12:13" x14ac:dyDescent="0.25">
      <c r="L4250" s="90"/>
      <c r="M4250"/>
    </row>
    <row r="4251" spans="12:13" x14ac:dyDescent="0.25">
      <c r="L4251" s="90"/>
      <c r="M4251"/>
    </row>
    <row r="4252" spans="12:13" x14ac:dyDescent="0.25">
      <c r="L4252" s="90"/>
      <c r="M4252"/>
    </row>
    <row r="4253" spans="12:13" x14ac:dyDescent="0.25">
      <c r="L4253" s="90"/>
      <c r="M4253"/>
    </row>
    <row r="4254" spans="12:13" x14ac:dyDescent="0.25">
      <c r="L4254" s="90"/>
      <c r="M4254"/>
    </row>
    <row r="4255" spans="12:13" x14ac:dyDescent="0.25">
      <c r="L4255" s="90"/>
      <c r="M4255"/>
    </row>
    <row r="4256" spans="12:13" x14ac:dyDescent="0.25">
      <c r="L4256" s="90"/>
      <c r="M4256"/>
    </row>
    <row r="4257" spans="12:13" x14ac:dyDescent="0.25">
      <c r="L4257" s="90"/>
      <c r="M4257"/>
    </row>
    <row r="4258" spans="12:13" x14ac:dyDescent="0.25">
      <c r="L4258" s="90"/>
      <c r="M4258"/>
    </row>
    <row r="4259" spans="12:13" x14ac:dyDescent="0.25">
      <c r="L4259" s="90"/>
      <c r="M4259"/>
    </row>
    <row r="4260" spans="12:13" x14ac:dyDescent="0.25">
      <c r="L4260" s="90"/>
      <c r="M4260"/>
    </row>
    <row r="4261" spans="12:13" x14ac:dyDescent="0.25">
      <c r="L4261" s="90"/>
      <c r="M4261"/>
    </row>
    <row r="4262" spans="12:13" x14ac:dyDescent="0.25">
      <c r="L4262" s="90"/>
      <c r="M4262"/>
    </row>
    <row r="4263" spans="12:13" x14ac:dyDescent="0.25">
      <c r="L4263" s="90"/>
      <c r="M4263"/>
    </row>
    <row r="4264" spans="12:13" x14ac:dyDescent="0.25">
      <c r="L4264" s="90"/>
      <c r="M4264"/>
    </row>
    <row r="4265" spans="12:13" x14ac:dyDescent="0.25">
      <c r="L4265" s="90"/>
      <c r="M4265"/>
    </row>
    <row r="4266" spans="12:13" x14ac:dyDescent="0.25">
      <c r="L4266" s="90"/>
      <c r="M4266"/>
    </row>
    <row r="4267" spans="12:13" x14ac:dyDescent="0.25">
      <c r="L4267" s="90"/>
      <c r="M4267"/>
    </row>
    <row r="4268" spans="12:13" x14ac:dyDescent="0.25">
      <c r="L4268" s="90"/>
      <c r="M4268"/>
    </row>
    <row r="4269" spans="12:13" x14ac:dyDescent="0.25">
      <c r="L4269" s="90"/>
      <c r="M4269"/>
    </row>
    <row r="4270" spans="12:13" x14ac:dyDescent="0.25">
      <c r="L4270" s="90"/>
      <c r="M4270"/>
    </row>
    <row r="4271" spans="12:13" x14ac:dyDescent="0.25">
      <c r="L4271" s="90"/>
      <c r="M4271"/>
    </row>
    <row r="4272" spans="12:13" x14ac:dyDescent="0.25">
      <c r="L4272" s="90"/>
      <c r="M4272"/>
    </row>
    <row r="4273" spans="12:13" x14ac:dyDescent="0.25">
      <c r="L4273" s="90"/>
      <c r="M4273"/>
    </row>
    <row r="4274" spans="12:13" x14ac:dyDescent="0.25">
      <c r="L4274" s="90"/>
      <c r="M4274"/>
    </row>
    <row r="4275" spans="12:13" x14ac:dyDescent="0.25">
      <c r="L4275" s="90"/>
      <c r="M4275"/>
    </row>
    <row r="4276" spans="12:13" x14ac:dyDescent="0.25">
      <c r="L4276" s="90"/>
      <c r="M4276"/>
    </row>
    <row r="4277" spans="12:13" x14ac:dyDescent="0.25">
      <c r="L4277" s="90"/>
      <c r="M4277"/>
    </row>
    <row r="4278" spans="12:13" x14ac:dyDescent="0.25">
      <c r="L4278" s="90"/>
      <c r="M4278"/>
    </row>
    <row r="4279" spans="12:13" x14ac:dyDescent="0.25">
      <c r="L4279" s="90"/>
      <c r="M4279"/>
    </row>
    <row r="4280" spans="12:13" x14ac:dyDescent="0.25">
      <c r="L4280" s="90"/>
      <c r="M4280"/>
    </row>
    <row r="4281" spans="12:13" x14ac:dyDescent="0.25">
      <c r="L4281" s="90"/>
      <c r="M4281"/>
    </row>
    <row r="4282" spans="12:13" x14ac:dyDescent="0.25">
      <c r="L4282" s="90"/>
      <c r="M4282"/>
    </row>
    <row r="4283" spans="12:13" x14ac:dyDescent="0.25">
      <c r="L4283" s="90"/>
      <c r="M4283"/>
    </row>
    <row r="4284" spans="12:13" x14ac:dyDescent="0.25">
      <c r="L4284" s="90"/>
      <c r="M4284"/>
    </row>
    <row r="4285" spans="12:13" x14ac:dyDescent="0.25">
      <c r="L4285" s="90"/>
      <c r="M4285"/>
    </row>
    <row r="4286" spans="12:13" x14ac:dyDescent="0.25">
      <c r="L4286" s="90"/>
      <c r="M4286"/>
    </row>
    <row r="4287" spans="12:13" x14ac:dyDescent="0.25">
      <c r="L4287" s="90"/>
      <c r="M4287"/>
    </row>
    <row r="4288" spans="12:13" x14ac:dyDescent="0.25">
      <c r="L4288" s="90"/>
      <c r="M4288"/>
    </row>
    <row r="4289" spans="12:13" x14ac:dyDescent="0.25">
      <c r="L4289" s="90"/>
      <c r="M4289"/>
    </row>
    <row r="4290" spans="12:13" x14ac:dyDescent="0.25">
      <c r="L4290" s="90"/>
      <c r="M4290"/>
    </row>
    <row r="4291" spans="12:13" x14ac:dyDescent="0.25">
      <c r="L4291" s="90"/>
      <c r="M4291"/>
    </row>
    <row r="4292" spans="12:13" x14ac:dyDescent="0.25">
      <c r="L4292" s="90"/>
      <c r="M4292"/>
    </row>
    <row r="4293" spans="12:13" x14ac:dyDescent="0.25">
      <c r="L4293" s="90"/>
      <c r="M4293"/>
    </row>
    <row r="4294" spans="12:13" x14ac:dyDescent="0.25">
      <c r="L4294" s="90"/>
      <c r="M4294"/>
    </row>
    <row r="4295" spans="12:13" x14ac:dyDescent="0.25">
      <c r="L4295" s="90"/>
      <c r="M4295"/>
    </row>
    <row r="4296" spans="12:13" x14ac:dyDescent="0.25">
      <c r="L4296" s="90"/>
      <c r="M4296"/>
    </row>
    <row r="4297" spans="12:13" x14ac:dyDescent="0.25">
      <c r="L4297" s="90"/>
      <c r="M4297"/>
    </row>
    <row r="4298" spans="12:13" x14ac:dyDescent="0.25">
      <c r="L4298" s="90"/>
      <c r="M4298"/>
    </row>
    <row r="4299" spans="12:13" x14ac:dyDescent="0.25">
      <c r="L4299" s="90"/>
      <c r="M4299"/>
    </row>
    <row r="4300" spans="12:13" x14ac:dyDescent="0.25">
      <c r="L4300" s="90"/>
      <c r="M4300"/>
    </row>
    <row r="4301" spans="12:13" x14ac:dyDescent="0.25">
      <c r="L4301" s="90"/>
      <c r="M4301"/>
    </row>
    <row r="4302" spans="12:13" x14ac:dyDescent="0.25">
      <c r="L4302" s="90"/>
      <c r="M4302"/>
    </row>
    <row r="4303" spans="12:13" x14ac:dyDescent="0.25">
      <c r="L4303" s="90"/>
      <c r="M4303"/>
    </row>
    <row r="4304" spans="12:13" x14ac:dyDescent="0.25">
      <c r="L4304" s="90"/>
      <c r="M4304"/>
    </row>
    <row r="4305" spans="12:13" x14ac:dyDescent="0.25">
      <c r="L4305" s="90"/>
      <c r="M4305"/>
    </row>
    <row r="4306" spans="12:13" x14ac:dyDescent="0.25">
      <c r="L4306" s="90"/>
      <c r="M4306"/>
    </row>
    <row r="4307" spans="12:13" x14ac:dyDescent="0.25">
      <c r="L4307" s="90"/>
      <c r="M4307"/>
    </row>
    <row r="4308" spans="12:13" x14ac:dyDescent="0.25">
      <c r="L4308" s="90"/>
      <c r="M4308"/>
    </row>
    <row r="4309" spans="12:13" x14ac:dyDescent="0.25">
      <c r="L4309" s="90"/>
      <c r="M4309"/>
    </row>
    <row r="4310" spans="12:13" x14ac:dyDescent="0.25">
      <c r="L4310" s="90"/>
      <c r="M4310"/>
    </row>
    <row r="4311" spans="12:13" x14ac:dyDescent="0.25">
      <c r="L4311" s="90"/>
      <c r="M4311"/>
    </row>
    <row r="4312" spans="12:13" x14ac:dyDescent="0.25">
      <c r="L4312" s="90"/>
      <c r="M4312"/>
    </row>
    <row r="4313" spans="12:13" x14ac:dyDescent="0.25">
      <c r="L4313" s="90"/>
      <c r="M4313"/>
    </row>
    <row r="4314" spans="12:13" x14ac:dyDescent="0.25">
      <c r="L4314" s="90"/>
      <c r="M4314"/>
    </row>
    <row r="4315" spans="12:13" x14ac:dyDescent="0.25">
      <c r="L4315" s="90"/>
      <c r="M4315"/>
    </row>
    <row r="4316" spans="12:13" x14ac:dyDescent="0.25">
      <c r="L4316" s="90"/>
      <c r="M4316"/>
    </row>
    <row r="4317" spans="12:13" x14ac:dyDescent="0.25">
      <c r="L4317" s="90"/>
      <c r="M4317"/>
    </row>
    <row r="4318" spans="12:13" x14ac:dyDescent="0.25">
      <c r="L4318" s="90"/>
      <c r="M4318"/>
    </row>
    <row r="4319" spans="12:13" x14ac:dyDescent="0.25">
      <c r="L4319" s="90"/>
      <c r="M4319"/>
    </row>
    <row r="4320" spans="12:13" x14ac:dyDescent="0.25">
      <c r="L4320" s="90"/>
      <c r="M4320"/>
    </row>
    <row r="4321" spans="12:13" x14ac:dyDescent="0.25">
      <c r="L4321" s="90"/>
      <c r="M4321"/>
    </row>
    <row r="4322" spans="12:13" x14ac:dyDescent="0.25">
      <c r="L4322" s="90"/>
      <c r="M4322"/>
    </row>
    <row r="4323" spans="12:13" x14ac:dyDescent="0.25">
      <c r="L4323" s="90"/>
      <c r="M4323"/>
    </row>
    <row r="4324" spans="12:13" x14ac:dyDescent="0.25">
      <c r="L4324" s="90"/>
      <c r="M4324"/>
    </row>
    <row r="4325" spans="12:13" x14ac:dyDescent="0.25">
      <c r="L4325" s="90"/>
      <c r="M4325"/>
    </row>
    <row r="4326" spans="12:13" x14ac:dyDescent="0.25">
      <c r="L4326" s="90"/>
      <c r="M4326"/>
    </row>
    <row r="4327" spans="12:13" x14ac:dyDescent="0.25">
      <c r="L4327" s="90"/>
      <c r="M4327"/>
    </row>
    <row r="4328" spans="12:13" x14ac:dyDescent="0.25">
      <c r="L4328" s="90"/>
      <c r="M4328"/>
    </row>
    <row r="4329" spans="12:13" x14ac:dyDescent="0.25">
      <c r="L4329" s="90"/>
      <c r="M4329"/>
    </row>
    <row r="4330" spans="12:13" x14ac:dyDescent="0.25">
      <c r="L4330" s="90"/>
      <c r="M4330"/>
    </row>
    <row r="4331" spans="12:13" x14ac:dyDescent="0.25">
      <c r="L4331" s="90"/>
      <c r="M4331"/>
    </row>
    <row r="4332" spans="12:13" x14ac:dyDescent="0.25">
      <c r="L4332" s="90"/>
      <c r="M4332"/>
    </row>
    <row r="4333" spans="12:13" x14ac:dyDescent="0.25">
      <c r="L4333" s="90"/>
      <c r="M4333"/>
    </row>
    <row r="4334" spans="12:13" x14ac:dyDescent="0.25">
      <c r="L4334" s="90"/>
      <c r="M4334"/>
    </row>
    <row r="4335" spans="12:13" x14ac:dyDescent="0.25">
      <c r="L4335" s="90"/>
      <c r="M4335"/>
    </row>
    <row r="4336" spans="12:13" x14ac:dyDescent="0.25">
      <c r="L4336" s="90"/>
      <c r="M4336"/>
    </row>
    <row r="4337" spans="12:13" x14ac:dyDescent="0.25">
      <c r="L4337" s="90"/>
      <c r="M4337"/>
    </row>
    <row r="4338" spans="12:13" x14ac:dyDescent="0.25">
      <c r="L4338" s="90"/>
      <c r="M4338"/>
    </row>
    <row r="4339" spans="12:13" x14ac:dyDescent="0.25">
      <c r="L4339" s="90"/>
      <c r="M4339"/>
    </row>
    <row r="4340" spans="12:13" x14ac:dyDescent="0.25">
      <c r="L4340" s="90"/>
      <c r="M4340"/>
    </row>
    <row r="4341" spans="12:13" x14ac:dyDescent="0.25">
      <c r="L4341" s="90"/>
      <c r="M4341"/>
    </row>
    <row r="4342" spans="12:13" x14ac:dyDescent="0.25">
      <c r="L4342" s="90"/>
      <c r="M4342"/>
    </row>
    <row r="4343" spans="12:13" x14ac:dyDescent="0.25">
      <c r="L4343" s="90"/>
      <c r="M4343"/>
    </row>
    <row r="4344" spans="12:13" x14ac:dyDescent="0.25">
      <c r="L4344" s="90"/>
      <c r="M4344"/>
    </row>
    <row r="4345" spans="12:13" x14ac:dyDescent="0.25">
      <c r="L4345" s="90"/>
      <c r="M4345"/>
    </row>
    <row r="4346" spans="12:13" x14ac:dyDescent="0.25">
      <c r="L4346" s="90"/>
      <c r="M4346"/>
    </row>
    <row r="4347" spans="12:13" x14ac:dyDescent="0.25">
      <c r="L4347" s="90"/>
      <c r="M4347"/>
    </row>
    <row r="4348" spans="12:13" x14ac:dyDescent="0.25">
      <c r="L4348" s="90"/>
      <c r="M4348"/>
    </row>
    <row r="4349" spans="12:13" x14ac:dyDescent="0.25">
      <c r="L4349" s="90"/>
      <c r="M4349"/>
    </row>
    <row r="4350" spans="12:13" x14ac:dyDescent="0.25">
      <c r="L4350" s="90"/>
      <c r="M4350"/>
    </row>
    <row r="4351" spans="12:13" x14ac:dyDescent="0.25">
      <c r="L4351" s="90"/>
      <c r="M4351"/>
    </row>
    <row r="4352" spans="12:13" x14ac:dyDescent="0.25">
      <c r="L4352" s="90"/>
      <c r="M4352"/>
    </row>
    <row r="4353" spans="12:13" x14ac:dyDescent="0.25">
      <c r="L4353" s="90"/>
      <c r="M4353"/>
    </row>
    <row r="4354" spans="12:13" x14ac:dyDescent="0.25">
      <c r="L4354" s="90"/>
      <c r="M4354"/>
    </row>
    <row r="4355" spans="12:13" x14ac:dyDescent="0.25">
      <c r="L4355" s="90"/>
      <c r="M4355"/>
    </row>
    <row r="4356" spans="12:13" x14ac:dyDescent="0.25">
      <c r="L4356" s="90"/>
      <c r="M4356"/>
    </row>
    <row r="4357" spans="12:13" x14ac:dyDescent="0.25">
      <c r="L4357" s="90"/>
      <c r="M4357"/>
    </row>
    <row r="4358" spans="12:13" x14ac:dyDescent="0.25">
      <c r="L4358" s="90"/>
      <c r="M4358"/>
    </row>
    <row r="4359" spans="12:13" x14ac:dyDescent="0.25">
      <c r="L4359" s="90"/>
      <c r="M4359"/>
    </row>
    <row r="4360" spans="12:13" x14ac:dyDescent="0.25">
      <c r="L4360" s="90"/>
      <c r="M4360"/>
    </row>
    <row r="4361" spans="12:13" x14ac:dyDescent="0.25">
      <c r="L4361" s="90"/>
      <c r="M4361"/>
    </row>
    <row r="4362" spans="12:13" x14ac:dyDescent="0.25">
      <c r="L4362" s="90"/>
      <c r="M4362"/>
    </row>
    <row r="4363" spans="12:13" x14ac:dyDescent="0.25">
      <c r="L4363" s="90"/>
      <c r="M4363"/>
    </row>
    <row r="4364" spans="12:13" x14ac:dyDescent="0.25">
      <c r="L4364" s="90"/>
      <c r="M4364"/>
    </row>
    <row r="4365" spans="12:13" x14ac:dyDescent="0.25">
      <c r="L4365" s="90"/>
      <c r="M4365"/>
    </row>
    <row r="4366" spans="12:13" x14ac:dyDescent="0.25">
      <c r="L4366" s="90"/>
      <c r="M4366"/>
    </row>
    <row r="4367" spans="12:13" x14ac:dyDescent="0.25">
      <c r="L4367" s="90"/>
      <c r="M4367"/>
    </row>
    <row r="4368" spans="12:13" x14ac:dyDescent="0.25">
      <c r="L4368" s="90"/>
      <c r="M4368"/>
    </row>
    <row r="4369" spans="12:13" x14ac:dyDescent="0.25">
      <c r="L4369" s="90"/>
      <c r="M4369"/>
    </row>
    <row r="4370" spans="12:13" x14ac:dyDescent="0.25">
      <c r="L4370" s="90"/>
      <c r="M4370"/>
    </row>
    <row r="4371" spans="12:13" x14ac:dyDescent="0.25">
      <c r="L4371" s="90"/>
      <c r="M4371"/>
    </row>
    <row r="4372" spans="12:13" x14ac:dyDescent="0.25">
      <c r="L4372" s="90"/>
      <c r="M4372"/>
    </row>
    <row r="4373" spans="12:13" x14ac:dyDescent="0.25">
      <c r="L4373" s="90"/>
      <c r="M4373"/>
    </row>
    <row r="4374" spans="12:13" x14ac:dyDescent="0.25">
      <c r="L4374" s="90"/>
      <c r="M4374"/>
    </row>
    <row r="4375" spans="12:13" x14ac:dyDescent="0.25">
      <c r="L4375" s="90"/>
      <c r="M4375"/>
    </row>
    <row r="4376" spans="12:13" x14ac:dyDescent="0.25">
      <c r="L4376" s="90"/>
      <c r="M4376"/>
    </row>
    <row r="4377" spans="12:13" x14ac:dyDescent="0.25">
      <c r="L4377" s="90"/>
      <c r="M4377"/>
    </row>
    <row r="4378" spans="12:13" x14ac:dyDescent="0.25">
      <c r="L4378" s="90"/>
      <c r="M4378"/>
    </row>
    <row r="4379" spans="12:13" x14ac:dyDescent="0.25">
      <c r="L4379" s="90"/>
      <c r="M4379"/>
    </row>
    <row r="4380" spans="12:13" x14ac:dyDescent="0.25">
      <c r="L4380" s="90"/>
      <c r="M4380"/>
    </row>
    <row r="4381" spans="12:13" x14ac:dyDescent="0.25">
      <c r="L4381" s="90"/>
      <c r="M4381"/>
    </row>
    <row r="4382" spans="12:13" x14ac:dyDescent="0.25">
      <c r="L4382" s="90"/>
      <c r="M4382"/>
    </row>
    <row r="4383" spans="12:13" x14ac:dyDescent="0.25">
      <c r="L4383" s="90"/>
      <c r="M4383"/>
    </row>
    <row r="4384" spans="12:13" x14ac:dyDescent="0.25">
      <c r="L4384" s="90"/>
      <c r="M4384"/>
    </row>
    <row r="4385" spans="12:13" x14ac:dyDescent="0.25">
      <c r="L4385" s="90"/>
      <c r="M4385"/>
    </row>
    <row r="4386" spans="12:13" x14ac:dyDescent="0.25">
      <c r="L4386" s="90"/>
      <c r="M4386"/>
    </row>
    <row r="4387" spans="12:13" x14ac:dyDescent="0.25">
      <c r="L4387" s="90"/>
      <c r="M4387"/>
    </row>
    <row r="4388" spans="12:13" x14ac:dyDescent="0.25">
      <c r="L4388" s="90"/>
      <c r="M4388"/>
    </row>
    <row r="4389" spans="12:13" x14ac:dyDescent="0.25">
      <c r="L4389" s="90"/>
      <c r="M4389"/>
    </row>
    <row r="4390" spans="12:13" x14ac:dyDescent="0.25">
      <c r="L4390" s="90"/>
      <c r="M4390"/>
    </row>
    <row r="4391" spans="12:13" x14ac:dyDescent="0.25">
      <c r="L4391" s="90"/>
      <c r="M4391"/>
    </row>
    <row r="4392" spans="12:13" x14ac:dyDescent="0.25">
      <c r="L4392" s="90"/>
      <c r="M4392"/>
    </row>
    <row r="4393" spans="12:13" x14ac:dyDescent="0.25">
      <c r="L4393" s="90"/>
      <c r="M4393"/>
    </row>
    <row r="4394" spans="12:13" x14ac:dyDescent="0.25">
      <c r="L4394" s="90"/>
      <c r="M4394"/>
    </row>
    <row r="4395" spans="12:13" x14ac:dyDescent="0.25">
      <c r="L4395" s="90"/>
      <c r="M4395"/>
    </row>
    <row r="4396" spans="12:13" x14ac:dyDescent="0.25">
      <c r="L4396" s="90"/>
      <c r="M4396"/>
    </row>
    <row r="4397" spans="12:13" x14ac:dyDescent="0.25">
      <c r="L4397" s="90"/>
      <c r="M4397"/>
    </row>
    <row r="4398" spans="12:13" x14ac:dyDescent="0.25">
      <c r="L4398" s="90"/>
      <c r="M4398"/>
    </row>
    <row r="4399" spans="12:13" x14ac:dyDescent="0.25">
      <c r="L4399" s="90"/>
      <c r="M4399"/>
    </row>
    <row r="4400" spans="12:13" x14ac:dyDescent="0.25">
      <c r="L4400" s="90"/>
      <c r="M4400"/>
    </row>
    <row r="4401" spans="12:13" x14ac:dyDescent="0.25">
      <c r="L4401" s="90"/>
      <c r="M4401"/>
    </row>
    <row r="4402" spans="12:13" x14ac:dyDescent="0.25">
      <c r="L4402" s="90"/>
      <c r="M4402"/>
    </row>
    <row r="4403" spans="12:13" x14ac:dyDescent="0.25">
      <c r="L4403" s="90"/>
      <c r="M4403"/>
    </row>
    <row r="4404" spans="12:13" x14ac:dyDescent="0.25">
      <c r="L4404" s="90"/>
      <c r="M4404"/>
    </row>
    <row r="4405" spans="12:13" x14ac:dyDescent="0.25">
      <c r="L4405" s="90"/>
      <c r="M4405"/>
    </row>
    <row r="4406" spans="12:13" x14ac:dyDescent="0.25">
      <c r="L4406" s="90"/>
      <c r="M4406"/>
    </row>
    <row r="4407" spans="12:13" x14ac:dyDescent="0.25">
      <c r="L4407" s="90"/>
      <c r="M4407"/>
    </row>
    <row r="4408" spans="12:13" x14ac:dyDescent="0.25">
      <c r="L4408" s="90"/>
      <c r="M4408"/>
    </row>
    <row r="4409" spans="12:13" x14ac:dyDescent="0.25">
      <c r="L4409" s="90"/>
      <c r="M4409"/>
    </row>
    <row r="4410" spans="12:13" x14ac:dyDescent="0.25">
      <c r="L4410" s="90"/>
      <c r="M4410"/>
    </row>
    <row r="4411" spans="12:13" x14ac:dyDescent="0.25">
      <c r="L4411" s="90"/>
      <c r="M4411"/>
    </row>
    <row r="4412" spans="12:13" x14ac:dyDescent="0.25">
      <c r="L4412" s="90"/>
      <c r="M4412"/>
    </row>
    <row r="4413" spans="12:13" x14ac:dyDescent="0.25">
      <c r="L4413" s="90"/>
      <c r="M4413"/>
    </row>
    <row r="4414" spans="12:13" x14ac:dyDescent="0.25">
      <c r="L4414" s="90"/>
      <c r="M4414"/>
    </row>
    <row r="4415" spans="12:13" x14ac:dyDescent="0.25">
      <c r="L4415" s="90"/>
      <c r="M4415"/>
    </row>
    <row r="4416" spans="12:13" x14ac:dyDescent="0.25">
      <c r="L4416" s="90"/>
      <c r="M4416"/>
    </row>
    <row r="4417" spans="12:13" x14ac:dyDescent="0.25">
      <c r="L4417" s="90"/>
      <c r="M4417"/>
    </row>
    <row r="4418" spans="12:13" x14ac:dyDescent="0.25">
      <c r="L4418" s="90"/>
      <c r="M4418"/>
    </row>
    <row r="4419" spans="12:13" x14ac:dyDescent="0.25">
      <c r="L4419" s="90"/>
      <c r="M4419"/>
    </row>
    <row r="4420" spans="12:13" x14ac:dyDescent="0.25">
      <c r="L4420" s="90"/>
      <c r="M4420"/>
    </row>
    <row r="4421" spans="12:13" x14ac:dyDescent="0.25">
      <c r="L4421" s="90"/>
      <c r="M4421"/>
    </row>
    <row r="4422" spans="12:13" x14ac:dyDescent="0.25">
      <c r="L4422" s="90"/>
      <c r="M4422"/>
    </row>
    <row r="4423" spans="12:13" x14ac:dyDescent="0.25">
      <c r="L4423" s="90"/>
      <c r="M4423"/>
    </row>
    <row r="4424" spans="12:13" x14ac:dyDescent="0.25">
      <c r="L4424" s="90"/>
      <c r="M4424"/>
    </row>
    <row r="4425" spans="12:13" x14ac:dyDescent="0.25">
      <c r="L4425" s="90"/>
      <c r="M4425"/>
    </row>
    <row r="4426" spans="12:13" x14ac:dyDescent="0.25">
      <c r="L4426" s="90"/>
      <c r="M4426"/>
    </row>
    <row r="4427" spans="12:13" x14ac:dyDescent="0.25">
      <c r="L4427" s="90"/>
      <c r="M4427"/>
    </row>
    <row r="4428" spans="12:13" x14ac:dyDescent="0.25">
      <c r="L4428" s="90"/>
      <c r="M4428"/>
    </row>
    <row r="4429" spans="12:13" x14ac:dyDescent="0.25">
      <c r="L4429" s="90"/>
      <c r="M4429"/>
    </row>
    <row r="4430" spans="12:13" x14ac:dyDescent="0.25">
      <c r="L4430" s="90"/>
      <c r="M4430"/>
    </row>
    <row r="4431" spans="12:13" x14ac:dyDescent="0.25">
      <c r="L4431" s="90"/>
      <c r="M4431"/>
    </row>
    <row r="4432" spans="12:13" x14ac:dyDescent="0.25">
      <c r="L4432" s="90"/>
      <c r="M4432"/>
    </row>
    <row r="4433" spans="12:13" x14ac:dyDescent="0.25">
      <c r="L4433" s="90"/>
      <c r="M4433"/>
    </row>
    <row r="4434" spans="12:13" x14ac:dyDescent="0.25">
      <c r="L4434" s="90"/>
      <c r="M4434"/>
    </row>
    <row r="4435" spans="12:13" x14ac:dyDescent="0.25">
      <c r="L4435" s="90"/>
      <c r="M4435"/>
    </row>
    <row r="4436" spans="12:13" x14ac:dyDescent="0.25">
      <c r="L4436" s="90"/>
      <c r="M4436"/>
    </row>
    <row r="4437" spans="12:13" x14ac:dyDescent="0.25">
      <c r="L4437" s="90"/>
      <c r="M4437"/>
    </row>
    <row r="4438" spans="12:13" x14ac:dyDescent="0.25">
      <c r="L4438" s="90"/>
      <c r="M4438"/>
    </row>
    <row r="4439" spans="12:13" x14ac:dyDescent="0.25">
      <c r="L4439" s="90"/>
      <c r="M4439"/>
    </row>
    <row r="4440" spans="12:13" x14ac:dyDescent="0.25">
      <c r="L4440" s="90"/>
      <c r="M4440"/>
    </row>
    <row r="4441" spans="12:13" x14ac:dyDescent="0.25">
      <c r="L4441" s="90"/>
      <c r="M4441"/>
    </row>
    <row r="4442" spans="12:13" x14ac:dyDescent="0.25">
      <c r="L4442" s="90"/>
      <c r="M4442"/>
    </row>
    <row r="4443" spans="12:13" x14ac:dyDescent="0.25">
      <c r="L4443" s="90"/>
      <c r="M4443"/>
    </row>
    <row r="4444" spans="12:13" x14ac:dyDescent="0.25">
      <c r="L4444" s="90"/>
      <c r="M4444"/>
    </row>
    <row r="4445" spans="12:13" x14ac:dyDescent="0.25">
      <c r="L4445" s="90"/>
      <c r="M4445"/>
    </row>
    <row r="4446" spans="12:13" x14ac:dyDescent="0.25">
      <c r="L4446" s="90"/>
      <c r="M4446"/>
    </row>
    <row r="4447" spans="12:13" x14ac:dyDescent="0.25">
      <c r="L4447" s="90"/>
      <c r="M4447"/>
    </row>
    <row r="4448" spans="12:13" x14ac:dyDescent="0.25">
      <c r="L4448" s="90"/>
      <c r="M4448"/>
    </row>
    <row r="4449" spans="12:13" x14ac:dyDescent="0.25">
      <c r="L4449" s="90"/>
      <c r="M4449"/>
    </row>
    <row r="4450" spans="12:13" x14ac:dyDescent="0.25">
      <c r="L4450" s="90"/>
      <c r="M4450"/>
    </row>
    <row r="4451" spans="12:13" x14ac:dyDescent="0.25">
      <c r="L4451" s="90"/>
      <c r="M4451"/>
    </row>
    <row r="4452" spans="12:13" x14ac:dyDescent="0.25">
      <c r="L4452" s="90"/>
      <c r="M4452"/>
    </row>
    <row r="4453" spans="12:13" x14ac:dyDescent="0.25">
      <c r="L4453" s="90"/>
      <c r="M4453"/>
    </row>
    <row r="4454" spans="12:13" x14ac:dyDescent="0.25">
      <c r="L4454" s="90"/>
      <c r="M4454"/>
    </row>
    <row r="4455" spans="12:13" x14ac:dyDescent="0.25">
      <c r="L4455" s="90"/>
      <c r="M4455"/>
    </row>
    <row r="4456" spans="12:13" x14ac:dyDescent="0.25">
      <c r="L4456" s="90"/>
      <c r="M4456"/>
    </row>
    <row r="4457" spans="12:13" x14ac:dyDescent="0.25">
      <c r="L4457" s="90"/>
      <c r="M4457"/>
    </row>
    <row r="4458" spans="12:13" x14ac:dyDescent="0.25">
      <c r="L4458" s="90"/>
      <c r="M4458"/>
    </row>
    <row r="4459" spans="12:13" x14ac:dyDescent="0.25">
      <c r="L4459" s="90"/>
      <c r="M4459"/>
    </row>
    <row r="4460" spans="12:13" x14ac:dyDescent="0.25">
      <c r="L4460" s="90"/>
      <c r="M4460"/>
    </row>
    <row r="4461" spans="12:13" x14ac:dyDescent="0.25">
      <c r="L4461" s="90"/>
      <c r="M4461"/>
    </row>
    <row r="4462" spans="12:13" x14ac:dyDescent="0.25">
      <c r="L4462" s="90"/>
      <c r="M4462"/>
    </row>
    <row r="4463" spans="12:13" x14ac:dyDescent="0.25">
      <c r="L4463" s="90"/>
      <c r="M4463"/>
    </row>
    <row r="4464" spans="12:13" x14ac:dyDescent="0.25">
      <c r="L4464" s="90"/>
      <c r="M4464"/>
    </row>
    <row r="4465" spans="12:13" x14ac:dyDescent="0.25">
      <c r="L4465" s="90"/>
      <c r="M4465"/>
    </row>
    <row r="4466" spans="12:13" x14ac:dyDescent="0.25">
      <c r="L4466" s="90"/>
      <c r="M4466"/>
    </row>
    <row r="4467" spans="12:13" x14ac:dyDescent="0.25">
      <c r="L4467" s="90"/>
      <c r="M4467"/>
    </row>
    <row r="4468" spans="12:13" x14ac:dyDescent="0.25">
      <c r="L4468" s="90"/>
      <c r="M4468"/>
    </row>
    <row r="4469" spans="12:13" x14ac:dyDescent="0.25">
      <c r="L4469" s="90"/>
      <c r="M4469"/>
    </row>
    <row r="4470" spans="12:13" x14ac:dyDescent="0.25">
      <c r="L4470" s="90"/>
      <c r="M4470"/>
    </row>
    <row r="4471" spans="12:13" x14ac:dyDescent="0.25">
      <c r="L4471" s="90"/>
      <c r="M4471"/>
    </row>
    <row r="4472" spans="12:13" x14ac:dyDescent="0.25">
      <c r="L4472" s="90"/>
      <c r="M4472"/>
    </row>
    <row r="4473" spans="12:13" x14ac:dyDescent="0.25">
      <c r="L4473" s="90"/>
      <c r="M4473"/>
    </row>
    <row r="4474" spans="12:13" x14ac:dyDescent="0.25">
      <c r="L4474" s="90"/>
      <c r="M4474"/>
    </row>
    <row r="4475" spans="12:13" x14ac:dyDescent="0.25">
      <c r="L4475" s="90"/>
      <c r="M4475"/>
    </row>
    <row r="4476" spans="12:13" x14ac:dyDescent="0.25">
      <c r="L4476" s="90"/>
      <c r="M4476"/>
    </row>
    <row r="4477" spans="12:13" x14ac:dyDescent="0.25">
      <c r="L4477" s="90"/>
      <c r="M4477"/>
    </row>
    <row r="4478" spans="12:13" x14ac:dyDescent="0.25">
      <c r="L4478" s="90"/>
      <c r="M4478"/>
    </row>
    <row r="4479" spans="12:13" x14ac:dyDescent="0.25">
      <c r="L4479" s="90"/>
      <c r="M4479"/>
    </row>
    <row r="4480" spans="12:13" x14ac:dyDescent="0.25">
      <c r="L4480" s="90"/>
      <c r="M4480"/>
    </row>
    <row r="4481" spans="12:13" x14ac:dyDescent="0.25">
      <c r="L4481" s="90"/>
      <c r="M4481"/>
    </row>
    <row r="4482" spans="12:13" x14ac:dyDescent="0.25">
      <c r="L4482" s="90"/>
      <c r="M4482"/>
    </row>
    <row r="4483" spans="12:13" x14ac:dyDescent="0.25">
      <c r="L4483" s="90"/>
      <c r="M4483"/>
    </row>
    <row r="4484" spans="12:13" x14ac:dyDescent="0.25">
      <c r="L4484" s="90"/>
      <c r="M4484"/>
    </row>
    <row r="4485" spans="12:13" x14ac:dyDescent="0.25">
      <c r="L4485" s="90"/>
      <c r="M4485"/>
    </row>
    <row r="4486" spans="12:13" x14ac:dyDescent="0.25">
      <c r="L4486" s="90"/>
      <c r="M4486"/>
    </row>
    <row r="4487" spans="12:13" x14ac:dyDescent="0.25">
      <c r="L4487" s="90"/>
      <c r="M4487"/>
    </row>
    <row r="4488" spans="12:13" x14ac:dyDescent="0.25">
      <c r="L4488" s="90"/>
      <c r="M4488"/>
    </row>
    <row r="4489" spans="12:13" x14ac:dyDescent="0.25">
      <c r="L4489" s="90"/>
      <c r="M4489"/>
    </row>
    <row r="4490" spans="12:13" x14ac:dyDescent="0.25">
      <c r="L4490" s="90"/>
      <c r="M4490"/>
    </row>
    <row r="4491" spans="12:13" x14ac:dyDescent="0.25">
      <c r="L4491" s="90"/>
      <c r="M4491"/>
    </row>
    <row r="4492" spans="12:13" x14ac:dyDescent="0.25">
      <c r="L4492" s="90"/>
      <c r="M4492"/>
    </row>
    <row r="4493" spans="12:13" x14ac:dyDescent="0.25">
      <c r="L4493" s="90"/>
      <c r="M4493"/>
    </row>
    <row r="4494" spans="12:13" x14ac:dyDescent="0.25">
      <c r="L4494" s="90"/>
      <c r="M4494"/>
    </row>
    <row r="4495" spans="12:13" x14ac:dyDescent="0.25">
      <c r="L4495" s="90"/>
      <c r="M4495"/>
    </row>
    <row r="4496" spans="12:13" x14ac:dyDescent="0.25">
      <c r="L4496" s="90"/>
      <c r="M4496"/>
    </row>
    <row r="4497" spans="12:13" x14ac:dyDescent="0.25">
      <c r="L4497" s="90"/>
      <c r="M4497"/>
    </row>
    <row r="4498" spans="12:13" x14ac:dyDescent="0.25">
      <c r="L4498" s="90"/>
      <c r="M4498"/>
    </row>
    <row r="4499" spans="12:13" x14ac:dyDescent="0.25">
      <c r="L4499" s="90"/>
      <c r="M4499"/>
    </row>
    <row r="4500" spans="12:13" x14ac:dyDescent="0.25">
      <c r="L4500" s="90"/>
      <c r="M4500"/>
    </row>
    <row r="4501" spans="12:13" x14ac:dyDescent="0.25">
      <c r="L4501" s="90"/>
      <c r="M4501"/>
    </row>
    <row r="4502" spans="12:13" x14ac:dyDescent="0.25">
      <c r="L4502" s="90"/>
      <c r="M4502"/>
    </row>
    <row r="4503" spans="12:13" x14ac:dyDescent="0.25">
      <c r="L4503" s="90"/>
      <c r="M4503"/>
    </row>
    <row r="4504" spans="12:13" x14ac:dyDescent="0.25">
      <c r="L4504" s="90"/>
      <c r="M4504"/>
    </row>
    <row r="4505" spans="12:13" x14ac:dyDescent="0.25">
      <c r="L4505" s="90"/>
      <c r="M4505"/>
    </row>
    <row r="4506" spans="12:13" x14ac:dyDescent="0.25">
      <c r="L4506" s="90"/>
      <c r="M4506"/>
    </row>
    <row r="4507" spans="12:13" x14ac:dyDescent="0.25">
      <c r="L4507" s="90"/>
      <c r="M4507"/>
    </row>
    <row r="4508" spans="12:13" x14ac:dyDescent="0.25">
      <c r="L4508" s="90"/>
      <c r="M4508"/>
    </row>
    <row r="4509" spans="12:13" x14ac:dyDescent="0.25">
      <c r="L4509" s="90"/>
      <c r="M4509"/>
    </row>
    <row r="4510" spans="12:13" x14ac:dyDescent="0.25">
      <c r="L4510" s="90"/>
      <c r="M4510"/>
    </row>
    <row r="4511" spans="12:13" x14ac:dyDescent="0.25">
      <c r="L4511" s="90"/>
      <c r="M4511"/>
    </row>
    <row r="4512" spans="12:13" x14ac:dyDescent="0.25">
      <c r="L4512" s="90"/>
      <c r="M4512"/>
    </row>
    <row r="4513" spans="12:13" x14ac:dyDescent="0.25">
      <c r="L4513" s="90"/>
      <c r="M4513"/>
    </row>
    <row r="4514" spans="12:13" x14ac:dyDescent="0.25">
      <c r="L4514" s="90"/>
      <c r="M4514"/>
    </row>
    <row r="4515" spans="12:13" x14ac:dyDescent="0.25">
      <c r="L4515" s="90"/>
      <c r="M4515"/>
    </row>
    <row r="4516" spans="12:13" x14ac:dyDescent="0.25">
      <c r="L4516" s="90"/>
      <c r="M4516"/>
    </row>
    <row r="4517" spans="12:13" x14ac:dyDescent="0.25">
      <c r="L4517" s="90"/>
      <c r="M4517"/>
    </row>
    <row r="4518" spans="12:13" x14ac:dyDescent="0.25">
      <c r="L4518" s="90"/>
      <c r="M4518"/>
    </row>
    <row r="4519" spans="12:13" x14ac:dyDescent="0.25">
      <c r="L4519" s="90"/>
      <c r="M4519"/>
    </row>
    <row r="4520" spans="12:13" x14ac:dyDescent="0.25">
      <c r="L4520" s="90"/>
      <c r="M4520"/>
    </row>
    <row r="4521" spans="12:13" x14ac:dyDescent="0.25">
      <c r="L4521" s="90"/>
      <c r="M4521"/>
    </row>
    <row r="4522" spans="12:13" x14ac:dyDescent="0.25">
      <c r="L4522" s="90"/>
      <c r="M4522"/>
    </row>
    <row r="4523" spans="12:13" x14ac:dyDescent="0.25">
      <c r="L4523" s="90"/>
      <c r="M4523"/>
    </row>
    <row r="4524" spans="12:13" x14ac:dyDescent="0.25">
      <c r="L4524" s="90"/>
      <c r="M4524"/>
    </row>
    <row r="4525" spans="12:13" x14ac:dyDescent="0.25">
      <c r="L4525" s="90"/>
      <c r="M4525"/>
    </row>
    <row r="4526" spans="12:13" x14ac:dyDescent="0.25">
      <c r="L4526" s="90"/>
      <c r="M4526"/>
    </row>
    <row r="4527" spans="12:13" x14ac:dyDescent="0.25">
      <c r="L4527" s="90"/>
      <c r="M4527"/>
    </row>
    <row r="4528" spans="12:13" x14ac:dyDescent="0.25">
      <c r="L4528" s="90"/>
      <c r="M4528"/>
    </row>
    <row r="4529" spans="12:13" x14ac:dyDescent="0.25">
      <c r="L4529" s="90"/>
      <c r="M4529"/>
    </row>
    <row r="4530" spans="12:13" x14ac:dyDescent="0.25">
      <c r="L4530" s="90"/>
      <c r="M4530"/>
    </row>
    <row r="4531" spans="12:13" x14ac:dyDescent="0.25">
      <c r="L4531" s="90"/>
      <c r="M4531"/>
    </row>
    <row r="4532" spans="12:13" x14ac:dyDescent="0.25">
      <c r="L4532" s="90"/>
      <c r="M4532"/>
    </row>
    <row r="4533" spans="12:13" x14ac:dyDescent="0.25">
      <c r="L4533" s="90"/>
      <c r="M4533"/>
    </row>
    <row r="4534" spans="12:13" x14ac:dyDescent="0.25">
      <c r="L4534" s="90"/>
      <c r="M4534"/>
    </row>
    <row r="4535" spans="12:13" x14ac:dyDescent="0.25">
      <c r="L4535" s="90"/>
      <c r="M4535"/>
    </row>
    <row r="4536" spans="12:13" x14ac:dyDescent="0.25">
      <c r="L4536" s="90"/>
      <c r="M4536"/>
    </row>
    <row r="4537" spans="12:13" x14ac:dyDescent="0.25">
      <c r="L4537" s="90"/>
      <c r="M4537"/>
    </row>
    <row r="4538" spans="12:13" x14ac:dyDescent="0.25">
      <c r="L4538" s="90"/>
      <c r="M4538"/>
    </row>
    <row r="4539" spans="12:13" x14ac:dyDescent="0.25">
      <c r="L4539" s="90"/>
      <c r="M4539"/>
    </row>
    <row r="4540" spans="12:13" x14ac:dyDescent="0.25">
      <c r="L4540" s="90"/>
      <c r="M4540"/>
    </row>
    <row r="4541" spans="12:13" x14ac:dyDescent="0.25">
      <c r="L4541" s="90"/>
      <c r="M4541"/>
    </row>
    <row r="4542" spans="12:13" x14ac:dyDescent="0.25">
      <c r="L4542" s="90"/>
      <c r="M4542"/>
    </row>
    <row r="4543" spans="12:13" x14ac:dyDescent="0.25">
      <c r="L4543" s="90"/>
      <c r="M4543"/>
    </row>
    <row r="4544" spans="12:13" x14ac:dyDescent="0.25">
      <c r="L4544" s="90"/>
      <c r="M4544"/>
    </row>
    <row r="4545" spans="12:13" x14ac:dyDescent="0.25">
      <c r="L4545" s="90"/>
      <c r="M4545"/>
    </row>
    <row r="4546" spans="12:13" x14ac:dyDescent="0.25">
      <c r="L4546" s="90"/>
      <c r="M4546"/>
    </row>
    <row r="4547" spans="12:13" x14ac:dyDescent="0.25">
      <c r="L4547" s="90"/>
      <c r="M4547"/>
    </row>
    <row r="4548" spans="12:13" x14ac:dyDescent="0.25">
      <c r="L4548" s="90"/>
      <c r="M4548"/>
    </row>
    <row r="4549" spans="12:13" x14ac:dyDescent="0.25">
      <c r="L4549" s="90"/>
      <c r="M4549"/>
    </row>
    <row r="4550" spans="12:13" x14ac:dyDescent="0.25">
      <c r="L4550" s="90"/>
      <c r="M4550"/>
    </row>
    <row r="4551" spans="12:13" x14ac:dyDescent="0.25">
      <c r="L4551" s="90"/>
      <c r="M4551"/>
    </row>
    <row r="4552" spans="12:13" x14ac:dyDescent="0.25">
      <c r="L4552" s="90"/>
      <c r="M4552"/>
    </row>
    <row r="4553" spans="12:13" x14ac:dyDescent="0.25">
      <c r="L4553" s="90"/>
      <c r="M4553"/>
    </row>
    <row r="4554" spans="12:13" x14ac:dyDescent="0.25">
      <c r="L4554" s="90"/>
      <c r="M4554"/>
    </row>
    <row r="4555" spans="12:13" x14ac:dyDescent="0.25">
      <c r="L4555" s="90"/>
      <c r="M4555"/>
    </row>
    <row r="4556" spans="12:13" x14ac:dyDescent="0.25">
      <c r="L4556" s="90"/>
      <c r="M4556"/>
    </row>
    <row r="4557" spans="12:13" x14ac:dyDescent="0.25">
      <c r="L4557" s="90"/>
      <c r="M4557"/>
    </row>
    <row r="4558" spans="12:13" x14ac:dyDescent="0.25">
      <c r="L4558" s="90"/>
      <c r="M4558"/>
    </row>
    <row r="4559" spans="12:13" x14ac:dyDescent="0.25">
      <c r="L4559" s="90"/>
      <c r="M4559"/>
    </row>
    <row r="4560" spans="12:13" x14ac:dyDescent="0.25">
      <c r="L4560" s="90"/>
      <c r="M4560"/>
    </row>
    <row r="4561" spans="12:13" x14ac:dyDescent="0.25">
      <c r="L4561" s="90"/>
      <c r="M4561"/>
    </row>
    <row r="4562" spans="12:13" x14ac:dyDescent="0.25">
      <c r="L4562" s="90"/>
      <c r="M4562"/>
    </row>
    <row r="4563" spans="12:13" x14ac:dyDescent="0.25">
      <c r="L4563" s="90"/>
      <c r="M4563"/>
    </row>
    <row r="4564" spans="12:13" x14ac:dyDescent="0.25">
      <c r="L4564" s="90"/>
      <c r="M4564"/>
    </row>
    <row r="4565" spans="12:13" x14ac:dyDescent="0.25">
      <c r="L4565" s="90"/>
      <c r="M4565"/>
    </row>
    <row r="4566" spans="12:13" x14ac:dyDescent="0.25">
      <c r="L4566" s="90"/>
      <c r="M4566"/>
    </row>
    <row r="4567" spans="12:13" x14ac:dyDescent="0.25">
      <c r="L4567" s="90"/>
      <c r="M4567"/>
    </row>
    <row r="4568" spans="12:13" x14ac:dyDescent="0.25">
      <c r="L4568" s="90"/>
      <c r="M4568"/>
    </row>
    <row r="4569" spans="12:13" x14ac:dyDescent="0.25">
      <c r="L4569" s="90"/>
      <c r="M4569"/>
    </row>
    <row r="4570" spans="12:13" x14ac:dyDescent="0.25">
      <c r="L4570" s="90"/>
      <c r="M4570"/>
    </row>
    <row r="4571" spans="12:13" x14ac:dyDescent="0.25">
      <c r="L4571" s="90"/>
      <c r="M4571"/>
    </row>
    <row r="4572" spans="12:13" x14ac:dyDescent="0.25">
      <c r="L4572" s="90"/>
      <c r="M4572"/>
    </row>
    <row r="4573" spans="12:13" x14ac:dyDescent="0.25">
      <c r="L4573" s="90"/>
      <c r="M4573"/>
    </row>
    <row r="4574" spans="12:13" x14ac:dyDescent="0.25">
      <c r="L4574" s="90"/>
      <c r="M4574"/>
    </row>
    <row r="4575" spans="12:13" x14ac:dyDescent="0.25">
      <c r="L4575" s="90"/>
      <c r="M4575"/>
    </row>
    <row r="4576" spans="12:13" x14ac:dyDescent="0.25">
      <c r="L4576" s="90"/>
      <c r="M4576"/>
    </row>
    <row r="4577" spans="12:13" x14ac:dyDescent="0.25">
      <c r="L4577" s="90"/>
      <c r="M4577"/>
    </row>
    <row r="4578" spans="12:13" x14ac:dyDescent="0.25">
      <c r="L4578" s="90"/>
      <c r="M4578"/>
    </row>
    <row r="4579" spans="12:13" x14ac:dyDescent="0.25">
      <c r="L4579" s="90"/>
      <c r="M4579"/>
    </row>
    <row r="4580" spans="12:13" x14ac:dyDescent="0.25">
      <c r="L4580" s="90"/>
      <c r="M4580"/>
    </row>
    <row r="4581" spans="12:13" x14ac:dyDescent="0.25">
      <c r="L4581" s="90"/>
      <c r="M4581"/>
    </row>
    <row r="4582" spans="12:13" x14ac:dyDescent="0.25">
      <c r="L4582" s="90"/>
      <c r="M4582"/>
    </row>
    <row r="4583" spans="12:13" x14ac:dyDescent="0.25">
      <c r="L4583" s="90"/>
      <c r="M4583"/>
    </row>
    <row r="4584" spans="12:13" x14ac:dyDescent="0.25">
      <c r="L4584" s="90"/>
      <c r="M4584"/>
    </row>
    <row r="4585" spans="12:13" x14ac:dyDescent="0.25">
      <c r="L4585" s="90"/>
      <c r="M4585"/>
    </row>
    <row r="4586" spans="12:13" x14ac:dyDescent="0.25">
      <c r="L4586" s="90"/>
      <c r="M4586"/>
    </row>
    <row r="4587" spans="12:13" x14ac:dyDescent="0.25">
      <c r="L4587" s="90"/>
      <c r="M4587"/>
    </row>
    <row r="4588" spans="12:13" x14ac:dyDescent="0.25">
      <c r="L4588" s="90"/>
      <c r="M4588"/>
    </row>
    <row r="4589" spans="12:13" x14ac:dyDescent="0.25">
      <c r="L4589" s="90"/>
      <c r="M4589"/>
    </row>
    <row r="4590" spans="12:13" x14ac:dyDescent="0.25">
      <c r="L4590" s="90"/>
      <c r="M4590"/>
    </row>
    <row r="4591" spans="12:13" x14ac:dyDescent="0.25">
      <c r="L4591" s="90"/>
      <c r="M4591"/>
    </row>
    <row r="4592" spans="12:13" x14ac:dyDescent="0.25">
      <c r="L4592" s="90"/>
      <c r="M4592"/>
    </row>
    <row r="4593" spans="12:13" x14ac:dyDescent="0.25">
      <c r="L4593" s="90"/>
      <c r="M4593"/>
    </row>
    <row r="4594" spans="12:13" x14ac:dyDescent="0.25">
      <c r="L4594" s="90"/>
      <c r="M4594"/>
    </row>
    <row r="4595" spans="12:13" x14ac:dyDescent="0.25">
      <c r="L4595" s="90"/>
      <c r="M4595"/>
    </row>
    <row r="4596" spans="12:13" x14ac:dyDescent="0.25">
      <c r="L4596" s="90"/>
      <c r="M4596"/>
    </row>
    <row r="4597" spans="12:13" x14ac:dyDescent="0.25">
      <c r="L4597" s="90"/>
      <c r="M4597"/>
    </row>
    <row r="4598" spans="12:13" x14ac:dyDescent="0.25">
      <c r="L4598" s="90"/>
      <c r="M4598"/>
    </row>
    <row r="4599" spans="12:13" x14ac:dyDescent="0.25">
      <c r="L4599" s="90"/>
      <c r="M4599"/>
    </row>
    <row r="4600" spans="12:13" x14ac:dyDescent="0.25">
      <c r="L4600" s="90"/>
      <c r="M4600"/>
    </row>
    <row r="4601" spans="12:13" x14ac:dyDescent="0.25">
      <c r="L4601" s="90"/>
      <c r="M4601"/>
    </row>
    <row r="4602" spans="12:13" x14ac:dyDescent="0.25">
      <c r="L4602" s="90"/>
      <c r="M4602"/>
    </row>
    <row r="4603" spans="12:13" x14ac:dyDescent="0.25">
      <c r="L4603" s="90"/>
      <c r="M4603"/>
    </row>
    <row r="4604" spans="12:13" x14ac:dyDescent="0.25">
      <c r="L4604" s="90"/>
      <c r="M4604"/>
    </row>
    <row r="4605" spans="12:13" x14ac:dyDescent="0.25">
      <c r="L4605" s="90"/>
      <c r="M4605"/>
    </row>
    <row r="4606" spans="12:13" x14ac:dyDescent="0.25">
      <c r="L4606" s="90"/>
      <c r="M4606"/>
    </row>
    <row r="4607" spans="12:13" x14ac:dyDescent="0.25">
      <c r="L4607" s="90"/>
      <c r="M4607"/>
    </row>
    <row r="4608" spans="12:13" x14ac:dyDescent="0.25">
      <c r="L4608" s="90"/>
      <c r="M4608"/>
    </row>
    <row r="4609" spans="12:13" x14ac:dyDescent="0.25">
      <c r="L4609" s="90"/>
      <c r="M4609"/>
    </row>
    <row r="4610" spans="12:13" x14ac:dyDescent="0.25">
      <c r="L4610" s="90"/>
      <c r="M4610"/>
    </row>
    <row r="4611" spans="12:13" x14ac:dyDescent="0.25">
      <c r="L4611" s="90"/>
      <c r="M4611"/>
    </row>
    <row r="4612" spans="12:13" x14ac:dyDescent="0.25">
      <c r="L4612" s="90"/>
      <c r="M4612"/>
    </row>
    <row r="4613" spans="12:13" x14ac:dyDescent="0.25">
      <c r="L4613" s="90"/>
      <c r="M4613"/>
    </row>
    <row r="4614" spans="12:13" x14ac:dyDescent="0.25">
      <c r="L4614" s="90"/>
      <c r="M4614"/>
    </row>
    <row r="4615" spans="12:13" x14ac:dyDescent="0.25">
      <c r="L4615" s="90"/>
      <c r="M4615"/>
    </row>
    <row r="4616" spans="12:13" x14ac:dyDescent="0.25">
      <c r="L4616" s="90"/>
      <c r="M4616"/>
    </row>
    <row r="4617" spans="12:13" x14ac:dyDescent="0.25">
      <c r="L4617" s="90"/>
      <c r="M4617"/>
    </row>
    <row r="4618" spans="12:13" x14ac:dyDescent="0.25">
      <c r="L4618" s="90"/>
      <c r="M4618"/>
    </row>
    <row r="4619" spans="12:13" x14ac:dyDescent="0.25">
      <c r="L4619" s="90"/>
      <c r="M4619"/>
    </row>
    <row r="4620" spans="12:13" x14ac:dyDescent="0.25">
      <c r="L4620" s="90"/>
      <c r="M4620"/>
    </row>
    <row r="4621" spans="12:13" x14ac:dyDescent="0.25">
      <c r="L4621" s="90"/>
      <c r="M4621"/>
    </row>
    <row r="4622" spans="12:13" x14ac:dyDescent="0.25">
      <c r="L4622" s="90"/>
      <c r="M4622"/>
    </row>
    <row r="4623" spans="12:13" x14ac:dyDescent="0.25">
      <c r="L4623" s="90"/>
      <c r="M4623"/>
    </row>
    <row r="4624" spans="12:13" x14ac:dyDescent="0.25">
      <c r="L4624" s="90"/>
      <c r="M4624"/>
    </row>
    <row r="4625" spans="12:13" x14ac:dyDescent="0.25">
      <c r="L4625" s="90"/>
      <c r="M4625"/>
    </row>
    <row r="4626" spans="12:13" x14ac:dyDescent="0.25">
      <c r="L4626" s="90"/>
      <c r="M4626"/>
    </row>
    <row r="4627" spans="12:13" x14ac:dyDescent="0.25">
      <c r="L4627" s="90"/>
      <c r="M4627"/>
    </row>
    <row r="4628" spans="12:13" x14ac:dyDescent="0.25">
      <c r="L4628" s="90"/>
      <c r="M4628"/>
    </row>
    <row r="4629" spans="12:13" x14ac:dyDescent="0.25">
      <c r="L4629" s="90"/>
      <c r="M4629"/>
    </row>
    <row r="4630" spans="12:13" x14ac:dyDescent="0.25">
      <c r="L4630" s="90"/>
      <c r="M4630"/>
    </row>
    <row r="4631" spans="12:13" x14ac:dyDescent="0.25">
      <c r="L4631" s="90"/>
      <c r="M4631"/>
    </row>
    <row r="4632" spans="12:13" x14ac:dyDescent="0.25">
      <c r="L4632" s="90"/>
      <c r="M4632"/>
    </row>
    <row r="4633" spans="12:13" x14ac:dyDescent="0.25">
      <c r="L4633" s="90"/>
      <c r="M4633"/>
    </row>
    <row r="4634" spans="12:13" x14ac:dyDescent="0.25">
      <c r="L4634" s="90"/>
      <c r="M4634"/>
    </row>
    <row r="4635" spans="12:13" x14ac:dyDescent="0.25">
      <c r="L4635" s="90"/>
      <c r="M4635"/>
    </row>
    <row r="4636" spans="12:13" x14ac:dyDescent="0.25">
      <c r="L4636" s="90"/>
      <c r="M4636"/>
    </row>
    <row r="4637" spans="12:13" x14ac:dyDescent="0.25">
      <c r="L4637" s="90"/>
      <c r="M4637"/>
    </row>
    <row r="4638" spans="12:13" x14ac:dyDescent="0.25">
      <c r="L4638" s="90"/>
      <c r="M4638"/>
    </row>
    <row r="4639" spans="12:13" x14ac:dyDescent="0.25">
      <c r="L4639" s="90"/>
      <c r="M4639"/>
    </row>
    <row r="4640" spans="12:13" x14ac:dyDescent="0.25">
      <c r="L4640" s="90"/>
      <c r="M4640"/>
    </row>
    <row r="4641" spans="12:13" x14ac:dyDescent="0.25">
      <c r="L4641" s="90"/>
      <c r="M4641"/>
    </row>
    <row r="4642" spans="12:13" x14ac:dyDescent="0.25">
      <c r="L4642" s="90"/>
      <c r="M4642"/>
    </row>
    <row r="4643" spans="12:13" x14ac:dyDescent="0.25">
      <c r="L4643" s="90"/>
      <c r="M4643"/>
    </row>
    <row r="4644" spans="12:13" x14ac:dyDescent="0.25">
      <c r="L4644" s="90"/>
      <c r="M4644"/>
    </row>
    <row r="4645" spans="12:13" x14ac:dyDescent="0.25">
      <c r="L4645" s="90"/>
      <c r="M4645"/>
    </row>
    <row r="4646" spans="12:13" x14ac:dyDescent="0.25">
      <c r="L4646" s="90"/>
      <c r="M4646"/>
    </row>
    <row r="4647" spans="12:13" x14ac:dyDescent="0.25">
      <c r="L4647" s="90"/>
      <c r="M4647"/>
    </row>
    <row r="4648" spans="12:13" x14ac:dyDescent="0.25">
      <c r="L4648" s="90"/>
      <c r="M4648"/>
    </row>
    <row r="4649" spans="12:13" x14ac:dyDescent="0.25">
      <c r="L4649" s="90"/>
      <c r="M4649"/>
    </row>
    <row r="4650" spans="12:13" x14ac:dyDescent="0.25">
      <c r="L4650" s="90"/>
      <c r="M4650"/>
    </row>
    <row r="4651" spans="12:13" x14ac:dyDescent="0.25">
      <c r="L4651" s="90"/>
      <c r="M4651"/>
    </row>
    <row r="4652" spans="12:13" x14ac:dyDescent="0.25">
      <c r="L4652" s="90"/>
      <c r="M4652"/>
    </row>
    <row r="4653" spans="12:13" x14ac:dyDescent="0.25">
      <c r="L4653" s="90"/>
      <c r="M4653"/>
    </row>
    <row r="4654" spans="12:13" x14ac:dyDescent="0.25">
      <c r="L4654" s="90"/>
      <c r="M4654"/>
    </row>
    <row r="4655" spans="12:13" x14ac:dyDescent="0.25">
      <c r="L4655" s="90"/>
      <c r="M4655"/>
    </row>
    <row r="4656" spans="12:13" x14ac:dyDescent="0.25">
      <c r="L4656" s="90"/>
      <c r="M4656"/>
    </row>
    <row r="4657" spans="12:13" x14ac:dyDescent="0.25">
      <c r="L4657" s="90"/>
      <c r="M4657"/>
    </row>
    <row r="4658" spans="12:13" x14ac:dyDescent="0.25">
      <c r="L4658" s="90"/>
      <c r="M4658"/>
    </row>
    <row r="4659" spans="12:13" x14ac:dyDescent="0.25">
      <c r="L4659" s="90"/>
      <c r="M4659"/>
    </row>
    <row r="4660" spans="12:13" x14ac:dyDescent="0.25">
      <c r="L4660" s="90"/>
      <c r="M4660"/>
    </row>
    <row r="4661" spans="12:13" x14ac:dyDescent="0.25">
      <c r="L4661" s="90"/>
      <c r="M4661"/>
    </row>
    <row r="4662" spans="12:13" x14ac:dyDescent="0.25">
      <c r="L4662" s="90"/>
      <c r="M4662"/>
    </row>
    <row r="4663" spans="12:13" x14ac:dyDescent="0.25">
      <c r="L4663" s="90"/>
      <c r="M4663"/>
    </row>
    <row r="4664" spans="12:13" x14ac:dyDescent="0.25">
      <c r="L4664" s="90"/>
      <c r="M4664"/>
    </row>
    <row r="4665" spans="12:13" x14ac:dyDescent="0.25">
      <c r="L4665" s="90"/>
      <c r="M4665"/>
    </row>
    <row r="4666" spans="12:13" x14ac:dyDescent="0.25">
      <c r="L4666" s="90"/>
      <c r="M4666"/>
    </row>
    <row r="4667" spans="12:13" x14ac:dyDescent="0.25">
      <c r="L4667" s="90"/>
      <c r="M4667"/>
    </row>
    <row r="4668" spans="12:13" x14ac:dyDescent="0.25">
      <c r="L4668" s="90"/>
      <c r="M4668"/>
    </row>
    <row r="4669" spans="12:13" x14ac:dyDescent="0.25">
      <c r="L4669" s="90"/>
      <c r="M4669"/>
    </row>
    <row r="4670" spans="12:13" x14ac:dyDescent="0.25">
      <c r="L4670" s="90"/>
      <c r="M4670"/>
    </row>
    <row r="4671" spans="12:13" x14ac:dyDescent="0.25">
      <c r="L4671" s="90"/>
      <c r="M4671"/>
    </row>
    <row r="4672" spans="12:13" x14ac:dyDescent="0.25">
      <c r="L4672" s="90"/>
      <c r="M4672"/>
    </row>
    <row r="4673" spans="12:13" x14ac:dyDescent="0.25">
      <c r="L4673" s="90"/>
      <c r="M4673"/>
    </row>
    <row r="4674" spans="12:13" x14ac:dyDescent="0.25">
      <c r="L4674" s="90"/>
      <c r="M4674"/>
    </row>
    <row r="4675" spans="12:13" x14ac:dyDescent="0.25">
      <c r="L4675" s="90"/>
      <c r="M4675"/>
    </row>
    <row r="4676" spans="12:13" x14ac:dyDescent="0.25">
      <c r="L4676" s="90"/>
      <c r="M4676"/>
    </row>
    <row r="4677" spans="12:13" x14ac:dyDescent="0.25">
      <c r="L4677" s="90"/>
      <c r="M4677"/>
    </row>
    <row r="4678" spans="12:13" x14ac:dyDescent="0.25">
      <c r="L4678" s="90"/>
      <c r="M4678"/>
    </row>
    <row r="4679" spans="12:13" x14ac:dyDescent="0.25">
      <c r="L4679" s="90"/>
      <c r="M4679"/>
    </row>
    <row r="4680" spans="12:13" x14ac:dyDescent="0.25">
      <c r="L4680" s="90"/>
      <c r="M4680"/>
    </row>
    <row r="4681" spans="12:13" x14ac:dyDescent="0.25">
      <c r="L4681" s="90"/>
      <c r="M4681"/>
    </row>
    <row r="4682" spans="12:13" x14ac:dyDescent="0.25">
      <c r="L4682" s="90"/>
      <c r="M4682"/>
    </row>
    <row r="4683" spans="12:13" x14ac:dyDescent="0.25">
      <c r="L4683" s="90"/>
      <c r="M4683"/>
    </row>
    <row r="4684" spans="12:13" x14ac:dyDescent="0.25">
      <c r="L4684" s="90"/>
      <c r="M4684"/>
    </row>
    <row r="4685" spans="12:13" x14ac:dyDescent="0.25">
      <c r="L4685" s="90"/>
      <c r="M4685"/>
    </row>
    <row r="4686" spans="12:13" x14ac:dyDescent="0.25">
      <c r="L4686" s="90"/>
      <c r="M4686"/>
    </row>
    <row r="4687" spans="12:13" x14ac:dyDescent="0.25">
      <c r="L4687" s="90"/>
      <c r="M4687"/>
    </row>
    <row r="4688" spans="12:13" x14ac:dyDescent="0.25">
      <c r="L4688" s="90"/>
      <c r="M4688"/>
    </row>
    <row r="4689" spans="12:13" x14ac:dyDescent="0.25">
      <c r="L4689" s="90"/>
      <c r="M4689"/>
    </row>
    <row r="4690" spans="12:13" x14ac:dyDescent="0.25">
      <c r="L4690" s="90"/>
      <c r="M4690"/>
    </row>
    <row r="4691" spans="12:13" x14ac:dyDescent="0.25">
      <c r="L4691" s="90"/>
      <c r="M4691"/>
    </row>
    <row r="4692" spans="12:13" x14ac:dyDescent="0.25">
      <c r="L4692" s="90"/>
      <c r="M4692"/>
    </row>
    <row r="4693" spans="12:13" x14ac:dyDescent="0.25">
      <c r="L4693" s="90"/>
      <c r="M4693"/>
    </row>
    <row r="4694" spans="12:13" x14ac:dyDescent="0.25">
      <c r="L4694" s="90"/>
      <c r="M4694"/>
    </row>
    <row r="4695" spans="12:13" x14ac:dyDescent="0.25">
      <c r="L4695" s="90"/>
      <c r="M4695"/>
    </row>
    <row r="4696" spans="12:13" x14ac:dyDescent="0.25">
      <c r="L4696" s="90"/>
      <c r="M4696"/>
    </row>
    <row r="4697" spans="12:13" x14ac:dyDescent="0.25">
      <c r="L4697" s="90"/>
      <c r="M4697"/>
    </row>
    <row r="4698" spans="12:13" x14ac:dyDescent="0.25">
      <c r="L4698" s="90"/>
      <c r="M4698"/>
    </row>
    <row r="4699" spans="12:13" x14ac:dyDescent="0.25">
      <c r="L4699" s="90"/>
      <c r="M4699"/>
    </row>
    <row r="4700" spans="12:13" x14ac:dyDescent="0.25">
      <c r="L4700" s="90"/>
      <c r="M4700"/>
    </row>
    <row r="4701" spans="12:13" x14ac:dyDescent="0.25">
      <c r="L4701" s="90"/>
      <c r="M4701"/>
    </row>
    <row r="4702" spans="12:13" x14ac:dyDescent="0.25">
      <c r="L4702" s="90"/>
      <c r="M4702"/>
    </row>
    <row r="4703" spans="12:13" x14ac:dyDescent="0.25">
      <c r="L4703" s="90"/>
      <c r="M4703"/>
    </row>
    <row r="4704" spans="12:13" x14ac:dyDescent="0.25">
      <c r="L4704" s="90"/>
      <c r="M4704"/>
    </row>
    <row r="4705" spans="12:13" x14ac:dyDescent="0.25">
      <c r="L4705" s="90"/>
      <c r="M4705"/>
    </row>
    <row r="4706" spans="12:13" x14ac:dyDescent="0.25">
      <c r="L4706" s="90"/>
      <c r="M4706"/>
    </row>
    <row r="4707" spans="12:13" x14ac:dyDescent="0.25">
      <c r="L4707" s="90"/>
      <c r="M4707"/>
    </row>
    <row r="4708" spans="12:13" x14ac:dyDescent="0.25">
      <c r="L4708" s="90"/>
      <c r="M4708"/>
    </row>
    <row r="4709" spans="12:13" x14ac:dyDescent="0.25">
      <c r="L4709" s="90"/>
      <c r="M4709"/>
    </row>
    <row r="4710" spans="12:13" x14ac:dyDescent="0.25">
      <c r="L4710" s="90"/>
      <c r="M4710"/>
    </row>
    <row r="4711" spans="12:13" x14ac:dyDescent="0.25">
      <c r="L4711" s="90"/>
      <c r="M4711"/>
    </row>
    <row r="4712" spans="12:13" x14ac:dyDescent="0.25">
      <c r="L4712" s="90"/>
      <c r="M4712"/>
    </row>
    <row r="4713" spans="12:13" x14ac:dyDescent="0.25">
      <c r="L4713" s="90"/>
      <c r="M4713"/>
    </row>
    <row r="4714" spans="12:13" x14ac:dyDescent="0.25">
      <c r="L4714" s="90"/>
      <c r="M4714"/>
    </row>
    <row r="4715" spans="12:13" x14ac:dyDescent="0.25">
      <c r="L4715" s="90"/>
      <c r="M4715"/>
    </row>
    <row r="4716" spans="12:13" x14ac:dyDescent="0.25">
      <c r="L4716" s="90"/>
      <c r="M4716"/>
    </row>
    <row r="4717" spans="12:13" x14ac:dyDescent="0.25">
      <c r="L4717" s="90"/>
      <c r="M4717"/>
    </row>
    <row r="4718" spans="12:13" x14ac:dyDescent="0.25">
      <c r="L4718" s="90"/>
      <c r="M4718"/>
    </row>
    <row r="4719" spans="12:13" x14ac:dyDescent="0.25">
      <c r="L4719" s="90"/>
      <c r="M4719"/>
    </row>
    <row r="4720" spans="12:13" x14ac:dyDescent="0.25">
      <c r="L4720" s="90"/>
      <c r="M4720"/>
    </row>
    <row r="4721" spans="12:13" x14ac:dyDescent="0.25">
      <c r="L4721" s="90"/>
      <c r="M4721"/>
    </row>
    <row r="4722" spans="12:13" x14ac:dyDescent="0.25">
      <c r="L4722" s="90"/>
      <c r="M4722"/>
    </row>
    <row r="4723" spans="12:13" x14ac:dyDescent="0.25">
      <c r="L4723" s="90"/>
      <c r="M4723"/>
    </row>
    <row r="4724" spans="12:13" x14ac:dyDescent="0.25">
      <c r="L4724" s="90"/>
      <c r="M4724"/>
    </row>
    <row r="4725" spans="12:13" x14ac:dyDescent="0.25">
      <c r="L4725" s="90"/>
      <c r="M4725"/>
    </row>
    <row r="4726" spans="12:13" x14ac:dyDescent="0.25">
      <c r="L4726" s="90"/>
      <c r="M4726"/>
    </row>
    <row r="4727" spans="12:13" x14ac:dyDescent="0.25">
      <c r="L4727" s="90"/>
      <c r="M4727"/>
    </row>
    <row r="4728" spans="12:13" x14ac:dyDescent="0.25">
      <c r="L4728" s="90"/>
      <c r="M4728"/>
    </row>
    <row r="4729" spans="12:13" x14ac:dyDescent="0.25">
      <c r="L4729" s="90"/>
      <c r="M4729"/>
    </row>
    <row r="4730" spans="12:13" x14ac:dyDescent="0.25">
      <c r="L4730" s="90"/>
      <c r="M4730"/>
    </row>
    <row r="4731" spans="12:13" x14ac:dyDescent="0.25">
      <c r="L4731" s="90"/>
      <c r="M4731"/>
    </row>
    <row r="4732" spans="12:13" x14ac:dyDescent="0.25">
      <c r="L4732" s="90"/>
      <c r="M4732"/>
    </row>
    <row r="4733" spans="12:13" x14ac:dyDescent="0.25">
      <c r="L4733" s="90"/>
      <c r="M4733"/>
    </row>
    <row r="4734" spans="12:13" x14ac:dyDescent="0.25">
      <c r="L4734" s="90"/>
      <c r="M4734"/>
    </row>
    <row r="4735" spans="12:13" x14ac:dyDescent="0.25">
      <c r="L4735" s="90"/>
      <c r="M4735"/>
    </row>
    <row r="4736" spans="12:13" x14ac:dyDescent="0.25">
      <c r="L4736" s="90"/>
      <c r="M4736"/>
    </row>
    <row r="4737" spans="12:13" x14ac:dyDescent="0.25">
      <c r="L4737" s="90"/>
      <c r="M4737"/>
    </row>
    <row r="4738" spans="12:13" x14ac:dyDescent="0.25">
      <c r="L4738" s="90"/>
      <c r="M4738"/>
    </row>
    <row r="4739" spans="12:13" x14ac:dyDescent="0.25">
      <c r="L4739" s="90"/>
      <c r="M4739"/>
    </row>
    <row r="4740" spans="12:13" x14ac:dyDescent="0.25">
      <c r="L4740" s="90"/>
      <c r="M4740"/>
    </row>
    <row r="4741" spans="12:13" x14ac:dyDescent="0.25">
      <c r="L4741" s="90"/>
      <c r="M4741"/>
    </row>
    <row r="4742" spans="12:13" x14ac:dyDescent="0.25">
      <c r="L4742" s="90"/>
      <c r="M4742"/>
    </row>
    <row r="4743" spans="12:13" x14ac:dyDescent="0.25">
      <c r="L4743" s="90"/>
      <c r="M4743"/>
    </row>
    <row r="4744" spans="12:13" x14ac:dyDescent="0.25">
      <c r="L4744" s="90"/>
      <c r="M4744"/>
    </row>
    <row r="4745" spans="12:13" x14ac:dyDescent="0.25">
      <c r="L4745" s="90"/>
      <c r="M4745"/>
    </row>
    <row r="4746" spans="12:13" x14ac:dyDescent="0.25">
      <c r="L4746" s="90"/>
      <c r="M4746"/>
    </row>
    <row r="4747" spans="12:13" x14ac:dyDescent="0.25">
      <c r="L4747" s="90"/>
      <c r="M4747"/>
    </row>
    <row r="4748" spans="12:13" x14ac:dyDescent="0.25">
      <c r="L4748" s="90"/>
      <c r="M4748"/>
    </row>
    <row r="4749" spans="12:13" x14ac:dyDescent="0.25">
      <c r="L4749" s="90"/>
      <c r="M4749"/>
    </row>
    <row r="4750" spans="12:13" x14ac:dyDescent="0.25">
      <c r="L4750" s="90"/>
      <c r="M4750"/>
    </row>
    <row r="4751" spans="12:13" x14ac:dyDescent="0.25">
      <c r="L4751" s="90"/>
      <c r="M4751"/>
    </row>
    <row r="4752" spans="12:13" x14ac:dyDescent="0.25">
      <c r="L4752" s="90"/>
      <c r="M4752"/>
    </row>
    <row r="4753" spans="12:13" x14ac:dyDescent="0.25">
      <c r="L4753" s="90"/>
      <c r="M4753"/>
    </row>
    <row r="4754" spans="12:13" x14ac:dyDescent="0.25">
      <c r="L4754" s="90"/>
      <c r="M4754"/>
    </row>
    <row r="4755" spans="12:13" x14ac:dyDescent="0.25">
      <c r="L4755" s="90"/>
      <c r="M4755"/>
    </row>
    <row r="4756" spans="12:13" x14ac:dyDescent="0.25">
      <c r="L4756" s="90"/>
      <c r="M4756"/>
    </row>
    <row r="4757" spans="12:13" x14ac:dyDescent="0.25">
      <c r="L4757" s="90"/>
      <c r="M4757"/>
    </row>
    <row r="4758" spans="12:13" x14ac:dyDescent="0.25">
      <c r="L4758" s="90"/>
      <c r="M4758"/>
    </row>
    <row r="4759" spans="12:13" x14ac:dyDescent="0.25">
      <c r="L4759" s="90"/>
      <c r="M4759"/>
    </row>
    <row r="4760" spans="12:13" x14ac:dyDescent="0.25">
      <c r="L4760" s="90"/>
      <c r="M4760"/>
    </row>
    <row r="4761" spans="12:13" x14ac:dyDescent="0.25">
      <c r="L4761" s="90"/>
      <c r="M4761"/>
    </row>
    <row r="4762" spans="12:13" x14ac:dyDescent="0.25">
      <c r="L4762" s="90"/>
      <c r="M4762"/>
    </row>
    <row r="4763" spans="12:13" x14ac:dyDescent="0.25">
      <c r="L4763" s="90"/>
      <c r="M4763"/>
    </row>
    <row r="4764" spans="12:13" x14ac:dyDescent="0.25">
      <c r="L4764" s="90"/>
      <c r="M4764"/>
    </row>
    <row r="4765" spans="12:13" x14ac:dyDescent="0.25">
      <c r="L4765" s="90"/>
      <c r="M4765"/>
    </row>
    <row r="4766" spans="12:13" x14ac:dyDescent="0.25">
      <c r="L4766" s="90"/>
      <c r="M4766"/>
    </row>
    <row r="4767" spans="12:13" x14ac:dyDescent="0.25">
      <c r="L4767" s="90"/>
      <c r="M4767"/>
    </row>
    <row r="4768" spans="12:13" x14ac:dyDescent="0.25">
      <c r="L4768" s="90"/>
      <c r="M4768"/>
    </row>
    <row r="4769" spans="12:13" x14ac:dyDescent="0.25">
      <c r="L4769" s="90"/>
      <c r="M4769"/>
    </row>
    <row r="4770" spans="12:13" x14ac:dyDescent="0.25">
      <c r="L4770" s="90"/>
      <c r="M4770"/>
    </row>
    <row r="4771" spans="12:13" x14ac:dyDescent="0.25">
      <c r="L4771" s="90"/>
      <c r="M4771"/>
    </row>
    <row r="4772" spans="12:13" x14ac:dyDescent="0.25">
      <c r="L4772" s="90"/>
      <c r="M4772"/>
    </row>
    <row r="4773" spans="12:13" x14ac:dyDescent="0.25">
      <c r="L4773" s="90"/>
      <c r="M4773"/>
    </row>
    <row r="4774" spans="12:13" x14ac:dyDescent="0.25">
      <c r="L4774" s="90"/>
      <c r="M4774"/>
    </row>
    <row r="4775" spans="12:13" x14ac:dyDescent="0.25">
      <c r="L4775" s="90"/>
      <c r="M4775"/>
    </row>
    <row r="4776" spans="12:13" x14ac:dyDescent="0.25">
      <c r="L4776" s="90"/>
      <c r="M4776"/>
    </row>
    <row r="4777" spans="12:13" x14ac:dyDescent="0.25">
      <c r="L4777" s="90"/>
      <c r="M4777"/>
    </row>
    <row r="4778" spans="12:13" x14ac:dyDescent="0.25">
      <c r="L4778" s="90"/>
      <c r="M4778"/>
    </row>
    <row r="4779" spans="12:13" x14ac:dyDescent="0.25">
      <c r="L4779" s="90"/>
      <c r="M4779"/>
    </row>
    <row r="4780" spans="12:13" x14ac:dyDescent="0.25">
      <c r="L4780" s="90"/>
      <c r="M4780"/>
    </row>
    <row r="4781" spans="12:13" x14ac:dyDescent="0.25">
      <c r="L4781" s="90"/>
      <c r="M4781"/>
    </row>
    <row r="4782" spans="12:13" x14ac:dyDescent="0.25">
      <c r="L4782" s="90"/>
      <c r="M4782"/>
    </row>
    <row r="4783" spans="12:13" x14ac:dyDescent="0.25">
      <c r="L4783" s="90"/>
      <c r="M4783"/>
    </row>
    <row r="4784" spans="12:13" x14ac:dyDescent="0.25">
      <c r="L4784" s="90"/>
      <c r="M4784"/>
    </row>
    <row r="4785" spans="12:13" x14ac:dyDescent="0.25">
      <c r="L4785" s="90"/>
      <c r="M4785"/>
    </row>
    <row r="4786" spans="12:13" x14ac:dyDescent="0.25">
      <c r="L4786" s="90"/>
      <c r="M4786"/>
    </row>
    <row r="4787" spans="12:13" x14ac:dyDescent="0.25">
      <c r="L4787" s="90"/>
      <c r="M4787"/>
    </row>
    <row r="4788" spans="12:13" x14ac:dyDescent="0.25">
      <c r="L4788" s="90"/>
      <c r="M4788"/>
    </row>
    <row r="4789" spans="12:13" x14ac:dyDescent="0.25">
      <c r="L4789" s="90"/>
      <c r="M4789"/>
    </row>
    <row r="4790" spans="12:13" x14ac:dyDescent="0.25">
      <c r="L4790" s="90"/>
      <c r="M4790"/>
    </row>
    <row r="4791" spans="12:13" x14ac:dyDescent="0.25">
      <c r="L4791" s="90"/>
      <c r="M4791"/>
    </row>
    <row r="4792" spans="12:13" x14ac:dyDescent="0.25">
      <c r="L4792" s="90"/>
      <c r="M4792"/>
    </row>
    <row r="4793" spans="12:13" x14ac:dyDescent="0.25">
      <c r="L4793" s="90"/>
      <c r="M4793"/>
    </row>
    <row r="4794" spans="12:13" x14ac:dyDescent="0.25">
      <c r="L4794" s="90"/>
      <c r="M4794"/>
    </row>
    <row r="4795" spans="12:13" x14ac:dyDescent="0.25">
      <c r="L4795" s="90"/>
      <c r="M4795"/>
    </row>
    <row r="4796" spans="12:13" x14ac:dyDescent="0.25">
      <c r="L4796" s="90"/>
      <c r="M4796"/>
    </row>
    <row r="4797" spans="12:13" x14ac:dyDescent="0.25">
      <c r="L4797" s="90"/>
      <c r="M4797"/>
    </row>
    <row r="4798" spans="12:13" x14ac:dyDescent="0.25">
      <c r="L4798" s="90"/>
      <c r="M4798"/>
    </row>
    <row r="4799" spans="12:13" x14ac:dyDescent="0.25">
      <c r="L4799" s="90"/>
      <c r="M4799"/>
    </row>
    <row r="4800" spans="12:13" x14ac:dyDescent="0.25">
      <c r="L4800" s="90"/>
      <c r="M4800"/>
    </row>
    <row r="4801" spans="12:13" x14ac:dyDescent="0.25">
      <c r="L4801" s="90"/>
      <c r="M4801"/>
    </row>
    <row r="4802" spans="12:13" x14ac:dyDescent="0.25">
      <c r="L4802" s="90"/>
      <c r="M4802"/>
    </row>
    <row r="4803" spans="12:13" x14ac:dyDescent="0.25">
      <c r="L4803" s="90"/>
      <c r="M4803"/>
    </row>
    <row r="4804" spans="12:13" x14ac:dyDescent="0.25">
      <c r="L4804" s="90"/>
      <c r="M4804"/>
    </row>
    <row r="4805" spans="12:13" x14ac:dyDescent="0.25">
      <c r="L4805" s="90"/>
      <c r="M4805"/>
    </row>
    <row r="4806" spans="12:13" x14ac:dyDescent="0.25">
      <c r="L4806" s="90"/>
      <c r="M4806"/>
    </row>
    <row r="4807" spans="12:13" x14ac:dyDescent="0.25">
      <c r="L4807" s="90"/>
      <c r="M4807"/>
    </row>
    <row r="4808" spans="12:13" x14ac:dyDescent="0.25">
      <c r="L4808" s="90"/>
      <c r="M4808"/>
    </row>
    <row r="4809" spans="12:13" x14ac:dyDescent="0.25">
      <c r="L4809" s="90"/>
      <c r="M4809"/>
    </row>
    <row r="4810" spans="12:13" x14ac:dyDescent="0.25">
      <c r="L4810" s="90"/>
      <c r="M4810"/>
    </row>
    <row r="4811" spans="12:13" x14ac:dyDescent="0.25">
      <c r="L4811" s="90"/>
      <c r="M4811"/>
    </row>
    <row r="4812" spans="12:13" x14ac:dyDescent="0.25">
      <c r="L4812" s="90"/>
      <c r="M4812"/>
    </row>
    <row r="4813" spans="12:13" x14ac:dyDescent="0.25">
      <c r="L4813" s="90"/>
      <c r="M4813"/>
    </row>
    <row r="4814" spans="12:13" x14ac:dyDescent="0.25">
      <c r="L4814" s="90"/>
      <c r="M4814"/>
    </row>
    <row r="4815" spans="12:13" x14ac:dyDescent="0.25">
      <c r="L4815" s="90"/>
      <c r="M4815"/>
    </row>
    <row r="4816" spans="12:13" x14ac:dyDescent="0.25">
      <c r="L4816" s="90"/>
      <c r="M4816"/>
    </row>
    <row r="4817" spans="12:13" x14ac:dyDescent="0.25">
      <c r="L4817" s="90"/>
      <c r="M4817"/>
    </row>
    <row r="4818" spans="12:13" x14ac:dyDescent="0.25">
      <c r="L4818" s="90"/>
      <c r="M4818"/>
    </row>
    <row r="4819" spans="12:13" x14ac:dyDescent="0.25">
      <c r="L4819" s="90"/>
      <c r="M4819"/>
    </row>
    <row r="4820" spans="12:13" x14ac:dyDescent="0.25">
      <c r="L4820" s="90"/>
      <c r="M4820"/>
    </row>
    <row r="4821" spans="12:13" x14ac:dyDescent="0.25">
      <c r="L4821" s="90"/>
      <c r="M4821"/>
    </row>
    <row r="4822" spans="12:13" x14ac:dyDescent="0.25">
      <c r="L4822" s="90"/>
      <c r="M4822"/>
    </row>
    <row r="4823" spans="12:13" x14ac:dyDescent="0.25">
      <c r="L4823" s="90"/>
      <c r="M4823"/>
    </row>
    <row r="4824" spans="12:13" x14ac:dyDescent="0.25">
      <c r="L4824" s="90"/>
      <c r="M4824"/>
    </row>
    <row r="4825" spans="12:13" x14ac:dyDescent="0.25">
      <c r="L4825" s="90"/>
      <c r="M4825"/>
    </row>
    <row r="4826" spans="12:13" x14ac:dyDescent="0.25">
      <c r="L4826" s="90"/>
      <c r="M4826"/>
    </row>
    <row r="4827" spans="12:13" x14ac:dyDescent="0.25">
      <c r="L4827" s="90"/>
      <c r="M4827"/>
    </row>
    <row r="4828" spans="12:13" x14ac:dyDescent="0.25">
      <c r="L4828" s="90"/>
      <c r="M4828"/>
    </row>
    <row r="4829" spans="12:13" x14ac:dyDescent="0.25">
      <c r="L4829" s="90"/>
      <c r="M4829"/>
    </row>
    <row r="4830" spans="12:13" x14ac:dyDescent="0.25">
      <c r="L4830" s="90"/>
      <c r="M4830"/>
    </row>
    <row r="4831" spans="12:13" x14ac:dyDescent="0.25">
      <c r="L4831" s="90"/>
      <c r="M4831"/>
    </row>
    <row r="4832" spans="12:13" x14ac:dyDescent="0.25">
      <c r="L4832" s="90"/>
      <c r="M4832"/>
    </row>
    <row r="4833" spans="12:13" x14ac:dyDescent="0.25">
      <c r="L4833" s="90"/>
      <c r="M4833"/>
    </row>
    <row r="4834" spans="12:13" x14ac:dyDescent="0.25">
      <c r="L4834" s="90"/>
      <c r="M4834"/>
    </row>
    <row r="4835" spans="12:13" x14ac:dyDescent="0.25">
      <c r="L4835" s="90"/>
      <c r="M4835"/>
    </row>
    <row r="4836" spans="12:13" x14ac:dyDescent="0.25">
      <c r="L4836" s="90"/>
      <c r="M4836"/>
    </row>
    <row r="4837" spans="12:13" x14ac:dyDescent="0.25">
      <c r="L4837" s="90"/>
      <c r="M4837"/>
    </row>
    <row r="4838" spans="12:13" x14ac:dyDescent="0.25">
      <c r="L4838" s="90"/>
      <c r="M4838"/>
    </row>
    <row r="4839" spans="12:13" x14ac:dyDescent="0.25">
      <c r="L4839" s="90"/>
      <c r="M4839"/>
    </row>
    <row r="4840" spans="12:13" x14ac:dyDescent="0.25">
      <c r="L4840" s="90"/>
      <c r="M4840"/>
    </row>
    <row r="4841" spans="12:13" x14ac:dyDescent="0.25">
      <c r="L4841" s="90"/>
      <c r="M4841"/>
    </row>
    <row r="4842" spans="12:13" x14ac:dyDescent="0.25">
      <c r="L4842" s="90"/>
      <c r="M4842"/>
    </row>
    <row r="4843" spans="12:13" x14ac:dyDescent="0.25">
      <c r="L4843" s="90"/>
      <c r="M4843"/>
    </row>
    <row r="4844" spans="12:13" x14ac:dyDescent="0.25">
      <c r="L4844" s="90"/>
      <c r="M4844"/>
    </row>
    <row r="4845" spans="12:13" x14ac:dyDescent="0.25">
      <c r="L4845" s="90"/>
      <c r="M4845"/>
    </row>
    <row r="4846" spans="12:13" x14ac:dyDescent="0.25">
      <c r="L4846" s="90"/>
      <c r="M4846"/>
    </row>
    <row r="4847" spans="12:13" x14ac:dyDescent="0.25">
      <c r="L4847" s="90"/>
      <c r="M4847"/>
    </row>
    <row r="4848" spans="12:13" x14ac:dyDescent="0.25">
      <c r="L4848" s="90"/>
      <c r="M4848"/>
    </row>
    <row r="4849" spans="12:13" x14ac:dyDescent="0.25">
      <c r="L4849" s="90"/>
      <c r="M4849"/>
    </row>
    <row r="4850" spans="12:13" x14ac:dyDescent="0.25">
      <c r="L4850" s="90"/>
      <c r="M4850"/>
    </row>
    <row r="4851" spans="12:13" x14ac:dyDescent="0.25">
      <c r="L4851" s="90"/>
      <c r="M4851"/>
    </row>
    <row r="4852" spans="12:13" x14ac:dyDescent="0.25">
      <c r="L4852" s="90"/>
      <c r="M4852"/>
    </row>
    <row r="4853" spans="12:13" x14ac:dyDescent="0.25">
      <c r="L4853" s="90"/>
      <c r="M4853"/>
    </row>
    <row r="4854" spans="12:13" x14ac:dyDescent="0.25">
      <c r="L4854" s="90"/>
      <c r="M4854"/>
    </row>
    <row r="4855" spans="12:13" x14ac:dyDescent="0.25">
      <c r="L4855" s="90"/>
      <c r="M4855"/>
    </row>
    <row r="4856" spans="12:13" x14ac:dyDescent="0.25">
      <c r="L4856" s="90"/>
      <c r="M4856"/>
    </row>
    <row r="4857" spans="12:13" x14ac:dyDescent="0.25">
      <c r="L4857" s="90"/>
      <c r="M4857"/>
    </row>
    <row r="4858" spans="12:13" x14ac:dyDescent="0.25">
      <c r="L4858" s="90"/>
      <c r="M4858"/>
    </row>
    <row r="4859" spans="12:13" x14ac:dyDescent="0.25">
      <c r="L4859" s="90"/>
      <c r="M4859"/>
    </row>
    <row r="4860" spans="12:13" x14ac:dyDescent="0.25">
      <c r="L4860" s="90"/>
      <c r="M4860"/>
    </row>
    <row r="4861" spans="12:13" x14ac:dyDescent="0.25">
      <c r="L4861" s="90"/>
      <c r="M4861"/>
    </row>
    <row r="4862" spans="12:13" x14ac:dyDescent="0.25">
      <c r="L4862" s="90"/>
      <c r="M4862"/>
    </row>
    <row r="4863" spans="12:13" x14ac:dyDescent="0.25">
      <c r="L4863" s="90"/>
      <c r="M4863"/>
    </row>
    <row r="4864" spans="12:13" x14ac:dyDescent="0.25">
      <c r="L4864" s="90"/>
      <c r="M4864"/>
    </row>
    <row r="4865" spans="12:13" x14ac:dyDescent="0.25">
      <c r="L4865" s="90"/>
      <c r="M4865"/>
    </row>
    <row r="4866" spans="12:13" x14ac:dyDescent="0.25">
      <c r="L4866" s="90"/>
      <c r="M4866"/>
    </row>
    <row r="4867" spans="12:13" x14ac:dyDescent="0.25">
      <c r="L4867" s="90"/>
      <c r="M4867"/>
    </row>
    <row r="4868" spans="12:13" x14ac:dyDescent="0.25">
      <c r="L4868" s="90"/>
      <c r="M4868"/>
    </row>
    <row r="4869" spans="12:13" x14ac:dyDescent="0.25">
      <c r="L4869" s="90"/>
      <c r="M4869"/>
    </row>
    <row r="4870" spans="12:13" x14ac:dyDescent="0.25">
      <c r="L4870" s="90"/>
      <c r="M4870"/>
    </row>
    <row r="4871" spans="12:13" x14ac:dyDescent="0.25">
      <c r="L4871" s="90"/>
      <c r="M4871"/>
    </row>
    <row r="4872" spans="12:13" x14ac:dyDescent="0.25">
      <c r="L4872" s="90"/>
      <c r="M4872"/>
    </row>
    <row r="4873" spans="12:13" x14ac:dyDescent="0.25">
      <c r="L4873" s="90"/>
      <c r="M4873"/>
    </row>
    <row r="4874" spans="12:13" x14ac:dyDescent="0.25">
      <c r="L4874" s="90"/>
      <c r="M4874"/>
    </row>
    <row r="4875" spans="12:13" x14ac:dyDescent="0.25">
      <c r="L4875" s="90"/>
      <c r="M4875"/>
    </row>
    <row r="4876" spans="12:13" x14ac:dyDescent="0.25">
      <c r="L4876" s="90"/>
      <c r="M4876"/>
    </row>
    <row r="4877" spans="12:13" x14ac:dyDescent="0.25">
      <c r="L4877" s="90"/>
      <c r="M4877"/>
    </row>
    <row r="4878" spans="12:13" x14ac:dyDescent="0.25">
      <c r="L4878" s="90"/>
      <c r="M4878"/>
    </row>
    <row r="4879" spans="12:13" x14ac:dyDescent="0.25">
      <c r="L4879" s="90"/>
      <c r="M4879"/>
    </row>
    <row r="4880" spans="12:13" x14ac:dyDescent="0.25">
      <c r="L4880" s="90"/>
      <c r="M4880"/>
    </row>
    <row r="4881" spans="12:13" x14ac:dyDescent="0.25">
      <c r="L4881" s="90"/>
      <c r="M4881"/>
    </row>
    <row r="4882" spans="12:13" x14ac:dyDescent="0.25">
      <c r="L4882" s="90"/>
      <c r="M4882"/>
    </row>
    <row r="4883" spans="12:13" x14ac:dyDescent="0.25">
      <c r="L4883" s="90"/>
      <c r="M4883"/>
    </row>
    <row r="4884" spans="12:13" x14ac:dyDescent="0.25">
      <c r="L4884" s="90"/>
      <c r="M4884"/>
    </row>
    <row r="4885" spans="12:13" x14ac:dyDescent="0.25">
      <c r="L4885" s="90"/>
      <c r="M4885"/>
    </row>
    <row r="4886" spans="12:13" x14ac:dyDescent="0.25">
      <c r="L4886" s="90"/>
      <c r="M4886"/>
    </row>
    <row r="4887" spans="12:13" x14ac:dyDescent="0.25">
      <c r="L4887" s="90"/>
      <c r="M4887"/>
    </row>
    <row r="4888" spans="12:13" x14ac:dyDescent="0.25">
      <c r="L4888" s="90"/>
      <c r="M4888"/>
    </row>
    <row r="4889" spans="12:13" x14ac:dyDescent="0.25">
      <c r="L4889" s="90"/>
      <c r="M4889"/>
    </row>
    <row r="4890" spans="12:13" x14ac:dyDescent="0.25">
      <c r="L4890" s="90"/>
      <c r="M4890"/>
    </row>
    <row r="4891" spans="12:13" x14ac:dyDescent="0.25">
      <c r="L4891" s="90"/>
      <c r="M4891"/>
    </row>
    <row r="4892" spans="12:13" x14ac:dyDescent="0.25">
      <c r="L4892" s="90"/>
      <c r="M4892"/>
    </row>
    <row r="4893" spans="12:13" x14ac:dyDescent="0.25">
      <c r="L4893" s="90"/>
      <c r="M4893"/>
    </row>
    <row r="4894" spans="12:13" x14ac:dyDescent="0.25">
      <c r="L4894" s="90"/>
      <c r="M4894"/>
    </row>
    <row r="4895" spans="12:13" x14ac:dyDescent="0.25">
      <c r="L4895" s="90"/>
      <c r="M4895"/>
    </row>
    <row r="4896" spans="12:13" x14ac:dyDescent="0.25">
      <c r="L4896" s="90"/>
      <c r="M4896"/>
    </row>
    <row r="4897" spans="12:13" x14ac:dyDescent="0.25">
      <c r="L4897" s="90"/>
      <c r="M4897"/>
    </row>
    <row r="4898" spans="12:13" x14ac:dyDescent="0.25">
      <c r="L4898" s="90"/>
      <c r="M4898"/>
    </row>
    <row r="4899" spans="12:13" x14ac:dyDescent="0.25">
      <c r="L4899" s="90"/>
      <c r="M4899"/>
    </row>
    <row r="4900" spans="12:13" x14ac:dyDescent="0.25">
      <c r="L4900" s="90"/>
      <c r="M4900"/>
    </row>
    <row r="4901" spans="12:13" x14ac:dyDescent="0.25">
      <c r="L4901" s="90"/>
      <c r="M4901"/>
    </row>
    <row r="4902" spans="12:13" x14ac:dyDescent="0.25">
      <c r="L4902" s="90"/>
      <c r="M4902"/>
    </row>
    <row r="4903" spans="12:13" x14ac:dyDescent="0.25">
      <c r="L4903" s="90"/>
      <c r="M4903"/>
    </row>
    <row r="4904" spans="12:13" x14ac:dyDescent="0.25">
      <c r="L4904" s="90"/>
      <c r="M4904"/>
    </row>
    <row r="4905" spans="12:13" x14ac:dyDescent="0.25">
      <c r="L4905" s="90"/>
      <c r="M4905"/>
    </row>
    <row r="4906" spans="12:13" x14ac:dyDescent="0.25">
      <c r="L4906" s="90"/>
      <c r="M4906"/>
    </row>
    <row r="4907" spans="12:13" x14ac:dyDescent="0.25">
      <c r="L4907" s="90"/>
      <c r="M4907"/>
    </row>
    <row r="4908" spans="12:13" x14ac:dyDescent="0.25">
      <c r="L4908" s="90"/>
      <c r="M4908"/>
    </row>
    <row r="4909" spans="12:13" x14ac:dyDescent="0.25">
      <c r="L4909" s="90"/>
      <c r="M4909"/>
    </row>
    <row r="4910" spans="12:13" x14ac:dyDescent="0.25">
      <c r="L4910" s="90"/>
      <c r="M4910"/>
    </row>
    <row r="4911" spans="12:13" x14ac:dyDescent="0.25">
      <c r="L4911" s="90"/>
      <c r="M4911"/>
    </row>
    <row r="4912" spans="12:13" x14ac:dyDescent="0.25">
      <c r="L4912" s="90"/>
      <c r="M4912"/>
    </row>
    <row r="4913" spans="12:13" x14ac:dyDescent="0.25">
      <c r="L4913" s="90"/>
      <c r="M4913"/>
    </row>
    <row r="4914" spans="12:13" x14ac:dyDescent="0.25">
      <c r="L4914" s="90"/>
      <c r="M4914"/>
    </row>
    <row r="4915" spans="12:13" x14ac:dyDescent="0.25">
      <c r="L4915" s="90"/>
      <c r="M4915"/>
    </row>
    <row r="4916" spans="12:13" x14ac:dyDescent="0.25">
      <c r="L4916" s="90"/>
      <c r="M4916"/>
    </row>
    <row r="4917" spans="12:13" x14ac:dyDescent="0.25">
      <c r="L4917" s="90"/>
      <c r="M4917"/>
    </row>
    <row r="4918" spans="12:13" x14ac:dyDescent="0.25">
      <c r="L4918" s="90"/>
      <c r="M4918"/>
    </row>
    <row r="4919" spans="12:13" x14ac:dyDescent="0.25">
      <c r="L4919" s="90"/>
      <c r="M4919"/>
    </row>
    <row r="4920" spans="12:13" x14ac:dyDescent="0.25">
      <c r="L4920" s="90"/>
      <c r="M4920"/>
    </row>
    <row r="4921" spans="12:13" x14ac:dyDescent="0.25">
      <c r="L4921" s="90"/>
      <c r="M4921"/>
    </row>
    <row r="4922" spans="12:13" x14ac:dyDescent="0.25">
      <c r="L4922" s="90"/>
      <c r="M4922"/>
    </row>
    <row r="4923" spans="12:13" x14ac:dyDescent="0.25">
      <c r="L4923" s="90"/>
      <c r="M4923"/>
    </row>
    <row r="4924" spans="12:13" x14ac:dyDescent="0.25">
      <c r="L4924" s="90"/>
      <c r="M4924"/>
    </row>
    <row r="4925" spans="12:13" x14ac:dyDescent="0.25">
      <c r="L4925" s="90"/>
      <c r="M4925"/>
    </row>
    <row r="4926" spans="12:13" x14ac:dyDescent="0.25">
      <c r="L4926" s="90"/>
      <c r="M4926"/>
    </row>
    <row r="4927" spans="12:13" x14ac:dyDescent="0.25">
      <c r="L4927" s="90"/>
      <c r="M4927"/>
    </row>
    <row r="4928" spans="12:13" x14ac:dyDescent="0.25">
      <c r="L4928" s="90"/>
      <c r="M4928"/>
    </row>
    <row r="4929" spans="12:13" x14ac:dyDescent="0.25">
      <c r="L4929" s="90"/>
      <c r="M4929"/>
    </row>
    <row r="4930" spans="12:13" x14ac:dyDescent="0.25">
      <c r="L4930" s="90"/>
      <c r="M4930"/>
    </row>
    <row r="4931" spans="12:13" x14ac:dyDescent="0.25">
      <c r="L4931" s="90"/>
      <c r="M4931"/>
    </row>
    <row r="4932" spans="12:13" x14ac:dyDescent="0.25">
      <c r="L4932" s="90"/>
      <c r="M4932"/>
    </row>
    <row r="4933" spans="12:13" x14ac:dyDescent="0.25">
      <c r="L4933" s="90"/>
      <c r="M4933"/>
    </row>
    <row r="4934" spans="12:13" x14ac:dyDescent="0.25">
      <c r="L4934" s="90"/>
      <c r="M4934"/>
    </row>
    <row r="4935" spans="12:13" x14ac:dyDescent="0.25">
      <c r="L4935" s="90"/>
      <c r="M4935"/>
    </row>
    <row r="4936" spans="12:13" x14ac:dyDescent="0.25">
      <c r="L4936" s="90"/>
      <c r="M4936"/>
    </row>
    <row r="4937" spans="12:13" x14ac:dyDescent="0.25">
      <c r="L4937" s="90"/>
      <c r="M4937"/>
    </row>
    <row r="4938" spans="12:13" x14ac:dyDescent="0.25">
      <c r="L4938" s="90"/>
      <c r="M4938"/>
    </row>
    <row r="4939" spans="12:13" x14ac:dyDescent="0.25">
      <c r="L4939" s="90"/>
      <c r="M4939"/>
    </row>
    <row r="4940" spans="12:13" x14ac:dyDescent="0.25">
      <c r="L4940" s="90"/>
      <c r="M4940"/>
    </row>
    <row r="4941" spans="12:13" x14ac:dyDescent="0.25">
      <c r="L4941" s="90"/>
      <c r="M4941"/>
    </row>
    <row r="4942" spans="12:13" x14ac:dyDescent="0.25">
      <c r="L4942" s="90"/>
      <c r="M4942"/>
    </row>
    <row r="4943" spans="12:13" x14ac:dyDescent="0.25">
      <c r="L4943" s="90"/>
      <c r="M4943"/>
    </row>
    <row r="4944" spans="12:13" x14ac:dyDescent="0.25">
      <c r="L4944" s="90"/>
      <c r="M4944"/>
    </row>
    <row r="4945" spans="12:13" x14ac:dyDescent="0.25">
      <c r="L4945" s="90"/>
      <c r="M4945"/>
    </row>
    <row r="4946" spans="12:13" x14ac:dyDescent="0.25">
      <c r="L4946" s="90"/>
      <c r="M4946"/>
    </row>
    <row r="4947" spans="12:13" x14ac:dyDescent="0.25">
      <c r="L4947" s="90"/>
      <c r="M4947"/>
    </row>
    <row r="4948" spans="12:13" x14ac:dyDescent="0.25">
      <c r="L4948" s="90"/>
      <c r="M4948"/>
    </row>
    <row r="4949" spans="12:13" x14ac:dyDescent="0.25">
      <c r="L4949" s="90"/>
      <c r="M4949"/>
    </row>
    <row r="4950" spans="12:13" x14ac:dyDescent="0.25">
      <c r="L4950" s="90"/>
      <c r="M4950"/>
    </row>
    <row r="4951" spans="12:13" x14ac:dyDescent="0.25">
      <c r="L4951" s="90"/>
      <c r="M4951"/>
    </row>
    <row r="4952" spans="12:13" x14ac:dyDescent="0.25">
      <c r="L4952" s="90"/>
      <c r="M4952"/>
    </row>
    <row r="4953" spans="12:13" x14ac:dyDescent="0.25">
      <c r="L4953" s="90"/>
      <c r="M4953"/>
    </row>
    <row r="4954" spans="12:13" x14ac:dyDescent="0.25">
      <c r="L4954" s="90"/>
      <c r="M4954"/>
    </row>
    <row r="4955" spans="12:13" x14ac:dyDescent="0.25">
      <c r="L4955" s="90"/>
      <c r="M4955"/>
    </row>
    <row r="4956" spans="12:13" x14ac:dyDescent="0.25">
      <c r="L4956" s="90"/>
      <c r="M4956"/>
    </row>
    <row r="4957" spans="12:13" x14ac:dyDescent="0.25">
      <c r="L4957" s="90"/>
      <c r="M4957"/>
    </row>
    <row r="4958" spans="12:13" x14ac:dyDescent="0.25">
      <c r="L4958" s="90"/>
      <c r="M4958"/>
    </row>
    <row r="4959" spans="12:13" x14ac:dyDescent="0.25">
      <c r="L4959" s="90"/>
      <c r="M4959"/>
    </row>
    <row r="4960" spans="12:13" x14ac:dyDescent="0.25">
      <c r="L4960" s="90"/>
      <c r="M4960"/>
    </row>
    <row r="4961" spans="12:13" x14ac:dyDescent="0.25">
      <c r="L4961" s="90"/>
      <c r="M4961"/>
    </row>
    <row r="4962" spans="12:13" x14ac:dyDescent="0.25">
      <c r="L4962" s="90"/>
      <c r="M4962"/>
    </row>
    <row r="4963" spans="12:13" x14ac:dyDescent="0.25">
      <c r="L4963" s="90"/>
      <c r="M4963"/>
    </row>
    <row r="4964" spans="12:13" x14ac:dyDescent="0.25">
      <c r="L4964" s="90"/>
      <c r="M4964"/>
    </row>
    <row r="4965" spans="12:13" x14ac:dyDescent="0.25">
      <c r="L4965" s="90"/>
      <c r="M4965"/>
    </row>
    <row r="4966" spans="12:13" x14ac:dyDescent="0.25">
      <c r="L4966" s="90"/>
      <c r="M4966"/>
    </row>
    <row r="4967" spans="12:13" x14ac:dyDescent="0.25">
      <c r="L4967" s="90"/>
      <c r="M4967"/>
    </row>
    <row r="4968" spans="12:13" x14ac:dyDescent="0.25">
      <c r="L4968" s="90"/>
      <c r="M4968"/>
    </row>
    <row r="4969" spans="12:13" x14ac:dyDescent="0.25">
      <c r="L4969" s="90"/>
      <c r="M4969"/>
    </row>
    <row r="4970" spans="12:13" x14ac:dyDescent="0.25">
      <c r="L4970" s="90"/>
      <c r="M4970"/>
    </row>
    <row r="4971" spans="12:13" x14ac:dyDescent="0.25">
      <c r="L4971" s="90"/>
      <c r="M4971"/>
    </row>
    <row r="4972" spans="12:13" x14ac:dyDescent="0.25">
      <c r="L4972" s="90"/>
      <c r="M4972"/>
    </row>
    <row r="4973" spans="12:13" x14ac:dyDescent="0.25">
      <c r="L4973" s="90"/>
      <c r="M4973"/>
    </row>
    <row r="4974" spans="12:13" x14ac:dyDescent="0.25">
      <c r="L4974" s="90"/>
      <c r="M4974"/>
    </row>
    <row r="4975" spans="12:13" x14ac:dyDescent="0.25">
      <c r="L4975" s="90"/>
      <c r="M4975"/>
    </row>
    <row r="4976" spans="12:13" x14ac:dyDescent="0.25">
      <c r="L4976" s="90"/>
      <c r="M4976"/>
    </row>
    <row r="4977" spans="12:13" x14ac:dyDescent="0.25">
      <c r="L4977" s="90"/>
      <c r="M4977"/>
    </row>
    <row r="4978" spans="12:13" x14ac:dyDescent="0.25">
      <c r="L4978" s="90"/>
      <c r="M4978"/>
    </row>
    <row r="4979" spans="12:13" x14ac:dyDescent="0.25">
      <c r="L4979" s="90"/>
      <c r="M4979"/>
    </row>
    <row r="4980" spans="12:13" x14ac:dyDescent="0.25">
      <c r="L4980" s="90"/>
      <c r="M4980"/>
    </row>
    <row r="4981" spans="12:13" x14ac:dyDescent="0.25">
      <c r="L4981" s="90"/>
      <c r="M4981"/>
    </row>
    <row r="4982" spans="12:13" x14ac:dyDescent="0.25">
      <c r="L4982" s="90"/>
      <c r="M4982"/>
    </row>
    <row r="4983" spans="12:13" x14ac:dyDescent="0.25">
      <c r="L4983" s="90"/>
      <c r="M4983"/>
    </row>
    <row r="4984" spans="12:13" x14ac:dyDescent="0.25">
      <c r="L4984" s="90"/>
      <c r="M4984"/>
    </row>
    <row r="4985" spans="12:13" x14ac:dyDescent="0.25">
      <c r="L4985" s="90"/>
      <c r="M4985"/>
    </row>
    <row r="4986" spans="12:13" x14ac:dyDescent="0.25">
      <c r="L4986" s="90"/>
      <c r="M4986"/>
    </row>
    <row r="4987" spans="12:13" x14ac:dyDescent="0.25">
      <c r="L4987" s="90"/>
      <c r="M4987"/>
    </row>
    <row r="4988" spans="12:13" x14ac:dyDescent="0.25">
      <c r="L4988" s="90"/>
      <c r="M4988"/>
    </row>
    <row r="4989" spans="12:13" x14ac:dyDescent="0.25">
      <c r="L4989" s="90"/>
      <c r="M4989"/>
    </row>
    <row r="4990" spans="12:13" x14ac:dyDescent="0.25">
      <c r="L4990" s="90"/>
      <c r="M4990"/>
    </row>
    <row r="4991" spans="12:13" x14ac:dyDescent="0.25">
      <c r="L4991" s="90"/>
      <c r="M4991"/>
    </row>
    <row r="4992" spans="12:13" x14ac:dyDescent="0.25">
      <c r="L4992" s="90"/>
      <c r="M4992"/>
    </row>
    <row r="4993" spans="12:13" x14ac:dyDescent="0.25">
      <c r="L4993" s="90"/>
      <c r="M4993"/>
    </row>
    <row r="4994" spans="12:13" x14ac:dyDescent="0.25">
      <c r="L4994" s="90"/>
      <c r="M4994"/>
    </row>
    <row r="4995" spans="12:13" x14ac:dyDescent="0.25">
      <c r="L4995" s="90"/>
      <c r="M4995"/>
    </row>
    <row r="4996" spans="12:13" x14ac:dyDescent="0.25">
      <c r="L4996" s="90"/>
      <c r="M4996"/>
    </row>
    <row r="4997" spans="12:13" x14ac:dyDescent="0.25">
      <c r="L4997" s="90"/>
      <c r="M4997"/>
    </row>
    <row r="4998" spans="12:13" x14ac:dyDescent="0.25">
      <c r="L4998" s="90"/>
      <c r="M4998"/>
    </row>
    <row r="4999" spans="12:13" x14ac:dyDescent="0.25">
      <c r="L4999" s="90"/>
      <c r="M4999"/>
    </row>
    <row r="5000" spans="12:13" x14ac:dyDescent="0.25">
      <c r="L5000" s="90"/>
      <c r="M5000"/>
    </row>
    <row r="5001" spans="12:13" x14ac:dyDescent="0.25">
      <c r="L5001" s="90"/>
      <c r="M5001"/>
    </row>
    <row r="5002" spans="12:13" x14ac:dyDescent="0.25">
      <c r="L5002" s="90"/>
      <c r="M5002"/>
    </row>
    <row r="5003" spans="12:13" x14ac:dyDescent="0.25">
      <c r="L5003" s="90"/>
      <c r="M5003"/>
    </row>
    <row r="5004" spans="12:13" x14ac:dyDescent="0.25">
      <c r="L5004" s="90"/>
      <c r="M5004"/>
    </row>
    <row r="5005" spans="12:13" x14ac:dyDescent="0.25">
      <c r="L5005" s="90"/>
      <c r="M5005"/>
    </row>
    <row r="5006" spans="12:13" x14ac:dyDescent="0.25">
      <c r="L5006" s="90"/>
      <c r="M5006"/>
    </row>
    <row r="5007" spans="12:13" x14ac:dyDescent="0.25">
      <c r="L5007" s="90"/>
      <c r="M5007"/>
    </row>
    <row r="5008" spans="12:13" x14ac:dyDescent="0.25">
      <c r="L5008" s="90"/>
      <c r="M5008"/>
    </row>
    <row r="5009" spans="12:13" x14ac:dyDescent="0.25">
      <c r="L5009" s="90"/>
      <c r="M5009"/>
    </row>
    <row r="5010" spans="12:13" x14ac:dyDescent="0.25">
      <c r="L5010" s="90"/>
      <c r="M5010"/>
    </row>
    <row r="5011" spans="12:13" x14ac:dyDescent="0.25">
      <c r="L5011" s="90"/>
      <c r="M5011"/>
    </row>
    <row r="5012" spans="12:13" x14ac:dyDescent="0.25">
      <c r="L5012" s="90"/>
      <c r="M5012"/>
    </row>
    <row r="5013" spans="12:13" x14ac:dyDescent="0.25">
      <c r="L5013" s="90"/>
      <c r="M5013"/>
    </row>
    <row r="5014" spans="12:13" x14ac:dyDescent="0.25">
      <c r="L5014" s="90"/>
      <c r="M5014"/>
    </row>
    <row r="5015" spans="12:13" x14ac:dyDescent="0.25">
      <c r="L5015" s="90"/>
      <c r="M5015"/>
    </row>
    <row r="5016" spans="12:13" x14ac:dyDescent="0.25">
      <c r="L5016" s="90"/>
      <c r="M5016"/>
    </row>
    <row r="5017" spans="12:13" x14ac:dyDescent="0.25">
      <c r="L5017" s="90"/>
      <c r="M5017"/>
    </row>
    <row r="5018" spans="12:13" x14ac:dyDescent="0.25">
      <c r="L5018" s="90"/>
      <c r="M5018"/>
    </row>
    <row r="5019" spans="12:13" x14ac:dyDescent="0.25">
      <c r="L5019" s="90"/>
      <c r="M5019"/>
    </row>
    <row r="5020" spans="12:13" x14ac:dyDescent="0.25">
      <c r="L5020" s="90"/>
      <c r="M5020"/>
    </row>
    <row r="5021" spans="12:13" x14ac:dyDescent="0.25">
      <c r="L5021" s="90"/>
      <c r="M5021"/>
    </row>
    <row r="5022" spans="12:13" x14ac:dyDescent="0.25">
      <c r="L5022" s="90"/>
      <c r="M5022"/>
    </row>
    <row r="5023" spans="12:13" x14ac:dyDescent="0.25">
      <c r="L5023" s="90"/>
      <c r="M5023"/>
    </row>
    <row r="5024" spans="12:13" x14ac:dyDescent="0.25">
      <c r="L5024" s="90"/>
      <c r="M5024"/>
    </row>
    <row r="5025" spans="12:13" x14ac:dyDescent="0.25">
      <c r="L5025" s="90"/>
      <c r="M5025"/>
    </row>
    <row r="5026" spans="12:13" x14ac:dyDescent="0.25">
      <c r="L5026" s="90"/>
      <c r="M5026"/>
    </row>
    <row r="5027" spans="12:13" x14ac:dyDescent="0.25">
      <c r="L5027" s="90"/>
      <c r="M5027"/>
    </row>
    <row r="5028" spans="12:13" x14ac:dyDescent="0.25">
      <c r="L5028" s="90"/>
      <c r="M5028"/>
    </row>
    <row r="5029" spans="12:13" x14ac:dyDescent="0.25">
      <c r="L5029" s="90"/>
      <c r="M5029"/>
    </row>
    <row r="5030" spans="12:13" x14ac:dyDescent="0.25">
      <c r="L5030" s="90"/>
      <c r="M5030"/>
    </row>
    <row r="5031" spans="12:13" x14ac:dyDescent="0.25">
      <c r="L5031" s="90"/>
      <c r="M5031"/>
    </row>
    <row r="5032" spans="12:13" x14ac:dyDescent="0.25">
      <c r="L5032" s="90"/>
      <c r="M5032"/>
    </row>
    <row r="5033" spans="12:13" x14ac:dyDescent="0.25">
      <c r="L5033" s="90"/>
      <c r="M5033"/>
    </row>
    <row r="5034" spans="12:13" x14ac:dyDescent="0.25">
      <c r="L5034" s="90"/>
      <c r="M5034"/>
    </row>
    <row r="5035" spans="12:13" x14ac:dyDescent="0.25">
      <c r="L5035" s="90"/>
      <c r="M5035"/>
    </row>
    <row r="5036" spans="12:13" x14ac:dyDescent="0.25">
      <c r="L5036" s="90"/>
      <c r="M5036"/>
    </row>
    <row r="5037" spans="12:13" x14ac:dyDescent="0.25">
      <c r="L5037" s="90"/>
      <c r="M5037"/>
    </row>
    <row r="5038" spans="12:13" x14ac:dyDescent="0.25">
      <c r="L5038" s="90"/>
      <c r="M5038"/>
    </row>
    <row r="5039" spans="12:13" x14ac:dyDescent="0.25">
      <c r="L5039" s="90"/>
      <c r="M5039"/>
    </row>
    <row r="5040" spans="12:13" x14ac:dyDescent="0.25">
      <c r="L5040" s="90"/>
      <c r="M5040"/>
    </row>
    <row r="5041" spans="12:13" x14ac:dyDescent="0.25">
      <c r="L5041" s="90"/>
      <c r="M5041"/>
    </row>
    <row r="5042" spans="12:13" x14ac:dyDescent="0.25">
      <c r="L5042" s="90"/>
      <c r="M5042"/>
    </row>
    <row r="5043" spans="12:13" x14ac:dyDescent="0.25">
      <c r="L5043" s="90"/>
      <c r="M5043"/>
    </row>
    <row r="5044" spans="12:13" x14ac:dyDescent="0.25">
      <c r="L5044" s="90"/>
      <c r="M5044"/>
    </row>
    <row r="5045" spans="12:13" x14ac:dyDescent="0.25">
      <c r="L5045" s="90"/>
      <c r="M5045"/>
    </row>
    <row r="5046" spans="12:13" x14ac:dyDescent="0.25">
      <c r="L5046" s="90"/>
      <c r="M5046"/>
    </row>
    <row r="5047" spans="12:13" x14ac:dyDescent="0.25">
      <c r="L5047" s="90"/>
      <c r="M5047"/>
    </row>
    <row r="5048" spans="12:13" x14ac:dyDescent="0.25">
      <c r="L5048" s="90"/>
      <c r="M5048"/>
    </row>
    <row r="5049" spans="12:13" x14ac:dyDescent="0.25">
      <c r="L5049" s="90"/>
      <c r="M5049"/>
    </row>
    <row r="5050" spans="12:13" x14ac:dyDescent="0.25">
      <c r="L5050" s="90"/>
      <c r="M5050"/>
    </row>
    <row r="5051" spans="12:13" x14ac:dyDescent="0.25">
      <c r="L5051" s="90"/>
      <c r="M5051"/>
    </row>
    <row r="5052" spans="12:13" x14ac:dyDescent="0.25">
      <c r="L5052" s="90"/>
      <c r="M5052"/>
    </row>
    <row r="5053" spans="12:13" x14ac:dyDescent="0.25">
      <c r="L5053" s="90"/>
      <c r="M5053"/>
    </row>
    <row r="5054" spans="12:13" x14ac:dyDescent="0.25">
      <c r="L5054" s="90"/>
      <c r="M5054"/>
    </row>
    <row r="5055" spans="12:13" x14ac:dyDescent="0.25">
      <c r="L5055" s="90"/>
      <c r="M5055"/>
    </row>
    <row r="5056" spans="12:13" x14ac:dyDescent="0.25">
      <c r="L5056" s="90"/>
      <c r="M5056"/>
    </row>
    <row r="5057" spans="12:13" x14ac:dyDescent="0.25">
      <c r="L5057" s="90"/>
      <c r="M5057"/>
    </row>
    <row r="5058" spans="12:13" x14ac:dyDescent="0.25">
      <c r="L5058" s="90"/>
      <c r="M5058"/>
    </row>
    <row r="5059" spans="12:13" x14ac:dyDescent="0.25">
      <c r="L5059" s="90"/>
      <c r="M5059"/>
    </row>
    <row r="5060" spans="12:13" x14ac:dyDescent="0.25">
      <c r="L5060" s="90"/>
      <c r="M5060"/>
    </row>
    <row r="5061" spans="12:13" x14ac:dyDescent="0.25">
      <c r="L5061" s="90"/>
      <c r="M5061"/>
    </row>
    <row r="5062" spans="12:13" x14ac:dyDescent="0.25">
      <c r="L5062" s="90"/>
      <c r="M5062"/>
    </row>
    <row r="5063" spans="12:13" x14ac:dyDescent="0.25">
      <c r="L5063" s="90"/>
      <c r="M5063"/>
    </row>
    <row r="5064" spans="12:13" x14ac:dyDescent="0.25">
      <c r="L5064" s="90"/>
      <c r="M5064"/>
    </row>
    <row r="5065" spans="12:13" x14ac:dyDescent="0.25">
      <c r="L5065" s="90"/>
      <c r="M5065"/>
    </row>
    <row r="5066" spans="12:13" x14ac:dyDescent="0.25">
      <c r="L5066" s="90"/>
      <c r="M5066"/>
    </row>
    <row r="5067" spans="12:13" x14ac:dyDescent="0.25">
      <c r="L5067" s="90"/>
      <c r="M5067"/>
    </row>
    <row r="5068" spans="12:13" x14ac:dyDescent="0.25">
      <c r="L5068" s="90"/>
      <c r="M5068"/>
    </row>
    <row r="5069" spans="12:13" x14ac:dyDescent="0.25">
      <c r="L5069" s="90"/>
      <c r="M5069"/>
    </row>
    <row r="5070" spans="12:13" x14ac:dyDescent="0.25">
      <c r="L5070" s="90"/>
      <c r="M5070"/>
    </row>
    <row r="5071" spans="12:13" x14ac:dyDescent="0.25">
      <c r="L5071" s="90"/>
      <c r="M5071"/>
    </row>
    <row r="5072" spans="12:13" x14ac:dyDescent="0.25">
      <c r="L5072" s="90"/>
      <c r="M5072"/>
    </row>
    <row r="5073" spans="12:13" x14ac:dyDescent="0.25">
      <c r="L5073" s="90"/>
      <c r="M5073"/>
    </row>
    <row r="5074" spans="12:13" x14ac:dyDescent="0.25">
      <c r="L5074" s="90"/>
      <c r="M5074"/>
    </row>
    <row r="5075" spans="12:13" x14ac:dyDescent="0.25">
      <c r="L5075" s="90"/>
      <c r="M5075"/>
    </row>
    <row r="5076" spans="12:13" x14ac:dyDescent="0.25">
      <c r="L5076" s="90"/>
      <c r="M5076"/>
    </row>
    <row r="5077" spans="12:13" x14ac:dyDescent="0.25">
      <c r="L5077" s="90"/>
      <c r="M5077"/>
    </row>
    <row r="5078" spans="12:13" x14ac:dyDescent="0.25">
      <c r="L5078" s="90"/>
      <c r="M5078"/>
    </row>
    <row r="5079" spans="12:13" x14ac:dyDescent="0.25">
      <c r="L5079" s="90"/>
      <c r="M5079"/>
    </row>
    <row r="5080" spans="12:13" x14ac:dyDescent="0.25">
      <c r="L5080" s="90"/>
      <c r="M5080"/>
    </row>
    <row r="5081" spans="12:13" x14ac:dyDescent="0.25">
      <c r="L5081" s="90"/>
      <c r="M5081"/>
    </row>
    <row r="5082" spans="12:13" x14ac:dyDescent="0.25">
      <c r="L5082" s="90"/>
      <c r="M5082"/>
    </row>
    <row r="5083" spans="12:13" x14ac:dyDescent="0.25">
      <c r="L5083" s="90"/>
      <c r="M5083"/>
    </row>
    <row r="5084" spans="12:13" x14ac:dyDescent="0.25">
      <c r="L5084" s="90"/>
      <c r="M5084"/>
    </row>
    <row r="5085" spans="12:13" x14ac:dyDescent="0.25">
      <c r="L5085" s="90"/>
      <c r="M5085"/>
    </row>
    <row r="5086" spans="12:13" x14ac:dyDescent="0.25">
      <c r="L5086" s="90"/>
      <c r="M5086"/>
    </row>
    <row r="5087" spans="12:13" x14ac:dyDescent="0.25">
      <c r="L5087" s="90"/>
      <c r="M5087"/>
    </row>
    <row r="5088" spans="12:13" x14ac:dyDescent="0.25">
      <c r="L5088" s="90"/>
      <c r="M5088"/>
    </row>
    <row r="5089" spans="12:13" x14ac:dyDescent="0.25">
      <c r="L5089" s="90"/>
      <c r="M5089"/>
    </row>
    <row r="5090" spans="12:13" x14ac:dyDescent="0.25">
      <c r="L5090" s="90"/>
      <c r="M5090"/>
    </row>
    <row r="5091" spans="12:13" x14ac:dyDescent="0.25">
      <c r="L5091" s="90"/>
      <c r="M5091"/>
    </row>
    <row r="5092" spans="12:13" x14ac:dyDescent="0.25">
      <c r="L5092" s="90"/>
      <c r="M5092"/>
    </row>
    <row r="5093" spans="12:13" x14ac:dyDescent="0.25">
      <c r="L5093" s="90"/>
      <c r="M5093"/>
    </row>
    <row r="5094" spans="12:13" x14ac:dyDescent="0.25">
      <c r="L5094" s="90"/>
      <c r="M5094"/>
    </row>
    <row r="5095" spans="12:13" x14ac:dyDescent="0.25">
      <c r="L5095" s="90"/>
      <c r="M5095"/>
    </row>
    <row r="5096" spans="12:13" x14ac:dyDescent="0.25">
      <c r="L5096" s="90"/>
      <c r="M5096"/>
    </row>
    <row r="5097" spans="12:13" x14ac:dyDescent="0.25">
      <c r="L5097" s="90"/>
      <c r="M5097"/>
    </row>
    <row r="5098" spans="12:13" x14ac:dyDescent="0.25">
      <c r="L5098" s="90"/>
      <c r="M5098"/>
    </row>
    <row r="5099" spans="12:13" x14ac:dyDescent="0.25">
      <c r="L5099" s="90"/>
      <c r="M5099"/>
    </row>
    <row r="5100" spans="12:13" x14ac:dyDescent="0.25">
      <c r="L5100" s="90"/>
      <c r="M5100"/>
    </row>
    <row r="5101" spans="12:13" x14ac:dyDescent="0.25">
      <c r="L5101" s="90"/>
      <c r="M5101"/>
    </row>
    <row r="5102" spans="12:13" x14ac:dyDescent="0.25">
      <c r="L5102" s="90"/>
      <c r="M5102"/>
    </row>
    <row r="5103" spans="12:13" x14ac:dyDescent="0.25">
      <c r="L5103" s="90"/>
      <c r="M5103"/>
    </row>
    <row r="5104" spans="12:13" x14ac:dyDescent="0.25">
      <c r="L5104" s="90"/>
      <c r="M5104"/>
    </row>
    <row r="5105" spans="12:13" x14ac:dyDescent="0.25">
      <c r="L5105" s="90"/>
      <c r="M5105"/>
    </row>
    <row r="5106" spans="12:13" x14ac:dyDescent="0.25">
      <c r="L5106" s="90"/>
      <c r="M5106"/>
    </row>
    <row r="5107" spans="12:13" x14ac:dyDescent="0.25">
      <c r="L5107" s="90"/>
      <c r="M5107"/>
    </row>
    <row r="5108" spans="12:13" x14ac:dyDescent="0.25">
      <c r="L5108" s="90"/>
      <c r="M5108"/>
    </row>
    <row r="5109" spans="12:13" x14ac:dyDescent="0.25">
      <c r="L5109" s="90"/>
      <c r="M5109"/>
    </row>
    <row r="5110" spans="12:13" x14ac:dyDescent="0.25">
      <c r="L5110" s="90"/>
      <c r="M5110"/>
    </row>
    <row r="5111" spans="12:13" x14ac:dyDescent="0.25">
      <c r="L5111" s="90"/>
      <c r="M5111"/>
    </row>
    <row r="5112" spans="12:13" x14ac:dyDescent="0.25">
      <c r="L5112" s="90"/>
      <c r="M5112"/>
    </row>
    <row r="5113" spans="12:13" x14ac:dyDescent="0.25">
      <c r="L5113" s="90"/>
      <c r="M5113"/>
    </row>
    <row r="5114" spans="12:13" x14ac:dyDescent="0.25">
      <c r="L5114" s="90"/>
      <c r="M5114"/>
    </row>
    <row r="5115" spans="12:13" x14ac:dyDescent="0.25">
      <c r="L5115" s="90"/>
      <c r="M5115"/>
    </row>
    <row r="5116" spans="12:13" x14ac:dyDescent="0.25">
      <c r="L5116" s="90"/>
      <c r="M5116"/>
    </row>
    <row r="5117" spans="12:13" x14ac:dyDescent="0.25">
      <c r="L5117" s="90"/>
      <c r="M5117"/>
    </row>
    <row r="5118" spans="12:13" x14ac:dyDescent="0.25">
      <c r="L5118" s="90"/>
      <c r="M5118"/>
    </row>
    <row r="5119" spans="12:13" x14ac:dyDescent="0.25">
      <c r="L5119" s="90"/>
      <c r="M5119"/>
    </row>
    <row r="5120" spans="12:13" x14ac:dyDescent="0.25">
      <c r="L5120" s="90"/>
      <c r="M5120"/>
    </row>
    <row r="5121" spans="12:13" x14ac:dyDescent="0.25">
      <c r="L5121" s="90"/>
      <c r="M5121"/>
    </row>
    <row r="5122" spans="12:13" x14ac:dyDescent="0.25">
      <c r="L5122" s="90"/>
      <c r="M5122"/>
    </row>
    <row r="5123" spans="12:13" x14ac:dyDescent="0.25">
      <c r="L5123" s="90"/>
      <c r="M5123"/>
    </row>
    <row r="5124" spans="12:13" x14ac:dyDescent="0.25">
      <c r="L5124" s="90"/>
      <c r="M5124"/>
    </row>
    <row r="5125" spans="12:13" x14ac:dyDescent="0.25">
      <c r="L5125" s="90"/>
      <c r="M5125"/>
    </row>
    <row r="5126" spans="12:13" x14ac:dyDescent="0.25">
      <c r="L5126" s="90"/>
      <c r="M5126"/>
    </row>
    <row r="5127" spans="12:13" x14ac:dyDescent="0.25">
      <c r="L5127" s="90"/>
      <c r="M5127"/>
    </row>
    <row r="5128" spans="12:13" x14ac:dyDescent="0.25">
      <c r="L5128" s="90"/>
      <c r="M5128"/>
    </row>
    <row r="5129" spans="12:13" x14ac:dyDescent="0.25">
      <c r="L5129" s="90"/>
      <c r="M5129"/>
    </row>
    <row r="5130" spans="12:13" x14ac:dyDescent="0.25">
      <c r="L5130" s="90"/>
      <c r="M5130"/>
    </row>
    <row r="5131" spans="12:13" x14ac:dyDescent="0.25">
      <c r="L5131" s="90"/>
      <c r="M5131"/>
    </row>
    <row r="5132" spans="12:13" x14ac:dyDescent="0.25">
      <c r="L5132" s="90"/>
      <c r="M5132"/>
    </row>
    <row r="5133" spans="12:13" x14ac:dyDescent="0.25">
      <c r="L5133" s="90"/>
      <c r="M5133"/>
    </row>
    <row r="5134" spans="12:13" x14ac:dyDescent="0.25">
      <c r="L5134" s="90"/>
      <c r="M5134"/>
    </row>
    <row r="5135" spans="12:13" x14ac:dyDescent="0.25">
      <c r="L5135" s="90"/>
      <c r="M5135"/>
    </row>
    <row r="5136" spans="12:13" x14ac:dyDescent="0.25">
      <c r="L5136" s="90"/>
      <c r="M5136"/>
    </row>
    <row r="5137" spans="12:13" x14ac:dyDescent="0.25">
      <c r="L5137" s="90"/>
      <c r="M5137"/>
    </row>
    <row r="5138" spans="12:13" x14ac:dyDescent="0.25">
      <c r="L5138" s="90"/>
      <c r="M5138"/>
    </row>
    <row r="5139" spans="12:13" x14ac:dyDescent="0.25">
      <c r="L5139" s="90"/>
      <c r="M5139"/>
    </row>
    <row r="5140" spans="12:13" x14ac:dyDescent="0.25">
      <c r="L5140" s="90"/>
      <c r="M5140"/>
    </row>
    <row r="5141" spans="12:13" x14ac:dyDescent="0.25">
      <c r="L5141" s="90"/>
      <c r="M5141"/>
    </row>
    <row r="5142" spans="12:13" x14ac:dyDescent="0.25">
      <c r="L5142" s="90"/>
      <c r="M5142"/>
    </row>
    <row r="5143" spans="12:13" x14ac:dyDescent="0.25">
      <c r="L5143" s="90"/>
      <c r="M5143"/>
    </row>
    <row r="5144" spans="12:13" x14ac:dyDescent="0.25">
      <c r="L5144" s="90"/>
      <c r="M5144"/>
    </row>
    <row r="5145" spans="12:13" x14ac:dyDescent="0.25">
      <c r="L5145" s="90"/>
      <c r="M5145"/>
    </row>
    <row r="5146" spans="12:13" x14ac:dyDescent="0.25">
      <c r="L5146" s="90"/>
      <c r="M5146"/>
    </row>
    <row r="5147" spans="12:13" x14ac:dyDescent="0.25">
      <c r="L5147" s="90"/>
      <c r="M5147"/>
    </row>
    <row r="5148" spans="12:13" x14ac:dyDescent="0.25">
      <c r="L5148" s="90"/>
      <c r="M5148"/>
    </row>
    <row r="5149" spans="12:13" x14ac:dyDescent="0.25">
      <c r="L5149" s="90"/>
      <c r="M5149"/>
    </row>
    <row r="5150" spans="12:13" x14ac:dyDescent="0.25">
      <c r="L5150" s="90"/>
      <c r="M5150"/>
    </row>
    <row r="5151" spans="12:13" x14ac:dyDescent="0.25">
      <c r="L5151" s="90"/>
      <c r="M5151"/>
    </row>
    <row r="5152" spans="12:13" x14ac:dyDescent="0.25">
      <c r="L5152" s="90"/>
      <c r="M5152"/>
    </row>
    <row r="5153" spans="12:13" x14ac:dyDescent="0.25">
      <c r="L5153" s="90"/>
      <c r="M5153"/>
    </row>
    <row r="5154" spans="12:13" x14ac:dyDescent="0.25">
      <c r="L5154" s="90"/>
      <c r="M5154"/>
    </row>
    <row r="5155" spans="12:13" x14ac:dyDescent="0.25">
      <c r="L5155" s="90"/>
      <c r="M5155"/>
    </row>
    <row r="5156" spans="12:13" x14ac:dyDescent="0.25">
      <c r="L5156" s="90"/>
      <c r="M5156"/>
    </row>
    <row r="5157" spans="12:13" x14ac:dyDescent="0.25">
      <c r="L5157" s="90"/>
      <c r="M5157"/>
    </row>
    <row r="5158" spans="12:13" x14ac:dyDescent="0.25">
      <c r="L5158" s="90"/>
      <c r="M5158"/>
    </row>
    <row r="5159" spans="12:13" x14ac:dyDescent="0.25">
      <c r="L5159" s="90"/>
      <c r="M5159"/>
    </row>
    <row r="5160" spans="12:13" x14ac:dyDescent="0.25">
      <c r="L5160" s="90"/>
      <c r="M5160"/>
    </row>
    <row r="5161" spans="12:13" x14ac:dyDescent="0.25">
      <c r="L5161" s="90"/>
      <c r="M5161"/>
    </row>
    <row r="5162" spans="12:13" x14ac:dyDescent="0.25">
      <c r="L5162" s="90"/>
      <c r="M5162"/>
    </row>
    <row r="5163" spans="12:13" x14ac:dyDescent="0.25">
      <c r="L5163" s="90"/>
      <c r="M5163"/>
    </row>
    <row r="5164" spans="12:13" x14ac:dyDescent="0.25">
      <c r="L5164" s="90"/>
      <c r="M5164"/>
    </row>
    <row r="5165" spans="12:13" x14ac:dyDescent="0.25">
      <c r="L5165" s="90"/>
      <c r="M5165"/>
    </row>
    <row r="5166" spans="12:13" x14ac:dyDescent="0.25">
      <c r="L5166" s="90"/>
      <c r="M5166"/>
    </row>
    <row r="5167" spans="12:13" x14ac:dyDescent="0.25">
      <c r="L5167" s="90"/>
      <c r="M5167"/>
    </row>
    <row r="5168" spans="12:13" x14ac:dyDescent="0.25">
      <c r="L5168" s="90"/>
      <c r="M5168"/>
    </row>
    <row r="5169" spans="12:13" x14ac:dyDescent="0.25">
      <c r="L5169" s="90"/>
      <c r="M5169"/>
    </row>
    <row r="5170" spans="12:13" x14ac:dyDescent="0.25">
      <c r="L5170" s="90"/>
      <c r="M5170"/>
    </row>
    <row r="5171" spans="12:13" x14ac:dyDescent="0.25">
      <c r="L5171" s="90"/>
      <c r="M5171"/>
    </row>
    <row r="5172" spans="12:13" x14ac:dyDescent="0.25">
      <c r="L5172" s="90"/>
      <c r="M5172"/>
    </row>
    <row r="5173" spans="12:13" x14ac:dyDescent="0.25">
      <c r="L5173" s="90"/>
      <c r="M5173"/>
    </row>
    <row r="5174" spans="12:13" x14ac:dyDescent="0.25">
      <c r="L5174" s="90"/>
      <c r="M5174"/>
    </row>
    <row r="5175" spans="12:13" x14ac:dyDescent="0.25">
      <c r="L5175" s="90"/>
      <c r="M5175"/>
    </row>
    <row r="5176" spans="12:13" x14ac:dyDescent="0.25">
      <c r="L5176" s="90"/>
      <c r="M5176"/>
    </row>
    <row r="5177" spans="12:13" x14ac:dyDescent="0.25">
      <c r="L5177" s="90"/>
      <c r="M5177"/>
    </row>
    <row r="5178" spans="12:13" x14ac:dyDescent="0.25">
      <c r="L5178" s="90"/>
      <c r="M5178"/>
    </row>
    <row r="5179" spans="12:13" x14ac:dyDescent="0.25">
      <c r="L5179" s="90"/>
      <c r="M5179"/>
    </row>
    <row r="5180" spans="12:13" x14ac:dyDescent="0.25">
      <c r="L5180" s="90"/>
      <c r="M5180"/>
    </row>
    <row r="5181" spans="12:13" x14ac:dyDescent="0.25">
      <c r="L5181" s="90"/>
      <c r="M5181"/>
    </row>
    <row r="5182" spans="12:13" x14ac:dyDescent="0.25">
      <c r="L5182" s="90"/>
      <c r="M5182"/>
    </row>
    <row r="5183" spans="12:13" x14ac:dyDescent="0.25">
      <c r="L5183" s="90"/>
      <c r="M5183"/>
    </row>
    <row r="5184" spans="12:13" x14ac:dyDescent="0.25">
      <c r="L5184" s="90"/>
      <c r="M5184"/>
    </row>
    <row r="5185" spans="12:13" x14ac:dyDescent="0.25">
      <c r="L5185" s="90"/>
      <c r="M5185"/>
    </row>
    <row r="5186" spans="12:13" x14ac:dyDescent="0.25">
      <c r="L5186" s="90"/>
      <c r="M5186"/>
    </row>
    <row r="5187" spans="12:13" x14ac:dyDescent="0.25">
      <c r="L5187" s="90"/>
      <c r="M5187"/>
    </row>
    <row r="5188" spans="12:13" x14ac:dyDescent="0.25">
      <c r="L5188" s="90"/>
      <c r="M5188"/>
    </row>
    <row r="5189" spans="12:13" x14ac:dyDescent="0.25">
      <c r="L5189" s="90"/>
      <c r="M5189"/>
    </row>
    <row r="5190" spans="12:13" x14ac:dyDescent="0.25">
      <c r="L5190" s="90"/>
      <c r="M5190"/>
    </row>
    <row r="5191" spans="12:13" x14ac:dyDescent="0.25">
      <c r="L5191" s="90"/>
      <c r="M5191"/>
    </row>
    <row r="5192" spans="12:13" x14ac:dyDescent="0.25">
      <c r="L5192" s="90"/>
      <c r="M5192"/>
    </row>
    <row r="5193" spans="12:13" x14ac:dyDescent="0.25">
      <c r="L5193" s="90"/>
      <c r="M5193"/>
    </row>
    <row r="5194" spans="12:13" x14ac:dyDescent="0.25">
      <c r="L5194" s="90"/>
      <c r="M5194"/>
    </row>
    <row r="5195" spans="12:13" x14ac:dyDescent="0.25">
      <c r="L5195" s="90"/>
      <c r="M5195"/>
    </row>
    <row r="5196" spans="12:13" x14ac:dyDescent="0.25">
      <c r="L5196" s="90"/>
      <c r="M5196"/>
    </row>
    <row r="5197" spans="12:13" x14ac:dyDescent="0.25">
      <c r="L5197" s="90"/>
      <c r="M5197"/>
    </row>
    <row r="5198" spans="12:13" x14ac:dyDescent="0.25">
      <c r="L5198" s="90"/>
      <c r="M5198"/>
    </row>
    <row r="5199" spans="12:13" x14ac:dyDescent="0.25">
      <c r="L5199" s="90"/>
      <c r="M5199"/>
    </row>
    <row r="5200" spans="12:13" x14ac:dyDescent="0.25">
      <c r="L5200" s="90"/>
      <c r="M5200"/>
    </row>
    <row r="5201" spans="12:13" x14ac:dyDescent="0.25">
      <c r="L5201" s="90"/>
      <c r="M5201"/>
    </row>
    <row r="5202" spans="12:13" x14ac:dyDescent="0.25">
      <c r="L5202" s="90"/>
      <c r="M5202"/>
    </row>
    <row r="5203" spans="12:13" x14ac:dyDescent="0.25">
      <c r="L5203" s="90"/>
      <c r="M5203"/>
    </row>
    <row r="5204" spans="12:13" x14ac:dyDescent="0.25">
      <c r="L5204" s="90"/>
      <c r="M5204"/>
    </row>
    <row r="5205" spans="12:13" x14ac:dyDescent="0.25">
      <c r="L5205" s="90"/>
      <c r="M5205"/>
    </row>
    <row r="5206" spans="12:13" x14ac:dyDescent="0.25">
      <c r="L5206" s="90"/>
      <c r="M5206"/>
    </row>
    <row r="5207" spans="12:13" x14ac:dyDescent="0.25">
      <c r="L5207" s="90"/>
      <c r="M5207"/>
    </row>
    <row r="5208" spans="12:13" x14ac:dyDescent="0.25">
      <c r="L5208" s="90"/>
      <c r="M5208"/>
    </row>
    <row r="5209" spans="12:13" x14ac:dyDescent="0.25">
      <c r="L5209" s="90"/>
      <c r="M5209"/>
    </row>
    <row r="5210" spans="12:13" x14ac:dyDescent="0.25">
      <c r="L5210" s="90"/>
      <c r="M5210"/>
    </row>
    <row r="5211" spans="12:13" x14ac:dyDescent="0.25">
      <c r="L5211" s="90"/>
      <c r="M5211"/>
    </row>
    <row r="5212" spans="12:13" x14ac:dyDescent="0.25">
      <c r="L5212" s="90"/>
      <c r="M5212"/>
    </row>
    <row r="5213" spans="12:13" x14ac:dyDescent="0.25">
      <c r="L5213" s="90"/>
      <c r="M5213"/>
    </row>
    <row r="5214" spans="12:13" x14ac:dyDescent="0.25">
      <c r="L5214" s="90"/>
      <c r="M5214"/>
    </row>
    <row r="5215" spans="12:13" x14ac:dyDescent="0.25">
      <c r="L5215" s="90"/>
      <c r="M5215"/>
    </row>
    <row r="5216" spans="12:13" x14ac:dyDescent="0.25">
      <c r="L5216" s="90"/>
      <c r="M5216"/>
    </row>
    <row r="5217" spans="12:13" x14ac:dyDescent="0.25">
      <c r="L5217" s="90"/>
      <c r="M5217"/>
    </row>
    <row r="5218" spans="12:13" x14ac:dyDescent="0.25">
      <c r="L5218" s="90"/>
      <c r="M5218"/>
    </row>
    <row r="5219" spans="12:13" x14ac:dyDescent="0.25">
      <c r="L5219" s="90"/>
      <c r="M5219"/>
    </row>
    <row r="5220" spans="12:13" x14ac:dyDescent="0.25">
      <c r="L5220" s="90"/>
      <c r="M5220"/>
    </row>
    <row r="5221" spans="12:13" x14ac:dyDescent="0.25">
      <c r="L5221" s="90"/>
      <c r="M5221"/>
    </row>
    <row r="5222" spans="12:13" x14ac:dyDescent="0.25">
      <c r="L5222" s="90"/>
      <c r="M5222"/>
    </row>
    <row r="5223" spans="12:13" x14ac:dyDescent="0.25">
      <c r="L5223" s="90"/>
      <c r="M5223"/>
    </row>
    <row r="5224" spans="12:13" x14ac:dyDescent="0.25">
      <c r="L5224" s="90"/>
      <c r="M5224"/>
    </row>
    <row r="5225" spans="12:13" x14ac:dyDescent="0.25">
      <c r="L5225" s="90"/>
      <c r="M5225"/>
    </row>
    <row r="5226" spans="12:13" x14ac:dyDescent="0.25">
      <c r="L5226" s="90"/>
      <c r="M5226"/>
    </row>
    <row r="5227" spans="12:13" x14ac:dyDescent="0.25">
      <c r="L5227" s="90"/>
      <c r="M5227"/>
    </row>
    <row r="5228" spans="12:13" x14ac:dyDescent="0.25">
      <c r="L5228" s="90"/>
      <c r="M5228"/>
    </row>
    <row r="5229" spans="12:13" x14ac:dyDescent="0.25">
      <c r="L5229" s="90"/>
      <c r="M5229"/>
    </row>
    <row r="5230" spans="12:13" x14ac:dyDescent="0.25">
      <c r="L5230" s="90"/>
      <c r="M5230"/>
    </row>
    <row r="5231" spans="12:13" x14ac:dyDescent="0.25">
      <c r="L5231" s="90"/>
      <c r="M5231"/>
    </row>
    <row r="5232" spans="12:13" x14ac:dyDescent="0.25">
      <c r="L5232" s="90"/>
      <c r="M5232"/>
    </row>
    <row r="5233" spans="12:13" x14ac:dyDescent="0.25">
      <c r="L5233" s="90"/>
      <c r="M5233"/>
    </row>
    <row r="5234" spans="12:13" x14ac:dyDescent="0.25">
      <c r="L5234" s="90"/>
      <c r="M5234"/>
    </row>
    <row r="5235" spans="12:13" x14ac:dyDescent="0.25">
      <c r="L5235" s="90"/>
      <c r="M5235"/>
    </row>
    <row r="5236" spans="12:13" x14ac:dyDescent="0.25">
      <c r="L5236" s="90"/>
      <c r="M5236"/>
    </row>
    <row r="5237" spans="12:13" x14ac:dyDescent="0.25">
      <c r="L5237" s="90"/>
      <c r="M5237"/>
    </row>
    <row r="5238" spans="12:13" x14ac:dyDescent="0.25">
      <c r="L5238" s="90"/>
      <c r="M5238"/>
    </row>
    <row r="5239" spans="12:13" x14ac:dyDescent="0.25">
      <c r="L5239" s="90"/>
      <c r="M5239"/>
    </row>
    <row r="5240" spans="12:13" x14ac:dyDescent="0.25">
      <c r="L5240" s="90"/>
      <c r="M5240"/>
    </row>
    <row r="5241" spans="12:13" x14ac:dyDescent="0.25">
      <c r="L5241" s="90"/>
      <c r="M5241"/>
    </row>
    <row r="5242" spans="12:13" x14ac:dyDescent="0.25">
      <c r="L5242" s="90"/>
      <c r="M5242"/>
    </row>
    <row r="5243" spans="12:13" x14ac:dyDescent="0.25">
      <c r="L5243" s="90"/>
      <c r="M5243"/>
    </row>
    <row r="5244" spans="12:13" x14ac:dyDescent="0.25">
      <c r="L5244" s="90"/>
      <c r="M5244"/>
    </row>
    <row r="5245" spans="12:13" x14ac:dyDescent="0.25">
      <c r="L5245" s="90"/>
      <c r="M5245"/>
    </row>
    <row r="5246" spans="12:13" x14ac:dyDescent="0.25">
      <c r="L5246" s="90"/>
      <c r="M5246"/>
    </row>
    <row r="5247" spans="12:13" x14ac:dyDescent="0.25">
      <c r="L5247" s="90"/>
      <c r="M5247"/>
    </row>
    <row r="5248" spans="12:13" x14ac:dyDescent="0.25">
      <c r="L5248" s="90"/>
      <c r="M5248"/>
    </row>
    <row r="5249" spans="12:13" x14ac:dyDescent="0.25">
      <c r="L5249" s="90"/>
      <c r="M5249"/>
    </row>
    <row r="5250" spans="12:13" x14ac:dyDescent="0.25">
      <c r="L5250" s="90"/>
      <c r="M5250"/>
    </row>
    <row r="5251" spans="12:13" x14ac:dyDescent="0.25">
      <c r="L5251" s="90"/>
      <c r="M5251"/>
    </row>
    <row r="5252" spans="12:13" x14ac:dyDescent="0.25">
      <c r="L5252" s="90"/>
      <c r="M5252"/>
    </row>
    <row r="5253" spans="12:13" x14ac:dyDescent="0.25">
      <c r="L5253" s="90"/>
      <c r="M5253"/>
    </row>
    <row r="5254" spans="12:13" x14ac:dyDescent="0.25">
      <c r="L5254" s="90"/>
      <c r="M5254"/>
    </row>
    <row r="5255" spans="12:13" x14ac:dyDescent="0.25">
      <c r="L5255" s="90"/>
      <c r="M5255"/>
    </row>
    <row r="5256" spans="12:13" x14ac:dyDescent="0.25">
      <c r="L5256" s="90"/>
      <c r="M5256"/>
    </row>
    <row r="5257" spans="12:13" x14ac:dyDescent="0.25">
      <c r="L5257" s="90"/>
      <c r="M5257"/>
    </row>
    <row r="5258" spans="12:13" x14ac:dyDescent="0.25">
      <c r="L5258" s="90"/>
      <c r="M5258"/>
    </row>
    <row r="5259" spans="12:13" x14ac:dyDescent="0.25">
      <c r="L5259" s="90"/>
      <c r="M5259"/>
    </row>
    <row r="5260" spans="12:13" x14ac:dyDescent="0.25">
      <c r="L5260" s="90"/>
      <c r="M5260"/>
    </row>
    <row r="5261" spans="12:13" x14ac:dyDescent="0.25">
      <c r="L5261" s="90"/>
      <c r="M5261"/>
    </row>
    <row r="5262" spans="12:13" x14ac:dyDescent="0.25">
      <c r="L5262" s="90"/>
      <c r="M5262"/>
    </row>
    <row r="5263" spans="12:13" x14ac:dyDescent="0.25">
      <c r="L5263" s="90"/>
      <c r="M5263"/>
    </row>
    <row r="5264" spans="12:13" x14ac:dyDescent="0.25">
      <c r="L5264" s="90"/>
      <c r="M5264"/>
    </row>
    <row r="5265" spans="12:13" x14ac:dyDescent="0.25">
      <c r="L5265" s="90"/>
      <c r="M5265"/>
    </row>
    <row r="5266" spans="12:13" x14ac:dyDescent="0.25">
      <c r="L5266" s="90"/>
      <c r="M5266"/>
    </row>
    <row r="5267" spans="12:13" x14ac:dyDescent="0.25">
      <c r="L5267" s="90"/>
      <c r="M5267"/>
    </row>
    <row r="5268" spans="12:13" x14ac:dyDescent="0.25">
      <c r="L5268" s="90"/>
      <c r="M5268"/>
    </row>
    <row r="5269" spans="12:13" x14ac:dyDescent="0.25">
      <c r="L5269" s="90"/>
      <c r="M5269"/>
    </row>
    <row r="5270" spans="12:13" x14ac:dyDescent="0.25">
      <c r="L5270" s="90"/>
      <c r="M5270"/>
    </row>
    <row r="5271" spans="12:13" x14ac:dyDescent="0.25">
      <c r="L5271" s="90"/>
      <c r="M5271"/>
    </row>
    <row r="5272" spans="12:13" x14ac:dyDescent="0.25">
      <c r="L5272" s="90"/>
      <c r="M5272"/>
    </row>
    <row r="5273" spans="12:13" x14ac:dyDescent="0.25">
      <c r="L5273" s="90"/>
      <c r="M5273"/>
    </row>
    <row r="5274" spans="12:13" x14ac:dyDescent="0.25">
      <c r="L5274" s="90"/>
      <c r="M5274"/>
    </row>
    <row r="5275" spans="12:13" x14ac:dyDescent="0.25">
      <c r="L5275" s="90"/>
      <c r="M5275"/>
    </row>
    <row r="5276" spans="12:13" x14ac:dyDescent="0.25">
      <c r="L5276" s="90"/>
      <c r="M5276"/>
    </row>
    <row r="5277" spans="12:13" x14ac:dyDescent="0.25">
      <c r="L5277" s="90"/>
      <c r="M5277"/>
    </row>
    <row r="5278" spans="12:13" x14ac:dyDescent="0.25">
      <c r="L5278" s="90"/>
      <c r="M5278"/>
    </row>
    <row r="5279" spans="12:13" x14ac:dyDescent="0.25">
      <c r="L5279" s="90"/>
      <c r="M5279"/>
    </row>
    <row r="5280" spans="12:13" x14ac:dyDescent="0.25">
      <c r="L5280" s="90"/>
      <c r="M5280"/>
    </row>
    <row r="5281" spans="12:13" x14ac:dyDescent="0.25">
      <c r="L5281" s="90"/>
      <c r="M5281"/>
    </row>
    <row r="5282" spans="12:13" x14ac:dyDescent="0.25">
      <c r="L5282" s="90"/>
      <c r="M5282"/>
    </row>
    <row r="5283" spans="12:13" x14ac:dyDescent="0.25">
      <c r="L5283" s="90"/>
      <c r="M5283"/>
    </row>
    <row r="5284" spans="12:13" x14ac:dyDescent="0.25">
      <c r="L5284" s="90"/>
      <c r="M5284"/>
    </row>
    <row r="5285" spans="12:13" x14ac:dyDescent="0.25">
      <c r="L5285" s="90"/>
      <c r="M5285"/>
    </row>
    <row r="5286" spans="12:13" x14ac:dyDescent="0.25">
      <c r="L5286" s="90"/>
      <c r="M5286"/>
    </row>
    <row r="5287" spans="12:13" x14ac:dyDescent="0.25">
      <c r="L5287" s="90"/>
      <c r="M5287"/>
    </row>
    <row r="5288" spans="12:13" x14ac:dyDescent="0.25">
      <c r="L5288" s="90"/>
      <c r="M5288"/>
    </row>
    <row r="5289" spans="12:13" x14ac:dyDescent="0.25">
      <c r="L5289" s="90"/>
      <c r="M5289"/>
    </row>
    <row r="5290" spans="12:13" x14ac:dyDescent="0.25">
      <c r="L5290" s="90"/>
      <c r="M5290"/>
    </row>
    <row r="5291" spans="12:13" x14ac:dyDescent="0.25">
      <c r="L5291" s="90"/>
      <c r="M5291"/>
    </row>
    <row r="5292" spans="12:13" x14ac:dyDescent="0.25">
      <c r="L5292" s="90"/>
      <c r="M5292"/>
    </row>
    <row r="5293" spans="12:13" x14ac:dyDescent="0.25">
      <c r="L5293" s="90"/>
      <c r="M5293"/>
    </row>
    <row r="5294" spans="12:13" x14ac:dyDescent="0.25">
      <c r="L5294" s="90"/>
      <c r="M5294"/>
    </row>
    <row r="5295" spans="12:13" x14ac:dyDescent="0.25">
      <c r="L5295" s="90"/>
      <c r="M5295"/>
    </row>
    <row r="5296" spans="12:13" x14ac:dyDescent="0.25">
      <c r="L5296" s="90"/>
      <c r="M5296"/>
    </row>
    <row r="5297" spans="12:13" x14ac:dyDescent="0.25">
      <c r="L5297" s="90"/>
      <c r="M5297"/>
    </row>
    <row r="5298" spans="12:13" x14ac:dyDescent="0.25">
      <c r="L5298" s="90"/>
      <c r="M5298"/>
    </row>
    <row r="5299" spans="12:13" x14ac:dyDescent="0.25">
      <c r="L5299" s="90"/>
      <c r="M5299"/>
    </row>
    <row r="5300" spans="12:13" x14ac:dyDescent="0.25">
      <c r="L5300" s="90"/>
      <c r="M5300"/>
    </row>
    <row r="5301" spans="12:13" x14ac:dyDescent="0.25">
      <c r="L5301" s="90"/>
      <c r="M5301"/>
    </row>
    <row r="5302" spans="12:13" x14ac:dyDescent="0.25">
      <c r="L5302" s="90"/>
      <c r="M5302"/>
    </row>
    <row r="5303" spans="12:13" x14ac:dyDescent="0.25">
      <c r="L5303" s="90"/>
      <c r="M5303"/>
    </row>
    <row r="5304" spans="12:13" x14ac:dyDescent="0.25">
      <c r="L5304" s="90"/>
      <c r="M5304"/>
    </row>
    <row r="5305" spans="12:13" x14ac:dyDescent="0.25">
      <c r="L5305" s="90"/>
      <c r="M5305"/>
    </row>
    <row r="5306" spans="12:13" x14ac:dyDescent="0.25">
      <c r="L5306" s="90"/>
      <c r="M5306"/>
    </row>
    <row r="5307" spans="12:13" x14ac:dyDescent="0.25">
      <c r="L5307" s="90"/>
      <c r="M5307"/>
    </row>
    <row r="5308" spans="12:13" x14ac:dyDescent="0.25">
      <c r="L5308" s="90"/>
      <c r="M5308"/>
    </row>
    <row r="5309" spans="12:13" x14ac:dyDescent="0.25">
      <c r="L5309" s="90"/>
      <c r="M5309"/>
    </row>
    <row r="5310" spans="12:13" x14ac:dyDescent="0.25">
      <c r="L5310" s="90"/>
      <c r="M5310"/>
    </row>
    <row r="5311" spans="12:13" x14ac:dyDescent="0.25">
      <c r="L5311" s="90"/>
      <c r="M5311"/>
    </row>
    <row r="5312" spans="12:13" x14ac:dyDescent="0.25">
      <c r="L5312" s="90"/>
      <c r="M5312"/>
    </row>
    <row r="5313" spans="12:13" x14ac:dyDescent="0.25">
      <c r="L5313" s="90"/>
      <c r="M5313"/>
    </row>
    <row r="5314" spans="12:13" x14ac:dyDescent="0.25">
      <c r="L5314" s="90"/>
      <c r="M5314"/>
    </row>
    <row r="5315" spans="12:13" x14ac:dyDescent="0.25">
      <c r="L5315" s="90"/>
      <c r="M5315"/>
    </row>
    <row r="5316" spans="12:13" x14ac:dyDescent="0.25">
      <c r="L5316" s="90"/>
      <c r="M5316"/>
    </row>
    <row r="5317" spans="12:13" x14ac:dyDescent="0.25">
      <c r="L5317" s="90"/>
      <c r="M5317"/>
    </row>
    <row r="5318" spans="12:13" x14ac:dyDescent="0.25">
      <c r="L5318" s="90"/>
      <c r="M5318"/>
    </row>
    <row r="5319" spans="12:13" x14ac:dyDescent="0.25">
      <c r="L5319" s="90"/>
      <c r="M5319"/>
    </row>
    <row r="5320" spans="12:13" x14ac:dyDescent="0.25">
      <c r="L5320" s="90"/>
      <c r="M5320"/>
    </row>
    <row r="5321" spans="12:13" x14ac:dyDescent="0.25">
      <c r="L5321" s="90"/>
      <c r="M5321"/>
    </row>
    <row r="5322" spans="12:13" x14ac:dyDescent="0.25">
      <c r="L5322" s="90"/>
      <c r="M5322"/>
    </row>
    <row r="5323" spans="12:13" x14ac:dyDescent="0.25">
      <c r="L5323" s="90"/>
      <c r="M5323"/>
    </row>
    <row r="5324" spans="12:13" x14ac:dyDescent="0.25">
      <c r="L5324" s="90"/>
      <c r="M5324"/>
    </row>
    <row r="5325" spans="12:13" x14ac:dyDescent="0.25">
      <c r="L5325" s="90"/>
      <c r="M5325"/>
    </row>
    <row r="5326" spans="12:13" x14ac:dyDescent="0.25">
      <c r="L5326" s="90"/>
      <c r="M5326"/>
    </row>
    <row r="5327" spans="12:13" x14ac:dyDescent="0.25">
      <c r="L5327" s="90"/>
      <c r="M5327"/>
    </row>
    <row r="5328" spans="12:13" x14ac:dyDescent="0.25">
      <c r="L5328" s="90"/>
      <c r="M5328"/>
    </row>
    <row r="5329" spans="12:13" x14ac:dyDescent="0.25">
      <c r="L5329" s="90"/>
      <c r="M5329"/>
    </row>
    <row r="5330" spans="12:13" x14ac:dyDescent="0.25">
      <c r="L5330" s="90"/>
      <c r="M5330"/>
    </row>
    <row r="5331" spans="12:13" x14ac:dyDescent="0.25">
      <c r="L5331" s="90"/>
      <c r="M5331"/>
    </row>
    <row r="5332" spans="12:13" x14ac:dyDescent="0.25">
      <c r="L5332" s="90"/>
      <c r="M5332"/>
    </row>
    <row r="5333" spans="12:13" x14ac:dyDescent="0.25">
      <c r="L5333" s="90"/>
      <c r="M5333"/>
    </row>
    <row r="5334" spans="12:13" x14ac:dyDescent="0.25">
      <c r="L5334" s="90"/>
      <c r="M5334"/>
    </row>
    <row r="5335" spans="12:13" x14ac:dyDescent="0.25">
      <c r="L5335" s="90"/>
      <c r="M5335"/>
    </row>
    <row r="5336" spans="12:13" x14ac:dyDescent="0.25">
      <c r="L5336" s="90"/>
      <c r="M5336"/>
    </row>
    <row r="5337" spans="12:13" x14ac:dyDescent="0.25">
      <c r="L5337" s="90"/>
      <c r="M5337"/>
    </row>
    <row r="5338" spans="12:13" x14ac:dyDescent="0.25">
      <c r="L5338" s="90"/>
      <c r="M5338"/>
    </row>
    <row r="5339" spans="12:13" x14ac:dyDescent="0.25">
      <c r="L5339" s="90"/>
      <c r="M5339"/>
    </row>
    <row r="5340" spans="12:13" x14ac:dyDescent="0.25">
      <c r="L5340" s="90"/>
      <c r="M5340"/>
    </row>
    <row r="5341" spans="12:13" x14ac:dyDescent="0.25">
      <c r="L5341" s="90"/>
      <c r="M5341"/>
    </row>
    <row r="5342" spans="12:13" x14ac:dyDescent="0.25">
      <c r="L5342" s="90"/>
      <c r="M5342"/>
    </row>
    <row r="5343" spans="12:13" x14ac:dyDescent="0.25">
      <c r="L5343" s="90"/>
      <c r="M5343"/>
    </row>
    <row r="5344" spans="12:13" x14ac:dyDescent="0.25">
      <c r="L5344" s="90"/>
      <c r="M5344"/>
    </row>
    <row r="5345" spans="12:13" x14ac:dyDescent="0.25">
      <c r="L5345" s="90"/>
      <c r="M5345"/>
    </row>
    <row r="5346" spans="12:13" x14ac:dyDescent="0.25">
      <c r="L5346" s="90"/>
      <c r="M5346"/>
    </row>
    <row r="5347" spans="12:13" x14ac:dyDescent="0.25">
      <c r="L5347" s="90"/>
      <c r="M5347"/>
    </row>
    <row r="5348" spans="12:13" x14ac:dyDescent="0.25">
      <c r="L5348" s="90"/>
      <c r="M5348"/>
    </row>
    <row r="5349" spans="12:13" x14ac:dyDescent="0.25">
      <c r="L5349" s="90"/>
      <c r="M5349"/>
    </row>
    <row r="5350" spans="12:13" x14ac:dyDescent="0.25">
      <c r="L5350" s="90"/>
      <c r="M5350"/>
    </row>
    <row r="5351" spans="12:13" x14ac:dyDescent="0.25">
      <c r="L5351" s="90"/>
      <c r="M5351"/>
    </row>
    <row r="5352" spans="12:13" x14ac:dyDescent="0.25">
      <c r="L5352" s="90"/>
      <c r="M5352"/>
    </row>
    <row r="5353" spans="12:13" x14ac:dyDescent="0.25">
      <c r="L5353" s="90"/>
      <c r="M5353"/>
    </row>
    <row r="5354" spans="12:13" x14ac:dyDescent="0.25">
      <c r="L5354" s="90"/>
      <c r="M5354"/>
    </row>
    <row r="5355" spans="12:13" x14ac:dyDescent="0.25">
      <c r="L5355" s="90"/>
      <c r="M5355"/>
    </row>
    <row r="5356" spans="12:13" x14ac:dyDescent="0.25">
      <c r="L5356" s="90"/>
      <c r="M5356"/>
    </row>
    <row r="5357" spans="12:13" x14ac:dyDescent="0.25">
      <c r="L5357" s="90"/>
      <c r="M5357"/>
    </row>
    <row r="5358" spans="12:13" x14ac:dyDescent="0.25">
      <c r="L5358" s="90"/>
      <c r="M5358"/>
    </row>
    <row r="5359" spans="12:13" x14ac:dyDescent="0.25">
      <c r="L5359" s="90"/>
      <c r="M5359"/>
    </row>
    <row r="5360" spans="12:13" x14ac:dyDescent="0.25">
      <c r="L5360" s="90"/>
      <c r="M5360"/>
    </row>
    <row r="5361" spans="12:13" x14ac:dyDescent="0.25">
      <c r="L5361" s="90"/>
      <c r="M5361"/>
    </row>
    <row r="5362" spans="12:13" x14ac:dyDescent="0.25">
      <c r="L5362" s="90"/>
      <c r="M5362"/>
    </row>
    <row r="5363" spans="12:13" x14ac:dyDescent="0.25">
      <c r="L5363" s="90"/>
      <c r="M5363"/>
    </row>
    <row r="5364" spans="12:13" x14ac:dyDescent="0.25">
      <c r="L5364" s="90"/>
      <c r="M5364"/>
    </row>
    <row r="5365" spans="12:13" x14ac:dyDescent="0.25">
      <c r="L5365" s="90"/>
      <c r="M5365"/>
    </row>
    <row r="5366" spans="12:13" x14ac:dyDescent="0.25">
      <c r="L5366" s="90"/>
      <c r="M5366"/>
    </row>
    <row r="5367" spans="12:13" x14ac:dyDescent="0.25">
      <c r="L5367" s="90"/>
      <c r="M5367"/>
    </row>
    <row r="5368" spans="12:13" x14ac:dyDescent="0.25">
      <c r="L5368" s="90"/>
      <c r="M5368"/>
    </row>
    <row r="5369" spans="12:13" x14ac:dyDescent="0.25">
      <c r="L5369" s="90"/>
      <c r="M5369"/>
    </row>
    <row r="5370" spans="12:13" x14ac:dyDescent="0.25">
      <c r="L5370" s="90"/>
      <c r="M5370"/>
    </row>
    <row r="5371" spans="12:13" x14ac:dyDescent="0.25">
      <c r="L5371" s="90"/>
      <c r="M5371"/>
    </row>
    <row r="5372" spans="12:13" x14ac:dyDescent="0.25">
      <c r="L5372" s="90"/>
      <c r="M5372"/>
    </row>
    <row r="5373" spans="12:13" x14ac:dyDescent="0.25">
      <c r="L5373" s="90"/>
      <c r="M5373"/>
    </row>
    <row r="5374" spans="12:13" x14ac:dyDescent="0.25">
      <c r="L5374" s="90"/>
      <c r="M5374"/>
    </row>
    <row r="5375" spans="12:13" x14ac:dyDescent="0.25">
      <c r="L5375" s="90"/>
      <c r="M5375"/>
    </row>
    <row r="5376" spans="12:13" x14ac:dyDescent="0.25">
      <c r="L5376" s="90"/>
      <c r="M5376"/>
    </row>
    <row r="5377" spans="12:13" x14ac:dyDescent="0.25">
      <c r="L5377" s="90"/>
      <c r="M5377"/>
    </row>
    <row r="5378" spans="12:13" x14ac:dyDescent="0.25">
      <c r="L5378" s="90"/>
      <c r="M5378"/>
    </row>
    <row r="5379" spans="12:13" x14ac:dyDescent="0.25">
      <c r="L5379" s="90"/>
      <c r="M5379"/>
    </row>
    <row r="5380" spans="12:13" x14ac:dyDescent="0.25">
      <c r="L5380" s="90"/>
      <c r="M5380"/>
    </row>
    <row r="5381" spans="12:13" x14ac:dyDescent="0.25">
      <c r="L5381" s="90"/>
      <c r="M5381"/>
    </row>
    <row r="5382" spans="12:13" x14ac:dyDescent="0.25">
      <c r="L5382" s="90"/>
      <c r="M5382"/>
    </row>
    <row r="5383" spans="12:13" x14ac:dyDescent="0.25">
      <c r="L5383" s="90"/>
      <c r="M5383"/>
    </row>
    <row r="5384" spans="12:13" x14ac:dyDescent="0.25">
      <c r="L5384" s="90"/>
      <c r="M5384"/>
    </row>
    <row r="5385" spans="12:13" x14ac:dyDescent="0.25">
      <c r="L5385" s="90"/>
      <c r="M5385"/>
    </row>
    <row r="5386" spans="12:13" x14ac:dyDescent="0.25">
      <c r="L5386" s="90"/>
      <c r="M5386"/>
    </row>
    <row r="5387" spans="12:13" x14ac:dyDescent="0.25">
      <c r="L5387" s="90"/>
      <c r="M5387"/>
    </row>
    <row r="5388" spans="12:13" x14ac:dyDescent="0.25">
      <c r="L5388" s="90"/>
      <c r="M5388"/>
    </row>
    <row r="5389" spans="12:13" x14ac:dyDescent="0.25">
      <c r="L5389" s="90"/>
      <c r="M5389"/>
    </row>
    <row r="5390" spans="12:13" x14ac:dyDescent="0.25">
      <c r="L5390" s="90"/>
      <c r="M5390"/>
    </row>
    <row r="5391" spans="12:13" x14ac:dyDescent="0.25">
      <c r="L5391" s="90"/>
      <c r="M5391"/>
    </row>
    <row r="5392" spans="12:13" x14ac:dyDescent="0.25">
      <c r="L5392" s="90"/>
      <c r="M5392"/>
    </row>
    <row r="5393" spans="12:13" x14ac:dyDescent="0.25">
      <c r="L5393" s="90"/>
      <c r="M5393"/>
    </row>
    <row r="5394" spans="12:13" x14ac:dyDescent="0.25">
      <c r="L5394" s="90"/>
      <c r="M5394"/>
    </row>
    <row r="5395" spans="12:13" x14ac:dyDescent="0.25">
      <c r="L5395" s="90"/>
      <c r="M5395"/>
    </row>
    <row r="5396" spans="12:13" x14ac:dyDescent="0.25">
      <c r="L5396" s="90"/>
      <c r="M5396"/>
    </row>
    <row r="5397" spans="12:13" x14ac:dyDescent="0.25">
      <c r="L5397" s="90"/>
      <c r="M5397"/>
    </row>
    <row r="5398" spans="12:13" x14ac:dyDescent="0.25">
      <c r="L5398" s="90"/>
      <c r="M5398"/>
    </row>
    <row r="5399" spans="12:13" x14ac:dyDescent="0.25">
      <c r="L5399" s="90"/>
      <c r="M5399"/>
    </row>
    <row r="5400" spans="12:13" x14ac:dyDescent="0.25">
      <c r="L5400" s="90"/>
      <c r="M5400"/>
    </row>
    <row r="5401" spans="12:13" x14ac:dyDescent="0.25">
      <c r="L5401" s="90"/>
      <c r="M5401"/>
    </row>
    <row r="5402" spans="12:13" x14ac:dyDescent="0.25">
      <c r="L5402" s="90"/>
      <c r="M5402"/>
    </row>
    <row r="5403" spans="12:13" x14ac:dyDescent="0.25">
      <c r="L5403" s="90"/>
      <c r="M5403"/>
    </row>
    <row r="5404" spans="12:13" x14ac:dyDescent="0.25">
      <c r="L5404" s="90"/>
      <c r="M5404"/>
    </row>
    <row r="5405" spans="12:13" x14ac:dyDescent="0.25">
      <c r="L5405" s="90"/>
      <c r="M5405"/>
    </row>
    <row r="5406" spans="12:13" x14ac:dyDescent="0.25">
      <c r="L5406" s="90"/>
      <c r="M5406"/>
    </row>
    <row r="5407" spans="12:13" x14ac:dyDescent="0.25">
      <c r="L5407" s="90"/>
      <c r="M5407"/>
    </row>
    <row r="5408" spans="12:13" x14ac:dyDescent="0.25">
      <c r="L5408" s="90"/>
      <c r="M5408"/>
    </row>
    <row r="5409" spans="12:13" x14ac:dyDescent="0.25">
      <c r="L5409" s="90"/>
      <c r="M5409"/>
    </row>
    <row r="5410" spans="12:13" x14ac:dyDescent="0.25">
      <c r="L5410" s="90"/>
      <c r="M5410"/>
    </row>
    <row r="5411" spans="12:13" x14ac:dyDescent="0.25">
      <c r="L5411" s="90"/>
      <c r="M5411"/>
    </row>
    <row r="5412" spans="12:13" x14ac:dyDescent="0.25">
      <c r="L5412" s="90"/>
      <c r="M5412"/>
    </row>
    <row r="5413" spans="12:13" x14ac:dyDescent="0.25">
      <c r="L5413" s="90"/>
      <c r="M5413"/>
    </row>
    <row r="5414" spans="12:13" x14ac:dyDescent="0.25">
      <c r="L5414" s="90"/>
      <c r="M5414"/>
    </row>
    <row r="5415" spans="12:13" x14ac:dyDescent="0.25">
      <c r="L5415" s="90"/>
      <c r="M5415"/>
    </row>
    <row r="5416" spans="12:13" x14ac:dyDescent="0.25">
      <c r="L5416" s="90"/>
      <c r="M5416"/>
    </row>
    <row r="5417" spans="12:13" x14ac:dyDescent="0.25">
      <c r="L5417" s="90"/>
      <c r="M5417"/>
    </row>
    <row r="5418" spans="12:13" x14ac:dyDescent="0.25">
      <c r="L5418" s="90"/>
      <c r="M5418"/>
    </row>
    <row r="5419" spans="12:13" x14ac:dyDescent="0.25">
      <c r="L5419" s="90"/>
      <c r="M5419"/>
    </row>
    <row r="5420" spans="12:13" x14ac:dyDescent="0.25">
      <c r="L5420" s="90"/>
      <c r="M5420"/>
    </row>
    <row r="5421" spans="12:13" x14ac:dyDescent="0.25">
      <c r="L5421" s="90"/>
      <c r="M5421"/>
    </row>
    <row r="5422" spans="12:13" x14ac:dyDescent="0.25">
      <c r="L5422" s="90"/>
      <c r="M5422"/>
    </row>
    <row r="5423" spans="12:13" x14ac:dyDescent="0.25">
      <c r="L5423" s="90"/>
      <c r="M5423"/>
    </row>
    <row r="5424" spans="12:13" x14ac:dyDescent="0.25">
      <c r="L5424" s="90"/>
      <c r="M5424"/>
    </row>
    <row r="5425" spans="12:13" x14ac:dyDescent="0.25">
      <c r="L5425" s="90"/>
      <c r="M5425"/>
    </row>
    <row r="5426" spans="12:13" x14ac:dyDescent="0.25">
      <c r="L5426" s="90"/>
      <c r="M5426"/>
    </row>
    <row r="5427" spans="12:13" x14ac:dyDescent="0.25">
      <c r="L5427" s="90"/>
      <c r="M5427"/>
    </row>
    <row r="5428" spans="12:13" x14ac:dyDescent="0.25">
      <c r="L5428" s="90"/>
      <c r="M5428"/>
    </row>
    <row r="5429" spans="12:13" x14ac:dyDescent="0.25">
      <c r="L5429" s="90"/>
      <c r="M5429"/>
    </row>
    <row r="5430" spans="12:13" x14ac:dyDescent="0.25">
      <c r="L5430" s="90"/>
      <c r="M5430"/>
    </row>
    <row r="5431" spans="12:13" x14ac:dyDescent="0.25">
      <c r="L5431" s="90"/>
      <c r="M5431"/>
    </row>
    <row r="5432" spans="12:13" x14ac:dyDescent="0.25">
      <c r="L5432" s="90"/>
      <c r="M5432"/>
    </row>
    <row r="5433" spans="12:13" x14ac:dyDescent="0.25">
      <c r="L5433" s="90"/>
      <c r="M5433"/>
    </row>
    <row r="5434" spans="12:13" x14ac:dyDescent="0.25">
      <c r="L5434" s="90"/>
      <c r="M5434"/>
    </row>
    <row r="5435" spans="12:13" x14ac:dyDescent="0.25">
      <c r="L5435" s="90"/>
      <c r="M5435"/>
    </row>
    <row r="5436" spans="12:13" x14ac:dyDescent="0.25">
      <c r="L5436" s="90"/>
      <c r="M5436"/>
    </row>
    <row r="5437" spans="12:13" x14ac:dyDescent="0.25">
      <c r="L5437" s="90"/>
      <c r="M5437"/>
    </row>
    <row r="5438" spans="12:13" x14ac:dyDescent="0.25">
      <c r="L5438" s="90"/>
      <c r="M5438"/>
    </row>
    <row r="5439" spans="12:13" x14ac:dyDescent="0.25">
      <c r="L5439" s="90"/>
      <c r="M5439"/>
    </row>
    <row r="5440" spans="12:13" x14ac:dyDescent="0.25">
      <c r="L5440" s="90"/>
      <c r="M5440"/>
    </row>
    <row r="5441" spans="12:13" x14ac:dyDescent="0.25">
      <c r="L5441" s="90"/>
      <c r="M5441"/>
    </row>
    <row r="5442" spans="12:13" x14ac:dyDescent="0.25">
      <c r="L5442" s="90"/>
      <c r="M5442"/>
    </row>
    <row r="5443" spans="12:13" x14ac:dyDescent="0.25">
      <c r="L5443" s="90"/>
      <c r="M5443"/>
    </row>
    <row r="5444" spans="12:13" x14ac:dyDescent="0.25">
      <c r="L5444" s="90"/>
      <c r="M5444"/>
    </row>
    <row r="5445" spans="12:13" x14ac:dyDescent="0.25">
      <c r="L5445" s="90"/>
      <c r="M5445"/>
    </row>
    <row r="5446" spans="12:13" x14ac:dyDescent="0.25">
      <c r="L5446" s="90"/>
      <c r="M5446"/>
    </row>
    <row r="5447" spans="12:13" x14ac:dyDescent="0.25">
      <c r="L5447" s="90"/>
      <c r="M5447"/>
    </row>
    <row r="5448" spans="12:13" x14ac:dyDescent="0.25">
      <c r="L5448" s="90"/>
      <c r="M5448"/>
    </row>
    <row r="5449" spans="12:13" x14ac:dyDescent="0.25">
      <c r="L5449" s="90"/>
      <c r="M5449"/>
    </row>
    <row r="5450" spans="12:13" x14ac:dyDescent="0.25">
      <c r="L5450" s="90"/>
      <c r="M5450"/>
    </row>
    <row r="5451" spans="12:13" x14ac:dyDescent="0.25">
      <c r="L5451" s="90"/>
      <c r="M5451"/>
    </row>
    <row r="5452" spans="12:13" x14ac:dyDescent="0.25">
      <c r="L5452" s="90"/>
      <c r="M5452"/>
    </row>
    <row r="5453" spans="12:13" x14ac:dyDescent="0.25">
      <c r="L5453" s="90"/>
      <c r="M5453"/>
    </row>
    <row r="5454" spans="12:13" x14ac:dyDescent="0.25">
      <c r="L5454" s="90"/>
      <c r="M5454"/>
    </row>
    <row r="5455" spans="12:13" x14ac:dyDescent="0.25">
      <c r="L5455" s="90"/>
      <c r="M5455"/>
    </row>
    <row r="5456" spans="12:13" x14ac:dyDescent="0.25">
      <c r="L5456" s="90"/>
      <c r="M5456"/>
    </row>
    <row r="5457" spans="12:13" x14ac:dyDescent="0.25">
      <c r="L5457" s="90"/>
      <c r="M5457"/>
    </row>
    <row r="5458" spans="12:13" x14ac:dyDescent="0.25">
      <c r="L5458" s="90"/>
      <c r="M5458"/>
    </row>
    <row r="5459" spans="12:13" x14ac:dyDescent="0.25">
      <c r="L5459" s="90"/>
      <c r="M5459"/>
    </row>
    <row r="5460" spans="12:13" x14ac:dyDescent="0.25">
      <c r="L5460" s="90"/>
      <c r="M5460"/>
    </row>
    <row r="5461" spans="12:13" x14ac:dyDescent="0.25">
      <c r="L5461" s="90"/>
      <c r="M5461"/>
    </row>
    <row r="5462" spans="12:13" x14ac:dyDescent="0.25">
      <c r="L5462" s="90"/>
      <c r="M5462"/>
    </row>
    <row r="5463" spans="12:13" x14ac:dyDescent="0.25">
      <c r="L5463" s="90"/>
      <c r="M5463"/>
    </row>
    <row r="5464" spans="12:13" x14ac:dyDescent="0.25">
      <c r="L5464" s="90"/>
      <c r="M5464"/>
    </row>
    <row r="5465" spans="12:13" x14ac:dyDescent="0.25">
      <c r="L5465" s="90"/>
      <c r="M5465"/>
    </row>
    <row r="5466" spans="12:13" x14ac:dyDescent="0.25">
      <c r="L5466" s="90"/>
      <c r="M5466"/>
    </row>
    <row r="5467" spans="12:13" x14ac:dyDescent="0.25">
      <c r="L5467" s="90"/>
      <c r="M5467"/>
    </row>
    <row r="5468" spans="12:13" x14ac:dyDescent="0.25">
      <c r="L5468" s="90"/>
      <c r="M5468"/>
    </row>
    <row r="5469" spans="12:13" x14ac:dyDescent="0.25">
      <c r="L5469" s="90"/>
      <c r="M5469"/>
    </row>
    <row r="5470" spans="12:13" x14ac:dyDescent="0.25">
      <c r="L5470" s="90"/>
      <c r="M5470"/>
    </row>
    <row r="5471" spans="12:13" x14ac:dyDescent="0.25">
      <c r="L5471" s="90"/>
      <c r="M5471"/>
    </row>
    <row r="5472" spans="12:13" x14ac:dyDescent="0.25">
      <c r="L5472" s="90"/>
      <c r="M5472"/>
    </row>
    <row r="5473" spans="12:13" x14ac:dyDescent="0.25">
      <c r="L5473" s="90"/>
      <c r="M5473"/>
    </row>
    <row r="5474" spans="12:13" x14ac:dyDescent="0.25">
      <c r="L5474" s="90"/>
      <c r="M5474"/>
    </row>
    <row r="5475" spans="12:13" x14ac:dyDescent="0.25">
      <c r="L5475" s="90"/>
      <c r="M5475"/>
    </row>
    <row r="5476" spans="12:13" x14ac:dyDescent="0.25">
      <c r="L5476" s="90"/>
      <c r="M5476"/>
    </row>
    <row r="5477" spans="12:13" x14ac:dyDescent="0.25">
      <c r="L5477" s="90"/>
      <c r="M5477"/>
    </row>
    <row r="5478" spans="12:13" x14ac:dyDescent="0.25">
      <c r="L5478" s="90"/>
      <c r="M5478"/>
    </row>
    <row r="5479" spans="12:13" x14ac:dyDescent="0.25">
      <c r="L5479" s="90"/>
      <c r="M5479"/>
    </row>
    <row r="5480" spans="12:13" x14ac:dyDescent="0.25">
      <c r="L5480" s="90"/>
      <c r="M5480"/>
    </row>
    <row r="5481" spans="12:13" x14ac:dyDescent="0.25">
      <c r="L5481" s="90"/>
      <c r="M5481"/>
    </row>
    <row r="5482" spans="12:13" x14ac:dyDescent="0.25">
      <c r="L5482" s="90"/>
      <c r="M5482"/>
    </row>
    <row r="5483" spans="12:13" x14ac:dyDescent="0.25">
      <c r="L5483" s="90"/>
      <c r="M5483"/>
    </row>
    <row r="5484" spans="12:13" x14ac:dyDescent="0.25">
      <c r="L5484" s="90"/>
      <c r="M5484"/>
    </row>
    <row r="5485" spans="12:13" x14ac:dyDescent="0.25">
      <c r="L5485" s="90"/>
      <c r="M5485"/>
    </row>
    <row r="5486" spans="12:13" x14ac:dyDescent="0.25">
      <c r="L5486" s="90"/>
      <c r="M5486"/>
    </row>
    <row r="5487" spans="12:13" x14ac:dyDescent="0.25">
      <c r="L5487" s="90"/>
      <c r="M5487"/>
    </row>
    <row r="5488" spans="12:13" x14ac:dyDescent="0.25">
      <c r="L5488" s="90"/>
      <c r="M5488"/>
    </row>
    <row r="5489" spans="12:13" x14ac:dyDescent="0.25">
      <c r="L5489" s="90"/>
      <c r="M5489"/>
    </row>
    <row r="5490" spans="12:13" x14ac:dyDescent="0.25">
      <c r="L5490" s="90"/>
      <c r="M5490"/>
    </row>
    <row r="5491" spans="12:13" x14ac:dyDescent="0.25">
      <c r="L5491" s="90"/>
      <c r="M5491"/>
    </row>
    <row r="5492" spans="12:13" x14ac:dyDescent="0.25">
      <c r="L5492" s="90"/>
      <c r="M5492"/>
    </row>
    <row r="5493" spans="12:13" x14ac:dyDescent="0.25">
      <c r="L5493" s="90"/>
      <c r="M5493"/>
    </row>
    <row r="5494" spans="12:13" x14ac:dyDescent="0.25">
      <c r="L5494" s="90"/>
      <c r="M5494"/>
    </row>
    <row r="5495" spans="12:13" x14ac:dyDescent="0.25">
      <c r="L5495" s="90"/>
      <c r="M5495"/>
    </row>
    <row r="5496" spans="12:13" x14ac:dyDescent="0.25">
      <c r="L5496" s="90"/>
      <c r="M5496"/>
    </row>
    <row r="5497" spans="12:13" x14ac:dyDescent="0.25">
      <c r="L5497" s="90"/>
      <c r="M5497"/>
    </row>
    <row r="5498" spans="12:13" x14ac:dyDescent="0.25">
      <c r="L5498" s="90"/>
      <c r="M5498"/>
    </row>
    <row r="5499" spans="12:13" x14ac:dyDescent="0.25">
      <c r="L5499" s="90"/>
      <c r="M5499"/>
    </row>
    <row r="5500" spans="12:13" x14ac:dyDescent="0.25">
      <c r="L5500" s="90"/>
      <c r="M5500"/>
    </row>
    <row r="5501" spans="12:13" x14ac:dyDescent="0.25">
      <c r="L5501" s="90"/>
      <c r="M5501"/>
    </row>
    <row r="5502" spans="12:13" x14ac:dyDescent="0.25">
      <c r="L5502" s="90"/>
      <c r="M5502"/>
    </row>
    <row r="5503" spans="12:13" x14ac:dyDescent="0.25">
      <c r="L5503" s="90"/>
      <c r="M5503"/>
    </row>
    <row r="5504" spans="12:13" x14ac:dyDescent="0.25">
      <c r="L5504" s="90"/>
      <c r="M5504"/>
    </row>
    <row r="5505" spans="12:13" x14ac:dyDescent="0.25">
      <c r="L5505" s="90"/>
      <c r="M5505"/>
    </row>
    <row r="5506" spans="12:13" x14ac:dyDescent="0.25">
      <c r="L5506" s="90"/>
      <c r="M5506"/>
    </row>
    <row r="5507" spans="12:13" x14ac:dyDescent="0.25">
      <c r="L5507" s="90"/>
      <c r="M5507"/>
    </row>
    <row r="5508" spans="12:13" x14ac:dyDescent="0.25">
      <c r="L5508" s="90"/>
      <c r="M5508"/>
    </row>
    <row r="5509" spans="12:13" x14ac:dyDescent="0.25">
      <c r="L5509" s="90"/>
      <c r="M5509"/>
    </row>
    <row r="5510" spans="12:13" x14ac:dyDescent="0.25">
      <c r="L5510" s="90"/>
      <c r="M5510"/>
    </row>
    <row r="5511" spans="12:13" x14ac:dyDescent="0.25">
      <c r="L5511" s="90"/>
      <c r="M5511"/>
    </row>
    <row r="5512" spans="12:13" x14ac:dyDescent="0.25">
      <c r="L5512" s="90"/>
      <c r="M5512"/>
    </row>
    <row r="5513" spans="12:13" x14ac:dyDescent="0.25">
      <c r="L5513" s="90"/>
      <c r="M5513"/>
    </row>
    <row r="5514" spans="12:13" x14ac:dyDescent="0.25">
      <c r="L5514" s="90"/>
      <c r="M5514"/>
    </row>
    <row r="5515" spans="12:13" x14ac:dyDescent="0.25">
      <c r="L5515" s="90"/>
      <c r="M5515"/>
    </row>
    <row r="5516" spans="12:13" x14ac:dyDescent="0.25">
      <c r="L5516" s="90"/>
      <c r="M5516"/>
    </row>
    <row r="5517" spans="12:13" x14ac:dyDescent="0.25">
      <c r="L5517" s="90"/>
      <c r="M5517"/>
    </row>
    <row r="5518" spans="12:13" x14ac:dyDescent="0.25">
      <c r="L5518" s="90"/>
      <c r="M5518"/>
    </row>
    <row r="5519" spans="12:13" x14ac:dyDescent="0.25">
      <c r="L5519" s="90"/>
      <c r="M5519"/>
    </row>
    <row r="5520" spans="12:13" x14ac:dyDescent="0.25">
      <c r="L5520" s="90"/>
      <c r="M5520"/>
    </row>
    <row r="5521" spans="12:13" x14ac:dyDescent="0.25">
      <c r="L5521" s="90"/>
      <c r="M5521"/>
    </row>
    <row r="5522" spans="12:13" x14ac:dyDescent="0.25">
      <c r="L5522" s="90"/>
      <c r="M5522"/>
    </row>
    <row r="5523" spans="12:13" x14ac:dyDescent="0.25">
      <c r="L5523" s="90"/>
      <c r="M5523"/>
    </row>
    <row r="5524" spans="12:13" x14ac:dyDescent="0.25">
      <c r="L5524" s="90"/>
      <c r="M5524"/>
    </row>
    <row r="5525" spans="12:13" x14ac:dyDescent="0.25">
      <c r="L5525" s="90"/>
      <c r="M5525"/>
    </row>
    <row r="5526" spans="12:13" x14ac:dyDescent="0.25">
      <c r="L5526" s="90"/>
      <c r="M5526"/>
    </row>
    <row r="5527" spans="12:13" x14ac:dyDescent="0.25">
      <c r="L5527" s="90"/>
      <c r="M5527"/>
    </row>
    <row r="5528" spans="12:13" x14ac:dyDescent="0.25">
      <c r="L5528" s="90"/>
      <c r="M5528"/>
    </row>
    <row r="5529" spans="12:13" x14ac:dyDescent="0.25">
      <c r="L5529" s="90"/>
      <c r="M5529"/>
    </row>
    <row r="5530" spans="12:13" x14ac:dyDescent="0.25">
      <c r="L5530" s="90"/>
      <c r="M5530"/>
    </row>
    <row r="5531" spans="12:13" x14ac:dyDescent="0.25">
      <c r="L5531" s="90"/>
      <c r="M5531"/>
    </row>
    <row r="5532" spans="12:13" x14ac:dyDescent="0.25">
      <c r="L5532" s="90"/>
      <c r="M5532"/>
    </row>
    <row r="5533" spans="12:13" x14ac:dyDescent="0.25">
      <c r="L5533" s="90"/>
      <c r="M5533"/>
    </row>
    <row r="5534" spans="12:13" x14ac:dyDescent="0.25">
      <c r="L5534" s="90"/>
      <c r="M5534"/>
    </row>
    <row r="5535" spans="12:13" x14ac:dyDescent="0.25">
      <c r="L5535" s="90"/>
      <c r="M5535"/>
    </row>
    <row r="5536" spans="12:13" x14ac:dyDescent="0.25">
      <c r="L5536" s="90"/>
      <c r="M5536"/>
    </row>
    <row r="5537" spans="12:13" x14ac:dyDescent="0.25">
      <c r="L5537" s="90"/>
      <c r="M5537"/>
    </row>
    <row r="5538" spans="12:13" x14ac:dyDescent="0.25">
      <c r="L5538" s="90"/>
      <c r="M5538"/>
    </row>
    <row r="5539" spans="12:13" x14ac:dyDescent="0.25">
      <c r="L5539" s="90"/>
      <c r="M5539"/>
    </row>
    <row r="5540" spans="12:13" x14ac:dyDescent="0.25">
      <c r="L5540" s="90"/>
      <c r="M5540"/>
    </row>
    <row r="5541" spans="12:13" x14ac:dyDescent="0.25">
      <c r="L5541" s="90"/>
      <c r="M5541"/>
    </row>
    <row r="5542" spans="12:13" x14ac:dyDescent="0.25">
      <c r="L5542" s="90"/>
      <c r="M5542"/>
    </row>
    <row r="5543" spans="12:13" x14ac:dyDescent="0.25">
      <c r="L5543" s="90"/>
      <c r="M5543"/>
    </row>
    <row r="5544" spans="12:13" x14ac:dyDescent="0.25">
      <c r="L5544" s="90"/>
      <c r="M5544"/>
    </row>
    <row r="5545" spans="12:13" x14ac:dyDescent="0.25">
      <c r="L5545" s="90"/>
      <c r="M5545"/>
    </row>
    <row r="5546" spans="12:13" x14ac:dyDescent="0.25">
      <c r="L5546" s="90"/>
      <c r="M5546"/>
    </row>
    <row r="5547" spans="12:13" x14ac:dyDescent="0.25">
      <c r="L5547" s="90"/>
      <c r="M5547"/>
    </row>
    <row r="5548" spans="12:13" x14ac:dyDescent="0.25">
      <c r="L5548" s="90"/>
      <c r="M5548"/>
    </row>
    <row r="5549" spans="12:13" x14ac:dyDescent="0.25">
      <c r="L5549" s="90"/>
      <c r="M5549"/>
    </row>
    <row r="5550" spans="12:13" x14ac:dyDescent="0.25">
      <c r="L5550" s="90"/>
      <c r="M5550"/>
    </row>
    <row r="5551" spans="12:13" x14ac:dyDescent="0.25">
      <c r="L5551" s="90"/>
      <c r="M5551"/>
    </row>
    <row r="5552" spans="12:13" x14ac:dyDescent="0.25">
      <c r="L5552" s="90"/>
      <c r="M5552"/>
    </row>
    <row r="5553" spans="12:13" x14ac:dyDescent="0.25">
      <c r="L5553" s="90"/>
      <c r="M5553"/>
    </row>
    <row r="5554" spans="12:13" x14ac:dyDescent="0.25">
      <c r="L5554" s="90"/>
      <c r="M5554"/>
    </row>
    <row r="5555" spans="12:13" x14ac:dyDescent="0.25">
      <c r="L5555" s="90"/>
      <c r="M5555"/>
    </row>
    <row r="5556" spans="12:13" x14ac:dyDescent="0.25">
      <c r="L5556" s="90"/>
      <c r="M5556"/>
    </row>
    <row r="5557" spans="12:13" x14ac:dyDescent="0.25">
      <c r="L5557" s="90"/>
      <c r="M5557"/>
    </row>
    <row r="5558" spans="12:13" x14ac:dyDescent="0.25">
      <c r="L5558" s="90"/>
      <c r="M5558"/>
    </row>
    <row r="5559" spans="12:13" x14ac:dyDescent="0.25">
      <c r="L5559" s="90"/>
      <c r="M5559"/>
    </row>
    <row r="5560" spans="12:13" x14ac:dyDescent="0.25">
      <c r="L5560" s="90"/>
      <c r="M5560"/>
    </row>
    <row r="5561" spans="12:13" x14ac:dyDescent="0.25">
      <c r="L5561" s="90"/>
      <c r="M5561"/>
    </row>
    <row r="5562" spans="12:13" x14ac:dyDescent="0.25">
      <c r="L5562" s="90"/>
      <c r="M5562"/>
    </row>
    <row r="5563" spans="12:13" x14ac:dyDescent="0.25">
      <c r="L5563" s="90"/>
      <c r="M5563"/>
    </row>
    <row r="5564" spans="12:13" x14ac:dyDescent="0.25">
      <c r="L5564" s="90"/>
      <c r="M5564"/>
    </row>
    <row r="5565" spans="12:13" x14ac:dyDescent="0.25">
      <c r="L5565" s="90"/>
      <c r="M5565"/>
    </row>
    <row r="5566" spans="12:13" x14ac:dyDescent="0.25">
      <c r="L5566" s="90"/>
      <c r="M5566"/>
    </row>
    <row r="5567" spans="12:13" x14ac:dyDescent="0.25">
      <c r="L5567" s="90"/>
      <c r="M5567"/>
    </row>
    <row r="5568" spans="12:13" x14ac:dyDescent="0.25">
      <c r="L5568" s="90"/>
      <c r="M5568"/>
    </row>
    <row r="5569" spans="12:13" x14ac:dyDescent="0.25">
      <c r="L5569" s="90"/>
      <c r="M5569"/>
    </row>
    <row r="5570" spans="12:13" x14ac:dyDescent="0.25">
      <c r="L5570" s="90"/>
      <c r="M5570"/>
    </row>
    <row r="5571" spans="12:13" x14ac:dyDescent="0.25">
      <c r="L5571" s="90"/>
      <c r="M5571"/>
    </row>
    <row r="5572" spans="12:13" x14ac:dyDescent="0.25">
      <c r="L5572" s="90"/>
      <c r="M5572"/>
    </row>
    <row r="5573" spans="12:13" x14ac:dyDescent="0.25">
      <c r="L5573" s="90"/>
      <c r="M5573"/>
    </row>
    <row r="5574" spans="12:13" x14ac:dyDescent="0.25">
      <c r="L5574" s="90"/>
      <c r="M5574"/>
    </row>
    <row r="5575" spans="12:13" x14ac:dyDescent="0.25">
      <c r="L5575" s="90"/>
      <c r="M5575"/>
    </row>
    <row r="5576" spans="12:13" x14ac:dyDescent="0.25">
      <c r="L5576" s="90"/>
      <c r="M5576"/>
    </row>
    <row r="5577" spans="12:13" x14ac:dyDescent="0.25">
      <c r="L5577" s="90"/>
      <c r="M5577"/>
    </row>
    <row r="5578" spans="12:13" x14ac:dyDescent="0.25">
      <c r="L5578" s="90"/>
      <c r="M5578"/>
    </row>
    <row r="5579" spans="12:13" x14ac:dyDescent="0.25">
      <c r="L5579" s="90"/>
      <c r="M5579"/>
    </row>
    <row r="5580" spans="12:13" x14ac:dyDescent="0.25">
      <c r="L5580" s="90"/>
      <c r="M5580"/>
    </row>
    <row r="5581" spans="12:13" x14ac:dyDescent="0.25">
      <c r="L5581" s="90"/>
      <c r="M5581"/>
    </row>
    <row r="5582" spans="12:13" x14ac:dyDescent="0.25">
      <c r="L5582" s="90"/>
      <c r="M5582"/>
    </row>
    <row r="5583" spans="12:13" x14ac:dyDescent="0.25">
      <c r="L5583" s="90"/>
      <c r="M5583"/>
    </row>
    <row r="5584" spans="12:13" x14ac:dyDescent="0.25">
      <c r="L5584" s="90"/>
      <c r="M5584"/>
    </row>
    <row r="5585" spans="12:13" x14ac:dyDescent="0.25">
      <c r="L5585" s="90"/>
      <c r="M5585"/>
    </row>
    <row r="5586" spans="12:13" x14ac:dyDescent="0.25">
      <c r="L5586" s="90"/>
      <c r="M5586"/>
    </row>
    <row r="5587" spans="12:13" x14ac:dyDescent="0.25">
      <c r="L5587" s="90"/>
      <c r="M5587"/>
    </row>
    <row r="5588" spans="12:13" x14ac:dyDescent="0.25">
      <c r="L5588" s="90"/>
      <c r="M5588"/>
    </row>
    <row r="5589" spans="12:13" x14ac:dyDescent="0.25">
      <c r="L5589" s="90"/>
      <c r="M5589"/>
    </row>
    <row r="5590" spans="12:13" x14ac:dyDescent="0.25">
      <c r="L5590" s="90"/>
      <c r="M5590"/>
    </row>
    <row r="5591" spans="12:13" x14ac:dyDescent="0.25">
      <c r="L5591" s="90"/>
      <c r="M5591"/>
    </row>
    <row r="5592" spans="12:13" x14ac:dyDescent="0.25">
      <c r="L5592" s="90"/>
      <c r="M5592"/>
    </row>
    <row r="5593" spans="12:13" x14ac:dyDescent="0.25">
      <c r="L5593" s="90"/>
      <c r="M5593"/>
    </row>
    <row r="5594" spans="12:13" x14ac:dyDescent="0.25">
      <c r="L5594" s="90"/>
      <c r="M5594"/>
    </row>
    <row r="5595" spans="12:13" x14ac:dyDescent="0.25">
      <c r="L5595" s="90"/>
      <c r="M5595"/>
    </row>
    <row r="5596" spans="12:13" x14ac:dyDescent="0.25">
      <c r="L5596" s="90"/>
      <c r="M5596"/>
    </row>
    <row r="5597" spans="12:13" x14ac:dyDescent="0.25">
      <c r="L5597" s="90"/>
      <c r="M5597"/>
    </row>
    <row r="5598" spans="12:13" x14ac:dyDescent="0.25">
      <c r="L5598" s="90"/>
      <c r="M5598"/>
    </row>
    <row r="5599" spans="12:13" x14ac:dyDescent="0.25">
      <c r="L5599" s="90"/>
      <c r="M5599"/>
    </row>
    <row r="5600" spans="12:13" x14ac:dyDescent="0.25">
      <c r="L5600" s="90"/>
      <c r="M5600"/>
    </row>
    <row r="5601" spans="12:13" x14ac:dyDescent="0.25">
      <c r="L5601" s="90"/>
      <c r="M5601"/>
    </row>
    <row r="5602" spans="12:13" x14ac:dyDescent="0.25">
      <c r="L5602" s="90"/>
      <c r="M5602"/>
    </row>
    <row r="5603" spans="12:13" x14ac:dyDescent="0.25">
      <c r="L5603" s="90"/>
      <c r="M5603"/>
    </row>
    <row r="5604" spans="12:13" x14ac:dyDescent="0.25">
      <c r="L5604" s="90"/>
      <c r="M5604"/>
    </row>
    <row r="5605" spans="12:13" x14ac:dyDescent="0.25">
      <c r="L5605" s="90"/>
      <c r="M5605"/>
    </row>
    <row r="5606" spans="12:13" x14ac:dyDescent="0.25">
      <c r="L5606" s="90"/>
      <c r="M5606"/>
    </row>
    <row r="5607" spans="12:13" x14ac:dyDescent="0.25">
      <c r="L5607" s="90"/>
      <c r="M5607"/>
    </row>
    <row r="5608" spans="12:13" x14ac:dyDescent="0.25">
      <c r="L5608" s="90"/>
      <c r="M5608"/>
    </row>
    <row r="5609" spans="12:13" x14ac:dyDescent="0.25">
      <c r="L5609" s="90"/>
      <c r="M5609"/>
    </row>
    <row r="5610" spans="12:13" x14ac:dyDescent="0.25">
      <c r="L5610" s="90"/>
      <c r="M5610"/>
    </row>
    <row r="5611" spans="12:13" x14ac:dyDescent="0.25">
      <c r="L5611" s="90"/>
      <c r="M5611"/>
    </row>
    <row r="5612" spans="12:13" x14ac:dyDescent="0.25">
      <c r="L5612" s="90"/>
      <c r="M5612"/>
    </row>
    <row r="5613" spans="12:13" x14ac:dyDescent="0.25">
      <c r="L5613" s="90"/>
      <c r="M5613"/>
    </row>
    <row r="5614" spans="12:13" x14ac:dyDescent="0.25">
      <c r="L5614" s="90"/>
      <c r="M5614"/>
    </row>
    <row r="5615" spans="12:13" x14ac:dyDescent="0.25">
      <c r="L5615" s="90"/>
      <c r="M5615"/>
    </row>
    <row r="5616" spans="12:13" x14ac:dyDescent="0.25">
      <c r="L5616" s="90"/>
      <c r="M5616"/>
    </row>
    <row r="5617" spans="12:13" x14ac:dyDescent="0.25">
      <c r="L5617" s="90"/>
      <c r="M5617"/>
    </row>
    <row r="5618" spans="12:13" x14ac:dyDescent="0.25">
      <c r="L5618" s="90"/>
      <c r="M5618"/>
    </row>
    <row r="5619" spans="12:13" x14ac:dyDescent="0.25">
      <c r="L5619" s="90"/>
      <c r="M5619"/>
    </row>
    <row r="5620" spans="12:13" x14ac:dyDescent="0.25">
      <c r="L5620" s="90"/>
      <c r="M5620"/>
    </row>
    <row r="5621" spans="12:13" x14ac:dyDescent="0.25">
      <c r="L5621" s="90"/>
      <c r="M5621"/>
    </row>
    <row r="5622" spans="12:13" x14ac:dyDescent="0.25">
      <c r="L5622" s="90"/>
      <c r="M5622"/>
    </row>
    <row r="5623" spans="12:13" x14ac:dyDescent="0.25">
      <c r="L5623" s="90"/>
      <c r="M5623"/>
    </row>
    <row r="5624" spans="12:13" x14ac:dyDescent="0.25">
      <c r="L5624" s="90"/>
      <c r="M5624"/>
    </row>
    <row r="5625" spans="12:13" x14ac:dyDescent="0.25">
      <c r="L5625" s="90"/>
      <c r="M5625"/>
    </row>
    <row r="5626" spans="12:13" x14ac:dyDescent="0.25">
      <c r="L5626" s="90"/>
      <c r="M5626"/>
    </row>
    <row r="5627" spans="12:13" x14ac:dyDescent="0.25">
      <c r="L5627" s="90"/>
      <c r="M5627"/>
    </row>
    <row r="5628" spans="12:13" x14ac:dyDescent="0.25">
      <c r="L5628" s="90"/>
      <c r="M5628"/>
    </row>
    <row r="5629" spans="12:13" x14ac:dyDescent="0.25">
      <c r="L5629" s="90"/>
      <c r="M5629"/>
    </row>
    <row r="5630" spans="12:13" x14ac:dyDescent="0.25">
      <c r="L5630" s="90"/>
      <c r="M5630"/>
    </row>
    <row r="5631" spans="12:13" x14ac:dyDescent="0.25">
      <c r="L5631" s="90"/>
      <c r="M5631"/>
    </row>
    <row r="5632" spans="12:13" x14ac:dyDescent="0.25">
      <c r="L5632" s="90"/>
      <c r="M5632"/>
    </row>
    <row r="5633" spans="12:13" x14ac:dyDescent="0.25">
      <c r="L5633" s="90"/>
      <c r="M5633"/>
    </row>
    <row r="5634" spans="12:13" x14ac:dyDescent="0.25">
      <c r="L5634" s="90"/>
      <c r="M5634"/>
    </row>
    <row r="5635" spans="12:13" x14ac:dyDescent="0.25">
      <c r="L5635" s="90"/>
      <c r="M5635"/>
    </row>
    <row r="5636" spans="12:13" x14ac:dyDescent="0.25">
      <c r="L5636" s="90"/>
      <c r="M5636"/>
    </row>
    <row r="5637" spans="12:13" x14ac:dyDescent="0.25">
      <c r="L5637" s="90"/>
      <c r="M5637"/>
    </row>
    <row r="5638" spans="12:13" x14ac:dyDescent="0.25">
      <c r="L5638" s="90"/>
      <c r="M5638"/>
    </row>
    <row r="5639" spans="12:13" x14ac:dyDescent="0.25">
      <c r="L5639" s="90"/>
      <c r="M5639"/>
    </row>
    <row r="5640" spans="12:13" x14ac:dyDescent="0.25">
      <c r="L5640" s="90"/>
      <c r="M5640"/>
    </row>
    <row r="5641" spans="12:13" x14ac:dyDescent="0.25">
      <c r="L5641" s="90"/>
      <c r="M5641"/>
    </row>
    <row r="5642" spans="12:13" x14ac:dyDescent="0.25">
      <c r="L5642" s="90"/>
      <c r="M5642"/>
    </row>
    <row r="5643" spans="12:13" x14ac:dyDescent="0.25">
      <c r="L5643" s="90"/>
      <c r="M5643"/>
    </row>
    <row r="5644" spans="12:13" x14ac:dyDescent="0.25">
      <c r="L5644" s="90"/>
      <c r="M5644"/>
    </row>
    <row r="5645" spans="12:13" x14ac:dyDescent="0.25">
      <c r="L5645" s="90"/>
      <c r="M5645"/>
    </row>
    <row r="5646" spans="12:13" x14ac:dyDescent="0.25">
      <c r="L5646" s="90"/>
      <c r="M5646"/>
    </row>
    <row r="5647" spans="12:13" x14ac:dyDescent="0.25">
      <c r="L5647" s="90"/>
      <c r="M5647"/>
    </row>
    <row r="5648" spans="12:13" x14ac:dyDescent="0.25">
      <c r="L5648" s="90"/>
      <c r="M5648"/>
    </row>
    <row r="5649" spans="12:13" x14ac:dyDescent="0.25">
      <c r="L5649" s="90"/>
      <c r="M5649"/>
    </row>
    <row r="5650" spans="12:13" x14ac:dyDescent="0.25">
      <c r="L5650" s="90"/>
      <c r="M5650"/>
    </row>
    <row r="5651" spans="12:13" x14ac:dyDescent="0.25">
      <c r="L5651" s="90"/>
      <c r="M5651"/>
    </row>
    <row r="5652" spans="12:13" x14ac:dyDescent="0.25">
      <c r="L5652" s="90"/>
      <c r="M5652"/>
    </row>
    <row r="5653" spans="12:13" x14ac:dyDescent="0.25">
      <c r="L5653" s="90"/>
      <c r="M5653"/>
    </row>
    <row r="5654" spans="12:13" x14ac:dyDescent="0.25">
      <c r="L5654" s="90"/>
      <c r="M5654"/>
    </row>
    <row r="5655" spans="12:13" x14ac:dyDescent="0.25">
      <c r="L5655" s="90"/>
      <c r="M5655"/>
    </row>
    <row r="5656" spans="12:13" x14ac:dyDescent="0.25">
      <c r="L5656" s="90"/>
      <c r="M5656"/>
    </row>
    <row r="5657" spans="12:13" x14ac:dyDescent="0.25">
      <c r="L5657" s="90"/>
      <c r="M5657"/>
    </row>
    <row r="5658" spans="12:13" x14ac:dyDescent="0.25">
      <c r="L5658" s="90"/>
      <c r="M5658"/>
    </row>
    <row r="5659" spans="12:13" x14ac:dyDescent="0.25">
      <c r="L5659" s="90"/>
      <c r="M5659"/>
    </row>
    <row r="5660" spans="12:13" x14ac:dyDescent="0.25">
      <c r="L5660" s="90"/>
      <c r="M5660"/>
    </row>
    <row r="5661" spans="12:13" x14ac:dyDescent="0.25">
      <c r="L5661" s="90"/>
      <c r="M5661"/>
    </row>
    <row r="5662" spans="12:13" x14ac:dyDescent="0.25">
      <c r="L5662" s="90"/>
      <c r="M5662"/>
    </row>
    <row r="5663" spans="12:13" x14ac:dyDescent="0.25">
      <c r="L5663" s="90"/>
      <c r="M5663"/>
    </row>
    <row r="5664" spans="12:13" x14ac:dyDescent="0.25">
      <c r="L5664" s="90"/>
      <c r="M5664"/>
    </row>
    <row r="5665" spans="12:13" x14ac:dyDescent="0.25">
      <c r="L5665" s="90"/>
      <c r="M5665"/>
    </row>
    <row r="5666" spans="12:13" x14ac:dyDescent="0.25">
      <c r="L5666" s="90"/>
      <c r="M5666"/>
    </row>
    <row r="5667" spans="12:13" x14ac:dyDescent="0.25">
      <c r="L5667" s="90"/>
      <c r="M5667"/>
    </row>
    <row r="5668" spans="12:13" x14ac:dyDescent="0.25">
      <c r="L5668" s="90"/>
      <c r="M5668"/>
    </row>
    <row r="5669" spans="12:13" x14ac:dyDescent="0.25">
      <c r="L5669" s="90"/>
      <c r="M5669"/>
    </row>
    <row r="5670" spans="12:13" x14ac:dyDescent="0.25">
      <c r="L5670" s="90"/>
      <c r="M5670"/>
    </row>
    <row r="5671" spans="12:13" x14ac:dyDescent="0.25">
      <c r="L5671" s="90"/>
      <c r="M5671"/>
    </row>
    <row r="5672" spans="12:13" x14ac:dyDescent="0.25">
      <c r="L5672" s="90"/>
      <c r="M5672"/>
    </row>
    <row r="5673" spans="12:13" x14ac:dyDescent="0.25">
      <c r="L5673" s="90"/>
      <c r="M5673"/>
    </row>
    <row r="5674" spans="12:13" x14ac:dyDescent="0.25">
      <c r="L5674" s="90"/>
      <c r="M5674"/>
    </row>
    <row r="5675" spans="12:13" x14ac:dyDescent="0.25">
      <c r="L5675" s="90"/>
      <c r="M5675"/>
    </row>
    <row r="5676" spans="12:13" x14ac:dyDescent="0.25">
      <c r="L5676" s="90"/>
      <c r="M5676"/>
    </row>
    <row r="5677" spans="12:13" x14ac:dyDescent="0.25">
      <c r="L5677" s="90"/>
      <c r="M5677"/>
    </row>
    <row r="5678" spans="12:13" x14ac:dyDescent="0.25">
      <c r="L5678" s="90"/>
      <c r="M5678"/>
    </row>
    <row r="5679" spans="12:13" x14ac:dyDescent="0.25">
      <c r="L5679" s="90"/>
      <c r="M5679"/>
    </row>
    <row r="5680" spans="12:13" x14ac:dyDescent="0.25">
      <c r="L5680" s="90"/>
      <c r="M5680"/>
    </row>
    <row r="5681" spans="12:13" x14ac:dyDescent="0.25">
      <c r="L5681" s="90"/>
      <c r="M5681"/>
    </row>
    <row r="5682" spans="12:13" x14ac:dyDescent="0.25">
      <c r="L5682" s="90"/>
      <c r="M5682"/>
    </row>
    <row r="5683" spans="12:13" x14ac:dyDescent="0.25">
      <c r="L5683" s="90"/>
      <c r="M5683"/>
    </row>
    <row r="5684" spans="12:13" x14ac:dyDescent="0.25">
      <c r="L5684" s="90"/>
      <c r="M5684"/>
    </row>
    <row r="5685" spans="12:13" x14ac:dyDescent="0.25">
      <c r="L5685" s="90"/>
      <c r="M5685"/>
    </row>
    <row r="5686" spans="12:13" x14ac:dyDescent="0.25">
      <c r="L5686" s="90"/>
      <c r="M5686"/>
    </row>
    <row r="5687" spans="12:13" x14ac:dyDescent="0.25">
      <c r="L5687" s="90"/>
      <c r="M5687"/>
    </row>
    <row r="5688" spans="12:13" x14ac:dyDescent="0.25">
      <c r="L5688" s="90"/>
      <c r="M5688"/>
    </row>
    <row r="5689" spans="12:13" x14ac:dyDescent="0.25">
      <c r="L5689" s="90"/>
      <c r="M5689"/>
    </row>
    <row r="5690" spans="12:13" x14ac:dyDescent="0.25">
      <c r="L5690" s="90"/>
      <c r="M5690"/>
    </row>
    <row r="5691" spans="12:13" x14ac:dyDescent="0.25">
      <c r="L5691" s="90"/>
      <c r="M5691"/>
    </row>
    <row r="5692" spans="12:13" x14ac:dyDescent="0.25">
      <c r="L5692" s="90"/>
      <c r="M5692"/>
    </row>
    <row r="5693" spans="12:13" x14ac:dyDescent="0.25">
      <c r="L5693" s="90"/>
      <c r="M5693"/>
    </row>
    <row r="5694" spans="12:13" x14ac:dyDescent="0.25">
      <c r="L5694" s="90"/>
      <c r="M5694"/>
    </row>
    <row r="5695" spans="12:13" x14ac:dyDescent="0.25">
      <c r="L5695" s="90"/>
      <c r="M5695"/>
    </row>
    <row r="5696" spans="12:13" x14ac:dyDescent="0.25">
      <c r="L5696" s="90"/>
      <c r="M5696"/>
    </row>
    <row r="5697" spans="12:13" x14ac:dyDescent="0.25">
      <c r="L5697" s="90"/>
      <c r="M5697"/>
    </row>
    <row r="5698" spans="12:13" x14ac:dyDescent="0.25">
      <c r="L5698" s="90"/>
      <c r="M5698"/>
    </row>
    <row r="5699" spans="12:13" x14ac:dyDescent="0.25">
      <c r="L5699" s="90"/>
      <c r="M5699"/>
    </row>
    <row r="5700" spans="12:13" x14ac:dyDescent="0.25">
      <c r="L5700" s="90"/>
      <c r="M5700"/>
    </row>
    <row r="5701" spans="12:13" x14ac:dyDescent="0.25">
      <c r="L5701" s="90"/>
      <c r="M5701"/>
    </row>
    <row r="5702" spans="12:13" x14ac:dyDescent="0.25">
      <c r="L5702" s="90"/>
      <c r="M5702"/>
    </row>
    <row r="5703" spans="12:13" x14ac:dyDescent="0.25">
      <c r="L5703" s="90"/>
      <c r="M5703"/>
    </row>
    <row r="5704" spans="12:13" x14ac:dyDescent="0.25">
      <c r="L5704" s="90"/>
      <c r="M5704"/>
    </row>
    <row r="5705" spans="12:13" x14ac:dyDescent="0.25">
      <c r="L5705" s="90"/>
      <c r="M5705"/>
    </row>
    <row r="5706" spans="12:13" x14ac:dyDescent="0.25">
      <c r="L5706" s="90"/>
      <c r="M5706"/>
    </row>
    <row r="5707" spans="12:13" x14ac:dyDescent="0.25">
      <c r="L5707" s="90"/>
      <c r="M5707"/>
    </row>
    <row r="5708" spans="12:13" x14ac:dyDescent="0.25">
      <c r="L5708" s="90"/>
      <c r="M5708"/>
    </row>
    <row r="5709" spans="12:13" x14ac:dyDescent="0.25">
      <c r="L5709" s="90"/>
      <c r="M5709"/>
    </row>
    <row r="5710" spans="12:13" x14ac:dyDescent="0.25">
      <c r="L5710" s="90"/>
      <c r="M5710"/>
    </row>
    <row r="5711" spans="12:13" x14ac:dyDescent="0.25">
      <c r="L5711" s="90"/>
      <c r="M5711"/>
    </row>
    <row r="5712" spans="12:13" x14ac:dyDescent="0.25">
      <c r="L5712" s="90"/>
      <c r="M5712"/>
    </row>
    <row r="5713" spans="12:13" x14ac:dyDescent="0.25">
      <c r="L5713" s="90"/>
      <c r="M5713"/>
    </row>
    <row r="5714" spans="12:13" x14ac:dyDescent="0.25">
      <c r="L5714" s="90"/>
      <c r="M5714"/>
    </row>
    <row r="5715" spans="12:13" x14ac:dyDescent="0.25">
      <c r="L5715" s="90"/>
      <c r="M5715"/>
    </row>
    <row r="5716" spans="12:13" x14ac:dyDescent="0.25">
      <c r="L5716" s="90"/>
      <c r="M5716"/>
    </row>
    <row r="5717" spans="12:13" x14ac:dyDescent="0.25">
      <c r="L5717" s="90"/>
      <c r="M5717"/>
    </row>
    <row r="5718" spans="12:13" x14ac:dyDescent="0.25">
      <c r="L5718" s="90"/>
      <c r="M5718"/>
    </row>
    <row r="5719" spans="12:13" x14ac:dyDescent="0.25">
      <c r="L5719" s="90"/>
      <c r="M5719"/>
    </row>
    <row r="5720" spans="12:13" x14ac:dyDescent="0.25">
      <c r="L5720" s="90"/>
      <c r="M5720"/>
    </row>
    <row r="5721" spans="12:13" x14ac:dyDescent="0.25">
      <c r="L5721" s="90"/>
      <c r="M5721"/>
    </row>
    <row r="5722" spans="12:13" x14ac:dyDescent="0.25">
      <c r="L5722" s="90"/>
      <c r="M5722"/>
    </row>
    <row r="5723" spans="12:13" x14ac:dyDescent="0.25">
      <c r="L5723" s="90"/>
      <c r="M5723"/>
    </row>
    <row r="5724" spans="12:13" x14ac:dyDescent="0.25">
      <c r="L5724" s="90"/>
      <c r="M5724"/>
    </row>
    <row r="5725" spans="12:13" x14ac:dyDescent="0.25">
      <c r="L5725" s="90"/>
      <c r="M5725"/>
    </row>
    <row r="5726" spans="12:13" x14ac:dyDescent="0.25">
      <c r="L5726" s="90"/>
      <c r="M5726"/>
    </row>
    <row r="5727" spans="12:13" x14ac:dyDescent="0.25">
      <c r="L5727" s="90"/>
      <c r="M5727"/>
    </row>
    <row r="5728" spans="12:13" x14ac:dyDescent="0.25">
      <c r="L5728" s="90"/>
      <c r="M5728"/>
    </row>
    <row r="5729" spans="12:13" x14ac:dyDescent="0.25">
      <c r="L5729" s="90"/>
      <c r="M5729"/>
    </row>
    <row r="5730" spans="12:13" x14ac:dyDescent="0.25">
      <c r="L5730" s="90"/>
      <c r="M5730"/>
    </row>
    <row r="5731" spans="12:13" x14ac:dyDescent="0.25">
      <c r="L5731" s="90"/>
      <c r="M5731"/>
    </row>
    <row r="5732" spans="12:13" x14ac:dyDescent="0.25">
      <c r="L5732" s="90"/>
      <c r="M5732"/>
    </row>
    <row r="5733" spans="12:13" x14ac:dyDescent="0.25">
      <c r="L5733" s="90"/>
      <c r="M5733"/>
    </row>
    <row r="5734" spans="12:13" x14ac:dyDescent="0.25">
      <c r="L5734" s="90"/>
      <c r="M5734"/>
    </row>
    <row r="5735" spans="12:13" x14ac:dyDescent="0.25">
      <c r="L5735" s="90"/>
      <c r="M5735"/>
    </row>
    <row r="5736" spans="12:13" x14ac:dyDescent="0.25">
      <c r="L5736" s="90"/>
      <c r="M5736"/>
    </row>
    <row r="5737" spans="12:13" x14ac:dyDescent="0.25">
      <c r="L5737" s="90"/>
      <c r="M5737"/>
    </row>
    <row r="5738" spans="12:13" x14ac:dyDescent="0.25">
      <c r="L5738" s="90"/>
      <c r="M5738"/>
    </row>
    <row r="5739" spans="12:13" x14ac:dyDescent="0.25">
      <c r="L5739" s="90"/>
      <c r="M5739"/>
    </row>
    <row r="5740" spans="12:13" x14ac:dyDescent="0.25">
      <c r="L5740" s="90"/>
      <c r="M5740"/>
    </row>
    <row r="5741" spans="12:13" x14ac:dyDescent="0.25">
      <c r="L5741" s="90"/>
      <c r="M5741"/>
    </row>
    <row r="5742" spans="12:13" x14ac:dyDescent="0.25">
      <c r="L5742" s="90"/>
      <c r="M5742"/>
    </row>
    <row r="5743" spans="12:13" x14ac:dyDescent="0.25">
      <c r="L5743" s="90"/>
      <c r="M5743"/>
    </row>
    <row r="5744" spans="12:13" x14ac:dyDescent="0.25">
      <c r="L5744" s="90"/>
      <c r="M5744"/>
    </row>
    <row r="5745" spans="12:13" x14ac:dyDescent="0.25">
      <c r="L5745" s="90"/>
      <c r="M5745"/>
    </row>
    <row r="5746" spans="12:13" x14ac:dyDescent="0.25">
      <c r="L5746" s="90"/>
      <c r="M5746"/>
    </row>
    <row r="5747" spans="12:13" x14ac:dyDescent="0.25">
      <c r="L5747" s="90"/>
      <c r="M5747"/>
    </row>
    <row r="5748" spans="12:13" x14ac:dyDescent="0.25">
      <c r="L5748" s="90"/>
      <c r="M5748"/>
    </row>
    <row r="5749" spans="12:13" x14ac:dyDescent="0.25">
      <c r="L5749" s="90"/>
      <c r="M5749"/>
    </row>
    <row r="5750" spans="12:13" x14ac:dyDescent="0.25">
      <c r="L5750" s="90"/>
      <c r="M5750"/>
    </row>
    <row r="5751" spans="12:13" x14ac:dyDescent="0.25">
      <c r="L5751" s="90"/>
      <c r="M5751"/>
    </row>
    <row r="5752" spans="12:13" x14ac:dyDescent="0.25">
      <c r="L5752" s="90"/>
      <c r="M5752"/>
    </row>
    <row r="5753" spans="12:13" x14ac:dyDescent="0.25">
      <c r="L5753" s="90"/>
      <c r="M5753"/>
    </row>
    <row r="5754" spans="12:13" x14ac:dyDescent="0.25">
      <c r="L5754" s="90"/>
      <c r="M5754"/>
    </row>
    <row r="5755" spans="12:13" x14ac:dyDescent="0.25">
      <c r="L5755" s="90"/>
      <c r="M5755"/>
    </row>
    <row r="5756" spans="12:13" x14ac:dyDescent="0.25">
      <c r="L5756" s="90"/>
      <c r="M5756"/>
    </row>
    <row r="5757" spans="12:13" x14ac:dyDescent="0.25">
      <c r="L5757" s="90"/>
      <c r="M5757"/>
    </row>
    <row r="5758" spans="12:13" x14ac:dyDescent="0.25">
      <c r="L5758" s="90"/>
      <c r="M5758"/>
    </row>
    <row r="5759" spans="12:13" x14ac:dyDescent="0.25">
      <c r="L5759" s="90"/>
      <c r="M5759"/>
    </row>
    <row r="5760" spans="12:13" x14ac:dyDescent="0.25">
      <c r="L5760" s="90"/>
      <c r="M5760"/>
    </row>
    <row r="5761" spans="12:13" x14ac:dyDescent="0.25">
      <c r="L5761" s="90"/>
      <c r="M5761"/>
    </row>
    <row r="5762" spans="12:13" x14ac:dyDescent="0.25">
      <c r="L5762" s="90"/>
      <c r="M5762"/>
    </row>
    <row r="5763" spans="12:13" x14ac:dyDescent="0.25">
      <c r="L5763" s="90"/>
      <c r="M5763"/>
    </row>
    <row r="5764" spans="12:13" x14ac:dyDescent="0.25">
      <c r="L5764" s="90"/>
      <c r="M5764"/>
    </row>
    <row r="5765" spans="12:13" x14ac:dyDescent="0.25">
      <c r="L5765" s="90"/>
      <c r="M5765"/>
    </row>
    <row r="5766" spans="12:13" x14ac:dyDescent="0.25">
      <c r="L5766" s="90"/>
      <c r="M5766"/>
    </row>
    <row r="5767" spans="12:13" x14ac:dyDescent="0.25">
      <c r="L5767" s="90"/>
      <c r="M5767"/>
    </row>
    <row r="5768" spans="12:13" x14ac:dyDescent="0.25">
      <c r="L5768" s="90"/>
      <c r="M5768"/>
    </row>
    <row r="5769" spans="12:13" x14ac:dyDescent="0.25">
      <c r="L5769" s="90"/>
      <c r="M5769"/>
    </row>
    <row r="5770" spans="12:13" x14ac:dyDescent="0.25">
      <c r="L5770" s="90"/>
      <c r="M5770"/>
    </row>
    <row r="5771" spans="12:13" x14ac:dyDescent="0.25">
      <c r="L5771" s="90"/>
      <c r="M5771"/>
    </row>
    <row r="5772" spans="12:13" x14ac:dyDescent="0.25">
      <c r="L5772" s="90"/>
      <c r="M5772"/>
    </row>
    <row r="5773" spans="12:13" x14ac:dyDescent="0.25">
      <c r="L5773" s="90"/>
      <c r="M5773"/>
    </row>
    <row r="5774" spans="12:13" x14ac:dyDescent="0.25">
      <c r="L5774" s="90"/>
      <c r="M5774"/>
    </row>
    <row r="5775" spans="12:13" x14ac:dyDescent="0.25">
      <c r="L5775" s="90"/>
      <c r="M5775"/>
    </row>
    <row r="5776" spans="12:13" x14ac:dyDescent="0.25">
      <c r="L5776" s="90"/>
      <c r="M5776"/>
    </row>
    <row r="5777" spans="12:13" x14ac:dyDescent="0.25">
      <c r="L5777" s="90"/>
      <c r="M5777"/>
    </row>
    <row r="5778" spans="12:13" x14ac:dyDescent="0.25">
      <c r="L5778" s="90"/>
      <c r="M5778"/>
    </row>
    <row r="5779" spans="12:13" x14ac:dyDescent="0.25">
      <c r="L5779" s="90"/>
      <c r="M5779"/>
    </row>
    <row r="5780" spans="12:13" x14ac:dyDescent="0.25">
      <c r="L5780" s="90"/>
      <c r="M5780"/>
    </row>
    <row r="5781" spans="12:13" x14ac:dyDescent="0.25">
      <c r="L5781" s="90"/>
      <c r="M5781"/>
    </row>
    <row r="5782" spans="12:13" x14ac:dyDescent="0.25">
      <c r="L5782" s="90"/>
      <c r="M5782"/>
    </row>
    <row r="5783" spans="12:13" x14ac:dyDescent="0.25">
      <c r="L5783" s="90"/>
      <c r="M5783"/>
    </row>
    <row r="5784" spans="12:13" x14ac:dyDescent="0.25">
      <c r="L5784" s="90"/>
      <c r="M5784"/>
    </row>
    <row r="5785" spans="12:13" x14ac:dyDescent="0.25">
      <c r="L5785" s="90"/>
      <c r="M5785"/>
    </row>
    <row r="5786" spans="12:13" x14ac:dyDescent="0.25">
      <c r="L5786" s="90"/>
      <c r="M5786"/>
    </row>
    <row r="5787" spans="12:13" x14ac:dyDescent="0.25">
      <c r="L5787" s="90"/>
      <c r="M5787"/>
    </row>
    <row r="5788" spans="12:13" x14ac:dyDescent="0.25">
      <c r="L5788" s="90"/>
      <c r="M5788"/>
    </row>
    <row r="5789" spans="12:13" x14ac:dyDescent="0.25">
      <c r="L5789" s="90"/>
      <c r="M5789"/>
    </row>
    <row r="5790" spans="12:13" x14ac:dyDescent="0.25">
      <c r="L5790" s="90"/>
      <c r="M5790"/>
    </row>
    <row r="5791" spans="12:13" x14ac:dyDescent="0.25">
      <c r="L5791" s="90"/>
      <c r="M5791"/>
    </row>
    <row r="5792" spans="12:13" x14ac:dyDescent="0.25">
      <c r="L5792" s="90"/>
      <c r="M5792"/>
    </row>
    <row r="5793" spans="12:13" x14ac:dyDescent="0.25">
      <c r="L5793" s="90"/>
      <c r="M5793"/>
    </row>
    <row r="5794" spans="12:13" x14ac:dyDescent="0.25">
      <c r="L5794" s="90"/>
      <c r="M5794"/>
    </row>
    <row r="5795" spans="12:13" x14ac:dyDescent="0.25">
      <c r="L5795" s="90"/>
      <c r="M5795"/>
    </row>
    <row r="5796" spans="12:13" x14ac:dyDescent="0.25">
      <c r="L5796" s="90"/>
      <c r="M5796"/>
    </row>
    <row r="5797" spans="12:13" x14ac:dyDescent="0.25">
      <c r="L5797" s="90"/>
      <c r="M5797"/>
    </row>
    <row r="5798" spans="12:13" x14ac:dyDescent="0.25">
      <c r="L5798" s="90"/>
      <c r="M5798"/>
    </row>
    <row r="5799" spans="12:13" x14ac:dyDescent="0.25">
      <c r="L5799" s="90"/>
      <c r="M5799"/>
    </row>
    <row r="5800" spans="12:13" x14ac:dyDescent="0.25">
      <c r="L5800" s="90"/>
      <c r="M5800"/>
    </row>
    <row r="5801" spans="12:13" x14ac:dyDescent="0.25">
      <c r="L5801" s="90"/>
      <c r="M5801"/>
    </row>
    <row r="5802" spans="12:13" x14ac:dyDescent="0.25">
      <c r="L5802" s="90"/>
      <c r="M5802"/>
    </row>
    <row r="5803" spans="12:13" x14ac:dyDescent="0.25">
      <c r="L5803" s="90"/>
      <c r="M5803"/>
    </row>
    <row r="5804" spans="12:13" x14ac:dyDescent="0.25">
      <c r="L5804" s="90"/>
      <c r="M5804"/>
    </row>
    <row r="5805" spans="12:13" x14ac:dyDescent="0.25">
      <c r="L5805" s="90"/>
      <c r="M5805"/>
    </row>
    <row r="5806" spans="12:13" x14ac:dyDescent="0.25">
      <c r="L5806" s="90"/>
      <c r="M5806"/>
    </row>
    <row r="5807" spans="12:13" x14ac:dyDescent="0.25">
      <c r="L5807" s="90"/>
      <c r="M5807"/>
    </row>
    <row r="5808" spans="12:13" x14ac:dyDescent="0.25">
      <c r="L5808" s="90"/>
      <c r="M5808"/>
    </row>
    <row r="5809" spans="12:13" x14ac:dyDescent="0.25">
      <c r="L5809" s="90"/>
      <c r="M5809"/>
    </row>
    <row r="5810" spans="12:13" x14ac:dyDescent="0.25">
      <c r="L5810" s="90"/>
      <c r="M5810"/>
    </row>
    <row r="5811" spans="12:13" x14ac:dyDescent="0.25">
      <c r="L5811" s="90"/>
      <c r="M5811"/>
    </row>
    <row r="5812" spans="12:13" x14ac:dyDescent="0.25">
      <c r="L5812" s="90"/>
      <c r="M5812"/>
    </row>
    <row r="5813" spans="12:13" x14ac:dyDescent="0.25">
      <c r="L5813" s="90"/>
      <c r="M5813"/>
    </row>
    <row r="5814" spans="12:13" x14ac:dyDescent="0.25">
      <c r="L5814" s="90"/>
      <c r="M5814"/>
    </row>
    <row r="5815" spans="12:13" x14ac:dyDescent="0.25">
      <c r="L5815" s="90"/>
      <c r="M5815"/>
    </row>
    <row r="5816" spans="12:13" x14ac:dyDescent="0.25">
      <c r="L5816" s="90"/>
      <c r="M5816"/>
    </row>
    <row r="5817" spans="12:13" x14ac:dyDescent="0.25">
      <c r="L5817" s="90"/>
      <c r="M5817"/>
    </row>
    <row r="5818" spans="12:13" x14ac:dyDescent="0.25">
      <c r="L5818" s="90"/>
      <c r="M5818"/>
    </row>
    <row r="5819" spans="12:13" x14ac:dyDescent="0.25">
      <c r="L5819" s="90"/>
      <c r="M5819"/>
    </row>
    <row r="5820" spans="12:13" x14ac:dyDescent="0.25">
      <c r="L5820" s="90"/>
      <c r="M5820"/>
    </row>
    <row r="5821" spans="12:13" x14ac:dyDescent="0.25">
      <c r="L5821" s="90"/>
      <c r="M5821"/>
    </row>
    <row r="5822" spans="12:13" x14ac:dyDescent="0.25">
      <c r="L5822" s="90"/>
      <c r="M5822"/>
    </row>
    <row r="5823" spans="12:13" x14ac:dyDescent="0.25">
      <c r="L5823" s="90"/>
      <c r="M5823"/>
    </row>
    <row r="5824" spans="12:13" x14ac:dyDescent="0.25">
      <c r="L5824" s="90"/>
      <c r="M5824"/>
    </row>
    <row r="5825" spans="12:13" x14ac:dyDescent="0.25">
      <c r="L5825" s="90"/>
      <c r="M5825"/>
    </row>
    <row r="5826" spans="12:13" x14ac:dyDescent="0.25">
      <c r="L5826" s="90"/>
      <c r="M5826"/>
    </row>
    <row r="5827" spans="12:13" x14ac:dyDescent="0.25">
      <c r="L5827" s="90"/>
      <c r="M5827"/>
    </row>
    <row r="5828" spans="12:13" x14ac:dyDescent="0.25">
      <c r="L5828" s="90"/>
      <c r="M5828"/>
    </row>
    <row r="5829" spans="12:13" x14ac:dyDescent="0.25">
      <c r="L5829" s="90"/>
      <c r="M5829"/>
    </row>
    <row r="5830" spans="12:13" x14ac:dyDescent="0.25">
      <c r="L5830" s="90"/>
      <c r="M5830"/>
    </row>
    <row r="5831" spans="12:13" x14ac:dyDescent="0.25">
      <c r="L5831" s="90"/>
      <c r="M5831"/>
    </row>
    <row r="5832" spans="12:13" x14ac:dyDescent="0.25">
      <c r="L5832" s="90"/>
      <c r="M5832"/>
    </row>
    <row r="5833" spans="12:13" x14ac:dyDescent="0.25">
      <c r="L5833" s="90"/>
      <c r="M5833"/>
    </row>
    <row r="5834" spans="12:13" x14ac:dyDescent="0.25">
      <c r="L5834" s="90"/>
      <c r="M5834"/>
    </row>
    <row r="5835" spans="12:13" x14ac:dyDescent="0.25">
      <c r="L5835" s="90"/>
      <c r="M5835"/>
    </row>
    <row r="5836" spans="12:13" x14ac:dyDescent="0.25">
      <c r="L5836" s="90"/>
      <c r="M5836"/>
    </row>
    <row r="5837" spans="12:13" x14ac:dyDescent="0.25">
      <c r="L5837" s="90"/>
      <c r="M5837"/>
    </row>
    <row r="5838" spans="12:13" x14ac:dyDescent="0.25">
      <c r="L5838" s="90"/>
      <c r="M5838"/>
    </row>
    <row r="5839" spans="12:13" x14ac:dyDescent="0.25">
      <c r="L5839" s="90"/>
      <c r="M5839"/>
    </row>
    <row r="5840" spans="12:13" x14ac:dyDescent="0.25">
      <c r="L5840" s="90"/>
      <c r="M5840"/>
    </row>
    <row r="5841" spans="12:13" x14ac:dyDescent="0.25">
      <c r="L5841" s="90"/>
      <c r="M5841"/>
    </row>
    <row r="5842" spans="12:13" x14ac:dyDescent="0.25">
      <c r="L5842" s="90"/>
      <c r="M5842"/>
    </row>
    <row r="5843" spans="12:13" x14ac:dyDescent="0.25">
      <c r="L5843" s="90"/>
      <c r="M5843"/>
    </row>
    <row r="5844" spans="12:13" x14ac:dyDescent="0.25">
      <c r="L5844" s="90"/>
      <c r="M5844"/>
    </row>
    <row r="5845" spans="12:13" x14ac:dyDescent="0.25">
      <c r="L5845" s="90"/>
      <c r="M5845"/>
    </row>
    <row r="5846" spans="12:13" x14ac:dyDescent="0.25">
      <c r="L5846" s="90"/>
      <c r="M5846"/>
    </row>
    <row r="5847" spans="12:13" x14ac:dyDescent="0.25">
      <c r="L5847" s="90"/>
      <c r="M5847"/>
    </row>
    <row r="5848" spans="12:13" x14ac:dyDescent="0.25">
      <c r="L5848" s="90"/>
      <c r="M5848"/>
    </row>
    <row r="5849" spans="12:13" x14ac:dyDescent="0.25">
      <c r="L5849" s="90"/>
      <c r="M5849"/>
    </row>
    <row r="5850" spans="12:13" x14ac:dyDescent="0.25">
      <c r="L5850" s="90"/>
      <c r="M5850"/>
    </row>
    <row r="5851" spans="12:13" x14ac:dyDescent="0.25">
      <c r="L5851" s="90"/>
      <c r="M5851"/>
    </row>
    <row r="5852" spans="12:13" x14ac:dyDescent="0.25">
      <c r="L5852" s="90"/>
      <c r="M5852"/>
    </row>
    <row r="5853" spans="12:13" x14ac:dyDescent="0.25">
      <c r="L5853" s="90"/>
      <c r="M5853"/>
    </row>
    <row r="5854" spans="12:13" x14ac:dyDescent="0.25">
      <c r="L5854" s="90"/>
      <c r="M5854"/>
    </row>
    <row r="5855" spans="12:13" x14ac:dyDescent="0.25">
      <c r="L5855" s="90"/>
      <c r="M5855"/>
    </row>
    <row r="5856" spans="12:13" x14ac:dyDescent="0.25">
      <c r="L5856" s="90"/>
      <c r="M5856"/>
    </row>
    <row r="5857" spans="12:13" x14ac:dyDescent="0.25">
      <c r="L5857" s="90"/>
      <c r="M5857"/>
    </row>
    <row r="5858" spans="12:13" x14ac:dyDescent="0.25">
      <c r="L5858" s="90"/>
      <c r="M5858"/>
    </row>
    <row r="5859" spans="12:13" x14ac:dyDescent="0.25">
      <c r="L5859" s="90"/>
      <c r="M5859"/>
    </row>
    <row r="5860" spans="12:13" x14ac:dyDescent="0.25">
      <c r="L5860" s="90"/>
      <c r="M5860"/>
    </row>
    <row r="5861" spans="12:13" x14ac:dyDescent="0.25">
      <c r="L5861" s="90"/>
      <c r="M5861"/>
    </row>
    <row r="5862" spans="12:13" x14ac:dyDescent="0.25">
      <c r="L5862" s="90"/>
      <c r="M5862"/>
    </row>
    <row r="5863" spans="12:13" x14ac:dyDescent="0.25">
      <c r="L5863" s="90"/>
      <c r="M5863"/>
    </row>
    <row r="5864" spans="12:13" x14ac:dyDescent="0.25">
      <c r="L5864" s="90"/>
      <c r="M5864"/>
    </row>
    <row r="5865" spans="12:13" x14ac:dyDescent="0.25">
      <c r="L5865" s="90"/>
      <c r="M5865"/>
    </row>
    <row r="5866" spans="12:13" x14ac:dyDescent="0.25">
      <c r="L5866" s="90"/>
      <c r="M5866"/>
    </row>
    <row r="5867" spans="12:13" x14ac:dyDescent="0.25">
      <c r="L5867" s="90"/>
      <c r="M5867"/>
    </row>
    <row r="5868" spans="12:13" x14ac:dyDescent="0.25">
      <c r="L5868" s="90"/>
      <c r="M5868"/>
    </row>
    <row r="5869" spans="12:13" x14ac:dyDescent="0.25">
      <c r="L5869" s="90"/>
      <c r="M5869"/>
    </row>
    <row r="5870" spans="12:13" x14ac:dyDescent="0.25">
      <c r="L5870" s="90"/>
      <c r="M5870"/>
    </row>
    <row r="5871" spans="12:13" x14ac:dyDescent="0.25">
      <c r="L5871" s="90"/>
      <c r="M5871"/>
    </row>
    <row r="5872" spans="12:13" x14ac:dyDescent="0.25">
      <c r="L5872" s="90"/>
      <c r="M5872"/>
    </row>
    <row r="5873" spans="12:13" x14ac:dyDescent="0.25">
      <c r="L5873" s="90"/>
      <c r="M5873"/>
    </row>
    <row r="5874" spans="12:13" x14ac:dyDescent="0.25">
      <c r="L5874" s="90"/>
      <c r="M5874"/>
    </row>
    <row r="5875" spans="12:13" x14ac:dyDescent="0.25">
      <c r="L5875" s="90"/>
      <c r="M5875"/>
    </row>
    <row r="5876" spans="12:13" x14ac:dyDescent="0.25">
      <c r="L5876" s="90"/>
      <c r="M5876"/>
    </row>
    <row r="5877" spans="12:13" x14ac:dyDescent="0.25">
      <c r="L5877" s="90"/>
      <c r="M5877"/>
    </row>
    <row r="5878" spans="12:13" x14ac:dyDescent="0.25">
      <c r="L5878" s="90"/>
      <c r="M5878"/>
    </row>
    <row r="5879" spans="12:13" x14ac:dyDescent="0.25">
      <c r="L5879" s="90"/>
      <c r="M5879"/>
    </row>
    <row r="5880" spans="12:13" x14ac:dyDescent="0.25">
      <c r="L5880" s="90"/>
      <c r="M5880"/>
    </row>
    <row r="5881" spans="12:13" x14ac:dyDescent="0.25">
      <c r="L5881" s="90"/>
      <c r="M5881"/>
    </row>
    <row r="5882" spans="12:13" x14ac:dyDescent="0.25">
      <c r="L5882" s="90"/>
      <c r="M5882"/>
    </row>
    <row r="5883" spans="12:13" x14ac:dyDescent="0.25">
      <c r="L5883" s="90"/>
      <c r="M5883"/>
    </row>
    <row r="5884" spans="12:13" x14ac:dyDescent="0.25">
      <c r="L5884" s="90"/>
      <c r="M5884"/>
    </row>
    <row r="5885" spans="12:13" x14ac:dyDescent="0.25">
      <c r="L5885" s="90"/>
      <c r="M5885"/>
    </row>
    <row r="5886" spans="12:13" x14ac:dyDescent="0.25">
      <c r="L5886" s="90"/>
      <c r="M5886"/>
    </row>
    <row r="5887" spans="12:13" x14ac:dyDescent="0.25">
      <c r="L5887" s="90"/>
      <c r="M5887"/>
    </row>
    <row r="5888" spans="12:13" x14ac:dyDescent="0.25">
      <c r="L5888" s="90"/>
      <c r="M5888"/>
    </row>
    <row r="5889" spans="12:13" x14ac:dyDescent="0.25">
      <c r="L5889" s="90"/>
      <c r="M5889"/>
    </row>
    <row r="5890" spans="12:13" x14ac:dyDescent="0.25">
      <c r="L5890" s="90"/>
      <c r="M5890"/>
    </row>
    <row r="5891" spans="12:13" x14ac:dyDescent="0.25">
      <c r="L5891" s="90"/>
      <c r="M5891"/>
    </row>
    <row r="5892" spans="12:13" x14ac:dyDescent="0.25">
      <c r="L5892" s="90"/>
      <c r="M5892"/>
    </row>
    <row r="5893" spans="12:13" x14ac:dyDescent="0.25">
      <c r="L5893" s="90"/>
      <c r="M5893"/>
    </row>
    <row r="5894" spans="12:13" x14ac:dyDescent="0.25">
      <c r="L5894" s="90"/>
      <c r="M5894"/>
    </row>
    <row r="5895" spans="12:13" x14ac:dyDescent="0.25">
      <c r="L5895" s="90"/>
      <c r="M5895"/>
    </row>
    <row r="5896" spans="12:13" x14ac:dyDescent="0.25">
      <c r="L5896" s="90"/>
      <c r="M5896"/>
    </row>
    <row r="5897" spans="12:13" x14ac:dyDescent="0.25">
      <c r="L5897" s="90"/>
      <c r="M5897"/>
    </row>
    <row r="5898" spans="12:13" x14ac:dyDescent="0.25">
      <c r="L5898" s="90"/>
      <c r="M5898"/>
    </row>
    <row r="5899" spans="12:13" x14ac:dyDescent="0.25">
      <c r="L5899" s="90"/>
      <c r="M5899"/>
    </row>
    <row r="5900" spans="12:13" x14ac:dyDescent="0.25">
      <c r="L5900" s="90"/>
      <c r="M5900"/>
    </row>
    <row r="5901" spans="12:13" x14ac:dyDescent="0.25">
      <c r="L5901" s="90"/>
      <c r="M5901"/>
    </row>
    <row r="5902" spans="12:13" x14ac:dyDescent="0.25">
      <c r="L5902" s="90"/>
      <c r="M5902"/>
    </row>
    <row r="5903" spans="12:13" x14ac:dyDescent="0.25">
      <c r="L5903" s="90"/>
      <c r="M5903"/>
    </row>
    <row r="5904" spans="12:13" x14ac:dyDescent="0.25">
      <c r="L5904" s="90"/>
      <c r="M5904"/>
    </row>
    <row r="5905" spans="12:13" x14ac:dyDescent="0.25">
      <c r="L5905" s="90"/>
      <c r="M5905"/>
    </row>
    <row r="5906" spans="12:13" x14ac:dyDescent="0.25">
      <c r="L5906" s="90"/>
      <c r="M5906"/>
    </row>
    <row r="5907" spans="12:13" x14ac:dyDescent="0.25">
      <c r="L5907" s="90"/>
      <c r="M5907"/>
    </row>
    <row r="5908" spans="12:13" x14ac:dyDescent="0.25">
      <c r="L5908" s="90"/>
      <c r="M5908"/>
    </row>
    <row r="5909" spans="12:13" x14ac:dyDescent="0.25">
      <c r="L5909" s="90"/>
      <c r="M5909"/>
    </row>
    <row r="5910" spans="12:13" x14ac:dyDescent="0.25">
      <c r="L5910" s="90"/>
      <c r="M5910"/>
    </row>
    <row r="5911" spans="12:13" x14ac:dyDescent="0.25">
      <c r="L5911" s="90"/>
      <c r="M5911"/>
    </row>
    <row r="5912" spans="12:13" x14ac:dyDescent="0.25">
      <c r="L5912" s="90"/>
      <c r="M5912"/>
    </row>
    <row r="5913" spans="12:13" x14ac:dyDescent="0.25">
      <c r="L5913" s="90"/>
      <c r="M5913"/>
    </row>
    <row r="5914" spans="12:13" x14ac:dyDescent="0.25">
      <c r="L5914" s="90"/>
      <c r="M5914"/>
    </row>
    <row r="5915" spans="12:13" x14ac:dyDescent="0.25">
      <c r="L5915" s="90"/>
      <c r="M5915"/>
    </row>
    <row r="5916" spans="12:13" x14ac:dyDescent="0.25">
      <c r="L5916" s="90"/>
      <c r="M5916"/>
    </row>
    <row r="5917" spans="12:13" x14ac:dyDescent="0.25">
      <c r="L5917" s="90"/>
      <c r="M5917"/>
    </row>
    <row r="5918" spans="12:13" x14ac:dyDescent="0.25">
      <c r="L5918" s="90"/>
      <c r="M5918"/>
    </row>
    <row r="5919" spans="12:13" x14ac:dyDescent="0.25">
      <c r="L5919" s="90"/>
      <c r="M5919"/>
    </row>
    <row r="5920" spans="12:13" x14ac:dyDescent="0.25">
      <c r="L5920" s="90"/>
      <c r="M5920"/>
    </row>
    <row r="5921" spans="12:13" x14ac:dyDescent="0.25">
      <c r="L5921" s="90"/>
      <c r="M5921"/>
    </row>
    <row r="5922" spans="12:13" x14ac:dyDescent="0.25">
      <c r="L5922" s="90"/>
      <c r="M5922"/>
    </row>
    <row r="5923" spans="12:13" x14ac:dyDescent="0.25">
      <c r="L5923" s="90"/>
      <c r="M5923"/>
    </row>
    <row r="5924" spans="12:13" x14ac:dyDescent="0.25">
      <c r="L5924" s="90"/>
      <c r="M5924"/>
    </row>
    <row r="5925" spans="12:13" x14ac:dyDescent="0.25">
      <c r="L5925" s="90"/>
      <c r="M5925"/>
    </row>
    <row r="5926" spans="12:13" x14ac:dyDescent="0.25">
      <c r="L5926" s="90"/>
      <c r="M5926"/>
    </row>
    <row r="5927" spans="12:13" x14ac:dyDescent="0.25">
      <c r="L5927" s="90"/>
      <c r="M5927"/>
    </row>
    <row r="5928" spans="12:13" x14ac:dyDescent="0.25">
      <c r="L5928" s="90"/>
      <c r="M5928"/>
    </row>
    <row r="5929" spans="12:13" x14ac:dyDescent="0.25">
      <c r="L5929" s="90"/>
      <c r="M5929"/>
    </row>
    <row r="5930" spans="12:13" x14ac:dyDescent="0.25">
      <c r="L5930" s="90"/>
      <c r="M5930"/>
    </row>
    <row r="5931" spans="12:13" x14ac:dyDescent="0.25">
      <c r="L5931" s="90"/>
      <c r="M5931"/>
    </row>
    <row r="5932" spans="12:13" x14ac:dyDescent="0.25">
      <c r="L5932" s="90"/>
      <c r="M5932"/>
    </row>
    <row r="5933" spans="12:13" x14ac:dyDescent="0.25">
      <c r="L5933" s="90"/>
      <c r="M5933"/>
    </row>
    <row r="5934" spans="12:13" x14ac:dyDescent="0.25">
      <c r="L5934" s="90"/>
      <c r="M5934"/>
    </row>
    <row r="5935" spans="12:13" x14ac:dyDescent="0.25">
      <c r="L5935" s="90"/>
      <c r="M5935"/>
    </row>
    <row r="5936" spans="12:13" x14ac:dyDescent="0.25">
      <c r="L5936" s="90"/>
      <c r="M5936"/>
    </row>
    <row r="5937" spans="12:13" x14ac:dyDescent="0.25">
      <c r="L5937" s="90"/>
      <c r="M5937"/>
    </row>
    <row r="5938" spans="12:13" x14ac:dyDescent="0.25">
      <c r="L5938" s="90"/>
      <c r="M5938"/>
    </row>
    <row r="5939" spans="12:13" x14ac:dyDescent="0.25">
      <c r="L5939" s="90"/>
      <c r="M5939"/>
    </row>
    <row r="5940" spans="12:13" x14ac:dyDescent="0.25">
      <c r="L5940" s="90"/>
      <c r="M5940"/>
    </row>
    <row r="5941" spans="12:13" x14ac:dyDescent="0.25">
      <c r="L5941" s="90"/>
      <c r="M5941"/>
    </row>
    <row r="5942" spans="12:13" x14ac:dyDescent="0.25">
      <c r="L5942" s="90"/>
      <c r="M5942"/>
    </row>
    <row r="5943" spans="12:13" x14ac:dyDescent="0.25">
      <c r="L5943" s="90"/>
      <c r="M5943"/>
    </row>
    <row r="5944" spans="12:13" x14ac:dyDescent="0.25">
      <c r="L5944" s="90"/>
      <c r="M5944"/>
    </row>
    <row r="5945" spans="12:13" x14ac:dyDescent="0.25">
      <c r="L5945" s="90"/>
      <c r="M5945"/>
    </row>
    <row r="5946" spans="12:13" x14ac:dyDescent="0.25">
      <c r="L5946" s="90"/>
      <c r="M5946"/>
    </row>
    <row r="5947" spans="12:13" x14ac:dyDescent="0.25">
      <c r="L5947" s="90"/>
      <c r="M5947"/>
    </row>
    <row r="5948" spans="12:13" x14ac:dyDescent="0.25">
      <c r="L5948" s="90"/>
      <c r="M5948"/>
    </row>
    <row r="5949" spans="12:13" x14ac:dyDescent="0.25">
      <c r="L5949" s="90"/>
      <c r="M5949"/>
    </row>
    <row r="5950" spans="12:13" x14ac:dyDescent="0.25">
      <c r="L5950" s="90"/>
      <c r="M5950"/>
    </row>
    <row r="5951" spans="12:13" x14ac:dyDescent="0.25">
      <c r="L5951" s="90"/>
      <c r="M5951"/>
    </row>
    <row r="5952" spans="12:13" x14ac:dyDescent="0.25">
      <c r="L5952" s="90"/>
      <c r="M5952"/>
    </row>
    <row r="5953" spans="12:13" x14ac:dyDescent="0.25">
      <c r="L5953" s="90"/>
      <c r="M5953"/>
    </row>
    <row r="5954" spans="12:13" x14ac:dyDescent="0.25">
      <c r="L5954" s="90"/>
      <c r="M5954"/>
    </row>
    <row r="5955" spans="12:13" x14ac:dyDescent="0.25">
      <c r="L5955" s="90"/>
      <c r="M5955"/>
    </row>
    <row r="5956" spans="12:13" x14ac:dyDescent="0.25">
      <c r="L5956" s="90"/>
      <c r="M5956"/>
    </row>
    <row r="5957" spans="12:13" x14ac:dyDescent="0.25">
      <c r="L5957" s="90"/>
      <c r="M5957"/>
    </row>
    <row r="5958" spans="12:13" x14ac:dyDescent="0.25">
      <c r="L5958" s="90"/>
      <c r="M5958"/>
    </row>
    <row r="5959" spans="12:13" x14ac:dyDescent="0.25">
      <c r="L5959" s="90"/>
      <c r="M5959"/>
    </row>
    <row r="5960" spans="12:13" x14ac:dyDescent="0.25">
      <c r="L5960" s="90"/>
      <c r="M5960"/>
    </row>
    <row r="5961" spans="12:13" x14ac:dyDescent="0.25">
      <c r="L5961" s="90"/>
      <c r="M5961"/>
    </row>
    <row r="5962" spans="12:13" x14ac:dyDescent="0.25">
      <c r="L5962" s="90"/>
      <c r="M5962"/>
    </row>
    <row r="5963" spans="12:13" x14ac:dyDescent="0.25">
      <c r="L5963" s="90"/>
      <c r="M5963"/>
    </row>
    <row r="5964" spans="12:13" x14ac:dyDescent="0.25">
      <c r="L5964" s="90"/>
      <c r="M5964"/>
    </row>
    <row r="5965" spans="12:13" x14ac:dyDescent="0.25">
      <c r="L5965" s="90"/>
      <c r="M5965"/>
    </row>
    <row r="5966" spans="12:13" x14ac:dyDescent="0.25">
      <c r="L5966" s="90"/>
      <c r="M5966"/>
    </row>
    <row r="5967" spans="12:13" x14ac:dyDescent="0.25">
      <c r="L5967" s="90"/>
      <c r="M5967"/>
    </row>
    <row r="5968" spans="12:13" x14ac:dyDescent="0.25">
      <c r="L5968" s="90"/>
      <c r="M5968"/>
    </row>
    <row r="5969" spans="12:13" x14ac:dyDescent="0.25">
      <c r="L5969" s="90"/>
      <c r="M5969"/>
    </row>
    <row r="5970" spans="12:13" x14ac:dyDescent="0.25">
      <c r="L5970" s="90"/>
      <c r="M5970"/>
    </row>
    <row r="5971" spans="12:13" x14ac:dyDescent="0.25">
      <c r="L5971" s="90"/>
      <c r="M5971"/>
    </row>
    <row r="5972" spans="12:13" x14ac:dyDescent="0.25">
      <c r="L5972" s="90"/>
      <c r="M5972"/>
    </row>
    <row r="5973" spans="12:13" x14ac:dyDescent="0.25">
      <c r="L5973" s="90"/>
      <c r="M5973"/>
    </row>
    <row r="5974" spans="12:13" x14ac:dyDescent="0.25">
      <c r="L5974" s="90"/>
      <c r="M5974"/>
    </row>
    <row r="5975" spans="12:13" x14ac:dyDescent="0.25">
      <c r="L5975" s="90"/>
      <c r="M5975"/>
    </row>
    <row r="5976" spans="12:13" x14ac:dyDescent="0.25">
      <c r="L5976" s="90"/>
      <c r="M5976"/>
    </row>
    <row r="5977" spans="12:13" x14ac:dyDescent="0.25">
      <c r="L5977" s="90"/>
      <c r="M5977"/>
    </row>
    <row r="5978" spans="12:13" x14ac:dyDescent="0.25">
      <c r="L5978" s="90"/>
      <c r="M5978"/>
    </row>
    <row r="5979" spans="12:13" x14ac:dyDescent="0.25">
      <c r="L5979" s="90"/>
      <c r="M5979"/>
    </row>
    <row r="5980" spans="12:13" x14ac:dyDescent="0.25">
      <c r="L5980" s="90"/>
      <c r="M5980"/>
    </row>
    <row r="5981" spans="12:13" x14ac:dyDescent="0.25">
      <c r="L5981" s="90"/>
      <c r="M5981"/>
    </row>
    <row r="5982" spans="12:13" x14ac:dyDescent="0.25">
      <c r="L5982" s="90"/>
      <c r="M5982"/>
    </row>
    <row r="5983" spans="12:13" x14ac:dyDescent="0.25">
      <c r="L5983" s="90"/>
      <c r="M5983"/>
    </row>
    <row r="5984" spans="12:13" x14ac:dyDescent="0.25">
      <c r="L5984" s="90"/>
      <c r="M5984"/>
    </row>
    <row r="5985" spans="12:13" x14ac:dyDescent="0.25">
      <c r="L5985" s="90"/>
      <c r="M5985"/>
    </row>
    <row r="5986" spans="12:13" x14ac:dyDescent="0.25">
      <c r="L5986" s="90"/>
      <c r="M5986"/>
    </row>
    <row r="5987" spans="12:13" x14ac:dyDescent="0.25">
      <c r="L5987" s="90"/>
      <c r="M5987"/>
    </row>
    <row r="5988" spans="12:13" x14ac:dyDescent="0.25">
      <c r="L5988" s="90"/>
      <c r="M5988"/>
    </row>
    <row r="5989" spans="12:13" x14ac:dyDescent="0.25">
      <c r="L5989" s="90"/>
      <c r="M5989"/>
    </row>
    <row r="5990" spans="12:13" x14ac:dyDescent="0.25">
      <c r="L5990" s="90"/>
      <c r="M5990"/>
    </row>
    <row r="5991" spans="12:13" x14ac:dyDescent="0.25">
      <c r="L5991" s="90"/>
      <c r="M5991"/>
    </row>
    <row r="5992" spans="12:13" x14ac:dyDescent="0.25">
      <c r="L5992" s="90"/>
      <c r="M5992"/>
    </row>
    <row r="5993" spans="12:13" x14ac:dyDescent="0.25">
      <c r="L5993" s="90"/>
      <c r="M5993"/>
    </row>
    <row r="5994" spans="12:13" x14ac:dyDescent="0.25">
      <c r="L5994" s="90"/>
      <c r="M5994"/>
    </row>
    <row r="5995" spans="12:13" x14ac:dyDescent="0.25">
      <c r="L5995" s="90"/>
      <c r="M5995"/>
    </row>
    <row r="5996" spans="12:13" x14ac:dyDescent="0.25">
      <c r="L5996" s="90"/>
      <c r="M5996"/>
    </row>
    <row r="5997" spans="12:13" x14ac:dyDescent="0.25">
      <c r="L5997" s="90"/>
      <c r="M5997"/>
    </row>
    <row r="5998" spans="12:13" x14ac:dyDescent="0.25">
      <c r="L5998" s="90"/>
      <c r="M5998"/>
    </row>
    <row r="5999" spans="12:13" x14ac:dyDescent="0.25">
      <c r="L5999" s="90"/>
      <c r="M5999"/>
    </row>
    <row r="6000" spans="12:13" x14ac:dyDescent="0.25">
      <c r="L6000" s="90"/>
      <c r="M6000"/>
    </row>
    <row r="6001" spans="12:13" x14ac:dyDescent="0.25">
      <c r="L6001" s="90"/>
      <c r="M6001"/>
    </row>
    <row r="6002" spans="12:13" x14ac:dyDescent="0.25">
      <c r="L6002" s="90"/>
      <c r="M6002"/>
    </row>
    <row r="6003" spans="12:13" x14ac:dyDescent="0.25">
      <c r="L6003" s="90"/>
      <c r="M6003"/>
    </row>
    <row r="6004" spans="12:13" x14ac:dyDescent="0.25">
      <c r="L6004" s="90"/>
      <c r="M6004"/>
    </row>
    <row r="6005" spans="12:13" x14ac:dyDescent="0.25">
      <c r="L6005" s="90"/>
      <c r="M6005"/>
    </row>
    <row r="6006" spans="12:13" x14ac:dyDescent="0.25">
      <c r="L6006" s="90"/>
      <c r="M6006"/>
    </row>
    <row r="6007" spans="12:13" x14ac:dyDescent="0.25">
      <c r="L6007" s="90"/>
      <c r="M6007"/>
    </row>
    <row r="6008" spans="12:13" x14ac:dyDescent="0.25">
      <c r="L6008" s="90"/>
      <c r="M6008"/>
    </row>
    <row r="6009" spans="12:13" x14ac:dyDescent="0.25">
      <c r="L6009" s="90"/>
      <c r="M6009"/>
    </row>
    <row r="6010" spans="12:13" x14ac:dyDescent="0.25">
      <c r="L6010" s="90"/>
      <c r="M6010"/>
    </row>
    <row r="6011" spans="12:13" x14ac:dyDescent="0.25">
      <c r="L6011" s="90"/>
      <c r="M6011"/>
    </row>
    <row r="6012" spans="12:13" x14ac:dyDescent="0.25">
      <c r="L6012" s="90"/>
      <c r="M6012"/>
    </row>
    <row r="6013" spans="12:13" x14ac:dyDescent="0.25">
      <c r="L6013" s="90"/>
      <c r="M6013"/>
    </row>
    <row r="6014" spans="12:13" x14ac:dyDescent="0.25">
      <c r="L6014" s="90"/>
      <c r="M6014"/>
    </row>
    <row r="6015" spans="12:13" x14ac:dyDescent="0.25">
      <c r="L6015" s="90"/>
      <c r="M6015"/>
    </row>
    <row r="6016" spans="12:13" x14ac:dyDescent="0.25">
      <c r="L6016" s="90"/>
      <c r="M6016"/>
    </row>
    <row r="6017" spans="12:13" x14ac:dyDescent="0.25">
      <c r="L6017" s="90"/>
      <c r="M6017"/>
    </row>
    <row r="6018" spans="12:13" x14ac:dyDescent="0.25">
      <c r="L6018" s="90"/>
      <c r="M6018"/>
    </row>
    <row r="6019" spans="12:13" x14ac:dyDescent="0.25">
      <c r="L6019" s="90"/>
      <c r="M6019"/>
    </row>
    <row r="6020" spans="12:13" x14ac:dyDescent="0.25">
      <c r="L6020" s="90"/>
      <c r="M6020"/>
    </row>
    <row r="6021" spans="12:13" x14ac:dyDescent="0.25">
      <c r="L6021" s="90"/>
      <c r="M6021"/>
    </row>
    <row r="6022" spans="12:13" x14ac:dyDescent="0.25">
      <c r="L6022" s="90"/>
      <c r="M6022"/>
    </row>
    <row r="6023" spans="12:13" x14ac:dyDescent="0.25">
      <c r="L6023" s="90"/>
      <c r="M6023"/>
    </row>
    <row r="6024" spans="12:13" x14ac:dyDescent="0.25">
      <c r="L6024" s="90"/>
      <c r="M6024"/>
    </row>
    <row r="6025" spans="12:13" x14ac:dyDescent="0.25">
      <c r="L6025" s="90"/>
      <c r="M6025"/>
    </row>
    <row r="6026" spans="12:13" x14ac:dyDescent="0.25">
      <c r="L6026" s="90"/>
      <c r="M6026"/>
    </row>
    <row r="6027" spans="12:13" x14ac:dyDescent="0.25">
      <c r="L6027" s="90"/>
      <c r="M6027"/>
    </row>
    <row r="6028" spans="12:13" x14ac:dyDescent="0.25">
      <c r="L6028" s="90"/>
      <c r="M6028"/>
    </row>
    <row r="6029" spans="12:13" x14ac:dyDescent="0.25">
      <c r="L6029" s="90"/>
      <c r="M6029"/>
    </row>
    <row r="6030" spans="12:13" x14ac:dyDescent="0.25">
      <c r="L6030" s="90"/>
      <c r="M6030"/>
    </row>
    <row r="6031" spans="12:13" x14ac:dyDescent="0.25">
      <c r="L6031" s="90"/>
      <c r="M6031"/>
    </row>
    <row r="6032" spans="12:13" x14ac:dyDescent="0.25">
      <c r="L6032" s="90"/>
      <c r="M6032"/>
    </row>
    <row r="6033" spans="12:13" x14ac:dyDescent="0.25">
      <c r="L6033" s="90"/>
      <c r="M6033"/>
    </row>
    <row r="6034" spans="12:13" x14ac:dyDescent="0.25">
      <c r="L6034" s="90"/>
      <c r="M6034"/>
    </row>
    <row r="6035" spans="12:13" x14ac:dyDescent="0.25">
      <c r="L6035" s="90"/>
      <c r="M6035"/>
    </row>
    <row r="6036" spans="12:13" x14ac:dyDescent="0.25">
      <c r="L6036" s="90"/>
      <c r="M6036"/>
    </row>
    <row r="6037" spans="12:13" x14ac:dyDescent="0.25">
      <c r="L6037" s="90"/>
      <c r="M6037"/>
    </row>
    <row r="6038" spans="12:13" x14ac:dyDescent="0.25">
      <c r="L6038" s="90"/>
      <c r="M6038"/>
    </row>
    <row r="6039" spans="12:13" x14ac:dyDescent="0.25">
      <c r="L6039" s="90"/>
      <c r="M6039"/>
    </row>
    <row r="6040" spans="12:13" x14ac:dyDescent="0.25">
      <c r="L6040" s="90"/>
      <c r="M6040"/>
    </row>
    <row r="6041" spans="12:13" x14ac:dyDescent="0.25">
      <c r="L6041" s="90"/>
      <c r="M6041"/>
    </row>
    <row r="6042" spans="12:13" x14ac:dyDescent="0.25">
      <c r="L6042" s="90"/>
      <c r="M6042"/>
    </row>
    <row r="6043" spans="12:13" x14ac:dyDescent="0.25">
      <c r="L6043" s="90"/>
      <c r="M6043"/>
    </row>
    <row r="6044" spans="12:13" x14ac:dyDescent="0.25">
      <c r="L6044" s="90"/>
      <c r="M6044"/>
    </row>
    <row r="6045" spans="12:13" x14ac:dyDescent="0.25">
      <c r="L6045" s="90"/>
      <c r="M6045"/>
    </row>
    <row r="6046" spans="12:13" x14ac:dyDescent="0.25">
      <c r="L6046" s="90"/>
      <c r="M6046"/>
    </row>
    <row r="6047" spans="12:13" x14ac:dyDescent="0.25">
      <c r="L6047" s="90"/>
      <c r="M6047"/>
    </row>
    <row r="6048" spans="12:13" x14ac:dyDescent="0.25">
      <c r="L6048" s="90"/>
      <c r="M6048"/>
    </row>
    <row r="6049" spans="12:13" x14ac:dyDescent="0.25">
      <c r="L6049" s="90"/>
      <c r="M6049"/>
    </row>
    <row r="6050" spans="12:13" x14ac:dyDescent="0.25">
      <c r="L6050" s="90"/>
      <c r="M6050"/>
    </row>
    <row r="6051" spans="12:13" x14ac:dyDescent="0.25">
      <c r="L6051" s="90"/>
      <c r="M6051"/>
    </row>
    <row r="6052" spans="12:13" x14ac:dyDescent="0.25">
      <c r="L6052" s="90"/>
      <c r="M6052"/>
    </row>
    <row r="6053" spans="12:13" x14ac:dyDescent="0.25">
      <c r="L6053" s="90"/>
      <c r="M6053"/>
    </row>
    <row r="6054" spans="12:13" x14ac:dyDescent="0.25">
      <c r="L6054" s="90"/>
      <c r="M6054"/>
    </row>
    <row r="6055" spans="12:13" x14ac:dyDescent="0.25">
      <c r="L6055" s="90"/>
      <c r="M6055"/>
    </row>
    <row r="6056" spans="12:13" x14ac:dyDescent="0.25">
      <c r="L6056" s="90"/>
      <c r="M6056"/>
    </row>
    <row r="6057" spans="12:13" x14ac:dyDescent="0.25">
      <c r="L6057" s="90"/>
      <c r="M6057"/>
    </row>
    <row r="6058" spans="12:13" x14ac:dyDescent="0.25">
      <c r="L6058" s="90"/>
      <c r="M6058"/>
    </row>
    <row r="6059" spans="12:13" x14ac:dyDescent="0.25">
      <c r="L6059" s="90"/>
      <c r="M6059"/>
    </row>
    <row r="6060" spans="12:13" x14ac:dyDescent="0.25">
      <c r="L6060" s="90"/>
      <c r="M6060"/>
    </row>
    <row r="6061" spans="12:13" x14ac:dyDescent="0.25">
      <c r="L6061" s="90"/>
      <c r="M6061"/>
    </row>
    <row r="6062" spans="12:13" x14ac:dyDescent="0.25">
      <c r="L6062" s="90"/>
      <c r="M6062"/>
    </row>
    <row r="6063" spans="12:13" x14ac:dyDescent="0.25">
      <c r="L6063" s="90"/>
      <c r="M6063"/>
    </row>
    <row r="6064" spans="12:13" x14ac:dyDescent="0.25">
      <c r="L6064" s="90"/>
      <c r="M6064"/>
    </row>
    <row r="6065" spans="12:13" x14ac:dyDescent="0.25">
      <c r="L6065" s="90"/>
      <c r="M6065"/>
    </row>
    <row r="6066" spans="12:13" x14ac:dyDescent="0.25">
      <c r="L6066" s="90"/>
      <c r="M6066"/>
    </row>
    <row r="6067" spans="12:13" x14ac:dyDescent="0.25">
      <c r="L6067" s="90"/>
      <c r="M6067"/>
    </row>
    <row r="6068" spans="12:13" x14ac:dyDescent="0.25">
      <c r="L6068" s="90"/>
      <c r="M6068"/>
    </row>
    <row r="6069" spans="12:13" x14ac:dyDescent="0.25">
      <c r="L6069" s="90"/>
      <c r="M6069"/>
    </row>
    <row r="6070" spans="12:13" x14ac:dyDescent="0.25">
      <c r="L6070" s="90"/>
      <c r="M6070"/>
    </row>
    <row r="6071" spans="12:13" x14ac:dyDescent="0.25">
      <c r="L6071" s="90"/>
      <c r="M6071"/>
    </row>
    <row r="6072" spans="12:13" x14ac:dyDescent="0.25">
      <c r="L6072" s="90"/>
      <c r="M6072"/>
    </row>
    <row r="6073" spans="12:13" x14ac:dyDescent="0.25">
      <c r="L6073" s="90"/>
      <c r="M6073"/>
    </row>
    <row r="6074" spans="12:13" x14ac:dyDescent="0.25">
      <c r="L6074" s="90"/>
      <c r="M6074"/>
    </row>
    <row r="6075" spans="12:13" x14ac:dyDescent="0.25">
      <c r="L6075" s="90"/>
      <c r="M6075"/>
    </row>
    <row r="6076" spans="12:13" x14ac:dyDescent="0.25">
      <c r="L6076" s="90"/>
      <c r="M6076"/>
    </row>
    <row r="6077" spans="12:13" x14ac:dyDescent="0.25">
      <c r="L6077" s="90"/>
      <c r="M6077"/>
    </row>
    <row r="6078" spans="12:13" x14ac:dyDescent="0.25">
      <c r="L6078" s="90"/>
      <c r="M6078"/>
    </row>
    <row r="6079" spans="12:13" x14ac:dyDescent="0.25">
      <c r="L6079" s="90"/>
      <c r="M6079"/>
    </row>
    <row r="6080" spans="12:13" x14ac:dyDescent="0.25">
      <c r="L6080" s="90"/>
      <c r="M6080"/>
    </row>
    <row r="6081" spans="12:13" x14ac:dyDescent="0.25">
      <c r="L6081" s="90"/>
      <c r="M6081"/>
    </row>
    <row r="6082" spans="12:13" x14ac:dyDescent="0.25">
      <c r="L6082" s="90"/>
      <c r="M6082"/>
    </row>
    <row r="6083" spans="12:13" x14ac:dyDescent="0.25">
      <c r="L6083" s="90"/>
      <c r="M6083"/>
    </row>
    <row r="6084" spans="12:13" x14ac:dyDescent="0.25">
      <c r="L6084" s="90"/>
      <c r="M6084"/>
    </row>
    <row r="6085" spans="12:13" x14ac:dyDescent="0.25">
      <c r="L6085" s="90"/>
      <c r="M6085"/>
    </row>
    <row r="6086" spans="12:13" x14ac:dyDescent="0.25">
      <c r="L6086" s="90"/>
      <c r="M6086"/>
    </row>
    <row r="6087" spans="12:13" x14ac:dyDescent="0.25">
      <c r="L6087" s="90"/>
      <c r="M6087"/>
    </row>
    <row r="6088" spans="12:13" x14ac:dyDescent="0.25">
      <c r="L6088" s="90"/>
      <c r="M6088"/>
    </row>
    <row r="6089" spans="12:13" x14ac:dyDescent="0.25">
      <c r="L6089" s="90"/>
      <c r="M6089"/>
    </row>
    <row r="6090" spans="12:13" x14ac:dyDescent="0.25">
      <c r="L6090" s="90"/>
      <c r="M6090"/>
    </row>
    <row r="6091" spans="12:13" x14ac:dyDescent="0.25">
      <c r="L6091" s="90"/>
      <c r="M6091"/>
    </row>
    <row r="6092" spans="12:13" x14ac:dyDescent="0.25">
      <c r="L6092" s="90"/>
      <c r="M6092"/>
    </row>
    <row r="6093" spans="12:13" x14ac:dyDescent="0.25">
      <c r="L6093" s="90"/>
      <c r="M6093"/>
    </row>
    <row r="6094" spans="12:13" x14ac:dyDescent="0.25">
      <c r="L6094" s="90"/>
      <c r="M6094"/>
    </row>
    <row r="6095" spans="12:13" x14ac:dyDescent="0.25">
      <c r="L6095" s="90"/>
      <c r="M6095"/>
    </row>
    <row r="6096" spans="12:13" x14ac:dyDescent="0.25">
      <c r="L6096" s="90"/>
      <c r="M6096"/>
    </row>
    <row r="6097" spans="12:13" x14ac:dyDescent="0.25">
      <c r="L6097" s="90"/>
      <c r="M6097"/>
    </row>
    <row r="6098" spans="12:13" x14ac:dyDescent="0.25">
      <c r="L6098" s="90"/>
      <c r="M6098"/>
    </row>
    <row r="6099" spans="12:13" x14ac:dyDescent="0.25">
      <c r="L6099" s="90"/>
      <c r="M6099"/>
    </row>
    <row r="6100" spans="12:13" x14ac:dyDescent="0.25">
      <c r="L6100" s="90"/>
      <c r="M6100"/>
    </row>
    <row r="6101" spans="12:13" x14ac:dyDescent="0.25">
      <c r="L6101" s="90"/>
      <c r="M6101"/>
    </row>
    <row r="6102" spans="12:13" x14ac:dyDescent="0.25">
      <c r="L6102" s="90"/>
      <c r="M6102"/>
    </row>
    <row r="6103" spans="12:13" x14ac:dyDescent="0.25">
      <c r="L6103" s="90"/>
      <c r="M6103"/>
    </row>
    <row r="6104" spans="12:13" x14ac:dyDescent="0.25">
      <c r="L6104" s="90"/>
      <c r="M6104"/>
    </row>
    <row r="6105" spans="12:13" x14ac:dyDescent="0.25">
      <c r="L6105" s="90"/>
      <c r="M6105"/>
    </row>
    <row r="6106" spans="12:13" x14ac:dyDescent="0.25">
      <c r="L6106" s="90"/>
      <c r="M6106"/>
    </row>
    <row r="6107" spans="12:13" x14ac:dyDescent="0.25">
      <c r="L6107" s="90"/>
      <c r="M6107"/>
    </row>
    <row r="6108" spans="12:13" x14ac:dyDescent="0.25">
      <c r="L6108" s="90"/>
      <c r="M6108"/>
    </row>
    <row r="6109" spans="12:13" x14ac:dyDescent="0.25">
      <c r="L6109" s="90"/>
      <c r="M6109"/>
    </row>
    <row r="6110" spans="12:13" x14ac:dyDescent="0.25">
      <c r="L6110" s="90"/>
      <c r="M6110"/>
    </row>
    <row r="6111" spans="12:13" x14ac:dyDescent="0.25">
      <c r="L6111" s="90"/>
      <c r="M6111"/>
    </row>
    <row r="6112" spans="12:13" x14ac:dyDescent="0.25">
      <c r="L6112" s="90"/>
      <c r="M6112"/>
    </row>
    <row r="6113" spans="12:13" x14ac:dyDescent="0.25">
      <c r="L6113" s="90"/>
      <c r="M6113"/>
    </row>
    <row r="6114" spans="12:13" x14ac:dyDescent="0.25">
      <c r="L6114" s="90"/>
      <c r="M6114"/>
    </row>
    <row r="6115" spans="12:13" x14ac:dyDescent="0.25">
      <c r="L6115" s="90"/>
      <c r="M6115"/>
    </row>
    <row r="6116" spans="12:13" x14ac:dyDescent="0.25">
      <c r="L6116" s="90"/>
      <c r="M6116"/>
    </row>
    <row r="6117" spans="12:13" x14ac:dyDescent="0.25">
      <c r="L6117" s="90"/>
      <c r="M6117"/>
    </row>
    <row r="6118" spans="12:13" x14ac:dyDescent="0.25">
      <c r="L6118" s="90"/>
      <c r="M6118"/>
    </row>
    <row r="6119" spans="12:13" x14ac:dyDescent="0.25">
      <c r="L6119" s="90"/>
      <c r="M6119"/>
    </row>
    <row r="6120" spans="12:13" x14ac:dyDescent="0.25">
      <c r="L6120" s="90"/>
      <c r="M6120"/>
    </row>
    <row r="6121" spans="12:13" x14ac:dyDescent="0.25">
      <c r="L6121" s="90"/>
      <c r="M6121"/>
    </row>
    <row r="6122" spans="12:13" x14ac:dyDescent="0.25">
      <c r="L6122" s="90"/>
      <c r="M6122"/>
    </row>
    <row r="6123" spans="12:13" x14ac:dyDescent="0.25">
      <c r="L6123" s="90"/>
      <c r="M6123"/>
    </row>
    <row r="6124" spans="12:13" x14ac:dyDescent="0.25">
      <c r="L6124" s="90"/>
      <c r="M6124"/>
    </row>
    <row r="6125" spans="12:13" x14ac:dyDescent="0.25">
      <c r="L6125" s="90"/>
      <c r="M6125"/>
    </row>
    <row r="6126" spans="12:13" x14ac:dyDescent="0.25">
      <c r="L6126" s="90"/>
      <c r="M6126"/>
    </row>
    <row r="6127" spans="12:13" x14ac:dyDescent="0.25">
      <c r="L6127" s="90"/>
      <c r="M6127"/>
    </row>
    <row r="6128" spans="12:13" x14ac:dyDescent="0.25">
      <c r="L6128" s="90"/>
      <c r="M6128"/>
    </row>
    <row r="6129" spans="12:13" x14ac:dyDescent="0.25">
      <c r="L6129" s="90"/>
      <c r="M6129"/>
    </row>
    <row r="6130" spans="12:13" x14ac:dyDescent="0.25">
      <c r="L6130" s="90"/>
      <c r="M6130"/>
    </row>
    <row r="6131" spans="12:13" x14ac:dyDescent="0.25">
      <c r="L6131" s="90"/>
      <c r="M6131"/>
    </row>
    <row r="6132" spans="12:13" x14ac:dyDescent="0.25">
      <c r="L6132" s="90"/>
      <c r="M6132"/>
    </row>
    <row r="6133" spans="12:13" x14ac:dyDescent="0.25">
      <c r="L6133" s="90"/>
      <c r="M6133"/>
    </row>
    <row r="6134" spans="12:13" x14ac:dyDescent="0.25">
      <c r="L6134" s="90"/>
      <c r="M6134"/>
    </row>
    <row r="6135" spans="12:13" x14ac:dyDescent="0.25">
      <c r="L6135" s="90"/>
      <c r="M6135"/>
    </row>
    <row r="6136" spans="12:13" x14ac:dyDescent="0.25">
      <c r="L6136" s="90"/>
      <c r="M6136"/>
    </row>
    <row r="6137" spans="12:13" x14ac:dyDescent="0.25">
      <c r="L6137" s="90"/>
      <c r="M6137"/>
    </row>
    <row r="6138" spans="12:13" x14ac:dyDescent="0.25">
      <c r="L6138" s="90"/>
      <c r="M6138"/>
    </row>
    <row r="6139" spans="12:13" x14ac:dyDescent="0.25">
      <c r="L6139" s="90"/>
      <c r="M6139"/>
    </row>
    <row r="6140" spans="12:13" x14ac:dyDescent="0.25">
      <c r="L6140" s="90"/>
      <c r="M6140"/>
    </row>
    <row r="6141" spans="12:13" x14ac:dyDescent="0.25">
      <c r="L6141" s="90"/>
      <c r="M6141"/>
    </row>
    <row r="6142" spans="12:13" x14ac:dyDescent="0.25">
      <c r="L6142" s="90"/>
      <c r="M6142"/>
    </row>
    <row r="6143" spans="12:13" x14ac:dyDescent="0.25">
      <c r="L6143" s="90"/>
      <c r="M6143"/>
    </row>
    <row r="6144" spans="12:13" x14ac:dyDescent="0.25">
      <c r="L6144" s="90"/>
      <c r="M6144"/>
    </row>
    <row r="6145" spans="12:13" x14ac:dyDescent="0.25">
      <c r="L6145" s="90"/>
      <c r="M6145"/>
    </row>
    <row r="6146" spans="12:13" x14ac:dyDescent="0.25">
      <c r="L6146" s="90"/>
      <c r="M6146"/>
    </row>
    <row r="6147" spans="12:13" x14ac:dyDescent="0.25">
      <c r="L6147" s="90"/>
      <c r="M6147"/>
    </row>
    <row r="6148" spans="12:13" x14ac:dyDescent="0.25">
      <c r="L6148" s="90"/>
      <c r="M6148"/>
    </row>
    <row r="6149" spans="12:13" x14ac:dyDescent="0.25">
      <c r="L6149" s="90"/>
      <c r="M6149"/>
    </row>
    <row r="6150" spans="12:13" x14ac:dyDescent="0.25">
      <c r="L6150" s="90"/>
      <c r="M6150"/>
    </row>
    <row r="6151" spans="12:13" x14ac:dyDescent="0.25">
      <c r="L6151" s="90"/>
      <c r="M6151"/>
    </row>
    <row r="6152" spans="12:13" x14ac:dyDescent="0.25">
      <c r="L6152" s="90"/>
      <c r="M6152"/>
    </row>
    <row r="6153" spans="12:13" x14ac:dyDescent="0.25">
      <c r="L6153" s="90"/>
      <c r="M6153"/>
    </row>
    <row r="6154" spans="12:13" x14ac:dyDescent="0.25">
      <c r="L6154" s="90"/>
      <c r="M6154"/>
    </row>
    <row r="6155" spans="12:13" x14ac:dyDescent="0.25">
      <c r="L6155" s="90"/>
      <c r="M6155"/>
    </row>
    <row r="6156" spans="12:13" x14ac:dyDescent="0.25">
      <c r="L6156" s="90"/>
      <c r="M6156"/>
    </row>
    <row r="6157" spans="12:13" x14ac:dyDescent="0.25">
      <c r="L6157" s="90"/>
      <c r="M6157"/>
    </row>
    <row r="6158" spans="12:13" x14ac:dyDescent="0.25">
      <c r="L6158" s="90"/>
      <c r="M6158"/>
    </row>
    <row r="6159" spans="12:13" x14ac:dyDescent="0.25">
      <c r="L6159" s="90"/>
      <c r="M6159"/>
    </row>
    <row r="6160" spans="12:13" x14ac:dyDescent="0.25">
      <c r="L6160" s="90"/>
      <c r="M6160"/>
    </row>
    <row r="6161" spans="12:13" x14ac:dyDescent="0.25">
      <c r="L6161" s="90"/>
      <c r="M6161"/>
    </row>
    <row r="6162" spans="12:13" x14ac:dyDescent="0.25">
      <c r="L6162" s="90"/>
      <c r="M6162"/>
    </row>
    <row r="6163" spans="12:13" x14ac:dyDescent="0.25">
      <c r="L6163" s="90"/>
      <c r="M6163"/>
    </row>
    <row r="6164" spans="12:13" x14ac:dyDescent="0.25">
      <c r="L6164" s="90"/>
      <c r="M6164"/>
    </row>
    <row r="6165" spans="12:13" x14ac:dyDescent="0.25">
      <c r="L6165" s="90"/>
      <c r="M6165"/>
    </row>
    <row r="6166" spans="12:13" x14ac:dyDescent="0.25">
      <c r="L6166" s="90"/>
      <c r="M6166"/>
    </row>
    <row r="6167" spans="12:13" x14ac:dyDescent="0.25">
      <c r="L6167" s="90"/>
      <c r="M6167"/>
    </row>
    <row r="6168" spans="12:13" x14ac:dyDescent="0.25">
      <c r="L6168" s="90"/>
      <c r="M6168"/>
    </row>
    <row r="6169" spans="12:13" x14ac:dyDescent="0.25">
      <c r="L6169" s="90"/>
      <c r="M6169"/>
    </row>
    <row r="6170" spans="12:13" x14ac:dyDescent="0.25">
      <c r="L6170" s="90"/>
      <c r="M6170"/>
    </row>
    <row r="6171" spans="12:13" x14ac:dyDescent="0.25">
      <c r="L6171" s="90"/>
      <c r="M6171"/>
    </row>
    <row r="6172" spans="12:13" x14ac:dyDescent="0.25">
      <c r="L6172" s="90"/>
      <c r="M6172"/>
    </row>
    <row r="6173" spans="12:13" x14ac:dyDescent="0.25">
      <c r="L6173" s="90"/>
      <c r="M6173"/>
    </row>
    <row r="6174" spans="12:13" x14ac:dyDescent="0.25">
      <c r="L6174" s="90"/>
      <c r="M6174"/>
    </row>
    <row r="6175" spans="12:13" x14ac:dyDescent="0.25">
      <c r="L6175" s="90"/>
      <c r="M6175"/>
    </row>
    <row r="6176" spans="12:13" x14ac:dyDescent="0.25">
      <c r="L6176" s="90"/>
      <c r="M6176"/>
    </row>
    <row r="6177" spans="12:13" x14ac:dyDescent="0.25">
      <c r="L6177" s="90"/>
      <c r="M6177"/>
    </row>
    <row r="6178" spans="12:13" x14ac:dyDescent="0.25">
      <c r="L6178" s="90"/>
      <c r="M6178"/>
    </row>
    <row r="6179" spans="12:13" x14ac:dyDescent="0.25">
      <c r="L6179" s="90"/>
      <c r="M6179"/>
    </row>
    <row r="6180" spans="12:13" x14ac:dyDescent="0.25">
      <c r="L6180" s="90"/>
      <c r="M6180"/>
    </row>
    <row r="6181" spans="12:13" x14ac:dyDescent="0.25">
      <c r="L6181" s="90"/>
      <c r="M6181"/>
    </row>
    <row r="6182" spans="12:13" x14ac:dyDescent="0.25">
      <c r="L6182" s="90"/>
      <c r="M6182"/>
    </row>
    <row r="6183" spans="12:13" x14ac:dyDescent="0.25">
      <c r="L6183" s="90"/>
      <c r="M6183"/>
    </row>
    <row r="6184" spans="12:13" x14ac:dyDescent="0.25">
      <c r="L6184" s="90"/>
      <c r="M6184"/>
    </row>
    <row r="6185" spans="12:13" x14ac:dyDescent="0.25">
      <c r="L6185" s="90"/>
      <c r="M6185"/>
    </row>
    <row r="6186" spans="12:13" x14ac:dyDescent="0.25">
      <c r="L6186" s="90"/>
      <c r="M6186"/>
    </row>
    <row r="6187" spans="12:13" x14ac:dyDescent="0.25">
      <c r="L6187" s="90"/>
      <c r="M6187"/>
    </row>
    <row r="6188" spans="12:13" x14ac:dyDescent="0.25">
      <c r="L6188" s="90"/>
      <c r="M6188"/>
    </row>
    <row r="6189" spans="12:13" x14ac:dyDescent="0.25">
      <c r="L6189" s="90"/>
      <c r="M6189"/>
    </row>
    <row r="6190" spans="12:13" x14ac:dyDescent="0.25">
      <c r="L6190" s="90"/>
      <c r="M6190"/>
    </row>
    <row r="6191" spans="12:13" x14ac:dyDescent="0.25">
      <c r="L6191" s="90"/>
      <c r="M6191"/>
    </row>
    <row r="6192" spans="12:13" x14ac:dyDescent="0.25">
      <c r="L6192" s="90"/>
      <c r="M6192"/>
    </row>
    <row r="6193" spans="12:13" x14ac:dyDescent="0.25">
      <c r="L6193" s="90"/>
      <c r="M6193"/>
    </row>
    <row r="6194" spans="12:13" x14ac:dyDescent="0.25">
      <c r="L6194" s="90"/>
      <c r="M6194"/>
    </row>
    <row r="6195" spans="12:13" x14ac:dyDescent="0.25">
      <c r="L6195" s="90"/>
      <c r="M6195"/>
    </row>
    <row r="6196" spans="12:13" x14ac:dyDescent="0.25">
      <c r="L6196" s="90"/>
      <c r="M6196"/>
    </row>
    <row r="6197" spans="12:13" x14ac:dyDescent="0.25">
      <c r="L6197" s="90"/>
      <c r="M6197"/>
    </row>
    <row r="6198" spans="12:13" x14ac:dyDescent="0.25">
      <c r="L6198" s="90"/>
      <c r="M6198"/>
    </row>
    <row r="6199" spans="12:13" x14ac:dyDescent="0.25">
      <c r="L6199" s="90"/>
      <c r="M6199"/>
    </row>
    <row r="6200" spans="12:13" x14ac:dyDescent="0.25">
      <c r="L6200" s="90"/>
      <c r="M6200"/>
    </row>
    <row r="6201" spans="12:13" x14ac:dyDescent="0.25">
      <c r="L6201" s="90"/>
      <c r="M6201"/>
    </row>
    <row r="6202" spans="12:13" x14ac:dyDescent="0.25">
      <c r="L6202" s="90"/>
      <c r="M6202"/>
    </row>
    <row r="6203" spans="12:13" x14ac:dyDescent="0.25">
      <c r="L6203" s="90"/>
      <c r="M6203"/>
    </row>
    <row r="6204" spans="12:13" x14ac:dyDescent="0.25">
      <c r="L6204" s="90"/>
      <c r="M6204"/>
    </row>
    <row r="6205" spans="12:13" x14ac:dyDescent="0.25">
      <c r="L6205" s="90"/>
      <c r="M6205"/>
    </row>
    <row r="6206" spans="12:13" x14ac:dyDescent="0.25">
      <c r="L6206" s="90"/>
      <c r="M6206"/>
    </row>
    <row r="6207" spans="12:13" x14ac:dyDescent="0.25">
      <c r="L6207" s="90"/>
      <c r="M6207"/>
    </row>
    <row r="6208" spans="12:13" x14ac:dyDescent="0.25">
      <c r="L6208" s="90"/>
      <c r="M6208"/>
    </row>
    <row r="6209" spans="12:13" x14ac:dyDescent="0.25">
      <c r="L6209" s="90"/>
      <c r="M6209"/>
    </row>
    <row r="6210" spans="12:13" x14ac:dyDescent="0.25">
      <c r="L6210" s="90"/>
      <c r="M6210"/>
    </row>
    <row r="6211" spans="12:13" x14ac:dyDescent="0.25">
      <c r="L6211" s="90"/>
      <c r="M6211"/>
    </row>
    <row r="6212" spans="12:13" x14ac:dyDescent="0.25">
      <c r="L6212" s="90"/>
      <c r="M6212"/>
    </row>
    <row r="6213" spans="12:13" x14ac:dyDescent="0.25">
      <c r="L6213" s="90"/>
      <c r="M6213"/>
    </row>
    <row r="6214" spans="12:13" x14ac:dyDescent="0.25">
      <c r="L6214" s="90"/>
      <c r="M6214"/>
    </row>
    <row r="6215" spans="12:13" x14ac:dyDescent="0.25">
      <c r="L6215" s="90"/>
      <c r="M6215"/>
    </row>
    <row r="6216" spans="12:13" x14ac:dyDescent="0.25">
      <c r="L6216" s="90"/>
      <c r="M6216"/>
    </row>
    <row r="6217" spans="12:13" x14ac:dyDescent="0.25">
      <c r="L6217" s="90"/>
      <c r="M6217"/>
    </row>
    <row r="6218" spans="12:13" x14ac:dyDescent="0.25">
      <c r="L6218" s="90"/>
      <c r="M6218"/>
    </row>
    <row r="6219" spans="12:13" x14ac:dyDescent="0.25">
      <c r="L6219" s="90"/>
      <c r="M6219"/>
    </row>
    <row r="6220" spans="12:13" x14ac:dyDescent="0.25">
      <c r="L6220" s="90"/>
      <c r="M6220"/>
    </row>
    <row r="6221" spans="12:13" x14ac:dyDescent="0.25">
      <c r="L6221" s="90"/>
      <c r="M6221"/>
    </row>
    <row r="6222" spans="12:13" x14ac:dyDescent="0.25">
      <c r="L6222" s="90"/>
      <c r="M6222"/>
    </row>
    <row r="6223" spans="12:13" x14ac:dyDescent="0.25">
      <c r="L6223" s="90"/>
      <c r="M6223"/>
    </row>
    <row r="6224" spans="12:13" x14ac:dyDescent="0.25">
      <c r="L6224" s="90"/>
      <c r="M6224"/>
    </row>
    <row r="6225" spans="12:13" x14ac:dyDescent="0.25">
      <c r="L6225" s="90"/>
      <c r="M6225"/>
    </row>
    <row r="6226" spans="12:13" x14ac:dyDescent="0.25">
      <c r="L6226" s="90"/>
      <c r="M6226"/>
    </row>
    <row r="6227" spans="12:13" x14ac:dyDescent="0.25">
      <c r="L6227" s="90"/>
      <c r="M6227"/>
    </row>
    <row r="6228" spans="12:13" x14ac:dyDescent="0.25">
      <c r="L6228" s="90"/>
      <c r="M6228"/>
    </row>
    <row r="6229" spans="12:13" x14ac:dyDescent="0.25">
      <c r="L6229" s="90"/>
      <c r="M6229"/>
    </row>
    <row r="6230" spans="12:13" x14ac:dyDescent="0.25">
      <c r="L6230" s="90"/>
      <c r="M6230"/>
    </row>
    <row r="6231" spans="12:13" x14ac:dyDescent="0.25">
      <c r="L6231" s="90"/>
      <c r="M6231"/>
    </row>
    <row r="6232" spans="12:13" x14ac:dyDescent="0.25">
      <c r="L6232" s="90"/>
      <c r="M6232"/>
    </row>
    <row r="6233" spans="12:13" x14ac:dyDescent="0.25">
      <c r="L6233" s="90"/>
      <c r="M6233"/>
    </row>
    <row r="6234" spans="12:13" x14ac:dyDescent="0.25">
      <c r="L6234" s="90"/>
      <c r="M6234"/>
    </row>
    <row r="6235" spans="12:13" x14ac:dyDescent="0.25">
      <c r="L6235" s="90"/>
      <c r="M6235"/>
    </row>
    <row r="6236" spans="12:13" x14ac:dyDescent="0.25">
      <c r="L6236" s="90"/>
      <c r="M6236"/>
    </row>
    <row r="6237" spans="12:13" x14ac:dyDescent="0.25">
      <c r="L6237" s="90"/>
      <c r="M6237"/>
    </row>
    <row r="6238" spans="12:13" x14ac:dyDescent="0.25">
      <c r="L6238" s="90"/>
      <c r="M6238"/>
    </row>
    <row r="6239" spans="12:13" x14ac:dyDescent="0.25">
      <c r="L6239" s="90"/>
      <c r="M6239"/>
    </row>
    <row r="6240" spans="12:13" x14ac:dyDescent="0.25">
      <c r="L6240" s="90"/>
      <c r="M6240"/>
    </row>
    <row r="6241" spans="12:13" x14ac:dyDescent="0.25">
      <c r="L6241" s="90"/>
      <c r="M6241"/>
    </row>
    <row r="6242" spans="12:13" x14ac:dyDescent="0.25">
      <c r="L6242" s="90"/>
      <c r="M6242"/>
    </row>
    <row r="6243" spans="12:13" x14ac:dyDescent="0.25">
      <c r="L6243" s="90"/>
      <c r="M6243"/>
    </row>
    <row r="6244" spans="12:13" x14ac:dyDescent="0.25">
      <c r="L6244" s="90"/>
      <c r="M6244"/>
    </row>
    <row r="6245" spans="12:13" x14ac:dyDescent="0.25">
      <c r="L6245" s="90"/>
      <c r="M6245"/>
    </row>
    <row r="6246" spans="12:13" x14ac:dyDescent="0.25">
      <c r="L6246" s="90"/>
      <c r="M6246"/>
    </row>
    <row r="6247" spans="12:13" x14ac:dyDescent="0.25">
      <c r="L6247" s="90"/>
      <c r="M6247"/>
    </row>
    <row r="6248" spans="12:13" x14ac:dyDescent="0.25">
      <c r="L6248" s="90"/>
      <c r="M6248"/>
    </row>
    <row r="6249" spans="12:13" x14ac:dyDescent="0.25">
      <c r="L6249" s="90"/>
      <c r="M6249"/>
    </row>
    <row r="6250" spans="12:13" x14ac:dyDescent="0.25">
      <c r="L6250" s="90"/>
      <c r="M6250"/>
    </row>
    <row r="6251" spans="12:13" x14ac:dyDescent="0.25">
      <c r="L6251" s="90"/>
      <c r="M6251"/>
    </row>
    <row r="6252" spans="12:13" x14ac:dyDescent="0.25">
      <c r="L6252" s="90"/>
      <c r="M6252"/>
    </row>
    <row r="6253" spans="12:13" x14ac:dyDescent="0.25">
      <c r="L6253" s="90"/>
      <c r="M6253"/>
    </row>
    <row r="6254" spans="12:13" x14ac:dyDescent="0.25">
      <c r="L6254" s="90"/>
      <c r="M6254"/>
    </row>
    <row r="6255" spans="12:13" x14ac:dyDescent="0.25">
      <c r="L6255" s="90"/>
      <c r="M6255"/>
    </row>
    <row r="6256" spans="12:13" x14ac:dyDescent="0.25">
      <c r="L6256" s="90"/>
      <c r="M6256"/>
    </row>
    <row r="6257" spans="12:13" x14ac:dyDescent="0.25">
      <c r="L6257" s="90"/>
      <c r="M6257"/>
    </row>
    <row r="6258" spans="12:13" x14ac:dyDescent="0.25">
      <c r="L6258" s="90"/>
      <c r="M6258"/>
    </row>
    <row r="6259" spans="12:13" x14ac:dyDescent="0.25">
      <c r="L6259" s="90"/>
      <c r="M6259"/>
    </row>
    <row r="6260" spans="12:13" x14ac:dyDescent="0.25">
      <c r="L6260" s="90"/>
      <c r="M6260"/>
    </row>
    <row r="6261" spans="12:13" x14ac:dyDescent="0.25">
      <c r="L6261" s="90"/>
      <c r="M6261"/>
    </row>
    <row r="6262" spans="12:13" x14ac:dyDescent="0.25">
      <c r="L6262" s="90"/>
      <c r="M6262"/>
    </row>
    <row r="6263" spans="12:13" x14ac:dyDescent="0.25">
      <c r="L6263" s="90"/>
      <c r="M6263"/>
    </row>
    <row r="6264" spans="12:13" x14ac:dyDescent="0.25">
      <c r="L6264" s="90"/>
      <c r="M6264"/>
    </row>
    <row r="6265" spans="12:13" x14ac:dyDescent="0.25">
      <c r="L6265" s="90"/>
      <c r="M6265"/>
    </row>
    <row r="6266" spans="12:13" x14ac:dyDescent="0.25">
      <c r="L6266" s="90"/>
      <c r="M6266"/>
    </row>
    <row r="6267" spans="12:13" x14ac:dyDescent="0.25">
      <c r="L6267" s="90"/>
      <c r="M6267"/>
    </row>
    <row r="6268" spans="12:13" x14ac:dyDescent="0.25">
      <c r="L6268" s="90"/>
      <c r="M6268"/>
    </row>
    <row r="6269" spans="12:13" x14ac:dyDescent="0.25">
      <c r="L6269" s="90"/>
      <c r="M6269"/>
    </row>
    <row r="6270" spans="12:13" x14ac:dyDescent="0.25">
      <c r="L6270" s="90"/>
      <c r="M6270"/>
    </row>
    <row r="6271" spans="12:13" x14ac:dyDescent="0.25">
      <c r="L6271" s="90"/>
      <c r="M6271"/>
    </row>
    <row r="6272" spans="12:13" x14ac:dyDescent="0.25">
      <c r="L6272" s="90"/>
      <c r="M6272"/>
    </row>
    <row r="6273" spans="12:13" x14ac:dyDescent="0.25">
      <c r="L6273" s="90"/>
      <c r="M6273"/>
    </row>
    <row r="6274" spans="12:13" x14ac:dyDescent="0.25">
      <c r="L6274" s="90"/>
      <c r="M6274"/>
    </row>
    <row r="6275" spans="12:13" x14ac:dyDescent="0.25">
      <c r="L6275" s="90"/>
      <c r="M6275"/>
    </row>
    <row r="6276" spans="12:13" x14ac:dyDescent="0.25">
      <c r="L6276" s="90"/>
      <c r="M6276"/>
    </row>
    <row r="6277" spans="12:13" x14ac:dyDescent="0.25">
      <c r="L6277" s="90"/>
      <c r="M6277"/>
    </row>
    <row r="6278" spans="12:13" x14ac:dyDescent="0.25">
      <c r="L6278" s="90"/>
      <c r="M6278"/>
    </row>
    <row r="6279" spans="12:13" x14ac:dyDescent="0.25">
      <c r="L6279" s="90"/>
      <c r="M6279"/>
    </row>
    <row r="6280" spans="12:13" x14ac:dyDescent="0.25">
      <c r="L6280" s="90"/>
      <c r="M6280"/>
    </row>
    <row r="6281" spans="12:13" x14ac:dyDescent="0.25">
      <c r="L6281" s="90"/>
      <c r="M6281"/>
    </row>
    <row r="6282" spans="12:13" x14ac:dyDescent="0.25">
      <c r="L6282" s="90"/>
      <c r="M6282"/>
    </row>
    <row r="6283" spans="12:13" x14ac:dyDescent="0.25">
      <c r="L6283" s="90"/>
      <c r="M6283"/>
    </row>
    <row r="6284" spans="12:13" x14ac:dyDescent="0.25">
      <c r="L6284" s="90"/>
      <c r="M6284"/>
    </row>
    <row r="6285" spans="12:13" x14ac:dyDescent="0.25">
      <c r="L6285" s="90"/>
      <c r="M6285"/>
    </row>
    <row r="6286" spans="12:13" x14ac:dyDescent="0.25">
      <c r="L6286" s="90"/>
      <c r="M6286"/>
    </row>
    <row r="6287" spans="12:13" x14ac:dyDescent="0.25">
      <c r="L6287" s="90"/>
      <c r="M6287"/>
    </row>
    <row r="6288" spans="12:13" x14ac:dyDescent="0.25">
      <c r="L6288" s="90"/>
      <c r="M6288"/>
    </row>
    <row r="6289" spans="12:13" x14ac:dyDescent="0.25">
      <c r="L6289" s="90"/>
      <c r="M6289"/>
    </row>
    <row r="6290" spans="12:13" x14ac:dyDescent="0.25">
      <c r="L6290" s="90"/>
      <c r="M6290"/>
    </row>
    <row r="6291" spans="12:13" x14ac:dyDescent="0.25">
      <c r="L6291" s="90"/>
      <c r="M6291"/>
    </row>
    <row r="6292" spans="12:13" x14ac:dyDescent="0.25">
      <c r="L6292" s="90"/>
      <c r="M6292"/>
    </row>
    <row r="6293" spans="12:13" x14ac:dyDescent="0.25">
      <c r="L6293" s="90"/>
      <c r="M6293"/>
    </row>
    <row r="6294" spans="12:13" x14ac:dyDescent="0.25">
      <c r="L6294" s="90"/>
      <c r="M6294"/>
    </row>
    <row r="6295" spans="12:13" x14ac:dyDescent="0.25">
      <c r="L6295" s="90"/>
      <c r="M6295"/>
    </row>
    <row r="6296" spans="12:13" x14ac:dyDescent="0.25">
      <c r="L6296" s="90"/>
      <c r="M6296"/>
    </row>
    <row r="6297" spans="12:13" x14ac:dyDescent="0.25">
      <c r="L6297" s="90"/>
      <c r="M6297"/>
    </row>
    <row r="6298" spans="12:13" x14ac:dyDescent="0.25">
      <c r="L6298" s="90"/>
      <c r="M6298"/>
    </row>
    <row r="6299" spans="12:13" x14ac:dyDescent="0.25">
      <c r="L6299" s="90"/>
      <c r="M6299"/>
    </row>
    <row r="6300" spans="12:13" x14ac:dyDescent="0.25">
      <c r="L6300" s="90"/>
      <c r="M6300"/>
    </row>
    <row r="6301" spans="12:13" x14ac:dyDescent="0.25">
      <c r="L6301" s="90"/>
      <c r="M6301"/>
    </row>
    <row r="6302" spans="12:13" x14ac:dyDescent="0.25">
      <c r="L6302" s="90"/>
      <c r="M6302"/>
    </row>
    <row r="6303" spans="12:13" x14ac:dyDescent="0.25">
      <c r="L6303" s="90"/>
      <c r="M6303"/>
    </row>
    <row r="6304" spans="12:13" x14ac:dyDescent="0.25">
      <c r="L6304" s="90"/>
      <c r="M6304"/>
    </row>
    <row r="6305" spans="12:13" x14ac:dyDescent="0.25">
      <c r="L6305" s="90"/>
      <c r="M6305"/>
    </row>
    <row r="6306" spans="12:13" x14ac:dyDescent="0.25">
      <c r="L6306" s="90"/>
      <c r="M6306"/>
    </row>
    <row r="6307" spans="12:13" x14ac:dyDescent="0.25">
      <c r="L6307" s="90"/>
      <c r="M6307"/>
    </row>
    <row r="6308" spans="12:13" x14ac:dyDescent="0.25">
      <c r="L6308" s="90"/>
      <c r="M6308"/>
    </row>
    <row r="6309" spans="12:13" x14ac:dyDescent="0.25">
      <c r="L6309" s="90"/>
      <c r="M6309"/>
    </row>
    <row r="6310" spans="12:13" x14ac:dyDescent="0.25">
      <c r="L6310" s="90"/>
      <c r="M6310"/>
    </row>
    <row r="6311" spans="12:13" x14ac:dyDescent="0.25">
      <c r="L6311" s="90"/>
      <c r="M6311"/>
    </row>
    <row r="6312" spans="12:13" x14ac:dyDescent="0.25">
      <c r="L6312" s="90"/>
      <c r="M6312"/>
    </row>
    <row r="6313" spans="12:13" x14ac:dyDescent="0.25">
      <c r="L6313" s="90"/>
      <c r="M6313"/>
    </row>
    <row r="6314" spans="12:13" x14ac:dyDescent="0.25">
      <c r="L6314" s="90"/>
      <c r="M6314"/>
    </row>
    <row r="6315" spans="12:13" x14ac:dyDescent="0.25">
      <c r="L6315" s="90"/>
      <c r="M6315"/>
    </row>
    <row r="6316" spans="12:13" x14ac:dyDescent="0.25">
      <c r="L6316" s="90"/>
      <c r="M6316"/>
    </row>
    <row r="6317" spans="12:13" x14ac:dyDescent="0.25">
      <c r="L6317" s="90"/>
      <c r="M6317"/>
    </row>
    <row r="6318" spans="12:13" x14ac:dyDescent="0.25">
      <c r="L6318" s="90"/>
      <c r="M6318"/>
    </row>
    <row r="6319" spans="12:13" x14ac:dyDescent="0.25">
      <c r="L6319" s="90"/>
      <c r="M6319"/>
    </row>
    <row r="6320" spans="12:13" x14ac:dyDescent="0.25">
      <c r="L6320" s="90"/>
      <c r="M6320"/>
    </row>
    <row r="6321" spans="12:13" x14ac:dyDescent="0.25">
      <c r="L6321" s="90"/>
      <c r="M6321"/>
    </row>
    <row r="6322" spans="12:13" x14ac:dyDescent="0.25">
      <c r="L6322" s="90"/>
      <c r="M6322"/>
    </row>
    <row r="6323" spans="12:13" x14ac:dyDescent="0.25">
      <c r="L6323" s="90"/>
      <c r="M6323"/>
    </row>
    <row r="6324" spans="12:13" x14ac:dyDescent="0.25">
      <c r="L6324" s="90"/>
      <c r="M6324"/>
    </row>
    <row r="6325" spans="12:13" x14ac:dyDescent="0.25">
      <c r="L6325" s="90"/>
      <c r="M6325"/>
    </row>
    <row r="6326" spans="12:13" x14ac:dyDescent="0.25">
      <c r="L6326" s="90"/>
      <c r="M6326"/>
    </row>
    <row r="6327" spans="12:13" x14ac:dyDescent="0.25">
      <c r="L6327" s="90"/>
      <c r="M6327"/>
    </row>
    <row r="6328" spans="12:13" x14ac:dyDescent="0.25">
      <c r="L6328" s="90"/>
      <c r="M6328"/>
    </row>
    <row r="6329" spans="12:13" x14ac:dyDescent="0.25">
      <c r="L6329" s="90"/>
      <c r="M6329"/>
    </row>
    <row r="6330" spans="12:13" x14ac:dyDescent="0.25">
      <c r="L6330" s="90"/>
      <c r="M6330"/>
    </row>
    <row r="6331" spans="12:13" x14ac:dyDescent="0.25">
      <c r="L6331" s="90"/>
      <c r="M6331"/>
    </row>
    <row r="6332" spans="12:13" x14ac:dyDescent="0.25">
      <c r="L6332" s="90"/>
      <c r="M6332"/>
    </row>
    <row r="6333" spans="12:13" x14ac:dyDescent="0.25">
      <c r="L6333" s="90"/>
      <c r="M6333"/>
    </row>
    <row r="6334" spans="12:13" x14ac:dyDescent="0.25">
      <c r="L6334" s="90"/>
      <c r="M6334"/>
    </row>
    <row r="6335" spans="12:13" x14ac:dyDescent="0.25">
      <c r="L6335" s="90"/>
      <c r="M6335"/>
    </row>
    <row r="6336" spans="12:13" x14ac:dyDescent="0.25">
      <c r="L6336" s="90"/>
      <c r="M6336"/>
    </row>
    <row r="6337" spans="12:13" x14ac:dyDescent="0.25">
      <c r="L6337" s="90"/>
      <c r="M6337"/>
    </row>
    <row r="6338" spans="12:13" x14ac:dyDescent="0.25">
      <c r="L6338" s="90"/>
      <c r="M6338"/>
    </row>
    <row r="6339" spans="12:13" x14ac:dyDescent="0.25">
      <c r="L6339" s="90"/>
      <c r="M6339"/>
    </row>
    <row r="6340" spans="12:13" x14ac:dyDescent="0.25">
      <c r="L6340" s="90"/>
      <c r="M6340"/>
    </row>
    <row r="6341" spans="12:13" x14ac:dyDescent="0.25">
      <c r="L6341" s="90"/>
      <c r="M6341"/>
    </row>
    <row r="6342" spans="12:13" x14ac:dyDescent="0.25">
      <c r="L6342" s="90"/>
      <c r="M6342"/>
    </row>
    <row r="6343" spans="12:13" x14ac:dyDescent="0.25">
      <c r="L6343" s="90"/>
      <c r="M6343"/>
    </row>
    <row r="6344" spans="12:13" x14ac:dyDescent="0.25">
      <c r="L6344" s="90"/>
      <c r="M6344"/>
    </row>
    <row r="6345" spans="12:13" x14ac:dyDescent="0.25">
      <c r="L6345" s="90"/>
      <c r="M6345"/>
    </row>
    <row r="6346" spans="12:13" x14ac:dyDescent="0.25">
      <c r="L6346" s="90"/>
      <c r="M6346"/>
    </row>
    <row r="6347" spans="12:13" x14ac:dyDescent="0.25">
      <c r="L6347" s="90"/>
      <c r="M6347"/>
    </row>
    <row r="6348" spans="12:13" x14ac:dyDescent="0.25">
      <c r="L6348" s="90"/>
      <c r="M6348"/>
    </row>
    <row r="6349" spans="12:13" x14ac:dyDescent="0.25">
      <c r="L6349" s="90"/>
      <c r="M6349"/>
    </row>
    <row r="6350" spans="12:13" x14ac:dyDescent="0.25">
      <c r="L6350" s="90"/>
      <c r="M6350"/>
    </row>
    <row r="6351" spans="12:13" x14ac:dyDescent="0.25">
      <c r="L6351" s="90"/>
      <c r="M6351"/>
    </row>
    <row r="6352" spans="12:13" x14ac:dyDescent="0.25">
      <c r="L6352" s="90"/>
      <c r="M6352"/>
    </row>
    <row r="6353" spans="12:13" x14ac:dyDescent="0.25">
      <c r="L6353" s="90"/>
      <c r="M6353"/>
    </row>
    <row r="6354" spans="12:13" x14ac:dyDescent="0.25">
      <c r="L6354" s="90"/>
      <c r="M6354"/>
    </row>
    <row r="6355" spans="12:13" x14ac:dyDescent="0.25">
      <c r="L6355" s="90"/>
      <c r="M6355"/>
    </row>
    <row r="6356" spans="12:13" x14ac:dyDescent="0.25">
      <c r="L6356" s="90"/>
      <c r="M6356"/>
    </row>
    <row r="6357" spans="12:13" x14ac:dyDescent="0.25">
      <c r="L6357" s="90"/>
      <c r="M6357"/>
    </row>
    <row r="6358" spans="12:13" x14ac:dyDescent="0.25">
      <c r="L6358" s="90"/>
      <c r="M6358"/>
    </row>
    <row r="6359" spans="12:13" x14ac:dyDescent="0.25">
      <c r="L6359" s="90"/>
      <c r="M6359"/>
    </row>
    <row r="6360" spans="12:13" x14ac:dyDescent="0.25">
      <c r="L6360" s="90"/>
      <c r="M6360"/>
    </row>
    <row r="6361" spans="12:13" x14ac:dyDescent="0.25">
      <c r="L6361" s="90"/>
      <c r="M6361"/>
    </row>
    <row r="6362" spans="12:13" x14ac:dyDescent="0.25">
      <c r="L6362" s="90"/>
      <c r="M6362"/>
    </row>
    <row r="6363" spans="12:13" x14ac:dyDescent="0.25">
      <c r="L6363" s="90"/>
      <c r="M6363"/>
    </row>
    <row r="6364" spans="12:13" x14ac:dyDescent="0.25">
      <c r="L6364" s="90"/>
      <c r="M6364"/>
    </row>
    <row r="6365" spans="12:13" x14ac:dyDescent="0.25">
      <c r="L6365" s="90"/>
      <c r="M6365"/>
    </row>
    <row r="6366" spans="12:13" x14ac:dyDescent="0.25">
      <c r="L6366" s="90"/>
      <c r="M6366"/>
    </row>
    <row r="6367" spans="12:13" x14ac:dyDescent="0.25">
      <c r="L6367" s="90"/>
      <c r="M6367"/>
    </row>
    <row r="6368" spans="12:13" x14ac:dyDescent="0.25">
      <c r="L6368" s="90"/>
      <c r="M6368"/>
    </row>
    <row r="6369" spans="12:13" x14ac:dyDescent="0.25">
      <c r="L6369" s="90"/>
      <c r="M6369"/>
    </row>
    <row r="6370" spans="12:13" x14ac:dyDescent="0.25">
      <c r="L6370" s="90"/>
      <c r="M6370"/>
    </row>
    <row r="6371" spans="12:13" x14ac:dyDescent="0.25">
      <c r="L6371" s="90"/>
      <c r="M6371"/>
    </row>
    <row r="6372" spans="12:13" x14ac:dyDescent="0.25">
      <c r="L6372" s="90"/>
      <c r="M6372"/>
    </row>
    <row r="6373" spans="12:13" x14ac:dyDescent="0.25">
      <c r="L6373" s="90"/>
      <c r="M6373"/>
    </row>
    <row r="6374" spans="12:13" x14ac:dyDescent="0.25">
      <c r="L6374" s="90"/>
      <c r="M6374"/>
    </row>
    <row r="6375" spans="12:13" x14ac:dyDescent="0.25">
      <c r="L6375" s="90"/>
      <c r="M6375"/>
    </row>
    <row r="6376" spans="12:13" x14ac:dyDescent="0.25">
      <c r="L6376" s="90"/>
      <c r="M6376"/>
    </row>
    <row r="6377" spans="12:13" x14ac:dyDescent="0.25">
      <c r="L6377" s="90"/>
      <c r="M6377"/>
    </row>
    <row r="6378" spans="12:13" x14ac:dyDescent="0.25">
      <c r="L6378" s="90"/>
      <c r="M6378"/>
    </row>
    <row r="6379" spans="12:13" x14ac:dyDescent="0.25">
      <c r="L6379" s="90"/>
      <c r="M6379"/>
    </row>
    <row r="6380" spans="12:13" x14ac:dyDescent="0.25">
      <c r="L6380" s="90"/>
      <c r="M6380"/>
    </row>
    <row r="6381" spans="12:13" x14ac:dyDescent="0.25">
      <c r="L6381" s="90"/>
      <c r="M6381"/>
    </row>
    <row r="6382" spans="12:13" x14ac:dyDescent="0.25">
      <c r="L6382" s="90"/>
      <c r="M6382"/>
    </row>
    <row r="6383" spans="12:13" x14ac:dyDescent="0.25">
      <c r="L6383" s="90"/>
      <c r="M6383"/>
    </row>
    <row r="6384" spans="12:13" x14ac:dyDescent="0.25">
      <c r="L6384" s="90"/>
      <c r="M6384"/>
    </row>
    <row r="6385" spans="12:13" x14ac:dyDescent="0.25">
      <c r="L6385" s="90"/>
      <c r="M6385"/>
    </row>
    <row r="6386" spans="12:13" x14ac:dyDescent="0.25">
      <c r="L6386" s="90"/>
      <c r="M6386"/>
    </row>
    <row r="6387" spans="12:13" x14ac:dyDescent="0.25">
      <c r="L6387" s="90"/>
      <c r="M6387"/>
    </row>
    <row r="6388" spans="12:13" x14ac:dyDescent="0.25">
      <c r="L6388" s="90"/>
      <c r="M6388"/>
    </row>
    <row r="6389" spans="12:13" x14ac:dyDescent="0.25">
      <c r="L6389" s="90"/>
      <c r="M6389"/>
    </row>
    <row r="6390" spans="12:13" x14ac:dyDescent="0.25">
      <c r="L6390" s="90"/>
      <c r="M6390"/>
    </row>
    <row r="6391" spans="12:13" x14ac:dyDescent="0.25">
      <c r="L6391" s="90"/>
      <c r="M6391"/>
    </row>
    <row r="6392" spans="12:13" x14ac:dyDescent="0.25">
      <c r="L6392" s="90"/>
      <c r="M6392"/>
    </row>
    <row r="6393" spans="12:13" x14ac:dyDescent="0.25">
      <c r="L6393" s="90"/>
      <c r="M6393"/>
    </row>
    <row r="6394" spans="12:13" x14ac:dyDescent="0.25">
      <c r="L6394" s="90"/>
      <c r="M6394"/>
    </row>
    <row r="6395" spans="12:13" x14ac:dyDescent="0.25">
      <c r="L6395" s="90"/>
      <c r="M6395"/>
    </row>
    <row r="6396" spans="12:13" x14ac:dyDescent="0.25">
      <c r="L6396" s="90"/>
      <c r="M6396"/>
    </row>
    <row r="6397" spans="12:13" x14ac:dyDescent="0.25">
      <c r="L6397" s="90"/>
      <c r="M6397"/>
    </row>
    <row r="6398" spans="12:13" x14ac:dyDescent="0.25">
      <c r="L6398" s="90"/>
      <c r="M6398"/>
    </row>
    <row r="6399" spans="12:13" x14ac:dyDescent="0.25">
      <c r="L6399" s="90"/>
      <c r="M6399"/>
    </row>
    <row r="6400" spans="12:13" x14ac:dyDescent="0.25">
      <c r="L6400" s="90"/>
      <c r="M6400"/>
    </row>
    <row r="6401" spans="12:13" x14ac:dyDescent="0.25">
      <c r="L6401" s="90"/>
      <c r="M6401"/>
    </row>
    <row r="6402" spans="12:13" x14ac:dyDescent="0.25">
      <c r="L6402" s="90"/>
      <c r="M6402"/>
    </row>
    <row r="6403" spans="12:13" x14ac:dyDescent="0.25">
      <c r="L6403" s="90"/>
      <c r="M6403"/>
    </row>
    <row r="6404" spans="12:13" x14ac:dyDescent="0.25">
      <c r="L6404" s="90"/>
      <c r="M6404"/>
    </row>
    <row r="6405" spans="12:13" x14ac:dyDescent="0.25">
      <c r="L6405" s="90"/>
      <c r="M6405"/>
    </row>
    <row r="6406" spans="12:13" x14ac:dyDescent="0.25">
      <c r="L6406" s="90"/>
      <c r="M6406"/>
    </row>
    <row r="6407" spans="12:13" x14ac:dyDescent="0.25">
      <c r="L6407" s="90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ColWidth="8.85546875"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274</v>
      </c>
      <c r="B1" t="s">
        <v>235</v>
      </c>
      <c r="C1" t="s">
        <v>263</v>
      </c>
    </row>
    <row r="2" spans="1:3" x14ac:dyDescent="0.25">
      <c r="A2" t="s">
        <v>23</v>
      </c>
      <c r="B2" t="s">
        <v>141</v>
      </c>
      <c r="C2">
        <v>32.5</v>
      </c>
    </row>
    <row r="3" spans="1:3" x14ac:dyDescent="0.25">
      <c r="A3" t="s">
        <v>23</v>
      </c>
      <c r="B3" t="s">
        <v>18</v>
      </c>
      <c r="C3">
        <v>35.787500000000001</v>
      </c>
    </row>
    <row r="4" spans="1:3" x14ac:dyDescent="0.25">
      <c r="A4" t="s">
        <v>23</v>
      </c>
      <c r="B4" t="s">
        <v>133</v>
      </c>
      <c r="C4">
        <v>32.5</v>
      </c>
    </row>
    <row r="5" spans="1:3" x14ac:dyDescent="0.25">
      <c r="A5" t="s">
        <v>23</v>
      </c>
      <c r="B5" t="s">
        <v>140</v>
      </c>
      <c r="C5">
        <v>29</v>
      </c>
    </row>
    <row r="6" spans="1:3" x14ac:dyDescent="0.25">
      <c r="A6" t="s">
        <v>23</v>
      </c>
      <c r="B6" t="s">
        <v>138</v>
      </c>
      <c r="C6">
        <v>29</v>
      </c>
    </row>
    <row r="7" spans="1:3" x14ac:dyDescent="0.25">
      <c r="A7" t="s">
        <v>23</v>
      </c>
      <c r="B7" t="s">
        <v>137</v>
      </c>
      <c r="C7">
        <v>32.5</v>
      </c>
    </row>
    <row r="8" spans="1:3" x14ac:dyDescent="0.25">
      <c r="A8" t="s">
        <v>23</v>
      </c>
      <c r="B8" t="s">
        <v>135</v>
      </c>
      <c r="C8">
        <v>32.5</v>
      </c>
    </row>
    <row r="9" spans="1:3" x14ac:dyDescent="0.25">
      <c r="A9" t="s">
        <v>23</v>
      </c>
      <c r="B9" t="s">
        <v>132</v>
      </c>
      <c r="C9">
        <v>32.5</v>
      </c>
    </row>
    <row r="10" spans="1:3" x14ac:dyDescent="0.25">
      <c r="A10" t="s">
        <v>23</v>
      </c>
      <c r="B10" t="s">
        <v>65</v>
      </c>
      <c r="C10">
        <v>32.5</v>
      </c>
    </row>
    <row r="11" spans="1:3" x14ac:dyDescent="0.25">
      <c r="A11" t="s">
        <v>23</v>
      </c>
      <c r="B11" t="s">
        <v>134</v>
      </c>
      <c r="C11">
        <v>32.5</v>
      </c>
    </row>
    <row r="12" spans="1:3" x14ac:dyDescent="0.25">
      <c r="A12" t="s">
        <v>23</v>
      </c>
      <c r="B12" t="s">
        <v>139</v>
      </c>
      <c r="C12">
        <v>29</v>
      </c>
    </row>
    <row r="13" spans="1:3" x14ac:dyDescent="0.25">
      <c r="A13" t="s">
        <v>23</v>
      </c>
      <c r="B13" t="s">
        <v>21</v>
      </c>
      <c r="C13">
        <v>32.5</v>
      </c>
    </row>
    <row r="14" spans="1:3" x14ac:dyDescent="0.25">
      <c r="A14" t="s">
        <v>37</v>
      </c>
      <c r="B14" t="s">
        <v>21</v>
      </c>
      <c r="C14">
        <v>29</v>
      </c>
    </row>
    <row r="15" spans="1:3" x14ac:dyDescent="0.25">
      <c r="A15" t="s">
        <v>23</v>
      </c>
      <c r="B15" t="s">
        <v>142</v>
      </c>
      <c r="C15">
        <v>32.5</v>
      </c>
    </row>
    <row r="16" spans="1:3" x14ac:dyDescent="0.25">
      <c r="A16" t="s">
        <v>23</v>
      </c>
      <c r="B16" t="s">
        <v>136</v>
      </c>
      <c r="C16">
        <v>32.5</v>
      </c>
    </row>
    <row r="17" spans="1:3" x14ac:dyDescent="0.25">
      <c r="A17" t="s">
        <v>37</v>
      </c>
      <c r="B17" t="s">
        <v>136</v>
      </c>
      <c r="C17">
        <v>29</v>
      </c>
    </row>
    <row r="18" spans="1:3" x14ac:dyDescent="0.25">
      <c r="A18" t="s">
        <v>23</v>
      </c>
      <c r="B18" t="s">
        <v>144</v>
      </c>
      <c r="C18">
        <v>29</v>
      </c>
    </row>
    <row r="19" spans="1:3" x14ac:dyDescent="0.25">
      <c r="A19" t="s">
        <v>23</v>
      </c>
      <c r="B19" t="s">
        <v>143</v>
      </c>
      <c r="C19">
        <v>29</v>
      </c>
    </row>
    <row r="20" spans="1:3" x14ac:dyDescent="0.25">
      <c r="A20" t="s">
        <v>23</v>
      </c>
      <c r="B20" t="s">
        <v>45</v>
      </c>
      <c r="C20">
        <v>40</v>
      </c>
    </row>
    <row r="21" spans="1:3" x14ac:dyDescent="0.25">
      <c r="A21" t="s">
        <v>23</v>
      </c>
      <c r="B21" t="s">
        <v>117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A18"/>
  <sheetViews>
    <sheetView showGridLines="0" workbookViewId="0">
      <selection activeCell="P27" sqref="P27"/>
    </sheetView>
  </sheetViews>
  <sheetFormatPr defaultColWidth="8.85546875" defaultRowHeight="15" x14ac:dyDescent="0.25"/>
  <cols>
    <col min="1" max="1" width="36.28515625" bestFit="1" customWidth="1"/>
  </cols>
  <sheetData>
    <row r="1" spans="1:1" x14ac:dyDescent="0.25">
      <c r="A1" t="str" cm="1">
        <f t="array" ref="A1:A18">_xlfn.UNIQUE(PartnerList[Name])</f>
        <v>EXPRESS TRANSPORTATION SERVICES, LLC</v>
      </c>
    </row>
    <row r="2" spans="1:1" x14ac:dyDescent="0.25">
      <c r="A2" t="str">
        <v>AARON TRANSPORTATION</v>
      </c>
    </row>
    <row r="3" spans="1:1" x14ac:dyDescent="0.25">
      <c r="A3" t="str">
        <v>MONAI&amp;SON'S LLC</v>
      </c>
    </row>
    <row r="4" spans="1:1" x14ac:dyDescent="0.25">
      <c r="A4" t="str">
        <v>DIAMOND HILL TRANSPORTATION LLC</v>
      </c>
    </row>
    <row r="5" spans="1:1" x14ac:dyDescent="0.25">
      <c r="A5" t="str">
        <v>TRANSIT LTM LLC</v>
      </c>
    </row>
    <row r="6" spans="1:1" x14ac:dyDescent="0.25">
      <c r="A6" t="str">
        <v>HUGO FAMILY TRANSPORTATION</v>
      </c>
    </row>
    <row r="7" spans="1:1" x14ac:dyDescent="0.25">
      <c r="A7" t="str">
        <v>GET CARE TRANSIT LLC</v>
      </c>
    </row>
    <row r="8" spans="1:1" x14ac:dyDescent="0.25">
      <c r="A8" t="str">
        <v>REM SOLUTIONS LLC</v>
      </c>
    </row>
    <row r="9" spans="1:1" x14ac:dyDescent="0.25">
      <c r="A9" t="str">
        <v>HIGHER-SELF LLC</v>
      </c>
    </row>
    <row r="10" spans="1:1" x14ac:dyDescent="0.25">
      <c r="A10" t="str">
        <v>NORTHCAL TRANSPORTATION LLC</v>
      </c>
    </row>
    <row r="11" spans="1:1" x14ac:dyDescent="0.25">
      <c r="A11" t="str">
        <v>SYNERGY MEDICAL TRANSPORTATION LLC</v>
      </c>
    </row>
    <row r="12" spans="1:1" x14ac:dyDescent="0.25">
      <c r="A12" t="str">
        <v>MADE EAZY LLC</v>
      </c>
    </row>
    <row r="13" spans="1:1" x14ac:dyDescent="0.25">
      <c r="A13" t="str">
        <v>FOWLER SENIOR TRANSIT LLC</v>
      </c>
    </row>
    <row r="14" spans="1:1" x14ac:dyDescent="0.25">
      <c r="A14" t="str">
        <v>BUFFINGTON TRANSPORTATION LLC</v>
      </c>
    </row>
    <row r="15" spans="1:1" x14ac:dyDescent="0.25">
      <c r="A15" t="str">
        <v>NEMIA CARE LLC</v>
      </c>
    </row>
    <row r="16" spans="1:1" x14ac:dyDescent="0.25">
      <c r="A16" t="str">
        <v>TRI VALLEY TRANSPORTATION INC.</v>
      </c>
    </row>
    <row r="17" spans="1:1" x14ac:dyDescent="0.25">
      <c r="A17" t="str">
        <v>PEOPLE FIRST TRANSIT LLC</v>
      </c>
    </row>
    <row r="18" spans="1:1" x14ac:dyDescent="0.25">
      <c r="A18" t="str">
        <v>QUICK RIDES CA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workbookViewId="0">
      <selection activeCell="C3" sqref="C3"/>
    </sheetView>
  </sheetViews>
  <sheetFormatPr defaultColWidth="8.85546875"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275</v>
      </c>
      <c r="B1" s="1" t="s">
        <v>276</v>
      </c>
      <c r="C1" s="1" t="s">
        <v>277</v>
      </c>
      <c r="D1" s="1" t="s">
        <v>278</v>
      </c>
    </row>
    <row r="2" spans="1:4" x14ac:dyDescent="0.25">
      <c r="B2" s="69" t="s">
        <v>279</v>
      </c>
      <c r="C2" t="s">
        <v>280</v>
      </c>
      <c r="D2" t="e">
        <f ca="1">IF(AND(B2="",A2=""),"",$B$13&amp;$A2&amp;$B2)</f>
        <v>#VALUE!</v>
      </c>
    </row>
    <row r="3" spans="1:4" x14ac:dyDescent="0.25">
      <c r="B3" s="69" t="s">
        <v>281</v>
      </c>
      <c r="C3" t="s">
        <v>282</v>
      </c>
      <c r="D3" t="e">
        <f ca="1">IF(AND(B3="",A3=""),"",$B$13&amp;$A3&amp;$B3)</f>
        <v>#VALUE!</v>
      </c>
    </row>
    <row r="11" spans="1:4" x14ac:dyDescent="0.25">
      <c r="A11" t="s">
        <v>283</v>
      </c>
      <c r="B11" t="str" cm="1">
        <f t="array" aca="1" ref="B11" ca="1">CELL("filename")</f>
        <v>C:\Users\neild\Desktop\Payroll Analysis\[VDP_DIV5_0324_0406 FINAL.xlsm]PR DATE</v>
      </c>
    </row>
    <row r="12" spans="1:4" x14ac:dyDescent="0.25">
      <c r="A12" t="s">
        <v>284</v>
      </c>
      <c r="B12" t="str" cm="1">
        <f t="array" aca="1" ref="B12" ca="1">LEFT(CELL("filename",$B$12),FIND("[",CELL("filename",$B$12),1)-1)</f>
        <v>C:\Users\neild\Desktop\Payroll Analysis\</v>
      </c>
    </row>
    <row r="13" spans="1:4" x14ac:dyDescent="0.25">
      <c r="A13" t="s">
        <v>285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286</v>
      </c>
      <c r="D20" s="1" t="s">
        <v>222</v>
      </c>
    </row>
    <row r="21" spans="3:4" x14ac:dyDescent="0.25">
      <c r="C21" t="s">
        <v>287</v>
      </c>
      <c r="D21" t="s">
        <v>288</v>
      </c>
    </row>
    <row r="22" spans="3:4" x14ac:dyDescent="0.25">
      <c r="C22" t="s">
        <v>289</v>
      </c>
      <c r="D22" t="s">
        <v>288</v>
      </c>
    </row>
    <row r="23" spans="3:4" x14ac:dyDescent="0.25">
      <c r="C23" t="s">
        <v>290</v>
      </c>
      <c r="D23" t="s">
        <v>288</v>
      </c>
    </row>
    <row r="24" spans="3:4" x14ac:dyDescent="0.25">
      <c r="C24" t="s">
        <v>291</v>
      </c>
      <c r="D24" t="s">
        <v>288</v>
      </c>
    </row>
    <row r="25" spans="3:4" x14ac:dyDescent="0.25">
      <c r="C25" t="s">
        <v>292</v>
      </c>
      <c r="D25" t="s">
        <v>288</v>
      </c>
    </row>
    <row r="26" spans="3:4" x14ac:dyDescent="0.25">
      <c r="C26" t="s">
        <v>293</v>
      </c>
      <c r="D26" t="s">
        <v>294</v>
      </c>
    </row>
    <row r="27" spans="3:4" x14ac:dyDescent="0.25">
      <c r="C27" t="s">
        <v>295</v>
      </c>
      <c r="D27" t="s">
        <v>294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ColWidth="8.85546875" defaultRowHeight="15" x14ac:dyDescent="0.25"/>
  <cols>
    <col min="1" max="1" width="9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6</v>
      </c>
      <c r="B1" t="s">
        <v>296</v>
      </c>
      <c r="C1" t="s">
        <v>297</v>
      </c>
      <c r="D1" t="s">
        <v>298</v>
      </c>
      <c r="E1" t="s">
        <v>299</v>
      </c>
    </row>
    <row r="2" spans="1:5" x14ac:dyDescent="0.25">
      <c r="A2" s="2">
        <v>45740</v>
      </c>
      <c r="B2" s="2">
        <v>45746</v>
      </c>
      <c r="C2">
        <v>4.76</v>
      </c>
      <c r="D2" s="2">
        <v>45740</v>
      </c>
      <c r="E2">
        <v>1</v>
      </c>
    </row>
    <row r="3" spans="1:5" x14ac:dyDescent="0.25">
      <c r="A3" s="2">
        <v>45740</v>
      </c>
      <c r="B3" s="2">
        <v>45746</v>
      </c>
      <c r="C3">
        <v>4.76</v>
      </c>
      <c r="D3" s="2">
        <v>45741</v>
      </c>
      <c r="E3">
        <v>1</v>
      </c>
    </row>
    <row r="4" spans="1:5" x14ac:dyDescent="0.25">
      <c r="A4" s="2">
        <v>45740</v>
      </c>
      <c r="B4" s="2">
        <v>45746</v>
      </c>
      <c r="C4">
        <v>4.76</v>
      </c>
      <c r="D4" s="2">
        <v>45742</v>
      </c>
      <c r="E4">
        <v>1</v>
      </c>
    </row>
    <row r="5" spans="1:5" x14ac:dyDescent="0.25">
      <c r="A5" s="2">
        <v>45740</v>
      </c>
      <c r="B5" s="2">
        <v>45746</v>
      </c>
      <c r="C5">
        <v>4.76</v>
      </c>
      <c r="D5" s="2">
        <v>45743</v>
      </c>
      <c r="E5">
        <v>1</v>
      </c>
    </row>
    <row r="6" spans="1:5" x14ac:dyDescent="0.25">
      <c r="A6" s="2">
        <v>45740</v>
      </c>
      <c r="B6" s="2">
        <v>45746</v>
      </c>
      <c r="C6">
        <v>4.76</v>
      </c>
      <c r="D6" s="2">
        <v>45744</v>
      </c>
      <c r="E6">
        <v>1</v>
      </c>
    </row>
    <row r="7" spans="1:5" x14ac:dyDescent="0.25">
      <c r="A7" s="2">
        <v>45740</v>
      </c>
      <c r="B7" s="2">
        <v>45746</v>
      </c>
      <c r="C7">
        <v>4.76</v>
      </c>
      <c r="D7" s="2">
        <v>45745</v>
      </c>
      <c r="E7">
        <v>1</v>
      </c>
    </row>
    <row r="8" spans="1:5" x14ac:dyDescent="0.25">
      <c r="A8" s="2">
        <v>45740</v>
      </c>
      <c r="B8" s="2">
        <v>45746</v>
      </c>
      <c r="C8">
        <v>4.76</v>
      </c>
      <c r="D8" s="2">
        <v>45746</v>
      </c>
      <c r="E8">
        <v>1</v>
      </c>
    </row>
    <row r="9" spans="1:5" x14ac:dyDescent="0.25">
      <c r="A9" s="2">
        <v>45747</v>
      </c>
      <c r="B9" s="2">
        <v>45753</v>
      </c>
      <c r="C9">
        <v>5.01</v>
      </c>
      <c r="D9" s="2">
        <v>45747</v>
      </c>
      <c r="E9">
        <v>2</v>
      </c>
    </row>
    <row r="10" spans="1:5" x14ac:dyDescent="0.25">
      <c r="A10" s="2">
        <v>45747</v>
      </c>
      <c r="B10" s="2">
        <v>45753</v>
      </c>
      <c r="C10">
        <v>5.01</v>
      </c>
      <c r="D10" s="2">
        <v>45748</v>
      </c>
      <c r="E10">
        <v>2</v>
      </c>
    </row>
    <row r="11" spans="1:5" x14ac:dyDescent="0.25">
      <c r="A11" s="2">
        <v>45747</v>
      </c>
      <c r="B11" s="2">
        <v>45753</v>
      </c>
      <c r="C11">
        <v>5.01</v>
      </c>
      <c r="D11" s="2">
        <v>45749</v>
      </c>
      <c r="E11">
        <v>2</v>
      </c>
    </row>
    <row r="12" spans="1:5" x14ac:dyDescent="0.25">
      <c r="A12" s="2">
        <v>45747</v>
      </c>
      <c r="B12" s="2">
        <v>45753</v>
      </c>
      <c r="C12">
        <v>5.01</v>
      </c>
      <c r="D12" s="2">
        <v>45750</v>
      </c>
      <c r="E12">
        <v>2</v>
      </c>
    </row>
    <row r="13" spans="1:5" x14ac:dyDescent="0.25">
      <c r="A13" s="2">
        <v>45747</v>
      </c>
      <c r="B13" s="2">
        <v>45753</v>
      </c>
      <c r="C13">
        <v>5.01</v>
      </c>
      <c r="D13" s="2">
        <v>45751</v>
      </c>
      <c r="E13">
        <v>2</v>
      </c>
    </row>
    <row r="14" spans="1:5" x14ac:dyDescent="0.25">
      <c r="A14" s="2">
        <v>45747</v>
      </c>
      <c r="B14" s="2">
        <v>45753</v>
      </c>
      <c r="C14">
        <v>5.01</v>
      </c>
      <c r="D14" s="2">
        <v>45752</v>
      </c>
      <c r="E14">
        <v>2</v>
      </c>
    </row>
    <row r="15" spans="1:5" x14ac:dyDescent="0.25">
      <c r="A15" s="2">
        <v>45747</v>
      </c>
      <c r="B15" s="2">
        <v>45753</v>
      </c>
      <c r="C15">
        <v>5.01</v>
      </c>
      <c r="D15" s="2">
        <v>45753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B5" sqref="B5"/>
    </sheetView>
  </sheetViews>
  <sheetFormatPr defaultColWidth="8.85546875"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275</v>
      </c>
      <c r="B1" s="1" t="s">
        <v>276</v>
      </c>
      <c r="C1" s="1" t="s">
        <v>300</v>
      </c>
      <c r="D1" s="1" t="s">
        <v>301</v>
      </c>
    </row>
    <row r="2" spans="1:4" x14ac:dyDescent="0.25">
      <c r="B2" s="70" t="s">
        <v>281</v>
      </c>
      <c r="C2" t="s">
        <v>302</v>
      </c>
      <c r="D2" t="e">
        <f ca="1">IF(AND(B2="",A2=""),"",$B$21&amp;$A2&amp;$B2)</f>
        <v>#VALUE!</v>
      </c>
    </row>
    <row r="3" spans="1:4" x14ac:dyDescent="0.25">
      <c r="B3" s="70" t="s">
        <v>279</v>
      </c>
      <c r="C3" t="s">
        <v>303</v>
      </c>
      <c r="D3" t="e">
        <f t="shared" ref="D3:D12" ca="1" si="0">IF(AND(B3="",A3=""),"",$B$21&amp;$A3&amp;$B3)</f>
        <v>#VALUE!</v>
      </c>
    </row>
    <row r="4" spans="1:4" x14ac:dyDescent="0.25">
      <c r="A4" t="s">
        <v>304</v>
      </c>
      <c r="B4" s="70" t="s">
        <v>305</v>
      </c>
      <c r="C4" t="s">
        <v>306</v>
      </c>
      <c r="D4" t="e">
        <f t="shared" ca="1" si="0"/>
        <v>#VALUE!</v>
      </c>
    </row>
    <row r="5" spans="1:4" x14ac:dyDescent="0.25">
      <c r="B5" s="69" t="s">
        <v>307</v>
      </c>
      <c r="C5" t="s">
        <v>308</v>
      </c>
      <c r="D5" t="e">
        <f t="shared" ca="1" si="0"/>
        <v>#VALUE!</v>
      </c>
    </row>
    <row r="6" spans="1:4" x14ac:dyDescent="0.25">
      <c r="A6" t="s">
        <v>304</v>
      </c>
      <c r="B6" t="s">
        <v>309</v>
      </c>
      <c r="C6" t="s">
        <v>310</v>
      </c>
      <c r="D6" t="e">
        <f t="shared" ca="1" si="0"/>
        <v>#VALUE!</v>
      </c>
    </row>
    <row r="7" spans="1:4" x14ac:dyDescent="0.25">
      <c r="B7" t="s">
        <v>311</v>
      </c>
      <c r="C7" t="s">
        <v>312</v>
      </c>
      <c r="D7" t="e">
        <f t="shared" ca="1" si="0"/>
        <v>#VALUE!</v>
      </c>
    </row>
    <row r="8" spans="1:4" x14ac:dyDescent="0.25">
      <c r="A8" t="s">
        <v>304</v>
      </c>
      <c r="B8" t="s">
        <v>313</v>
      </c>
      <c r="C8" t="s">
        <v>314</v>
      </c>
      <c r="D8" t="e">
        <f t="shared" ca="1" si="0"/>
        <v>#VALUE!</v>
      </c>
    </row>
    <row r="9" spans="1:4" x14ac:dyDescent="0.25">
      <c r="B9" t="s">
        <v>315</v>
      </c>
      <c r="C9" t="s">
        <v>316</v>
      </c>
      <c r="D9" t="e">
        <f t="shared" ca="1" si="0"/>
        <v>#VALUE!</v>
      </c>
    </row>
    <row r="10" spans="1:4" x14ac:dyDescent="0.25">
      <c r="A10" t="s">
        <v>304</v>
      </c>
      <c r="B10" t="s">
        <v>317</v>
      </c>
      <c r="C10" t="s">
        <v>318</v>
      </c>
      <c r="D10" t="e">
        <f t="shared" ca="1" si="0"/>
        <v>#VALUE!</v>
      </c>
    </row>
    <row r="11" spans="1:4" x14ac:dyDescent="0.25">
      <c r="A11" t="s">
        <v>304</v>
      </c>
      <c r="B11" t="s">
        <v>319</v>
      </c>
      <c r="C11" t="s">
        <v>320</v>
      </c>
      <c r="D11" t="e">
        <f t="shared" ca="1" si="0"/>
        <v>#VALUE!</v>
      </c>
    </row>
    <row r="12" spans="1:4" x14ac:dyDescent="0.25">
      <c r="B12" t="s">
        <v>321</v>
      </c>
      <c r="C12" t="s">
        <v>322</v>
      </c>
      <c r="D12" t="e">
        <f t="shared" ca="1" si="0"/>
        <v>#VALUE!</v>
      </c>
    </row>
    <row r="15" spans="1:4" x14ac:dyDescent="0.25">
      <c r="A15" t="s">
        <v>323</v>
      </c>
    </row>
    <row r="18" spans="1:2" x14ac:dyDescent="0.25">
      <c r="B18" t="str" cm="1">
        <f t="array" aca="1" ref="B18" ca="1">CELL("filename")</f>
        <v>C:\Users\neild\Desktop\Payroll Analysis\[VDP_DIV5_0324_0406 FINAL.xlsm]PR DATE</v>
      </c>
    </row>
    <row r="19" spans="1:2" x14ac:dyDescent="0.25">
      <c r="A19" t="s">
        <v>324</v>
      </c>
      <c r="B19" t="str" cm="1">
        <f t="array" aca="1" ref="B19" ca="1">LEFT(CELL("filename",$B$19),FIND("[",CELL("filename",$B$19),1)-1)</f>
        <v>C:\Users\neild\Desktop\Payroll Analysis\</v>
      </c>
    </row>
    <row r="20" spans="1:2" x14ac:dyDescent="0.25">
      <c r="A20" t="s">
        <v>325</v>
      </c>
      <c r="B20" t="s">
        <v>304</v>
      </c>
    </row>
    <row r="21" spans="1:2" x14ac:dyDescent="0.25">
      <c r="A21" t="s">
        <v>285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ColWidth="8.85546875" defaultRowHeight="15" x14ac:dyDescent="0.25"/>
  <sheetData>
    <row r="1" spans="1:2" x14ac:dyDescent="0.25">
      <c r="A1" t="s">
        <v>326</v>
      </c>
      <c r="B1" t="s">
        <v>327</v>
      </c>
    </row>
    <row r="2" spans="1:2" x14ac:dyDescent="0.25">
      <c r="A2" t="s">
        <v>328</v>
      </c>
      <c r="B2" t="s">
        <v>6</v>
      </c>
    </row>
    <row r="3" spans="1:2" x14ac:dyDescent="0.25">
      <c r="A3" t="s">
        <v>329</v>
      </c>
      <c r="B3" t="s">
        <v>330</v>
      </c>
    </row>
    <row r="4" spans="1:2" x14ac:dyDescent="0.25">
      <c r="A4" t="s">
        <v>331</v>
      </c>
      <c r="B4" t="s">
        <v>332</v>
      </c>
    </row>
    <row r="5" spans="1:2" x14ac:dyDescent="0.25">
      <c r="A5" t="s">
        <v>333</v>
      </c>
      <c r="B5" t="s">
        <v>334</v>
      </c>
    </row>
    <row r="6" spans="1:2" x14ac:dyDescent="0.25">
      <c r="A6" t="s">
        <v>335</v>
      </c>
      <c r="B6" t="s">
        <v>336</v>
      </c>
    </row>
    <row r="7" spans="1:2" x14ac:dyDescent="0.25">
      <c r="A7" t="s">
        <v>337</v>
      </c>
      <c r="B7" t="s">
        <v>338</v>
      </c>
    </row>
    <row r="8" spans="1:2" x14ac:dyDescent="0.25">
      <c r="A8" t="s">
        <v>339</v>
      </c>
      <c r="B8" t="s">
        <v>84</v>
      </c>
    </row>
    <row r="9" spans="1:2" x14ac:dyDescent="0.25">
      <c r="A9" t="s">
        <v>340</v>
      </c>
      <c r="B9" t="s">
        <v>82</v>
      </c>
    </row>
    <row r="10" spans="1:2" x14ac:dyDescent="0.25">
      <c r="A10" t="s">
        <v>341</v>
      </c>
      <c r="B10" t="s">
        <v>342</v>
      </c>
    </row>
    <row r="11" spans="1:2" x14ac:dyDescent="0.25">
      <c r="A11" t="s">
        <v>343</v>
      </c>
      <c r="B11" t="s">
        <v>344</v>
      </c>
    </row>
    <row r="12" spans="1:2" x14ac:dyDescent="0.25">
      <c r="A12" t="s">
        <v>345</v>
      </c>
      <c r="B12" t="s">
        <v>346</v>
      </c>
    </row>
    <row r="13" spans="1:2" x14ac:dyDescent="0.25">
      <c r="A13" t="s">
        <v>347</v>
      </c>
      <c r="B13" t="s">
        <v>84</v>
      </c>
    </row>
    <row r="14" spans="1:2" x14ac:dyDescent="0.25">
      <c r="A14" t="s">
        <v>348</v>
      </c>
      <c r="B14" t="s">
        <v>349</v>
      </c>
    </row>
    <row r="15" spans="1:2" x14ac:dyDescent="0.25">
      <c r="A15" t="s">
        <v>350</v>
      </c>
      <c r="B15" t="s">
        <v>351</v>
      </c>
    </row>
    <row r="16" spans="1:2" x14ac:dyDescent="0.25">
      <c r="A16" t="s">
        <v>352</v>
      </c>
      <c r="B16" t="s">
        <v>353</v>
      </c>
    </row>
    <row r="17" spans="1:2" x14ac:dyDescent="0.25">
      <c r="A17" t="s">
        <v>354</v>
      </c>
      <c r="B17" t="s">
        <v>355</v>
      </c>
    </row>
    <row r="18" spans="1:2" x14ac:dyDescent="0.25">
      <c r="A18" t="s">
        <v>356</v>
      </c>
      <c r="B18" t="s">
        <v>357</v>
      </c>
    </row>
    <row r="19" spans="1:2" x14ac:dyDescent="0.25">
      <c r="A19" t="s">
        <v>358</v>
      </c>
      <c r="B19" t="s">
        <v>359</v>
      </c>
    </row>
    <row r="20" spans="1:2" x14ac:dyDescent="0.25">
      <c r="A20" t="s">
        <v>360</v>
      </c>
      <c r="B20" t="s">
        <v>338</v>
      </c>
    </row>
    <row r="21" spans="1:2" x14ac:dyDescent="0.25">
      <c r="A21" t="s">
        <v>361</v>
      </c>
      <c r="B21" t="s">
        <v>84</v>
      </c>
    </row>
    <row r="22" spans="1:2" x14ac:dyDescent="0.25">
      <c r="A22" t="s">
        <v>362</v>
      </c>
      <c r="B22" t="s">
        <v>349</v>
      </c>
    </row>
    <row r="23" spans="1:2" x14ac:dyDescent="0.25">
      <c r="A23" t="s">
        <v>363</v>
      </c>
      <c r="B23" t="s">
        <v>351</v>
      </c>
    </row>
    <row r="24" spans="1:2" x14ac:dyDescent="0.25">
      <c r="A24" t="s">
        <v>364</v>
      </c>
      <c r="B24" t="s">
        <v>353</v>
      </c>
    </row>
    <row r="25" spans="1:2" x14ac:dyDescent="0.25">
      <c r="A25" t="s">
        <v>365</v>
      </c>
      <c r="B25" t="s">
        <v>366</v>
      </c>
    </row>
    <row r="26" spans="1:2" x14ac:dyDescent="0.25">
      <c r="A26" t="s">
        <v>367</v>
      </c>
      <c r="B26" t="s">
        <v>368</v>
      </c>
    </row>
    <row r="27" spans="1:2" x14ac:dyDescent="0.25">
      <c r="A27" t="s">
        <v>369</v>
      </c>
      <c r="B27" t="s">
        <v>370</v>
      </c>
    </row>
    <row r="28" spans="1:2" x14ac:dyDescent="0.25">
      <c r="A28" t="s">
        <v>371</v>
      </c>
      <c r="B28" t="s">
        <v>372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SEND VDP Statement</vt:lpstr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 List</vt:lpstr>
      <vt:lpstr>Sheet3</vt:lpstr>
      <vt:lpstr>Sheet4</vt:lpstr>
      <vt:lpstr>Sheet6</vt:lpstr>
      <vt:lpstr>Hours_Working</vt:lpstr>
      <vt:lpstr>ONESEAT WKSHT</vt:lpstr>
      <vt:lpstr>CHECK AND BALANCES</vt:lpstr>
      <vt:lpstr>ExPre</vt:lpstr>
      <vt:lpstr>Fares_Big Star Export OS</vt:lpstr>
      <vt:lpstr>Fares_Big Star Export</vt:lpstr>
      <vt:lpstr>PrepSheet</vt:lpstr>
      <vt:lpstr>Fares_CCCTA_LAVTA</vt:lpstr>
      <vt:lpstr>Hourly_Rate</vt:lpstr>
      <vt:lpstr>File Path</vt:lpstr>
      <vt:lpstr>PPGRate</vt:lpstr>
      <vt:lpstr>Path2</vt:lpstr>
      <vt:lpstr>Sheet1</vt:lpstr>
      <vt:lpstr>EndDate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  <vt:lpstr>StartDate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Neil Andrews Dojeta</cp:lastModifiedBy>
  <cp:revision/>
  <dcterms:created xsi:type="dcterms:W3CDTF">2023-02-27T14:46:31Z</dcterms:created>
  <dcterms:modified xsi:type="dcterms:W3CDTF">2025-05-06T08:55:38Z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</Properties>
</file>